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comments3.xml" ContentType="application/vnd.openxmlformats-officedocument.spreadsheetml.comments+xml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vmlDrawing2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Versies" sheetId="1" state="visible" r:id="rId4"/>
    <sheet name="Invoer" sheetId="2" state="visible" r:id="rId5"/>
    <sheet name="Uitvoer" sheetId="3" state="visible" r:id="rId6"/>
    <sheet name="Berekening" sheetId="4" state="visible" r:id="rId7"/>
    <sheet name="Factor 1 leven" sheetId="5" state="visible" r:id="rId8"/>
    <sheet name="Factor 2 levens" sheetId="6" state="visible" r:id="rId9"/>
    <sheet name="qx mannen 2022" sheetId="7" state="visible" r:id="rId10"/>
    <sheet name="qx vrouwen 2022" sheetId="8" state="visible" r:id="rId11"/>
    <sheet name="Sheet1" sheetId="9" state="visible" r:id="rId12"/>
    <sheet name="RTS" sheetId="10" state="visible" r:id="rId13"/>
    <sheet name="Hulp" sheetId="11" state="visible" r:id="rId14"/>
    <sheet name="Ervaringssterfte" sheetId="12" state="visible" r:id="rId15"/>
    <sheet name="Sexeneutraal" sheetId="13" state="visible" r:id="rId16"/>
    <sheet name="Gehuwdheid" sheetId="14" state="visible" r:id="rId17"/>
    <sheet name="HerverdelingStap1" sheetId="15" state="visible" r:id="rId18"/>
    <sheet name="HerverdelingStap3" sheetId="16" state="visible" r:id="rId19"/>
  </sheets>
  <definedNames>
    <definedName function="false" hidden="false" name="AantalTestcases" vbProcedure="false">Berekening!$C$6</definedName>
    <definedName function="false" hidden="false" name="Bedrag" vbProcedure="false">Berekening!$C$25</definedName>
    <definedName function="false" hidden="false" name="Berekeningsjaar" vbProcedure="false">Berekening!$F$30</definedName>
    <definedName function="false" hidden="false" name="BeschikbaarVermogen" vbProcedure="false">Berekening!$C$17</definedName>
    <definedName function="false" hidden="false" name="Coverage" vbProcedure="false">Berekening!$C$24</definedName>
    <definedName function="false" hidden="false" name="Eindleeftijd" vbProcedure="false">Berekening!$F$17</definedName>
    <definedName function="false" hidden="false" name="EindLeeftijdJaarUitkering" vbProcedure="false">Berekening!$F$45</definedName>
    <definedName function="false" hidden="false" name="Ervaringssterfte" vbProcedure="false">Ervaringssterfte!$A$3:$E$123</definedName>
    <definedName function="false" hidden="false" name="FactorInclOpslag" vbProcedure="false">Berekening!$I$19</definedName>
    <definedName function="false" hidden="false" name="FactorInclOpslagExact" vbProcedure="false">Berekening!$N$26</definedName>
    <definedName function="false" hidden="false" name="FactorInclOpslagExact_Geinterpoleerd" vbProcedure="false">Berekening!$K$37</definedName>
    <definedName function="false" hidden="false" name="FactorInclOpslagExact_MV_Hoog_VM_Hoog" vbProcedure="false">Berekening!$L$33</definedName>
    <definedName function="false" hidden="false" name="FactorInclOpslagExact_MV_Hoog_VM_Laag" vbProcedure="false">Berekening!$L$32</definedName>
    <definedName function="false" hidden="false" name="FactorInclOpslagExact_MV_Laag_VM_Hoog" vbProcedure="false">Berekening!$K$33</definedName>
    <definedName function="false" hidden="false" name="FactorInclOpslagExact_MV_Laag_VM_Laag" vbProcedure="false">Berekening!$K$32</definedName>
    <definedName function="false" hidden="false" name="FactorLeeftijdPlus1StartHoogEindHoog" vbProcedure="false">Berekening!$Q$18</definedName>
    <definedName function="false" hidden="false" name="FactorLeeftijdPlus1StartHoogEindLaag" vbProcedure="false">Berekening!$Q$13</definedName>
    <definedName function="false" hidden="false" name="FactorLeeftijdPlus1StartLaagEindHoog" vbProcedure="false">Berekening!$Q$17</definedName>
    <definedName function="false" hidden="false" name="FactorLeeftijdPlus1StartLaagEindLaag" vbProcedure="false">Berekening!$Q$12</definedName>
    <definedName function="false" hidden="false" name="FactorLeeftijdStartHoogEindHoog" vbProcedure="false">Berekening!$M$18</definedName>
    <definedName function="false" hidden="false" name="FactorLeeftijdStartHoogEindLaag" vbProcedure="false">Berekening!$M$13</definedName>
    <definedName function="false" hidden="false" name="FactorLeeftijdStartLaagEindHoog" vbProcedure="false">Berekening!$M$17</definedName>
    <definedName function="false" hidden="false" name="FactorLeeftijdStartLaagEindLaag" vbProcedure="false">Berekening!$M$12</definedName>
    <definedName function="false" hidden="false" name="FactorNaInvaren" vbProcedure="false">Berekening!$I$32</definedName>
    <definedName function="false" hidden="false" name="FactorStijgendeFunctie" vbProcedure="false">Berekening!$I$25</definedName>
    <definedName function="false" hidden="false" name="FactorVoorInvaren" vbProcedure="false">Berekening!$I$22</definedName>
    <definedName function="false" hidden="false" name="GeboorteDatum" vbProcedure="false">Berekening!$C$23</definedName>
    <definedName function="false" hidden="false" name="Gehuwd" vbProcedure="false">Berekening!$C$27</definedName>
    <definedName function="false" hidden="false" name="Gehuwdheid" vbProcedure="false">Gehuwdheid!$A$3:$C$124</definedName>
    <definedName function="false" hidden="false" name="Gehuwdheid_ongehuwd" vbProcedure="false">Gehuwdheid!$E$3:$G$124</definedName>
    <definedName function="false" hidden="false" name="GrensLeeftijdDekking" vbProcedure="false">Berekening!$C$35</definedName>
    <definedName function="false" hidden="false" name="InputLeeftijdsverschil_mv" vbProcedure="false">Berekening!$C$12</definedName>
    <definedName function="false" hidden="false" name="InputLeeftijdsverschil_vm" vbProcedure="false">Berekening!$C$13</definedName>
    <definedName function="false" hidden="false" name="IsDirectIngaand" vbProcedure="false">Berekening!$F$31</definedName>
    <definedName function="false" hidden="false" name="IsLevenslang" vbProcedure="false">Berekening!$F$32</definedName>
    <definedName function="false" hidden="false" name="KapitaalNaInvaren" vbProcedure="false">Berekening!$I$33</definedName>
    <definedName function="false" hidden="false" name="KapitaalStijgendeFunctie" vbProcedure="false">Berekening!$I$26</definedName>
    <definedName function="false" hidden="false" name="KapitaalVoorInvaren" vbProcedure="false">Berekening!$I$23</definedName>
    <definedName function="false" hidden="false" name="LeeftijdEindHoog_1" vbProcedure="false">Berekening!$L$17</definedName>
    <definedName function="false" hidden="false" name="LeeftijdEindHoog_2" vbProcedure="false">Berekening!$L$18</definedName>
    <definedName function="false" hidden="false" name="LeeftijdEindLaag_1" vbProcedure="false">Berekening!$L$12</definedName>
    <definedName function="false" hidden="false" name="LeeftijdEindLaag_2" vbProcedure="false">Berekening!$L$13</definedName>
    <definedName function="false" hidden="false" name="LeeftijdHoofdverzekerde" vbProcedure="false">berekening!#ref!</definedName>
    <definedName function="false" hidden="false" name="LeeftijdJaarBerDatum" vbProcedure="false">Berekening!$F$43</definedName>
    <definedName function="false" hidden="false" name="LeeftijdJaarBerDatumHoog" vbProcedure="false">Berekening!$P$9</definedName>
    <definedName function="false" hidden="false" name="LeeftijdJaarBerDatumLaag" vbProcedure="false">Berekening!$L$9</definedName>
    <definedName function="false" hidden="false" name="LeeftijdStartHoog_1" vbProcedure="false">Berekening!$K$13</definedName>
    <definedName function="false" hidden="false" name="LeeftijdStartHoog_2" vbProcedure="false">Berekening!$K$18</definedName>
    <definedName function="false" hidden="false" name="LeeftijdStartLaag_1" vbProcedure="false">Berekening!$K$12</definedName>
    <definedName function="false" hidden="false" name="LeeftijdStartLaag_2" vbProcedure="false">Berekening!$K$17</definedName>
    <definedName function="false" hidden="false" name="Leeftijdsverschil_mv" vbProcedure="false">Berekening!$F$47</definedName>
    <definedName function="false" hidden="false" name="Leeftijdsverschil_vm" vbProcedure="false">Berekening!$F$48</definedName>
    <definedName function="false" hidden="false" name="Methode_partnerpensioen" vbProcedure="false">Berekening!$C$14</definedName>
    <definedName function="false" hidden="false" name="OpslagFactoren" vbProcedure="false">Berekening!$C$16</definedName>
    <definedName function="false" hidden="false" name="P" vbProcedure="false">Berekening!$C$18</definedName>
    <definedName function="false" hidden="false" name="PercentageMannenSexeNeutraal" vbProcedure="false">Berekening!$F$46</definedName>
    <definedName function="false" hidden="false" name="qx" vbProcedure="false">'qx mannen 2022'!$A$2:$FQ$123</definedName>
    <definedName function="false" hidden="false" name="qy" vbProcedure="false">'qx vrouwen 2022'!$A$2:$FQ$123</definedName>
    <definedName function="false" hidden="false" name="RTS" vbProcedure="false">RTS!$A$2:$B$101</definedName>
    <definedName function="false" hidden="false" name="Schalingsfactor" vbProcedure="false">Berekening!$F$12</definedName>
    <definedName function="false" hidden="false" name="SchalingsfactorBerekend" vbProcedure="false">Berekening!$I$30</definedName>
    <definedName function="false" hidden="false" name="SchalingsfactorMeenemen" vbProcedure="false">Berekening!$F$34</definedName>
    <definedName function="false" hidden="false" name="SchalingsfactorPercentage" vbProcedure="false">Berekening!$F$13</definedName>
    <definedName function="false" hidden="false" name="Sexeneutraal" vbProcedure="false">Sexeneutraal!$A$3:$E$123</definedName>
    <definedName function="false" hidden="false" name="SomKapitaalNaInvaren" vbProcedure="false">Berekening!$I$35</definedName>
    <definedName function="false" hidden="false" name="SomKapitaalStijgendeFunctie" vbProcedure="false">Berekening!$I$29</definedName>
    <definedName function="false" hidden="false" name="SomKapitaalVoorInvaren" vbProcedure="false">Berekening!$I$28</definedName>
    <definedName function="false" hidden="false" name="SoortDeelnemerHoofdverzekerde" vbProcedure="false">Berekening!$F$50</definedName>
    <definedName function="false" hidden="false" name="Spreidingsduur" vbProcedure="false">Berekening!$C$15</definedName>
    <definedName function="false" hidden="false" name="StartjaarTafels" vbProcedure="false">Berekening!$F$16</definedName>
    <definedName function="false" hidden="false" name="StartLeeftijdJaarUitkering" vbProcedure="false">Berekening!$F$44</definedName>
    <definedName function="false" hidden="false" name="StijgendeFunctie" vbProcedure="false">Berekening!$F$11</definedName>
    <definedName function="false" hidden="false" name="StijgendeFunctieMeenemen" vbProcedure="false">Berekening!$F$33</definedName>
    <definedName function="false" hidden="false" name="StijgingDalingUitkering" vbProcedure="false">Berekening!$C$28</definedName>
    <definedName function="false" hidden="false" name="TestcaseNummer" vbProcedure="false">Berekening!$C$8</definedName>
    <definedName function="false" hidden="false" name="Testcases" vbProcedure="false">Uitvoer!$A$9:$AX$2009</definedName>
    <definedName function="false" hidden="false" name="Testset" vbProcedure="false">Invoer!$A$1:$Q$2002</definedName>
    <definedName function="false" hidden="false" name="TimingEindleeftijdJaar" vbProcedure="false">Berekening!$F$39</definedName>
    <definedName function="false" hidden="false" name="TimingLeeftijdJaarBerDatum" vbProcedure="false">Berekening!$F$37</definedName>
    <definedName function="false" hidden="false" name="TimingLeeftijdsverschil_mv" vbProcedure="false">Berekening!$F$40</definedName>
    <definedName function="false" hidden="false" name="TimingLeeftijdsverschil_vm" vbProcedure="false">Berekening!$F$41</definedName>
    <definedName function="false" hidden="false" name="TimingStartLeeftijdJaar" vbProcedure="false">Berekening!$F$38</definedName>
    <definedName function="false" hidden="true" name="_xleta.LOOKUP" vbProcedure="false">#NAME?</definedName>
    <definedName function="false" hidden="true" name="_xleta.N" vbProcedure="false">#NAME?</definedName>
    <definedName function="false" hidden="true" name="_xleta.T" vbProcedure="false">#NAME?</definedName>
    <definedName function="false" hidden="true" name="_xleta.YEAR" vbProcedure="false">#NAME?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G6" authorId="0">
      <text>
        <r>
          <rPr>
            <sz val="10"/>
            <rFont val="Arial"/>
            <family val="2"/>
          </rPr>
          <t xml:space="preserve">Scales Kapitaal Stap 2 down to Beschikbaar vermogen when AE6 &gt; C2 (Haskoning feedback). = 1 when AE6 &lt;= C2, so the step-3 top-up (AG3) works as before. Same as scaling Kapitaal Stap 1, since Stap 2 = Stap 1 x (1 + %).</t>
        </r>
      </text>
    </comment>
  </commentList>
</comments>
</file>

<file path=xl/sharedStrings.xml><?xml version="1.0" encoding="utf-8"?>
<sst xmlns="http://schemas.openxmlformats.org/spreadsheetml/2006/main" count="10747" uniqueCount="2299">
  <si>
    <t xml:space="preserve">Versie transitietool</t>
  </si>
  <si>
    <t xml:space="preserve">Jira ticket</t>
  </si>
  <si>
    <t xml:space="preserve">Betreft</t>
  </si>
  <si>
    <t xml:space="preserve">1.7.0</t>
  </si>
  <si>
    <t xml:space="preserve">VIIF-2685</t>
  </si>
  <si>
    <t xml:space="preserve">Eerste oplevering schaduwberekening invaren</t>
  </si>
  <si>
    <t xml:space="preserve">1.10.0</t>
  </si>
  <si>
    <t xml:space="preserve">VIIF-3436</t>
  </si>
  <si>
    <t xml:space="preserve">Invaren berekening continu maken</t>
  </si>
  <si>
    <t xml:space="preserve">VIIF-3479</t>
  </si>
  <si>
    <t xml:space="preserve">Opmerkingen Milliman verwerken</t>
  </si>
  <si>
    <t xml:space="preserve">1.14.0</t>
  </si>
  <si>
    <t xml:space="preserve">VIIF-4062</t>
  </si>
  <si>
    <t xml:space="preserve">Sexeneutrale factoren OOP meenemen, en OOP als separate pensioensoort beschouwen</t>
  </si>
  <si>
    <t xml:space="preserve">Testcase</t>
  </si>
  <si>
    <t xml:space="preserve">PolicyId</t>
  </si>
  <si>
    <t xml:space="preserve">CoverageId</t>
  </si>
  <si>
    <t xml:space="preserve">Geboortedatum</t>
  </si>
  <si>
    <t xml:space="preserve">Soort</t>
  </si>
  <si>
    <t xml:space="preserve">Bedrag</t>
  </si>
  <si>
    <t xml:space="preserve">Deelnemerstatus</t>
  </si>
  <si>
    <t xml:space="preserve">Status</t>
  </si>
  <si>
    <t xml:space="preserve">Gehuwdheid</t>
  </si>
  <si>
    <t xml:space="preserve">Stijging/daling</t>
  </si>
  <si>
    <t xml:space="preserve">StartLeeftijdJaar</t>
  </si>
  <si>
    <t xml:space="preserve">StartLeeftijdMaand</t>
  </si>
  <si>
    <t xml:space="preserve">StartDag</t>
  </si>
  <si>
    <t xml:space="preserve">EindLeeftijdJaar</t>
  </si>
  <si>
    <t xml:space="preserve">EindLeeftijdMaand</t>
  </si>
  <si>
    <t xml:space="preserve">EindDag</t>
  </si>
  <si>
    <t xml:space="preserve">GrensLeeftijdJaar</t>
  </si>
  <si>
    <t xml:space="preserve">Testcase omschrijving</t>
  </si>
  <si>
    <t xml:space="preserve">1001-1</t>
  </si>
  <si>
    <t xml:space="preserve">OP</t>
  </si>
  <si>
    <t xml:space="preserve">pensioengerechtigd</t>
  </si>
  <si>
    <t xml:space="preserve">ingegaan</t>
  </si>
  <si>
    <t xml:space="preserve">Gehuwd</t>
  </si>
  <si>
    <t xml:space="preserve">1002-1</t>
  </si>
  <si>
    <t xml:space="preserve">1003-2</t>
  </si>
  <si>
    <t xml:space="preserve">TOP</t>
  </si>
  <si>
    <t xml:space="preserve">1004-2</t>
  </si>
  <si>
    <t xml:space="preserve">1005-1</t>
  </si>
  <si>
    <t xml:space="preserve">OP ingegaan tijdelijk tot gebroken leeftijd, direct ingaand, gehele leeftijd nu</t>
  </si>
  <si>
    <t xml:space="preserve">1006-1</t>
  </si>
  <si>
    <t xml:space="preserve">OP ingegaan tot gebroken leeftijd, direct ingaand, gebroken leeftijd nu</t>
  </si>
  <si>
    <t xml:space="preserve">1007-1</t>
  </si>
  <si>
    <t xml:space="preserve">actief</t>
  </si>
  <si>
    <t xml:space="preserve">uitgesteld</t>
  </si>
  <si>
    <t xml:space="preserve">OP levenslang, uitgesteld gehele leeftijd, gehele leeftijd nu</t>
  </si>
  <si>
    <t xml:space="preserve">1008-1</t>
  </si>
  <si>
    <t xml:space="preserve">OP levenslang, uitgesteld gebroken leeftijd, gehele leeftijd nu</t>
  </si>
  <si>
    <t xml:space="preserve">1009-1</t>
  </si>
  <si>
    <t xml:space="preserve">OP levenslang, uitgesteld gehele leeftijd, gebroken leeftijd nu</t>
  </si>
  <si>
    <t xml:space="preserve">1010-1</t>
  </si>
  <si>
    <t xml:space="preserve">OP levenslang, uitgesteld gebroken leeftijd, gebroken leeftijd nu</t>
  </si>
  <si>
    <t xml:space="preserve">1011-1</t>
  </si>
  <si>
    <t xml:space="preserve">OP tijdelijk tot gehele leeftijd, uitgesteld gehele leeftijd, gehele leeftijd nu</t>
  </si>
  <si>
    <t xml:space="preserve">1012-1</t>
  </si>
  <si>
    <t xml:space="preserve">OP tijdelijk tot gebroken leeftijd, uitgesteld gehele leeftijd, gehele leeftijd nu</t>
  </si>
  <si>
    <t xml:space="preserve">1013-1</t>
  </si>
  <si>
    <t xml:space="preserve">OP tijdelijk tot gehele leeftijd, uitgesteld gebroken leeftijd, gehele leeftijd nu</t>
  </si>
  <si>
    <t xml:space="preserve">1014-1</t>
  </si>
  <si>
    <t xml:space="preserve">OP tijdelijk tot gebroken leeftijd, uitgesteld gebroken leeftijd, gehele leeftijd nu</t>
  </si>
  <si>
    <t xml:space="preserve">1015-1</t>
  </si>
  <si>
    <t xml:space="preserve">OP tijdelijk tot gehele leeftijd, uitgesteld gehele leeftijd, gebroken leeftijd nu</t>
  </si>
  <si>
    <t xml:space="preserve">1016-1</t>
  </si>
  <si>
    <t xml:space="preserve">OP tijdelijk tot gebroken leeftijd, uitgesteld gehele leeftijd, gebroken leeftijd nu</t>
  </si>
  <si>
    <t xml:space="preserve">1017-1</t>
  </si>
  <si>
    <t xml:space="preserve">OP tijdelijk tot gehele leeftijd, uitgesteld gebroken leeftijd, gebroken leeftijd nu</t>
  </si>
  <si>
    <t xml:space="preserve">1018-1</t>
  </si>
  <si>
    <t xml:space="preserve">OP tijdelijk tot gebroken leeftijd, uitgesteld gebroken leeftijd, gebroken leeftijd nu</t>
  </si>
  <si>
    <t xml:space="preserve">1019-1</t>
  </si>
  <si>
    <t xml:space="preserve">OP levenslang, direct ingaan met stijging</t>
  </si>
  <si>
    <t xml:space="preserve">1020-1</t>
  </si>
  <si>
    <t xml:space="preserve">OP levenslang, direct ingaan met daling</t>
  </si>
  <si>
    <t xml:space="preserve">1021-1</t>
  </si>
  <si>
    <t xml:space="preserve">OP levenslang, uitgesteld met stijging</t>
  </si>
  <si>
    <t xml:space="preserve">1022-1</t>
  </si>
  <si>
    <t xml:space="preserve">OP ingegaan tijdelijk met daling</t>
  </si>
  <si>
    <t xml:space="preserve">1023-1</t>
  </si>
  <si>
    <t xml:space="preserve">OP tijdelijk uitgesteld met stijging</t>
  </si>
  <si>
    <t xml:space="preserve">1024-1</t>
  </si>
  <si>
    <t xml:space="preserve">OP uitgesteld levenslang, geboortedag ongelijk aan eerste van de maand</t>
  </si>
  <si>
    <t xml:space="preserve">1025-1</t>
  </si>
  <si>
    <t xml:space="preserve">PP</t>
  </si>
  <si>
    <t xml:space="preserve">Ingegaan PP</t>
  </si>
  <si>
    <t xml:space="preserve">1026-1</t>
  </si>
  <si>
    <t xml:space="preserve">WZP</t>
  </si>
  <si>
    <t xml:space="preserve">Ingegaan WZP</t>
  </si>
  <si>
    <t xml:space="preserve">1027-1</t>
  </si>
  <si>
    <t xml:space="preserve">AOP</t>
  </si>
  <si>
    <t xml:space="preserve">AOP ingegaan tijdelijk</t>
  </si>
  <si>
    <t xml:space="preserve">1028-1</t>
  </si>
  <si>
    <t xml:space="preserve">TNBP</t>
  </si>
  <si>
    <t xml:space="preserve">TNBP ingegaan tijdelijk</t>
  </si>
  <si>
    <t xml:space="preserve">1029-1</t>
  </si>
  <si>
    <t xml:space="preserve">Latent PP</t>
  </si>
  <si>
    <t xml:space="preserve">1030-1</t>
  </si>
  <si>
    <t xml:space="preserve">Latent TNBP</t>
  </si>
  <si>
    <t xml:space="preserve">1031-1</t>
  </si>
  <si>
    <t xml:space="preserve">1032-1</t>
  </si>
  <si>
    <t xml:space="preserve">1033-1</t>
  </si>
  <si>
    <t xml:space="preserve">1034-1</t>
  </si>
  <si>
    <t xml:space="preserve">slaper</t>
  </si>
  <si>
    <t xml:space="preserve">1035-1</t>
  </si>
  <si>
    <t xml:space="preserve">2993-1</t>
  </si>
  <si>
    <t xml:space="preserve">BijzPP_voor</t>
  </si>
  <si>
    <t xml:space="preserve">Jonger dan grensleeftijd, BijzPP_voor, uitgesteld</t>
  </si>
  <si>
    <t xml:space="preserve">2994-1</t>
  </si>
  <si>
    <t xml:space="preserve">BijzPP_na</t>
  </si>
  <si>
    <t xml:space="preserve">Jonger dan grensleeftijd, BijzPP_na, uitgesteld</t>
  </si>
  <si>
    <t xml:space="preserve">2995-1</t>
  </si>
  <si>
    <t xml:space="preserve">Jonger dan grensleeftijd, BijzPP_voor, ingegaan</t>
  </si>
  <si>
    <t xml:space="preserve">2996-1</t>
  </si>
  <si>
    <t xml:space="preserve">Jonger dan grensleeftijd, BijzPP_na, ingegaan</t>
  </si>
  <si>
    <t xml:space="preserve">2997-1</t>
  </si>
  <si>
    <t xml:space="preserve">Ouder dan grensleeftijd, BijzPP_voor, uitgesteld</t>
  </si>
  <si>
    <t xml:space="preserve">2998-1</t>
  </si>
  <si>
    <t xml:space="preserve">Ouder dan grensleeftijd, BijzPP_na, uitgesteld</t>
  </si>
  <si>
    <t xml:space="preserve">2999-1</t>
  </si>
  <si>
    <t xml:space="preserve">Ouder dan grensleeftijd, BijzPP_voor, ingegaan</t>
  </si>
  <si>
    <t xml:space="preserve">3000-1</t>
  </si>
  <si>
    <t xml:space="preserve">Ouder dan grensleeftijd, BijzPP_na, ingegaan</t>
  </si>
  <si>
    <t xml:space="preserve">1044-1</t>
  </si>
  <si>
    <t xml:space="preserve">1045-1</t>
  </si>
  <si>
    <t xml:space="preserve">1046-1</t>
  </si>
  <si>
    <t xml:space="preserve">1047-1</t>
  </si>
  <si>
    <t xml:space="preserve">1048-1</t>
  </si>
  <si>
    <t xml:space="preserve">1049-1</t>
  </si>
  <si>
    <t xml:space="preserve">1050-1</t>
  </si>
  <si>
    <t xml:space="preserve">1051-1</t>
  </si>
  <si>
    <t xml:space="preserve">1052-1</t>
  </si>
  <si>
    <t xml:space="preserve">1053-1</t>
  </si>
  <si>
    <t xml:space="preserve">1054-1</t>
  </si>
  <si>
    <t xml:space="preserve">1055-1</t>
  </si>
  <si>
    <t xml:space="preserve">1056-1</t>
  </si>
  <si>
    <t xml:space="preserve">1057-1</t>
  </si>
  <si>
    <t xml:space="preserve">1058-1</t>
  </si>
  <si>
    <t xml:space="preserve">1059-1</t>
  </si>
  <si>
    <t xml:space="preserve">1060-1</t>
  </si>
  <si>
    <t xml:space="preserve">1061-1</t>
  </si>
  <si>
    <t xml:space="preserve">1062-1</t>
  </si>
  <si>
    <t xml:space="preserve">OOP</t>
  </si>
  <si>
    <t xml:space="preserve">1063-1</t>
  </si>
  <si>
    <t xml:space="preserve">1064-1</t>
  </si>
  <si>
    <t xml:space="preserve">1065-1</t>
  </si>
  <si>
    <t xml:space="preserve">1066-1</t>
  </si>
  <si>
    <t xml:space="preserve">1067-1</t>
  </si>
  <si>
    <t xml:space="preserve">1068-1</t>
  </si>
  <si>
    <t xml:space="preserve">1069-1</t>
  </si>
  <si>
    <t xml:space="preserve">1070-1</t>
  </si>
  <si>
    <t xml:space="preserve">1071-1</t>
  </si>
  <si>
    <t xml:space="preserve">1072-1</t>
  </si>
  <si>
    <t xml:space="preserve">1073-1</t>
  </si>
  <si>
    <t xml:space="preserve">1074-1</t>
  </si>
  <si>
    <t xml:space="preserve">1075-1</t>
  </si>
  <si>
    <t xml:space="preserve">1076-1</t>
  </si>
  <si>
    <t xml:space="preserve">1077-1</t>
  </si>
  <si>
    <t xml:space="preserve">1078-1</t>
  </si>
  <si>
    <t xml:space="preserve">1079-1</t>
  </si>
  <si>
    <t xml:space="preserve">1080-1</t>
  </si>
  <si>
    <t xml:space="preserve">1081-1</t>
  </si>
  <si>
    <t xml:space="preserve">1082-1</t>
  </si>
  <si>
    <t xml:space="preserve">1083-1</t>
  </si>
  <si>
    <t xml:space="preserve">1084-1</t>
  </si>
  <si>
    <t xml:space="preserve">1085-1</t>
  </si>
  <si>
    <t xml:space="preserve">1086-1</t>
  </si>
  <si>
    <t xml:space="preserve">1087-1</t>
  </si>
  <si>
    <t xml:space="preserve">1088-1</t>
  </si>
  <si>
    <t xml:space="preserve">1089-1</t>
  </si>
  <si>
    <t xml:space="preserve">1090-1</t>
  </si>
  <si>
    <t xml:space="preserve">1091-1</t>
  </si>
  <si>
    <t xml:space="preserve">1092-1</t>
  </si>
  <si>
    <t xml:space="preserve">1093-1</t>
  </si>
  <si>
    <t xml:space="preserve">1094-1</t>
  </si>
  <si>
    <t xml:space="preserve">1095-1</t>
  </si>
  <si>
    <t xml:space="preserve">1096-1</t>
  </si>
  <si>
    <t xml:space="preserve">1097-1</t>
  </si>
  <si>
    <t xml:space="preserve">1098-1</t>
  </si>
  <si>
    <t xml:space="preserve">1099-1</t>
  </si>
  <si>
    <t xml:space="preserve">1100-1</t>
  </si>
  <si>
    <t xml:space="preserve">1101-1</t>
  </si>
  <si>
    <t xml:space="preserve">1102-1</t>
  </si>
  <si>
    <t xml:space="preserve">1103-1</t>
  </si>
  <si>
    <t xml:space="preserve">1104-1</t>
  </si>
  <si>
    <t xml:space="preserve">1105-1</t>
  </si>
  <si>
    <t xml:space="preserve">1106-1</t>
  </si>
  <si>
    <t xml:space="preserve">1107-1</t>
  </si>
  <si>
    <t xml:space="preserve">1108-1</t>
  </si>
  <si>
    <t xml:space="preserve">1109-1</t>
  </si>
  <si>
    <t xml:space="preserve">1110-1</t>
  </si>
  <si>
    <t xml:space="preserve">1111-1</t>
  </si>
  <si>
    <t xml:space="preserve">1112-1</t>
  </si>
  <si>
    <t xml:space="preserve">1113-1</t>
  </si>
  <si>
    <t xml:space="preserve">1114-1</t>
  </si>
  <si>
    <t xml:space="preserve">1115-1</t>
  </si>
  <si>
    <t xml:space="preserve">1116-1</t>
  </si>
  <si>
    <t xml:space="preserve">1117-1</t>
  </si>
  <si>
    <t xml:space="preserve">1118-1</t>
  </si>
  <si>
    <t xml:space="preserve">1119-1</t>
  </si>
  <si>
    <t xml:space="preserve">1120-1</t>
  </si>
  <si>
    <t xml:space="preserve">1121-1</t>
  </si>
  <si>
    <t xml:space="preserve">1122-1</t>
  </si>
  <si>
    <t xml:space="preserve">1123-1</t>
  </si>
  <si>
    <t xml:space="preserve">1124-1</t>
  </si>
  <si>
    <t xml:space="preserve">1125-1</t>
  </si>
  <si>
    <t xml:space="preserve">1126-1</t>
  </si>
  <si>
    <t xml:space="preserve">1127-1</t>
  </si>
  <si>
    <t xml:space="preserve">1128-1</t>
  </si>
  <si>
    <t xml:space="preserve">1129-1</t>
  </si>
  <si>
    <t xml:space="preserve">1130-1</t>
  </si>
  <si>
    <t xml:space="preserve">1131-1</t>
  </si>
  <si>
    <t xml:space="preserve">1132-1</t>
  </si>
  <si>
    <t xml:space="preserve">1133-1</t>
  </si>
  <si>
    <t xml:space="preserve">1134-1</t>
  </si>
  <si>
    <t xml:space="preserve">1135-1</t>
  </si>
  <si>
    <t xml:space="preserve">1136-1</t>
  </si>
  <si>
    <t xml:space="preserve">1137-1</t>
  </si>
  <si>
    <t xml:space="preserve">1138-1</t>
  </si>
  <si>
    <t xml:space="preserve">1139-1</t>
  </si>
  <si>
    <t xml:space="preserve">1140-1</t>
  </si>
  <si>
    <t xml:space="preserve">1141-1</t>
  </si>
  <si>
    <t xml:space="preserve">1142-1</t>
  </si>
  <si>
    <t xml:space="preserve">1143-1</t>
  </si>
  <si>
    <t xml:space="preserve">1144-1</t>
  </si>
  <si>
    <t xml:space="preserve">1145-1</t>
  </si>
  <si>
    <t xml:space="preserve">1146-1</t>
  </si>
  <si>
    <t xml:space="preserve">1147-1</t>
  </si>
  <si>
    <t xml:space="preserve">1148-1</t>
  </si>
  <si>
    <t xml:space="preserve">1149-1</t>
  </si>
  <si>
    <t xml:space="preserve">1150-1</t>
  </si>
  <si>
    <t xml:space="preserve">1151-1</t>
  </si>
  <si>
    <t xml:space="preserve">1152-1</t>
  </si>
  <si>
    <t xml:space="preserve">1153-1</t>
  </si>
  <si>
    <t xml:space="preserve">1154-1</t>
  </si>
  <si>
    <t xml:space="preserve">1155-1</t>
  </si>
  <si>
    <t xml:space="preserve">1156-1</t>
  </si>
  <si>
    <t xml:space="preserve">1157-1</t>
  </si>
  <si>
    <t xml:space="preserve">1158-1</t>
  </si>
  <si>
    <t xml:space="preserve">1159-1</t>
  </si>
  <si>
    <t xml:space="preserve">1160-1</t>
  </si>
  <si>
    <t xml:space="preserve">1161-1</t>
  </si>
  <si>
    <t xml:space="preserve">1162-1</t>
  </si>
  <si>
    <t xml:space="preserve">1163-1</t>
  </si>
  <si>
    <t xml:space="preserve">1164-1</t>
  </si>
  <si>
    <t xml:space="preserve">1165-1</t>
  </si>
  <si>
    <t xml:space="preserve">1166-1</t>
  </si>
  <si>
    <t xml:space="preserve">1167-1</t>
  </si>
  <si>
    <t xml:space="preserve">1168-1</t>
  </si>
  <si>
    <t xml:space="preserve">1169-1</t>
  </si>
  <si>
    <t xml:space="preserve">1170-1</t>
  </si>
  <si>
    <t xml:space="preserve">1171-1</t>
  </si>
  <si>
    <t xml:space="preserve">1172-1</t>
  </si>
  <si>
    <t xml:space="preserve">1173-1</t>
  </si>
  <si>
    <t xml:space="preserve">1174-1</t>
  </si>
  <si>
    <t xml:space="preserve">1175-1</t>
  </si>
  <si>
    <t xml:space="preserve">1176-1</t>
  </si>
  <si>
    <t xml:space="preserve">1177-1</t>
  </si>
  <si>
    <t xml:space="preserve">1178-1</t>
  </si>
  <si>
    <t xml:space="preserve">1179-1</t>
  </si>
  <si>
    <t xml:space="preserve">1180-1</t>
  </si>
  <si>
    <t xml:space="preserve">1181-1</t>
  </si>
  <si>
    <t xml:space="preserve">1182-1</t>
  </si>
  <si>
    <t xml:space="preserve">1183-1</t>
  </si>
  <si>
    <t xml:space="preserve">1184-1</t>
  </si>
  <si>
    <t xml:space="preserve">1185-1</t>
  </si>
  <si>
    <t xml:space="preserve">1186-1</t>
  </si>
  <si>
    <t xml:space="preserve">1187-1</t>
  </si>
  <si>
    <t xml:space="preserve">1188-1</t>
  </si>
  <si>
    <t xml:space="preserve">1189-1</t>
  </si>
  <si>
    <t xml:space="preserve">1190-1</t>
  </si>
  <si>
    <t xml:space="preserve">1191-1</t>
  </si>
  <si>
    <t xml:space="preserve">1192-1</t>
  </si>
  <si>
    <t xml:space="preserve">1193-1</t>
  </si>
  <si>
    <t xml:space="preserve">1194-1</t>
  </si>
  <si>
    <t xml:space="preserve">1195-1</t>
  </si>
  <si>
    <t xml:space="preserve">1196-1</t>
  </si>
  <si>
    <t xml:space="preserve">1197-1</t>
  </si>
  <si>
    <t xml:space="preserve">1198-1</t>
  </si>
  <si>
    <t xml:space="preserve">1199-1</t>
  </si>
  <si>
    <t xml:space="preserve">1200-1</t>
  </si>
  <si>
    <t xml:space="preserve">1201-1</t>
  </si>
  <si>
    <t xml:space="preserve">1202-1</t>
  </si>
  <si>
    <t xml:space="preserve">1203-1</t>
  </si>
  <si>
    <t xml:space="preserve">1204-1</t>
  </si>
  <si>
    <t xml:space="preserve">1205-1</t>
  </si>
  <si>
    <t xml:space="preserve">1206-1</t>
  </si>
  <si>
    <t xml:space="preserve">1207-1</t>
  </si>
  <si>
    <t xml:space="preserve">1208-1</t>
  </si>
  <si>
    <t xml:space="preserve">1209-1</t>
  </si>
  <si>
    <t xml:space="preserve">1210-1</t>
  </si>
  <si>
    <t xml:space="preserve">1211-1</t>
  </si>
  <si>
    <t xml:space="preserve">1212-1</t>
  </si>
  <si>
    <t xml:space="preserve">1213-1</t>
  </si>
  <si>
    <t xml:space="preserve">1214-1</t>
  </si>
  <si>
    <t xml:space="preserve">1215-1</t>
  </si>
  <si>
    <t xml:space="preserve">1216-1</t>
  </si>
  <si>
    <t xml:space="preserve">1217-1</t>
  </si>
  <si>
    <t xml:space="preserve">1218-1</t>
  </si>
  <si>
    <t xml:space="preserve">1219-1</t>
  </si>
  <si>
    <t xml:space="preserve">1220-1</t>
  </si>
  <si>
    <t xml:space="preserve">1221-1</t>
  </si>
  <si>
    <t xml:space="preserve">1222-1</t>
  </si>
  <si>
    <t xml:space="preserve">1223-1</t>
  </si>
  <si>
    <t xml:space="preserve">1224-1</t>
  </si>
  <si>
    <t xml:space="preserve">1225-1</t>
  </si>
  <si>
    <t xml:space="preserve">1226-1</t>
  </si>
  <si>
    <t xml:space="preserve">1227-1</t>
  </si>
  <si>
    <t xml:space="preserve">1228-1</t>
  </si>
  <si>
    <t xml:space="preserve">1229-1</t>
  </si>
  <si>
    <t xml:space="preserve">1230-1</t>
  </si>
  <si>
    <t xml:space="preserve">1231-1</t>
  </si>
  <si>
    <t xml:space="preserve">1232-1</t>
  </si>
  <si>
    <t xml:space="preserve">1233-1</t>
  </si>
  <si>
    <t xml:space="preserve">1234-1</t>
  </si>
  <si>
    <t xml:space="preserve">1235-1</t>
  </si>
  <si>
    <t xml:space="preserve">1236-1</t>
  </si>
  <si>
    <t xml:space="preserve">1237-1</t>
  </si>
  <si>
    <t xml:space="preserve">1238-1</t>
  </si>
  <si>
    <t xml:space="preserve">1239-1</t>
  </si>
  <si>
    <t xml:space="preserve">1240-1</t>
  </si>
  <si>
    <t xml:space="preserve">1241-1</t>
  </si>
  <si>
    <t xml:space="preserve">Ongehuwd</t>
  </si>
  <si>
    <t xml:space="preserve">1242-1</t>
  </si>
  <si>
    <t xml:space="preserve">1243-1</t>
  </si>
  <si>
    <t xml:space="preserve">1244-1</t>
  </si>
  <si>
    <t xml:space="preserve">1245-1</t>
  </si>
  <si>
    <t xml:space="preserve">1246-1</t>
  </si>
  <si>
    <t xml:space="preserve">1247-1</t>
  </si>
  <si>
    <t xml:space="preserve">1248-1</t>
  </si>
  <si>
    <t xml:space="preserve">1249-1</t>
  </si>
  <si>
    <t xml:space="preserve">1250-1</t>
  </si>
  <si>
    <t xml:space="preserve">1251-1</t>
  </si>
  <si>
    <t xml:space="preserve">1252-1</t>
  </si>
  <si>
    <t xml:space="preserve">1253-1</t>
  </si>
  <si>
    <t xml:space="preserve">1254-1</t>
  </si>
  <si>
    <t xml:space="preserve">1255-1</t>
  </si>
  <si>
    <t xml:space="preserve">1256-1</t>
  </si>
  <si>
    <t xml:space="preserve">1257-1</t>
  </si>
  <si>
    <t xml:space="preserve">1258-1</t>
  </si>
  <si>
    <t xml:space="preserve">1259-1</t>
  </si>
  <si>
    <t xml:space="preserve">1260-1</t>
  </si>
  <si>
    <t xml:space="preserve">1261-1</t>
  </si>
  <si>
    <t xml:space="preserve">1262-1</t>
  </si>
  <si>
    <t xml:space="preserve">1263-1</t>
  </si>
  <si>
    <t xml:space="preserve">1264-1</t>
  </si>
  <si>
    <t xml:space="preserve">1265-1</t>
  </si>
  <si>
    <t xml:space="preserve">1266-1</t>
  </si>
  <si>
    <t xml:space="preserve">1267-1</t>
  </si>
  <si>
    <t xml:space="preserve">1268-1</t>
  </si>
  <si>
    <t xml:space="preserve">1269-1</t>
  </si>
  <si>
    <t xml:space="preserve">1270-1</t>
  </si>
  <si>
    <t xml:space="preserve">1271-1</t>
  </si>
  <si>
    <t xml:space="preserve">1272-1</t>
  </si>
  <si>
    <t xml:space="preserve">1273-1</t>
  </si>
  <si>
    <t xml:space="preserve">1274-1</t>
  </si>
  <si>
    <t xml:space="preserve">1275-1</t>
  </si>
  <si>
    <t xml:space="preserve">1276-1</t>
  </si>
  <si>
    <t xml:space="preserve">1277-1</t>
  </si>
  <si>
    <t xml:space="preserve">1278-1</t>
  </si>
  <si>
    <t xml:space="preserve">1279-1</t>
  </si>
  <si>
    <t xml:space="preserve">1280-1</t>
  </si>
  <si>
    <t xml:space="preserve">1281-1</t>
  </si>
  <si>
    <t xml:space="preserve">1282-1</t>
  </si>
  <si>
    <t xml:space="preserve">1283-1</t>
  </si>
  <si>
    <t xml:space="preserve">1284-1</t>
  </si>
  <si>
    <t xml:space="preserve">1285-1</t>
  </si>
  <si>
    <t xml:space="preserve">1286-1</t>
  </si>
  <si>
    <t xml:space="preserve">1287-1</t>
  </si>
  <si>
    <t xml:space="preserve">1288-1</t>
  </si>
  <si>
    <t xml:space="preserve">1289-1</t>
  </si>
  <si>
    <t xml:space="preserve">1290-1</t>
  </si>
  <si>
    <t xml:space="preserve">1291-1</t>
  </si>
  <si>
    <t xml:space="preserve">1292-1</t>
  </si>
  <si>
    <t xml:space="preserve">1293-1</t>
  </si>
  <si>
    <t xml:space="preserve">1294-1</t>
  </si>
  <si>
    <t xml:space="preserve">1295-1</t>
  </si>
  <si>
    <t xml:space="preserve">1296-1</t>
  </si>
  <si>
    <t xml:space="preserve">1297-1</t>
  </si>
  <si>
    <t xml:space="preserve">1298-1</t>
  </si>
  <si>
    <t xml:space="preserve">1299-1</t>
  </si>
  <si>
    <t xml:space="preserve">1300-1</t>
  </si>
  <si>
    <t xml:space="preserve">1301-1</t>
  </si>
  <si>
    <t xml:space="preserve">1302-1</t>
  </si>
  <si>
    <t xml:space="preserve">1303-1</t>
  </si>
  <si>
    <t xml:space="preserve">1304-1</t>
  </si>
  <si>
    <t xml:space="preserve">1305-1</t>
  </si>
  <si>
    <t xml:space="preserve">1306-1</t>
  </si>
  <si>
    <t xml:space="preserve">1307-1</t>
  </si>
  <si>
    <t xml:space="preserve">1308-1</t>
  </si>
  <si>
    <t xml:space="preserve">1309-1</t>
  </si>
  <si>
    <t xml:space="preserve">1310-1</t>
  </si>
  <si>
    <t xml:space="preserve">1311-1</t>
  </si>
  <si>
    <t xml:space="preserve">1312-1</t>
  </si>
  <si>
    <t xml:space="preserve">1313-1</t>
  </si>
  <si>
    <t xml:space="preserve">1314-1</t>
  </si>
  <si>
    <t xml:space="preserve">1315-1</t>
  </si>
  <si>
    <t xml:space="preserve">1316-1</t>
  </si>
  <si>
    <t xml:space="preserve">1317-1</t>
  </si>
  <si>
    <t xml:space="preserve">1318-1</t>
  </si>
  <si>
    <t xml:space="preserve">1319-1</t>
  </si>
  <si>
    <t xml:space="preserve">1320-1</t>
  </si>
  <si>
    <t xml:space="preserve">1321-1</t>
  </si>
  <si>
    <t xml:space="preserve">1322-1</t>
  </si>
  <si>
    <t xml:space="preserve">1323-1</t>
  </si>
  <si>
    <t xml:space="preserve">1324-1</t>
  </si>
  <si>
    <t xml:space="preserve">1325-1</t>
  </si>
  <si>
    <t xml:space="preserve">1326-1</t>
  </si>
  <si>
    <t xml:space="preserve">1327-1</t>
  </si>
  <si>
    <t xml:space="preserve">1328-1</t>
  </si>
  <si>
    <t xml:space="preserve">1329-1</t>
  </si>
  <si>
    <t xml:space="preserve">1330-1</t>
  </si>
  <si>
    <t xml:space="preserve">1331-1</t>
  </si>
  <si>
    <t xml:space="preserve">1332-1</t>
  </si>
  <si>
    <t xml:space="preserve">1333-1</t>
  </si>
  <si>
    <t xml:space="preserve">1334-1</t>
  </si>
  <si>
    <t xml:space="preserve">1335-1</t>
  </si>
  <si>
    <t xml:space="preserve">1336-1</t>
  </si>
  <si>
    <t xml:space="preserve">1337-1</t>
  </si>
  <si>
    <t xml:space="preserve">1338-1</t>
  </si>
  <si>
    <t xml:space="preserve">1339-1</t>
  </si>
  <si>
    <t xml:space="preserve">1340-1</t>
  </si>
  <si>
    <t xml:space="preserve">1341-1</t>
  </si>
  <si>
    <t xml:space="preserve">1342-1</t>
  </si>
  <si>
    <t xml:space="preserve">1343-1</t>
  </si>
  <si>
    <t xml:space="preserve">1344-1</t>
  </si>
  <si>
    <t xml:space="preserve">1345-1</t>
  </si>
  <si>
    <t xml:space="preserve">1346-1</t>
  </si>
  <si>
    <t xml:space="preserve">1347-1</t>
  </si>
  <si>
    <t xml:space="preserve">1348-1</t>
  </si>
  <si>
    <t xml:space="preserve">1349-1</t>
  </si>
  <si>
    <t xml:space="preserve">1350-1</t>
  </si>
  <si>
    <t xml:space="preserve">1351-1</t>
  </si>
  <si>
    <t xml:space="preserve">1352-1</t>
  </si>
  <si>
    <t xml:space="preserve">1353-1</t>
  </si>
  <si>
    <t xml:space="preserve">1354-1</t>
  </si>
  <si>
    <t xml:space="preserve">1355-1</t>
  </si>
  <si>
    <t xml:space="preserve">1356-1</t>
  </si>
  <si>
    <t xml:space="preserve">1357-1</t>
  </si>
  <si>
    <t xml:space="preserve">1358-1</t>
  </si>
  <si>
    <t xml:space="preserve">1359-1</t>
  </si>
  <si>
    <t xml:space="preserve">1360-1</t>
  </si>
  <si>
    <t xml:space="preserve">1361-1</t>
  </si>
  <si>
    <t xml:space="preserve">1362-1</t>
  </si>
  <si>
    <t xml:space="preserve">1363-1</t>
  </si>
  <si>
    <t xml:space="preserve">1364-1</t>
  </si>
  <si>
    <t xml:space="preserve">1365-1</t>
  </si>
  <si>
    <t xml:space="preserve">1366-1</t>
  </si>
  <si>
    <t xml:space="preserve">1367-1</t>
  </si>
  <si>
    <t xml:space="preserve">1368-1</t>
  </si>
  <si>
    <t xml:space="preserve">1369-1</t>
  </si>
  <si>
    <t xml:space="preserve">1370-1</t>
  </si>
  <si>
    <t xml:space="preserve">1371-1</t>
  </si>
  <si>
    <t xml:space="preserve">1372-1</t>
  </si>
  <si>
    <t xml:space="preserve">1373-1</t>
  </si>
  <si>
    <t xml:space="preserve">1374-1</t>
  </si>
  <si>
    <t xml:space="preserve">1375-1</t>
  </si>
  <si>
    <t xml:space="preserve">1376-1</t>
  </si>
  <si>
    <t xml:space="preserve">1377-1</t>
  </si>
  <si>
    <t xml:space="preserve">1378-1</t>
  </si>
  <si>
    <t xml:space="preserve">1379-1</t>
  </si>
  <si>
    <t xml:space="preserve">1380-1</t>
  </si>
  <si>
    <t xml:space="preserve">1381-1</t>
  </si>
  <si>
    <t xml:space="preserve">1382-1</t>
  </si>
  <si>
    <t xml:space="preserve">1383-1</t>
  </si>
  <si>
    <t xml:space="preserve">1384-1</t>
  </si>
  <si>
    <t xml:space="preserve">1385-1</t>
  </si>
  <si>
    <t xml:space="preserve">1386-1</t>
  </si>
  <si>
    <t xml:space="preserve">1387-1</t>
  </si>
  <si>
    <t xml:space="preserve">1388-1</t>
  </si>
  <si>
    <t xml:space="preserve">1389-1</t>
  </si>
  <si>
    <t xml:space="preserve">1390-1</t>
  </si>
  <si>
    <t xml:space="preserve">1391-1</t>
  </si>
  <si>
    <t xml:space="preserve">1392-1</t>
  </si>
  <si>
    <t xml:space="preserve">1393-1</t>
  </si>
  <si>
    <t xml:space="preserve">1394-1</t>
  </si>
  <si>
    <t xml:space="preserve">1395-1</t>
  </si>
  <si>
    <t xml:space="preserve">1396-1</t>
  </si>
  <si>
    <t xml:space="preserve">1397-1</t>
  </si>
  <si>
    <t xml:space="preserve">1398-1</t>
  </si>
  <si>
    <t xml:space="preserve">1399-1</t>
  </si>
  <si>
    <t xml:space="preserve">1400-1</t>
  </si>
  <si>
    <t xml:space="preserve">1401-1</t>
  </si>
  <si>
    <t xml:space="preserve">1402-1</t>
  </si>
  <si>
    <t xml:space="preserve">1403-1</t>
  </si>
  <si>
    <t xml:space="preserve">1404-1</t>
  </si>
  <si>
    <t xml:space="preserve">1405-1</t>
  </si>
  <si>
    <t xml:space="preserve">1406-1</t>
  </si>
  <si>
    <t xml:space="preserve">1407-1</t>
  </si>
  <si>
    <t xml:space="preserve">1408-1</t>
  </si>
  <si>
    <t xml:space="preserve">1409-1</t>
  </si>
  <si>
    <t xml:space="preserve">1410-1</t>
  </si>
  <si>
    <t xml:space="preserve">1411-1</t>
  </si>
  <si>
    <t xml:space="preserve">1412-1</t>
  </si>
  <si>
    <t xml:space="preserve">1413-1</t>
  </si>
  <si>
    <t xml:space="preserve">1414-1</t>
  </si>
  <si>
    <t xml:space="preserve">1415-1</t>
  </si>
  <si>
    <t xml:space="preserve">1416-1</t>
  </si>
  <si>
    <t xml:space="preserve">1417-1</t>
  </si>
  <si>
    <t xml:space="preserve">1418-1</t>
  </si>
  <si>
    <t xml:space="preserve">1419-1</t>
  </si>
  <si>
    <t xml:space="preserve">1420-1</t>
  </si>
  <si>
    <t xml:space="preserve">1421-1</t>
  </si>
  <si>
    <t xml:space="preserve">1422-1</t>
  </si>
  <si>
    <t xml:space="preserve">1423-1</t>
  </si>
  <si>
    <t xml:space="preserve">1424-1</t>
  </si>
  <si>
    <t xml:space="preserve">1425-1</t>
  </si>
  <si>
    <t xml:space="preserve">1426-1</t>
  </si>
  <si>
    <t xml:space="preserve">1427-1</t>
  </si>
  <si>
    <t xml:space="preserve">1428-1</t>
  </si>
  <si>
    <t xml:space="preserve">1429-1</t>
  </si>
  <si>
    <t xml:space="preserve">1430-1</t>
  </si>
  <si>
    <t xml:space="preserve">1431-1</t>
  </si>
  <si>
    <t xml:space="preserve">1432-1</t>
  </si>
  <si>
    <t xml:space="preserve">1433-1</t>
  </si>
  <si>
    <t xml:space="preserve">1434-1</t>
  </si>
  <si>
    <t xml:space="preserve">1435-1</t>
  </si>
  <si>
    <t xml:space="preserve">1436-1</t>
  </si>
  <si>
    <t xml:space="preserve">1437-1</t>
  </si>
  <si>
    <t xml:space="preserve">1438-1</t>
  </si>
  <si>
    <t xml:space="preserve">1439-1</t>
  </si>
  <si>
    <t xml:space="preserve">1440-1</t>
  </si>
  <si>
    <t xml:space="preserve">1441-1</t>
  </si>
  <si>
    <t xml:space="preserve">1442-1</t>
  </si>
  <si>
    <t xml:space="preserve">1443-1</t>
  </si>
  <si>
    <t xml:space="preserve">1444-1</t>
  </si>
  <si>
    <t xml:space="preserve">1445-1</t>
  </si>
  <si>
    <t xml:space="preserve">1446-1</t>
  </si>
  <si>
    <t xml:space="preserve">1447-1</t>
  </si>
  <si>
    <t xml:space="preserve">1448-1</t>
  </si>
  <si>
    <t xml:space="preserve">1449-1</t>
  </si>
  <si>
    <t xml:space="preserve">1450-1</t>
  </si>
  <si>
    <t xml:space="preserve">1451-1</t>
  </si>
  <si>
    <t xml:space="preserve">1452-1</t>
  </si>
  <si>
    <t xml:space="preserve">1453-1</t>
  </si>
  <si>
    <t xml:space="preserve">1454-1</t>
  </si>
  <si>
    <t xml:space="preserve">1455-1</t>
  </si>
  <si>
    <t xml:space="preserve">1456-1</t>
  </si>
  <si>
    <t xml:space="preserve">1457-1</t>
  </si>
  <si>
    <t xml:space="preserve">1458-1</t>
  </si>
  <si>
    <t xml:space="preserve">1459-1</t>
  </si>
  <si>
    <t xml:space="preserve">1460-1</t>
  </si>
  <si>
    <t xml:space="preserve">1461-1</t>
  </si>
  <si>
    <t xml:space="preserve">1462-1</t>
  </si>
  <si>
    <t xml:space="preserve">1463-1</t>
  </si>
  <si>
    <t xml:space="preserve">1464-1</t>
  </si>
  <si>
    <t xml:space="preserve">1465-1</t>
  </si>
  <si>
    <t xml:space="preserve">1466-1</t>
  </si>
  <si>
    <t xml:space="preserve">1467-1</t>
  </si>
  <si>
    <t xml:space="preserve">1468-1</t>
  </si>
  <si>
    <t xml:space="preserve">1469-1</t>
  </si>
  <si>
    <t xml:space="preserve">1470-1</t>
  </si>
  <si>
    <t xml:space="preserve">1471-1</t>
  </si>
  <si>
    <t xml:space="preserve">1472-1</t>
  </si>
  <si>
    <t xml:space="preserve">1473-1</t>
  </si>
  <si>
    <t xml:space="preserve">1474-1</t>
  </si>
  <si>
    <t xml:space="preserve">1475-1</t>
  </si>
  <si>
    <t xml:space="preserve">1476-1</t>
  </si>
  <si>
    <t xml:space="preserve">1477-1</t>
  </si>
  <si>
    <t xml:space="preserve">1478-1</t>
  </si>
  <si>
    <t xml:space="preserve">1479-1</t>
  </si>
  <si>
    <t xml:space="preserve">1480-1</t>
  </si>
  <si>
    <t xml:space="preserve">1481-1</t>
  </si>
  <si>
    <t xml:space="preserve">1482-1</t>
  </si>
  <si>
    <t xml:space="preserve">1483-1</t>
  </si>
  <si>
    <t xml:space="preserve">1484-1</t>
  </si>
  <si>
    <t xml:space="preserve">1485-1</t>
  </si>
  <si>
    <t xml:space="preserve">1486-1</t>
  </si>
  <si>
    <t xml:space="preserve">1487-1</t>
  </si>
  <si>
    <t xml:space="preserve">1488-1</t>
  </si>
  <si>
    <t xml:space="preserve">1489-1</t>
  </si>
  <si>
    <t xml:space="preserve">1490-1</t>
  </si>
  <si>
    <t xml:space="preserve">1491-1</t>
  </si>
  <si>
    <t xml:space="preserve">1492-1</t>
  </si>
  <si>
    <t xml:space="preserve">1493-1</t>
  </si>
  <si>
    <t xml:space="preserve">1494-1</t>
  </si>
  <si>
    <t xml:space="preserve">1495-1</t>
  </si>
  <si>
    <t xml:space="preserve">1496-1</t>
  </si>
  <si>
    <t xml:space="preserve">1497-1</t>
  </si>
  <si>
    <t xml:space="preserve">1498-1</t>
  </si>
  <si>
    <t xml:space="preserve">1499-1</t>
  </si>
  <si>
    <t xml:space="preserve">1500-1</t>
  </si>
  <si>
    <t xml:space="preserve">1501-1</t>
  </si>
  <si>
    <t xml:space="preserve">1502-1</t>
  </si>
  <si>
    <t xml:space="preserve">1503-1</t>
  </si>
  <si>
    <t xml:space="preserve">1504-1</t>
  </si>
  <si>
    <t xml:space="preserve">1505-1</t>
  </si>
  <si>
    <t xml:space="preserve">1506-1</t>
  </si>
  <si>
    <t xml:space="preserve">1507-1</t>
  </si>
  <si>
    <t xml:space="preserve">1508-1</t>
  </si>
  <si>
    <t xml:space="preserve">1509-1</t>
  </si>
  <si>
    <t xml:space="preserve">1510-1</t>
  </si>
  <si>
    <t xml:space="preserve">1511-1</t>
  </si>
  <si>
    <t xml:space="preserve">1512-1</t>
  </si>
  <si>
    <t xml:space="preserve">1513-1</t>
  </si>
  <si>
    <t xml:space="preserve">1514-1</t>
  </si>
  <si>
    <t xml:space="preserve">1515-1</t>
  </si>
  <si>
    <t xml:space="preserve">1516-1</t>
  </si>
  <si>
    <t xml:space="preserve">1517-1</t>
  </si>
  <si>
    <t xml:space="preserve">1518-1</t>
  </si>
  <si>
    <t xml:space="preserve">1519-1</t>
  </si>
  <si>
    <t xml:space="preserve">1520-1</t>
  </si>
  <si>
    <t xml:space="preserve">1521-1</t>
  </si>
  <si>
    <t xml:space="preserve">1522-1</t>
  </si>
  <si>
    <t xml:space="preserve">1523-1</t>
  </si>
  <si>
    <t xml:space="preserve">1524-1</t>
  </si>
  <si>
    <t xml:space="preserve">1525-1</t>
  </si>
  <si>
    <t xml:space="preserve">1526-1</t>
  </si>
  <si>
    <t xml:space="preserve">1527-1</t>
  </si>
  <si>
    <t xml:space="preserve">1528-1</t>
  </si>
  <si>
    <t xml:space="preserve">1529-1</t>
  </si>
  <si>
    <t xml:space="preserve">1530-1</t>
  </si>
  <si>
    <t xml:space="preserve">1531-1</t>
  </si>
  <si>
    <t xml:space="preserve">1532-1</t>
  </si>
  <si>
    <t xml:space="preserve">1533-1</t>
  </si>
  <si>
    <t xml:space="preserve">1534-1</t>
  </si>
  <si>
    <t xml:space="preserve">1535-1</t>
  </si>
  <si>
    <t xml:space="preserve">1536-1</t>
  </si>
  <si>
    <t xml:space="preserve">1537-1</t>
  </si>
  <si>
    <t xml:space="preserve">1538-1</t>
  </si>
  <si>
    <t xml:space="preserve">1539-1</t>
  </si>
  <si>
    <t xml:space="preserve">1540-1</t>
  </si>
  <si>
    <t xml:space="preserve">1541-1</t>
  </si>
  <si>
    <t xml:space="preserve">1542-1</t>
  </si>
  <si>
    <t xml:space="preserve">1543-1</t>
  </si>
  <si>
    <t xml:space="preserve">1544-1</t>
  </si>
  <si>
    <t xml:space="preserve">1545-1</t>
  </si>
  <si>
    <t xml:space="preserve">1546-1</t>
  </si>
  <si>
    <t xml:space="preserve">1547-1</t>
  </si>
  <si>
    <t xml:space="preserve">1548-1</t>
  </si>
  <si>
    <t xml:space="preserve">1549-1</t>
  </si>
  <si>
    <t xml:space="preserve">1550-1</t>
  </si>
  <si>
    <t xml:space="preserve">1551-1</t>
  </si>
  <si>
    <t xml:space="preserve">1552-1</t>
  </si>
  <si>
    <t xml:space="preserve">1553-1</t>
  </si>
  <si>
    <t xml:space="preserve">1554-1</t>
  </si>
  <si>
    <t xml:space="preserve">1555-1</t>
  </si>
  <si>
    <t xml:space="preserve">1556-1</t>
  </si>
  <si>
    <t xml:space="preserve">1557-1</t>
  </si>
  <si>
    <t xml:space="preserve">1558-1</t>
  </si>
  <si>
    <t xml:space="preserve">1559-1</t>
  </si>
  <si>
    <t xml:space="preserve">1560-1</t>
  </si>
  <si>
    <t xml:space="preserve">1561-1</t>
  </si>
  <si>
    <t xml:space="preserve">1562-1</t>
  </si>
  <si>
    <t xml:space="preserve">1563-1</t>
  </si>
  <si>
    <t xml:space="preserve">1564-1</t>
  </si>
  <si>
    <t xml:space="preserve">1565-1</t>
  </si>
  <si>
    <t xml:space="preserve">1566-1</t>
  </si>
  <si>
    <t xml:space="preserve">1567-1</t>
  </si>
  <si>
    <t xml:space="preserve">1568-1</t>
  </si>
  <si>
    <t xml:space="preserve">1569-1</t>
  </si>
  <si>
    <t xml:space="preserve">1570-1</t>
  </si>
  <si>
    <t xml:space="preserve">1571-1</t>
  </si>
  <si>
    <t xml:space="preserve">1572-1</t>
  </si>
  <si>
    <t xml:space="preserve">1573-1</t>
  </si>
  <si>
    <t xml:space="preserve">1574-1</t>
  </si>
  <si>
    <t xml:space="preserve">1575-1</t>
  </si>
  <si>
    <t xml:space="preserve">1576-1</t>
  </si>
  <si>
    <t xml:space="preserve">1577-1</t>
  </si>
  <si>
    <t xml:space="preserve">1578-1</t>
  </si>
  <si>
    <t xml:space="preserve">1579-1</t>
  </si>
  <si>
    <t xml:space="preserve">1580-1</t>
  </si>
  <si>
    <t xml:space="preserve">1581-1</t>
  </si>
  <si>
    <t xml:space="preserve">1582-1</t>
  </si>
  <si>
    <t xml:space="preserve">1583-1</t>
  </si>
  <si>
    <t xml:space="preserve">1584-1</t>
  </si>
  <si>
    <t xml:space="preserve">1585-1</t>
  </si>
  <si>
    <t xml:space="preserve">1586-1</t>
  </si>
  <si>
    <t xml:space="preserve">1587-1</t>
  </si>
  <si>
    <t xml:space="preserve">1588-1</t>
  </si>
  <si>
    <t xml:space="preserve">1589-1</t>
  </si>
  <si>
    <t xml:space="preserve">1590-1</t>
  </si>
  <si>
    <t xml:space="preserve">1591-1</t>
  </si>
  <si>
    <t xml:space="preserve">1592-1</t>
  </si>
  <si>
    <t xml:space="preserve">1593-1</t>
  </si>
  <si>
    <t xml:space="preserve">1594-1</t>
  </si>
  <si>
    <t xml:space="preserve">1595-1</t>
  </si>
  <si>
    <t xml:space="preserve">1596-1</t>
  </si>
  <si>
    <t xml:space="preserve">1597-1</t>
  </si>
  <si>
    <t xml:space="preserve">1598-1</t>
  </si>
  <si>
    <t xml:space="preserve">1599-1</t>
  </si>
  <si>
    <t xml:space="preserve">1600-1</t>
  </si>
  <si>
    <t xml:space="preserve">1601-1</t>
  </si>
  <si>
    <t xml:space="preserve">1602-1</t>
  </si>
  <si>
    <t xml:space="preserve">1603-1</t>
  </si>
  <si>
    <t xml:space="preserve">1604-1</t>
  </si>
  <si>
    <t xml:space="preserve">1605-1</t>
  </si>
  <si>
    <t xml:space="preserve">1606-1</t>
  </si>
  <si>
    <t xml:space="preserve">1607-1</t>
  </si>
  <si>
    <t xml:space="preserve">1608-1</t>
  </si>
  <si>
    <t xml:space="preserve">1609-1</t>
  </si>
  <si>
    <t xml:space="preserve">1610-1</t>
  </si>
  <si>
    <t xml:space="preserve">1611-1</t>
  </si>
  <si>
    <t xml:space="preserve">1612-1</t>
  </si>
  <si>
    <t xml:space="preserve">1613-1</t>
  </si>
  <si>
    <t xml:space="preserve">1614-1</t>
  </si>
  <si>
    <t xml:space="preserve">1615-1</t>
  </si>
  <si>
    <t xml:space="preserve">1616-1</t>
  </si>
  <si>
    <t xml:space="preserve">1617-1</t>
  </si>
  <si>
    <t xml:space="preserve">1618-1</t>
  </si>
  <si>
    <t xml:space="preserve">1619-1</t>
  </si>
  <si>
    <t xml:space="preserve">1620-1</t>
  </si>
  <si>
    <t xml:space="preserve">1621-1</t>
  </si>
  <si>
    <t xml:space="preserve">1622-1</t>
  </si>
  <si>
    <t xml:space="preserve">1623-1</t>
  </si>
  <si>
    <t xml:space="preserve">1624-1</t>
  </si>
  <si>
    <t xml:space="preserve">1625-1</t>
  </si>
  <si>
    <t xml:space="preserve">1626-1</t>
  </si>
  <si>
    <t xml:space="preserve">1627-1</t>
  </si>
  <si>
    <t xml:space="preserve">1628-1</t>
  </si>
  <si>
    <t xml:space="preserve">1629-1</t>
  </si>
  <si>
    <t xml:space="preserve">1630-1</t>
  </si>
  <si>
    <t xml:space="preserve">1631-1</t>
  </si>
  <si>
    <t xml:space="preserve">1632-1</t>
  </si>
  <si>
    <t xml:space="preserve">1633-1</t>
  </si>
  <si>
    <t xml:space="preserve">1634-1</t>
  </si>
  <si>
    <t xml:space="preserve">1635-1</t>
  </si>
  <si>
    <t xml:space="preserve">1636-1</t>
  </si>
  <si>
    <t xml:space="preserve">1637-1</t>
  </si>
  <si>
    <t xml:space="preserve">1638-1</t>
  </si>
  <si>
    <t xml:space="preserve">1639-1</t>
  </si>
  <si>
    <t xml:space="preserve">1640-1</t>
  </si>
  <si>
    <t xml:space="preserve">1641-1</t>
  </si>
  <si>
    <t xml:space="preserve">1642-1</t>
  </si>
  <si>
    <t xml:space="preserve">1643-1</t>
  </si>
  <si>
    <t xml:space="preserve">1644-1</t>
  </si>
  <si>
    <t xml:space="preserve">1645-1</t>
  </si>
  <si>
    <t xml:space="preserve">1646-1</t>
  </si>
  <si>
    <t xml:space="preserve">1647-1</t>
  </si>
  <si>
    <t xml:space="preserve">1648-1</t>
  </si>
  <si>
    <t xml:space="preserve">1649-1</t>
  </si>
  <si>
    <t xml:space="preserve">1650-1</t>
  </si>
  <si>
    <t xml:space="preserve">1651-1</t>
  </si>
  <si>
    <t xml:space="preserve">1652-1</t>
  </si>
  <si>
    <t xml:space="preserve">1653-1</t>
  </si>
  <si>
    <t xml:space="preserve">1654-1</t>
  </si>
  <si>
    <t xml:space="preserve">1655-1</t>
  </si>
  <si>
    <t xml:space="preserve">1656-1</t>
  </si>
  <si>
    <t xml:space="preserve">1657-1</t>
  </si>
  <si>
    <t xml:space="preserve">1658-1</t>
  </si>
  <si>
    <t xml:space="preserve">1659-1</t>
  </si>
  <si>
    <t xml:space="preserve">1660-1</t>
  </si>
  <si>
    <t xml:space="preserve">1661-1</t>
  </si>
  <si>
    <t xml:space="preserve">1662-1</t>
  </si>
  <si>
    <t xml:space="preserve">1663-1</t>
  </si>
  <si>
    <t xml:space="preserve">1664-1</t>
  </si>
  <si>
    <t xml:space="preserve">1665-1</t>
  </si>
  <si>
    <t xml:space="preserve">1666-1</t>
  </si>
  <si>
    <t xml:space="preserve">1667-1</t>
  </si>
  <si>
    <t xml:space="preserve">1668-1</t>
  </si>
  <si>
    <t xml:space="preserve">1669-1</t>
  </si>
  <si>
    <t xml:space="preserve">1670-1</t>
  </si>
  <si>
    <t xml:space="preserve">1671-1</t>
  </si>
  <si>
    <t xml:space="preserve">1672-1</t>
  </si>
  <si>
    <t xml:space="preserve">1673-1</t>
  </si>
  <si>
    <t xml:space="preserve">1674-1</t>
  </si>
  <si>
    <t xml:space="preserve">1675-1</t>
  </si>
  <si>
    <t xml:space="preserve">1676-1</t>
  </si>
  <si>
    <t xml:space="preserve">1677-1</t>
  </si>
  <si>
    <t xml:space="preserve">1678-1</t>
  </si>
  <si>
    <t xml:space="preserve">1679-1</t>
  </si>
  <si>
    <t xml:space="preserve">1680-1</t>
  </si>
  <si>
    <t xml:space="preserve">1681-1</t>
  </si>
  <si>
    <t xml:space="preserve">1682-1</t>
  </si>
  <si>
    <t xml:space="preserve">1683-1</t>
  </si>
  <si>
    <t xml:space="preserve">1684-1</t>
  </si>
  <si>
    <t xml:space="preserve">1685-1</t>
  </si>
  <si>
    <t xml:space="preserve">1686-1</t>
  </si>
  <si>
    <t xml:space="preserve">1687-1</t>
  </si>
  <si>
    <t xml:space="preserve">1688-1</t>
  </si>
  <si>
    <t xml:space="preserve">1689-1</t>
  </si>
  <si>
    <t xml:space="preserve">1690-1</t>
  </si>
  <si>
    <t xml:space="preserve">1691-1</t>
  </si>
  <si>
    <t xml:space="preserve">1692-1</t>
  </si>
  <si>
    <t xml:space="preserve">1693-1</t>
  </si>
  <si>
    <t xml:space="preserve">1694-1</t>
  </si>
  <si>
    <t xml:space="preserve">1695-1</t>
  </si>
  <si>
    <t xml:space="preserve">1696-1</t>
  </si>
  <si>
    <t xml:space="preserve">1697-1</t>
  </si>
  <si>
    <t xml:space="preserve">1698-1</t>
  </si>
  <si>
    <t xml:space="preserve">1699-1</t>
  </si>
  <si>
    <t xml:space="preserve">1700-1</t>
  </si>
  <si>
    <t xml:space="preserve">1701-1</t>
  </si>
  <si>
    <t xml:space="preserve">1702-1</t>
  </si>
  <si>
    <t xml:space="preserve">1703-1</t>
  </si>
  <si>
    <t xml:space="preserve">1704-1</t>
  </si>
  <si>
    <t xml:space="preserve">1705-1</t>
  </si>
  <si>
    <t xml:space="preserve">1706-1</t>
  </si>
  <si>
    <t xml:space="preserve">1707-1</t>
  </si>
  <si>
    <t xml:space="preserve">1708-1</t>
  </si>
  <si>
    <t xml:space="preserve">1709-1</t>
  </si>
  <si>
    <t xml:space="preserve">1710-1</t>
  </si>
  <si>
    <t xml:space="preserve">1711-1</t>
  </si>
  <si>
    <t xml:space="preserve">1712-1</t>
  </si>
  <si>
    <t xml:space="preserve">1713-1</t>
  </si>
  <si>
    <t xml:space="preserve">1714-1</t>
  </si>
  <si>
    <t xml:space="preserve">1715-1</t>
  </si>
  <si>
    <t xml:space="preserve">1716-1</t>
  </si>
  <si>
    <t xml:space="preserve">1717-1</t>
  </si>
  <si>
    <t xml:space="preserve">1718-1</t>
  </si>
  <si>
    <t xml:space="preserve">1719-1</t>
  </si>
  <si>
    <t xml:space="preserve">1720-1</t>
  </si>
  <si>
    <t xml:space="preserve">1721-1</t>
  </si>
  <si>
    <t xml:space="preserve">1722-1</t>
  </si>
  <si>
    <t xml:space="preserve">1723-1</t>
  </si>
  <si>
    <t xml:space="preserve">1724-1</t>
  </si>
  <si>
    <t xml:space="preserve">1725-1</t>
  </si>
  <si>
    <t xml:space="preserve">1726-1</t>
  </si>
  <si>
    <t xml:space="preserve">1727-1</t>
  </si>
  <si>
    <t xml:space="preserve">1728-1</t>
  </si>
  <si>
    <t xml:space="preserve">1729-1</t>
  </si>
  <si>
    <t xml:space="preserve">1730-1</t>
  </si>
  <si>
    <t xml:space="preserve">1731-1</t>
  </si>
  <si>
    <t xml:space="preserve">1732-1</t>
  </si>
  <si>
    <t xml:space="preserve">1733-1</t>
  </si>
  <si>
    <t xml:space="preserve">1734-1</t>
  </si>
  <si>
    <t xml:space="preserve">1735-1</t>
  </si>
  <si>
    <t xml:space="preserve">1736-1</t>
  </si>
  <si>
    <t xml:space="preserve">1737-1</t>
  </si>
  <si>
    <t xml:space="preserve">1738-1</t>
  </si>
  <si>
    <t xml:space="preserve">1739-1</t>
  </si>
  <si>
    <t xml:space="preserve">1740-1</t>
  </si>
  <si>
    <t xml:space="preserve">1741-1</t>
  </si>
  <si>
    <t xml:space="preserve">1742-1</t>
  </si>
  <si>
    <t xml:space="preserve">1743-1</t>
  </si>
  <si>
    <t xml:space="preserve">1744-1</t>
  </si>
  <si>
    <t xml:space="preserve">1745-1</t>
  </si>
  <si>
    <t xml:space="preserve">1746-1</t>
  </si>
  <si>
    <t xml:space="preserve">1747-1</t>
  </si>
  <si>
    <t xml:space="preserve">1748-1</t>
  </si>
  <si>
    <t xml:space="preserve">1749-1</t>
  </si>
  <si>
    <t xml:space="preserve">1750-1</t>
  </si>
  <si>
    <t xml:space="preserve">1751-1</t>
  </si>
  <si>
    <t xml:space="preserve">1752-1</t>
  </si>
  <si>
    <t xml:space="preserve">1753-1</t>
  </si>
  <si>
    <t xml:space="preserve">1754-1</t>
  </si>
  <si>
    <t xml:space="preserve">1755-1</t>
  </si>
  <si>
    <t xml:space="preserve">1756-1</t>
  </si>
  <si>
    <t xml:space="preserve">1757-1</t>
  </si>
  <si>
    <t xml:space="preserve">1758-1</t>
  </si>
  <si>
    <t xml:space="preserve">1759-1</t>
  </si>
  <si>
    <t xml:space="preserve">1760-1</t>
  </si>
  <si>
    <t xml:space="preserve">1761-1</t>
  </si>
  <si>
    <t xml:space="preserve">1762-1</t>
  </si>
  <si>
    <t xml:space="preserve">1763-1</t>
  </si>
  <si>
    <t xml:space="preserve">1764-1</t>
  </si>
  <si>
    <t xml:space="preserve">1765-1</t>
  </si>
  <si>
    <t xml:space="preserve">1766-1</t>
  </si>
  <si>
    <t xml:space="preserve">1767-1</t>
  </si>
  <si>
    <t xml:space="preserve">1768-1</t>
  </si>
  <si>
    <t xml:space="preserve">1769-1</t>
  </si>
  <si>
    <t xml:space="preserve">1770-1</t>
  </si>
  <si>
    <t xml:space="preserve">1771-1</t>
  </si>
  <si>
    <t xml:space="preserve">1772-1</t>
  </si>
  <si>
    <t xml:space="preserve">1773-1</t>
  </si>
  <si>
    <t xml:space="preserve">1774-1</t>
  </si>
  <si>
    <t xml:space="preserve">1775-1</t>
  </si>
  <si>
    <t xml:space="preserve">1776-1</t>
  </si>
  <si>
    <t xml:space="preserve">1777-1</t>
  </si>
  <si>
    <t xml:space="preserve">1778-1</t>
  </si>
  <si>
    <t xml:space="preserve">1779-1</t>
  </si>
  <si>
    <t xml:space="preserve">1780-1</t>
  </si>
  <si>
    <t xml:space="preserve">1781-1</t>
  </si>
  <si>
    <t xml:space="preserve">1782-1</t>
  </si>
  <si>
    <t xml:space="preserve">1783-1</t>
  </si>
  <si>
    <t xml:space="preserve">1784-1</t>
  </si>
  <si>
    <t xml:space="preserve">1785-1</t>
  </si>
  <si>
    <t xml:space="preserve">1786-1</t>
  </si>
  <si>
    <t xml:space="preserve">1787-1</t>
  </si>
  <si>
    <t xml:space="preserve">1788-1</t>
  </si>
  <si>
    <t xml:space="preserve">1789-1</t>
  </si>
  <si>
    <t xml:space="preserve">1790-1</t>
  </si>
  <si>
    <t xml:space="preserve">1791-1</t>
  </si>
  <si>
    <t xml:space="preserve">1792-1</t>
  </si>
  <si>
    <t xml:space="preserve">1793-1</t>
  </si>
  <si>
    <t xml:space="preserve">1794-1</t>
  </si>
  <si>
    <t xml:space="preserve">1795-1</t>
  </si>
  <si>
    <t xml:space="preserve">1796-1</t>
  </si>
  <si>
    <t xml:space="preserve">1797-1</t>
  </si>
  <si>
    <t xml:space="preserve">1798-1</t>
  </si>
  <si>
    <t xml:space="preserve">1799-1</t>
  </si>
  <si>
    <t xml:space="preserve">1800-1</t>
  </si>
  <si>
    <t xml:space="preserve">1801-1</t>
  </si>
  <si>
    <t xml:space="preserve">1802-1</t>
  </si>
  <si>
    <t xml:space="preserve">1803-1</t>
  </si>
  <si>
    <t xml:space="preserve">1804-1</t>
  </si>
  <si>
    <t xml:space="preserve">1805-1</t>
  </si>
  <si>
    <t xml:space="preserve">1806-1</t>
  </si>
  <si>
    <t xml:space="preserve">1807-1</t>
  </si>
  <si>
    <t xml:space="preserve">1808-1</t>
  </si>
  <si>
    <t xml:space="preserve">1809-1</t>
  </si>
  <si>
    <t xml:space="preserve">1810-1</t>
  </si>
  <si>
    <t xml:space="preserve">1811-1</t>
  </si>
  <si>
    <t xml:space="preserve">1812-1</t>
  </si>
  <si>
    <t xml:space="preserve">1813-1</t>
  </si>
  <si>
    <t xml:space="preserve">1814-1</t>
  </si>
  <si>
    <t xml:space="preserve">1815-1</t>
  </si>
  <si>
    <t xml:space="preserve">1816-1</t>
  </si>
  <si>
    <t xml:space="preserve">1817-1</t>
  </si>
  <si>
    <t xml:space="preserve">1818-1</t>
  </si>
  <si>
    <t xml:space="preserve">1819-1</t>
  </si>
  <si>
    <t xml:space="preserve">1820-1</t>
  </si>
  <si>
    <t xml:space="preserve">1821-1</t>
  </si>
  <si>
    <t xml:space="preserve">1822-1</t>
  </si>
  <si>
    <t xml:space="preserve">1823-1</t>
  </si>
  <si>
    <t xml:space="preserve">1824-1</t>
  </si>
  <si>
    <t xml:space="preserve">1825-1</t>
  </si>
  <si>
    <t xml:space="preserve">1826-1</t>
  </si>
  <si>
    <t xml:space="preserve">1827-1</t>
  </si>
  <si>
    <t xml:space="preserve">1828-1</t>
  </si>
  <si>
    <t xml:space="preserve">1829-1</t>
  </si>
  <si>
    <t xml:space="preserve">1830-1</t>
  </si>
  <si>
    <t xml:space="preserve">1831-1</t>
  </si>
  <si>
    <t xml:space="preserve">1832-1</t>
  </si>
  <si>
    <t xml:space="preserve">1833-1</t>
  </si>
  <si>
    <t xml:space="preserve">1834-1</t>
  </si>
  <si>
    <t xml:space="preserve">1835-1</t>
  </si>
  <si>
    <t xml:space="preserve">1836-1</t>
  </si>
  <si>
    <t xml:space="preserve">1837-1</t>
  </si>
  <si>
    <t xml:space="preserve">1838-1</t>
  </si>
  <si>
    <t xml:space="preserve">1839-1</t>
  </si>
  <si>
    <t xml:space="preserve">1840-1</t>
  </si>
  <si>
    <t xml:space="preserve">1841-1</t>
  </si>
  <si>
    <t xml:space="preserve">1842-1</t>
  </si>
  <si>
    <t xml:space="preserve">1843-1</t>
  </si>
  <si>
    <t xml:space="preserve">1844-1</t>
  </si>
  <si>
    <t xml:space="preserve">1845-1</t>
  </si>
  <si>
    <t xml:space="preserve">1846-1</t>
  </si>
  <si>
    <t xml:space="preserve">1847-1</t>
  </si>
  <si>
    <t xml:space="preserve">1848-1</t>
  </si>
  <si>
    <t xml:space="preserve">1849-1</t>
  </si>
  <si>
    <t xml:space="preserve">1850-1</t>
  </si>
  <si>
    <t xml:space="preserve">1851-1</t>
  </si>
  <si>
    <t xml:space="preserve">1852-1</t>
  </si>
  <si>
    <t xml:space="preserve">1853-1</t>
  </si>
  <si>
    <t xml:space="preserve">1854-1</t>
  </si>
  <si>
    <t xml:space="preserve">1855-1</t>
  </si>
  <si>
    <t xml:space="preserve">1856-1</t>
  </si>
  <si>
    <t xml:space="preserve">1857-1</t>
  </si>
  <si>
    <t xml:space="preserve">1858-1</t>
  </si>
  <si>
    <t xml:space="preserve">1859-1</t>
  </si>
  <si>
    <t xml:space="preserve">1860-1</t>
  </si>
  <si>
    <t xml:space="preserve">1861-1</t>
  </si>
  <si>
    <t xml:space="preserve">1862-1</t>
  </si>
  <si>
    <t xml:space="preserve">1863-1</t>
  </si>
  <si>
    <t xml:space="preserve">1864-1</t>
  </si>
  <si>
    <t xml:space="preserve">1865-1</t>
  </si>
  <si>
    <t xml:space="preserve">1866-1</t>
  </si>
  <si>
    <t xml:space="preserve">1867-1</t>
  </si>
  <si>
    <t xml:space="preserve">1868-1</t>
  </si>
  <si>
    <t xml:space="preserve">1869-1</t>
  </si>
  <si>
    <t xml:space="preserve">1870-1</t>
  </si>
  <si>
    <t xml:space="preserve">1871-1</t>
  </si>
  <si>
    <t xml:space="preserve">1872-1</t>
  </si>
  <si>
    <t xml:space="preserve">1873-1</t>
  </si>
  <si>
    <t xml:space="preserve">1874-1</t>
  </si>
  <si>
    <t xml:space="preserve">1875-1</t>
  </si>
  <si>
    <t xml:space="preserve">1876-1</t>
  </si>
  <si>
    <t xml:space="preserve">1877-1</t>
  </si>
  <si>
    <t xml:space="preserve">1878-1</t>
  </si>
  <si>
    <t xml:space="preserve">1879-1</t>
  </si>
  <si>
    <t xml:space="preserve">1880-1</t>
  </si>
  <si>
    <t xml:space="preserve">1881-1</t>
  </si>
  <si>
    <t xml:space="preserve">1882-1</t>
  </si>
  <si>
    <t xml:space="preserve">1883-1</t>
  </si>
  <si>
    <t xml:space="preserve">1884-1</t>
  </si>
  <si>
    <t xml:space="preserve">1885-1</t>
  </si>
  <si>
    <t xml:space="preserve">1886-1</t>
  </si>
  <si>
    <t xml:space="preserve">1887-1</t>
  </si>
  <si>
    <t xml:space="preserve">1888-1</t>
  </si>
  <si>
    <t xml:space="preserve">1889-1</t>
  </si>
  <si>
    <t xml:space="preserve">1890-1</t>
  </si>
  <si>
    <t xml:space="preserve">1891-1</t>
  </si>
  <si>
    <t xml:space="preserve">1892-1</t>
  </si>
  <si>
    <t xml:space="preserve">1893-1</t>
  </si>
  <si>
    <t xml:space="preserve">1894-1</t>
  </si>
  <si>
    <t xml:space="preserve">1895-1</t>
  </si>
  <si>
    <t xml:space="preserve">1896-1</t>
  </si>
  <si>
    <t xml:space="preserve">1897-1</t>
  </si>
  <si>
    <t xml:space="preserve">1898-1</t>
  </si>
  <si>
    <t xml:space="preserve">1899-1</t>
  </si>
  <si>
    <t xml:space="preserve">1900-1</t>
  </si>
  <si>
    <t xml:space="preserve">1901-1</t>
  </si>
  <si>
    <t xml:space="preserve">1902-1</t>
  </si>
  <si>
    <t xml:space="preserve">1903-1</t>
  </si>
  <si>
    <t xml:space="preserve">1904-1</t>
  </si>
  <si>
    <t xml:space="preserve">1905-1</t>
  </si>
  <si>
    <t xml:space="preserve">1906-1</t>
  </si>
  <si>
    <t xml:space="preserve">1907-1</t>
  </si>
  <si>
    <t xml:space="preserve">1908-1</t>
  </si>
  <si>
    <t xml:space="preserve">1909-1</t>
  </si>
  <si>
    <t xml:space="preserve">1910-1</t>
  </si>
  <si>
    <t xml:space="preserve">1911-1</t>
  </si>
  <si>
    <t xml:space="preserve">1912-1</t>
  </si>
  <si>
    <t xml:space="preserve">1913-1</t>
  </si>
  <si>
    <t xml:space="preserve">1914-1</t>
  </si>
  <si>
    <t xml:space="preserve">1915-1</t>
  </si>
  <si>
    <t xml:space="preserve">1916-1</t>
  </si>
  <si>
    <t xml:space="preserve">1917-1</t>
  </si>
  <si>
    <t xml:space="preserve">1918-1</t>
  </si>
  <si>
    <t xml:space="preserve">1919-1</t>
  </si>
  <si>
    <t xml:space="preserve">1920-1</t>
  </si>
  <si>
    <t xml:space="preserve">1921-1</t>
  </si>
  <si>
    <t xml:space="preserve">1922-1</t>
  </si>
  <si>
    <t xml:space="preserve">1923-1</t>
  </si>
  <si>
    <t xml:space="preserve">1924-1</t>
  </si>
  <si>
    <t xml:space="preserve">1925-1</t>
  </si>
  <si>
    <t xml:space="preserve">1926-1</t>
  </si>
  <si>
    <t xml:space="preserve">1927-1</t>
  </si>
  <si>
    <t xml:space="preserve">1928-1</t>
  </si>
  <si>
    <t xml:space="preserve">1929-1</t>
  </si>
  <si>
    <t xml:space="preserve">1930-1</t>
  </si>
  <si>
    <t xml:space="preserve">1931-1</t>
  </si>
  <si>
    <t xml:space="preserve">1932-1</t>
  </si>
  <si>
    <t xml:space="preserve">1933-1</t>
  </si>
  <si>
    <t xml:space="preserve">1934-1</t>
  </si>
  <si>
    <t xml:space="preserve">1935-1</t>
  </si>
  <si>
    <t xml:space="preserve">1936-1</t>
  </si>
  <si>
    <t xml:space="preserve">1937-1</t>
  </si>
  <si>
    <t xml:space="preserve">1938-1</t>
  </si>
  <si>
    <t xml:space="preserve">1939-1</t>
  </si>
  <si>
    <t xml:space="preserve">1940-1</t>
  </si>
  <si>
    <t xml:space="preserve">1941-1</t>
  </si>
  <si>
    <t xml:space="preserve">1942-1</t>
  </si>
  <si>
    <t xml:space="preserve">1943-1</t>
  </si>
  <si>
    <t xml:space="preserve">1944-1</t>
  </si>
  <si>
    <t xml:space="preserve">1945-1</t>
  </si>
  <si>
    <t xml:space="preserve">1946-1</t>
  </si>
  <si>
    <t xml:space="preserve">1947-1</t>
  </si>
  <si>
    <t xml:space="preserve">1948-1</t>
  </si>
  <si>
    <t xml:space="preserve">1949-1</t>
  </si>
  <si>
    <t xml:space="preserve">1950-1</t>
  </si>
  <si>
    <t xml:space="preserve">1951-1</t>
  </si>
  <si>
    <t xml:space="preserve">1952-1</t>
  </si>
  <si>
    <t xml:space="preserve">1953-1</t>
  </si>
  <si>
    <t xml:space="preserve">1954-1</t>
  </si>
  <si>
    <t xml:space="preserve">1955-1</t>
  </si>
  <si>
    <t xml:space="preserve">1956-1</t>
  </si>
  <si>
    <t xml:space="preserve">1957-1</t>
  </si>
  <si>
    <t xml:space="preserve">1958-1</t>
  </si>
  <si>
    <t xml:space="preserve">1959-1</t>
  </si>
  <si>
    <t xml:space="preserve">1960-1</t>
  </si>
  <si>
    <t xml:space="preserve">1961-1</t>
  </si>
  <si>
    <t xml:space="preserve">1962-1</t>
  </si>
  <si>
    <t xml:space="preserve">1963-1</t>
  </si>
  <si>
    <t xml:space="preserve">1964-1</t>
  </si>
  <si>
    <t xml:space="preserve">1965-1</t>
  </si>
  <si>
    <t xml:space="preserve">1966-1</t>
  </si>
  <si>
    <t xml:space="preserve">1967-1</t>
  </si>
  <si>
    <t xml:space="preserve">1968-1</t>
  </si>
  <si>
    <t xml:space="preserve">1969-1</t>
  </si>
  <si>
    <t xml:space="preserve">1970-1</t>
  </si>
  <si>
    <t xml:space="preserve">1971-1</t>
  </si>
  <si>
    <t xml:space="preserve">1972-1</t>
  </si>
  <si>
    <t xml:space="preserve">1973-1</t>
  </si>
  <si>
    <t xml:space="preserve">1974-1</t>
  </si>
  <si>
    <t xml:space="preserve">1975-1</t>
  </si>
  <si>
    <t xml:space="preserve">1976-1</t>
  </si>
  <si>
    <t xml:space="preserve">1977-1</t>
  </si>
  <si>
    <t xml:space="preserve">1978-1</t>
  </si>
  <si>
    <t xml:space="preserve">1979-1</t>
  </si>
  <si>
    <t xml:space="preserve">1980-1</t>
  </si>
  <si>
    <t xml:space="preserve">1981-1</t>
  </si>
  <si>
    <t xml:space="preserve">1982-1</t>
  </si>
  <si>
    <t xml:space="preserve">1983-1</t>
  </si>
  <si>
    <t xml:space="preserve">1984-1</t>
  </si>
  <si>
    <t xml:space="preserve">1985-1</t>
  </si>
  <si>
    <t xml:space="preserve">1986-1</t>
  </si>
  <si>
    <t xml:space="preserve">1987-1</t>
  </si>
  <si>
    <t xml:space="preserve">1988-1</t>
  </si>
  <si>
    <t xml:space="preserve">1989-1</t>
  </si>
  <si>
    <t xml:space="preserve">1990-1</t>
  </si>
  <si>
    <t xml:space="preserve">1991-1</t>
  </si>
  <si>
    <t xml:space="preserve">1992-1</t>
  </si>
  <si>
    <t xml:space="preserve">1993-1</t>
  </si>
  <si>
    <t xml:space="preserve">1994-1</t>
  </si>
  <si>
    <t xml:space="preserve">1995-1</t>
  </si>
  <si>
    <t xml:space="preserve">1996-1</t>
  </si>
  <si>
    <t xml:space="preserve">1997-1</t>
  </si>
  <si>
    <t xml:space="preserve">1998-1</t>
  </si>
  <si>
    <t xml:space="preserve">1999-1</t>
  </si>
  <si>
    <t xml:space="preserve">2000-1</t>
  </si>
  <si>
    <t xml:space="preserve">2001-1</t>
  </si>
  <si>
    <t xml:space="preserve">2002-1</t>
  </si>
  <si>
    <t xml:space="preserve">2003-1</t>
  </si>
  <si>
    <t xml:space="preserve">2004-1</t>
  </si>
  <si>
    <t xml:space="preserve">2005-1</t>
  </si>
  <si>
    <t xml:space="preserve">2006-1</t>
  </si>
  <si>
    <t xml:space="preserve">2007-1</t>
  </si>
  <si>
    <t xml:space="preserve">2008-1</t>
  </si>
  <si>
    <t xml:space="preserve">2009-1</t>
  </si>
  <si>
    <t xml:space="preserve">2010-1</t>
  </si>
  <si>
    <t xml:space="preserve">2011-1</t>
  </si>
  <si>
    <t xml:space="preserve">2012-1</t>
  </si>
  <si>
    <t xml:space="preserve">2013-1</t>
  </si>
  <si>
    <t xml:space="preserve">2014-1</t>
  </si>
  <si>
    <t xml:space="preserve">2015-1</t>
  </si>
  <si>
    <t xml:space="preserve">2016-1</t>
  </si>
  <si>
    <t xml:space="preserve">2017-1</t>
  </si>
  <si>
    <t xml:space="preserve">2018-1</t>
  </si>
  <si>
    <t xml:space="preserve">2019-1</t>
  </si>
  <si>
    <t xml:space="preserve">2020-1</t>
  </si>
  <si>
    <t xml:space="preserve">2021-1</t>
  </si>
  <si>
    <t xml:space="preserve">2022-1</t>
  </si>
  <si>
    <t xml:space="preserve">2023-1</t>
  </si>
  <si>
    <t xml:space="preserve">2024-1</t>
  </si>
  <si>
    <t xml:space="preserve">2025-1</t>
  </si>
  <si>
    <t xml:space="preserve">2026-1</t>
  </si>
  <si>
    <t xml:space="preserve">2027-1</t>
  </si>
  <si>
    <t xml:space="preserve">2028-1</t>
  </si>
  <si>
    <t xml:space="preserve">2029-1</t>
  </si>
  <si>
    <t xml:space="preserve">2030-1</t>
  </si>
  <si>
    <t xml:space="preserve">2031-1</t>
  </si>
  <si>
    <t xml:space="preserve">2032-1</t>
  </si>
  <si>
    <t xml:space="preserve">2033-1</t>
  </si>
  <si>
    <t xml:space="preserve">2034-1</t>
  </si>
  <si>
    <t xml:space="preserve">2035-1</t>
  </si>
  <si>
    <t xml:space="preserve">2036-1</t>
  </si>
  <si>
    <t xml:space="preserve">2037-1</t>
  </si>
  <si>
    <t xml:space="preserve">2038-1</t>
  </si>
  <si>
    <t xml:space="preserve">2039-1</t>
  </si>
  <si>
    <t xml:space="preserve">2040-1</t>
  </si>
  <si>
    <t xml:space="preserve">2041-1</t>
  </si>
  <si>
    <t xml:space="preserve">2042-1</t>
  </si>
  <si>
    <t xml:space="preserve">2043-1</t>
  </si>
  <si>
    <t xml:space="preserve">2044-1</t>
  </si>
  <si>
    <t xml:space="preserve">2045-1</t>
  </si>
  <si>
    <t xml:space="preserve">2046-1</t>
  </si>
  <si>
    <t xml:space="preserve">2047-1</t>
  </si>
  <si>
    <t xml:space="preserve">2048-1</t>
  </si>
  <si>
    <t xml:space="preserve">2049-1</t>
  </si>
  <si>
    <t xml:space="preserve">2050-1</t>
  </si>
  <si>
    <t xml:space="preserve">2051-1</t>
  </si>
  <si>
    <t xml:space="preserve">2052-1</t>
  </si>
  <si>
    <t xml:space="preserve">2053-1</t>
  </si>
  <si>
    <t xml:space="preserve">2054-1</t>
  </si>
  <si>
    <t xml:space="preserve">2055-1</t>
  </si>
  <si>
    <t xml:space="preserve">2056-1</t>
  </si>
  <si>
    <t xml:space="preserve">2057-1</t>
  </si>
  <si>
    <t xml:space="preserve">2058-1</t>
  </si>
  <si>
    <t xml:space="preserve">2059-1</t>
  </si>
  <si>
    <t xml:space="preserve">2060-1</t>
  </si>
  <si>
    <t xml:space="preserve">2061-1</t>
  </si>
  <si>
    <t xml:space="preserve">2062-1</t>
  </si>
  <si>
    <t xml:space="preserve">2063-1</t>
  </si>
  <si>
    <t xml:space="preserve">2064-1</t>
  </si>
  <si>
    <t xml:space="preserve">2065-1</t>
  </si>
  <si>
    <t xml:space="preserve">2066-1</t>
  </si>
  <si>
    <t xml:space="preserve">2067-1</t>
  </si>
  <si>
    <t xml:space="preserve">2068-1</t>
  </si>
  <si>
    <t xml:space="preserve">2069-1</t>
  </si>
  <si>
    <t xml:space="preserve">2070-1</t>
  </si>
  <si>
    <t xml:space="preserve">2071-1</t>
  </si>
  <si>
    <t xml:space="preserve">2072-1</t>
  </si>
  <si>
    <t xml:space="preserve">2073-1</t>
  </si>
  <si>
    <t xml:space="preserve">2074-1</t>
  </si>
  <si>
    <t xml:space="preserve">2075-1</t>
  </si>
  <si>
    <t xml:space="preserve">2076-1</t>
  </si>
  <si>
    <t xml:space="preserve">2077-1</t>
  </si>
  <si>
    <t xml:space="preserve">2078-1</t>
  </si>
  <si>
    <t xml:space="preserve">2079-1</t>
  </si>
  <si>
    <t xml:space="preserve">2080-1</t>
  </si>
  <si>
    <t xml:space="preserve">2081-1</t>
  </si>
  <si>
    <t xml:space="preserve">2082-1</t>
  </si>
  <si>
    <t xml:space="preserve">2083-1</t>
  </si>
  <si>
    <t xml:space="preserve">2084-1</t>
  </si>
  <si>
    <t xml:space="preserve">2085-1</t>
  </si>
  <si>
    <t xml:space="preserve">2086-1</t>
  </si>
  <si>
    <t xml:space="preserve">2087-1</t>
  </si>
  <si>
    <t xml:space="preserve">2088-1</t>
  </si>
  <si>
    <t xml:space="preserve">2089-1</t>
  </si>
  <si>
    <t xml:space="preserve">2090-1</t>
  </si>
  <si>
    <t xml:space="preserve">2091-1</t>
  </si>
  <si>
    <t xml:space="preserve">2092-1</t>
  </si>
  <si>
    <t xml:space="preserve">2093-1</t>
  </si>
  <si>
    <t xml:space="preserve">2094-1</t>
  </si>
  <si>
    <t xml:space="preserve">2095-1</t>
  </si>
  <si>
    <t xml:space="preserve">2096-1</t>
  </si>
  <si>
    <t xml:space="preserve">2097-1</t>
  </si>
  <si>
    <t xml:space="preserve">2098-1</t>
  </si>
  <si>
    <t xml:space="preserve">2099-1</t>
  </si>
  <si>
    <t xml:space="preserve">2100-1</t>
  </si>
  <si>
    <t xml:space="preserve">2101-1</t>
  </si>
  <si>
    <t xml:space="preserve">2102-1</t>
  </si>
  <si>
    <t xml:space="preserve">2103-1</t>
  </si>
  <si>
    <t xml:space="preserve">2104-1</t>
  </si>
  <si>
    <t xml:space="preserve">2105-1</t>
  </si>
  <si>
    <t xml:space="preserve">2106-1</t>
  </si>
  <si>
    <t xml:space="preserve">2107-1</t>
  </si>
  <si>
    <t xml:space="preserve">2108-1</t>
  </si>
  <si>
    <t xml:space="preserve">2109-1</t>
  </si>
  <si>
    <t xml:space="preserve">2110-1</t>
  </si>
  <si>
    <t xml:space="preserve">2111-1</t>
  </si>
  <si>
    <t xml:space="preserve">2112-1</t>
  </si>
  <si>
    <t xml:space="preserve">2113-1</t>
  </si>
  <si>
    <t xml:space="preserve">2114-1</t>
  </si>
  <si>
    <t xml:space="preserve">2115-1</t>
  </si>
  <si>
    <t xml:space="preserve">2116-1</t>
  </si>
  <si>
    <t xml:space="preserve">2117-1</t>
  </si>
  <si>
    <t xml:space="preserve">2118-1</t>
  </si>
  <si>
    <t xml:space="preserve">2119-1</t>
  </si>
  <si>
    <t xml:space="preserve">2120-1</t>
  </si>
  <si>
    <t xml:space="preserve">2121-1</t>
  </si>
  <si>
    <t xml:space="preserve">2122-1</t>
  </si>
  <si>
    <t xml:space="preserve">2123-1</t>
  </si>
  <si>
    <t xml:space="preserve">2124-1</t>
  </si>
  <si>
    <t xml:space="preserve">2125-1</t>
  </si>
  <si>
    <t xml:space="preserve">2126-1</t>
  </si>
  <si>
    <t xml:space="preserve">2127-1</t>
  </si>
  <si>
    <t xml:space="preserve">2128-1</t>
  </si>
  <si>
    <t xml:space="preserve">2129-1</t>
  </si>
  <si>
    <t xml:space="preserve">2130-1</t>
  </si>
  <si>
    <t xml:space="preserve">2131-1</t>
  </si>
  <si>
    <t xml:space="preserve">2132-1</t>
  </si>
  <si>
    <t xml:space="preserve">2133-1</t>
  </si>
  <si>
    <t xml:space="preserve">2134-1</t>
  </si>
  <si>
    <t xml:space="preserve">2135-1</t>
  </si>
  <si>
    <t xml:space="preserve">2136-1</t>
  </si>
  <si>
    <t xml:space="preserve">2137-1</t>
  </si>
  <si>
    <t xml:space="preserve">2138-1</t>
  </si>
  <si>
    <t xml:space="preserve">2139-1</t>
  </si>
  <si>
    <t xml:space="preserve">2140-1</t>
  </si>
  <si>
    <t xml:space="preserve">2141-1</t>
  </si>
  <si>
    <t xml:space="preserve">2142-1</t>
  </si>
  <si>
    <t xml:space="preserve">2143-1</t>
  </si>
  <si>
    <t xml:space="preserve">2144-1</t>
  </si>
  <si>
    <t xml:space="preserve">2145-1</t>
  </si>
  <si>
    <t xml:space="preserve">2146-1</t>
  </si>
  <si>
    <t xml:space="preserve">2147-1</t>
  </si>
  <si>
    <t xml:space="preserve">2148-1</t>
  </si>
  <si>
    <t xml:space="preserve">2149-1</t>
  </si>
  <si>
    <t xml:space="preserve">2150-1</t>
  </si>
  <si>
    <t xml:space="preserve">2151-1</t>
  </si>
  <si>
    <t xml:space="preserve">2152-1</t>
  </si>
  <si>
    <t xml:space="preserve">2153-1</t>
  </si>
  <si>
    <t xml:space="preserve">2154-1</t>
  </si>
  <si>
    <t xml:space="preserve">2155-1</t>
  </si>
  <si>
    <t xml:space="preserve">2156-1</t>
  </si>
  <si>
    <t xml:space="preserve">2157-1</t>
  </si>
  <si>
    <t xml:space="preserve">2158-1</t>
  </si>
  <si>
    <t xml:space="preserve">2159-1</t>
  </si>
  <si>
    <t xml:space="preserve">2160-1</t>
  </si>
  <si>
    <t xml:space="preserve">2161-1</t>
  </si>
  <si>
    <t xml:space="preserve">2162-1</t>
  </si>
  <si>
    <t xml:space="preserve">2163-1</t>
  </si>
  <si>
    <t xml:space="preserve">2164-1</t>
  </si>
  <si>
    <t xml:space="preserve">2165-1</t>
  </si>
  <si>
    <t xml:space="preserve">2166-1</t>
  </si>
  <si>
    <t xml:space="preserve">2167-1</t>
  </si>
  <si>
    <t xml:space="preserve">2168-1</t>
  </si>
  <si>
    <t xml:space="preserve">2169-1</t>
  </si>
  <si>
    <t xml:space="preserve">2170-1</t>
  </si>
  <si>
    <t xml:space="preserve">2171-1</t>
  </si>
  <si>
    <t xml:space="preserve">2172-1</t>
  </si>
  <si>
    <t xml:space="preserve">2173-1</t>
  </si>
  <si>
    <t xml:space="preserve">2174-1</t>
  </si>
  <si>
    <t xml:space="preserve">2175-1</t>
  </si>
  <si>
    <t xml:space="preserve">2176-1</t>
  </si>
  <si>
    <t xml:space="preserve">2177-1</t>
  </si>
  <si>
    <t xml:space="preserve">2178-1</t>
  </si>
  <si>
    <t xml:space="preserve">2179-1</t>
  </si>
  <si>
    <t xml:space="preserve">2180-1</t>
  </si>
  <si>
    <t xml:space="preserve">2181-1</t>
  </si>
  <si>
    <t xml:space="preserve">2182-1</t>
  </si>
  <si>
    <t xml:space="preserve">2183-1</t>
  </si>
  <si>
    <t xml:space="preserve">2184-1</t>
  </si>
  <si>
    <t xml:space="preserve">2185-1</t>
  </si>
  <si>
    <t xml:space="preserve">2186-1</t>
  </si>
  <si>
    <t xml:space="preserve">2187-1</t>
  </si>
  <si>
    <t xml:space="preserve">2188-1</t>
  </si>
  <si>
    <t xml:space="preserve">2189-1</t>
  </si>
  <si>
    <t xml:space="preserve">2190-1</t>
  </si>
  <si>
    <t xml:space="preserve">2191-1</t>
  </si>
  <si>
    <t xml:space="preserve">2192-1</t>
  </si>
  <si>
    <t xml:space="preserve">2193-1</t>
  </si>
  <si>
    <t xml:space="preserve">2194-1</t>
  </si>
  <si>
    <t xml:space="preserve">2195-1</t>
  </si>
  <si>
    <t xml:space="preserve">2196-1</t>
  </si>
  <si>
    <t xml:space="preserve">2197-1</t>
  </si>
  <si>
    <t xml:space="preserve">2198-1</t>
  </si>
  <si>
    <t xml:space="preserve">2199-1</t>
  </si>
  <si>
    <t xml:space="preserve">2200-1</t>
  </si>
  <si>
    <t xml:space="preserve">2201-1</t>
  </si>
  <si>
    <t xml:space="preserve">2202-1</t>
  </si>
  <si>
    <t xml:space="preserve">2203-1</t>
  </si>
  <si>
    <t xml:space="preserve">2204-1</t>
  </si>
  <si>
    <t xml:space="preserve">2205-1</t>
  </si>
  <si>
    <t xml:space="preserve">2206-1</t>
  </si>
  <si>
    <t xml:space="preserve">2207-1</t>
  </si>
  <si>
    <t xml:space="preserve">2208-1</t>
  </si>
  <si>
    <t xml:space="preserve">2209-1</t>
  </si>
  <si>
    <t xml:space="preserve">2210-1</t>
  </si>
  <si>
    <t xml:space="preserve">2211-1</t>
  </si>
  <si>
    <t xml:space="preserve">2212-1</t>
  </si>
  <si>
    <t xml:space="preserve">2213-1</t>
  </si>
  <si>
    <t xml:space="preserve">2214-1</t>
  </si>
  <si>
    <t xml:space="preserve">2215-1</t>
  </si>
  <si>
    <t xml:space="preserve">2216-1</t>
  </si>
  <si>
    <t xml:space="preserve">2217-1</t>
  </si>
  <si>
    <t xml:space="preserve">2218-1</t>
  </si>
  <si>
    <t xml:space="preserve">2219-1</t>
  </si>
  <si>
    <t xml:space="preserve">2220-1</t>
  </si>
  <si>
    <t xml:space="preserve">2221-1</t>
  </si>
  <si>
    <t xml:space="preserve">2222-1</t>
  </si>
  <si>
    <t xml:space="preserve">2223-1</t>
  </si>
  <si>
    <t xml:space="preserve">2224-1</t>
  </si>
  <si>
    <t xml:space="preserve">2225-1</t>
  </si>
  <si>
    <t xml:space="preserve">2226-1</t>
  </si>
  <si>
    <t xml:space="preserve">2227-1</t>
  </si>
  <si>
    <t xml:space="preserve">2228-1</t>
  </si>
  <si>
    <t xml:space="preserve">2229-1</t>
  </si>
  <si>
    <t xml:space="preserve">2230-1</t>
  </si>
  <si>
    <t xml:space="preserve">2231-1</t>
  </si>
  <si>
    <t xml:space="preserve">2232-1</t>
  </si>
  <si>
    <t xml:space="preserve">2233-1</t>
  </si>
  <si>
    <t xml:space="preserve">2234-1</t>
  </si>
  <si>
    <t xml:space="preserve">2235-1</t>
  </si>
  <si>
    <t xml:space="preserve">2236-1</t>
  </si>
  <si>
    <t xml:space="preserve">2237-1</t>
  </si>
  <si>
    <t xml:space="preserve">2238-1</t>
  </si>
  <si>
    <t xml:space="preserve">2239-1</t>
  </si>
  <si>
    <t xml:space="preserve">2240-1</t>
  </si>
  <si>
    <t xml:space="preserve">2241-1</t>
  </si>
  <si>
    <t xml:space="preserve">2242-1</t>
  </si>
  <si>
    <t xml:space="preserve">2243-1</t>
  </si>
  <si>
    <t xml:space="preserve">2244-1</t>
  </si>
  <si>
    <t xml:space="preserve">2245-1</t>
  </si>
  <si>
    <t xml:space="preserve">2246-1</t>
  </si>
  <si>
    <t xml:space="preserve">2247-1</t>
  </si>
  <si>
    <t xml:space="preserve">2248-1</t>
  </si>
  <si>
    <t xml:space="preserve">2249-1</t>
  </si>
  <si>
    <t xml:space="preserve">2250-1</t>
  </si>
  <si>
    <t xml:space="preserve">2251-1</t>
  </si>
  <si>
    <t xml:space="preserve">2252-1</t>
  </si>
  <si>
    <t xml:space="preserve">2253-1</t>
  </si>
  <si>
    <t xml:space="preserve">2254-1</t>
  </si>
  <si>
    <t xml:space="preserve">2255-1</t>
  </si>
  <si>
    <t xml:space="preserve">2256-1</t>
  </si>
  <si>
    <t xml:space="preserve">2257-1</t>
  </si>
  <si>
    <t xml:space="preserve">2258-1</t>
  </si>
  <si>
    <t xml:space="preserve">2259-1</t>
  </si>
  <si>
    <t xml:space="preserve">2260-1</t>
  </si>
  <si>
    <t xml:space="preserve">2261-1</t>
  </si>
  <si>
    <t xml:space="preserve">2262-1</t>
  </si>
  <si>
    <t xml:space="preserve">2263-1</t>
  </si>
  <si>
    <t xml:space="preserve">2264-1</t>
  </si>
  <si>
    <t xml:space="preserve">2265-1</t>
  </si>
  <si>
    <t xml:space="preserve">2266-1</t>
  </si>
  <si>
    <t xml:space="preserve">2267-1</t>
  </si>
  <si>
    <t xml:space="preserve">2268-1</t>
  </si>
  <si>
    <t xml:space="preserve">2269-1</t>
  </si>
  <si>
    <t xml:space="preserve">2270-1</t>
  </si>
  <si>
    <t xml:space="preserve">2271-1</t>
  </si>
  <si>
    <t xml:space="preserve">2272-1</t>
  </si>
  <si>
    <t xml:space="preserve">2273-1</t>
  </si>
  <si>
    <t xml:space="preserve">2274-1</t>
  </si>
  <si>
    <t xml:space="preserve">2275-1</t>
  </si>
  <si>
    <t xml:space="preserve">2276-1</t>
  </si>
  <si>
    <t xml:space="preserve">2277-1</t>
  </si>
  <si>
    <t xml:space="preserve">2278-1</t>
  </si>
  <si>
    <t xml:space="preserve">2279-1</t>
  </si>
  <si>
    <t xml:space="preserve">2280-1</t>
  </si>
  <si>
    <t xml:space="preserve">2281-1</t>
  </si>
  <si>
    <t xml:space="preserve">2282-1</t>
  </si>
  <si>
    <t xml:space="preserve">2283-1</t>
  </si>
  <si>
    <t xml:space="preserve">2284-1</t>
  </si>
  <si>
    <t xml:space="preserve">2285-1</t>
  </si>
  <si>
    <t xml:space="preserve">2286-1</t>
  </si>
  <si>
    <t xml:space="preserve">2287-1</t>
  </si>
  <si>
    <t xml:space="preserve">2288-1</t>
  </si>
  <si>
    <t xml:space="preserve">2289-1</t>
  </si>
  <si>
    <t xml:space="preserve">2290-1</t>
  </si>
  <si>
    <t xml:space="preserve">2291-1</t>
  </si>
  <si>
    <t xml:space="preserve">2292-1</t>
  </si>
  <si>
    <t xml:space="preserve">2293-1</t>
  </si>
  <si>
    <t xml:space="preserve">2294-1</t>
  </si>
  <si>
    <t xml:space="preserve">2295-1</t>
  </si>
  <si>
    <t xml:space="preserve">2296-1</t>
  </si>
  <si>
    <t xml:space="preserve">2297-1</t>
  </si>
  <si>
    <t xml:space="preserve">2298-1</t>
  </si>
  <si>
    <t xml:space="preserve">2299-1</t>
  </si>
  <si>
    <t xml:space="preserve">2300-1</t>
  </si>
  <si>
    <t xml:space="preserve">2301-1</t>
  </si>
  <si>
    <t xml:space="preserve">2302-1</t>
  </si>
  <si>
    <t xml:space="preserve">2303-1</t>
  </si>
  <si>
    <t xml:space="preserve">2304-1</t>
  </si>
  <si>
    <t xml:space="preserve">2305-1</t>
  </si>
  <si>
    <t xml:space="preserve">2306-1</t>
  </si>
  <si>
    <t xml:space="preserve">2307-1</t>
  </si>
  <si>
    <t xml:space="preserve">2308-1</t>
  </si>
  <si>
    <t xml:space="preserve">2309-1</t>
  </si>
  <si>
    <t xml:space="preserve">2310-1</t>
  </si>
  <si>
    <t xml:space="preserve">2311-1</t>
  </si>
  <si>
    <t xml:space="preserve">2312-1</t>
  </si>
  <si>
    <t xml:space="preserve">2313-1</t>
  </si>
  <si>
    <t xml:space="preserve">2314-1</t>
  </si>
  <si>
    <t xml:space="preserve">2315-1</t>
  </si>
  <si>
    <t xml:space="preserve">2316-1</t>
  </si>
  <si>
    <t xml:space="preserve">2317-1</t>
  </si>
  <si>
    <t xml:space="preserve">2318-1</t>
  </si>
  <si>
    <t xml:space="preserve">2319-1</t>
  </si>
  <si>
    <t xml:space="preserve">2320-1</t>
  </si>
  <si>
    <t xml:space="preserve">2321-1</t>
  </si>
  <si>
    <t xml:space="preserve">2322-1</t>
  </si>
  <si>
    <t xml:space="preserve">2323-1</t>
  </si>
  <si>
    <t xml:space="preserve">2324-1</t>
  </si>
  <si>
    <t xml:space="preserve">2325-1</t>
  </si>
  <si>
    <t xml:space="preserve">2326-1</t>
  </si>
  <si>
    <t xml:space="preserve">2327-1</t>
  </si>
  <si>
    <t xml:space="preserve">2328-1</t>
  </si>
  <si>
    <t xml:space="preserve">2329-1</t>
  </si>
  <si>
    <t xml:space="preserve">2330-1</t>
  </si>
  <si>
    <t xml:space="preserve">2331-1</t>
  </si>
  <si>
    <t xml:space="preserve">2332-1</t>
  </si>
  <si>
    <t xml:space="preserve">2333-1</t>
  </si>
  <si>
    <t xml:space="preserve">2334-1</t>
  </si>
  <si>
    <t xml:space="preserve">2335-1</t>
  </si>
  <si>
    <t xml:space="preserve">2336-1</t>
  </si>
  <si>
    <t xml:space="preserve">2337-1</t>
  </si>
  <si>
    <t xml:space="preserve">2338-1</t>
  </si>
  <si>
    <t xml:space="preserve">2339-1</t>
  </si>
  <si>
    <t xml:space="preserve">2340-1</t>
  </si>
  <si>
    <t xml:space="preserve">2341-1</t>
  </si>
  <si>
    <t xml:space="preserve">2342-1</t>
  </si>
  <si>
    <t xml:space="preserve">2343-1</t>
  </si>
  <si>
    <t xml:space="preserve">2344-1</t>
  </si>
  <si>
    <t xml:space="preserve">2345-1</t>
  </si>
  <si>
    <t xml:space="preserve">2346-1</t>
  </si>
  <si>
    <t xml:space="preserve">2347-1</t>
  </si>
  <si>
    <t xml:space="preserve">2348-1</t>
  </si>
  <si>
    <t xml:space="preserve">2349-1</t>
  </si>
  <si>
    <t xml:space="preserve">2350-1</t>
  </si>
  <si>
    <t xml:space="preserve">2351-1</t>
  </si>
  <si>
    <t xml:space="preserve">2352-1</t>
  </si>
  <si>
    <t xml:space="preserve">2353-1</t>
  </si>
  <si>
    <t xml:space="preserve">2354-1</t>
  </si>
  <si>
    <t xml:space="preserve">2355-1</t>
  </si>
  <si>
    <t xml:space="preserve">2356-1</t>
  </si>
  <si>
    <t xml:space="preserve">2357-1</t>
  </si>
  <si>
    <t xml:space="preserve">2358-1</t>
  </si>
  <si>
    <t xml:space="preserve">2359-1</t>
  </si>
  <si>
    <t xml:space="preserve">2360-1</t>
  </si>
  <si>
    <t xml:space="preserve">2361-1</t>
  </si>
  <si>
    <t xml:space="preserve">2362-1</t>
  </si>
  <si>
    <t xml:space="preserve">2363-1</t>
  </si>
  <si>
    <t xml:space="preserve">2364-1</t>
  </si>
  <si>
    <t xml:space="preserve">2365-1</t>
  </si>
  <si>
    <t xml:space="preserve">2366-1</t>
  </si>
  <si>
    <t xml:space="preserve">2367-1</t>
  </si>
  <si>
    <t xml:space="preserve">2368-1</t>
  </si>
  <si>
    <t xml:space="preserve">2369-1</t>
  </si>
  <si>
    <t xml:space="preserve">2370-1</t>
  </si>
  <si>
    <t xml:space="preserve">2371-1</t>
  </si>
  <si>
    <t xml:space="preserve">2372-1</t>
  </si>
  <si>
    <t xml:space="preserve">2373-1</t>
  </si>
  <si>
    <t xml:space="preserve">2374-1</t>
  </si>
  <si>
    <t xml:space="preserve">2375-1</t>
  </si>
  <si>
    <t xml:space="preserve">2376-1</t>
  </si>
  <si>
    <t xml:space="preserve">2377-1</t>
  </si>
  <si>
    <t xml:space="preserve">2378-1</t>
  </si>
  <si>
    <t xml:space="preserve">2379-1</t>
  </si>
  <si>
    <t xml:space="preserve">2380-1</t>
  </si>
  <si>
    <t xml:space="preserve">2381-1</t>
  </si>
  <si>
    <t xml:space="preserve">2382-1</t>
  </si>
  <si>
    <t xml:space="preserve">2383-1</t>
  </si>
  <si>
    <t xml:space="preserve">2384-1</t>
  </si>
  <si>
    <t xml:space="preserve">2385-1</t>
  </si>
  <si>
    <t xml:space="preserve">2386-1</t>
  </si>
  <si>
    <t xml:space="preserve">2387-1</t>
  </si>
  <si>
    <t xml:space="preserve">2388-1</t>
  </si>
  <si>
    <t xml:space="preserve">2389-1</t>
  </si>
  <si>
    <t xml:space="preserve">2390-1</t>
  </si>
  <si>
    <t xml:space="preserve">2391-1</t>
  </si>
  <si>
    <t xml:space="preserve">2392-1</t>
  </si>
  <si>
    <t xml:space="preserve">2393-1</t>
  </si>
  <si>
    <t xml:space="preserve">2394-1</t>
  </si>
  <si>
    <t xml:space="preserve">2395-1</t>
  </si>
  <si>
    <t xml:space="preserve">2396-1</t>
  </si>
  <si>
    <t xml:space="preserve">2397-1</t>
  </si>
  <si>
    <t xml:space="preserve">2398-1</t>
  </si>
  <si>
    <t xml:space="preserve">2399-1</t>
  </si>
  <si>
    <t xml:space="preserve">2400-1</t>
  </si>
  <si>
    <t xml:space="preserve">2401-1</t>
  </si>
  <si>
    <t xml:space="preserve">2402-1</t>
  </si>
  <si>
    <t xml:space="preserve">2403-1</t>
  </si>
  <si>
    <t xml:space="preserve">2404-1</t>
  </si>
  <si>
    <t xml:space="preserve">2405-1</t>
  </si>
  <si>
    <t xml:space="preserve">2406-1</t>
  </si>
  <si>
    <t xml:space="preserve">2407-1</t>
  </si>
  <si>
    <t xml:space="preserve">2408-1</t>
  </si>
  <si>
    <t xml:space="preserve">2409-1</t>
  </si>
  <si>
    <t xml:space="preserve">2410-1</t>
  </si>
  <si>
    <t xml:space="preserve">2411-1</t>
  </si>
  <si>
    <t xml:space="preserve">2412-1</t>
  </si>
  <si>
    <t xml:space="preserve">2413-1</t>
  </si>
  <si>
    <t xml:space="preserve">2414-1</t>
  </si>
  <si>
    <t xml:space="preserve">2415-1</t>
  </si>
  <si>
    <t xml:space="preserve">2416-1</t>
  </si>
  <si>
    <t xml:space="preserve">2417-1</t>
  </si>
  <si>
    <t xml:space="preserve">2418-1</t>
  </si>
  <si>
    <t xml:space="preserve">2419-1</t>
  </si>
  <si>
    <t xml:space="preserve">2420-1</t>
  </si>
  <si>
    <t xml:space="preserve">2421-1</t>
  </si>
  <si>
    <t xml:space="preserve">2422-1</t>
  </si>
  <si>
    <t xml:space="preserve">2423-1</t>
  </si>
  <si>
    <t xml:space="preserve">2424-1</t>
  </si>
  <si>
    <t xml:space="preserve">2425-1</t>
  </si>
  <si>
    <t xml:space="preserve">2426-1</t>
  </si>
  <si>
    <t xml:space="preserve">2427-1</t>
  </si>
  <si>
    <t xml:space="preserve">2428-1</t>
  </si>
  <si>
    <t xml:space="preserve">2429-1</t>
  </si>
  <si>
    <t xml:space="preserve">2430-1</t>
  </si>
  <si>
    <t xml:space="preserve">2431-1</t>
  </si>
  <si>
    <t xml:space="preserve">2432-1</t>
  </si>
  <si>
    <t xml:space="preserve">2433-1</t>
  </si>
  <si>
    <t xml:space="preserve">2434-1</t>
  </si>
  <si>
    <t xml:space="preserve">2435-1</t>
  </si>
  <si>
    <t xml:space="preserve">2436-1</t>
  </si>
  <si>
    <t xml:space="preserve">2437-1</t>
  </si>
  <si>
    <t xml:space="preserve">2438-1</t>
  </si>
  <si>
    <t xml:space="preserve">2439-1</t>
  </si>
  <si>
    <t xml:space="preserve">2440-1</t>
  </si>
  <si>
    <t xml:space="preserve">2441-1</t>
  </si>
  <si>
    <t xml:space="preserve">2442-1</t>
  </si>
  <si>
    <t xml:space="preserve">2443-1</t>
  </si>
  <si>
    <t xml:space="preserve">2444-1</t>
  </si>
  <si>
    <t xml:space="preserve">2445-1</t>
  </si>
  <si>
    <t xml:space="preserve">2446-1</t>
  </si>
  <si>
    <t xml:space="preserve">2447-1</t>
  </si>
  <si>
    <t xml:space="preserve">2448-1</t>
  </si>
  <si>
    <t xml:space="preserve">2449-1</t>
  </si>
  <si>
    <t xml:space="preserve">2450-1</t>
  </si>
  <si>
    <t xml:space="preserve">2451-1</t>
  </si>
  <si>
    <t xml:space="preserve">2452-1</t>
  </si>
  <si>
    <t xml:space="preserve">2453-1</t>
  </si>
  <si>
    <t xml:space="preserve">2454-1</t>
  </si>
  <si>
    <t xml:space="preserve">2455-1</t>
  </si>
  <si>
    <t xml:space="preserve">2456-1</t>
  </si>
  <si>
    <t xml:space="preserve">2457-1</t>
  </si>
  <si>
    <t xml:space="preserve">2458-1</t>
  </si>
  <si>
    <t xml:space="preserve">2459-1</t>
  </si>
  <si>
    <t xml:space="preserve">2460-1</t>
  </si>
  <si>
    <t xml:space="preserve">2461-1</t>
  </si>
  <si>
    <t xml:space="preserve">2462-1</t>
  </si>
  <si>
    <t xml:space="preserve">2463-1</t>
  </si>
  <si>
    <t xml:space="preserve">2464-1</t>
  </si>
  <si>
    <t xml:space="preserve">2465-1</t>
  </si>
  <si>
    <t xml:space="preserve">2466-1</t>
  </si>
  <si>
    <t xml:space="preserve">2467-1</t>
  </si>
  <si>
    <t xml:space="preserve">2468-1</t>
  </si>
  <si>
    <t xml:space="preserve">2469-1</t>
  </si>
  <si>
    <t xml:space="preserve">2470-1</t>
  </si>
  <si>
    <t xml:space="preserve">2471-1</t>
  </si>
  <si>
    <t xml:space="preserve">2472-1</t>
  </si>
  <si>
    <t xml:space="preserve">2473-1</t>
  </si>
  <si>
    <t xml:space="preserve">2474-1</t>
  </si>
  <si>
    <t xml:space="preserve">2475-1</t>
  </si>
  <si>
    <t xml:space="preserve">2476-1</t>
  </si>
  <si>
    <t xml:space="preserve">2477-1</t>
  </si>
  <si>
    <t xml:space="preserve">2478-1</t>
  </si>
  <si>
    <t xml:space="preserve">2479-1</t>
  </si>
  <si>
    <t xml:space="preserve">2480-1</t>
  </si>
  <si>
    <t xml:space="preserve">2481-1</t>
  </si>
  <si>
    <t xml:space="preserve">2482-1</t>
  </si>
  <si>
    <t xml:space="preserve">2483-1</t>
  </si>
  <si>
    <t xml:space="preserve">2484-1</t>
  </si>
  <si>
    <t xml:space="preserve">2485-1</t>
  </si>
  <si>
    <t xml:space="preserve">2486-1</t>
  </si>
  <si>
    <t xml:space="preserve">2487-1</t>
  </si>
  <si>
    <t xml:space="preserve">2488-1</t>
  </si>
  <si>
    <t xml:space="preserve">2489-1</t>
  </si>
  <si>
    <t xml:space="preserve">2490-1</t>
  </si>
  <si>
    <t xml:space="preserve">2491-1</t>
  </si>
  <si>
    <t xml:space="preserve">2492-1</t>
  </si>
  <si>
    <t xml:space="preserve">2493-1</t>
  </si>
  <si>
    <t xml:space="preserve">2494-1</t>
  </si>
  <si>
    <t xml:space="preserve">2495-1</t>
  </si>
  <si>
    <t xml:space="preserve">2496-1</t>
  </si>
  <si>
    <t xml:space="preserve">2497-1</t>
  </si>
  <si>
    <t xml:space="preserve">2498-1</t>
  </si>
  <si>
    <t xml:space="preserve">2499-1</t>
  </si>
  <si>
    <t xml:space="preserve">2500-1</t>
  </si>
  <si>
    <t xml:space="preserve">2501-1</t>
  </si>
  <si>
    <t xml:space="preserve">2502-1</t>
  </si>
  <si>
    <t xml:space="preserve">2503-1</t>
  </si>
  <si>
    <t xml:space="preserve">2504-1</t>
  </si>
  <si>
    <t xml:space="preserve">2505-1</t>
  </si>
  <si>
    <t xml:space="preserve">2506-1</t>
  </si>
  <si>
    <t xml:space="preserve">2507-1</t>
  </si>
  <si>
    <t xml:space="preserve">2508-1</t>
  </si>
  <si>
    <t xml:space="preserve">2509-1</t>
  </si>
  <si>
    <t xml:space="preserve">2510-1</t>
  </si>
  <si>
    <t xml:space="preserve">2511-1</t>
  </si>
  <si>
    <t xml:space="preserve">2512-1</t>
  </si>
  <si>
    <t xml:space="preserve">2513-1</t>
  </si>
  <si>
    <t xml:space="preserve">2514-1</t>
  </si>
  <si>
    <t xml:space="preserve">2515-1</t>
  </si>
  <si>
    <t xml:space="preserve">2516-1</t>
  </si>
  <si>
    <t xml:space="preserve">2517-1</t>
  </si>
  <si>
    <t xml:space="preserve">2518-1</t>
  </si>
  <si>
    <t xml:space="preserve">2519-1</t>
  </si>
  <si>
    <t xml:space="preserve">2520-1</t>
  </si>
  <si>
    <t xml:space="preserve">2521-1</t>
  </si>
  <si>
    <t xml:space="preserve">2522-1</t>
  </si>
  <si>
    <t xml:space="preserve">2523-1</t>
  </si>
  <si>
    <t xml:space="preserve">2524-1</t>
  </si>
  <si>
    <t xml:space="preserve">2525-1</t>
  </si>
  <si>
    <t xml:space="preserve">2526-1</t>
  </si>
  <si>
    <t xml:space="preserve">2527-1</t>
  </si>
  <si>
    <t xml:space="preserve">2528-1</t>
  </si>
  <si>
    <t xml:space="preserve">2529-1</t>
  </si>
  <si>
    <t xml:space="preserve">2530-1</t>
  </si>
  <si>
    <t xml:space="preserve">2531-1</t>
  </si>
  <si>
    <t xml:space="preserve">2532-1</t>
  </si>
  <si>
    <t xml:space="preserve">2533-1</t>
  </si>
  <si>
    <t xml:space="preserve">2534-1</t>
  </si>
  <si>
    <t xml:space="preserve">2535-1</t>
  </si>
  <si>
    <t xml:space="preserve">2536-1</t>
  </si>
  <si>
    <t xml:space="preserve">2537-1</t>
  </si>
  <si>
    <t xml:space="preserve">2538-1</t>
  </si>
  <si>
    <t xml:space="preserve">2539-1</t>
  </si>
  <si>
    <t xml:space="preserve">2540-1</t>
  </si>
  <si>
    <t xml:space="preserve">2541-1</t>
  </si>
  <si>
    <t xml:space="preserve">2542-1</t>
  </si>
  <si>
    <t xml:space="preserve">2543-1</t>
  </si>
  <si>
    <t xml:space="preserve">2544-1</t>
  </si>
  <si>
    <t xml:space="preserve">2545-1</t>
  </si>
  <si>
    <t xml:space="preserve">2546-1</t>
  </si>
  <si>
    <t xml:space="preserve">2547-1</t>
  </si>
  <si>
    <t xml:space="preserve">2548-1</t>
  </si>
  <si>
    <t xml:space="preserve">2549-1</t>
  </si>
  <si>
    <t xml:space="preserve">2550-1</t>
  </si>
  <si>
    <t xml:space="preserve">2551-1</t>
  </si>
  <si>
    <t xml:space="preserve">2552-1</t>
  </si>
  <si>
    <t xml:space="preserve">2553-1</t>
  </si>
  <si>
    <t xml:space="preserve">2554-1</t>
  </si>
  <si>
    <t xml:space="preserve">2555-1</t>
  </si>
  <si>
    <t xml:space="preserve">2556-1</t>
  </si>
  <si>
    <t xml:space="preserve">2557-1</t>
  </si>
  <si>
    <t xml:space="preserve">2558-1</t>
  </si>
  <si>
    <t xml:space="preserve">2559-1</t>
  </si>
  <si>
    <t xml:space="preserve">2560-1</t>
  </si>
  <si>
    <t xml:space="preserve">2561-1</t>
  </si>
  <si>
    <t xml:space="preserve">2562-1</t>
  </si>
  <si>
    <t xml:space="preserve">2563-1</t>
  </si>
  <si>
    <t xml:space="preserve">2564-1</t>
  </si>
  <si>
    <t xml:space="preserve">2565-1</t>
  </si>
  <si>
    <t xml:space="preserve">2566-1</t>
  </si>
  <si>
    <t xml:space="preserve">2567-1</t>
  </si>
  <si>
    <t xml:space="preserve">2568-1</t>
  </si>
  <si>
    <t xml:space="preserve">2569-1</t>
  </si>
  <si>
    <t xml:space="preserve">2570-1</t>
  </si>
  <si>
    <t xml:space="preserve">2571-1</t>
  </si>
  <si>
    <t xml:space="preserve">2572-1</t>
  </si>
  <si>
    <t xml:space="preserve">2573-1</t>
  </si>
  <si>
    <t xml:space="preserve">2574-1</t>
  </si>
  <si>
    <t xml:space="preserve">2575-1</t>
  </si>
  <si>
    <t xml:space="preserve">2576-1</t>
  </si>
  <si>
    <t xml:space="preserve">2577-1</t>
  </si>
  <si>
    <t xml:space="preserve">2578-1</t>
  </si>
  <si>
    <t xml:space="preserve">2579-1</t>
  </si>
  <si>
    <t xml:space="preserve">2580-1</t>
  </si>
  <si>
    <t xml:space="preserve">2581-1</t>
  </si>
  <si>
    <t xml:space="preserve">2582-1</t>
  </si>
  <si>
    <t xml:space="preserve">2583-1</t>
  </si>
  <si>
    <t xml:space="preserve">2584-1</t>
  </si>
  <si>
    <t xml:space="preserve">2585-1</t>
  </si>
  <si>
    <t xml:space="preserve">2586-1</t>
  </si>
  <si>
    <t xml:space="preserve">2587-1</t>
  </si>
  <si>
    <t xml:space="preserve">2588-1</t>
  </si>
  <si>
    <t xml:space="preserve">2589-1</t>
  </si>
  <si>
    <t xml:space="preserve">2590-1</t>
  </si>
  <si>
    <t xml:space="preserve">2591-1</t>
  </si>
  <si>
    <t xml:space="preserve">2592-1</t>
  </si>
  <si>
    <t xml:space="preserve">2593-1</t>
  </si>
  <si>
    <t xml:space="preserve">2594-1</t>
  </si>
  <si>
    <t xml:space="preserve">2595-1</t>
  </si>
  <si>
    <t xml:space="preserve">2596-1</t>
  </si>
  <si>
    <t xml:space="preserve">2597-1</t>
  </si>
  <si>
    <t xml:space="preserve">2598-1</t>
  </si>
  <si>
    <t xml:space="preserve">2599-1</t>
  </si>
  <si>
    <t xml:space="preserve">2600-1</t>
  </si>
  <si>
    <t xml:space="preserve">2601-1</t>
  </si>
  <si>
    <t xml:space="preserve">2602-1</t>
  </si>
  <si>
    <t xml:space="preserve">2603-1</t>
  </si>
  <si>
    <t xml:space="preserve">2604-1</t>
  </si>
  <si>
    <t xml:space="preserve">2605-1</t>
  </si>
  <si>
    <t xml:space="preserve">2606-1</t>
  </si>
  <si>
    <t xml:space="preserve">2607-1</t>
  </si>
  <si>
    <t xml:space="preserve">2608-1</t>
  </si>
  <si>
    <t xml:space="preserve">2609-1</t>
  </si>
  <si>
    <t xml:space="preserve">2610-1</t>
  </si>
  <si>
    <t xml:space="preserve">2611-1</t>
  </si>
  <si>
    <t xml:space="preserve">2612-1</t>
  </si>
  <si>
    <t xml:space="preserve">2613-1</t>
  </si>
  <si>
    <t xml:space="preserve">2614-1</t>
  </si>
  <si>
    <t xml:space="preserve">2615-1</t>
  </si>
  <si>
    <t xml:space="preserve">2616-1</t>
  </si>
  <si>
    <t xml:space="preserve">2617-1</t>
  </si>
  <si>
    <t xml:space="preserve">2618-1</t>
  </si>
  <si>
    <t xml:space="preserve">2619-1</t>
  </si>
  <si>
    <t xml:space="preserve">2620-1</t>
  </si>
  <si>
    <t xml:space="preserve">2621-1</t>
  </si>
  <si>
    <t xml:space="preserve">2622-1</t>
  </si>
  <si>
    <t xml:space="preserve">2623-1</t>
  </si>
  <si>
    <t xml:space="preserve">2624-1</t>
  </si>
  <si>
    <t xml:space="preserve">2625-1</t>
  </si>
  <si>
    <t xml:space="preserve">2626-1</t>
  </si>
  <si>
    <t xml:space="preserve">2627-1</t>
  </si>
  <si>
    <t xml:space="preserve">2628-1</t>
  </si>
  <si>
    <t xml:space="preserve">2629-1</t>
  </si>
  <si>
    <t xml:space="preserve">2630-1</t>
  </si>
  <si>
    <t xml:space="preserve">2631-1</t>
  </si>
  <si>
    <t xml:space="preserve">2632-1</t>
  </si>
  <si>
    <t xml:space="preserve">2633-1</t>
  </si>
  <si>
    <t xml:space="preserve">2634-1</t>
  </si>
  <si>
    <t xml:space="preserve">2635-1</t>
  </si>
  <si>
    <t xml:space="preserve">2636-1</t>
  </si>
  <si>
    <t xml:space="preserve">2637-1</t>
  </si>
  <si>
    <t xml:space="preserve">2638-1</t>
  </si>
  <si>
    <t xml:space="preserve">2639-1</t>
  </si>
  <si>
    <t xml:space="preserve">2640-1</t>
  </si>
  <si>
    <t xml:space="preserve">2641-1</t>
  </si>
  <si>
    <t xml:space="preserve">2642-1</t>
  </si>
  <si>
    <t xml:space="preserve">2643-1</t>
  </si>
  <si>
    <t xml:space="preserve">2644-1</t>
  </si>
  <si>
    <t xml:space="preserve">2645-1</t>
  </si>
  <si>
    <t xml:space="preserve">2646-1</t>
  </si>
  <si>
    <t xml:space="preserve">2647-1</t>
  </si>
  <si>
    <t xml:space="preserve">2648-1</t>
  </si>
  <si>
    <t xml:space="preserve">2649-1</t>
  </si>
  <si>
    <t xml:space="preserve">2650-1</t>
  </si>
  <si>
    <t xml:space="preserve">2651-1</t>
  </si>
  <si>
    <t xml:space="preserve">2652-1</t>
  </si>
  <si>
    <t xml:space="preserve">2653-1</t>
  </si>
  <si>
    <t xml:space="preserve">2654-1</t>
  </si>
  <si>
    <t xml:space="preserve">2655-1</t>
  </si>
  <si>
    <t xml:space="preserve">2656-1</t>
  </si>
  <si>
    <t xml:space="preserve">2657-1</t>
  </si>
  <si>
    <t xml:space="preserve">2658-1</t>
  </si>
  <si>
    <t xml:space="preserve">2659-1</t>
  </si>
  <si>
    <t xml:space="preserve">2660-1</t>
  </si>
  <si>
    <t xml:space="preserve">2661-1</t>
  </si>
  <si>
    <t xml:space="preserve">2662-1</t>
  </si>
  <si>
    <t xml:space="preserve">2663-1</t>
  </si>
  <si>
    <t xml:space="preserve">2664-1</t>
  </si>
  <si>
    <t xml:space="preserve">2665-1</t>
  </si>
  <si>
    <t xml:space="preserve">2666-1</t>
  </si>
  <si>
    <t xml:space="preserve">2667-1</t>
  </si>
  <si>
    <t xml:space="preserve">2668-1</t>
  </si>
  <si>
    <t xml:space="preserve">2669-1</t>
  </si>
  <si>
    <t xml:space="preserve">2670-1</t>
  </si>
  <si>
    <t xml:space="preserve">2671-1</t>
  </si>
  <si>
    <t xml:space="preserve">2672-1</t>
  </si>
  <si>
    <t xml:space="preserve">2673-1</t>
  </si>
  <si>
    <t xml:space="preserve">2674-1</t>
  </si>
  <si>
    <t xml:space="preserve">2675-1</t>
  </si>
  <si>
    <t xml:space="preserve">2676-1</t>
  </si>
  <si>
    <t xml:space="preserve">2677-1</t>
  </si>
  <si>
    <t xml:space="preserve">2678-1</t>
  </si>
  <si>
    <t xml:space="preserve">2679-1</t>
  </si>
  <si>
    <t xml:space="preserve">2680-1</t>
  </si>
  <si>
    <t xml:space="preserve">2681-1</t>
  </si>
  <si>
    <t xml:space="preserve">2682-1</t>
  </si>
  <si>
    <t xml:space="preserve">2683-1</t>
  </si>
  <si>
    <t xml:space="preserve">2684-1</t>
  </si>
  <si>
    <t xml:space="preserve">2685-1</t>
  </si>
  <si>
    <t xml:space="preserve">2686-1</t>
  </si>
  <si>
    <t xml:space="preserve">2687-1</t>
  </si>
  <si>
    <t xml:space="preserve">2688-1</t>
  </si>
  <si>
    <t xml:space="preserve">2689-1</t>
  </si>
  <si>
    <t xml:space="preserve">2690-1</t>
  </si>
  <si>
    <t xml:space="preserve">2691-1</t>
  </si>
  <si>
    <t xml:space="preserve">2692-1</t>
  </si>
  <si>
    <t xml:space="preserve">2693-1</t>
  </si>
  <si>
    <t xml:space="preserve">2694-1</t>
  </si>
  <si>
    <t xml:space="preserve">2695-1</t>
  </si>
  <si>
    <t xml:space="preserve">2696-1</t>
  </si>
  <si>
    <t xml:space="preserve">2697-1</t>
  </si>
  <si>
    <t xml:space="preserve">2698-1</t>
  </si>
  <si>
    <t xml:space="preserve">2699-1</t>
  </si>
  <si>
    <t xml:space="preserve">2700-1</t>
  </si>
  <si>
    <t xml:space="preserve">2701-1</t>
  </si>
  <si>
    <t xml:space="preserve">2702-1</t>
  </si>
  <si>
    <t xml:space="preserve">2703-1</t>
  </si>
  <si>
    <t xml:space="preserve">2704-1</t>
  </si>
  <si>
    <t xml:space="preserve">2705-1</t>
  </si>
  <si>
    <t xml:space="preserve">2706-1</t>
  </si>
  <si>
    <t xml:space="preserve">2707-1</t>
  </si>
  <si>
    <t xml:space="preserve">2708-1</t>
  </si>
  <si>
    <t xml:space="preserve">2709-1</t>
  </si>
  <si>
    <t xml:space="preserve">2710-1</t>
  </si>
  <si>
    <t xml:space="preserve">2711-1</t>
  </si>
  <si>
    <t xml:space="preserve">2712-1</t>
  </si>
  <si>
    <t xml:space="preserve">2713-1</t>
  </si>
  <si>
    <t xml:space="preserve">2714-1</t>
  </si>
  <si>
    <t xml:space="preserve">2715-1</t>
  </si>
  <si>
    <t xml:space="preserve">2716-1</t>
  </si>
  <si>
    <t xml:space="preserve">2717-1</t>
  </si>
  <si>
    <t xml:space="preserve">2718-1</t>
  </si>
  <si>
    <t xml:space="preserve">2719-1</t>
  </si>
  <si>
    <t xml:space="preserve">2720-1</t>
  </si>
  <si>
    <t xml:space="preserve">2721-1</t>
  </si>
  <si>
    <t xml:space="preserve">2722-1</t>
  </si>
  <si>
    <t xml:space="preserve">2723-1</t>
  </si>
  <si>
    <t xml:space="preserve">2724-1</t>
  </si>
  <si>
    <t xml:space="preserve">2725-1</t>
  </si>
  <si>
    <t xml:space="preserve">2726-1</t>
  </si>
  <si>
    <t xml:space="preserve">2727-1</t>
  </si>
  <si>
    <t xml:space="preserve">2728-1</t>
  </si>
  <si>
    <t xml:space="preserve">2729-1</t>
  </si>
  <si>
    <t xml:space="preserve">2730-1</t>
  </si>
  <si>
    <t xml:space="preserve">2731-1</t>
  </si>
  <si>
    <t xml:space="preserve">2732-1</t>
  </si>
  <si>
    <t xml:space="preserve">2733-1</t>
  </si>
  <si>
    <t xml:space="preserve">2734-1</t>
  </si>
  <si>
    <t xml:space="preserve">2735-1</t>
  </si>
  <si>
    <t xml:space="preserve">2736-1</t>
  </si>
  <si>
    <t xml:space="preserve">2737-1</t>
  </si>
  <si>
    <t xml:space="preserve">2738-1</t>
  </si>
  <si>
    <t xml:space="preserve">2739-1</t>
  </si>
  <si>
    <t xml:space="preserve">2740-1</t>
  </si>
  <si>
    <t xml:space="preserve">2741-1</t>
  </si>
  <si>
    <t xml:space="preserve">2742-1</t>
  </si>
  <si>
    <t xml:space="preserve">2743-1</t>
  </si>
  <si>
    <t xml:space="preserve">2744-1</t>
  </si>
  <si>
    <t xml:space="preserve">2745-1</t>
  </si>
  <si>
    <t xml:space="preserve">2746-1</t>
  </si>
  <si>
    <t xml:space="preserve">2747-1</t>
  </si>
  <si>
    <t xml:space="preserve">2748-1</t>
  </si>
  <si>
    <t xml:space="preserve">2749-1</t>
  </si>
  <si>
    <t xml:space="preserve">2750-1</t>
  </si>
  <si>
    <t xml:space="preserve">2751-1</t>
  </si>
  <si>
    <t xml:space="preserve">2752-1</t>
  </si>
  <si>
    <t xml:space="preserve">2753-1</t>
  </si>
  <si>
    <t xml:space="preserve">2754-1</t>
  </si>
  <si>
    <t xml:space="preserve">2755-1</t>
  </si>
  <si>
    <t xml:space="preserve">2756-1</t>
  </si>
  <si>
    <t xml:space="preserve">2757-1</t>
  </si>
  <si>
    <t xml:space="preserve">2758-1</t>
  </si>
  <si>
    <t xml:space="preserve">2759-1</t>
  </si>
  <si>
    <t xml:space="preserve">2760-1</t>
  </si>
  <si>
    <t xml:space="preserve">2761-1</t>
  </si>
  <si>
    <t xml:space="preserve">2762-1</t>
  </si>
  <si>
    <t xml:space="preserve">2763-1</t>
  </si>
  <si>
    <t xml:space="preserve">2764-1</t>
  </si>
  <si>
    <t xml:space="preserve">2765-1</t>
  </si>
  <si>
    <t xml:space="preserve">2766-1</t>
  </si>
  <si>
    <t xml:space="preserve">2767-1</t>
  </si>
  <si>
    <t xml:space="preserve">2768-1</t>
  </si>
  <si>
    <t xml:space="preserve">2769-1</t>
  </si>
  <si>
    <t xml:space="preserve">2770-1</t>
  </si>
  <si>
    <t xml:space="preserve">2771-1</t>
  </si>
  <si>
    <t xml:space="preserve">2772-1</t>
  </si>
  <si>
    <t xml:space="preserve">2773-1</t>
  </si>
  <si>
    <t xml:space="preserve">2774-1</t>
  </si>
  <si>
    <t xml:space="preserve">2775-1</t>
  </si>
  <si>
    <t xml:space="preserve">2776-1</t>
  </si>
  <si>
    <t xml:space="preserve">2777-1</t>
  </si>
  <si>
    <t xml:space="preserve">2778-1</t>
  </si>
  <si>
    <t xml:space="preserve">2779-1</t>
  </si>
  <si>
    <t xml:space="preserve">2780-1</t>
  </si>
  <si>
    <t xml:space="preserve">2781-1</t>
  </si>
  <si>
    <t xml:space="preserve">2782-1</t>
  </si>
  <si>
    <t xml:space="preserve">2783-1</t>
  </si>
  <si>
    <t xml:space="preserve">2784-1</t>
  </si>
  <si>
    <t xml:space="preserve">2785-1</t>
  </si>
  <si>
    <t xml:space="preserve">2786-1</t>
  </si>
  <si>
    <t xml:space="preserve">2787-1</t>
  </si>
  <si>
    <t xml:space="preserve">2788-1</t>
  </si>
  <si>
    <t xml:space="preserve">2789-1</t>
  </si>
  <si>
    <t xml:space="preserve">2790-1</t>
  </si>
  <si>
    <t xml:space="preserve">2791-1</t>
  </si>
  <si>
    <t xml:space="preserve">2792-1</t>
  </si>
  <si>
    <t xml:space="preserve">2793-1</t>
  </si>
  <si>
    <t xml:space="preserve">2794-1</t>
  </si>
  <si>
    <t xml:space="preserve">2795-1</t>
  </si>
  <si>
    <t xml:space="preserve">2796-1</t>
  </si>
  <si>
    <t xml:space="preserve">2797-1</t>
  </si>
  <si>
    <t xml:space="preserve">2798-1</t>
  </si>
  <si>
    <t xml:space="preserve">2799-1</t>
  </si>
  <si>
    <t xml:space="preserve">2800-1</t>
  </si>
  <si>
    <t xml:space="preserve">2801-1</t>
  </si>
  <si>
    <t xml:space="preserve">2802-1</t>
  </si>
  <si>
    <t xml:space="preserve">2803-1</t>
  </si>
  <si>
    <t xml:space="preserve">2804-1</t>
  </si>
  <si>
    <t xml:space="preserve">2805-1</t>
  </si>
  <si>
    <t xml:space="preserve">2806-1</t>
  </si>
  <si>
    <t xml:space="preserve">2807-1</t>
  </si>
  <si>
    <t xml:space="preserve">2808-1</t>
  </si>
  <si>
    <t xml:space="preserve">2809-1</t>
  </si>
  <si>
    <t xml:space="preserve">2810-1</t>
  </si>
  <si>
    <t xml:space="preserve">2811-1</t>
  </si>
  <si>
    <t xml:space="preserve">2812-1</t>
  </si>
  <si>
    <t xml:space="preserve">2813-1</t>
  </si>
  <si>
    <t xml:space="preserve">2814-1</t>
  </si>
  <si>
    <t xml:space="preserve">2815-1</t>
  </si>
  <si>
    <t xml:space="preserve">2816-1</t>
  </si>
  <si>
    <t xml:space="preserve">2817-1</t>
  </si>
  <si>
    <t xml:space="preserve">2818-1</t>
  </si>
  <si>
    <t xml:space="preserve">2819-1</t>
  </si>
  <si>
    <t xml:space="preserve">2820-1</t>
  </si>
  <si>
    <t xml:space="preserve">2821-1</t>
  </si>
  <si>
    <t xml:space="preserve">2822-1</t>
  </si>
  <si>
    <t xml:space="preserve">2823-1</t>
  </si>
  <si>
    <t xml:space="preserve">2824-1</t>
  </si>
  <si>
    <t xml:space="preserve">2825-1</t>
  </si>
  <si>
    <t xml:space="preserve">2826-1</t>
  </si>
  <si>
    <t xml:space="preserve">2827-1</t>
  </si>
  <si>
    <t xml:space="preserve">2828-1</t>
  </si>
  <si>
    <t xml:space="preserve">2829-1</t>
  </si>
  <si>
    <t xml:space="preserve">2830-1</t>
  </si>
  <si>
    <t xml:space="preserve">2831-1</t>
  </si>
  <si>
    <t xml:space="preserve">2832-1</t>
  </si>
  <si>
    <t xml:space="preserve">2833-1</t>
  </si>
  <si>
    <t xml:space="preserve">2834-1</t>
  </si>
  <si>
    <t xml:space="preserve">2835-1</t>
  </si>
  <si>
    <t xml:space="preserve">2836-1</t>
  </si>
  <si>
    <t xml:space="preserve">2837-1</t>
  </si>
  <si>
    <t xml:space="preserve">2838-1</t>
  </si>
  <si>
    <t xml:space="preserve">2839-1</t>
  </si>
  <si>
    <t xml:space="preserve">2840-1</t>
  </si>
  <si>
    <t xml:space="preserve">2841-1</t>
  </si>
  <si>
    <t xml:space="preserve">2842-1</t>
  </si>
  <si>
    <t xml:space="preserve">2843-1</t>
  </si>
  <si>
    <t xml:space="preserve">2844-1</t>
  </si>
  <si>
    <t xml:space="preserve">2845-1</t>
  </si>
  <si>
    <t xml:space="preserve">2846-1</t>
  </si>
  <si>
    <t xml:space="preserve">2847-1</t>
  </si>
  <si>
    <t xml:space="preserve">2848-1</t>
  </si>
  <si>
    <t xml:space="preserve">2849-1</t>
  </si>
  <si>
    <t xml:space="preserve">2850-1</t>
  </si>
  <si>
    <t xml:space="preserve">2851-1</t>
  </si>
  <si>
    <t xml:space="preserve">2852-1</t>
  </si>
  <si>
    <t xml:space="preserve">2853-1</t>
  </si>
  <si>
    <t xml:space="preserve">2854-1</t>
  </si>
  <si>
    <t xml:space="preserve">2855-1</t>
  </si>
  <si>
    <t xml:space="preserve">2856-1</t>
  </si>
  <si>
    <t xml:space="preserve">2857-1</t>
  </si>
  <si>
    <t xml:space="preserve">2858-1</t>
  </si>
  <si>
    <t xml:space="preserve">2859-1</t>
  </si>
  <si>
    <t xml:space="preserve">2860-1</t>
  </si>
  <si>
    <t xml:space="preserve">2861-1</t>
  </si>
  <si>
    <t xml:space="preserve">2862-1</t>
  </si>
  <si>
    <t xml:space="preserve">2863-1</t>
  </si>
  <si>
    <t xml:space="preserve">2864-1</t>
  </si>
  <si>
    <t xml:space="preserve">2865-1</t>
  </si>
  <si>
    <t xml:space="preserve">2866-1</t>
  </si>
  <si>
    <t xml:space="preserve">2867-1</t>
  </si>
  <si>
    <t xml:space="preserve">2868-1</t>
  </si>
  <si>
    <t xml:space="preserve">2869-1</t>
  </si>
  <si>
    <t xml:space="preserve">2870-1</t>
  </si>
  <si>
    <t xml:space="preserve">2871-1</t>
  </si>
  <si>
    <t xml:space="preserve">2872-1</t>
  </si>
  <si>
    <t xml:space="preserve">2873-1</t>
  </si>
  <si>
    <t xml:space="preserve">2874-1</t>
  </si>
  <si>
    <t xml:space="preserve">2875-1</t>
  </si>
  <si>
    <t xml:space="preserve">2876-1</t>
  </si>
  <si>
    <t xml:space="preserve">2877-1</t>
  </si>
  <si>
    <t xml:space="preserve">2878-1</t>
  </si>
  <si>
    <t xml:space="preserve">2879-1</t>
  </si>
  <si>
    <t xml:space="preserve">2880-1</t>
  </si>
  <si>
    <t xml:space="preserve">2881-1</t>
  </si>
  <si>
    <t xml:space="preserve">2882-1</t>
  </si>
  <si>
    <t xml:space="preserve">2883-1</t>
  </si>
  <si>
    <t xml:space="preserve">2884-1</t>
  </si>
  <si>
    <t xml:space="preserve">2885-1</t>
  </si>
  <si>
    <t xml:space="preserve">2886-1</t>
  </si>
  <si>
    <t xml:space="preserve">2887-1</t>
  </si>
  <si>
    <t xml:space="preserve">2888-1</t>
  </si>
  <si>
    <t xml:space="preserve">2889-1</t>
  </si>
  <si>
    <t xml:space="preserve">2890-1</t>
  </si>
  <si>
    <t xml:space="preserve">2891-1</t>
  </si>
  <si>
    <t xml:space="preserve">2892-1</t>
  </si>
  <si>
    <t xml:space="preserve">2893-1</t>
  </si>
  <si>
    <t xml:space="preserve">2894-1</t>
  </si>
  <si>
    <t xml:space="preserve">2895-1</t>
  </si>
  <si>
    <t xml:space="preserve">2896-1</t>
  </si>
  <si>
    <t xml:space="preserve">2897-1</t>
  </si>
  <si>
    <t xml:space="preserve">2898-1</t>
  </si>
  <si>
    <t xml:space="preserve">2899-1</t>
  </si>
  <si>
    <t xml:space="preserve">2900-1</t>
  </si>
  <si>
    <t xml:space="preserve">2901-1</t>
  </si>
  <si>
    <t xml:space="preserve">2902-1</t>
  </si>
  <si>
    <t xml:space="preserve">2903-1</t>
  </si>
  <si>
    <t xml:space="preserve">2904-1</t>
  </si>
  <si>
    <t xml:space="preserve">2905-1</t>
  </si>
  <si>
    <t xml:space="preserve">2906-1</t>
  </si>
  <si>
    <t xml:space="preserve">2907-1</t>
  </si>
  <si>
    <t xml:space="preserve">2908-1</t>
  </si>
  <si>
    <t xml:space="preserve">2909-1</t>
  </si>
  <si>
    <t xml:space="preserve">2910-1</t>
  </si>
  <si>
    <t xml:space="preserve">2911-1</t>
  </si>
  <si>
    <t xml:space="preserve">2912-1</t>
  </si>
  <si>
    <t xml:space="preserve">2913-1</t>
  </si>
  <si>
    <t xml:space="preserve">2914-1</t>
  </si>
  <si>
    <t xml:space="preserve">2915-1</t>
  </si>
  <si>
    <t xml:space="preserve">2916-1</t>
  </si>
  <si>
    <t xml:space="preserve">2917-1</t>
  </si>
  <si>
    <t xml:space="preserve">2918-1</t>
  </si>
  <si>
    <t xml:space="preserve">2919-1</t>
  </si>
  <si>
    <t xml:space="preserve">2920-1</t>
  </si>
  <si>
    <t xml:space="preserve">2921-1</t>
  </si>
  <si>
    <t xml:space="preserve">2922-1</t>
  </si>
  <si>
    <t xml:space="preserve">2923-1</t>
  </si>
  <si>
    <t xml:space="preserve">2924-1</t>
  </si>
  <si>
    <t xml:space="preserve">2925-1</t>
  </si>
  <si>
    <t xml:space="preserve">2926-1</t>
  </si>
  <si>
    <t xml:space="preserve">2927-1</t>
  </si>
  <si>
    <t xml:space="preserve">2928-1</t>
  </si>
  <si>
    <t xml:space="preserve">2929-1</t>
  </si>
  <si>
    <t xml:space="preserve">2930-1</t>
  </si>
  <si>
    <t xml:space="preserve">2931-1</t>
  </si>
  <si>
    <t xml:space="preserve">2932-1</t>
  </si>
  <si>
    <t xml:space="preserve">2933-1</t>
  </si>
  <si>
    <t xml:space="preserve">2934-1</t>
  </si>
  <si>
    <t xml:space="preserve">2935-1</t>
  </si>
  <si>
    <t xml:space="preserve">2936-1</t>
  </si>
  <si>
    <t xml:space="preserve">2937-1</t>
  </si>
  <si>
    <t xml:space="preserve">2938-1</t>
  </si>
  <si>
    <t xml:space="preserve">2939-1</t>
  </si>
  <si>
    <t xml:space="preserve">2940-1</t>
  </si>
  <si>
    <t xml:space="preserve">2941-1</t>
  </si>
  <si>
    <t xml:space="preserve">2942-1</t>
  </si>
  <si>
    <t xml:space="preserve">2943-1</t>
  </si>
  <si>
    <t xml:space="preserve">2944-1</t>
  </si>
  <si>
    <t xml:space="preserve">2945-1</t>
  </si>
  <si>
    <t xml:space="preserve">2946-1</t>
  </si>
  <si>
    <t xml:space="preserve">2947-1</t>
  </si>
  <si>
    <t xml:space="preserve">2948-1</t>
  </si>
  <si>
    <t xml:space="preserve">2949-1</t>
  </si>
  <si>
    <t xml:space="preserve">2950-1</t>
  </si>
  <si>
    <t xml:space="preserve">2951-1</t>
  </si>
  <si>
    <t xml:space="preserve">2952-1</t>
  </si>
  <si>
    <t xml:space="preserve">2953-1</t>
  </si>
  <si>
    <t xml:space="preserve">2954-1</t>
  </si>
  <si>
    <t xml:space="preserve">2955-1</t>
  </si>
  <si>
    <t xml:space="preserve">2956-1</t>
  </si>
  <si>
    <t xml:space="preserve">2957-1</t>
  </si>
  <si>
    <t xml:space="preserve">2958-1</t>
  </si>
  <si>
    <t xml:space="preserve">2959-1</t>
  </si>
  <si>
    <t xml:space="preserve">2960-1</t>
  </si>
  <si>
    <t xml:space="preserve">2961-1</t>
  </si>
  <si>
    <t xml:space="preserve">2962-1</t>
  </si>
  <si>
    <t xml:space="preserve">2963-1</t>
  </si>
  <si>
    <t xml:space="preserve">2964-1</t>
  </si>
  <si>
    <t xml:space="preserve">2965-1</t>
  </si>
  <si>
    <t xml:space="preserve">2966-1</t>
  </si>
  <si>
    <t xml:space="preserve">2967-1</t>
  </si>
  <si>
    <t xml:space="preserve">2968-1</t>
  </si>
  <si>
    <t xml:space="preserve">2969-1</t>
  </si>
  <si>
    <t xml:space="preserve">2970-1</t>
  </si>
  <si>
    <t xml:space="preserve">2971-1</t>
  </si>
  <si>
    <t xml:space="preserve">2972-1</t>
  </si>
  <si>
    <t xml:space="preserve">2973-1</t>
  </si>
  <si>
    <t xml:space="preserve">2974-1</t>
  </si>
  <si>
    <t xml:space="preserve">2975-1</t>
  </si>
  <si>
    <t xml:space="preserve">2976-1</t>
  </si>
  <si>
    <t xml:space="preserve">2977-1</t>
  </si>
  <si>
    <t xml:space="preserve">2978-1</t>
  </si>
  <si>
    <t xml:space="preserve">2979-1</t>
  </si>
  <si>
    <t xml:space="preserve">2980-1</t>
  </si>
  <si>
    <t xml:space="preserve">2981-1</t>
  </si>
  <si>
    <t xml:space="preserve">2982-1</t>
  </si>
  <si>
    <t xml:space="preserve">2983-1</t>
  </si>
  <si>
    <t xml:space="preserve">2984-1</t>
  </si>
  <si>
    <t xml:space="preserve">2985-1</t>
  </si>
  <si>
    <t xml:space="preserve">2986-1</t>
  </si>
  <si>
    <t xml:space="preserve">2987-1</t>
  </si>
  <si>
    <t xml:space="preserve">2988-1</t>
  </si>
  <si>
    <t xml:space="preserve">2989-1</t>
  </si>
  <si>
    <t xml:space="preserve">2990-1</t>
  </si>
  <si>
    <t xml:space="preserve">2991-1</t>
  </si>
  <si>
    <t xml:space="preserve">2992-1</t>
  </si>
  <si>
    <t xml:space="preserve">Beschikbaar vermogen (M):</t>
  </si>
  <si>
    <t xml:space="preserve">Som FactorNaInvaren</t>
  </si>
  <si>
    <t xml:space="preserve">Verdeling Stap3</t>
  </si>
  <si>
    <t xml:space="preserve">CW inleg / rendementsgarantie (P):</t>
  </si>
  <si>
    <t xml:space="preserve">Wijziging in kolom + cel AO5</t>
  </si>
  <si>
    <t xml:space="preserve">Overbodige kolommen</t>
  </si>
  <si>
    <t xml:space="preserve">CW voor invaren:</t>
  </si>
  <si>
    <t xml:space="preserve">Negatieve schalingsfactor</t>
  </si>
  <si>
    <t xml:space="preserve">Balans%Ingegaan</t>
  </si>
  <si>
    <t xml:space="preserve">Schalingsfactor</t>
  </si>
  <si>
    <t xml:space="preserve">CW stijgende functie:</t>
  </si>
  <si>
    <t xml:space="preserve">  </t>
  </si>
  <si>
    <t xml:space="preserve">Som Kapitaal Stap 2</t>
  </si>
  <si>
    <t xml:space="preserve">Schalingsfactor:</t>
  </si>
  <si>
    <t xml:space="preserve">CW na invaren:</t>
  </si>
  <si>
    <t xml:space="preserve">Stap 0</t>
  </si>
  <si>
    <t xml:space="preserve">Stap 1</t>
  </si>
  <si>
    <t xml:space="preserve">Stap 2</t>
  </si>
  <si>
    <t xml:space="preserve">Stap 3</t>
  </si>
  <si>
    <t xml:space="preserve">Herverdelingsmethode kapitaal</t>
  </si>
  <si>
    <t xml:space="preserve">Tussentijds herverdelen voor invaarkapitaal</t>
  </si>
  <si>
    <t xml:space="preserve">HerverdelingDPS</t>
  </si>
  <si>
    <t xml:space="preserve">Actuariële factor voor invaren</t>
  </si>
  <si>
    <t xml:space="preserve">Kapitaal voor invaren</t>
  </si>
  <si>
    <t xml:space="preserve">Factor stijgende functie</t>
  </si>
  <si>
    <t xml:space="preserve">Kapitaal stijgende functie</t>
  </si>
  <si>
    <t xml:space="preserve">Transitiefactor</t>
  </si>
  <si>
    <t xml:space="preserve">Kapitaal na invaren</t>
  </si>
  <si>
    <t xml:space="preserve">Leeftijd</t>
  </si>
  <si>
    <t xml:space="preserve">Herv1_KapitaalStap1</t>
  </si>
  <si>
    <t xml:space="preserve">Herv1_Herverdelingspercentage</t>
  </si>
  <si>
    <t xml:space="preserve">Herv1_KapitaalStap2</t>
  </si>
  <si>
    <t xml:space="preserve">Herv1_HerverdelingKaptiaalNaAanpassing_Stap1</t>
  </si>
  <si>
    <t xml:space="preserve">Herv2_KapitaalStap1</t>
  </si>
  <si>
    <t xml:space="preserve">Herv2_Herverdelingspercentage</t>
  </si>
  <si>
    <t xml:space="preserve">Herv2_KapitaalStap2</t>
  </si>
  <si>
    <t xml:space="preserve">Herv2_HerverdelingOverigeVermogen</t>
  </si>
  <si>
    <t xml:space="preserve">Herv2_KapitaalStap3</t>
  </si>
  <si>
    <t xml:space="preserve">Herv2_BedragNaInvaren</t>
  </si>
  <si>
    <t xml:space="preserve">Herv3_AansprakenNaInvaren_Stap0</t>
  </si>
  <si>
    <t xml:space="preserve">Herv3_Herverdelingspercentage_Stap1</t>
  </si>
  <si>
    <t xml:space="preserve">Herv3_HerverdelingKapitaal_Stap1</t>
  </si>
  <si>
    <t xml:space="preserve">Herv3_HerverdelingKaptiaalNaAanpassing_Stap1</t>
  </si>
  <si>
    <t xml:space="preserve">Herv3_TotaalKapitaalNaHerverdeling_Stap1</t>
  </si>
  <si>
    <t xml:space="preserve">Herv3_AansprakenNaHerverdeling_Stap1</t>
  </si>
  <si>
    <t xml:space="preserve">Herv3_DeelnemerPensioengerechtigd_Stap2</t>
  </si>
  <si>
    <t xml:space="preserve">Herv3_AansprakenNaStijgingIngegaan_Stap2</t>
  </si>
  <si>
    <t xml:space="preserve">Herv3_KapitaalNaStijgingIngegaan_Stap2</t>
  </si>
  <si>
    <t xml:space="preserve">Herv3_AansprakenNaKapitaalScalar_Stap2</t>
  </si>
  <si>
    <t xml:space="preserve">Herv3_KapitaalNaKapitaalScalar_Stap2</t>
  </si>
  <si>
    <t xml:space="preserve">Herv3_HerverdelingspercentageStap3_Stap3</t>
  </si>
  <si>
    <t xml:space="preserve">Herv3_HerverdelingKapitaal_Stap3</t>
  </si>
  <si>
    <t xml:space="preserve">Herv3_HerverdelingKaptiaalNaAanpassing_Stap3</t>
  </si>
  <si>
    <t xml:space="preserve">Herv3_TotaalKapitaalNaHerverdeling_Stap3</t>
  </si>
  <si>
    <t xml:space="preserve">Herv3_TotaalfactorNaInvarenInclHerverdeling_Stap3</t>
  </si>
  <si>
    <t xml:space="preserve">Aantal dekkingen</t>
  </si>
  <si>
    <t xml:space="preserve">TESTCASE</t>
  </si>
  <si>
    <t xml:space="preserve">UITKOMSTEN FACTOR (MACRO)</t>
  </si>
  <si>
    <t xml:space="preserve">FACTOREN BEREKENING:</t>
  </si>
  <si>
    <t xml:space="preserve">Factor 1 leven man</t>
  </si>
  <si>
    <t xml:space="preserve">Leeftijd jaar nu:</t>
  </si>
  <si>
    <t xml:space="preserve">Leeftijd jaar nu + 1:</t>
  </si>
  <si>
    <t xml:space="preserve">INVOER MANAGEMENTSITE</t>
  </si>
  <si>
    <t xml:space="preserve">STIJGENDE FUNCTIE / SCHALINGSFACTOR</t>
  </si>
  <si>
    <t xml:space="preserve">Factor 1 leven vrouw</t>
  </si>
  <si>
    <t xml:space="preserve">Berekeningsdatum</t>
  </si>
  <si>
    <t xml:space="preserve">Stijgende functie meenemen</t>
  </si>
  <si>
    <t xml:space="preserve">ja</t>
  </si>
  <si>
    <t xml:space="preserve">Factor 1 leven sexeneutraal</t>
  </si>
  <si>
    <t xml:space="preserve">Leeftijd start</t>
  </si>
  <si>
    <t xml:space="preserve">Leeftijd eind</t>
  </si>
  <si>
    <t xml:space="preserve">Factor</t>
  </si>
  <si>
    <t xml:space="preserve">Leeftijdverschil m-v</t>
  </si>
  <si>
    <t xml:space="preserve">Schalingsfactor meenemen</t>
  </si>
  <si>
    <t xml:space="preserve">Factor 1 leven incl opslag</t>
  </si>
  <si>
    <t xml:space="preserve">Leeftijdverschil v-m</t>
  </si>
  <si>
    <t xml:space="preserve">Methode partnerpensioen</t>
  </si>
  <si>
    <t xml:space="preserve">Onbepaald tot ingang</t>
  </si>
  <si>
    <t xml:space="preserve">Factor 2 levens man</t>
  </si>
  <si>
    <t xml:space="preserve">Spreidingsduur</t>
  </si>
  <si>
    <t xml:space="preserve">BEREKENING</t>
  </si>
  <si>
    <t xml:space="preserve">Factor 2 levens vrouw</t>
  </si>
  <si>
    <t xml:space="preserve">Opslag op factoren</t>
  </si>
  <si>
    <t xml:space="preserve">Startjaar tafels</t>
  </si>
  <si>
    <t xml:space="preserve">Factor 2 levens sexeneutraal</t>
  </si>
  <si>
    <t xml:space="preserve">Beschikbaar vermogen</t>
  </si>
  <si>
    <t xml:space="preserve">Eindleeftijd tafels</t>
  </si>
  <si>
    <t xml:space="preserve">Factor 2 levens incl opslag</t>
  </si>
  <si>
    <t xml:space="preserve">LeeftijdJaar</t>
  </si>
  <si>
    <t xml:space="preserve">Factor incl opslag</t>
  </si>
  <si>
    <t xml:space="preserve">DEELNEMER</t>
  </si>
  <si>
    <t xml:space="preserve">LeeftijdMaand</t>
  </si>
  <si>
    <t xml:space="preserve">Dossiernummer</t>
  </si>
  <si>
    <t xml:space="preserve">StartDatum</t>
  </si>
  <si>
    <t xml:space="preserve">UITKOMSTEN TOTAAL (MACRO)</t>
  </si>
  <si>
    <t xml:space="preserve">Polisnummer</t>
  </si>
  <si>
    <t xml:space="preserve">StartDatum incl dag</t>
  </si>
  <si>
    <t xml:space="preserve">Factor voor invaren</t>
  </si>
  <si>
    <t xml:space="preserve">StartLeeftijd</t>
  </si>
  <si>
    <t xml:space="preserve">FACTOR</t>
  </si>
  <si>
    <t xml:space="preserve">StartLeeftijdFractie</t>
  </si>
  <si>
    <t xml:space="preserve">LeeftijdBerekeningdatum</t>
  </si>
  <si>
    <t xml:space="preserve">LeeftijdStartUitkering</t>
  </si>
  <si>
    <t xml:space="preserve">LeeftijdEindUitkering</t>
  </si>
  <si>
    <t xml:space="preserve">EindDatum</t>
  </si>
  <si>
    <t xml:space="preserve">EindDatum incl dag</t>
  </si>
  <si>
    <t xml:space="preserve">Stijgend/dalend</t>
  </si>
  <si>
    <t xml:space="preserve">EindLeeftijd</t>
  </si>
  <si>
    <t xml:space="preserve">Som kapitaal voor invaren</t>
  </si>
  <si>
    <t xml:space="preserve">Som kapitaal stijgende functie</t>
  </si>
  <si>
    <t xml:space="preserve">Berekeningsjaar</t>
  </si>
  <si>
    <t xml:space="preserve">FACTOR GEBROKEN LEEFTIJDSVERSCHIL</t>
  </si>
  <si>
    <t xml:space="preserve">Is direct ingaand</t>
  </si>
  <si>
    <t xml:space="preserve">FactorInclOpslagExact_Laag</t>
  </si>
  <si>
    <t xml:space="preserve">FactorInclOpslagExact_Hoog</t>
  </si>
  <si>
    <t xml:space="preserve">Is levenslang</t>
  </si>
  <si>
    <t xml:space="preserve">Factor na invaren</t>
  </si>
  <si>
    <t xml:space="preserve">GrensLeeftijdDekking</t>
  </si>
  <si>
    <t xml:space="preserve">Som kapitaal na invaren</t>
  </si>
  <si>
    <t xml:space="preserve">UITGANGSPUNTEN FACTOR</t>
  </si>
  <si>
    <t xml:space="preserve">FactorInclOpslagExact_Geinterpoleerd</t>
  </si>
  <si>
    <t xml:space="preserve">TimingLeeftijdJaarBerDatum</t>
  </si>
  <si>
    <t xml:space="preserve">TimingStartLeeftijdJaar</t>
  </si>
  <si>
    <t xml:space="preserve">TimingEindleeftijdJaar</t>
  </si>
  <si>
    <t xml:space="preserve">TimingLeeftijdsverschil_mv</t>
  </si>
  <si>
    <t xml:space="preserve">TimingLeeftijdsverschil_vm</t>
  </si>
  <si>
    <t xml:space="preserve">LeeftijdJaarBerDatum</t>
  </si>
  <si>
    <t xml:space="preserve">StartLeeftijdJaarUitkering</t>
  </si>
  <si>
    <t xml:space="preserve">EindleeftijdJaarUitkering</t>
  </si>
  <si>
    <t xml:space="preserve">Percentage mannen</t>
  </si>
  <si>
    <t xml:space="preserve">Leeftijdsverschil_mv</t>
  </si>
  <si>
    <t xml:space="preserve">Leeftijdsverschil_vm</t>
  </si>
  <si>
    <t xml:space="preserve">SoortDeelnemerHoofdverzekerde</t>
  </si>
  <si>
    <t xml:space="preserve">Postnumerando</t>
  </si>
  <si>
    <t xml:space="preserve">Prenumerando</t>
  </si>
  <si>
    <t xml:space="preserve">m</t>
  </si>
  <si>
    <t xml:space="preserve">Jaar</t>
  </si>
  <si>
    <t xml:space="preserve">Stijgende functie</t>
  </si>
  <si>
    <t xml:space="preserve">Uitkerend</t>
  </si>
  <si>
    <t xml:space="preserve">Uitkering</t>
  </si>
  <si>
    <t xml:space="preserve">Timing</t>
  </si>
  <si>
    <t xml:space="preserve">RTS</t>
  </si>
  <si>
    <t xml:space="preserve">Disconteren</t>
  </si>
  <si>
    <t xml:space="preserve">Ervaringssterfte x</t>
  </si>
  <si>
    <t xml:space="preserve">qx</t>
  </si>
  <si>
    <t xml:space="preserve">px 1 jarig</t>
  </si>
  <si>
    <t xml:space="preserve">px cum</t>
  </si>
  <si>
    <t xml:space="preserve">x per jaar</t>
  </si>
  <si>
    <t xml:space="preserve">Ervaringssterfte y</t>
  </si>
  <si>
    <t xml:space="preserve">qy</t>
  </si>
  <si>
    <t xml:space="preserve">py 1 jarig</t>
  </si>
  <si>
    <t xml:space="preserve">py cum</t>
  </si>
  <si>
    <t xml:space="preserve">y per jaar</t>
  </si>
  <si>
    <t xml:space="preserve">ay (post):</t>
  </si>
  <si>
    <t xml:space="preserve">axy (post):</t>
  </si>
  <si>
    <t xml:space="preserve">ax|y (post):</t>
  </si>
  <si>
    <t xml:space="preserve">ay (post) onbepaald:</t>
  </si>
  <si>
    <t xml:space="preserve">OOP (post):</t>
  </si>
  <si>
    <t xml:space="preserve">onbepaald gehuwd OOP (post):</t>
  </si>
  <si>
    <t xml:space="preserve">onbepaald ongehuwd OOP (post):</t>
  </si>
  <si>
    <t xml:space="preserve">ay (pre):</t>
  </si>
  <si>
    <t xml:space="preserve">axy (pre):</t>
  </si>
  <si>
    <t xml:space="preserve">ax|y (pre):</t>
  </si>
  <si>
    <t xml:space="preserve">ax (post):</t>
  </si>
  <si>
    <t xml:space="preserve">ayx (post):</t>
  </si>
  <si>
    <t xml:space="preserve">ay|x (post):</t>
  </si>
  <si>
    <t xml:space="preserve">ax (post) onbepaald:</t>
  </si>
  <si>
    <t xml:space="preserve">ax (pre):</t>
  </si>
  <si>
    <t xml:space="preserve">ayx (pre):</t>
  </si>
  <si>
    <t xml:space="preserve">ay|x (pre):</t>
  </si>
  <si>
    <t xml:space="preserve">Ongehuwd OuderdomsPensioen</t>
  </si>
  <si>
    <t xml:space="preserve">Leeftijd hoofdverzekerde</t>
  </si>
  <si>
    <t xml:space="preserve">Leeftijd medeverzekerde x</t>
  </si>
  <si>
    <t xml:space="preserve">Leeftijd medeverzekerde y</t>
  </si>
  <si>
    <t xml:space="preserve">Uitkerend op leven partner x</t>
  </si>
  <si>
    <t xml:space="preserve">Uitkerend op leven partner y</t>
  </si>
  <si>
    <t xml:space="preserve">Erv. Sterfte hoofdverz x</t>
  </si>
  <si>
    <t xml:space="preserve">Erv. Sterfte medeverz y</t>
  </si>
  <si>
    <t xml:space="preserve">pxy cum</t>
  </si>
  <si>
    <t xml:space="preserve">xy per jaar</t>
  </si>
  <si>
    <t xml:space="preserve">axy per jaar</t>
  </si>
  <si>
    <t xml:space="preserve">hx (gehuwd/standaard)</t>
  </si>
  <si>
    <t xml:space="preserve">NP overleven</t>
  </si>
  <si>
    <t xml:space="preserve">NP ingang</t>
  </si>
  <si>
    <t xml:space="preserve">NP onbep</t>
  </si>
  <si>
    <t xml:space="preserve">qy cum</t>
  </si>
  <si>
    <t xml:space="preserve">x|y per jaar (OOP)</t>
  </si>
  <si>
    <t xml:space="preserve">hx ongehuwd</t>
  </si>
  <si>
    <t xml:space="preserve">x|y onbepaald gehuwd</t>
  </si>
  <si>
    <t xml:space="preserve">x|y onbepaald ongehuwd</t>
  </si>
  <si>
    <t xml:space="preserve">hx gehuwd</t>
  </si>
  <si>
    <t xml:space="preserve">Erv. Sterfte hoofdverz y</t>
  </si>
  <si>
    <t xml:space="preserve">Erv. Sterfte medeverz x</t>
  </si>
  <si>
    <t xml:space="preserve">pyx cum</t>
  </si>
  <si>
    <t xml:space="preserve">yx per jaar</t>
  </si>
  <si>
    <t xml:space="preserve">ayx per jaar</t>
  </si>
  <si>
    <t xml:space="preserve">hx</t>
  </si>
  <si>
    <t xml:space="preserve">qx cum</t>
  </si>
  <si>
    <t xml:space="preserve">y|x per jaar (OOP)</t>
  </si>
  <si>
    <t xml:space="preserve">hy ongehuwd</t>
  </si>
  <si>
    <t xml:space="preserve">y|x onbepaald gehuwd</t>
  </si>
  <si>
    <t xml:space="preserve">y|x onbepaald ongehuwd</t>
  </si>
  <si>
    <t xml:space="preserve">hy gehuwd</t>
  </si>
  <si>
    <t xml:space="preserve">x</t>
  </si>
  <si>
    <t xml:space="preserve">levenslang</t>
  </si>
  <si>
    <t xml:space="preserve">Bepaald</t>
  </si>
  <si>
    <t xml:space="preserve">tijdelijk</t>
  </si>
  <si>
    <t xml:space="preserve">nee</t>
  </si>
  <si>
    <t xml:space="preserve">Ervaringssterfte</t>
  </si>
  <si>
    <t xml:space="preserve">Lft</t>
  </si>
  <si>
    <t xml:space="preserve">Hoofd Man</t>
  </si>
  <si>
    <t xml:space="preserve">Hoofd Vrouw</t>
  </si>
  <si>
    <t xml:space="preserve">Mede Man</t>
  </si>
  <si>
    <t xml:space="preserve">Mede Vrouw</t>
  </si>
  <si>
    <t xml:space="preserve">Sexeneutraal</t>
  </si>
  <si>
    <t xml:space="preserve">PercentageMannen</t>
  </si>
  <si>
    <t xml:space="preserve">PercentageMannen_IngPP</t>
  </si>
  <si>
    <t xml:space="preserve">PercentageMannen_WZP</t>
  </si>
  <si>
    <t xml:space="preserve">PercentageMannen_OOP</t>
  </si>
  <si>
    <t xml:space="preserve">Gehuwdheid (gehuwd/standaard)</t>
  </si>
  <si>
    <t xml:space="preserve">Gehuwdheid (ongehuwd) (tbv OOP)</t>
  </si>
  <si>
    <t xml:space="preserve">Herverdeling</t>
  </si>
  <si>
    <t xml:space="preserve">Actief</t>
  </si>
  <si>
    <t xml:space="preserve">Slaper</t>
  </si>
  <si>
    <t xml:space="preserve">Pensioengerechtigd</t>
  </si>
</sst>
</file>

<file path=xl/styles.xml><?xml version="1.0" encoding="utf-8"?>
<styleSheet xmlns="http://schemas.openxmlformats.org/spreadsheetml/2006/main">
  <numFmts count="30">
    <numFmt numFmtId="164" formatCode="General"/>
    <numFmt numFmtId="165" formatCode="m/d/yyyy"/>
    <numFmt numFmtId="166" formatCode="_ * #,##0.00_ ;_ * \-#,##0.00_ ;_ * \-??_ ;_ @_ "/>
    <numFmt numFmtId="167" formatCode="_ * #,##0.000_ ;_ * \-#,##0.000_ ;_ * \-??_ ;_ @_ "/>
    <numFmt numFmtId="168" formatCode="_ * #,##0_ ;_ * \-#,##0_ ;_ * \-??_ ;_ @_ "/>
    <numFmt numFmtId="169" formatCode="_ * #,##0.000_ ;_ * \-#,##0.000_ ;_ * \-???_ ;_ @_ "/>
    <numFmt numFmtId="170" formatCode="0.00%"/>
    <numFmt numFmtId="171" formatCode="General"/>
    <numFmt numFmtId="172" formatCode="0.000%"/>
    <numFmt numFmtId="173" formatCode="_ * #,##0.0000000_ ;_ * \-#,##0.0000000_ ;_ * \-???????_ ;_ @_ "/>
    <numFmt numFmtId="174" formatCode="0.0000000%"/>
    <numFmt numFmtId="175" formatCode="_(* #,##0.00000000000000_);_(* \(#,##0.00000000000000\);_(* \-??_);_(@_)"/>
    <numFmt numFmtId="176" formatCode="0%"/>
    <numFmt numFmtId="177" formatCode="_ * #,##0.000000_ ;_ * \-#,##0.000000_ ;_ * \-??_ ;_ @_ "/>
    <numFmt numFmtId="178" formatCode="0.000"/>
    <numFmt numFmtId="179" formatCode="0.00"/>
    <numFmt numFmtId="180" formatCode="0.00000"/>
    <numFmt numFmtId="181" formatCode="0.00000000"/>
    <numFmt numFmtId="182" formatCode="0.00000%"/>
    <numFmt numFmtId="183" formatCode="_(* #,##0.000000000000_);_(* \(#,##0.000000000000\);_(* \-??_);_(@_)"/>
    <numFmt numFmtId="184" formatCode="_(* #,##0.000000_);_(* \(#,##0.000000\);_(* \-??_);_(@_)"/>
    <numFmt numFmtId="185" formatCode="_ * #,##0_ ;_ * \-#,##0_ ;_ * \-???_ ;_ @_ "/>
    <numFmt numFmtId="186" formatCode="_ * #,##0.0000_ ;_ * \-#,##0.0000_ ;_ * \-??_ ;_ @_ "/>
    <numFmt numFmtId="187" formatCode="_ * #,##0.0000000_ ;_ * \-#,##0.0000000_ ;_ * \-??_ ;_ @_ "/>
    <numFmt numFmtId="188" formatCode="_(* #,##0.0000_);_(* \(#,##0.0000\);_(* \-??_);_(@_)"/>
    <numFmt numFmtId="189" formatCode="_ * #,##0.00000_ ;_ * \-#,##0.00000_ ;_ * \-??_ ;_ @_ "/>
    <numFmt numFmtId="190" formatCode="_ * #,##0.00000000_ ;_ * \-#,##0.00000000_ ;_ * \-??_ ;_ @_ "/>
    <numFmt numFmtId="191" formatCode="_ * #,##0.00000000000_ ;_ * \-#,##0.00000000000_ ;_ * \-???_ ;_ @_ "/>
    <numFmt numFmtId="192" formatCode="0.000000"/>
    <numFmt numFmtId="193" formatCode="0.0000"/>
  </numFmts>
  <fonts count="11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Aptos Narrow"/>
      <family val="2"/>
      <charset val="1"/>
    </font>
    <font>
      <b val="true"/>
      <sz val="11"/>
      <color theme="0"/>
      <name val="Aptos Narrow"/>
      <family val="2"/>
      <charset val="1"/>
    </font>
    <font>
      <sz val="11"/>
      <color theme="0"/>
      <name val="Aptos Narrow"/>
      <family val="2"/>
      <charset val="1"/>
    </font>
    <font>
      <sz val="11"/>
      <color rgb="FFFF0000"/>
      <name val="Aptos Narrow"/>
      <family val="2"/>
      <charset val="1"/>
    </font>
    <font>
      <sz val="10"/>
      <name val="Arial"/>
      <family val="2"/>
    </font>
    <font>
      <b val="true"/>
      <sz val="8"/>
      <color theme="0"/>
      <name val="Verdana"/>
      <family val="2"/>
      <charset val="1"/>
    </font>
    <font>
      <sz val="8"/>
      <color theme="0"/>
      <name val="Verdana"/>
      <family val="2"/>
      <charset val="1"/>
    </font>
  </fonts>
  <fills count="21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0000"/>
        <bgColor rgb="FF800000"/>
      </patternFill>
    </fill>
    <fill>
      <patternFill patternType="solid">
        <fgColor theme="5" tint="0.5999"/>
        <bgColor rgb="FFF2CFEE"/>
      </patternFill>
    </fill>
    <fill>
      <patternFill patternType="solid">
        <fgColor theme="5" tint="0.3999"/>
        <bgColor rgb="FFF6C6AD"/>
      </patternFill>
    </fill>
    <fill>
      <patternFill patternType="solid">
        <fgColor theme="5" tint="-0.25"/>
        <bgColor rgb="FF80350E"/>
      </patternFill>
    </fill>
    <fill>
      <patternFill patternType="solid">
        <fgColor theme="5" tint="-0.5"/>
        <bgColor rgb="FF993366"/>
      </patternFill>
    </fill>
    <fill>
      <patternFill patternType="solid">
        <fgColor theme="7" tint="0.7999"/>
        <bgColor rgb="FFDCEAF7"/>
      </patternFill>
    </fill>
    <fill>
      <patternFill patternType="solid">
        <fgColor theme="6" tint="0.7999"/>
        <bgColor rgb="FFD9F2D0"/>
      </patternFill>
    </fill>
    <fill>
      <patternFill patternType="solid">
        <fgColor theme="5" tint="0.7999"/>
        <bgColor rgb="FFF2CFEE"/>
      </patternFill>
    </fill>
    <fill>
      <patternFill patternType="solid">
        <fgColor theme="3" tint="0.8999"/>
        <bgColor rgb="FFCAEEFB"/>
      </patternFill>
    </fill>
    <fill>
      <patternFill patternType="solid">
        <fgColor theme="2" tint="-0.1"/>
        <bgColor rgb="FFD9D9D9"/>
      </patternFill>
    </fill>
    <fill>
      <patternFill patternType="solid">
        <fgColor theme="9" tint="0.7999"/>
        <bgColor rgb="FFC2F1C8"/>
      </patternFill>
    </fill>
    <fill>
      <patternFill patternType="solid">
        <fgColor theme="8" tint="0.7999"/>
        <bgColor rgb="FFD9D9D9"/>
      </patternFill>
    </fill>
    <fill>
      <patternFill patternType="solid">
        <fgColor theme="8" tint="0.5999"/>
        <bgColor rgb="FFF2AA84"/>
      </patternFill>
    </fill>
    <fill>
      <patternFill patternType="solid">
        <fgColor theme="6" tint="0.5999"/>
        <bgColor rgb="FFC2F1C8"/>
      </patternFill>
    </fill>
    <fill>
      <patternFill patternType="solid">
        <fgColor rgb="FFFF9900"/>
        <bgColor rgb="FFFFCC00"/>
      </patternFill>
    </fill>
    <fill>
      <patternFill patternType="solid">
        <fgColor rgb="FF008080"/>
        <bgColor rgb="FF156082"/>
      </patternFill>
    </fill>
    <fill>
      <patternFill patternType="solid">
        <fgColor theme="4"/>
        <bgColor rgb="FF008080"/>
      </patternFill>
    </fill>
    <fill>
      <patternFill patternType="solid">
        <fgColor theme="0" tint="-0.15"/>
        <bgColor rgb="FFD1D1D1"/>
      </patternFill>
    </fill>
  </fills>
  <borders count="16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 diagonalUp="false" diagonalDown="false">
      <left style="thin">
        <color theme="0"/>
      </left>
      <right style="thin">
        <color theme="0"/>
      </right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0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0" fontId="0" fillId="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1" fontId="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4" fillId="2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9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0" fillId="0" borderId="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1" fontId="0" fillId="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1" borderId="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0" fillId="1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0" fillId="11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6" fontId="0" fillId="11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11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7" fontId="0" fillId="1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8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2" fontId="0" fillId="11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0" fillId="1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9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6" fontId="0" fillId="11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13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80" fontId="0" fillId="13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81" fontId="0" fillId="13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1" fontId="0" fillId="13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13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6" fontId="0" fillId="13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82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1" fontId="0" fillId="13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6" fontId="0" fillId="13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83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4" fillId="13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8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8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9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0" fillId="8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8" borderId="1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8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8" borderId="1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8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7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86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6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4" fillId="0" borderId="1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87" fontId="4" fillId="14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87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87" fontId="4" fillId="9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88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15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6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0" borderId="8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1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0" borderId="9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10" borderId="1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1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10" borderId="1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89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90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91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87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17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17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92" fontId="10" fillId="18" borderId="1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92" fontId="10" fillId="18" borderId="1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19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19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1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2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93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BE3D6"/>
      <rgbColor rgb="FFCAEEFB"/>
      <rgbColor rgb="FF660066"/>
      <rgbColor rgb="FFF2AA84"/>
      <rgbColor rgb="FF0066CC"/>
      <rgbColor rgb="FFD1D1D1"/>
      <rgbColor rgb="FF000080"/>
      <rgbColor rgb="FFFF00FF"/>
      <rgbColor rgb="FFFFFF00"/>
      <rgbColor rgb="FF00FFFF"/>
      <rgbColor rgb="FF800080"/>
      <rgbColor rgb="FF800000"/>
      <rgbColor rgb="FF156082"/>
      <rgbColor rgb="FF0000FF"/>
      <rgbColor rgb="FF00CCFF"/>
      <rgbColor rgb="FFDCEAF7"/>
      <rgbColor rgb="FFC2F1C8"/>
      <rgbColor rgb="FFD9F2D0"/>
      <rgbColor rgb="FF84E291"/>
      <rgbColor rgb="FFE59EDD"/>
      <rgbColor rgb="FFF2CFEE"/>
      <rgbColor rgb="FFF6C6AD"/>
      <rgbColor rgb="FF3366FF"/>
      <rgbColor rgb="FF33CCCC"/>
      <rgbColor rgb="FF99CC00"/>
      <rgbColor rgb="FFFFCC00"/>
      <rgbColor rgb="FFFF9900"/>
      <rgbColor rgb="FFC04F15"/>
      <rgbColor rgb="FF666699"/>
      <rgbColor rgb="FF969696"/>
      <rgbColor rgb="FF003366"/>
      <rgbColor rgb="FF339966"/>
      <rgbColor rgb="FF003300"/>
      <rgbColor rgb="FF333300"/>
      <rgbColor rgb="FF80350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429" descr="Bereken facto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Bereken factor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571" descr="Reken testset doo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Reken testset door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573" descr="Bereken factoren voor invaren en stijgende functi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Bereken factoren voor invaren en stijgende functie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575" descr="BerekenFactor Geinterpoleer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BerekenFactor Geinterpoleerd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1.v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3203125" defaultRowHeight="15" zeroHeight="false" outlineLevelRow="0" outlineLevelCol="0"/>
  <cols>
    <col collapsed="false" customWidth="false" hidden="false" outlineLevel="0" max="2" min="2" style="1" width="8.83"/>
    <col collapsed="false" customWidth="true" hidden="false" outlineLevel="0" max="3" min="3" style="1" width="76.67"/>
  </cols>
  <sheetData>
    <row r="1" customFormat="false" ht="15" hidden="false" customHeight="true" outlineLevel="0" collapsed="false">
      <c r="A1" s="2" t="s">
        <v>0</v>
      </c>
      <c r="B1" s="2" t="s">
        <v>1</v>
      </c>
      <c r="C1" s="2" t="s">
        <v>2</v>
      </c>
    </row>
    <row r="2" customFormat="false" ht="15" hidden="false" customHeight="true" outlineLevel="0" collapsed="false">
      <c r="A2" s="1" t="s">
        <v>3</v>
      </c>
      <c r="B2" s="1" t="s">
        <v>4</v>
      </c>
      <c r="C2" s="1" t="s">
        <v>5</v>
      </c>
    </row>
    <row r="3" customFormat="false" ht="15" hidden="false" customHeight="true" outlineLevel="0" collapsed="false">
      <c r="A3" s="1" t="s">
        <v>6</v>
      </c>
      <c r="B3" s="1" t="s">
        <v>7</v>
      </c>
      <c r="C3" s="1" t="s">
        <v>8</v>
      </c>
    </row>
    <row r="4" customFormat="false" ht="15" hidden="false" customHeight="true" outlineLevel="0" collapsed="false">
      <c r="A4" s="1" t="s">
        <v>6</v>
      </c>
      <c r="B4" s="1" t="s">
        <v>9</v>
      </c>
      <c r="C4" s="1" t="s">
        <v>10</v>
      </c>
    </row>
    <row r="5" customFormat="false" ht="15" hidden="false" customHeight="true" outlineLevel="0" collapsed="false">
      <c r="A5" s="1" t="s">
        <v>11</v>
      </c>
      <c r="B5" s="1" t="s">
        <v>12</v>
      </c>
      <c r="C5" s="1" t="s">
        <v>13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200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3203125" defaultRowHeight="15" zeroHeight="false" outlineLevelRow="0" outlineLevelCol="0"/>
  <cols>
    <col collapsed="false" customWidth="true" hidden="false" outlineLevel="0" max="2" min="2" style="1" width="15"/>
    <col collapsed="false" customWidth="true" hidden="false" outlineLevel="0" max="3" min="3" style="1" width="12.5"/>
    <col collapsed="false" customWidth="true" hidden="false" outlineLevel="0" max="4" min="4" style="1" width="14.66"/>
    <col collapsed="false" customWidth="true" hidden="false" outlineLevel="0" max="10" min="10" style="1" width="13.16"/>
    <col collapsed="false" customWidth="true" hidden="false" outlineLevel="0" max="11" min="11" style="1" width="15.17"/>
    <col collapsed="false" customWidth="true" hidden="false" outlineLevel="0" max="12" min="12" style="1" width="17.5"/>
    <col collapsed="false" customWidth="true" hidden="false" outlineLevel="0" max="13" min="13" style="1" width="11.83"/>
    <col collapsed="false" customWidth="true" hidden="false" outlineLevel="0" max="14" min="14" style="1" width="14.5"/>
    <col collapsed="false" customWidth="true" hidden="false" outlineLevel="0" max="15" min="15" style="1" width="17.33"/>
    <col collapsed="false" customWidth="true" hidden="false" outlineLevel="0" max="16" min="16" style="1" width="11.16"/>
    <col collapsed="false" customWidth="true" hidden="false" outlineLevel="0" max="17" min="17" style="1" width="17.33"/>
    <col collapsed="false" customWidth="true" hidden="false" outlineLevel="0" max="18" min="18" style="1" width="69.83"/>
  </cols>
  <sheetData>
    <row r="1" customFormat="false" ht="15" hidden="false" customHeight="true" outlineLevel="0" collapsed="false">
      <c r="A1" s="1" t="n">
        <v>1</v>
      </c>
      <c r="B1" s="1" t="n">
        <f aca="false">A1+1</f>
        <v>2</v>
      </c>
      <c r="C1" s="1" t="n">
        <f aca="false">B1+1</f>
        <v>3</v>
      </c>
      <c r="D1" s="1" t="n">
        <f aca="false">C1+1</f>
        <v>4</v>
      </c>
      <c r="E1" s="1" t="n">
        <f aca="false">D1+1</f>
        <v>5</v>
      </c>
      <c r="F1" s="1" t="n">
        <f aca="false">E1+1</f>
        <v>6</v>
      </c>
      <c r="G1" s="1" t="n">
        <f aca="false">F1+1</f>
        <v>7</v>
      </c>
      <c r="H1" s="1" t="n">
        <f aca="false">G1+1</f>
        <v>8</v>
      </c>
      <c r="I1" s="1" t="n">
        <f aca="false">H1+1</f>
        <v>9</v>
      </c>
      <c r="J1" s="1" t="n">
        <f aca="false">I1+1</f>
        <v>10</v>
      </c>
      <c r="K1" s="1" t="n">
        <f aca="false">J1+1</f>
        <v>11</v>
      </c>
      <c r="L1" s="1" t="n">
        <f aca="false">K1+1</f>
        <v>12</v>
      </c>
      <c r="M1" s="1" t="n">
        <f aca="false">L1+1</f>
        <v>13</v>
      </c>
      <c r="N1" s="1" t="n">
        <f aca="false">M1+1</f>
        <v>14</v>
      </c>
      <c r="O1" s="1" t="n">
        <f aca="false">N1+1</f>
        <v>15</v>
      </c>
      <c r="P1" s="1" t="n">
        <f aca="false">O1+1</f>
        <v>16</v>
      </c>
      <c r="Q1" s="1" t="n">
        <f aca="false">P1+1</f>
        <v>17</v>
      </c>
    </row>
    <row r="2" customFormat="false" ht="15" hidden="false" customHeight="true" outlineLevel="0" collapsed="false">
      <c r="A2" s="2" t="s">
        <v>14</v>
      </c>
      <c r="B2" s="2" t="s">
        <v>15</v>
      </c>
      <c r="C2" s="2" t="s">
        <v>16</v>
      </c>
      <c r="D2" s="2" t="s">
        <v>17</v>
      </c>
      <c r="E2" s="2" t="s">
        <v>18</v>
      </c>
      <c r="F2" s="2" t="s">
        <v>19</v>
      </c>
      <c r="G2" s="2" t="s">
        <v>20</v>
      </c>
      <c r="H2" s="2" t="s">
        <v>21</v>
      </c>
      <c r="I2" s="2" t="s">
        <v>22</v>
      </c>
      <c r="J2" s="2" t="s">
        <v>23</v>
      </c>
      <c r="K2" s="2" t="s">
        <v>24</v>
      </c>
      <c r="L2" s="2" t="s">
        <v>25</v>
      </c>
      <c r="M2" s="2" t="s">
        <v>26</v>
      </c>
      <c r="N2" s="2" t="s">
        <v>27</v>
      </c>
      <c r="O2" s="2" t="s">
        <v>28</v>
      </c>
      <c r="P2" s="2" t="s">
        <v>29</v>
      </c>
      <c r="Q2" s="2" t="s">
        <v>30</v>
      </c>
      <c r="R2" s="2" t="s">
        <v>31</v>
      </c>
    </row>
    <row r="3" customFormat="false" ht="15" hidden="false" customHeight="true" outlineLevel="0" collapsed="false">
      <c r="A3" s="1" t="n">
        <v>1</v>
      </c>
      <c r="B3" s="1" t="n">
        <v>1001</v>
      </c>
      <c r="C3" s="1" t="s">
        <v>32</v>
      </c>
      <c r="D3" s="3" t="n">
        <v>17533</v>
      </c>
      <c r="E3" s="1" t="s">
        <v>33</v>
      </c>
      <c r="F3" s="1" t="n">
        <v>500.56</v>
      </c>
      <c r="G3" s="1" t="s">
        <v>34</v>
      </c>
      <c r="H3" s="1" t="s">
        <v>35</v>
      </c>
      <c r="I3" s="1" t="s">
        <v>36</v>
      </c>
      <c r="J3" s="4"/>
    </row>
    <row r="4" customFormat="false" ht="15" hidden="false" customHeight="true" outlineLevel="0" collapsed="false">
      <c r="A4" s="1" t="n">
        <f aca="false">A3+1</f>
        <v>2</v>
      </c>
      <c r="B4" s="1" t="n">
        <v>1002</v>
      </c>
      <c r="C4" s="1" t="s">
        <v>37</v>
      </c>
      <c r="D4" s="3" t="n">
        <v>17624</v>
      </c>
      <c r="E4" s="1" t="s">
        <v>33</v>
      </c>
      <c r="F4" s="1" t="n">
        <v>600</v>
      </c>
      <c r="G4" s="1" t="s">
        <v>34</v>
      </c>
      <c r="H4" s="1" t="s">
        <v>35</v>
      </c>
      <c r="I4" s="1" t="s">
        <v>36</v>
      </c>
      <c r="J4" s="4"/>
    </row>
    <row r="5" customFormat="false" ht="15" hidden="false" customHeight="true" outlineLevel="0" collapsed="false">
      <c r="A5" s="1" t="n">
        <f aca="false">A4+1</f>
        <v>3</v>
      </c>
      <c r="B5" s="1" t="n">
        <v>1003</v>
      </c>
      <c r="C5" s="1" t="s">
        <v>38</v>
      </c>
      <c r="D5" s="3" t="n">
        <v>21186</v>
      </c>
      <c r="E5" s="1" t="s">
        <v>39</v>
      </c>
      <c r="F5" s="1" t="n">
        <v>700</v>
      </c>
      <c r="G5" s="1" t="s">
        <v>34</v>
      </c>
      <c r="H5" s="1" t="s">
        <v>35</v>
      </c>
      <c r="I5" s="1" t="s">
        <v>36</v>
      </c>
      <c r="J5" s="4"/>
      <c r="N5" s="1" t="n">
        <v>70</v>
      </c>
    </row>
    <row r="6" customFormat="false" ht="15" hidden="false" customHeight="true" outlineLevel="0" collapsed="false">
      <c r="A6" s="1" t="n">
        <f aca="false">A5+1</f>
        <v>4</v>
      </c>
      <c r="B6" s="1" t="n">
        <v>1004</v>
      </c>
      <c r="C6" s="1" t="s">
        <v>40</v>
      </c>
      <c r="D6" s="3" t="n">
        <v>21276</v>
      </c>
      <c r="E6" s="1" t="s">
        <v>39</v>
      </c>
      <c r="F6" s="1" t="n">
        <v>800</v>
      </c>
      <c r="G6" s="1" t="s">
        <v>34</v>
      </c>
      <c r="H6" s="1" t="s">
        <v>35</v>
      </c>
      <c r="I6" s="1" t="s">
        <v>36</v>
      </c>
      <c r="J6" s="4"/>
      <c r="N6" s="1" t="n">
        <v>70</v>
      </c>
    </row>
    <row r="7" customFormat="false" ht="15" hidden="false" customHeight="true" outlineLevel="0" collapsed="false">
      <c r="A7" s="1" t="n">
        <f aca="false">A6+1</f>
        <v>5</v>
      </c>
      <c r="B7" s="1" t="n">
        <v>1005</v>
      </c>
      <c r="C7" s="1" t="s">
        <v>41</v>
      </c>
      <c r="D7" s="3" t="n">
        <v>21186</v>
      </c>
      <c r="E7" s="1" t="s">
        <v>39</v>
      </c>
      <c r="F7" s="1" t="n">
        <v>900</v>
      </c>
      <c r="G7" s="1" t="s">
        <v>34</v>
      </c>
      <c r="H7" s="1" t="s">
        <v>35</v>
      </c>
      <c r="I7" s="1" t="s">
        <v>36</v>
      </c>
      <c r="J7" s="4"/>
      <c r="N7" s="1" t="n">
        <v>70</v>
      </c>
      <c r="O7" s="1" t="n">
        <v>3</v>
      </c>
      <c r="R7" s="1" t="s">
        <v>42</v>
      </c>
    </row>
    <row r="8" customFormat="false" ht="15" hidden="false" customHeight="true" outlineLevel="0" collapsed="false">
      <c r="A8" s="1" t="n">
        <f aca="false">A7+1</f>
        <v>6</v>
      </c>
      <c r="B8" s="1" t="n">
        <v>1006</v>
      </c>
      <c r="C8" s="1" t="s">
        <v>43</v>
      </c>
      <c r="D8" s="3" t="n">
        <v>21276</v>
      </c>
      <c r="E8" s="1" t="s">
        <v>39</v>
      </c>
      <c r="F8" s="1" t="n">
        <v>1000</v>
      </c>
      <c r="G8" s="1" t="s">
        <v>34</v>
      </c>
      <c r="H8" s="1" t="s">
        <v>35</v>
      </c>
      <c r="I8" s="1" t="s">
        <v>36</v>
      </c>
      <c r="J8" s="4"/>
      <c r="N8" s="1" t="n">
        <v>70</v>
      </c>
      <c r="O8" s="1" t="n">
        <v>3</v>
      </c>
      <c r="R8" s="1" t="s">
        <v>44</v>
      </c>
    </row>
    <row r="9" customFormat="false" ht="15" hidden="false" customHeight="true" outlineLevel="0" collapsed="false">
      <c r="A9" s="1" t="n">
        <f aca="false">A8+1</f>
        <v>7</v>
      </c>
      <c r="B9" s="1" t="n">
        <v>1007</v>
      </c>
      <c r="C9" s="1" t="s">
        <v>45</v>
      </c>
      <c r="D9" s="3" t="n">
        <v>29221</v>
      </c>
      <c r="E9" s="1" t="s">
        <v>33</v>
      </c>
      <c r="F9" s="1" t="n">
        <v>900</v>
      </c>
      <c r="G9" s="1" t="s">
        <v>46</v>
      </c>
      <c r="H9" s="1" t="s">
        <v>47</v>
      </c>
      <c r="I9" s="1" t="s">
        <v>36</v>
      </c>
      <c r="J9" s="4"/>
      <c r="K9" s="1" t="n">
        <v>68</v>
      </c>
      <c r="R9" s="1" t="s">
        <v>48</v>
      </c>
    </row>
    <row r="10" customFormat="false" ht="15" hidden="false" customHeight="true" outlineLevel="0" collapsed="false">
      <c r="A10" s="1" t="n">
        <f aca="false">A9+1</f>
        <v>8</v>
      </c>
      <c r="B10" s="1" t="n">
        <v>1008</v>
      </c>
      <c r="C10" s="1" t="s">
        <v>49</v>
      </c>
      <c r="D10" s="3" t="n">
        <v>29221</v>
      </c>
      <c r="E10" s="1" t="s">
        <v>33</v>
      </c>
      <c r="F10" s="1" t="n">
        <v>850</v>
      </c>
      <c r="G10" s="1" t="s">
        <v>46</v>
      </c>
      <c r="H10" s="1" t="s">
        <v>47</v>
      </c>
      <c r="I10" s="1" t="s">
        <v>36</v>
      </c>
      <c r="J10" s="4"/>
      <c r="K10" s="1" t="n">
        <v>68</v>
      </c>
      <c r="L10" s="1" t="n">
        <v>3</v>
      </c>
      <c r="R10" s="1" t="s">
        <v>50</v>
      </c>
    </row>
    <row r="11" customFormat="false" ht="15" hidden="false" customHeight="true" outlineLevel="0" collapsed="false">
      <c r="A11" s="1" t="n">
        <f aca="false">A10+1</f>
        <v>9</v>
      </c>
      <c r="B11" s="1" t="n">
        <v>1009</v>
      </c>
      <c r="C11" s="1" t="s">
        <v>51</v>
      </c>
      <c r="D11" s="3" t="n">
        <v>29312</v>
      </c>
      <c r="E11" s="1" t="s">
        <v>33</v>
      </c>
      <c r="F11" s="1" t="n">
        <v>750</v>
      </c>
      <c r="G11" s="1" t="s">
        <v>46</v>
      </c>
      <c r="H11" s="1" t="s">
        <v>47</v>
      </c>
      <c r="I11" s="1" t="s">
        <v>36</v>
      </c>
      <c r="J11" s="4"/>
      <c r="K11" s="1" t="n">
        <v>68</v>
      </c>
      <c r="R11" s="1" t="s">
        <v>52</v>
      </c>
    </row>
    <row r="12" customFormat="false" ht="15" hidden="false" customHeight="true" outlineLevel="0" collapsed="false">
      <c r="A12" s="1" t="n">
        <f aca="false">A11+1</f>
        <v>10</v>
      </c>
      <c r="B12" s="1" t="n">
        <v>1010</v>
      </c>
      <c r="C12" s="1" t="s">
        <v>53</v>
      </c>
      <c r="D12" s="3" t="n">
        <v>29312</v>
      </c>
      <c r="E12" s="1" t="s">
        <v>33</v>
      </c>
      <c r="F12" s="1" t="n">
        <v>650</v>
      </c>
      <c r="G12" s="1" t="s">
        <v>46</v>
      </c>
      <c r="H12" s="1" t="s">
        <v>47</v>
      </c>
      <c r="I12" s="1" t="s">
        <v>36</v>
      </c>
      <c r="J12" s="4"/>
      <c r="K12" s="1" t="n">
        <v>68</v>
      </c>
      <c r="L12" s="1" t="n">
        <v>3</v>
      </c>
      <c r="M12" s="1" t="n">
        <v>31</v>
      </c>
      <c r="R12" s="1" t="s">
        <v>54</v>
      </c>
    </row>
    <row r="13" customFormat="false" ht="15" hidden="false" customHeight="true" outlineLevel="0" collapsed="false">
      <c r="A13" s="1" t="n">
        <f aca="false">A12+1</f>
        <v>11</v>
      </c>
      <c r="B13" s="1" t="n">
        <v>1011</v>
      </c>
      <c r="C13" s="1" t="s">
        <v>55</v>
      </c>
      <c r="D13" s="3" t="n">
        <v>29221</v>
      </c>
      <c r="E13" s="1" t="s">
        <v>39</v>
      </c>
      <c r="F13" s="1" t="n">
        <v>560</v>
      </c>
      <c r="G13" s="1" t="s">
        <v>46</v>
      </c>
      <c r="H13" s="1" t="s">
        <v>47</v>
      </c>
      <c r="I13" s="1" t="s">
        <v>36</v>
      </c>
      <c r="J13" s="4"/>
      <c r="K13" s="1" t="n">
        <v>68</v>
      </c>
      <c r="M13" s="1" t="n">
        <v>5</v>
      </c>
      <c r="N13" s="1" t="n">
        <v>75</v>
      </c>
      <c r="R13" s="1" t="s">
        <v>56</v>
      </c>
    </row>
    <row r="14" customFormat="false" ht="15" hidden="false" customHeight="true" outlineLevel="0" collapsed="false">
      <c r="A14" s="1" t="n">
        <f aca="false">A13+1</f>
        <v>12</v>
      </c>
      <c r="B14" s="1" t="n">
        <v>1012</v>
      </c>
      <c r="C14" s="1" t="s">
        <v>57</v>
      </c>
      <c r="D14" s="3" t="n">
        <v>29221</v>
      </c>
      <c r="E14" s="1" t="s">
        <v>39</v>
      </c>
      <c r="F14" s="1" t="n">
        <v>800</v>
      </c>
      <c r="G14" s="1" t="s">
        <v>46</v>
      </c>
      <c r="H14" s="1" t="s">
        <v>47</v>
      </c>
      <c r="I14" s="1" t="s">
        <v>36</v>
      </c>
      <c r="J14" s="4"/>
      <c r="K14" s="1" t="n">
        <v>68</v>
      </c>
      <c r="N14" s="1" t="n">
        <v>75</v>
      </c>
      <c r="O14" s="1" t="n">
        <v>3</v>
      </c>
      <c r="R14" s="1" t="s">
        <v>58</v>
      </c>
    </row>
    <row r="15" customFormat="false" ht="15" hidden="false" customHeight="true" outlineLevel="0" collapsed="false">
      <c r="A15" s="1" t="n">
        <f aca="false">A14+1</f>
        <v>13</v>
      </c>
      <c r="B15" s="1" t="n">
        <v>1013</v>
      </c>
      <c r="C15" s="1" t="s">
        <v>59</v>
      </c>
      <c r="D15" s="3" t="n">
        <v>29221</v>
      </c>
      <c r="E15" s="1" t="s">
        <v>39</v>
      </c>
      <c r="F15" s="1" t="n">
        <v>980</v>
      </c>
      <c r="G15" s="1" t="s">
        <v>46</v>
      </c>
      <c r="H15" s="1" t="s">
        <v>47</v>
      </c>
      <c r="I15" s="1" t="s">
        <v>36</v>
      </c>
      <c r="J15" s="4"/>
      <c r="K15" s="1" t="n">
        <v>68</v>
      </c>
      <c r="L15" s="1" t="n">
        <v>7</v>
      </c>
      <c r="N15" s="1" t="n">
        <v>75</v>
      </c>
      <c r="R15" s="1" t="s">
        <v>60</v>
      </c>
    </row>
    <row r="16" customFormat="false" ht="15" hidden="false" customHeight="true" outlineLevel="0" collapsed="false">
      <c r="A16" s="1" t="n">
        <f aca="false">A15+1</f>
        <v>14</v>
      </c>
      <c r="B16" s="1" t="n">
        <v>1014</v>
      </c>
      <c r="C16" s="1" t="s">
        <v>61</v>
      </c>
      <c r="D16" s="3" t="n">
        <v>29221</v>
      </c>
      <c r="E16" s="1" t="s">
        <v>39</v>
      </c>
      <c r="F16" s="1" t="n">
        <v>235</v>
      </c>
      <c r="G16" s="1" t="s">
        <v>46</v>
      </c>
      <c r="H16" s="1" t="s">
        <v>47</v>
      </c>
      <c r="I16" s="1" t="s">
        <v>36</v>
      </c>
      <c r="J16" s="4"/>
      <c r="K16" s="1" t="n">
        <v>68</v>
      </c>
      <c r="L16" s="1" t="n">
        <v>7</v>
      </c>
      <c r="N16" s="1" t="n">
        <v>75</v>
      </c>
      <c r="O16" s="1" t="n">
        <v>3</v>
      </c>
      <c r="P16" s="1" t="n">
        <v>15</v>
      </c>
      <c r="R16" s="1" t="s">
        <v>62</v>
      </c>
    </row>
    <row r="17" customFormat="false" ht="15" hidden="false" customHeight="true" outlineLevel="0" collapsed="false">
      <c r="A17" s="1" t="n">
        <f aca="false">A16+1</f>
        <v>15</v>
      </c>
      <c r="B17" s="1" t="n">
        <v>1015</v>
      </c>
      <c r="C17" s="1" t="s">
        <v>63</v>
      </c>
      <c r="D17" s="3" t="n">
        <v>29312</v>
      </c>
      <c r="E17" s="1" t="s">
        <v>39</v>
      </c>
      <c r="F17" s="1" t="n">
        <v>556</v>
      </c>
      <c r="G17" s="1" t="s">
        <v>46</v>
      </c>
      <c r="H17" s="1" t="s">
        <v>47</v>
      </c>
      <c r="I17" s="1" t="s">
        <v>36</v>
      </c>
      <c r="J17" s="4"/>
      <c r="K17" s="1" t="n">
        <v>68</v>
      </c>
      <c r="N17" s="1" t="n">
        <v>75</v>
      </c>
      <c r="R17" s="1" t="s">
        <v>64</v>
      </c>
    </row>
    <row r="18" customFormat="false" ht="15" hidden="false" customHeight="true" outlineLevel="0" collapsed="false">
      <c r="A18" s="1" t="n">
        <f aca="false">A17+1</f>
        <v>16</v>
      </c>
      <c r="B18" s="1" t="n">
        <v>1016</v>
      </c>
      <c r="C18" s="1" t="s">
        <v>65</v>
      </c>
      <c r="D18" s="3" t="n">
        <v>29312</v>
      </c>
      <c r="E18" s="1" t="s">
        <v>39</v>
      </c>
      <c r="F18" s="1" t="n">
        <v>678</v>
      </c>
      <c r="G18" s="1" t="s">
        <v>46</v>
      </c>
      <c r="H18" s="1" t="s">
        <v>47</v>
      </c>
      <c r="I18" s="1" t="s">
        <v>36</v>
      </c>
      <c r="J18" s="4"/>
      <c r="K18" s="1" t="n">
        <v>68</v>
      </c>
      <c r="N18" s="1" t="n">
        <v>75</v>
      </c>
      <c r="O18" s="1" t="n">
        <v>3</v>
      </c>
      <c r="R18" s="1" t="s">
        <v>66</v>
      </c>
    </row>
    <row r="19" customFormat="false" ht="15" hidden="false" customHeight="true" outlineLevel="0" collapsed="false">
      <c r="A19" s="1" t="n">
        <f aca="false">A18+1</f>
        <v>17</v>
      </c>
      <c r="B19" s="1" t="n">
        <v>1017</v>
      </c>
      <c r="C19" s="1" t="s">
        <v>67</v>
      </c>
      <c r="D19" s="3" t="n">
        <v>29312</v>
      </c>
      <c r="E19" s="1" t="s">
        <v>39</v>
      </c>
      <c r="F19" s="1" t="n">
        <v>873</v>
      </c>
      <c r="G19" s="1" t="s">
        <v>46</v>
      </c>
      <c r="H19" s="1" t="s">
        <v>47</v>
      </c>
      <c r="I19" s="1" t="s">
        <v>36</v>
      </c>
      <c r="J19" s="4"/>
      <c r="K19" s="1" t="n">
        <v>68</v>
      </c>
      <c r="L19" s="1" t="n">
        <v>7</v>
      </c>
      <c r="N19" s="1" t="n">
        <v>75</v>
      </c>
      <c r="R19" s="1" t="s">
        <v>68</v>
      </c>
    </row>
    <row r="20" customFormat="false" ht="15" hidden="false" customHeight="true" outlineLevel="0" collapsed="false">
      <c r="A20" s="1" t="n">
        <f aca="false">A19+1</f>
        <v>18</v>
      </c>
      <c r="B20" s="1" t="n">
        <v>1018</v>
      </c>
      <c r="C20" s="1" t="s">
        <v>69</v>
      </c>
      <c r="D20" s="3" t="n">
        <v>29312</v>
      </c>
      <c r="E20" s="1" t="s">
        <v>39</v>
      </c>
      <c r="F20" s="1" t="n">
        <v>222</v>
      </c>
      <c r="G20" s="1" t="s">
        <v>46</v>
      </c>
      <c r="H20" s="1" t="s">
        <v>47</v>
      </c>
      <c r="I20" s="1" t="s">
        <v>36</v>
      </c>
      <c r="J20" s="4"/>
      <c r="K20" s="1" t="n">
        <v>68</v>
      </c>
      <c r="L20" s="1" t="n">
        <v>7</v>
      </c>
      <c r="N20" s="1" t="n">
        <v>75</v>
      </c>
      <c r="O20" s="1" t="n">
        <v>3</v>
      </c>
      <c r="R20" s="1" t="s">
        <v>70</v>
      </c>
    </row>
    <row r="21" customFormat="false" ht="15" hidden="false" customHeight="true" outlineLevel="0" collapsed="false">
      <c r="A21" s="1" t="n">
        <f aca="false">A20+1</f>
        <v>19</v>
      </c>
      <c r="B21" s="1" t="n">
        <v>1019</v>
      </c>
      <c r="C21" s="1" t="s">
        <v>71</v>
      </c>
      <c r="D21" s="3" t="n">
        <v>17624</v>
      </c>
      <c r="E21" s="1" t="s">
        <v>33</v>
      </c>
      <c r="F21" s="1" t="n">
        <v>600</v>
      </c>
      <c r="G21" s="1" t="s">
        <v>34</v>
      </c>
      <c r="H21" s="1" t="s">
        <v>35</v>
      </c>
      <c r="I21" s="1" t="s">
        <v>36</v>
      </c>
      <c r="J21" s="4"/>
      <c r="R21" s="1" t="s">
        <v>72</v>
      </c>
    </row>
    <row r="22" customFormat="false" ht="15" hidden="false" customHeight="true" outlineLevel="0" collapsed="false">
      <c r="A22" s="1" t="n">
        <f aca="false">A21+1</f>
        <v>20</v>
      </c>
      <c r="B22" s="1" t="n">
        <v>1020</v>
      </c>
      <c r="C22" s="1" t="s">
        <v>73</v>
      </c>
      <c r="D22" s="3" t="n">
        <v>17624</v>
      </c>
      <c r="E22" s="1" t="s">
        <v>33</v>
      </c>
      <c r="F22" s="1" t="n">
        <v>600</v>
      </c>
      <c r="G22" s="1" t="s">
        <v>34</v>
      </c>
      <c r="H22" s="1" t="s">
        <v>35</v>
      </c>
      <c r="I22" s="1" t="s">
        <v>36</v>
      </c>
      <c r="J22" s="4"/>
      <c r="R22" s="1" t="s">
        <v>74</v>
      </c>
    </row>
    <row r="23" customFormat="false" ht="15" hidden="false" customHeight="true" outlineLevel="0" collapsed="false">
      <c r="A23" s="1" t="n">
        <f aca="false">A22+1</f>
        <v>21</v>
      </c>
      <c r="B23" s="1" t="n">
        <v>1021</v>
      </c>
      <c r="C23" s="1" t="s">
        <v>75</v>
      </c>
      <c r="D23" s="3" t="n">
        <v>29221</v>
      </c>
      <c r="E23" s="1" t="s">
        <v>33</v>
      </c>
      <c r="F23" s="1" t="n">
        <v>850</v>
      </c>
      <c r="G23" s="1" t="s">
        <v>46</v>
      </c>
      <c r="H23" s="1" t="s">
        <v>47</v>
      </c>
      <c r="I23" s="1" t="s">
        <v>36</v>
      </c>
      <c r="J23" s="4"/>
      <c r="K23" s="1" t="n">
        <v>68</v>
      </c>
      <c r="L23" s="1" t="n">
        <v>3</v>
      </c>
      <c r="M23" s="1" t="n">
        <v>35</v>
      </c>
      <c r="R23" s="1" t="s">
        <v>76</v>
      </c>
    </row>
    <row r="24" customFormat="false" ht="15" hidden="false" customHeight="true" outlineLevel="0" collapsed="false">
      <c r="A24" s="1" t="n">
        <f aca="false">A23+1</f>
        <v>22</v>
      </c>
      <c r="B24" s="1" t="n">
        <v>1022</v>
      </c>
      <c r="C24" s="1" t="s">
        <v>77</v>
      </c>
      <c r="D24" s="3" t="n">
        <v>21186</v>
      </c>
      <c r="E24" s="1" t="s">
        <v>39</v>
      </c>
      <c r="F24" s="1" t="n">
        <v>700</v>
      </c>
      <c r="G24" s="1" t="s">
        <v>34</v>
      </c>
      <c r="H24" s="1" t="s">
        <v>35</v>
      </c>
      <c r="I24" s="1" t="s">
        <v>36</v>
      </c>
      <c r="J24" s="4"/>
      <c r="N24" s="1" t="n">
        <v>70</v>
      </c>
      <c r="R24" s="1" t="s">
        <v>78</v>
      </c>
    </row>
    <row r="25" customFormat="false" ht="15" hidden="false" customHeight="true" outlineLevel="0" collapsed="false">
      <c r="A25" s="1" t="n">
        <f aca="false">A24+1</f>
        <v>23</v>
      </c>
      <c r="B25" s="1" t="n">
        <v>1023</v>
      </c>
      <c r="C25" s="1" t="s">
        <v>79</v>
      </c>
      <c r="D25" s="3" t="n">
        <v>29221</v>
      </c>
      <c r="E25" s="1" t="s">
        <v>39</v>
      </c>
      <c r="F25" s="1" t="n">
        <v>560</v>
      </c>
      <c r="G25" s="1" t="s">
        <v>46</v>
      </c>
      <c r="H25" s="1" t="s">
        <v>47</v>
      </c>
      <c r="I25" s="1" t="s">
        <v>36</v>
      </c>
      <c r="J25" s="4"/>
      <c r="K25" s="1" t="n">
        <v>68</v>
      </c>
      <c r="N25" s="1" t="n">
        <v>75</v>
      </c>
      <c r="R25" s="1" t="s">
        <v>80</v>
      </c>
    </row>
    <row r="26" customFormat="false" ht="15" hidden="false" customHeight="true" outlineLevel="0" collapsed="false">
      <c r="A26" s="1" t="n">
        <f aca="false">A25+1</f>
        <v>24</v>
      </c>
      <c r="B26" s="1" t="n">
        <v>1024</v>
      </c>
      <c r="C26" s="1" t="s">
        <v>81</v>
      </c>
      <c r="D26" s="3" t="n">
        <v>28412</v>
      </c>
      <c r="E26" s="1" t="s">
        <v>33</v>
      </c>
      <c r="F26" s="1" t="n">
        <v>900</v>
      </c>
      <c r="G26" s="1" t="s">
        <v>46</v>
      </c>
      <c r="H26" s="1" t="s">
        <v>47</v>
      </c>
      <c r="I26" s="1" t="s">
        <v>36</v>
      </c>
      <c r="J26" s="4"/>
      <c r="K26" s="1" t="n">
        <v>68</v>
      </c>
      <c r="M26" s="1" t="n">
        <v>4</v>
      </c>
      <c r="R26" s="1" t="s">
        <v>82</v>
      </c>
    </row>
    <row r="27" customFormat="false" ht="15" hidden="false" customHeight="true" outlineLevel="0" collapsed="false">
      <c r="A27" s="1" t="n">
        <f aca="false">A26+1</f>
        <v>25</v>
      </c>
      <c r="B27" s="1" t="n">
        <v>1025</v>
      </c>
      <c r="C27" s="1" t="s">
        <v>83</v>
      </c>
      <c r="D27" s="3" t="n">
        <v>22859</v>
      </c>
      <c r="E27" s="1" t="s">
        <v>84</v>
      </c>
      <c r="F27" s="1" t="n">
        <v>500</v>
      </c>
      <c r="G27" s="1" t="s">
        <v>34</v>
      </c>
      <c r="H27" s="1" t="s">
        <v>35</v>
      </c>
      <c r="I27" s="1" t="s">
        <v>36</v>
      </c>
      <c r="J27" s="4"/>
      <c r="R27" s="1" t="s">
        <v>85</v>
      </c>
    </row>
    <row r="28" customFormat="false" ht="15" hidden="false" customHeight="true" outlineLevel="0" collapsed="false">
      <c r="A28" s="1" t="n">
        <f aca="false">A27+1</f>
        <v>26</v>
      </c>
      <c r="B28" s="1" t="n">
        <v>1026</v>
      </c>
      <c r="C28" s="1" t="s">
        <v>86</v>
      </c>
      <c r="D28" s="3" t="n">
        <v>41447</v>
      </c>
      <c r="E28" s="1" t="s">
        <v>87</v>
      </c>
      <c r="F28" s="1" t="n">
        <v>500</v>
      </c>
      <c r="G28" s="1" t="s">
        <v>34</v>
      </c>
      <c r="H28" s="1" t="s">
        <v>35</v>
      </c>
      <c r="I28" s="1" t="s">
        <v>36</v>
      </c>
      <c r="J28" s="4"/>
      <c r="N28" s="1" t="n">
        <v>18</v>
      </c>
      <c r="R28" s="1" t="s">
        <v>88</v>
      </c>
    </row>
    <row r="29" customFormat="false" ht="15" hidden="false" customHeight="true" outlineLevel="0" collapsed="false">
      <c r="A29" s="1" t="n">
        <f aca="false">A28+1</f>
        <v>27</v>
      </c>
      <c r="B29" s="1" t="n">
        <v>1027</v>
      </c>
      <c r="C29" s="1" t="s">
        <v>89</v>
      </c>
      <c r="D29" s="3" t="n">
        <v>25031</v>
      </c>
      <c r="E29" s="1" t="s">
        <v>90</v>
      </c>
      <c r="F29" s="1" t="n">
        <v>200</v>
      </c>
      <c r="G29" s="1" t="s">
        <v>34</v>
      </c>
      <c r="H29" s="1" t="s">
        <v>35</v>
      </c>
      <c r="I29" s="1" t="s">
        <v>36</v>
      </c>
      <c r="J29" s="4"/>
      <c r="N29" s="1" t="n">
        <v>67</v>
      </c>
      <c r="O29" s="1" t="n">
        <v>3</v>
      </c>
      <c r="P29" s="1" t="n">
        <v>1</v>
      </c>
      <c r="R29" s="1" t="s">
        <v>91</v>
      </c>
    </row>
    <row r="30" customFormat="false" ht="15" hidden="false" customHeight="true" outlineLevel="0" collapsed="false">
      <c r="A30" s="1" t="n">
        <f aca="false">A29+1</f>
        <v>28</v>
      </c>
      <c r="B30" s="1" t="n">
        <v>1028</v>
      </c>
      <c r="C30" s="1" t="s">
        <v>92</v>
      </c>
      <c r="D30" s="3" t="n">
        <v>27103</v>
      </c>
      <c r="E30" s="1" t="s">
        <v>93</v>
      </c>
      <c r="F30" s="1" t="n">
        <v>200</v>
      </c>
      <c r="G30" s="1" t="s">
        <v>34</v>
      </c>
      <c r="H30" s="1" t="s">
        <v>35</v>
      </c>
      <c r="I30" s="1" t="s">
        <v>36</v>
      </c>
      <c r="J30" s="4"/>
      <c r="N30" s="1" t="n">
        <v>67</v>
      </c>
      <c r="O30" s="1" t="n">
        <v>3</v>
      </c>
      <c r="R30" s="1" t="s">
        <v>94</v>
      </c>
    </row>
    <row r="31" customFormat="false" ht="15" hidden="false" customHeight="true" outlineLevel="0" collapsed="false">
      <c r="A31" s="1" t="n">
        <f aca="false">A30+1</f>
        <v>29</v>
      </c>
      <c r="B31" s="1" t="n">
        <v>1029</v>
      </c>
      <c r="C31" s="1" t="s">
        <v>95</v>
      </c>
      <c r="D31" s="3" t="n">
        <v>33136</v>
      </c>
      <c r="E31" s="1" t="s">
        <v>84</v>
      </c>
      <c r="F31" s="1" t="n">
        <v>500</v>
      </c>
      <c r="G31" s="1" t="s">
        <v>46</v>
      </c>
      <c r="H31" s="1" t="s">
        <v>47</v>
      </c>
      <c r="I31" s="1" t="s">
        <v>36</v>
      </c>
      <c r="J31" s="4"/>
      <c r="R31" s="1" t="s">
        <v>96</v>
      </c>
    </row>
    <row r="32" customFormat="false" ht="15" hidden="false" customHeight="true" outlineLevel="0" collapsed="false">
      <c r="A32" s="1" t="n">
        <f aca="false">A31+1</f>
        <v>30</v>
      </c>
      <c r="B32" s="1" t="n">
        <v>1030</v>
      </c>
      <c r="C32" s="1" t="s">
        <v>97</v>
      </c>
      <c r="D32" s="3" t="n">
        <v>33136</v>
      </c>
      <c r="E32" s="1" t="s">
        <v>93</v>
      </c>
      <c r="F32" s="1" t="n">
        <v>500</v>
      </c>
      <c r="G32" s="1" t="s">
        <v>46</v>
      </c>
      <c r="H32" s="1" t="s">
        <v>47</v>
      </c>
      <c r="I32" s="1" t="s">
        <v>36</v>
      </c>
      <c r="J32" s="4"/>
      <c r="N32" s="1" t="n">
        <v>67</v>
      </c>
      <c r="O32" s="1" t="n">
        <v>3</v>
      </c>
      <c r="R32" s="1" t="s">
        <v>98</v>
      </c>
    </row>
    <row r="33" customFormat="false" ht="15" hidden="false" customHeight="true" outlineLevel="0" collapsed="false">
      <c r="A33" s="1" t="n">
        <f aca="false">A32+1</f>
        <v>31</v>
      </c>
      <c r="B33" s="1" t="n">
        <v>1031</v>
      </c>
      <c r="C33" s="1" t="s">
        <v>99</v>
      </c>
      <c r="D33" s="3" t="n">
        <v>29288</v>
      </c>
      <c r="E33" s="1" t="s">
        <v>84</v>
      </c>
      <c r="F33" s="1" t="n">
        <v>500</v>
      </c>
      <c r="G33" s="1" t="s">
        <v>46</v>
      </c>
      <c r="H33" s="1" t="s">
        <v>47</v>
      </c>
      <c r="I33" s="1" t="s">
        <v>36</v>
      </c>
      <c r="J33" s="4"/>
      <c r="R33" s="1" t="s">
        <v>96</v>
      </c>
    </row>
    <row r="34" customFormat="false" ht="15" hidden="false" customHeight="true" outlineLevel="0" collapsed="false">
      <c r="A34" s="1" t="n">
        <f aca="false">A33+1</f>
        <v>32</v>
      </c>
      <c r="B34" s="1" t="n">
        <v>1032</v>
      </c>
      <c r="C34" s="1" t="s">
        <v>100</v>
      </c>
      <c r="D34" s="3" t="n">
        <v>25635</v>
      </c>
      <c r="E34" s="1" t="s">
        <v>84</v>
      </c>
      <c r="F34" s="1" t="n">
        <v>500</v>
      </c>
      <c r="G34" s="1" t="s">
        <v>46</v>
      </c>
      <c r="H34" s="1" t="s">
        <v>47</v>
      </c>
      <c r="I34" s="1" t="s">
        <v>36</v>
      </c>
      <c r="J34" s="4"/>
      <c r="R34" s="1" t="s">
        <v>96</v>
      </c>
    </row>
    <row r="35" customFormat="false" ht="15" hidden="false" customHeight="true" outlineLevel="0" collapsed="false">
      <c r="A35" s="1" t="n">
        <f aca="false">A34+1</f>
        <v>33</v>
      </c>
      <c r="B35" s="1" t="n">
        <v>1033</v>
      </c>
      <c r="C35" s="1" t="s">
        <v>101</v>
      </c>
      <c r="D35" s="3" t="n">
        <v>21983</v>
      </c>
      <c r="E35" s="1" t="s">
        <v>84</v>
      </c>
      <c r="F35" s="1" t="n">
        <v>500</v>
      </c>
      <c r="G35" s="1" t="s">
        <v>46</v>
      </c>
      <c r="H35" s="1" t="s">
        <v>47</v>
      </c>
      <c r="I35" s="1" t="s">
        <v>36</v>
      </c>
      <c r="J35" s="4"/>
      <c r="R35" s="1" t="s">
        <v>96</v>
      </c>
    </row>
    <row r="36" customFormat="false" ht="15" hidden="false" customHeight="true" outlineLevel="0" collapsed="false">
      <c r="A36" s="1" t="n">
        <f aca="false">A35+1</f>
        <v>34</v>
      </c>
      <c r="B36" s="1" t="n">
        <v>1034</v>
      </c>
      <c r="C36" s="1" t="s">
        <v>102</v>
      </c>
      <c r="D36" s="3" t="n">
        <v>18330</v>
      </c>
      <c r="E36" s="1" t="s">
        <v>84</v>
      </c>
      <c r="F36" s="1" t="n">
        <v>500</v>
      </c>
      <c r="G36" s="1" t="s">
        <v>103</v>
      </c>
      <c r="H36" s="1" t="s">
        <v>47</v>
      </c>
      <c r="I36" s="1" t="s">
        <v>36</v>
      </c>
      <c r="J36" s="4"/>
      <c r="R36" s="1" t="s">
        <v>96</v>
      </c>
    </row>
    <row r="37" customFormat="false" ht="15" hidden="false" customHeight="true" outlineLevel="0" collapsed="false">
      <c r="A37" s="1" t="n">
        <f aca="false">A36+1</f>
        <v>35</v>
      </c>
      <c r="B37" s="1" t="n">
        <v>1035</v>
      </c>
      <c r="C37" s="1" t="s">
        <v>104</v>
      </c>
      <c r="D37" s="3" t="n">
        <v>14678</v>
      </c>
      <c r="E37" s="1" t="s">
        <v>84</v>
      </c>
      <c r="F37" s="1" t="n">
        <v>500</v>
      </c>
      <c r="G37" s="1" t="s">
        <v>103</v>
      </c>
      <c r="H37" s="1" t="s">
        <v>47</v>
      </c>
      <c r="I37" s="1" t="s">
        <v>36</v>
      </c>
      <c r="J37" s="4"/>
      <c r="R37" s="1" t="s">
        <v>96</v>
      </c>
    </row>
    <row r="38" customFormat="false" ht="15" hidden="false" customHeight="true" outlineLevel="0" collapsed="false">
      <c r="A38" s="1" t="n">
        <f aca="false">A37+1</f>
        <v>36</v>
      </c>
      <c r="B38" s="1" t="n">
        <f aca="false">B37+1</f>
        <v>1036</v>
      </c>
      <c r="C38" s="1" t="s">
        <v>105</v>
      </c>
      <c r="D38" s="3" t="n">
        <v>31048</v>
      </c>
      <c r="E38" s="1" t="s">
        <v>106</v>
      </c>
      <c r="F38" s="1" t="n">
        <v>100</v>
      </c>
      <c r="G38" s="1" t="s">
        <v>34</v>
      </c>
      <c r="H38" s="1" t="s">
        <v>47</v>
      </c>
      <c r="I38" s="1" t="s">
        <v>36</v>
      </c>
      <c r="Q38" s="1" t="n">
        <v>68</v>
      </c>
      <c r="R38" s="1" t="s">
        <v>107</v>
      </c>
    </row>
    <row r="39" customFormat="false" ht="15" hidden="false" customHeight="true" outlineLevel="0" collapsed="false">
      <c r="A39" s="1" t="n">
        <f aca="false">A38+1</f>
        <v>37</v>
      </c>
      <c r="B39" s="1" t="n">
        <f aca="false">B38+1</f>
        <v>1037</v>
      </c>
      <c r="C39" s="1" t="s">
        <v>108</v>
      </c>
      <c r="D39" s="3" t="n">
        <v>31048</v>
      </c>
      <c r="E39" s="1" t="s">
        <v>109</v>
      </c>
      <c r="F39" s="1" t="n">
        <v>100</v>
      </c>
      <c r="G39" s="1" t="s">
        <v>34</v>
      </c>
      <c r="H39" s="1" t="s">
        <v>47</v>
      </c>
      <c r="I39" s="1" t="s">
        <v>36</v>
      </c>
      <c r="Q39" s="1" t="n">
        <v>68</v>
      </c>
      <c r="R39" s="1" t="s">
        <v>110</v>
      </c>
    </row>
    <row r="40" customFormat="false" ht="15" hidden="false" customHeight="true" outlineLevel="0" collapsed="false">
      <c r="A40" s="1" t="n">
        <f aca="false">A39+1</f>
        <v>38</v>
      </c>
      <c r="B40" s="1" t="n">
        <f aca="false">B39+1</f>
        <v>1038</v>
      </c>
      <c r="C40" s="1" t="s">
        <v>111</v>
      </c>
      <c r="D40" s="3" t="n">
        <v>31048</v>
      </c>
      <c r="E40" s="1" t="s">
        <v>106</v>
      </c>
      <c r="F40" s="1" t="n">
        <v>100</v>
      </c>
      <c r="G40" s="1" t="s">
        <v>34</v>
      </c>
      <c r="H40" s="1" t="s">
        <v>35</v>
      </c>
      <c r="I40" s="1" t="s">
        <v>36</v>
      </c>
      <c r="Q40" s="1" t="n">
        <v>68</v>
      </c>
      <c r="R40" s="1" t="s">
        <v>112</v>
      </c>
    </row>
    <row r="41" customFormat="false" ht="15" hidden="false" customHeight="true" outlineLevel="0" collapsed="false">
      <c r="A41" s="1" t="n">
        <f aca="false">A40+1</f>
        <v>39</v>
      </c>
      <c r="B41" s="1" t="n">
        <f aca="false">B40+1</f>
        <v>1039</v>
      </c>
      <c r="C41" s="1" t="s">
        <v>113</v>
      </c>
      <c r="D41" s="3" t="n">
        <v>31048</v>
      </c>
      <c r="E41" s="1" t="s">
        <v>109</v>
      </c>
      <c r="F41" s="1" t="n">
        <v>100</v>
      </c>
      <c r="G41" s="1" t="s">
        <v>34</v>
      </c>
      <c r="H41" s="1" t="s">
        <v>35</v>
      </c>
      <c r="I41" s="1" t="s">
        <v>36</v>
      </c>
      <c r="Q41" s="1" t="n">
        <v>68</v>
      </c>
      <c r="R41" s="1" t="s">
        <v>114</v>
      </c>
    </row>
    <row r="42" customFormat="false" ht="15" hidden="false" customHeight="true" outlineLevel="0" collapsed="false">
      <c r="A42" s="1" t="n">
        <f aca="false">A41+1</f>
        <v>40</v>
      </c>
      <c r="B42" s="1" t="n">
        <f aca="false">B41+1</f>
        <v>1040</v>
      </c>
      <c r="C42" s="1" t="s">
        <v>115</v>
      </c>
      <c r="D42" s="3" t="n">
        <v>20090</v>
      </c>
      <c r="E42" s="1" t="s">
        <v>106</v>
      </c>
      <c r="F42" s="1" t="n">
        <v>100</v>
      </c>
      <c r="G42" s="1" t="s">
        <v>34</v>
      </c>
      <c r="H42" s="1" t="s">
        <v>47</v>
      </c>
      <c r="I42" s="1" t="s">
        <v>36</v>
      </c>
      <c r="Q42" s="1" t="n">
        <v>68</v>
      </c>
      <c r="R42" s="1" t="s">
        <v>116</v>
      </c>
    </row>
    <row r="43" customFormat="false" ht="15" hidden="false" customHeight="true" outlineLevel="0" collapsed="false">
      <c r="A43" s="1" t="n">
        <f aca="false">A42+1</f>
        <v>41</v>
      </c>
      <c r="B43" s="1" t="n">
        <f aca="false">B42+1</f>
        <v>1041</v>
      </c>
      <c r="C43" s="1" t="s">
        <v>117</v>
      </c>
      <c r="D43" s="3" t="n">
        <v>20090</v>
      </c>
      <c r="E43" s="1" t="s">
        <v>109</v>
      </c>
      <c r="F43" s="1" t="n">
        <v>100</v>
      </c>
      <c r="G43" s="1" t="s">
        <v>34</v>
      </c>
      <c r="H43" s="1" t="s">
        <v>47</v>
      </c>
      <c r="I43" s="1" t="s">
        <v>36</v>
      </c>
      <c r="Q43" s="1" t="n">
        <v>68</v>
      </c>
      <c r="R43" s="1" t="s">
        <v>118</v>
      </c>
    </row>
    <row r="44" customFormat="false" ht="15" hidden="false" customHeight="true" outlineLevel="0" collapsed="false">
      <c r="A44" s="1" t="n">
        <f aca="false">A43+1</f>
        <v>42</v>
      </c>
      <c r="B44" s="1" t="n">
        <f aca="false">B43+1</f>
        <v>1042</v>
      </c>
      <c r="C44" s="1" t="s">
        <v>119</v>
      </c>
      <c r="D44" s="3" t="n">
        <v>20090</v>
      </c>
      <c r="E44" s="1" t="s">
        <v>106</v>
      </c>
      <c r="F44" s="1" t="n">
        <v>100</v>
      </c>
      <c r="G44" s="1" t="s">
        <v>34</v>
      </c>
      <c r="H44" s="1" t="s">
        <v>35</v>
      </c>
      <c r="I44" s="1" t="s">
        <v>36</v>
      </c>
      <c r="Q44" s="1" t="n">
        <v>68</v>
      </c>
      <c r="R44" s="1" t="s">
        <v>120</v>
      </c>
    </row>
    <row r="45" customFormat="false" ht="15" hidden="false" customHeight="true" outlineLevel="0" collapsed="false">
      <c r="A45" s="1" t="n">
        <f aca="false">A44+1</f>
        <v>43</v>
      </c>
      <c r="B45" s="1" t="n">
        <f aca="false">B44+1</f>
        <v>1043</v>
      </c>
      <c r="C45" s="1" t="s">
        <v>121</v>
      </c>
      <c r="D45" s="3" t="n">
        <v>20090</v>
      </c>
      <c r="E45" s="1" t="s">
        <v>109</v>
      </c>
      <c r="F45" s="1" t="n">
        <v>100</v>
      </c>
      <c r="G45" s="1" t="s">
        <v>34</v>
      </c>
      <c r="H45" s="1" t="s">
        <v>35</v>
      </c>
      <c r="I45" s="1" t="s">
        <v>36</v>
      </c>
      <c r="Q45" s="1" t="n">
        <v>68</v>
      </c>
      <c r="R45" s="1" t="s">
        <v>122</v>
      </c>
    </row>
    <row r="46" customFormat="false" ht="15" hidden="false" customHeight="true" outlineLevel="0" collapsed="false">
      <c r="A46" s="1" t="n">
        <f aca="false">A45+1</f>
        <v>44</v>
      </c>
      <c r="B46" s="1" t="n">
        <f aca="false">B45+1</f>
        <v>1044</v>
      </c>
      <c r="C46" s="1" t="s">
        <v>123</v>
      </c>
      <c r="D46" s="3" t="n">
        <v>10594</v>
      </c>
      <c r="E46" s="1" t="s">
        <v>33</v>
      </c>
      <c r="F46" s="1" t="n">
        <v>100</v>
      </c>
      <c r="G46" s="1" t="s">
        <v>34</v>
      </c>
      <c r="H46" s="1" t="s">
        <v>35</v>
      </c>
      <c r="I46" s="1" t="s">
        <v>36</v>
      </c>
    </row>
    <row r="47" customFormat="false" ht="15" hidden="false" customHeight="true" outlineLevel="0" collapsed="false">
      <c r="A47" s="1" t="n">
        <f aca="false">A46+1</f>
        <v>45</v>
      </c>
      <c r="B47" s="1" t="n">
        <f aca="false">B46+1</f>
        <v>1045</v>
      </c>
      <c r="C47" s="1" t="s">
        <v>124</v>
      </c>
      <c r="D47" s="3" t="n">
        <v>10684</v>
      </c>
      <c r="E47" s="1" t="s">
        <v>33</v>
      </c>
      <c r="F47" s="1" t="n">
        <v>100</v>
      </c>
      <c r="G47" s="1" t="s">
        <v>34</v>
      </c>
      <c r="H47" s="1" t="s">
        <v>35</v>
      </c>
      <c r="I47" s="1" t="s">
        <v>36</v>
      </c>
    </row>
    <row r="48" customFormat="false" ht="15" hidden="false" customHeight="true" outlineLevel="0" collapsed="false">
      <c r="A48" s="1" t="n">
        <f aca="false">A47+1</f>
        <v>46</v>
      </c>
      <c r="B48" s="1" t="n">
        <f aca="false">B47+1</f>
        <v>1046</v>
      </c>
      <c r="C48" s="1" t="s">
        <v>125</v>
      </c>
      <c r="D48" s="3" t="n">
        <v>10959</v>
      </c>
      <c r="E48" s="1" t="s">
        <v>33</v>
      </c>
      <c r="F48" s="1" t="n">
        <v>100</v>
      </c>
      <c r="G48" s="1" t="s">
        <v>34</v>
      </c>
      <c r="H48" s="1" t="s">
        <v>35</v>
      </c>
      <c r="I48" s="1" t="s">
        <v>36</v>
      </c>
    </row>
    <row r="49" customFormat="false" ht="15" hidden="false" customHeight="true" outlineLevel="0" collapsed="false">
      <c r="A49" s="1" t="n">
        <f aca="false">A48+1</f>
        <v>47</v>
      </c>
      <c r="B49" s="1" t="n">
        <f aca="false">B48+1</f>
        <v>1047</v>
      </c>
      <c r="C49" s="1" t="s">
        <v>126</v>
      </c>
      <c r="D49" s="3" t="n">
        <v>11049</v>
      </c>
      <c r="E49" s="1" t="s">
        <v>33</v>
      </c>
      <c r="F49" s="1" t="n">
        <v>100</v>
      </c>
      <c r="G49" s="1" t="s">
        <v>34</v>
      </c>
      <c r="H49" s="1" t="s">
        <v>35</v>
      </c>
      <c r="I49" s="1" t="s">
        <v>36</v>
      </c>
    </row>
    <row r="50" customFormat="false" ht="15" hidden="false" customHeight="true" outlineLevel="0" collapsed="false">
      <c r="A50" s="1" t="n">
        <f aca="false">A49+1</f>
        <v>48</v>
      </c>
      <c r="B50" s="1" t="n">
        <f aca="false">B49+1</f>
        <v>1048</v>
      </c>
      <c r="C50" s="1" t="s">
        <v>127</v>
      </c>
      <c r="D50" s="3" t="n">
        <v>11324</v>
      </c>
      <c r="E50" s="1" t="s">
        <v>33</v>
      </c>
      <c r="F50" s="1" t="n">
        <v>100</v>
      </c>
      <c r="G50" s="1" t="s">
        <v>34</v>
      </c>
      <c r="H50" s="1" t="s">
        <v>35</v>
      </c>
      <c r="I50" s="1" t="s">
        <v>36</v>
      </c>
    </row>
    <row r="51" customFormat="false" ht="15" hidden="false" customHeight="true" outlineLevel="0" collapsed="false">
      <c r="A51" s="1" t="n">
        <f aca="false">A50+1</f>
        <v>49</v>
      </c>
      <c r="B51" s="1" t="n">
        <f aca="false">B50+1</f>
        <v>1049</v>
      </c>
      <c r="C51" s="1" t="s">
        <v>128</v>
      </c>
      <c r="D51" s="3" t="n">
        <v>11414</v>
      </c>
      <c r="E51" s="1" t="s">
        <v>33</v>
      </c>
      <c r="F51" s="1" t="n">
        <v>100</v>
      </c>
      <c r="G51" s="1" t="s">
        <v>34</v>
      </c>
      <c r="H51" s="1" t="s">
        <v>35</v>
      </c>
      <c r="I51" s="1" t="s">
        <v>36</v>
      </c>
    </row>
    <row r="52" customFormat="false" ht="15" hidden="false" customHeight="true" outlineLevel="0" collapsed="false">
      <c r="A52" s="1" t="n">
        <f aca="false">A51+1</f>
        <v>50</v>
      </c>
      <c r="B52" s="1" t="n">
        <f aca="false">B51+1</f>
        <v>1050</v>
      </c>
      <c r="C52" s="1" t="s">
        <v>129</v>
      </c>
      <c r="D52" s="3" t="n">
        <v>11689</v>
      </c>
      <c r="E52" s="1" t="s">
        <v>33</v>
      </c>
      <c r="F52" s="1" t="n">
        <v>100</v>
      </c>
      <c r="G52" s="1" t="s">
        <v>34</v>
      </c>
      <c r="H52" s="1" t="s">
        <v>35</v>
      </c>
      <c r="I52" s="1" t="s">
        <v>36</v>
      </c>
    </row>
    <row r="53" customFormat="false" ht="15" hidden="false" customHeight="true" outlineLevel="0" collapsed="false">
      <c r="A53" s="1" t="n">
        <f aca="false">A52+1</f>
        <v>51</v>
      </c>
      <c r="B53" s="1" t="n">
        <f aca="false">B52+1</f>
        <v>1051</v>
      </c>
      <c r="C53" s="1" t="s">
        <v>130</v>
      </c>
      <c r="D53" s="3" t="n">
        <v>11780</v>
      </c>
      <c r="E53" s="1" t="s">
        <v>33</v>
      </c>
      <c r="F53" s="1" t="n">
        <v>100</v>
      </c>
      <c r="G53" s="1" t="s">
        <v>34</v>
      </c>
      <c r="H53" s="1" t="s">
        <v>35</v>
      </c>
      <c r="I53" s="1" t="s">
        <v>36</v>
      </c>
    </row>
    <row r="54" customFormat="false" ht="15" hidden="false" customHeight="true" outlineLevel="0" collapsed="false">
      <c r="A54" s="1" t="n">
        <f aca="false">A53+1</f>
        <v>52</v>
      </c>
      <c r="B54" s="1" t="n">
        <f aca="false">B53+1</f>
        <v>1052</v>
      </c>
      <c r="C54" s="1" t="s">
        <v>131</v>
      </c>
      <c r="D54" s="3" t="n">
        <v>12055</v>
      </c>
      <c r="E54" s="1" t="s">
        <v>33</v>
      </c>
      <c r="F54" s="1" t="n">
        <v>100</v>
      </c>
      <c r="G54" s="1" t="s">
        <v>34</v>
      </c>
      <c r="H54" s="1" t="s">
        <v>35</v>
      </c>
      <c r="I54" s="1" t="s">
        <v>36</v>
      </c>
    </row>
    <row r="55" customFormat="false" ht="15" hidden="false" customHeight="true" outlineLevel="0" collapsed="false">
      <c r="A55" s="1" t="n">
        <f aca="false">A54+1</f>
        <v>53</v>
      </c>
      <c r="B55" s="1" t="n">
        <f aca="false">B54+1</f>
        <v>1053</v>
      </c>
      <c r="C55" s="1" t="s">
        <v>132</v>
      </c>
      <c r="D55" s="3" t="n">
        <v>12145</v>
      </c>
      <c r="E55" s="1" t="s">
        <v>33</v>
      </c>
      <c r="F55" s="1" t="n">
        <v>100</v>
      </c>
      <c r="G55" s="1" t="s">
        <v>34</v>
      </c>
      <c r="H55" s="1" t="s">
        <v>35</v>
      </c>
      <c r="I55" s="1" t="s">
        <v>36</v>
      </c>
    </row>
    <row r="56" customFormat="false" ht="15" hidden="false" customHeight="true" outlineLevel="0" collapsed="false">
      <c r="A56" s="1" t="n">
        <f aca="false">A55+1</f>
        <v>54</v>
      </c>
      <c r="B56" s="1" t="n">
        <f aca="false">B55+1</f>
        <v>1054</v>
      </c>
      <c r="C56" s="1" t="s">
        <v>133</v>
      </c>
      <c r="D56" s="3" t="n">
        <v>12420</v>
      </c>
      <c r="E56" s="1" t="s">
        <v>33</v>
      </c>
      <c r="F56" s="1" t="n">
        <v>100</v>
      </c>
      <c r="G56" s="1" t="s">
        <v>34</v>
      </c>
      <c r="H56" s="1" t="s">
        <v>35</v>
      </c>
      <c r="I56" s="1" t="s">
        <v>36</v>
      </c>
    </row>
    <row r="57" customFormat="false" ht="15" hidden="false" customHeight="true" outlineLevel="0" collapsed="false">
      <c r="A57" s="1" t="n">
        <f aca="false">A56+1</f>
        <v>55</v>
      </c>
      <c r="B57" s="1" t="n">
        <f aca="false">B56+1</f>
        <v>1055</v>
      </c>
      <c r="C57" s="1" t="s">
        <v>134</v>
      </c>
      <c r="D57" s="3" t="n">
        <v>12510</v>
      </c>
      <c r="E57" s="1" t="s">
        <v>33</v>
      </c>
      <c r="F57" s="1" t="n">
        <v>100</v>
      </c>
      <c r="G57" s="1" t="s">
        <v>34</v>
      </c>
      <c r="H57" s="1" t="s">
        <v>35</v>
      </c>
      <c r="I57" s="1" t="s">
        <v>36</v>
      </c>
    </row>
    <row r="58" customFormat="false" ht="15" hidden="false" customHeight="true" outlineLevel="0" collapsed="false">
      <c r="A58" s="1" t="n">
        <f aca="false">A57+1</f>
        <v>56</v>
      </c>
      <c r="B58" s="1" t="n">
        <f aca="false">B57+1</f>
        <v>1056</v>
      </c>
      <c r="C58" s="1" t="s">
        <v>135</v>
      </c>
      <c r="D58" s="3" t="n">
        <v>12785</v>
      </c>
      <c r="E58" s="1" t="s">
        <v>33</v>
      </c>
      <c r="F58" s="1" t="n">
        <v>100</v>
      </c>
      <c r="G58" s="1" t="s">
        <v>34</v>
      </c>
      <c r="H58" s="1" t="s">
        <v>35</v>
      </c>
      <c r="I58" s="1" t="s">
        <v>36</v>
      </c>
    </row>
    <row r="59" customFormat="false" ht="15" hidden="false" customHeight="true" outlineLevel="0" collapsed="false">
      <c r="A59" s="1" t="n">
        <f aca="false">A58+1</f>
        <v>57</v>
      </c>
      <c r="B59" s="1" t="n">
        <f aca="false">B58+1</f>
        <v>1057</v>
      </c>
      <c r="C59" s="1" t="s">
        <v>136</v>
      </c>
      <c r="D59" s="3" t="n">
        <v>12875</v>
      </c>
      <c r="E59" s="1" t="s">
        <v>33</v>
      </c>
      <c r="F59" s="1" t="n">
        <v>100</v>
      </c>
      <c r="G59" s="1" t="s">
        <v>34</v>
      </c>
      <c r="H59" s="1" t="s">
        <v>35</v>
      </c>
      <c r="I59" s="1" t="s">
        <v>36</v>
      </c>
    </row>
    <row r="60" customFormat="false" ht="15" hidden="false" customHeight="true" outlineLevel="0" collapsed="false">
      <c r="A60" s="1" t="n">
        <f aca="false">A59+1</f>
        <v>58</v>
      </c>
      <c r="B60" s="1" t="n">
        <f aca="false">B59+1</f>
        <v>1058</v>
      </c>
      <c r="C60" s="1" t="s">
        <v>137</v>
      </c>
      <c r="D60" s="3" t="n">
        <v>13150</v>
      </c>
      <c r="E60" s="1" t="s">
        <v>33</v>
      </c>
      <c r="F60" s="1" t="n">
        <v>100</v>
      </c>
      <c r="G60" s="1" t="s">
        <v>34</v>
      </c>
      <c r="H60" s="1" t="s">
        <v>35</v>
      </c>
      <c r="I60" s="1" t="s">
        <v>36</v>
      </c>
    </row>
    <row r="61" customFormat="false" ht="15" hidden="false" customHeight="true" outlineLevel="0" collapsed="false">
      <c r="A61" s="1" t="n">
        <f aca="false">A60+1</f>
        <v>59</v>
      </c>
      <c r="B61" s="1" t="n">
        <f aca="false">B60+1</f>
        <v>1059</v>
      </c>
      <c r="C61" s="1" t="s">
        <v>138</v>
      </c>
      <c r="D61" s="3" t="n">
        <v>13241</v>
      </c>
      <c r="E61" s="1" t="s">
        <v>33</v>
      </c>
      <c r="F61" s="1" t="n">
        <v>100</v>
      </c>
      <c r="G61" s="1" t="s">
        <v>34</v>
      </c>
      <c r="H61" s="1" t="s">
        <v>35</v>
      </c>
      <c r="I61" s="1" t="s">
        <v>36</v>
      </c>
    </row>
    <row r="62" customFormat="false" ht="15" hidden="false" customHeight="true" outlineLevel="0" collapsed="false">
      <c r="A62" s="1" t="n">
        <f aca="false">A61+1</f>
        <v>60</v>
      </c>
      <c r="B62" s="1" t="n">
        <f aca="false">B61+1</f>
        <v>1060</v>
      </c>
      <c r="C62" s="1" t="s">
        <v>139</v>
      </c>
      <c r="D62" s="3" t="n">
        <v>13516</v>
      </c>
      <c r="E62" s="1" t="s">
        <v>33</v>
      </c>
      <c r="F62" s="1" t="n">
        <v>100</v>
      </c>
      <c r="G62" s="1" t="s">
        <v>34</v>
      </c>
      <c r="H62" s="1" t="s">
        <v>35</v>
      </c>
      <c r="I62" s="1" t="s">
        <v>36</v>
      </c>
    </row>
    <row r="63" customFormat="false" ht="15" hidden="false" customHeight="true" outlineLevel="0" collapsed="false">
      <c r="A63" s="1" t="n">
        <f aca="false">A62+1</f>
        <v>61</v>
      </c>
      <c r="B63" s="1" t="n">
        <f aca="false">B62+1</f>
        <v>1061</v>
      </c>
      <c r="C63" s="1" t="s">
        <v>140</v>
      </c>
      <c r="D63" s="3" t="n">
        <v>13606</v>
      </c>
      <c r="E63" s="1" t="s">
        <v>33</v>
      </c>
      <c r="F63" s="1" t="n">
        <v>100</v>
      </c>
      <c r="G63" s="1" t="s">
        <v>34</v>
      </c>
      <c r="H63" s="1" t="s">
        <v>35</v>
      </c>
      <c r="I63" s="1" t="s">
        <v>36</v>
      </c>
    </row>
    <row r="64" customFormat="false" ht="15" hidden="false" customHeight="true" outlineLevel="0" collapsed="false">
      <c r="A64" s="1" t="n">
        <f aca="false">A63+1</f>
        <v>62</v>
      </c>
      <c r="B64" s="1" t="n">
        <f aca="false">B63+1</f>
        <v>1062</v>
      </c>
      <c r="C64" s="1" t="s">
        <v>141</v>
      </c>
      <c r="D64" s="3" t="n">
        <v>13881</v>
      </c>
      <c r="E64" s="1" t="s">
        <v>142</v>
      </c>
      <c r="F64" s="1" t="n">
        <v>100</v>
      </c>
      <c r="G64" s="1" t="s">
        <v>34</v>
      </c>
      <c r="H64" s="1" t="s">
        <v>35</v>
      </c>
      <c r="I64" s="1" t="s">
        <v>36</v>
      </c>
    </row>
    <row r="65" customFormat="false" ht="15" hidden="false" customHeight="true" outlineLevel="0" collapsed="false">
      <c r="A65" s="1" t="n">
        <f aca="false">A64+1</f>
        <v>63</v>
      </c>
      <c r="B65" s="1" t="n">
        <f aca="false">B64+1</f>
        <v>1063</v>
      </c>
      <c r="C65" s="1" t="s">
        <v>143</v>
      </c>
      <c r="D65" s="3" t="n">
        <v>13971</v>
      </c>
      <c r="E65" s="1" t="s">
        <v>142</v>
      </c>
      <c r="F65" s="1" t="n">
        <v>100</v>
      </c>
      <c r="G65" s="1" t="s">
        <v>34</v>
      </c>
      <c r="H65" s="1" t="s">
        <v>35</v>
      </c>
      <c r="I65" s="1" t="s">
        <v>36</v>
      </c>
    </row>
    <row r="66" customFormat="false" ht="15" hidden="false" customHeight="true" outlineLevel="0" collapsed="false">
      <c r="A66" s="1" t="n">
        <f aca="false">A65+1</f>
        <v>64</v>
      </c>
      <c r="B66" s="1" t="n">
        <f aca="false">B65+1</f>
        <v>1064</v>
      </c>
      <c r="C66" s="1" t="s">
        <v>144</v>
      </c>
      <c r="D66" s="3" t="n">
        <v>14246</v>
      </c>
      <c r="E66" s="1" t="s">
        <v>33</v>
      </c>
      <c r="F66" s="1" t="n">
        <v>100</v>
      </c>
      <c r="G66" s="1" t="s">
        <v>34</v>
      </c>
      <c r="H66" s="1" t="s">
        <v>35</v>
      </c>
      <c r="I66" s="1" t="s">
        <v>36</v>
      </c>
    </row>
    <row r="67" customFormat="false" ht="15" hidden="false" customHeight="true" outlineLevel="0" collapsed="false">
      <c r="A67" s="1" t="n">
        <f aca="false">A66+1</f>
        <v>65</v>
      </c>
      <c r="B67" s="1" t="n">
        <f aca="false">B66+1</f>
        <v>1065</v>
      </c>
      <c r="C67" s="1" t="s">
        <v>145</v>
      </c>
      <c r="D67" s="3" t="n">
        <v>14336</v>
      </c>
      <c r="E67" s="1" t="s">
        <v>33</v>
      </c>
      <c r="F67" s="1" t="n">
        <v>100</v>
      </c>
      <c r="G67" s="1" t="s">
        <v>34</v>
      </c>
      <c r="H67" s="1" t="s">
        <v>35</v>
      </c>
      <c r="I67" s="1" t="s">
        <v>36</v>
      </c>
    </row>
    <row r="68" customFormat="false" ht="15" hidden="false" customHeight="true" outlineLevel="0" collapsed="false">
      <c r="A68" s="1" t="n">
        <f aca="false">A67+1</f>
        <v>66</v>
      </c>
      <c r="B68" s="1" t="n">
        <f aca="false">B67+1</f>
        <v>1066</v>
      </c>
      <c r="C68" s="1" t="s">
        <v>146</v>
      </c>
      <c r="D68" s="3" t="n">
        <v>14611</v>
      </c>
      <c r="E68" s="1" t="s">
        <v>33</v>
      </c>
      <c r="F68" s="1" t="n">
        <v>100</v>
      </c>
      <c r="G68" s="1" t="s">
        <v>34</v>
      </c>
      <c r="H68" s="1" t="s">
        <v>35</v>
      </c>
      <c r="I68" s="1" t="s">
        <v>36</v>
      </c>
    </row>
    <row r="69" customFormat="false" ht="15" hidden="false" customHeight="true" outlineLevel="0" collapsed="false">
      <c r="A69" s="1" t="n">
        <f aca="false">A68+1</f>
        <v>67</v>
      </c>
      <c r="B69" s="1" t="n">
        <f aca="false">B68+1</f>
        <v>1067</v>
      </c>
      <c r="C69" s="1" t="s">
        <v>147</v>
      </c>
      <c r="D69" s="3" t="n">
        <v>14702</v>
      </c>
      <c r="E69" s="1" t="s">
        <v>33</v>
      </c>
      <c r="F69" s="1" t="n">
        <v>100</v>
      </c>
      <c r="G69" s="1" t="s">
        <v>34</v>
      </c>
      <c r="H69" s="1" t="s">
        <v>35</v>
      </c>
      <c r="I69" s="1" t="s">
        <v>36</v>
      </c>
    </row>
    <row r="70" customFormat="false" ht="15" hidden="false" customHeight="true" outlineLevel="0" collapsed="false">
      <c r="A70" s="1" t="n">
        <f aca="false">A69+1</f>
        <v>68</v>
      </c>
      <c r="B70" s="1" t="n">
        <f aca="false">B69+1</f>
        <v>1068</v>
      </c>
      <c r="C70" s="1" t="s">
        <v>148</v>
      </c>
      <c r="D70" s="3" t="n">
        <v>14977</v>
      </c>
      <c r="E70" s="1" t="s">
        <v>33</v>
      </c>
      <c r="F70" s="1" t="n">
        <v>100</v>
      </c>
      <c r="G70" s="1" t="s">
        <v>34</v>
      </c>
      <c r="H70" s="1" t="s">
        <v>35</v>
      </c>
      <c r="I70" s="1" t="s">
        <v>36</v>
      </c>
    </row>
    <row r="71" customFormat="false" ht="15" hidden="false" customHeight="true" outlineLevel="0" collapsed="false">
      <c r="A71" s="1" t="n">
        <f aca="false">A70+1</f>
        <v>69</v>
      </c>
      <c r="B71" s="1" t="n">
        <f aca="false">B70+1</f>
        <v>1069</v>
      </c>
      <c r="C71" s="1" t="s">
        <v>149</v>
      </c>
      <c r="D71" s="3" t="n">
        <v>15067</v>
      </c>
      <c r="E71" s="1" t="s">
        <v>33</v>
      </c>
      <c r="F71" s="1" t="n">
        <v>100</v>
      </c>
      <c r="G71" s="1" t="s">
        <v>34</v>
      </c>
      <c r="H71" s="1" t="s">
        <v>35</v>
      </c>
      <c r="I71" s="1" t="s">
        <v>36</v>
      </c>
    </row>
    <row r="72" customFormat="false" ht="15" hidden="false" customHeight="true" outlineLevel="0" collapsed="false">
      <c r="A72" s="1" t="n">
        <f aca="false">A71+1</f>
        <v>70</v>
      </c>
      <c r="B72" s="1" t="n">
        <f aca="false">B71+1</f>
        <v>1070</v>
      </c>
      <c r="C72" s="1" t="s">
        <v>150</v>
      </c>
      <c r="D72" s="3" t="n">
        <v>15342</v>
      </c>
      <c r="E72" s="1" t="s">
        <v>33</v>
      </c>
      <c r="F72" s="1" t="n">
        <v>100</v>
      </c>
      <c r="G72" s="1" t="s">
        <v>34</v>
      </c>
      <c r="H72" s="1" t="s">
        <v>35</v>
      </c>
      <c r="I72" s="1" t="s">
        <v>36</v>
      </c>
    </row>
    <row r="73" customFormat="false" ht="15" hidden="false" customHeight="true" outlineLevel="0" collapsed="false">
      <c r="A73" s="1" t="n">
        <f aca="false">A72+1</f>
        <v>71</v>
      </c>
      <c r="B73" s="1" t="n">
        <f aca="false">B72+1</f>
        <v>1071</v>
      </c>
      <c r="C73" s="1" t="s">
        <v>151</v>
      </c>
      <c r="D73" s="3" t="n">
        <v>15432</v>
      </c>
      <c r="E73" s="1" t="s">
        <v>33</v>
      </c>
      <c r="F73" s="1" t="n">
        <v>100</v>
      </c>
      <c r="G73" s="1" t="s">
        <v>34</v>
      </c>
      <c r="H73" s="1" t="s">
        <v>35</v>
      </c>
      <c r="I73" s="1" t="s">
        <v>36</v>
      </c>
    </row>
    <row r="74" customFormat="false" ht="15" hidden="false" customHeight="true" outlineLevel="0" collapsed="false">
      <c r="A74" s="1" t="n">
        <f aca="false">A73+1</f>
        <v>72</v>
      </c>
      <c r="B74" s="1" t="n">
        <f aca="false">B73+1</f>
        <v>1072</v>
      </c>
      <c r="C74" s="1" t="s">
        <v>152</v>
      </c>
      <c r="D74" s="3" t="n">
        <v>15707</v>
      </c>
      <c r="E74" s="1" t="s">
        <v>33</v>
      </c>
      <c r="F74" s="1" t="n">
        <v>100</v>
      </c>
      <c r="G74" s="1" t="s">
        <v>34</v>
      </c>
      <c r="H74" s="1" t="s">
        <v>35</v>
      </c>
      <c r="I74" s="1" t="s">
        <v>36</v>
      </c>
    </row>
    <row r="75" customFormat="false" ht="15" hidden="false" customHeight="true" outlineLevel="0" collapsed="false">
      <c r="A75" s="1" t="n">
        <f aca="false">A74+1</f>
        <v>73</v>
      </c>
      <c r="B75" s="1" t="n">
        <f aca="false">B74+1</f>
        <v>1073</v>
      </c>
      <c r="C75" s="1" t="s">
        <v>153</v>
      </c>
      <c r="D75" s="3" t="n">
        <v>15797</v>
      </c>
      <c r="E75" s="1" t="s">
        <v>33</v>
      </c>
      <c r="F75" s="1" t="n">
        <v>100</v>
      </c>
      <c r="G75" s="1" t="s">
        <v>34</v>
      </c>
      <c r="H75" s="1" t="s">
        <v>35</v>
      </c>
      <c r="I75" s="1" t="s">
        <v>36</v>
      </c>
    </row>
    <row r="76" customFormat="false" ht="15" hidden="false" customHeight="true" outlineLevel="0" collapsed="false">
      <c r="A76" s="1" t="n">
        <f aca="false">A75+1</f>
        <v>74</v>
      </c>
      <c r="B76" s="1" t="n">
        <f aca="false">B75+1</f>
        <v>1074</v>
      </c>
      <c r="C76" s="1" t="s">
        <v>154</v>
      </c>
      <c r="D76" s="3" t="n">
        <v>16072</v>
      </c>
      <c r="E76" s="1" t="s">
        <v>33</v>
      </c>
      <c r="F76" s="1" t="n">
        <v>100</v>
      </c>
      <c r="G76" s="1" t="s">
        <v>34</v>
      </c>
      <c r="H76" s="1" t="s">
        <v>35</v>
      </c>
      <c r="I76" s="1" t="s">
        <v>36</v>
      </c>
    </row>
    <row r="77" customFormat="false" ht="15" hidden="false" customHeight="true" outlineLevel="0" collapsed="false">
      <c r="A77" s="1" t="n">
        <f aca="false">A76+1</f>
        <v>75</v>
      </c>
      <c r="B77" s="1" t="n">
        <f aca="false">B76+1</f>
        <v>1075</v>
      </c>
      <c r="C77" s="1" t="s">
        <v>155</v>
      </c>
      <c r="D77" s="3" t="n">
        <v>16163</v>
      </c>
      <c r="E77" s="1" t="s">
        <v>33</v>
      </c>
      <c r="F77" s="1" t="n">
        <v>100</v>
      </c>
      <c r="G77" s="1" t="s">
        <v>34</v>
      </c>
      <c r="H77" s="1" t="s">
        <v>35</v>
      </c>
      <c r="I77" s="1" t="s">
        <v>36</v>
      </c>
    </row>
    <row r="78" customFormat="false" ht="15" hidden="false" customHeight="true" outlineLevel="0" collapsed="false">
      <c r="A78" s="1" t="n">
        <f aca="false">A77+1</f>
        <v>76</v>
      </c>
      <c r="B78" s="1" t="n">
        <f aca="false">B77+1</f>
        <v>1076</v>
      </c>
      <c r="C78" s="1" t="s">
        <v>156</v>
      </c>
      <c r="D78" s="3" t="n">
        <v>16438</v>
      </c>
      <c r="E78" s="1" t="s">
        <v>33</v>
      </c>
      <c r="F78" s="1" t="n">
        <v>100</v>
      </c>
      <c r="G78" s="1" t="s">
        <v>34</v>
      </c>
      <c r="H78" s="1" t="s">
        <v>35</v>
      </c>
      <c r="I78" s="1" t="s">
        <v>36</v>
      </c>
    </row>
    <row r="79" customFormat="false" ht="15" hidden="false" customHeight="true" outlineLevel="0" collapsed="false">
      <c r="A79" s="1" t="n">
        <f aca="false">A78+1</f>
        <v>77</v>
      </c>
      <c r="B79" s="1" t="n">
        <f aca="false">B78+1</f>
        <v>1077</v>
      </c>
      <c r="C79" s="1" t="s">
        <v>157</v>
      </c>
      <c r="D79" s="3" t="n">
        <v>16528</v>
      </c>
      <c r="E79" s="1" t="s">
        <v>33</v>
      </c>
      <c r="F79" s="1" t="n">
        <v>100</v>
      </c>
      <c r="G79" s="1" t="s">
        <v>34</v>
      </c>
      <c r="H79" s="1" t="s">
        <v>35</v>
      </c>
      <c r="I79" s="1" t="s">
        <v>36</v>
      </c>
    </row>
    <row r="80" customFormat="false" ht="15" hidden="false" customHeight="true" outlineLevel="0" collapsed="false">
      <c r="A80" s="1" t="n">
        <f aca="false">A79+1</f>
        <v>78</v>
      </c>
      <c r="B80" s="1" t="n">
        <f aca="false">B79+1</f>
        <v>1078</v>
      </c>
      <c r="C80" s="1" t="s">
        <v>158</v>
      </c>
      <c r="D80" s="3" t="n">
        <v>16803</v>
      </c>
      <c r="E80" s="1" t="s">
        <v>33</v>
      </c>
      <c r="F80" s="1" t="n">
        <v>100</v>
      </c>
      <c r="G80" s="1" t="s">
        <v>34</v>
      </c>
      <c r="H80" s="1" t="s">
        <v>35</v>
      </c>
      <c r="I80" s="1" t="s">
        <v>36</v>
      </c>
    </row>
    <row r="81" customFormat="false" ht="15" hidden="false" customHeight="true" outlineLevel="0" collapsed="false">
      <c r="A81" s="1" t="n">
        <f aca="false">A80+1</f>
        <v>79</v>
      </c>
      <c r="B81" s="1" t="n">
        <f aca="false">B80+1</f>
        <v>1079</v>
      </c>
      <c r="C81" s="1" t="s">
        <v>159</v>
      </c>
      <c r="D81" s="3" t="n">
        <v>16893</v>
      </c>
      <c r="E81" s="1" t="s">
        <v>33</v>
      </c>
      <c r="F81" s="1" t="n">
        <v>100</v>
      </c>
      <c r="G81" s="1" t="s">
        <v>34</v>
      </c>
      <c r="H81" s="1" t="s">
        <v>35</v>
      </c>
      <c r="I81" s="1" t="s">
        <v>36</v>
      </c>
    </row>
    <row r="82" customFormat="false" ht="15" hidden="false" customHeight="true" outlineLevel="0" collapsed="false">
      <c r="A82" s="1" t="n">
        <f aca="false">A81+1</f>
        <v>80</v>
      </c>
      <c r="B82" s="1" t="n">
        <f aca="false">B81+1</f>
        <v>1080</v>
      </c>
      <c r="C82" s="1" t="s">
        <v>160</v>
      </c>
      <c r="D82" s="3" t="n">
        <v>17168</v>
      </c>
      <c r="E82" s="1" t="s">
        <v>33</v>
      </c>
      <c r="F82" s="1" t="n">
        <v>100</v>
      </c>
      <c r="G82" s="1" t="s">
        <v>34</v>
      </c>
      <c r="H82" s="1" t="s">
        <v>35</v>
      </c>
      <c r="I82" s="1" t="s">
        <v>36</v>
      </c>
    </row>
    <row r="83" customFormat="false" ht="15" hidden="false" customHeight="true" outlineLevel="0" collapsed="false">
      <c r="A83" s="1" t="n">
        <f aca="false">A82+1</f>
        <v>81</v>
      </c>
      <c r="B83" s="1" t="n">
        <f aca="false">B82+1</f>
        <v>1081</v>
      </c>
      <c r="C83" s="1" t="s">
        <v>161</v>
      </c>
      <c r="D83" s="3" t="n">
        <v>17258</v>
      </c>
      <c r="E83" s="1" t="s">
        <v>33</v>
      </c>
      <c r="F83" s="1" t="n">
        <v>100</v>
      </c>
      <c r="G83" s="1" t="s">
        <v>34</v>
      </c>
      <c r="H83" s="1" t="s">
        <v>35</v>
      </c>
      <c r="I83" s="1" t="s">
        <v>36</v>
      </c>
    </row>
    <row r="84" customFormat="false" ht="15" hidden="false" customHeight="true" outlineLevel="0" collapsed="false">
      <c r="A84" s="1" t="n">
        <f aca="false">A83+1</f>
        <v>82</v>
      </c>
      <c r="B84" s="1" t="n">
        <f aca="false">B83+1</f>
        <v>1082</v>
      </c>
      <c r="C84" s="1" t="s">
        <v>162</v>
      </c>
      <c r="D84" s="3" t="n">
        <v>17533</v>
      </c>
      <c r="E84" s="1" t="s">
        <v>33</v>
      </c>
      <c r="F84" s="1" t="n">
        <v>100</v>
      </c>
      <c r="G84" s="1" t="s">
        <v>34</v>
      </c>
      <c r="H84" s="1" t="s">
        <v>35</v>
      </c>
      <c r="I84" s="1" t="s">
        <v>36</v>
      </c>
    </row>
    <row r="85" customFormat="false" ht="15" hidden="false" customHeight="true" outlineLevel="0" collapsed="false">
      <c r="A85" s="1" t="n">
        <f aca="false">A84+1</f>
        <v>83</v>
      </c>
      <c r="B85" s="1" t="n">
        <f aca="false">B84+1</f>
        <v>1083</v>
      </c>
      <c r="C85" s="1" t="s">
        <v>163</v>
      </c>
      <c r="D85" s="3" t="n">
        <v>17624</v>
      </c>
      <c r="E85" s="1" t="s">
        <v>33</v>
      </c>
      <c r="F85" s="1" t="n">
        <v>100</v>
      </c>
      <c r="G85" s="1" t="s">
        <v>34</v>
      </c>
      <c r="H85" s="1" t="s">
        <v>35</v>
      </c>
      <c r="I85" s="1" t="s">
        <v>36</v>
      </c>
    </row>
    <row r="86" customFormat="false" ht="15" hidden="false" customHeight="true" outlineLevel="0" collapsed="false">
      <c r="A86" s="1" t="n">
        <f aca="false">A85+1</f>
        <v>84</v>
      </c>
      <c r="B86" s="1" t="n">
        <f aca="false">B85+1</f>
        <v>1084</v>
      </c>
      <c r="C86" s="1" t="s">
        <v>164</v>
      </c>
      <c r="D86" s="3" t="n">
        <v>17899</v>
      </c>
      <c r="E86" s="1" t="s">
        <v>33</v>
      </c>
      <c r="F86" s="1" t="n">
        <v>100</v>
      </c>
      <c r="G86" s="1" t="s">
        <v>34</v>
      </c>
      <c r="H86" s="1" t="s">
        <v>35</v>
      </c>
      <c r="I86" s="1" t="s">
        <v>36</v>
      </c>
    </row>
    <row r="87" customFormat="false" ht="15" hidden="false" customHeight="true" outlineLevel="0" collapsed="false">
      <c r="A87" s="1" t="n">
        <f aca="false">A86+1</f>
        <v>85</v>
      </c>
      <c r="B87" s="1" t="n">
        <f aca="false">B86+1</f>
        <v>1085</v>
      </c>
      <c r="C87" s="1" t="s">
        <v>165</v>
      </c>
      <c r="D87" s="3" t="n">
        <v>17989</v>
      </c>
      <c r="E87" s="1" t="s">
        <v>33</v>
      </c>
      <c r="F87" s="1" t="n">
        <v>100</v>
      </c>
      <c r="G87" s="1" t="s">
        <v>34</v>
      </c>
      <c r="H87" s="1" t="s">
        <v>35</v>
      </c>
      <c r="I87" s="1" t="s">
        <v>36</v>
      </c>
    </row>
    <row r="88" customFormat="false" ht="15" hidden="false" customHeight="true" outlineLevel="0" collapsed="false">
      <c r="A88" s="1" t="n">
        <f aca="false">A87+1</f>
        <v>86</v>
      </c>
      <c r="B88" s="1" t="n">
        <f aca="false">B87+1</f>
        <v>1086</v>
      </c>
      <c r="C88" s="1" t="s">
        <v>166</v>
      </c>
      <c r="D88" s="3" t="n">
        <v>18264</v>
      </c>
      <c r="E88" s="1" t="s">
        <v>33</v>
      </c>
      <c r="F88" s="1" t="n">
        <v>100</v>
      </c>
      <c r="G88" s="1" t="s">
        <v>34</v>
      </c>
      <c r="H88" s="1" t="s">
        <v>35</v>
      </c>
      <c r="I88" s="1" t="s">
        <v>36</v>
      </c>
    </row>
    <row r="89" customFormat="false" ht="15" hidden="false" customHeight="true" outlineLevel="0" collapsed="false">
      <c r="A89" s="1" t="n">
        <f aca="false">A88+1</f>
        <v>87</v>
      </c>
      <c r="B89" s="1" t="n">
        <f aca="false">B88+1</f>
        <v>1087</v>
      </c>
      <c r="C89" s="1" t="s">
        <v>167</v>
      </c>
      <c r="D89" s="3" t="n">
        <v>18354</v>
      </c>
      <c r="E89" s="1" t="s">
        <v>33</v>
      </c>
      <c r="F89" s="1" t="n">
        <v>100</v>
      </c>
      <c r="G89" s="1" t="s">
        <v>34</v>
      </c>
      <c r="H89" s="1" t="s">
        <v>35</v>
      </c>
      <c r="I89" s="1" t="s">
        <v>36</v>
      </c>
    </row>
    <row r="90" customFormat="false" ht="15" hidden="false" customHeight="true" outlineLevel="0" collapsed="false">
      <c r="A90" s="1" t="n">
        <f aca="false">A89+1</f>
        <v>88</v>
      </c>
      <c r="B90" s="1" t="n">
        <f aca="false">B89+1</f>
        <v>1088</v>
      </c>
      <c r="C90" s="1" t="s">
        <v>168</v>
      </c>
      <c r="D90" s="3" t="n">
        <v>18629</v>
      </c>
      <c r="E90" s="1" t="s">
        <v>142</v>
      </c>
      <c r="F90" s="1" t="n">
        <v>100</v>
      </c>
      <c r="G90" s="1" t="s">
        <v>34</v>
      </c>
      <c r="H90" s="1" t="s">
        <v>35</v>
      </c>
      <c r="I90" s="1" t="s">
        <v>36</v>
      </c>
    </row>
    <row r="91" customFormat="false" ht="15" hidden="false" customHeight="true" outlineLevel="0" collapsed="false">
      <c r="A91" s="1" t="n">
        <f aca="false">A90+1</f>
        <v>89</v>
      </c>
      <c r="B91" s="1" t="n">
        <f aca="false">B90+1</f>
        <v>1089</v>
      </c>
      <c r="C91" s="1" t="s">
        <v>169</v>
      </c>
      <c r="D91" s="3" t="n">
        <v>18719</v>
      </c>
      <c r="E91" s="1" t="s">
        <v>142</v>
      </c>
      <c r="F91" s="1" t="n">
        <v>100</v>
      </c>
      <c r="G91" s="1" t="s">
        <v>34</v>
      </c>
      <c r="H91" s="1" t="s">
        <v>35</v>
      </c>
      <c r="I91" s="1" t="s">
        <v>36</v>
      </c>
    </row>
    <row r="92" customFormat="false" ht="15" hidden="false" customHeight="true" outlineLevel="0" collapsed="false">
      <c r="A92" s="1" t="n">
        <f aca="false">A91+1</f>
        <v>90</v>
      </c>
      <c r="B92" s="1" t="n">
        <f aca="false">B91+1</f>
        <v>1090</v>
      </c>
      <c r="C92" s="1" t="s">
        <v>170</v>
      </c>
      <c r="D92" s="3" t="n">
        <v>18994</v>
      </c>
      <c r="E92" s="1" t="s">
        <v>33</v>
      </c>
      <c r="F92" s="1" t="n">
        <v>100</v>
      </c>
      <c r="G92" s="1" t="s">
        <v>34</v>
      </c>
      <c r="H92" s="1" t="s">
        <v>35</v>
      </c>
      <c r="I92" s="1" t="s">
        <v>36</v>
      </c>
    </row>
    <row r="93" customFormat="false" ht="15" hidden="false" customHeight="true" outlineLevel="0" collapsed="false">
      <c r="A93" s="1" t="n">
        <f aca="false">A92+1</f>
        <v>91</v>
      </c>
      <c r="B93" s="1" t="n">
        <f aca="false">B92+1</f>
        <v>1091</v>
      </c>
      <c r="C93" s="1" t="s">
        <v>171</v>
      </c>
      <c r="D93" s="3" t="n">
        <v>19085</v>
      </c>
      <c r="E93" s="1" t="s">
        <v>33</v>
      </c>
      <c r="F93" s="1" t="n">
        <v>100</v>
      </c>
      <c r="G93" s="1" t="s">
        <v>34</v>
      </c>
      <c r="H93" s="1" t="s">
        <v>35</v>
      </c>
      <c r="I93" s="1" t="s">
        <v>36</v>
      </c>
    </row>
    <row r="94" customFormat="false" ht="15" hidden="false" customHeight="true" outlineLevel="0" collapsed="false">
      <c r="A94" s="1" t="n">
        <f aca="false">A93+1</f>
        <v>92</v>
      </c>
      <c r="B94" s="1" t="n">
        <f aca="false">B93+1</f>
        <v>1092</v>
      </c>
      <c r="C94" s="1" t="s">
        <v>172</v>
      </c>
      <c r="D94" s="3" t="n">
        <v>19360</v>
      </c>
      <c r="E94" s="1" t="s">
        <v>33</v>
      </c>
      <c r="F94" s="1" t="n">
        <v>100</v>
      </c>
      <c r="G94" s="1" t="s">
        <v>34</v>
      </c>
      <c r="H94" s="1" t="s">
        <v>35</v>
      </c>
      <c r="I94" s="1" t="s">
        <v>36</v>
      </c>
    </row>
    <row r="95" customFormat="false" ht="15" hidden="false" customHeight="true" outlineLevel="0" collapsed="false">
      <c r="A95" s="1" t="n">
        <f aca="false">A94+1</f>
        <v>93</v>
      </c>
      <c r="B95" s="1" t="n">
        <f aca="false">B94+1</f>
        <v>1093</v>
      </c>
      <c r="C95" s="1" t="s">
        <v>173</v>
      </c>
      <c r="D95" s="3" t="n">
        <v>19450</v>
      </c>
      <c r="E95" s="1" t="s">
        <v>33</v>
      </c>
      <c r="F95" s="1" t="n">
        <v>100</v>
      </c>
      <c r="G95" s="1" t="s">
        <v>34</v>
      </c>
      <c r="H95" s="1" t="s">
        <v>35</v>
      </c>
      <c r="I95" s="1" t="s">
        <v>36</v>
      </c>
    </row>
    <row r="96" customFormat="false" ht="15" hidden="false" customHeight="true" outlineLevel="0" collapsed="false">
      <c r="A96" s="1" t="n">
        <f aca="false">A95+1</f>
        <v>94</v>
      </c>
      <c r="B96" s="1" t="n">
        <f aca="false">B95+1</f>
        <v>1094</v>
      </c>
      <c r="C96" s="1" t="s">
        <v>174</v>
      </c>
      <c r="D96" s="3" t="n">
        <v>19725</v>
      </c>
      <c r="E96" s="1" t="s">
        <v>33</v>
      </c>
      <c r="F96" s="1" t="n">
        <v>100</v>
      </c>
      <c r="G96" s="1" t="s">
        <v>34</v>
      </c>
      <c r="H96" s="1" t="s">
        <v>35</v>
      </c>
      <c r="I96" s="1" t="s">
        <v>36</v>
      </c>
    </row>
    <row r="97" customFormat="false" ht="15" hidden="false" customHeight="true" outlineLevel="0" collapsed="false">
      <c r="A97" s="1" t="n">
        <f aca="false">A96+1</f>
        <v>95</v>
      </c>
      <c r="B97" s="1" t="n">
        <f aca="false">B96+1</f>
        <v>1095</v>
      </c>
      <c r="C97" s="1" t="s">
        <v>175</v>
      </c>
      <c r="D97" s="3" t="n">
        <v>19815</v>
      </c>
      <c r="E97" s="1" t="s">
        <v>33</v>
      </c>
      <c r="F97" s="1" t="n">
        <v>100</v>
      </c>
      <c r="G97" s="1" t="s">
        <v>34</v>
      </c>
      <c r="H97" s="1" t="s">
        <v>35</v>
      </c>
      <c r="I97" s="1" t="s">
        <v>36</v>
      </c>
    </row>
    <row r="98" customFormat="false" ht="15" hidden="false" customHeight="true" outlineLevel="0" collapsed="false">
      <c r="A98" s="1" t="n">
        <f aca="false">A97+1</f>
        <v>96</v>
      </c>
      <c r="B98" s="1" t="n">
        <f aca="false">B97+1</f>
        <v>1096</v>
      </c>
      <c r="C98" s="1" t="s">
        <v>176</v>
      </c>
      <c r="D98" s="3" t="n">
        <v>20090</v>
      </c>
      <c r="E98" s="1" t="s">
        <v>33</v>
      </c>
      <c r="F98" s="1" t="n">
        <v>100</v>
      </c>
      <c r="G98" s="1" t="s">
        <v>34</v>
      </c>
      <c r="H98" s="1" t="s">
        <v>35</v>
      </c>
      <c r="I98" s="1" t="s">
        <v>36</v>
      </c>
    </row>
    <row r="99" customFormat="false" ht="15" hidden="false" customHeight="true" outlineLevel="0" collapsed="false">
      <c r="A99" s="1" t="n">
        <f aca="false">A98+1</f>
        <v>97</v>
      </c>
      <c r="B99" s="1" t="n">
        <f aca="false">B98+1</f>
        <v>1097</v>
      </c>
      <c r="C99" s="1" t="s">
        <v>177</v>
      </c>
      <c r="D99" s="3" t="n">
        <v>20180</v>
      </c>
      <c r="E99" s="1" t="s">
        <v>33</v>
      </c>
      <c r="F99" s="1" t="n">
        <v>100</v>
      </c>
      <c r="G99" s="1" t="s">
        <v>34</v>
      </c>
      <c r="H99" s="1" t="s">
        <v>35</v>
      </c>
      <c r="I99" s="1" t="s">
        <v>36</v>
      </c>
    </row>
    <row r="100" customFormat="false" ht="15" hidden="false" customHeight="true" outlineLevel="0" collapsed="false">
      <c r="A100" s="1" t="n">
        <f aca="false">A99+1</f>
        <v>98</v>
      </c>
      <c r="B100" s="1" t="n">
        <f aca="false">B99+1</f>
        <v>1098</v>
      </c>
      <c r="C100" s="1" t="s">
        <v>178</v>
      </c>
      <c r="D100" s="3" t="n">
        <v>20455</v>
      </c>
      <c r="E100" s="1" t="s">
        <v>33</v>
      </c>
      <c r="F100" s="1" t="n">
        <v>100</v>
      </c>
      <c r="G100" s="1" t="s">
        <v>34</v>
      </c>
      <c r="H100" s="1" t="s">
        <v>35</v>
      </c>
      <c r="I100" s="1" t="s">
        <v>36</v>
      </c>
    </row>
    <row r="101" customFormat="false" ht="15" hidden="false" customHeight="true" outlineLevel="0" collapsed="false">
      <c r="A101" s="1" t="n">
        <f aca="false">A100+1</f>
        <v>99</v>
      </c>
      <c r="B101" s="1" t="n">
        <f aca="false">B100+1</f>
        <v>1099</v>
      </c>
      <c r="C101" s="1" t="s">
        <v>179</v>
      </c>
      <c r="D101" s="3" t="n">
        <v>20546</v>
      </c>
      <c r="E101" s="1" t="s">
        <v>33</v>
      </c>
      <c r="F101" s="1" t="n">
        <v>100</v>
      </c>
      <c r="G101" s="1" t="s">
        <v>34</v>
      </c>
      <c r="H101" s="1" t="s">
        <v>35</v>
      </c>
      <c r="I101" s="1" t="s">
        <v>36</v>
      </c>
    </row>
    <row r="102" customFormat="false" ht="15" hidden="false" customHeight="true" outlineLevel="0" collapsed="false">
      <c r="A102" s="1" t="n">
        <f aca="false">A101+1</f>
        <v>100</v>
      </c>
      <c r="B102" s="1" t="n">
        <f aca="false">B101+1</f>
        <v>1100</v>
      </c>
      <c r="C102" s="1" t="s">
        <v>180</v>
      </c>
      <c r="D102" s="3" t="n">
        <v>20835</v>
      </c>
      <c r="E102" s="1" t="s">
        <v>33</v>
      </c>
      <c r="F102" s="1" t="n">
        <v>100</v>
      </c>
      <c r="G102" s="1" t="s">
        <v>34</v>
      </c>
      <c r="H102" s="1" t="s">
        <v>35</v>
      </c>
      <c r="I102" s="1" t="s">
        <v>36</v>
      </c>
    </row>
    <row r="103" customFormat="false" ht="15" hidden="false" customHeight="true" outlineLevel="0" collapsed="false">
      <c r="A103" s="1" t="n">
        <f aca="false">A102+1</f>
        <v>101</v>
      </c>
      <c r="B103" s="1" t="n">
        <f aca="false">B102+1</f>
        <v>1101</v>
      </c>
      <c r="C103" s="1" t="s">
        <v>181</v>
      </c>
      <c r="D103" s="3" t="n">
        <v>20925</v>
      </c>
      <c r="E103" s="1" t="s">
        <v>33</v>
      </c>
      <c r="F103" s="1" t="n">
        <v>100</v>
      </c>
      <c r="G103" s="1" t="s">
        <v>34</v>
      </c>
      <c r="H103" s="1" t="s">
        <v>35</v>
      </c>
      <c r="I103" s="1" t="s">
        <v>36</v>
      </c>
    </row>
    <row r="104" customFormat="false" ht="15" hidden="false" customHeight="true" outlineLevel="0" collapsed="false">
      <c r="A104" s="1" t="n">
        <f aca="false">A103+1</f>
        <v>102</v>
      </c>
      <c r="B104" s="1" t="n">
        <f aca="false">B103+1</f>
        <v>1102</v>
      </c>
      <c r="C104" s="1" t="s">
        <v>182</v>
      </c>
      <c r="D104" s="3" t="n">
        <v>21200</v>
      </c>
      <c r="E104" s="1" t="s">
        <v>33</v>
      </c>
      <c r="F104" s="1" t="n">
        <v>100</v>
      </c>
      <c r="G104" s="1" t="s">
        <v>34</v>
      </c>
      <c r="H104" s="1" t="s">
        <v>35</v>
      </c>
      <c r="I104" s="1" t="s">
        <v>36</v>
      </c>
    </row>
    <row r="105" customFormat="false" ht="15" hidden="false" customHeight="true" outlineLevel="0" collapsed="false">
      <c r="A105" s="1" t="n">
        <f aca="false">A104+1</f>
        <v>103</v>
      </c>
      <c r="B105" s="1" t="n">
        <f aca="false">B104+1</f>
        <v>1103</v>
      </c>
      <c r="C105" s="1" t="s">
        <v>183</v>
      </c>
      <c r="D105" s="3" t="n">
        <v>18643</v>
      </c>
      <c r="E105" s="1" t="s">
        <v>39</v>
      </c>
      <c r="F105" s="1" t="n">
        <v>50</v>
      </c>
      <c r="G105" s="1" t="s">
        <v>34</v>
      </c>
      <c r="H105" s="1" t="s">
        <v>35</v>
      </c>
      <c r="I105" s="1" t="s">
        <v>36</v>
      </c>
      <c r="N105" s="1" t="n">
        <v>75</v>
      </c>
    </row>
    <row r="106" customFormat="false" ht="15" hidden="false" customHeight="true" outlineLevel="0" collapsed="false">
      <c r="A106" s="1" t="n">
        <f aca="false">A105+1</f>
        <v>104</v>
      </c>
      <c r="B106" s="1" t="n">
        <f aca="false">B105+1</f>
        <v>1104</v>
      </c>
      <c r="C106" s="1" t="s">
        <v>184</v>
      </c>
      <c r="D106" s="3" t="n">
        <v>18733</v>
      </c>
      <c r="E106" s="1" t="s">
        <v>39</v>
      </c>
      <c r="F106" s="1" t="n">
        <v>50</v>
      </c>
      <c r="G106" s="1" t="s">
        <v>34</v>
      </c>
      <c r="H106" s="1" t="s">
        <v>35</v>
      </c>
      <c r="I106" s="1" t="s">
        <v>36</v>
      </c>
      <c r="N106" s="1" t="n">
        <v>75</v>
      </c>
    </row>
    <row r="107" customFormat="false" ht="15" hidden="false" customHeight="true" outlineLevel="0" collapsed="false">
      <c r="A107" s="1" t="n">
        <f aca="false">A106+1</f>
        <v>105</v>
      </c>
      <c r="B107" s="1" t="n">
        <f aca="false">B106+1</f>
        <v>1105</v>
      </c>
      <c r="C107" s="1" t="s">
        <v>185</v>
      </c>
      <c r="D107" s="3" t="n">
        <v>19008</v>
      </c>
      <c r="E107" s="1" t="s">
        <v>39</v>
      </c>
      <c r="F107" s="1" t="n">
        <v>50</v>
      </c>
      <c r="G107" s="1" t="s">
        <v>34</v>
      </c>
      <c r="H107" s="1" t="s">
        <v>35</v>
      </c>
      <c r="I107" s="1" t="s">
        <v>36</v>
      </c>
      <c r="N107" s="1" t="n">
        <v>75</v>
      </c>
    </row>
    <row r="108" customFormat="false" ht="15" hidden="false" customHeight="true" outlineLevel="0" collapsed="false">
      <c r="A108" s="1" t="n">
        <f aca="false">A107+1</f>
        <v>106</v>
      </c>
      <c r="B108" s="1" t="n">
        <f aca="false">B107+1</f>
        <v>1106</v>
      </c>
      <c r="C108" s="1" t="s">
        <v>186</v>
      </c>
      <c r="D108" s="3" t="n">
        <v>19099</v>
      </c>
      <c r="E108" s="1" t="s">
        <v>39</v>
      </c>
      <c r="F108" s="1" t="n">
        <v>50</v>
      </c>
      <c r="G108" s="1" t="s">
        <v>34</v>
      </c>
      <c r="H108" s="1" t="s">
        <v>35</v>
      </c>
      <c r="I108" s="1" t="s">
        <v>36</v>
      </c>
      <c r="N108" s="1" t="n">
        <v>75</v>
      </c>
    </row>
    <row r="109" customFormat="false" ht="15" hidden="false" customHeight="true" outlineLevel="0" collapsed="false">
      <c r="A109" s="1" t="n">
        <f aca="false">A108+1</f>
        <v>107</v>
      </c>
      <c r="B109" s="1" t="n">
        <f aca="false">B108+1</f>
        <v>1107</v>
      </c>
      <c r="C109" s="1" t="s">
        <v>187</v>
      </c>
      <c r="D109" s="3" t="n">
        <v>19360</v>
      </c>
      <c r="E109" s="1" t="s">
        <v>39</v>
      </c>
      <c r="F109" s="1" t="n">
        <v>50</v>
      </c>
      <c r="G109" s="1" t="s">
        <v>34</v>
      </c>
      <c r="H109" s="1" t="s">
        <v>35</v>
      </c>
      <c r="I109" s="1" t="s">
        <v>36</v>
      </c>
      <c r="N109" s="1" t="n">
        <v>75</v>
      </c>
    </row>
    <row r="110" customFormat="false" ht="15" hidden="false" customHeight="true" outlineLevel="0" collapsed="false">
      <c r="A110" s="1" t="n">
        <f aca="false">A109+1</f>
        <v>108</v>
      </c>
      <c r="B110" s="1" t="n">
        <f aca="false">B109+1</f>
        <v>1108</v>
      </c>
      <c r="C110" s="1" t="s">
        <v>188</v>
      </c>
      <c r="D110" s="3" t="n">
        <v>19450</v>
      </c>
      <c r="E110" s="1" t="s">
        <v>39</v>
      </c>
      <c r="F110" s="1" t="n">
        <v>50</v>
      </c>
      <c r="G110" s="1" t="s">
        <v>34</v>
      </c>
      <c r="H110" s="1" t="s">
        <v>35</v>
      </c>
      <c r="I110" s="1" t="s">
        <v>36</v>
      </c>
      <c r="N110" s="1" t="n">
        <v>75</v>
      </c>
    </row>
    <row r="111" customFormat="false" ht="15" hidden="false" customHeight="true" outlineLevel="0" collapsed="false">
      <c r="A111" s="1" t="n">
        <f aca="false">A110+1</f>
        <v>109</v>
      </c>
      <c r="B111" s="1" t="n">
        <f aca="false">B110+1</f>
        <v>1109</v>
      </c>
      <c r="C111" s="1" t="s">
        <v>189</v>
      </c>
      <c r="D111" s="3" t="n">
        <v>19725</v>
      </c>
      <c r="E111" s="1" t="s">
        <v>39</v>
      </c>
      <c r="F111" s="1" t="n">
        <v>50</v>
      </c>
      <c r="G111" s="1" t="s">
        <v>34</v>
      </c>
      <c r="H111" s="1" t="s">
        <v>35</v>
      </c>
      <c r="I111" s="1" t="s">
        <v>36</v>
      </c>
      <c r="N111" s="1" t="n">
        <v>75</v>
      </c>
    </row>
    <row r="112" customFormat="false" ht="15" hidden="false" customHeight="true" outlineLevel="0" collapsed="false">
      <c r="A112" s="1" t="n">
        <f aca="false">A111+1</f>
        <v>110</v>
      </c>
      <c r="B112" s="1" t="n">
        <f aca="false">B111+1</f>
        <v>1110</v>
      </c>
      <c r="C112" s="1" t="s">
        <v>190</v>
      </c>
      <c r="D112" s="3" t="n">
        <v>19815</v>
      </c>
      <c r="E112" s="1" t="s">
        <v>39</v>
      </c>
      <c r="F112" s="1" t="n">
        <v>50</v>
      </c>
      <c r="G112" s="1" t="s">
        <v>34</v>
      </c>
      <c r="H112" s="1" t="s">
        <v>35</v>
      </c>
      <c r="I112" s="1" t="s">
        <v>36</v>
      </c>
      <c r="N112" s="1" t="n">
        <v>75</v>
      </c>
    </row>
    <row r="113" customFormat="false" ht="15" hidden="false" customHeight="true" outlineLevel="0" collapsed="false">
      <c r="A113" s="1" t="n">
        <f aca="false">A112+1</f>
        <v>111</v>
      </c>
      <c r="B113" s="1" t="n">
        <f aca="false">B112+1</f>
        <v>1111</v>
      </c>
      <c r="C113" s="1" t="s">
        <v>191</v>
      </c>
      <c r="D113" s="3" t="n">
        <v>20090</v>
      </c>
      <c r="E113" s="1" t="s">
        <v>39</v>
      </c>
      <c r="F113" s="1" t="n">
        <v>50</v>
      </c>
      <c r="G113" s="1" t="s">
        <v>34</v>
      </c>
      <c r="H113" s="1" t="s">
        <v>35</v>
      </c>
      <c r="I113" s="1" t="s">
        <v>36</v>
      </c>
      <c r="N113" s="1" t="n">
        <v>75</v>
      </c>
    </row>
    <row r="114" customFormat="false" ht="15" hidden="false" customHeight="true" outlineLevel="0" collapsed="false">
      <c r="A114" s="1" t="n">
        <f aca="false">A113+1</f>
        <v>112</v>
      </c>
      <c r="B114" s="1" t="n">
        <f aca="false">B113+1</f>
        <v>1112</v>
      </c>
      <c r="C114" s="1" t="s">
        <v>192</v>
      </c>
      <c r="D114" s="3" t="n">
        <v>20180</v>
      </c>
      <c r="E114" s="1" t="s">
        <v>39</v>
      </c>
      <c r="F114" s="1" t="n">
        <v>50</v>
      </c>
      <c r="G114" s="1" t="s">
        <v>34</v>
      </c>
      <c r="H114" s="1" t="s">
        <v>35</v>
      </c>
      <c r="I114" s="1" t="s">
        <v>36</v>
      </c>
      <c r="N114" s="1" t="n">
        <v>75</v>
      </c>
    </row>
    <row r="115" customFormat="false" ht="15" hidden="false" customHeight="true" outlineLevel="0" collapsed="false">
      <c r="A115" s="1" t="n">
        <f aca="false">A114+1</f>
        <v>113</v>
      </c>
      <c r="B115" s="1" t="n">
        <f aca="false">B114+1</f>
        <v>1113</v>
      </c>
      <c r="C115" s="1" t="s">
        <v>193</v>
      </c>
      <c r="D115" s="3" t="n">
        <v>20455</v>
      </c>
      <c r="E115" s="1" t="s">
        <v>39</v>
      </c>
      <c r="F115" s="1" t="n">
        <v>50</v>
      </c>
      <c r="G115" s="1" t="s">
        <v>34</v>
      </c>
      <c r="H115" s="1" t="s">
        <v>35</v>
      </c>
      <c r="I115" s="1" t="s">
        <v>36</v>
      </c>
      <c r="N115" s="1" t="n">
        <v>75</v>
      </c>
    </row>
    <row r="116" customFormat="false" ht="15" hidden="false" customHeight="true" outlineLevel="0" collapsed="false">
      <c r="A116" s="1" t="n">
        <f aca="false">A115+1</f>
        <v>114</v>
      </c>
      <c r="B116" s="1" t="n">
        <f aca="false">B115+1</f>
        <v>1114</v>
      </c>
      <c r="C116" s="1" t="s">
        <v>194</v>
      </c>
      <c r="D116" s="3" t="n">
        <v>20546</v>
      </c>
      <c r="E116" s="1" t="s">
        <v>39</v>
      </c>
      <c r="F116" s="1" t="n">
        <v>50</v>
      </c>
      <c r="G116" s="1" t="s">
        <v>34</v>
      </c>
      <c r="H116" s="1" t="s">
        <v>35</v>
      </c>
      <c r="I116" s="1" t="s">
        <v>36</v>
      </c>
      <c r="N116" s="1" t="n">
        <v>75</v>
      </c>
    </row>
    <row r="117" customFormat="false" ht="15" hidden="false" customHeight="true" outlineLevel="0" collapsed="false">
      <c r="A117" s="1" t="n">
        <f aca="false">A116+1</f>
        <v>115</v>
      </c>
      <c r="B117" s="1" t="n">
        <f aca="false">B116+1</f>
        <v>1115</v>
      </c>
      <c r="C117" s="1" t="s">
        <v>195</v>
      </c>
      <c r="D117" s="3" t="n">
        <v>20821</v>
      </c>
      <c r="E117" s="1" t="s">
        <v>39</v>
      </c>
      <c r="F117" s="1" t="n">
        <v>50</v>
      </c>
      <c r="G117" s="1" t="s">
        <v>34</v>
      </c>
      <c r="H117" s="1" t="s">
        <v>35</v>
      </c>
      <c r="I117" s="1" t="s">
        <v>36</v>
      </c>
      <c r="N117" s="1" t="n">
        <v>75</v>
      </c>
    </row>
    <row r="118" customFormat="false" ht="15" hidden="false" customHeight="true" outlineLevel="0" collapsed="false">
      <c r="A118" s="1" t="n">
        <f aca="false">A117+1</f>
        <v>116</v>
      </c>
      <c r="B118" s="1" t="n">
        <f aca="false">B117+1</f>
        <v>1116</v>
      </c>
      <c r="C118" s="1" t="s">
        <v>196</v>
      </c>
      <c r="D118" s="3" t="n">
        <v>20911</v>
      </c>
      <c r="E118" s="1" t="s">
        <v>39</v>
      </c>
      <c r="F118" s="1" t="n">
        <v>50</v>
      </c>
      <c r="G118" s="1" t="s">
        <v>34</v>
      </c>
      <c r="H118" s="1" t="s">
        <v>35</v>
      </c>
      <c r="I118" s="1" t="s">
        <v>36</v>
      </c>
      <c r="N118" s="1" t="n">
        <v>75</v>
      </c>
    </row>
    <row r="119" customFormat="false" ht="15" hidden="false" customHeight="true" outlineLevel="0" collapsed="false">
      <c r="A119" s="1" t="n">
        <f aca="false">A118+1</f>
        <v>117</v>
      </c>
      <c r="B119" s="1" t="n">
        <f aca="false">B118+1</f>
        <v>1117</v>
      </c>
      <c r="C119" s="1" t="s">
        <v>197</v>
      </c>
      <c r="D119" s="3" t="n">
        <v>21186</v>
      </c>
      <c r="E119" s="1" t="s">
        <v>39</v>
      </c>
      <c r="F119" s="1" t="n">
        <v>50</v>
      </c>
      <c r="G119" s="1" t="s">
        <v>34</v>
      </c>
      <c r="H119" s="1" t="s">
        <v>35</v>
      </c>
      <c r="I119" s="1" t="s">
        <v>36</v>
      </c>
      <c r="N119" s="1" t="n">
        <v>75</v>
      </c>
    </row>
    <row r="120" customFormat="false" ht="15" hidden="false" customHeight="true" outlineLevel="0" collapsed="false">
      <c r="A120" s="1" t="n">
        <f aca="false">A119+1</f>
        <v>118</v>
      </c>
      <c r="B120" s="1" t="n">
        <f aca="false">B119+1</f>
        <v>1118</v>
      </c>
      <c r="C120" s="1" t="s">
        <v>198</v>
      </c>
      <c r="D120" s="3" t="n">
        <v>21276</v>
      </c>
      <c r="E120" s="1" t="s">
        <v>39</v>
      </c>
      <c r="F120" s="1" t="n">
        <v>50</v>
      </c>
      <c r="G120" s="1" t="s">
        <v>34</v>
      </c>
      <c r="H120" s="1" t="s">
        <v>35</v>
      </c>
      <c r="I120" s="1" t="s">
        <v>36</v>
      </c>
      <c r="N120" s="1" t="n">
        <v>75</v>
      </c>
    </row>
    <row r="121" customFormat="false" ht="15" hidden="false" customHeight="true" outlineLevel="0" collapsed="false">
      <c r="A121" s="1" t="n">
        <f aca="false">A120+1</f>
        <v>119</v>
      </c>
      <c r="B121" s="1" t="n">
        <f aca="false">B120+1</f>
        <v>1119</v>
      </c>
      <c r="C121" s="1" t="s">
        <v>199</v>
      </c>
      <c r="D121" s="3" t="n">
        <v>21551</v>
      </c>
      <c r="E121" s="1" t="s">
        <v>39</v>
      </c>
      <c r="F121" s="1" t="n">
        <v>50</v>
      </c>
      <c r="G121" s="1" t="s">
        <v>34</v>
      </c>
      <c r="H121" s="1" t="s">
        <v>35</v>
      </c>
      <c r="I121" s="1" t="s">
        <v>36</v>
      </c>
      <c r="N121" s="1" t="n">
        <v>75</v>
      </c>
    </row>
    <row r="122" customFormat="false" ht="15" hidden="false" customHeight="true" outlineLevel="0" collapsed="false">
      <c r="A122" s="1" t="n">
        <f aca="false">A121+1</f>
        <v>120</v>
      </c>
      <c r="B122" s="1" t="n">
        <f aca="false">B121+1</f>
        <v>1120</v>
      </c>
      <c r="C122" s="1" t="s">
        <v>200</v>
      </c>
      <c r="D122" s="3" t="n">
        <v>21641</v>
      </c>
      <c r="E122" s="1" t="s">
        <v>39</v>
      </c>
      <c r="F122" s="1" t="n">
        <v>50</v>
      </c>
      <c r="G122" s="1" t="s">
        <v>34</v>
      </c>
      <c r="H122" s="1" t="s">
        <v>35</v>
      </c>
      <c r="I122" s="1" t="s">
        <v>36</v>
      </c>
      <c r="N122" s="1" t="n">
        <v>75</v>
      </c>
    </row>
    <row r="123" customFormat="false" ht="15" hidden="false" customHeight="true" outlineLevel="0" collapsed="false">
      <c r="A123" s="1" t="n">
        <f aca="false">A122+1</f>
        <v>121</v>
      </c>
      <c r="B123" s="1" t="n">
        <f aca="false">B122+1</f>
        <v>1121</v>
      </c>
      <c r="C123" s="1" t="s">
        <v>201</v>
      </c>
      <c r="D123" s="3" t="n">
        <v>21916</v>
      </c>
      <c r="E123" s="1" t="s">
        <v>39</v>
      </c>
      <c r="F123" s="1" t="n">
        <v>50</v>
      </c>
      <c r="G123" s="1" t="s">
        <v>34</v>
      </c>
      <c r="H123" s="1" t="s">
        <v>35</v>
      </c>
      <c r="I123" s="1" t="s">
        <v>36</v>
      </c>
      <c r="N123" s="1" t="n">
        <v>75</v>
      </c>
    </row>
    <row r="124" customFormat="false" ht="15" hidden="false" customHeight="true" outlineLevel="0" collapsed="false">
      <c r="A124" s="1" t="n">
        <f aca="false">A123+1</f>
        <v>122</v>
      </c>
      <c r="B124" s="1" t="n">
        <f aca="false">B123+1</f>
        <v>1122</v>
      </c>
      <c r="C124" s="1" t="s">
        <v>202</v>
      </c>
      <c r="D124" s="3" t="n">
        <v>22007</v>
      </c>
      <c r="E124" s="1" t="s">
        <v>39</v>
      </c>
      <c r="F124" s="1" t="n">
        <v>50</v>
      </c>
      <c r="G124" s="1" t="s">
        <v>34</v>
      </c>
      <c r="H124" s="1" t="s">
        <v>35</v>
      </c>
      <c r="I124" s="1" t="s">
        <v>36</v>
      </c>
      <c r="N124" s="1" t="n">
        <v>75</v>
      </c>
    </row>
    <row r="125" customFormat="false" ht="15" hidden="false" customHeight="true" outlineLevel="0" collapsed="false">
      <c r="A125" s="1" t="n">
        <f aca="false">A124+1</f>
        <v>123</v>
      </c>
      <c r="B125" s="1" t="n">
        <f aca="false">B124+1</f>
        <v>1123</v>
      </c>
      <c r="C125" s="1" t="s">
        <v>203</v>
      </c>
      <c r="D125" s="3" t="n">
        <v>22282</v>
      </c>
      <c r="E125" s="1" t="s">
        <v>39</v>
      </c>
      <c r="F125" s="1" t="n">
        <v>50</v>
      </c>
      <c r="G125" s="1" t="s">
        <v>34</v>
      </c>
      <c r="H125" s="1" t="s">
        <v>35</v>
      </c>
      <c r="I125" s="1" t="s">
        <v>36</v>
      </c>
      <c r="N125" s="1" t="n">
        <v>75</v>
      </c>
    </row>
    <row r="126" customFormat="false" ht="15" hidden="false" customHeight="true" outlineLevel="0" collapsed="false">
      <c r="A126" s="1" t="n">
        <f aca="false">A125+1</f>
        <v>124</v>
      </c>
      <c r="B126" s="1" t="n">
        <f aca="false">B125+1</f>
        <v>1124</v>
      </c>
      <c r="C126" s="1" t="s">
        <v>204</v>
      </c>
      <c r="D126" s="3" t="n">
        <v>22372</v>
      </c>
      <c r="E126" s="1" t="s">
        <v>39</v>
      </c>
      <c r="F126" s="1" t="n">
        <v>50</v>
      </c>
      <c r="G126" s="1" t="s">
        <v>34</v>
      </c>
      <c r="H126" s="1" t="s">
        <v>35</v>
      </c>
      <c r="I126" s="1" t="s">
        <v>36</v>
      </c>
      <c r="N126" s="1" t="n">
        <v>75</v>
      </c>
    </row>
    <row r="127" customFormat="false" ht="15" hidden="false" customHeight="true" outlineLevel="0" collapsed="false">
      <c r="A127" s="1" t="n">
        <f aca="false">A126+1</f>
        <v>125</v>
      </c>
      <c r="B127" s="1" t="n">
        <f aca="false">B126+1</f>
        <v>1125</v>
      </c>
      <c r="C127" s="1" t="s">
        <v>205</v>
      </c>
      <c r="D127" s="3" t="n">
        <v>22647</v>
      </c>
      <c r="E127" s="1" t="s">
        <v>39</v>
      </c>
      <c r="F127" s="1" t="n">
        <v>50</v>
      </c>
      <c r="G127" s="1" t="s">
        <v>34</v>
      </c>
      <c r="H127" s="1" t="s">
        <v>35</v>
      </c>
      <c r="I127" s="1" t="s">
        <v>36</v>
      </c>
      <c r="N127" s="1" t="n">
        <v>75</v>
      </c>
    </row>
    <row r="128" customFormat="false" ht="15" hidden="false" customHeight="true" outlineLevel="0" collapsed="false">
      <c r="A128" s="1" t="n">
        <f aca="false">A127+1</f>
        <v>126</v>
      </c>
      <c r="B128" s="1" t="n">
        <f aca="false">B127+1</f>
        <v>1126</v>
      </c>
      <c r="C128" s="1" t="s">
        <v>206</v>
      </c>
      <c r="D128" s="3" t="n">
        <v>22737</v>
      </c>
      <c r="E128" s="1" t="s">
        <v>39</v>
      </c>
      <c r="F128" s="1" t="n">
        <v>50</v>
      </c>
      <c r="G128" s="1" t="s">
        <v>34</v>
      </c>
      <c r="H128" s="1" t="s">
        <v>35</v>
      </c>
      <c r="I128" s="1" t="s">
        <v>36</v>
      </c>
      <c r="N128" s="1" t="n">
        <v>75</v>
      </c>
    </row>
    <row r="129" customFormat="false" ht="15" hidden="false" customHeight="true" outlineLevel="0" collapsed="false">
      <c r="A129" s="1" t="n">
        <f aca="false">A128+1</f>
        <v>127</v>
      </c>
      <c r="B129" s="1" t="n">
        <f aca="false">B128+1</f>
        <v>1127</v>
      </c>
      <c r="C129" s="1" t="s">
        <v>207</v>
      </c>
      <c r="D129" s="3" t="n">
        <v>23012</v>
      </c>
      <c r="E129" s="1" t="s">
        <v>39</v>
      </c>
      <c r="F129" s="1" t="n">
        <v>50</v>
      </c>
      <c r="G129" s="1" t="s">
        <v>34</v>
      </c>
      <c r="H129" s="1" t="s">
        <v>35</v>
      </c>
      <c r="I129" s="1" t="s">
        <v>36</v>
      </c>
      <c r="N129" s="1" t="n">
        <v>75</v>
      </c>
    </row>
    <row r="130" customFormat="false" ht="15" hidden="false" customHeight="true" outlineLevel="0" collapsed="false">
      <c r="A130" s="1" t="n">
        <f aca="false">A129+1</f>
        <v>128</v>
      </c>
      <c r="B130" s="1" t="n">
        <f aca="false">B129+1</f>
        <v>1128</v>
      </c>
      <c r="C130" s="1" t="s">
        <v>208</v>
      </c>
      <c r="D130" s="3" t="n">
        <v>23102</v>
      </c>
      <c r="E130" s="1" t="s">
        <v>39</v>
      </c>
      <c r="F130" s="1" t="n">
        <v>50</v>
      </c>
      <c r="G130" s="1" t="s">
        <v>34</v>
      </c>
      <c r="H130" s="1" t="s">
        <v>35</v>
      </c>
      <c r="I130" s="1" t="s">
        <v>36</v>
      </c>
      <c r="N130" s="1" t="n">
        <v>75</v>
      </c>
    </row>
    <row r="131" customFormat="false" ht="15" hidden="false" customHeight="true" outlineLevel="0" collapsed="false">
      <c r="A131" s="1" t="n">
        <f aca="false">A130+1</f>
        <v>129</v>
      </c>
      <c r="B131" s="1" t="n">
        <f aca="false">B130+1</f>
        <v>1129</v>
      </c>
      <c r="C131" s="1" t="s">
        <v>209</v>
      </c>
      <c r="D131" s="3" t="n">
        <v>23377</v>
      </c>
      <c r="E131" s="1" t="s">
        <v>39</v>
      </c>
      <c r="F131" s="1" t="n">
        <v>50</v>
      </c>
      <c r="G131" s="1" t="s">
        <v>34</v>
      </c>
      <c r="H131" s="1" t="s">
        <v>35</v>
      </c>
      <c r="I131" s="1" t="s">
        <v>36</v>
      </c>
      <c r="N131" s="1" t="n">
        <v>75</v>
      </c>
    </row>
    <row r="132" customFormat="false" ht="15" hidden="false" customHeight="true" outlineLevel="0" collapsed="false">
      <c r="A132" s="1" t="n">
        <f aca="false">A131+1</f>
        <v>130</v>
      </c>
      <c r="B132" s="1" t="n">
        <f aca="false">B131+1</f>
        <v>1130</v>
      </c>
      <c r="C132" s="1" t="s">
        <v>210</v>
      </c>
      <c r="D132" s="3" t="n">
        <v>23468</v>
      </c>
      <c r="E132" s="1" t="s">
        <v>39</v>
      </c>
      <c r="F132" s="1" t="n">
        <v>50</v>
      </c>
      <c r="G132" s="1" t="s">
        <v>34</v>
      </c>
      <c r="H132" s="1" t="s">
        <v>35</v>
      </c>
      <c r="I132" s="1" t="s">
        <v>36</v>
      </c>
      <c r="N132" s="1" t="n">
        <v>75</v>
      </c>
    </row>
    <row r="133" customFormat="false" ht="15" hidden="false" customHeight="true" outlineLevel="0" collapsed="false">
      <c r="A133" s="1" t="n">
        <f aca="false">A132+1</f>
        <v>131</v>
      </c>
      <c r="B133" s="1" t="n">
        <f aca="false">B132+1</f>
        <v>1131</v>
      </c>
      <c r="C133" s="1" t="s">
        <v>211</v>
      </c>
      <c r="D133" s="3" t="n">
        <v>23743</v>
      </c>
      <c r="E133" s="1" t="s">
        <v>39</v>
      </c>
      <c r="F133" s="1" t="n">
        <v>50</v>
      </c>
      <c r="G133" s="1" t="s">
        <v>34</v>
      </c>
      <c r="H133" s="1" t="s">
        <v>35</v>
      </c>
      <c r="I133" s="1" t="s">
        <v>36</v>
      </c>
      <c r="N133" s="1" t="n">
        <v>75</v>
      </c>
    </row>
    <row r="134" customFormat="false" ht="15" hidden="false" customHeight="true" outlineLevel="0" collapsed="false">
      <c r="A134" s="1" t="n">
        <f aca="false">A133+1</f>
        <v>132</v>
      </c>
      <c r="B134" s="1" t="n">
        <f aca="false">B133+1</f>
        <v>1132</v>
      </c>
      <c r="C134" s="1" t="s">
        <v>212</v>
      </c>
      <c r="D134" s="3" t="n">
        <v>18629</v>
      </c>
      <c r="E134" s="1" t="s">
        <v>39</v>
      </c>
      <c r="F134" s="1" t="n">
        <v>50</v>
      </c>
      <c r="G134" s="1" t="s">
        <v>34</v>
      </c>
      <c r="H134" s="1" t="s">
        <v>35</v>
      </c>
      <c r="I134" s="1" t="s">
        <v>36</v>
      </c>
      <c r="N134" s="1" t="n">
        <v>75</v>
      </c>
      <c r="O134" s="1" t="n">
        <v>3</v>
      </c>
    </row>
    <row r="135" customFormat="false" ht="15" hidden="false" customHeight="true" outlineLevel="0" collapsed="false">
      <c r="A135" s="1" t="n">
        <f aca="false">A134+1</f>
        <v>133</v>
      </c>
      <c r="B135" s="1" t="n">
        <f aca="false">B134+1</f>
        <v>1133</v>
      </c>
      <c r="C135" s="1" t="s">
        <v>213</v>
      </c>
      <c r="D135" s="3" t="n">
        <v>18719</v>
      </c>
      <c r="E135" s="1" t="s">
        <v>39</v>
      </c>
      <c r="F135" s="1" t="n">
        <v>50</v>
      </c>
      <c r="G135" s="1" t="s">
        <v>34</v>
      </c>
      <c r="H135" s="1" t="s">
        <v>35</v>
      </c>
      <c r="I135" s="1" t="s">
        <v>36</v>
      </c>
      <c r="N135" s="1" t="n">
        <v>75</v>
      </c>
      <c r="O135" s="1" t="n">
        <v>3</v>
      </c>
    </row>
    <row r="136" customFormat="false" ht="15" hidden="false" customHeight="true" outlineLevel="0" collapsed="false">
      <c r="A136" s="1" t="n">
        <f aca="false">A135+1</f>
        <v>134</v>
      </c>
      <c r="B136" s="1" t="n">
        <f aca="false">B135+1</f>
        <v>1134</v>
      </c>
      <c r="C136" s="1" t="s">
        <v>214</v>
      </c>
      <c r="D136" s="3" t="n">
        <v>18994</v>
      </c>
      <c r="E136" s="1" t="s">
        <v>39</v>
      </c>
      <c r="F136" s="1" t="n">
        <v>50</v>
      </c>
      <c r="G136" s="1" t="s">
        <v>34</v>
      </c>
      <c r="H136" s="1" t="s">
        <v>35</v>
      </c>
      <c r="I136" s="1" t="s">
        <v>36</v>
      </c>
      <c r="N136" s="1" t="n">
        <v>75</v>
      </c>
      <c r="O136" s="1" t="n">
        <v>3</v>
      </c>
    </row>
    <row r="137" customFormat="false" ht="15" hidden="false" customHeight="true" outlineLevel="0" collapsed="false">
      <c r="A137" s="1" t="n">
        <f aca="false">A136+1</f>
        <v>135</v>
      </c>
      <c r="B137" s="1" t="n">
        <f aca="false">B136+1</f>
        <v>1135</v>
      </c>
      <c r="C137" s="1" t="s">
        <v>215</v>
      </c>
      <c r="D137" s="3" t="n">
        <v>19085</v>
      </c>
      <c r="E137" s="1" t="s">
        <v>39</v>
      </c>
      <c r="F137" s="1" t="n">
        <v>50</v>
      </c>
      <c r="G137" s="1" t="s">
        <v>34</v>
      </c>
      <c r="H137" s="1" t="s">
        <v>35</v>
      </c>
      <c r="I137" s="1" t="s">
        <v>36</v>
      </c>
      <c r="N137" s="1" t="n">
        <v>75</v>
      </c>
      <c r="O137" s="1" t="n">
        <v>3</v>
      </c>
    </row>
    <row r="138" customFormat="false" ht="15" hidden="false" customHeight="true" outlineLevel="0" collapsed="false">
      <c r="A138" s="1" t="n">
        <f aca="false">A137+1</f>
        <v>136</v>
      </c>
      <c r="B138" s="1" t="n">
        <f aca="false">B137+1</f>
        <v>1136</v>
      </c>
      <c r="C138" s="1" t="s">
        <v>216</v>
      </c>
      <c r="D138" s="3" t="n">
        <v>19360</v>
      </c>
      <c r="E138" s="1" t="s">
        <v>39</v>
      </c>
      <c r="F138" s="1" t="n">
        <v>50</v>
      </c>
      <c r="G138" s="1" t="s">
        <v>34</v>
      </c>
      <c r="H138" s="1" t="s">
        <v>35</v>
      </c>
      <c r="I138" s="1" t="s">
        <v>36</v>
      </c>
      <c r="N138" s="1" t="n">
        <v>75</v>
      </c>
      <c r="O138" s="1" t="n">
        <v>3</v>
      </c>
    </row>
    <row r="139" customFormat="false" ht="15" hidden="false" customHeight="true" outlineLevel="0" collapsed="false">
      <c r="A139" s="1" t="n">
        <f aca="false">A138+1</f>
        <v>137</v>
      </c>
      <c r="B139" s="1" t="n">
        <f aca="false">B138+1</f>
        <v>1137</v>
      </c>
      <c r="C139" s="1" t="s">
        <v>217</v>
      </c>
      <c r="D139" s="3" t="n">
        <v>19450</v>
      </c>
      <c r="E139" s="1" t="s">
        <v>39</v>
      </c>
      <c r="F139" s="1" t="n">
        <v>50</v>
      </c>
      <c r="G139" s="1" t="s">
        <v>34</v>
      </c>
      <c r="H139" s="1" t="s">
        <v>35</v>
      </c>
      <c r="I139" s="1" t="s">
        <v>36</v>
      </c>
      <c r="N139" s="1" t="n">
        <v>75</v>
      </c>
      <c r="O139" s="1" t="n">
        <v>3</v>
      </c>
    </row>
    <row r="140" customFormat="false" ht="15" hidden="false" customHeight="true" outlineLevel="0" collapsed="false">
      <c r="A140" s="1" t="n">
        <f aca="false">A139+1</f>
        <v>138</v>
      </c>
      <c r="B140" s="1" t="n">
        <f aca="false">B139+1</f>
        <v>1138</v>
      </c>
      <c r="C140" s="1" t="s">
        <v>218</v>
      </c>
      <c r="D140" s="3" t="n">
        <v>19725</v>
      </c>
      <c r="E140" s="1" t="s">
        <v>39</v>
      </c>
      <c r="F140" s="1" t="n">
        <v>50</v>
      </c>
      <c r="G140" s="1" t="s">
        <v>34</v>
      </c>
      <c r="H140" s="1" t="s">
        <v>35</v>
      </c>
      <c r="I140" s="1" t="s">
        <v>36</v>
      </c>
      <c r="N140" s="1" t="n">
        <v>75</v>
      </c>
      <c r="O140" s="1" t="n">
        <v>3</v>
      </c>
    </row>
    <row r="141" customFormat="false" ht="15" hidden="false" customHeight="true" outlineLevel="0" collapsed="false">
      <c r="A141" s="1" t="n">
        <f aca="false">A140+1</f>
        <v>139</v>
      </c>
      <c r="B141" s="1" t="n">
        <f aca="false">B140+1</f>
        <v>1139</v>
      </c>
      <c r="C141" s="1" t="s">
        <v>219</v>
      </c>
      <c r="D141" s="3" t="n">
        <v>19815</v>
      </c>
      <c r="E141" s="1" t="s">
        <v>39</v>
      </c>
      <c r="F141" s="1" t="n">
        <v>50</v>
      </c>
      <c r="G141" s="1" t="s">
        <v>34</v>
      </c>
      <c r="H141" s="1" t="s">
        <v>35</v>
      </c>
      <c r="I141" s="1" t="s">
        <v>36</v>
      </c>
      <c r="N141" s="1" t="n">
        <v>75</v>
      </c>
      <c r="O141" s="1" t="n">
        <v>3</v>
      </c>
    </row>
    <row r="142" customFormat="false" ht="15" hidden="false" customHeight="true" outlineLevel="0" collapsed="false">
      <c r="A142" s="1" t="n">
        <f aca="false">A141+1</f>
        <v>140</v>
      </c>
      <c r="B142" s="1" t="n">
        <f aca="false">B141+1</f>
        <v>1140</v>
      </c>
      <c r="C142" s="1" t="s">
        <v>220</v>
      </c>
      <c r="D142" s="3" t="n">
        <v>20090</v>
      </c>
      <c r="E142" s="1" t="s">
        <v>39</v>
      </c>
      <c r="F142" s="1" t="n">
        <v>50</v>
      </c>
      <c r="G142" s="1" t="s">
        <v>34</v>
      </c>
      <c r="H142" s="1" t="s">
        <v>35</v>
      </c>
      <c r="I142" s="1" t="s">
        <v>36</v>
      </c>
      <c r="N142" s="1" t="n">
        <v>75</v>
      </c>
      <c r="O142" s="1" t="n">
        <v>3</v>
      </c>
    </row>
    <row r="143" customFormat="false" ht="15" hidden="false" customHeight="true" outlineLevel="0" collapsed="false">
      <c r="A143" s="1" t="n">
        <f aca="false">A142+1</f>
        <v>141</v>
      </c>
      <c r="B143" s="1" t="n">
        <f aca="false">B142+1</f>
        <v>1141</v>
      </c>
      <c r="C143" s="1" t="s">
        <v>221</v>
      </c>
      <c r="D143" s="3" t="n">
        <v>20180</v>
      </c>
      <c r="E143" s="1" t="s">
        <v>39</v>
      </c>
      <c r="F143" s="1" t="n">
        <v>50</v>
      </c>
      <c r="G143" s="1" t="s">
        <v>34</v>
      </c>
      <c r="H143" s="1" t="s">
        <v>35</v>
      </c>
      <c r="I143" s="1" t="s">
        <v>36</v>
      </c>
      <c r="N143" s="1" t="n">
        <v>75</v>
      </c>
      <c r="O143" s="1" t="n">
        <v>3</v>
      </c>
    </row>
    <row r="144" customFormat="false" ht="15" hidden="false" customHeight="true" outlineLevel="0" collapsed="false">
      <c r="A144" s="1" t="n">
        <f aca="false">A143+1</f>
        <v>142</v>
      </c>
      <c r="B144" s="1" t="n">
        <f aca="false">B143+1</f>
        <v>1142</v>
      </c>
      <c r="C144" s="1" t="s">
        <v>222</v>
      </c>
      <c r="D144" s="3" t="n">
        <v>20455</v>
      </c>
      <c r="E144" s="1" t="s">
        <v>39</v>
      </c>
      <c r="F144" s="1" t="n">
        <v>50</v>
      </c>
      <c r="G144" s="1" t="s">
        <v>34</v>
      </c>
      <c r="H144" s="1" t="s">
        <v>35</v>
      </c>
      <c r="I144" s="1" t="s">
        <v>36</v>
      </c>
      <c r="N144" s="1" t="n">
        <v>75</v>
      </c>
      <c r="O144" s="1" t="n">
        <v>3</v>
      </c>
    </row>
    <row r="145" customFormat="false" ht="15" hidden="false" customHeight="true" outlineLevel="0" collapsed="false">
      <c r="A145" s="1" t="n">
        <f aca="false">A144+1</f>
        <v>143</v>
      </c>
      <c r="B145" s="1" t="n">
        <f aca="false">B144+1</f>
        <v>1143</v>
      </c>
      <c r="C145" s="1" t="s">
        <v>223</v>
      </c>
      <c r="D145" s="3" t="n">
        <v>20546</v>
      </c>
      <c r="E145" s="1" t="s">
        <v>39</v>
      </c>
      <c r="F145" s="1" t="n">
        <v>50</v>
      </c>
      <c r="G145" s="1" t="s">
        <v>34</v>
      </c>
      <c r="H145" s="1" t="s">
        <v>35</v>
      </c>
      <c r="I145" s="1" t="s">
        <v>36</v>
      </c>
      <c r="N145" s="1" t="n">
        <v>75</v>
      </c>
      <c r="O145" s="1" t="n">
        <v>3</v>
      </c>
    </row>
    <row r="146" customFormat="false" ht="15" hidden="false" customHeight="true" outlineLevel="0" collapsed="false">
      <c r="A146" s="1" t="n">
        <f aca="false">A145+1</f>
        <v>144</v>
      </c>
      <c r="B146" s="1" t="n">
        <f aca="false">B145+1</f>
        <v>1144</v>
      </c>
      <c r="C146" s="1" t="s">
        <v>224</v>
      </c>
      <c r="D146" s="3" t="n">
        <v>20821</v>
      </c>
      <c r="E146" s="1" t="s">
        <v>39</v>
      </c>
      <c r="F146" s="1" t="n">
        <v>50</v>
      </c>
      <c r="G146" s="1" t="s">
        <v>34</v>
      </c>
      <c r="H146" s="1" t="s">
        <v>35</v>
      </c>
      <c r="I146" s="1" t="s">
        <v>36</v>
      </c>
      <c r="N146" s="1" t="n">
        <v>75</v>
      </c>
      <c r="O146" s="1" t="n">
        <v>3</v>
      </c>
    </row>
    <row r="147" customFormat="false" ht="15" hidden="false" customHeight="true" outlineLevel="0" collapsed="false">
      <c r="A147" s="1" t="n">
        <f aca="false">A146+1</f>
        <v>145</v>
      </c>
      <c r="B147" s="1" t="n">
        <f aca="false">B146+1</f>
        <v>1145</v>
      </c>
      <c r="C147" s="1" t="s">
        <v>225</v>
      </c>
      <c r="D147" s="3" t="n">
        <v>20911</v>
      </c>
      <c r="E147" s="1" t="s">
        <v>39</v>
      </c>
      <c r="F147" s="1" t="n">
        <v>50</v>
      </c>
      <c r="G147" s="1" t="s">
        <v>34</v>
      </c>
      <c r="H147" s="1" t="s">
        <v>35</v>
      </c>
      <c r="I147" s="1" t="s">
        <v>36</v>
      </c>
      <c r="N147" s="1" t="n">
        <v>75</v>
      </c>
      <c r="O147" s="1" t="n">
        <v>3</v>
      </c>
    </row>
    <row r="148" customFormat="false" ht="15" hidden="false" customHeight="true" outlineLevel="0" collapsed="false">
      <c r="A148" s="1" t="n">
        <f aca="false">A147+1</f>
        <v>146</v>
      </c>
      <c r="B148" s="1" t="n">
        <f aca="false">B147+1</f>
        <v>1146</v>
      </c>
      <c r="C148" s="1" t="s">
        <v>226</v>
      </c>
      <c r="D148" s="3" t="n">
        <v>21186</v>
      </c>
      <c r="E148" s="1" t="s">
        <v>39</v>
      </c>
      <c r="F148" s="1" t="n">
        <v>50</v>
      </c>
      <c r="G148" s="1" t="s">
        <v>34</v>
      </c>
      <c r="H148" s="1" t="s">
        <v>35</v>
      </c>
      <c r="I148" s="1" t="s">
        <v>36</v>
      </c>
      <c r="N148" s="1" t="n">
        <v>75</v>
      </c>
      <c r="O148" s="1" t="n">
        <v>3</v>
      </c>
    </row>
    <row r="149" customFormat="false" ht="15" hidden="false" customHeight="true" outlineLevel="0" collapsed="false">
      <c r="A149" s="1" t="n">
        <f aca="false">A148+1</f>
        <v>147</v>
      </c>
      <c r="B149" s="1" t="n">
        <f aca="false">B148+1</f>
        <v>1147</v>
      </c>
      <c r="C149" s="1" t="s">
        <v>227</v>
      </c>
      <c r="D149" s="3" t="n">
        <v>21276</v>
      </c>
      <c r="E149" s="1" t="s">
        <v>39</v>
      </c>
      <c r="F149" s="1" t="n">
        <v>50</v>
      </c>
      <c r="G149" s="1" t="s">
        <v>34</v>
      </c>
      <c r="H149" s="1" t="s">
        <v>35</v>
      </c>
      <c r="I149" s="1" t="s">
        <v>36</v>
      </c>
      <c r="N149" s="1" t="n">
        <v>75</v>
      </c>
      <c r="O149" s="1" t="n">
        <v>3</v>
      </c>
    </row>
    <row r="150" customFormat="false" ht="15" hidden="false" customHeight="true" outlineLevel="0" collapsed="false">
      <c r="A150" s="1" t="n">
        <f aca="false">A149+1</f>
        <v>148</v>
      </c>
      <c r="B150" s="1" t="n">
        <f aca="false">B149+1</f>
        <v>1148</v>
      </c>
      <c r="C150" s="1" t="s">
        <v>228</v>
      </c>
      <c r="D150" s="3" t="n">
        <v>21551</v>
      </c>
      <c r="E150" s="1" t="s">
        <v>39</v>
      </c>
      <c r="F150" s="1" t="n">
        <v>50</v>
      </c>
      <c r="G150" s="1" t="s">
        <v>34</v>
      </c>
      <c r="H150" s="1" t="s">
        <v>35</v>
      </c>
      <c r="I150" s="1" t="s">
        <v>36</v>
      </c>
      <c r="N150" s="1" t="n">
        <v>75</v>
      </c>
      <c r="O150" s="1" t="n">
        <v>3</v>
      </c>
    </row>
    <row r="151" customFormat="false" ht="15" hidden="false" customHeight="true" outlineLevel="0" collapsed="false">
      <c r="A151" s="1" t="n">
        <f aca="false">A150+1</f>
        <v>149</v>
      </c>
      <c r="B151" s="1" t="n">
        <f aca="false">B150+1</f>
        <v>1149</v>
      </c>
      <c r="C151" s="1" t="s">
        <v>229</v>
      </c>
      <c r="D151" s="3" t="n">
        <v>21641</v>
      </c>
      <c r="E151" s="1" t="s">
        <v>39</v>
      </c>
      <c r="F151" s="1" t="n">
        <v>50</v>
      </c>
      <c r="G151" s="1" t="s">
        <v>34</v>
      </c>
      <c r="H151" s="1" t="s">
        <v>35</v>
      </c>
      <c r="I151" s="1" t="s">
        <v>36</v>
      </c>
      <c r="N151" s="1" t="n">
        <v>75</v>
      </c>
      <c r="O151" s="1" t="n">
        <v>3</v>
      </c>
    </row>
    <row r="152" customFormat="false" ht="15" hidden="false" customHeight="true" outlineLevel="0" collapsed="false">
      <c r="A152" s="1" t="n">
        <f aca="false">A151+1</f>
        <v>150</v>
      </c>
      <c r="B152" s="1" t="n">
        <f aca="false">B151+1</f>
        <v>1150</v>
      </c>
      <c r="C152" s="1" t="s">
        <v>230</v>
      </c>
      <c r="D152" s="3" t="n">
        <v>21916</v>
      </c>
      <c r="E152" s="1" t="s">
        <v>39</v>
      </c>
      <c r="F152" s="1" t="n">
        <v>50</v>
      </c>
      <c r="G152" s="1" t="s">
        <v>34</v>
      </c>
      <c r="H152" s="1" t="s">
        <v>35</v>
      </c>
      <c r="I152" s="1" t="s">
        <v>36</v>
      </c>
      <c r="N152" s="1" t="n">
        <v>75</v>
      </c>
      <c r="O152" s="1" t="n">
        <v>3</v>
      </c>
    </row>
    <row r="153" customFormat="false" ht="15" hidden="false" customHeight="true" outlineLevel="0" collapsed="false">
      <c r="A153" s="1" t="n">
        <f aca="false">A152+1</f>
        <v>151</v>
      </c>
      <c r="B153" s="1" t="n">
        <f aca="false">B152+1</f>
        <v>1151</v>
      </c>
      <c r="C153" s="1" t="s">
        <v>231</v>
      </c>
      <c r="D153" s="3" t="n">
        <v>22007</v>
      </c>
      <c r="E153" s="1" t="s">
        <v>39</v>
      </c>
      <c r="F153" s="1" t="n">
        <v>50</v>
      </c>
      <c r="G153" s="1" t="s">
        <v>34</v>
      </c>
      <c r="H153" s="1" t="s">
        <v>35</v>
      </c>
      <c r="I153" s="1" t="s">
        <v>36</v>
      </c>
      <c r="N153" s="1" t="n">
        <v>75</v>
      </c>
      <c r="O153" s="1" t="n">
        <v>3</v>
      </c>
    </row>
    <row r="154" customFormat="false" ht="15" hidden="false" customHeight="true" outlineLevel="0" collapsed="false">
      <c r="A154" s="1" t="n">
        <f aca="false">A153+1</f>
        <v>152</v>
      </c>
      <c r="B154" s="1" t="n">
        <f aca="false">B153+1</f>
        <v>1152</v>
      </c>
      <c r="C154" s="1" t="s">
        <v>232</v>
      </c>
      <c r="D154" s="3" t="n">
        <v>22282</v>
      </c>
      <c r="E154" s="1" t="s">
        <v>39</v>
      </c>
      <c r="F154" s="1" t="n">
        <v>50</v>
      </c>
      <c r="G154" s="1" t="s">
        <v>34</v>
      </c>
      <c r="H154" s="1" t="s">
        <v>35</v>
      </c>
      <c r="I154" s="1" t="s">
        <v>36</v>
      </c>
      <c r="N154" s="1" t="n">
        <v>75</v>
      </c>
      <c r="O154" s="1" t="n">
        <v>3</v>
      </c>
    </row>
    <row r="155" customFormat="false" ht="15" hidden="false" customHeight="true" outlineLevel="0" collapsed="false">
      <c r="A155" s="1" t="n">
        <f aca="false">A154+1</f>
        <v>153</v>
      </c>
      <c r="B155" s="1" t="n">
        <f aca="false">B154+1</f>
        <v>1153</v>
      </c>
      <c r="C155" s="1" t="s">
        <v>233</v>
      </c>
      <c r="D155" s="3" t="n">
        <v>22372</v>
      </c>
      <c r="E155" s="1" t="s">
        <v>39</v>
      </c>
      <c r="F155" s="1" t="n">
        <v>50</v>
      </c>
      <c r="G155" s="1" t="s">
        <v>34</v>
      </c>
      <c r="H155" s="1" t="s">
        <v>35</v>
      </c>
      <c r="I155" s="1" t="s">
        <v>36</v>
      </c>
      <c r="N155" s="1" t="n">
        <v>75</v>
      </c>
      <c r="O155" s="1" t="n">
        <v>3</v>
      </c>
    </row>
    <row r="156" customFormat="false" ht="15" hidden="false" customHeight="true" outlineLevel="0" collapsed="false">
      <c r="A156" s="1" t="n">
        <f aca="false">A155+1</f>
        <v>154</v>
      </c>
      <c r="B156" s="1" t="n">
        <f aca="false">B155+1</f>
        <v>1154</v>
      </c>
      <c r="C156" s="1" t="s">
        <v>234</v>
      </c>
      <c r="D156" s="3" t="n">
        <v>22647</v>
      </c>
      <c r="E156" s="1" t="s">
        <v>39</v>
      </c>
      <c r="F156" s="1" t="n">
        <v>50</v>
      </c>
      <c r="G156" s="1" t="s">
        <v>34</v>
      </c>
      <c r="H156" s="1" t="s">
        <v>35</v>
      </c>
      <c r="I156" s="1" t="s">
        <v>36</v>
      </c>
      <c r="N156" s="1" t="n">
        <v>75</v>
      </c>
      <c r="O156" s="1" t="n">
        <v>3</v>
      </c>
    </row>
    <row r="157" customFormat="false" ht="15" hidden="false" customHeight="true" outlineLevel="0" collapsed="false">
      <c r="A157" s="1" t="n">
        <f aca="false">A156+1</f>
        <v>155</v>
      </c>
      <c r="B157" s="1" t="n">
        <f aca="false">B156+1</f>
        <v>1155</v>
      </c>
      <c r="C157" s="1" t="s">
        <v>235</v>
      </c>
      <c r="D157" s="3" t="n">
        <v>22737</v>
      </c>
      <c r="E157" s="1" t="s">
        <v>39</v>
      </c>
      <c r="F157" s="1" t="n">
        <v>50</v>
      </c>
      <c r="G157" s="1" t="s">
        <v>34</v>
      </c>
      <c r="H157" s="1" t="s">
        <v>35</v>
      </c>
      <c r="I157" s="1" t="s">
        <v>36</v>
      </c>
      <c r="N157" s="1" t="n">
        <v>75</v>
      </c>
      <c r="O157" s="1" t="n">
        <v>3</v>
      </c>
    </row>
    <row r="158" customFormat="false" ht="15" hidden="false" customHeight="true" outlineLevel="0" collapsed="false">
      <c r="A158" s="1" t="n">
        <f aca="false">A157+1</f>
        <v>156</v>
      </c>
      <c r="B158" s="1" t="n">
        <f aca="false">B157+1</f>
        <v>1156</v>
      </c>
      <c r="C158" s="1" t="s">
        <v>236</v>
      </c>
      <c r="D158" s="3" t="n">
        <v>23012</v>
      </c>
      <c r="E158" s="1" t="s">
        <v>39</v>
      </c>
      <c r="F158" s="1" t="n">
        <v>50</v>
      </c>
      <c r="G158" s="1" t="s">
        <v>34</v>
      </c>
      <c r="H158" s="1" t="s">
        <v>35</v>
      </c>
      <c r="I158" s="1" t="s">
        <v>36</v>
      </c>
      <c r="N158" s="1" t="n">
        <v>75</v>
      </c>
      <c r="O158" s="1" t="n">
        <v>3</v>
      </c>
    </row>
    <row r="159" customFormat="false" ht="15" hidden="false" customHeight="true" outlineLevel="0" collapsed="false">
      <c r="A159" s="1" t="n">
        <f aca="false">A158+1</f>
        <v>157</v>
      </c>
      <c r="B159" s="1" t="n">
        <f aca="false">B158+1</f>
        <v>1157</v>
      </c>
      <c r="C159" s="1" t="s">
        <v>237</v>
      </c>
      <c r="D159" s="3" t="n">
        <v>23102</v>
      </c>
      <c r="E159" s="1" t="s">
        <v>39</v>
      </c>
      <c r="F159" s="1" t="n">
        <v>50</v>
      </c>
      <c r="G159" s="1" t="s">
        <v>34</v>
      </c>
      <c r="H159" s="1" t="s">
        <v>35</v>
      </c>
      <c r="I159" s="1" t="s">
        <v>36</v>
      </c>
      <c r="N159" s="1" t="n">
        <v>75</v>
      </c>
      <c r="O159" s="1" t="n">
        <v>3</v>
      </c>
    </row>
    <row r="160" customFormat="false" ht="15" hidden="false" customHeight="true" outlineLevel="0" collapsed="false">
      <c r="A160" s="1" t="n">
        <f aca="false">A159+1</f>
        <v>158</v>
      </c>
      <c r="B160" s="1" t="n">
        <f aca="false">B159+1</f>
        <v>1158</v>
      </c>
      <c r="C160" s="1" t="s">
        <v>238</v>
      </c>
      <c r="D160" s="3" t="n">
        <v>23377</v>
      </c>
      <c r="E160" s="1" t="s">
        <v>39</v>
      </c>
      <c r="F160" s="1" t="n">
        <v>50</v>
      </c>
      <c r="G160" s="1" t="s">
        <v>34</v>
      </c>
      <c r="H160" s="1" t="s">
        <v>35</v>
      </c>
      <c r="I160" s="1" t="s">
        <v>36</v>
      </c>
      <c r="N160" s="1" t="n">
        <v>75</v>
      </c>
      <c r="O160" s="1" t="n">
        <v>3</v>
      </c>
    </row>
    <row r="161" customFormat="false" ht="15" hidden="false" customHeight="true" outlineLevel="0" collapsed="false">
      <c r="A161" s="1" t="n">
        <f aca="false">A160+1</f>
        <v>159</v>
      </c>
      <c r="B161" s="1" t="n">
        <f aca="false">B160+1</f>
        <v>1159</v>
      </c>
      <c r="C161" s="1" t="s">
        <v>239</v>
      </c>
      <c r="D161" s="3" t="n">
        <v>23468</v>
      </c>
      <c r="E161" s="1" t="s">
        <v>39</v>
      </c>
      <c r="F161" s="1" t="n">
        <v>50</v>
      </c>
      <c r="G161" s="1" t="s">
        <v>34</v>
      </c>
      <c r="H161" s="1" t="s">
        <v>35</v>
      </c>
      <c r="I161" s="1" t="s">
        <v>36</v>
      </c>
      <c r="N161" s="1" t="n">
        <v>75</v>
      </c>
      <c r="O161" s="1" t="n">
        <v>3</v>
      </c>
    </row>
    <row r="162" customFormat="false" ht="15" hidden="false" customHeight="true" outlineLevel="0" collapsed="false">
      <c r="A162" s="1" t="n">
        <f aca="false">A161+1</f>
        <v>160</v>
      </c>
      <c r="B162" s="1" t="n">
        <f aca="false">B161+1</f>
        <v>1160</v>
      </c>
      <c r="C162" s="1" t="s">
        <v>240</v>
      </c>
      <c r="D162" s="3" t="n">
        <v>23743</v>
      </c>
      <c r="E162" s="1" t="s">
        <v>39</v>
      </c>
      <c r="F162" s="1" t="n">
        <v>50</v>
      </c>
      <c r="G162" s="1" t="s">
        <v>34</v>
      </c>
      <c r="H162" s="1" t="s">
        <v>35</v>
      </c>
      <c r="I162" s="1" t="s">
        <v>36</v>
      </c>
      <c r="N162" s="1" t="n">
        <v>75</v>
      </c>
      <c r="O162" s="1" t="n">
        <v>3</v>
      </c>
    </row>
    <row r="163" customFormat="false" ht="15" hidden="false" customHeight="true" outlineLevel="0" collapsed="false">
      <c r="A163" s="1" t="n">
        <f aca="false">A162+1</f>
        <v>161</v>
      </c>
      <c r="B163" s="1" t="n">
        <f aca="false">B162+1</f>
        <v>1161</v>
      </c>
      <c r="C163" s="1" t="s">
        <v>241</v>
      </c>
      <c r="D163" s="3" t="n">
        <v>18629</v>
      </c>
      <c r="E163" s="1" t="s">
        <v>39</v>
      </c>
      <c r="F163" s="1" t="n">
        <v>50</v>
      </c>
      <c r="G163" s="1" t="s">
        <v>34</v>
      </c>
      <c r="H163" s="1" t="s">
        <v>35</v>
      </c>
      <c r="I163" s="1" t="s">
        <v>36</v>
      </c>
      <c r="N163" s="1" t="n">
        <v>78</v>
      </c>
    </row>
    <row r="164" customFormat="false" ht="15" hidden="false" customHeight="true" outlineLevel="0" collapsed="false">
      <c r="A164" s="1" t="n">
        <f aca="false">A163+1</f>
        <v>162</v>
      </c>
      <c r="B164" s="1" t="n">
        <f aca="false">B163+1</f>
        <v>1162</v>
      </c>
      <c r="C164" s="1" t="s">
        <v>242</v>
      </c>
      <c r="D164" s="3" t="n">
        <v>18719</v>
      </c>
      <c r="E164" s="1" t="s">
        <v>39</v>
      </c>
      <c r="F164" s="1" t="n">
        <v>50</v>
      </c>
      <c r="G164" s="1" t="s">
        <v>34</v>
      </c>
      <c r="H164" s="1" t="s">
        <v>35</v>
      </c>
      <c r="I164" s="1" t="s">
        <v>36</v>
      </c>
      <c r="N164" s="1" t="n">
        <v>78</v>
      </c>
    </row>
    <row r="165" customFormat="false" ht="15" hidden="false" customHeight="true" outlineLevel="0" collapsed="false">
      <c r="A165" s="1" t="n">
        <f aca="false">A164+1</f>
        <v>163</v>
      </c>
      <c r="B165" s="1" t="n">
        <f aca="false">B164+1</f>
        <v>1163</v>
      </c>
      <c r="C165" s="1" t="s">
        <v>243</v>
      </c>
      <c r="D165" s="3" t="n">
        <v>18994</v>
      </c>
      <c r="E165" s="1" t="s">
        <v>39</v>
      </c>
      <c r="F165" s="1" t="n">
        <v>50</v>
      </c>
      <c r="G165" s="1" t="s">
        <v>34</v>
      </c>
      <c r="H165" s="1" t="s">
        <v>35</v>
      </c>
      <c r="I165" s="1" t="s">
        <v>36</v>
      </c>
      <c r="N165" s="1" t="n">
        <v>78</v>
      </c>
    </row>
    <row r="166" customFormat="false" ht="15" hidden="false" customHeight="true" outlineLevel="0" collapsed="false">
      <c r="A166" s="1" t="n">
        <f aca="false">A165+1</f>
        <v>164</v>
      </c>
      <c r="B166" s="1" t="n">
        <f aca="false">B165+1</f>
        <v>1164</v>
      </c>
      <c r="C166" s="1" t="s">
        <v>244</v>
      </c>
      <c r="D166" s="3" t="n">
        <v>19085</v>
      </c>
      <c r="E166" s="1" t="s">
        <v>39</v>
      </c>
      <c r="F166" s="1" t="n">
        <v>50</v>
      </c>
      <c r="G166" s="1" t="s">
        <v>34</v>
      </c>
      <c r="H166" s="1" t="s">
        <v>35</v>
      </c>
      <c r="I166" s="1" t="s">
        <v>36</v>
      </c>
      <c r="N166" s="1" t="n">
        <v>78</v>
      </c>
    </row>
    <row r="167" customFormat="false" ht="15" hidden="false" customHeight="true" outlineLevel="0" collapsed="false">
      <c r="A167" s="1" t="n">
        <f aca="false">A166+1</f>
        <v>165</v>
      </c>
      <c r="B167" s="1" t="n">
        <f aca="false">B166+1</f>
        <v>1165</v>
      </c>
      <c r="C167" s="1" t="s">
        <v>245</v>
      </c>
      <c r="D167" s="3" t="n">
        <v>19360</v>
      </c>
      <c r="E167" s="1" t="s">
        <v>39</v>
      </c>
      <c r="F167" s="1" t="n">
        <v>50</v>
      </c>
      <c r="G167" s="1" t="s">
        <v>34</v>
      </c>
      <c r="H167" s="1" t="s">
        <v>35</v>
      </c>
      <c r="I167" s="1" t="s">
        <v>36</v>
      </c>
      <c r="N167" s="1" t="n">
        <v>78</v>
      </c>
    </row>
    <row r="168" customFormat="false" ht="15" hidden="false" customHeight="true" outlineLevel="0" collapsed="false">
      <c r="A168" s="1" t="n">
        <f aca="false">A167+1</f>
        <v>166</v>
      </c>
      <c r="B168" s="1" t="n">
        <f aca="false">B167+1</f>
        <v>1166</v>
      </c>
      <c r="C168" s="1" t="s">
        <v>246</v>
      </c>
      <c r="D168" s="3" t="n">
        <v>19450</v>
      </c>
      <c r="E168" s="1" t="s">
        <v>39</v>
      </c>
      <c r="F168" s="1" t="n">
        <v>50</v>
      </c>
      <c r="G168" s="1" t="s">
        <v>34</v>
      </c>
      <c r="H168" s="1" t="s">
        <v>35</v>
      </c>
      <c r="I168" s="1" t="s">
        <v>36</v>
      </c>
      <c r="N168" s="1" t="n">
        <v>78</v>
      </c>
    </row>
    <row r="169" customFormat="false" ht="15" hidden="false" customHeight="true" outlineLevel="0" collapsed="false">
      <c r="A169" s="1" t="n">
        <f aca="false">A168+1</f>
        <v>167</v>
      </c>
      <c r="B169" s="1" t="n">
        <f aca="false">B168+1</f>
        <v>1167</v>
      </c>
      <c r="C169" s="1" t="s">
        <v>247</v>
      </c>
      <c r="D169" s="3" t="n">
        <v>19725</v>
      </c>
      <c r="E169" s="1" t="s">
        <v>39</v>
      </c>
      <c r="F169" s="1" t="n">
        <v>50</v>
      </c>
      <c r="G169" s="1" t="s">
        <v>34</v>
      </c>
      <c r="H169" s="1" t="s">
        <v>35</v>
      </c>
      <c r="I169" s="1" t="s">
        <v>36</v>
      </c>
      <c r="N169" s="1" t="n">
        <v>78</v>
      </c>
    </row>
    <row r="170" customFormat="false" ht="15" hidden="false" customHeight="true" outlineLevel="0" collapsed="false">
      <c r="A170" s="1" t="n">
        <f aca="false">A169+1</f>
        <v>168</v>
      </c>
      <c r="B170" s="1" t="n">
        <f aca="false">B169+1</f>
        <v>1168</v>
      </c>
      <c r="C170" s="1" t="s">
        <v>248</v>
      </c>
      <c r="D170" s="3" t="n">
        <v>19815</v>
      </c>
      <c r="E170" s="1" t="s">
        <v>39</v>
      </c>
      <c r="F170" s="1" t="n">
        <v>50</v>
      </c>
      <c r="G170" s="1" t="s">
        <v>34</v>
      </c>
      <c r="H170" s="1" t="s">
        <v>35</v>
      </c>
      <c r="I170" s="1" t="s">
        <v>36</v>
      </c>
      <c r="N170" s="1" t="n">
        <v>78</v>
      </c>
    </row>
    <row r="171" customFormat="false" ht="15" hidden="false" customHeight="true" outlineLevel="0" collapsed="false">
      <c r="A171" s="1" t="n">
        <f aca="false">A170+1</f>
        <v>169</v>
      </c>
      <c r="B171" s="1" t="n">
        <f aca="false">B170+1</f>
        <v>1169</v>
      </c>
      <c r="C171" s="1" t="s">
        <v>249</v>
      </c>
      <c r="D171" s="3" t="n">
        <v>20090</v>
      </c>
      <c r="E171" s="1" t="s">
        <v>39</v>
      </c>
      <c r="F171" s="1" t="n">
        <v>50</v>
      </c>
      <c r="G171" s="1" t="s">
        <v>34</v>
      </c>
      <c r="H171" s="1" t="s">
        <v>35</v>
      </c>
      <c r="I171" s="1" t="s">
        <v>36</v>
      </c>
      <c r="N171" s="1" t="n">
        <v>78</v>
      </c>
    </row>
    <row r="172" customFormat="false" ht="15" hidden="false" customHeight="true" outlineLevel="0" collapsed="false">
      <c r="A172" s="1" t="n">
        <f aca="false">A171+1</f>
        <v>170</v>
      </c>
      <c r="B172" s="1" t="n">
        <f aca="false">B171+1</f>
        <v>1170</v>
      </c>
      <c r="C172" s="1" t="s">
        <v>250</v>
      </c>
      <c r="D172" s="3" t="n">
        <v>20180</v>
      </c>
      <c r="E172" s="1" t="s">
        <v>39</v>
      </c>
      <c r="F172" s="1" t="n">
        <v>50</v>
      </c>
      <c r="G172" s="1" t="s">
        <v>34</v>
      </c>
      <c r="H172" s="1" t="s">
        <v>35</v>
      </c>
      <c r="I172" s="1" t="s">
        <v>36</v>
      </c>
      <c r="N172" s="1" t="n">
        <v>78</v>
      </c>
    </row>
    <row r="173" customFormat="false" ht="15" hidden="false" customHeight="true" outlineLevel="0" collapsed="false">
      <c r="A173" s="1" t="n">
        <f aca="false">A172+1</f>
        <v>171</v>
      </c>
      <c r="B173" s="1" t="n">
        <f aca="false">B172+1</f>
        <v>1171</v>
      </c>
      <c r="C173" s="1" t="s">
        <v>251</v>
      </c>
      <c r="D173" s="3" t="n">
        <v>20455</v>
      </c>
      <c r="E173" s="1" t="s">
        <v>39</v>
      </c>
      <c r="F173" s="1" t="n">
        <v>50</v>
      </c>
      <c r="G173" s="1" t="s">
        <v>34</v>
      </c>
      <c r="H173" s="1" t="s">
        <v>35</v>
      </c>
      <c r="I173" s="1" t="s">
        <v>36</v>
      </c>
      <c r="N173" s="1" t="n">
        <v>78</v>
      </c>
    </row>
    <row r="174" customFormat="false" ht="15" hidden="false" customHeight="true" outlineLevel="0" collapsed="false">
      <c r="A174" s="1" t="n">
        <f aca="false">A173+1</f>
        <v>172</v>
      </c>
      <c r="B174" s="1" t="n">
        <f aca="false">B173+1</f>
        <v>1172</v>
      </c>
      <c r="C174" s="1" t="s">
        <v>252</v>
      </c>
      <c r="D174" s="3" t="n">
        <v>20546</v>
      </c>
      <c r="E174" s="1" t="s">
        <v>39</v>
      </c>
      <c r="F174" s="1" t="n">
        <v>50</v>
      </c>
      <c r="G174" s="1" t="s">
        <v>34</v>
      </c>
      <c r="H174" s="1" t="s">
        <v>35</v>
      </c>
      <c r="I174" s="1" t="s">
        <v>36</v>
      </c>
      <c r="N174" s="1" t="n">
        <v>78</v>
      </c>
    </row>
    <row r="175" customFormat="false" ht="15" hidden="false" customHeight="true" outlineLevel="0" collapsed="false">
      <c r="A175" s="1" t="n">
        <f aca="false">A174+1</f>
        <v>173</v>
      </c>
      <c r="B175" s="1" t="n">
        <f aca="false">B174+1</f>
        <v>1173</v>
      </c>
      <c r="C175" s="1" t="s">
        <v>253</v>
      </c>
      <c r="D175" s="3" t="n">
        <v>20821</v>
      </c>
      <c r="E175" s="1" t="s">
        <v>39</v>
      </c>
      <c r="F175" s="1" t="n">
        <v>50</v>
      </c>
      <c r="G175" s="1" t="s">
        <v>34</v>
      </c>
      <c r="H175" s="1" t="s">
        <v>35</v>
      </c>
      <c r="I175" s="1" t="s">
        <v>36</v>
      </c>
      <c r="N175" s="1" t="n">
        <v>78</v>
      </c>
    </row>
    <row r="176" customFormat="false" ht="15" hidden="false" customHeight="true" outlineLevel="0" collapsed="false">
      <c r="A176" s="1" t="n">
        <f aca="false">A175+1</f>
        <v>174</v>
      </c>
      <c r="B176" s="1" t="n">
        <f aca="false">B175+1</f>
        <v>1174</v>
      </c>
      <c r="C176" s="1" t="s">
        <v>254</v>
      </c>
      <c r="D176" s="3" t="n">
        <v>20911</v>
      </c>
      <c r="E176" s="1" t="s">
        <v>39</v>
      </c>
      <c r="F176" s="1" t="n">
        <v>50</v>
      </c>
      <c r="G176" s="1" t="s">
        <v>34</v>
      </c>
      <c r="H176" s="1" t="s">
        <v>35</v>
      </c>
      <c r="I176" s="1" t="s">
        <v>36</v>
      </c>
      <c r="N176" s="1" t="n">
        <v>78</v>
      </c>
    </row>
    <row r="177" customFormat="false" ht="15" hidden="false" customHeight="true" outlineLevel="0" collapsed="false">
      <c r="A177" s="1" t="n">
        <f aca="false">A176+1</f>
        <v>175</v>
      </c>
      <c r="B177" s="1" t="n">
        <f aca="false">B176+1</f>
        <v>1175</v>
      </c>
      <c r="C177" s="1" t="s">
        <v>255</v>
      </c>
      <c r="D177" s="3" t="n">
        <v>21186</v>
      </c>
      <c r="E177" s="1" t="s">
        <v>39</v>
      </c>
      <c r="F177" s="1" t="n">
        <v>50</v>
      </c>
      <c r="G177" s="1" t="s">
        <v>34</v>
      </c>
      <c r="H177" s="1" t="s">
        <v>35</v>
      </c>
      <c r="I177" s="1" t="s">
        <v>36</v>
      </c>
      <c r="N177" s="1" t="n">
        <v>78</v>
      </c>
    </row>
    <row r="178" customFormat="false" ht="15" hidden="false" customHeight="true" outlineLevel="0" collapsed="false">
      <c r="A178" s="1" t="n">
        <f aca="false">A177+1</f>
        <v>176</v>
      </c>
      <c r="B178" s="1" t="n">
        <f aca="false">B177+1</f>
        <v>1176</v>
      </c>
      <c r="C178" s="1" t="s">
        <v>256</v>
      </c>
      <c r="D178" s="3" t="n">
        <v>21276</v>
      </c>
      <c r="E178" s="1" t="s">
        <v>39</v>
      </c>
      <c r="F178" s="1" t="n">
        <v>50</v>
      </c>
      <c r="G178" s="1" t="s">
        <v>34</v>
      </c>
      <c r="H178" s="1" t="s">
        <v>35</v>
      </c>
      <c r="I178" s="1" t="s">
        <v>36</v>
      </c>
      <c r="N178" s="1" t="n">
        <v>78</v>
      </c>
    </row>
    <row r="179" customFormat="false" ht="15" hidden="false" customHeight="true" outlineLevel="0" collapsed="false">
      <c r="A179" s="1" t="n">
        <f aca="false">A178+1</f>
        <v>177</v>
      </c>
      <c r="B179" s="1" t="n">
        <f aca="false">B178+1</f>
        <v>1177</v>
      </c>
      <c r="C179" s="1" t="s">
        <v>257</v>
      </c>
      <c r="D179" s="3" t="n">
        <v>21551</v>
      </c>
      <c r="E179" s="1" t="s">
        <v>39</v>
      </c>
      <c r="F179" s="1" t="n">
        <v>50</v>
      </c>
      <c r="G179" s="1" t="s">
        <v>34</v>
      </c>
      <c r="H179" s="1" t="s">
        <v>35</v>
      </c>
      <c r="I179" s="1" t="s">
        <v>36</v>
      </c>
      <c r="N179" s="1" t="n">
        <v>78</v>
      </c>
    </row>
    <row r="180" customFormat="false" ht="15" hidden="false" customHeight="true" outlineLevel="0" collapsed="false">
      <c r="A180" s="1" t="n">
        <f aca="false">A179+1</f>
        <v>178</v>
      </c>
      <c r="B180" s="1" t="n">
        <f aca="false">B179+1</f>
        <v>1178</v>
      </c>
      <c r="C180" s="1" t="s">
        <v>258</v>
      </c>
      <c r="D180" s="3" t="n">
        <v>21641</v>
      </c>
      <c r="E180" s="1" t="s">
        <v>39</v>
      </c>
      <c r="F180" s="1" t="n">
        <v>50</v>
      </c>
      <c r="G180" s="1" t="s">
        <v>34</v>
      </c>
      <c r="H180" s="1" t="s">
        <v>35</v>
      </c>
      <c r="I180" s="1" t="s">
        <v>36</v>
      </c>
      <c r="N180" s="1" t="n">
        <v>78</v>
      </c>
    </row>
    <row r="181" customFormat="false" ht="15" hidden="false" customHeight="true" outlineLevel="0" collapsed="false">
      <c r="A181" s="1" t="n">
        <f aca="false">A180+1</f>
        <v>179</v>
      </c>
      <c r="B181" s="1" t="n">
        <f aca="false">B180+1</f>
        <v>1179</v>
      </c>
      <c r="C181" s="1" t="s">
        <v>259</v>
      </c>
      <c r="D181" s="3" t="n">
        <v>21916</v>
      </c>
      <c r="E181" s="1" t="s">
        <v>39</v>
      </c>
      <c r="F181" s="1" t="n">
        <v>50</v>
      </c>
      <c r="G181" s="1" t="s">
        <v>34</v>
      </c>
      <c r="H181" s="1" t="s">
        <v>35</v>
      </c>
      <c r="I181" s="1" t="s">
        <v>36</v>
      </c>
      <c r="N181" s="1" t="n">
        <v>78</v>
      </c>
    </row>
    <row r="182" customFormat="false" ht="15" hidden="false" customHeight="true" outlineLevel="0" collapsed="false">
      <c r="A182" s="1" t="n">
        <f aca="false">A181+1</f>
        <v>180</v>
      </c>
      <c r="B182" s="1" t="n">
        <f aca="false">B181+1</f>
        <v>1180</v>
      </c>
      <c r="C182" s="1" t="s">
        <v>260</v>
      </c>
      <c r="D182" s="3" t="n">
        <v>22007</v>
      </c>
      <c r="E182" s="1" t="s">
        <v>39</v>
      </c>
      <c r="F182" s="1" t="n">
        <v>50</v>
      </c>
      <c r="G182" s="1" t="s">
        <v>34</v>
      </c>
      <c r="H182" s="1" t="s">
        <v>35</v>
      </c>
      <c r="I182" s="1" t="s">
        <v>36</v>
      </c>
      <c r="N182" s="1" t="n">
        <v>78</v>
      </c>
    </row>
    <row r="183" customFormat="false" ht="15" hidden="false" customHeight="true" outlineLevel="0" collapsed="false">
      <c r="A183" s="1" t="n">
        <f aca="false">A182+1</f>
        <v>181</v>
      </c>
      <c r="B183" s="1" t="n">
        <f aca="false">B182+1</f>
        <v>1181</v>
      </c>
      <c r="C183" s="1" t="s">
        <v>261</v>
      </c>
      <c r="D183" s="3" t="n">
        <v>22282</v>
      </c>
      <c r="E183" s="1" t="s">
        <v>39</v>
      </c>
      <c r="F183" s="1" t="n">
        <v>50</v>
      </c>
      <c r="G183" s="1" t="s">
        <v>34</v>
      </c>
      <c r="H183" s="1" t="s">
        <v>35</v>
      </c>
      <c r="I183" s="1" t="s">
        <v>36</v>
      </c>
      <c r="N183" s="1" t="n">
        <v>78</v>
      </c>
    </row>
    <row r="184" customFormat="false" ht="15" hidden="false" customHeight="true" outlineLevel="0" collapsed="false">
      <c r="A184" s="1" t="n">
        <f aca="false">A183+1</f>
        <v>182</v>
      </c>
      <c r="B184" s="1" t="n">
        <f aca="false">B183+1</f>
        <v>1182</v>
      </c>
      <c r="C184" s="1" t="s">
        <v>262</v>
      </c>
      <c r="D184" s="3" t="n">
        <v>22372</v>
      </c>
      <c r="E184" s="1" t="s">
        <v>39</v>
      </c>
      <c r="F184" s="1" t="n">
        <v>50</v>
      </c>
      <c r="G184" s="1" t="s">
        <v>34</v>
      </c>
      <c r="H184" s="1" t="s">
        <v>35</v>
      </c>
      <c r="I184" s="1" t="s">
        <v>36</v>
      </c>
      <c r="N184" s="1" t="n">
        <v>78</v>
      </c>
    </row>
    <row r="185" customFormat="false" ht="15" hidden="false" customHeight="true" outlineLevel="0" collapsed="false">
      <c r="A185" s="1" t="n">
        <f aca="false">A184+1</f>
        <v>183</v>
      </c>
      <c r="B185" s="1" t="n">
        <f aca="false">B184+1</f>
        <v>1183</v>
      </c>
      <c r="C185" s="1" t="s">
        <v>263</v>
      </c>
      <c r="D185" s="3" t="n">
        <v>22647</v>
      </c>
      <c r="E185" s="1" t="s">
        <v>39</v>
      </c>
      <c r="F185" s="1" t="n">
        <v>50</v>
      </c>
      <c r="G185" s="1" t="s">
        <v>34</v>
      </c>
      <c r="H185" s="1" t="s">
        <v>35</v>
      </c>
      <c r="I185" s="1" t="s">
        <v>36</v>
      </c>
      <c r="N185" s="1" t="n">
        <v>78</v>
      </c>
    </row>
    <row r="186" customFormat="false" ht="15" hidden="false" customHeight="true" outlineLevel="0" collapsed="false">
      <c r="A186" s="1" t="n">
        <f aca="false">A185+1</f>
        <v>184</v>
      </c>
      <c r="B186" s="1" t="n">
        <f aca="false">B185+1</f>
        <v>1184</v>
      </c>
      <c r="C186" s="1" t="s">
        <v>264</v>
      </c>
      <c r="D186" s="3" t="n">
        <v>22737</v>
      </c>
      <c r="E186" s="1" t="s">
        <v>39</v>
      </c>
      <c r="F186" s="1" t="n">
        <v>50</v>
      </c>
      <c r="G186" s="1" t="s">
        <v>34</v>
      </c>
      <c r="H186" s="1" t="s">
        <v>35</v>
      </c>
      <c r="I186" s="1" t="s">
        <v>36</v>
      </c>
      <c r="N186" s="1" t="n">
        <v>78</v>
      </c>
    </row>
    <row r="187" customFormat="false" ht="15" hidden="false" customHeight="true" outlineLevel="0" collapsed="false">
      <c r="A187" s="1" t="n">
        <f aca="false">A186+1</f>
        <v>185</v>
      </c>
      <c r="B187" s="1" t="n">
        <f aca="false">B186+1</f>
        <v>1185</v>
      </c>
      <c r="C187" s="1" t="s">
        <v>265</v>
      </c>
      <c r="D187" s="3" t="n">
        <v>23012</v>
      </c>
      <c r="E187" s="1" t="s">
        <v>39</v>
      </c>
      <c r="F187" s="1" t="n">
        <v>50</v>
      </c>
      <c r="G187" s="1" t="s">
        <v>34</v>
      </c>
      <c r="H187" s="1" t="s">
        <v>35</v>
      </c>
      <c r="I187" s="1" t="s">
        <v>36</v>
      </c>
      <c r="N187" s="1" t="n">
        <v>78</v>
      </c>
    </row>
    <row r="188" customFormat="false" ht="15" hidden="false" customHeight="true" outlineLevel="0" collapsed="false">
      <c r="A188" s="1" t="n">
        <f aca="false">A187+1</f>
        <v>186</v>
      </c>
      <c r="B188" s="1" t="n">
        <f aca="false">B187+1</f>
        <v>1186</v>
      </c>
      <c r="C188" s="1" t="s">
        <v>266</v>
      </c>
      <c r="D188" s="3" t="n">
        <v>23102</v>
      </c>
      <c r="E188" s="1" t="s">
        <v>39</v>
      </c>
      <c r="F188" s="1" t="n">
        <v>50</v>
      </c>
      <c r="G188" s="1" t="s">
        <v>34</v>
      </c>
      <c r="H188" s="1" t="s">
        <v>35</v>
      </c>
      <c r="I188" s="1" t="s">
        <v>36</v>
      </c>
      <c r="N188" s="1" t="n">
        <v>78</v>
      </c>
    </row>
    <row r="189" customFormat="false" ht="15" hidden="false" customHeight="true" outlineLevel="0" collapsed="false">
      <c r="A189" s="1" t="n">
        <f aca="false">A188+1</f>
        <v>187</v>
      </c>
      <c r="B189" s="1" t="n">
        <f aca="false">B188+1</f>
        <v>1187</v>
      </c>
      <c r="C189" s="1" t="s">
        <v>267</v>
      </c>
      <c r="D189" s="3" t="n">
        <v>23377</v>
      </c>
      <c r="E189" s="1" t="s">
        <v>39</v>
      </c>
      <c r="F189" s="1" t="n">
        <v>50</v>
      </c>
      <c r="G189" s="1" t="s">
        <v>34</v>
      </c>
      <c r="H189" s="1" t="s">
        <v>35</v>
      </c>
      <c r="I189" s="1" t="s">
        <v>36</v>
      </c>
      <c r="N189" s="1" t="n">
        <v>78</v>
      </c>
    </row>
    <row r="190" customFormat="false" ht="15" hidden="false" customHeight="true" outlineLevel="0" collapsed="false">
      <c r="A190" s="1" t="n">
        <f aca="false">A189+1</f>
        <v>188</v>
      </c>
      <c r="B190" s="1" t="n">
        <f aca="false">B189+1</f>
        <v>1188</v>
      </c>
      <c r="C190" s="1" t="s">
        <v>268</v>
      </c>
      <c r="D190" s="3" t="n">
        <v>23468</v>
      </c>
      <c r="E190" s="1" t="s">
        <v>39</v>
      </c>
      <c r="F190" s="1" t="n">
        <v>50</v>
      </c>
      <c r="G190" s="1" t="s">
        <v>34</v>
      </c>
      <c r="H190" s="1" t="s">
        <v>35</v>
      </c>
      <c r="I190" s="1" t="s">
        <v>36</v>
      </c>
      <c r="N190" s="1" t="n">
        <v>78</v>
      </c>
    </row>
    <row r="191" customFormat="false" ht="15" hidden="false" customHeight="true" outlineLevel="0" collapsed="false">
      <c r="A191" s="1" t="n">
        <f aca="false">A190+1</f>
        <v>189</v>
      </c>
      <c r="B191" s="1" t="n">
        <f aca="false">B190+1</f>
        <v>1189</v>
      </c>
      <c r="C191" s="1" t="s">
        <v>269</v>
      </c>
      <c r="D191" s="3" t="n">
        <v>23743</v>
      </c>
      <c r="E191" s="1" t="s">
        <v>39</v>
      </c>
      <c r="F191" s="1" t="n">
        <v>50</v>
      </c>
      <c r="G191" s="1" t="s">
        <v>34</v>
      </c>
      <c r="H191" s="1" t="s">
        <v>35</v>
      </c>
      <c r="I191" s="1" t="s">
        <v>36</v>
      </c>
      <c r="N191" s="1" t="n">
        <v>78</v>
      </c>
    </row>
    <row r="192" customFormat="false" ht="15" hidden="false" customHeight="true" outlineLevel="0" collapsed="false">
      <c r="A192" s="1" t="n">
        <f aca="false">A191+1</f>
        <v>190</v>
      </c>
      <c r="B192" s="1" t="n">
        <f aca="false">B191+1</f>
        <v>1190</v>
      </c>
      <c r="C192" s="1" t="s">
        <v>270</v>
      </c>
      <c r="D192" s="3" t="n">
        <v>18629</v>
      </c>
      <c r="E192" s="1" t="s">
        <v>39</v>
      </c>
      <c r="F192" s="1" t="n">
        <v>50</v>
      </c>
      <c r="G192" s="1" t="s">
        <v>34</v>
      </c>
      <c r="H192" s="1" t="s">
        <v>35</v>
      </c>
      <c r="I192" s="1" t="s">
        <v>36</v>
      </c>
      <c r="N192" s="1" t="n">
        <v>78</v>
      </c>
      <c r="O192" s="1" t="n">
        <v>3</v>
      </c>
    </row>
    <row r="193" customFormat="false" ht="15" hidden="false" customHeight="true" outlineLevel="0" collapsed="false">
      <c r="A193" s="1" t="n">
        <f aca="false">A192+1</f>
        <v>191</v>
      </c>
      <c r="B193" s="1" t="n">
        <f aca="false">B192+1</f>
        <v>1191</v>
      </c>
      <c r="C193" s="1" t="s">
        <v>271</v>
      </c>
      <c r="D193" s="3" t="n">
        <v>18719</v>
      </c>
      <c r="E193" s="1" t="s">
        <v>39</v>
      </c>
      <c r="F193" s="1" t="n">
        <v>50</v>
      </c>
      <c r="G193" s="1" t="s">
        <v>34</v>
      </c>
      <c r="H193" s="1" t="s">
        <v>35</v>
      </c>
      <c r="I193" s="1" t="s">
        <v>36</v>
      </c>
      <c r="N193" s="1" t="n">
        <v>78</v>
      </c>
      <c r="O193" s="1" t="n">
        <v>3</v>
      </c>
    </row>
    <row r="194" customFormat="false" ht="15" hidden="false" customHeight="true" outlineLevel="0" collapsed="false">
      <c r="A194" s="1" t="n">
        <f aca="false">A193+1</f>
        <v>192</v>
      </c>
      <c r="B194" s="1" t="n">
        <f aca="false">B193+1</f>
        <v>1192</v>
      </c>
      <c r="C194" s="1" t="s">
        <v>272</v>
      </c>
      <c r="D194" s="3" t="n">
        <v>18994</v>
      </c>
      <c r="E194" s="1" t="s">
        <v>39</v>
      </c>
      <c r="F194" s="1" t="n">
        <v>50</v>
      </c>
      <c r="G194" s="1" t="s">
        <v>34</v>
      </c>
      <c r="H194" s="1" t="s">
        <v>35</v>
      </c>
      <c r="I194" s="1" t="s">
        <v>36</v>
      </c>
      <c r="N194" s="1" t="n">
        <v>78</v>
      </c>
      <c r="O194" s="1" t="n">
        <v>3</v>
      </c>
    </row>
    <row r="195" customFormat="false" ht="15" hidden="false" customHeight="true" outlineLevel="0" collapsed="false">
      <c r="A195" s="1" t="n">
        <f aca="false">A194+1</f>
        <v>193</v>
      </c>
      <c r="B195" s="1" t="n">
        <f aca="false">B194+1</f>
        <v>1193</v>
      </c>
      <c r="C195" s="1" t="s">
        <v>273</v>
      </c>
      <c r="D195" s="3" t="n">
        <v>19085</v>
      </c>
      <c r="E195" s="1" t="s">
        <v>39</v>
      </c>
      <c r="F195" s="1" t="n">
        <v>50</v>
      </c>
      <c r="G195" s="1" t="s">
        <v>34</v>
      </c>
      <c r="H195" s="1" t="s">
        <v>35</v>
      </c>
      <c r="I195" s="1" t="s">
        <v>36</v>
      </c>
      <c r="N195" s="1" t="n">
        <v>78</v>
      </c>
      <c r="O195" s="1" t="n">
        <v>3</v>
      </c>
    </row>
    <row r="196" customFormat="false" ht="15" hidden="false" customHeight="true" outlineLevel="0" collapsed="false">
      <c r="A196" s="1" t="n">
        <f aca="false">A195+1</f>
        <v>194</v>
      </c>
      <c r="B196" s="1" t="n">
        <f aca="false">B195+1</f>
        <v>1194</v>
      </c>
      <c r="C196" s="1" t="s">
        <v>274</v>
      </c>
      <c r="D196" s="3" t="n">
        <v>19360</v>
      </c>
      <c r="E196" s="1" t="s">
        <v>39</v>
      </c>
      <c r="F196" s="1" t="n">
        <v>50</v>
      </c>
      <c r="G196" s="1" t="s">
        <v>34</v>
      </c>
      <c r="H196" s="1" t="s">
        <v>35</v>
      </c>
      <c r="I196" s="1" t="s">
        <v>36</v>
      </c>
      <c r="N196" s="1" t="n">
        <v>78</v>
      </c>
      <c r="O196" s="1" t="n">
        <v>3</v>
      </c>
    </row>
    <row r="197" customFormat="false" ht="15" hidden="false" customHeight="true" outlineLevel="0" collapsed="false">
      <c r="A197" s="1" t="n">
        <f aca="false">A196+1</f>
        <v>195</v>
      </c>
      <c r="B197" s="1" t="n">
        <f aca="false">B196+1</f>
        <v>1195</v>
      </c>
      <c r="C197" s="1" t="s">
        <v>275</v>
      </c>
      <c r="D197" s="3" t="n">
        <v>19450</v>
      </c>
      <c r="E197" s="1" t="s">
        <v>39</v>
      </c>
      <c r="F197" s="1" t="n">
        <v>50</v>
      </c>
      <c r="G197" s="1" t="s">
        <v>34</v>
      </c>
      <c r="H197" s="1" t="s">
        <v>35</v>
      </c>
      <c r="I197" s="1" t="s">
        <v>36</v>
      </c>
      <c r="N197" s="1" t="n">
        <v>78</v>
      </c>
      <c r="O197" s="1" t="n">
        <v>3</v>
      </c>
    </row>
    <row r="198" customFormat="false" ht="15" hidden="false" customHeight="true" outlineLevel="0" collapsed="false">
      <c r="A198" s="1" t="n">
        <f aca="false">A197+1</f>
        <v>196</v>
      </c>
      <c r="B198" s="1" t="n">
        <f aca="false">B197+1</f>
        <v>1196</v>
      </c>
      <c r="C198" s="1" t="s">
        <v>276</v>
      </c>
      <c r="D198" s="3" t="n">
        <v>19725</v>
      </c>
      <c r="E198" s="1" t="s">
        <v>39</v>
      </c>
      <c r="F198" s="1" t="n">
        <v>50</v>
      </c>
      <c r="G198" s="1" t="s">
        <v>34</v>
      </c>
      <c r="H198" s="1" t="s">
        <v>35</v>
      </c>
      <c r="I198" s="1" t="s">
        <v>36</v>
      </c>
      <c r="N198" s="1" t="n">
        <v>78</v>
      </c>
      <c r="O198" s="1" t="n">
        <v>3</v>
      </c>
    </row>
    <row r="199" customFormat="false" ht="15" hidden="false" customHeight="true" outlineLevel="0" collapsed="false">
      <c r="A199" s="1" t="n">
        <f aca="false">A198+1</f>
        <v>197</v>
      </c>
      <c r="B199" s="1" t="n">
        <f aca="false">B198+1</f>
        <v>1197</v>
      </c>
      <c r="C199" s="1" t="s">
        <v>277</v>
      </c>
      <c r="D199" s="3" t="n">
        <v>19815</v>
      </c>
      <c r="E199" s="1" t="s">
        <v>39</v>
      </c>
      <c r="F199" s="1" t="n">
        <v>50</v>
      </c>
      <c r="G199" s="1" t="s">
        <v>34</v>
      </c>
      <c r="H199" s="1" t="s">
        <v>35</v>
      </c>
      <c r="I199" s="1" t="s">
        <v>36</v>
      </c>
      <c r="N199" s="1" t="n">
        <v>78</v>
      </c>
      <c r="O199" s="1" t="n">
        <v>3</v>
      </c>
    </row>
    <row r="200" customFormat="false" ht="15" hidden="false" customHeight="true" outlineLevel="0" collapsed="false">
      <c r="A200" s="1" t="n">
        <f aca="false">A199+1</f>
        <v>198</v>
      </c>
      <c r="B200" s="1" t="n">
        <f aca="false">B199+1</f>
        <v>1198</v>
      </c>
      <c r="C200" s="1" t="s">
        <v>278</v>
      </c>
      <c r="D200" s="3" t="n">
        <v>20090</v>
      </c>
      <c r="E200" s="1" t="s">
        <v>39</v>
      </c>
      <c r="F200" s="1" t="n">
        <v>50</v>
      </c>
      <c r="G200" s="1" t="s">
        <v>34</v>
      </c>
      <c r="H200" s="1" t="s">
        <v>35</v>
      </c>
      <c r="I200" s="1" t="s">
        <v>36</v>
      </c>
      <c r="N200" s="1" t="n">
        <v>78</v>
      </c>
      <c r="O200" s="1" t="n">
        <v>3</v>
      </c>
    </row>
    <row r="201" customFormat="false" ht="15" hidden="false" customHeight="true" outlineLevel="0" collapsed="false">
      <c r="A201" s="1" t="n">
        <f aca="false">A200+1</f>
        <v>199</v>
      </c>
      <c r="B201" s="1" t="n">
        <f aca="false">B200+1</f>
        <v>1199</v>
      </c>
      <c r="C201" s="1" t="s">
        <v>279</v>
      </c>
      <c r="D201" s="3" t="n">
        <v>20180</v>
      </c>
      <c r="E201" s="1" t="s">
        <v>39</v>
      </c>
      <c r="F201" s="1" t="n">
        <v>50</v>
      </c>
      <c r="G201" s="1" t="s">
        <v>34</v>
      </c>
      <c r="H201" s="1" t="s">
        <v>35</v>
      </c>
      <c r="I201" s="1" t="s">
        <v>36</v>
      </c>
      <c r="N201" s="1" t="n">
        <v>78</v>
      </c>
      <c r="O201" s="1" t="n">
        <v>3</v>
      </c>
    </row>
    <row r="202" customFormat="false" ht="15" hidden="false" customHeight="true" outlineLevel="0" collapsed="false">
      <c r="A202" s="1" t="n">
        <f aca="false">A201+1</f>
        <v>200</v>
      </c>
      <c r="B202" s="1" t="n">
        <f aca="false">B201+1</f>
        <v>1200</v>
      </c>
      <c r="C202" s="1" t="s">
        <v>280</v>
      </c>
      <c r="D202" s="3" t="n">
        <v>20455</v>
      </c>
      <c r="E202" s="1" t="s">
        <v>39</v>
      </c>
      <c r="F202" s="1" t="n">
        <v>50</v>
      </c>
      <c r="G202" s="1" t="s">
        <v>34</v>
      </c>
      <c r="H202" s="1" t="s">
        <v>35</v>
      </c>
      <c r="I202" s="1" t="s">
        <v>36</v>
      </c>
      <c r="N202" s="1" t="n">
        <v>78</v>
      </c>
      <c r="O202" s="1" t="n">
        <v>3</v>
      </c>
    </row>
    <row r="203" customFormat="false" ht="15" hidden="false" customHeight="true" outlineLevel="0" collapsed="false">
      <c r="A203" s="1" t="n">
        <f aca="false">A202+1</f>
        <v>201</v>
      </c>
      <c r="B203" s="1" t="n">
        <f aca="false">B202+1</f>
        <v>1201</v>
      </c>
      <c r="C203" s="1" t="s">
        <v>281</v>
      </c>
      <c r="D203" s="3" t="n">
        <v>20546</v>
      </c>
      <c r="E203" s="1" t="s">
        <v>39</v>
      </c>
      <c r="F203" s="1" t="n">
        <v>50</v>
      </c>
      <c r="G203" s="1" t="s">
        <v>34</v>
      </c>
      <c r="H203" s="1" t="s">
        <v>35</v>
      </c>
      <c r="I203" s="1" t="s">
        <v>36</v>
      </c>
      <c r="N203" s="1" t="n">
        <v>78</v>
      </c>
      <c r="O203" s="1" t="n">
        <v>3</v>
      </c>
    </row>
    <row r="204" customFormat="false" ht="15" hidden="false" customHeight="true" outlineLevel="0" collapsed="false">
      <c r="A204" s="1" t="n">
        <f aca="false">A203+1</f>
        <v>202</v>
      </c>
      <c r="B204" s="1" t="n">
        <f aca="false">B203+1</f>
        <v>1202</v>
      </c>
      <c r="C204" s="1" t="s">
        <v>282</v>
      </c>
      <c r="D204" s="3" t="n">
        <v>20821</v>
      </c>
      <c r="E204" s="1" t="s">
        <v>39</v>
      </c>
      <c r="F204" s="1" t="n">
        <v>50</v>
      </c>
      <c r="G204" s="1" t="s">
        <v>34</v>
      </c>
      <c r="H204" s="1" t="s">
        <v>35</v>
      </c>
      <c r="I204" s="1" t="s">
        <v>36</v>
      </c>
      <c r="N204" s="1" t="n">
        <v>78</v>
      </c>
      <c r="O204" s="1" t="n">
        <v>3</v>
      </c>
    </row>
    <row r="205" customFormat="false" ht="15" hidden="false" customHeight="true" outlineLevel="0" collapsed="false">
      <c r="A205" s="1" t="n">
        <f aca="false">A204+1</f>
        <v>203</v>
      </c>
      <c r="B205" s="1" t="n">
        <f aca="false">B204+1</f>
        <v>1203</v>
      </c>
      <c r="C205" s="1" t="s">
        <v>283</v>
      </c>
      <c r="D205" s="3" t="n">
        <v>20911</v>
      </c>
      <c r="E205" s="1" t="s">
        <v>39</v>
      </c>
      <c r="F205" s="1" t="n">
        <v>50</v>
      </c>
      <c r="G205" s="1" t="s">
        <v>34</v>
      </c>
      <c r="H205" s="1" t="s">
        <v>35</v>
      </c>
      <c r="I205" s="1" t="s">
        <v>36</v>
      </c>
      <c r="N205" s="1" t="n">
        <v>78</v>
      </c>
      <c r="O205" s="1" t="n">
        <v>3</v>
      </c>
    </row>
    <row r="206" customFormat="false" ht="15" hidden="false" customHeight="true" outlineLevel="0" collapsed="false">
      <c r="A206" s="1" t="n">
        <f aca="false">A205+1</f>
        <v>204</v>
      </c>
      <c r="B206" s="1" t="n">
        <f aca="false">B205+1</f>
        <v>1204</v>
      </c>
      <c r="C206" s="1" t="s">
        <v>284</v>
      </c>
      <c r="D206" s="3" t="n">
        <v>21186</v>
      </c>
      <c r="E206" s="1" t="s">
        <v>39</v>
      </c>
      <c r="F206" s="1" t="n">
        <v>50</v>
      </c>
      <c r="G206" s="1" t="s">
        <v>34</v>
      </c>
      <c r="H206" s="1" t="s">
        <v>35</v>
      </c>
      <c r="I206" s="1" t="s">
        <v>36</v>
      </c>
      <c r="N206" s="1" t="n">
        <v>78</v>
      </c>
      <c r="O206" s="1" t="n">
        <v>3</v>
      </c>
    </row>
    <row r="207" customFormat="false" ht="15" hidden="false" customHeight="true" outlineLevel="0" collapsed="false">
      <c r="A207" s="1" t="n">
        <f aca="false">A206+1</f>
        <v>205</v>
      </c>
      <c r="B207" s="1" t="n">
        <f aca="false">B206+1</f>
        <v>1205</v>
      </c>
      <c r="C207" s="1" t="s">
        <v>285</v>
      </c>
      <c r="D207" s="3" t="n">
        <v>21276</v>
      </c>
      <c r="E207" s="1" t="s">
        <v>39</v>
      </c>
      <c r="F207" s="1" t="n">
        <v>50</v>
      </c>
      <c r="G207" s="1" t="s">
        <v>34</v>
      </c>
      <c r="H207" s="1" t="s">
        <v>35</v>
      </c>
      <c r="I207" s="1" t="s">
        <v>36</v>
      </c>
      <c r="N207" s="1" t="n">
        <v>78</v>
      </c>
      <c r="O207" s="1" t="n">
        <v>3</v>
      </c>
    </row>
    <row r="208" customFormat="false" ht="15" hidden="false" customHeight="true" outlineLevel="0" collapsed="false">
      <c r="A208" s="1" t="n">
        <f aca="false">A207+1</f>
        <v>206</v>
      </c>
      <c r="B208" s="1" t="n">
        <f aca="false">B207+1</f>
        <v>1206</v>
      </c>
      <c r="C208" s="1" t="s">
        <v>286</v>
      </c>
      <c r="D208" s="3" t="n">
        <v>21551</v>
      </c>
      <c r="E208" s="1" t="s">
        <v>39</v>
      </c>
      <c r="F208" s="1" t="n">
        <v>50</v>
      </c>
      <c r="G208" s="1" t="s">
        <v>34</v>
      </c>
      <c r="H208" s="1" t="s">
        <v>35</v>
      </c>
      <c r="I208" s="1" t="s">
        <v>36</v>
      </c>
      <c r="N208" s="1" t="n">
        <v>78</v>
      </c>
      <c r="O208" s="1" t="n">
        <v>3</v>
      </c>
    </row>
    <row r="209" customFormat="false" ht="15" hidden="false" customHeight="true" outlineLevel="0" collapsed="false">
      <c r="A209" s="1" t="n">
        <f aca="false">A208+1</f>
        <v>207</v>
      </c>
      <c r="B209" s="1" t="n">
        <f aca="false">B208+1</f>
        <v>1207</v>
      </c>
      <c r="C209" s="1" t="s">
        <v>287</v>
      </c>
      <c r="D209" s="3" t="n">
        <v>21641</v>
      </c>
      <c r="E209" s="1" t="s">
        <v>39</v>
      </c>
      <c r="F209" s="1" t="n">
        <v>50</v>
      </c>
      <c r="G209" s="1" t="s">
        <v>34</v>
      </c>
      <c r="H209" s="1" t="s">
        <v>35</v>
      </c>
      <c r="I209" s="1" t="s">
        <v>36</v>
      </c>
      <c r="N209" s="1" t="n">
        <v>78</v>
      </c>
      <c r="O209" s="1" t="n">
        <v>3</v>
      </c>
    </row>
    <row r="210" customFormat="false" ht="15" hidden="false" customHeight="true" outlineLevel="0" collapsed="false">
      <c r="A210" s="1" t="n">
        <f aca="false">A209+1</f>
        <v>208</v>
      </c>
      <c r="B210" s="1" t="n">
        <f aca="false">B209+1</f>
        <v>1208</v>
      </c>
      <c r="C210" s="1" t="s">
        <v>288</v>
      </c>
      <c r="D210" s="3" t="n">
        <v>21916</v>
      </c>
      <c r="E210" s="1" t="s">
        <v>39</v>
      </c>
      <c r="F210" s="1" t="n">
        <v>50</v>
      </c>
      <c r="G210" s="1" t="s">
        <v>34</v>
      </c>
      <c r="H210" s="1" t="s">
        <v>35</v>
      </c>
      <c r="I210" s="1" t="s">
        <v>36</v>
      </c>
      <c r="N210" s="1" t="n">
        <v>78</v>
      </c>
      <c r="O210" s="1" t="n">
        <v>3</v>
      </c>
    </row>
    <row r="211" customFormat="false" ht="15" hidden="false" customHeight="true" outlineLevel="0" collapsed="false">
      <c r="A211" s="1" t="n">
        <f aca="false">A210+1</f>
        <v>209</v>
      </c>
      <c r="B211" s="1" t="n">
        <f aca="false">B210+1</f>
        <v>1209</v>
      </c>
      <c r="C211" s="1" t="s">
        <v>289</v>
      </c>
      <c r="D211" s="3" t="n">
        <v>22007</v>
      </c>
      <c r="E211" s="1" t="s">
        <v>39</v>
      </c>
      <c r="F211" s="1" t="n">
        <v>50</v>
      </c>
      <c r="G211" s="1" t="s">
        <v>34</v>
      </c>
      <c r="H211" s="1" t="s">
        <v>35</v>
      </c>
      <c r="I211" s="1" t="s">
        <v>36</v>
      </c>
      <c r="N211" s="1" t="n">
        <v>78</v>
      </c>
      <c r="O211" s="1" t="n">
        <v>3</v>
      </c>
    </row>
    <row r="212" customFormat="false" ht="15" hidden="false" customHeight="true" outlineLevel="0" collapsed="false">
      <c r="A212" s="1" t="n">
        <f aca="false">A211+1</f>
        <v>210</v>
      </c>
      <c r="B212" s="1" t="n">
        <f aca="false">B211+1</f>
        <v>1210</v>
      </c>
      <c r="C212" s="1" t="s">
        <v>290</v>
      </c>
      <c r="D212" s="3" t="n">
        <v>22282</v>
      </c>
      <c r="E212" s="1" t="s">
        <v>39</v>
      </c>
      <c r="F212" s="1" t="n">
        <v>50</v>
      </c>
      <c r="G212" s="1" t="s">
        <v>34</v>
      </c>
      <c r="H212" s="1" t="s">
        <v>35</v>
      </c>
      <c r="I212" s="1" t="s">
        <v>36</v>
      </c>
      <c r="N212" s="1" t="n">
        <v>78</v>
      </c>
      <c r="O212" s="1" t="n">
        <v>3</v>
      </c>
    </row>
    <row r="213" customFormat="false" ht="15" hidden="false" customHeight="true" outlineLevel="0" collapsed="false">
      <c r="A213" s="1" t="n">
        <f aca="false">A212+1</f>
        <v>211</v>
      </c>
      <c r="B213" s="1" t="n">
        <f aca="false">B212+1</f>
        <v>1211</v>
      </c>
      <c r="C213" s="1" t="s">
        <v>291</v>
      </c>
      <c r="D213" s="3" t="n">
        <v>22372</v>
      </c>
      <c r="E213" s="1" t="s">
        <v>39</v>
      </c>
      <c r="F213" s="1" t="n">
        <v>50</v>
      </c>
      <c r="G213" s="1" t="s">
        <v>34</v>
      </c>
      <c r="H213" s="1" t="s">
        <v>35</v>
      </c>
      <c r="I213" s="1" t="s">
        <v>36</v>
      </c>
      <c r="N213" s="1" t="n">
        <v>78</v>
      </c>
      <c r="O213" s="1" t="n">
        <v>3</v>
      </c>
    </row>
    <row r="214" customFormat="false" ht="15" hidden="false" customHeight="true" outlineLevel="0" collapsed="false">
      <c r="A214" s="1" t="n">
        <f aca="false">A213+1</f>
        <v>212</v>
      </c>
      <c r="B214" s="1" t="n">
        <f aca="false">B213+1</f>
        <v>1212</v>
      </c>
      <c r="C214" s="1" t="s">
        <v>292</v>
      </c>
      <c r="D214" s="3" t="n">
        <v>22647</v>
      </c>
      <c r="E214" s="1" t="s">
        <v>39</v>
      </c>
      <c r="F214" s="1" t="n">
        <v>50</v>
      </c>
      <c r="G214" s="1" t="s">
        <v>34</v>
      </c>
      <c r="H214" s="1" t="s">
        <v>35</v>
      </c>
      <c r="I214" s="1" t="s">
        <v>36</v>
      </c>
      <c r="N214" s="1" t="n">
        <v>78</v>
      </c>
      <c r="O214" s="1" t="n">
        <v>3</v>
      </c>
    </row>
    <row r="215" customFormat="false" ht="15" hidden="false" customHeight="true" outlineLevel="0" collapsed="false">
      <c r="A215" s="1" t="n">
        <f aca="false">A214+1</f>
        <v>213</v>
      </c>
      <c r="B215" s="1" t="n">
        <f aca="false">B214+1</f>
        <v>1213</v>
      </c>
      <c r="C215" s="1" t="s">
        <v>293</v>
      </c>
      <c r="D215" s="3" t="n">
        <v>22737</v>
      </c>
      <c r="E215" s="1" t="s">
        <v>39</v>
      </c>
      <c r="F215" s="1" t="n">
        <v>50</v>
      </c>
      <c r="G215" s="1" t="s">
        <v>34</v>
      </c>
      <c r="H215" s="1" t="s">
        <v>35</v>
      </c>
      <c r="I215" s="1" t="s">
        <v>36</v>
      </c>
      <c r="N215" s="1" t="n">
        <v>78</v>
      </c>
      <c r="O215" s="1" t="n">
        <v>3</v>
      </c>
    </row>
    <row r="216" customFormat="false" ht="15" hidden="false" customHeight="true" outlineLevel="0" collapsed="false">
      <c r="A216" s="1" t="n">
        <f aca="false">A215+1</f>
        <v>214</v>
      </c>
      <c r="B216" s="1" t="n">
        <f aca="false">B215+1</f>
        <v>1214</v>
      </c>
      <c r="C216" s="1" t="s">
        <v>294</v>
      </c>
      <c r="D216" s="3" t="n">
        <v>23012</v>
      </c>
      <c r="E216" s="1" t="s">
        <v>39</v>
      </c>
      <c r="F216" s="1" t="n">
        <v>50</v>
      </c>
      <c r="G216" s="1" t="s">
        <v>34</v>
      </c>
      <c r="H216" s="1" t="s">
        <v>35</v>
      </c>
      <c r="I216" s="1" t="s">
        <v>36</v>
      </c>
      <c r="N216" s="1" t="n">
        <v>78</v>
      </c>
      <c r="O216" s="1" t="n">
        <v>3</v>
      </c>
    </row>
    <row r="217" customFormat="false" ht="15" hidden="false" customHeight="true" outlineLevel="0" collapsed="false">
      <c r="A217" s="1" t="n">
        <f aca="false">A216+1</f>
        <v>215</v>
      </c>
      <c r="B217" s="1" t="n">
        <f aca="false">B216+1</f>
        <v>1215</v>
      </c>
      <c r="C217" s="1" t="s">
        <v>295</v>
      </c>
      <c r="D217" s="3" t="n">
        <v>23102</v>
      </c>
      <c r="E217" s="1" t="s">
        <v>39</v>
      </c>
      <c r="F217" s="1" t="n">
        <v>50</v>
      </c>
      <c r="G217" s="1" t="s">
        <v>34</v>
      </c>
      <c r="H217" s="1" t="s">
        <v>35</v>
      </c>
      <c r="I217" s="1" t="s">
        <v>36</v>
      </c>
      <c r="N217" s="1" t="n">
        <v>78</v>
      </c>
      <c r="O217" s="1" t="n">
        <v>3</v>
      </c>
    </row>
    <row r="218" customFormat="false" ht="15" hidden="false" customHeight="true" outlineLevel="0" collapsed="false">
      <c r="A218" s="1" t="n">
        <f aca="false">A217+1</f>
        <v>216</v>
      </c>
      <c r="B218" s="1" t="n">
        <f aca="false">B217+1</f>
        <v>1216</v>
      </c>
      <c r="C218" s="1" t="s">
        <v>296</v>
      </c>
      <c r="D218" s="3" t="n">
        <v>23377</v>
      </c>
      <c r="E218" s="1" t="s">
        <v>39</v>
      </c>
      <c r="F218" s="1" t="n">
        <v>50</v>
      </c>
      <c r="G218" s="1" t="s">
        <v>34</v>
      </c>
      <c r="H218" s="1" t="s">
        <v>35</v>
      </c>
      <c r="I218" s="1" t="s">
        <v>36</v>
      </c>
      <c r="N218" s="1" t="n">
        <v>78</v>
      </c>
      <c r="O218" s="1" t="n">
        <v>3</v>
      </c>
    </row>
    <row r="219" customFormat="false" ht="15" hidden="false" customHeight="true" outlineLevel="0" collapsed="false">
      <c r="A219" s="1" t="n">
        <f aca="false">A218+1</f>
        <v>217</v>
      </c>
      <c r="B219" s="1" t="n">
        <f aca="false">B218+1</f>
        <v>1217</v>
      </c>
      <c r="C219" s="1" t="s">
        <v>297</v>
      </c>
      <c r="D219" s="3" t="n">
        <v>23468</v>
      </c>
      <c r="E219" s="1" t="s">
        <v>39</v>
      </c>
      <c r="F219" s="1" t="n">
        <v>50</v>
      </c>
      <c r="G219" s="1" t="s">
        <v>34</v>
      </c>
      <c r="H219" s="1" t="s">
        <v>35</v>
      </c>
      <c r="I219" s="1" t="s">
        <v>36</v>
      </c>
      <c r="N219" s="1" t="n">
        <v>78</v>
      </c>
      <c r="O219" s="1" t="n">
        <v>3</v>
      </c>
    </row>
    <row r="220" customFormat="false" ht="15" hidden="false" customHeight="true" outlineLevel="0" collapsed="false">
      <c r="A220" s="1" t="n">
        <f aca="false">A219+1</f>
        <v>218</v>
      </c>
      <c r="B220" s="1" t="n">
        <f aca="false">B219+1</f>
        <v>1218</v>
      </c>
      <c r="C220" s="1" t="s">
        <v>298</v>
      </c>
      <c r="D220" s="3" t="n">
        <v>23743</v>
      </c>
      <c r="E220" s="1" t="s">
        <v>39</v>
      </c>
      <c r="F220" s="1" t="n">
        <v>50</v>
      </c>
      <c r="G220" s="1" t="s">
        <v>34</v>
      </c>
      <c r="H220" s="1" t="s">
        <v>35</v>
      </c>
      <c r="I220" s="1" t="s">
        <v>36</v>
      </c>
      <c r="N220" s="1" t="n">
        <v>78</v>
      </c>
      <c r="O220" s="1" t="n">
        <v>3</v>
      </c>
    </row>
    <row r="221" customFormat="false" ht="15" hidden="false" customHeight="true" outlineLevel="0" collapsed="false">
      <c r="A221" s="1" t="n">
        <f aca="false">A220+1</f>
        <v>219</v>
      </c>
      <c r="B221" s="1" t="n">
        <f aca="false">B220+1</f>
        <v>1219</v>
      </c>
      <c r="C221" s="1" t="s">
        <v>299</v>
      </c>
      <c r="D221" s="3" t="n">
        <v>21551</v>
      </c>
      <c r="E221" s="1" t="s">
        <v>33</v>
      </c>
      <c r="F221" s="1" t="n">
        <v>100</v>
      </c>
      <c r="G221" s="1" t="s">
        <v>46</v>
      </c>
      <c r="H221" s="1" t="s">
        <v>47</v>
      </c>
      <c r="I221" s="1" t="s">
        <v>36</v>
      </c>
      <c r="K221" s="1" t="n">
        <v>68</v>
      </c>
    </row>
    <row r="222" customFormat="false" ht="15" hidden="false" customHeight="true" outlineLevel="0" collapsed="false">
      <c r="A222" s="1" t="n">
        <f aca="false">A221+1</f>
        <v>220</v>
      </c>
      <c r="B222" s="1" t="n">
        <f aca="false">B221+1</f>
        <v>1220</v>
      </c>
      <c r="C222" s="1" t="s">
        <v>300</v>
      </c>
      <c r="D222" s="3" t="n">
        <v>21641</v>
      </c>
      <c r="E222" s="1" t="s">
        <v>33</v>
      </c>
      <c r="F222" s="1" t="n">
        <v>100</v>
      </c>
      <c r="G222" s="1" t="s">
        <v>46</v>
      </c>
      <c r="H222" s="1" t="s">
        <v>47</v>
      </c>
      <c r="I222" s="1" t="s">
        <v>36</v>
      </c>
      <c r="K222" s="1" t="n">
        <v>68</v>
      </c>
      <c r="M222" s="1" t="n">
        <v>31</v>
      </c>
    </row>
    <row r="223" customFormat="false" ht="15" hidden="false" customHeight="true" outlineLevel="0" collapsed="false">
      <c r="A223" s="1" t="n">
        <f aca="false">A222+1</f>
        <v>221</v>
      </c>
      <c r="B223" s="1" t="n">
        <f aca="false">B222+1</f>
        <v>1221</v>
      </c>
      <c r="C223" s="1" t="s">
        <v>301</v>
      </c>
      <c r="D223" s="3" t="n">
        <v>21916</v>
      </c>
      <c r="E223" s="1" t="s">
        <v>33</v>
      </c>
      <c r="F223" s="1" t="n">
        <v>100</v>
      </c>
      <c r="G223" s="1" t="s">
        <v>46</v>
      </c>
      <c r="H223" s="1" t="s">
        <v>47</v>
      </c>
      <c r="I223" s="1" t="s">
        <v>36</v>
      </c>
      <c r="K223" s="1" t="n">
        <v>68</v>
      </c>
    </row>
    <row r="224" customFormat="false" ht="15" hidden="false" customHeight="true" outlineLevel="0" collapsed="false">
      <c r="A224" s="1" t="n">
        <f aca="false">A223+1</f>
        <v>222</v>
      </c>
      <c r="B224" s="1" t="n">
        <f aca="false">B223+1</f>
        <v>1222</v>
      </c>
      <c r="C224" s="1" t="s">
        <v>302</v>
      </c>
      <c r="D224" s="3" t="n">
        <v>22007</v>
      </c>
      <c r="E224" s="1" t="s">
        <v>33</v>
      </c>
      <c r="F224" s="1" t="n">
        <v>100</v>
      </c>
      <c r="G224" s="1" t="s">
        <v>46</v>
      </c>
      <c r="H224" s="1" t="s">
        <v>47</v>
      </c>
      <c r="I224" s="1" t="s">
        <v>36</v>
      </c>
      <c r="K224" s="1" t="n">
        <v>68</v>
      </c>
    </row>
    <row r="225" customFormat="false" ht="15" hidden="false" customHeight="true" outlineLevel="0" collapsed="false">
      <c r="A225" s="1" t="n">
        <f aca="false">A224+1</f>
        <v>223</v>
      </c>
      <c r="B225" s="1" t="n">
        <f aca="false">B224+1</f>
        <v>1223</v>
      </c>
      <c r="C225" s="1" t="s">
        <v>303</v>
      </c>
      <c r="D225" s="3" t="n">
        <v>22282</v>
      </c>
      <c r="E225" s="1" t="s">
        <v>33</v>
      </c>
      <c r="F225" s="1" t="n">
        <v>100</v>
      </c>
      <c r="G225" s="1" t="s">
        <v>46</v>
      </c>
      <c r="H225" s="1" t="s">
        <v>47</v>
      </c>
      <c r="I225" s="1" t="s">
        <v>36</v>
      </c>
      <c r="K225" s="1" t="n">
        <v>68</v>
      </c>
    </row>
    <row r="226" customFormat="false" ht="15" hidden="false" customHeight="true" outlineLevel="0" collapsed="false">
      <c r="A226" s="1" t="n">
        <f aca="false">A225+1</f>
        <v>224</v>
      </c>
      <c r="B226" s="1" t="n">
        <f aca="false">B225+1</f>
        <v>1224</v>
      </c>
      <c r="C226" s="1" t="s">
        <v>304</v>
      </c>
      <c r="D226" s="3" t="n">
        <v>22372</v>
      </c>
      <c r="E226" s="1" t="s">
        <v>33</v>
      </c>
      <c r="F226" s="1" t="n">
        <v>100</v>
      </c>
      <c r="G226" s="1" t="s">
        <v>46</v>
      </c>
      <c r="H226" s="1" t="s">
        <v>47</v>
      </c>
      <c r="I226" s="1" t="s">
        <v>36</v>
      </c>
      <c r="K226" s="1" t="n">
        <v>68</v>
      </c>
    </row>
    <row r="227" customFormat="false" ht="15" hidden="false" customHeight="true" outlineLevel="0" collapsed="false">
      <c r="A227" s="1" t="n">
        <f aca="false">A226+1</f>
        <v>225</v>
      </c>
      <c r="B227" s="1" t="n">
        <f aca="false">B226+1</f>
        <v>1225</v>
      </c>
      <c r="C227" s="1" t="s">
        <v>305</v>
      </c>
      <c r="D227" s="3" t="n">
        <v>22647</v>
      </c>
      <c r="E227" s="1" t="s">
        <v>33</v>
      </c>
      <c r="F227" s="1" t="n">
        <v>100</v>
      </c>
      <c r="G227" s="1" t="s">
        <v>46</v>
      </c>
      <c r="H227" s="1" t="s">
        <v>47</v>
      </c>
      <c r="I227" s="1" t="s">
        <v>36</v>
      </c>
      <c r="K227" s="1" t="n">
        <v>68</v>
      </c>
    </row>
    <row r="228" customFormat="false" ht="15" hidden="false" customHeight="true" outlineLevel="0" collapsed="false">
      <c r="A228" s="1" t="n">
        <f aca="false">A227+1</f>
        <v>226</v>
      </c>
      <c r="B228" s="1" t="n">
        <f aca="false">B227+1</f>
        <v>1226</v>
      </c>
      <c r="C228" s="1" t="s">
        <v>306</v>
      </c>
      <c r="D228" s="3" t="n">
        <v>22737</v>
      </c>
      <c r="E228" s="1" t="s">
        <v>33</v>
      </c>
      <c r="F228" s="1" t="n">
        <v>100</v>
      </c>
      <c r="G228" s="1" t="s">
        <v>46</v>
      </c>
      <c r="H228" s="1" t="s">
        <v>47</v>
      </c>
      <c r="I228" s="1" t="s">
        <v>36</v>
      </c>
      <c r="K228" s="1" t="n">
        <v>68</v>
      </c>
    </row>
    <row r="229" customFormat="false" ht="15" hidden="false" customHeight="true" outlineLevel="0" collapsed="false">
      <c r="A229" s="1" t="n">
        <f aca="false">A228+1</f>
        <v>227</v>
      </c>
      <c r="B229" s="1" t="n">
        <f aca="false">B228+1</f>
        <v>1227</v>
      </c>
      <c r="C229" s="1" t="s">
        <v>307</v>
      </c>
      <c r="D229" s="3" t="n">
        <v>23012</v>
      </c>
      <c r="E229" s="1" t="s">
        <v>33</v>
      </c>
      <c r="F229" s="1" t="n">
        <v>100</v>
      </c>
      <c r="G229" s="1" t="s">
        <v>46</v>
      </c>
      <c r="H229" s="1" t="s">
        <v>47</v>
      </c>
      <c r="I229" s="1" t="s">
        <v>36</v>
      </c>
      <c r="K229" s="1" t="n">
        <v>68</v>
      </c>
    </row>
    <row r="230" customFormat="false" ht="15" hidden="false" customHeight="true" outlineLevel="0" collapsed="false">
      <c r="A230" s="1" t="n">
        <f aca="false">A229+1</f>
        <v>228</v>
      </c>
      <c r="B230" s="1" t="n">
        <f aca="false">B229+1</f>
        <v>1228</v>
      </c>
      <c r="C230" s="1" t="s">
        <v>308</v>
      </c>
      <c r="D230" s="3" t="n">
        <v>23102</v>
      </c>
      <c r="E230" s="1" t="s">
        <v>33</v>
      </c>
      <c r="F230" s="1" t="n">
        <v>100</v>
      </c>
      <c r="G230" s="1" t="s">
        <v>46</v>
      </c>
      <c r="H230" s="1" t="s">
        <v>47</v>
      </c>
      <c r="I230" s="1" t="s">
        <v>36</v>
      </c>
      <c r="K230" s="1" t="n">
        <v>68</v>
      </c>
    </row>
    <row r="231" customFormat="false" ht="15" hidden="false" customHeight="true" outlineLevel="0" collapsed="false">
      <c r="A231" s="1" t="n">
        <f aca="false">A230+1</f>
        <v>229</v>
      </c>
      <c r="B231" s="1" t="n">
        <f aca="false">B230+1</f>
        <v>1229</v>
      </c>
      <c r="C231" s="1" t="s">
        <v>309</v>
      </c>
      <c r="D231" s="3" t="n">
        <v>23377</v>
      </c>
      <c r="E231" s="1" t="s">
        <v>33</v>
      </c>
      <c r="F231" s="1" t="n">
        <v>100</v>
      </c>
      <c r="G231" s="1" t="s">
        <v>46</v>
      </c>
      <c r="H231" s="1" t="s">
        <v>47</v>
      </c>
      <c r="I231" s="1" t="s">
        <v>36</v>
      </c>
      <c r="K231" s="1" t="n">
        <v>68</v>
      </c>
    </row>
    <row r="232" customFormat="false" ht="15" hidden="false" customHeight="true" outlineLevel="0" collapsed="false">
      <c r="A232" s="1" t="n">
        <f aca="false">A231+1</f>
        <v>230</v>
      </c>
      <c r="B232" s="1" t="n">
        <f aca="false">B231+1</f>
        <v>1230</v>
      </c>
      <c r="C232" s="1" t="s">
        <v>310</v>
      </c>
      <c r="D232" s="3" t="n">
        <v>23468</v>
      </c>
      <c r="E232" s="1" t="s">
        <v>33</v>
      </c>
      <c r="F232" s="1" t="n">
        <v>100</v>
      </c>
      <c r="G232" s="1" t="s">
        <v>46</v>
      </c>
      <c r="H232" s="1" t="s">
        <v>47</v>
      </c>
      <c r="I232" s="1" t="s">
        <v>36</v>
      </c>
      <c r="K232" s="1" t="n">
        <v>68</v>
      </c>
    </row>
    <row r="233" customFormat="false" ht="15" hidden="false" customHeight="true" outlineLevel="0" collapsed="false">
      <c r="A233" s="1" t="n">
        <f aca="false">A232+1</f>
        <v>231</v>
      </c>
      <c r="B233" s="1" t="n">
        <f aca="false">B232+1</f>
        <v>1231</v>
      </c>
      <c r="C233" s="1" t="s">
        <v>311</v>
      </c>
      <c r="D233" s="3" t="n">
        <v>23743</v>
      </c>
      <c r="E233" s="1" t="s">
        <v>33</v>
      </c>
      <c r="F233" s="1" t="n">
        <v>100</v>
      </c>
      <c r="G233" s="1" t="s">
        <v>46</v>
      </c>
      <c r="H233" s="1" t="s">
        <v>47</v>
      </c>
      <c r="I233" s="1" t="s">
        <v>36</v>
      </c>
      <c r="K233" s="1" t="n">
        <v>68</v>
      </c>
    </row>
    <row r="234" customFormat="false" ht="15" hidden="false" customHeight="true" outlineLevel="0" collapsed="false">
      <c r="A234" s="1" t="n">
        <f aca="false">A233+1</f>
        <v>232</v>
      </c>
      <c r="B234" s="1" t="n">
        <f aca="false">B233+1</f>
        <v>1232</v>
      </c>
      <c r="C234" s="1" t="s">
        <v>312</v>
      </c>
      <c r="D234" s="3" t="n">
        <v>23833</v>
      </c>
      <c r="E234" s="1" t="s">
        <v>33</v>
      </c>
      <c r="F234" s="1" t="n">
        <v>100</v>
      </c>
      <c r="G234" s="1" t="s">
        <v>46</v>
      </c>
      <c r="H234" s="1" t="s">
        <v>47</v>
      </c>
      <c r="I234" s="1" t="s">
        <v>36</v>
      </c>
      <c r="K234" s="1" t="n">
        <v>68</v>
      </c>
    </row>
    <row r="235" customFormat="false" ht="15" hidden="false" customHeight="true" outlineLevel="0" collapsed="false">
      <c r="A235" s="1" t="n">
        <f aca="false">A234+1</f>
        <v>233</v>
      </c>
      <c r="B235" s="1" t="n">
        <f aca="false">B234+1</f>
        <v>1233</v>
      </c>
      <c r="C235" s="1" t="s">
        <v>313</v>
      </c>
      <c r="D235" s="3" t="n">
        <v>24108</v>
      </c>
      <c r="E235" s="1" t="s">
        <v>33</v>
      </c>
      <c r="F235" s="1" t="n">
        <v>100</v>
      </c>
      <c r="G235" s="1" t="s">
        <v>46</v>
      </c>
      <c r="H235" s="1" t="s">
        <v>47</v>
      </c>
      <c r="I235" s="1" t="s">
        <v>36</v>
      </c>
      <c r="K235" s="1" t="n">
        <v>68</v>
      </c>
    </row>
    <row r="236" customFormat="false" ht="15" hidden="false" customHeight="true" outlineLevel="0" collapsed="false">
      <c r="A236" s="1" t="n">
        <f aca="false">A235+1</f>
        <v>234</v>
      </c>
      <c r="B236" s="1" t="n">
        <f aca="false">B235+1</f>
        <v>1234</v>
      </c>
      <c r="C236" s="1" t="s">
        <v>314</v>
      </c>
      <c r="D236" s="3" t="n">
        <v>24198</v>
      </c>
      <c r="E236" s="1" t="s">
        <v>33</v>
      </c>
      <c r="F236" s="1" t="n">
        <v>100</v>
      </c>
      <c r="G236" s="1" t="s">
        <v>46</v>
      </c>
      <c r="H236" s="1" t="s">
        <v>47</v>
      </c>
      <c r="I236" s="1" t="s">
        <v>36</v>
      </c>
      <c r="K236" s="1" t="n">
        <v>68</v>
      </c>
    </row>
    <row r="237" customFormat="false" ht="15" hidden="false" customHeight="true" outlineLevel="0" collapsed="false">
      <c r="A237" s="1" t="n">
        <f aca="false">A236+1</f>
        <v>235</v>
      </c>
      <c r="B237" s="1" t="n">
        <f aca="false">B236+1</f>
        <v>1235</v>
      </c>
      <c r="C237" s="1" t="s">
        <v>315</v>
      </c>
      <c r="D237" s="3" t="n">
        <v>24473</v>
      </c>
      <c r="E237" s="1" t="s">
        <v>33</v>
      </c>
      <c r="F237" s="1" t="n">
        <v>100</v>
      </c>
      <c r="G237" s="1" t="s">
        <v>46</v>
      </c>
      <c r="H237" s="1" t="s">
        <v>47</v>
      </c>
      <c r="I237" s="1" t="s">
        <v>36</v>
      </c>
      <c r="K237" s="1" t="n">
        <v>68</v>
      </c>
    </row>
    <row r="238" customFormat="false" ht="15" hidden="false" customHeight="true" outlineLevel="0" collapsed="false">
      <c r="A238" s="1" t="n">
        <f aca="false">A237+1</f>
        <v>236</v>
      </c>
      <c r="B238" s="1" t="n">
        <f aca="false">B237+1</f>
        <v>1236</v>
      </c>
      <c r="C238" s="1" t="s">
        <v>316</v>
      </c>
      <c r="D238" s="3" t="n">
        <v>24563</v>
      </c>
      <c r="E238" s="1" t="s">
        <v>33</v>
      </c>
      <c r="F238" s="1" t="n">
        <v>100</v>
      </c>
      <c r="G238" s="1" t="s">
        <v>46</v>
      </c>
      <c r="H238" s="1" t="s">
        <v>47</v>
      </c>
      <c r="I238" s="1" t="s">
        <v>36</v>
      </c>
      <c r="K238" s="1" t="n">
        <v>68</v>
      </c>
    </row>
    <row r="239" customFormat="false" ht="15" hidden="false" customHeight="true" outlineLevel="0" collapsed="false">
      <c r="A239" s="1" t="n">
        <f aca="false">A238+1</f>
        <v>237</v>
      </c>
      <c r="B239" s="1" t="n">
        <f aca="false">B238+1</f>
        <v>1237</v>
      </c>
      <c r="C239" s="1" t="s">
        <v>317</v>
      </c>
      <c r="D239" s="3" t="n">
        <v>24838</v>
      </c>
      <c r="E239" s="1" t="s">
        <v>33</v>
      </c>
      <c r="F239" s="1" t="n">
        <v>100</v>
      </c>
      <c r="G239" s="1" t="s">
        <v>46</v>
      </c>
      <c r="H239" s="1" t="s">
        <v>47</v>
      </c>
      <c r="I239" s="1" t="s">
        <v>36</v>
      </c>
      <c r="K239" s="1" t="n">
        <v>68</v>
      </c>
    </row>
    <row r="240" customFormat="false" ht="15" hidden="false" customHeight="true" outlineLevel="0" collapsed="false">
      <c r="A240" s="1" t="n">
        <f aca="false">A239+1</f>
        <v>238</v>
      </c>
      <c r="B240" s="1" t="n">
        <f aca="false">B239+1</f>
        <v>1238</v>
      </c>
      <c r="C240" s="1" t="s">
        <v>318</v>
      </c>
      <c r="D240" s="3" t="n">
        <v>24929</v>
      </c>
      <c r="E240" s="1" t="s">
        <v>33</v>
      </c>
      <c r="F240" s="1" t="n">
        <v>100</v>
      </c>
      <c r="G240" s="1" t="s">
        <v>46</v>
      </c>
      <c r="H240" s="1" t="s">
        <v>47</v>
      </c>
      <c r="I240" s="1" t="s">
        <v>36</v>
      </c>
      <c r="K240" s="1" t="n">
        <v>68</v>
      </c>
    </row>
    <row r="241" customFormat="false" ht="15" hidden="false" customHeight="true" outlineLevel="0" collapsed="false">
      <c r="A241" s="1" t="n">
        <f aca="false">A240+1</f>
        <v>239</v>
      </c>
      <c r="B241" s="1" t="n">
        <f aca="false">B240+1</f>
        <v>1239</v>
      </c>
      <c r="C241" s="1" t="s">
        <v>319</v>
      </c>
      <c r="D241" s="3" t="n">
        <v>25204</v>
      </c>
      <c r="E241" s="1" t="s">
        <v>33</v>
      </c>
      <c r="F241" s="1" t="n">
        <v>100</v>
      </c>
      <c r="G241" s="1" t="s">
        <v>46</v>
      </c>
      <c r="H241" s="1" t="s">
        <v>47</v>
      </c>
      <c r="I241" s="1" t="s">
        <v>36</v>
      </c>
      <c r="K241" s="1" t="n">
        <v>68</v>
      </c>
    </row>
    <row r="242" customFormat="false" ht="15" hidden="false" customHeight="true" outlineLevel="0" collapsed="false">
      <c r="A242" s="1" t="n">
        <f aca="false">A241+1</f>
        <v>240</v>
      </c>
      <c r="B242" s="1" t="n">
        <f aca="false">B241+1</f>
        <v>1240</v>
      </c>
      <c r="C242" s="1" t="s">
        <v>320</v>
      </c>
      <c r="D242" s="3" t="n">
        <v>25294</v>
      </c>
      <c r="E242" s="1" t="s">
        <v>33</v>
      </c>
      <c r="F242" s="1" t="n">
        <v>100</v>
      </c>
      <c r="G242" s="1" t="s">
        <v>46</v>
      </c>
      <c r="H242" s="1" t="s">
        <v>47</v>
      </c>
      <c r="I242" s="1" t="s">
        <v>36</v>
      </c>
      <c r="K242" s="1" t="n">
        <v>68</v>
      </c>
    </row>
    <row r="243" customFormat="false" ht="15" hidden="false" customHeight="true" outlineLevel="0" collapsed="false">
      <c r="A243" s="1" t="n">
        <f aca="false">A242+1</f>
        <v>241</v>
      </c>
      <c r="B243" s="1" t="n">
        <f aca="false">B242+1</f>
        <v>1241</v>
      </c>
      <c r="C243" s="1" t="s">
        <v>321</v>
      </c>
      <c r="D243" s="3" t="n">
        <v>25569</v>
      </c>
      <c r="E243" s="1" t="s">
        <v>142</v>
      </c>
      <c r="F243" s="1" t="n">
        <v>100</v>
      </c>
      <c r="G243" s="1" t="s">
        <v>46</v>
      </c>
      <c r="H243" s="1" t="s">
        <v>47</v>
      </c>
      <c r="I243" s="1" t="s">
        <v>322</v>
      </c>
      <c r="K243" s="1" t="n">
        <v>68</v>
      </c>
    </row>
    <row r="244" customFormat="false" ht="15" hidden="false" customHeight="true" outlineLevel="0" collapsed="false">
      <c r="A244" s="1" t="n">
        <f aca="false">A243+1</f>
        <v>242</v>
      </c>
      <c r="B244" s="1" t="n">
        <f aca="false">B243+1</f>
        <v>1242</v>
      </c>
      <c r="C244" s="1" t="s">
        <v>323</v>
      </c>
      <c r="D244" s="3" t="n">
        <v>25659</v>
      </c>
      <c r="E244" s="1" t="s">
        <v>33</v>
      </c>
      <c r="F244" s="1" t="n">
        <v>100</v>
      </c>
      <c r="G244" s="1" t="s">
        <v>46</v>
      </c>
      <c r="H244" s="1" t="s">
        <v>47</v>
      </c>
      <c r="I244" s="1" t="s">
        <v>36</v>
      </c>
      <c r="K244" s="1" t="n">
        <v>68</v>
      </c>
    </row>
    <row r="245" customFormat="false" ht="15" hidden="false" customHeight="true" outlineLevel="0" collapsed="false">
      <c r="A245" s="1" t="n">
        <f aca="false">A244+1</f>
        <v>243</v>
      </c>
      <c r="B245" s="1" t="n">
        <f aca="false">B244+1</f>
        <v>1243</v>
      </c>
      <c r="C245" s="1" t="s">
        <v>324</v>
      </c>
      <c r="D245" s="3" t="n">
        <v>25934</v>
      </c>
      <c r="E245" s="1" t="s">
        <v>33</v>
      </c>
      <c r="F245" s="1" t="n">
        <v>100</v>
      </c>
      <c r="G245" s="1" t="s">
        <v>46</v>
      </c>
      <c r="H245" s="1" t="s">
        <v>47</v>
      </c>
      <c r="I245" s="1" t="s">
        <v>36</v>
      </c>
      <c r="K245" s="1" t="n">
        <v>68</v>
      </c>
    </row>
    <row r="246" customFormat="false" ht="15" hidden="false" customHeight="true" outlineLevel="0" collapsed="false">
      <c r="A246" s="1" t="n">
        <f aca="false">A245+1</f>
        <v>244</v>
      </c>
      <c r="B246" s="1" t="n">
        <f aca="false">B245+1</f>
        <v>1244</v>
      </c>
      <c r="C246" s="1" t="s">
        <v>325</v>
      </c>
      <c r="D246" s="3" t="n">
        <v>26024</v>
      </c>
      <c r="E246" s="1" t="s">
        <v>33</v>
      </c>
      <c r="F246" s="1" t="n">
        <v>100</v>
      </c>
      <c r="G246" s="1" t="s">
        <v>46</v>
      </c>
      <c r="H246" s="1" t="s">
        <v>47</v>
      </c>
      <c r="I246" s="1" t="s">
        <v>36</v>
      </c>
      <c r="K246" s="1" t="n">
        <v>68</v>
      </c>
    </row>
    <row r="247" customFormat="false" ht="15" hidden="false" customHeight="true" outlineLevel="0" collapsed="false">
      <c r="A247" s="1" t="n">
        <f aca="false">A246+1</f>
        <v>245</v>
      </c>
      <c r="B247" s="1" t="n">
        <f aca="false">B246+1</f>
        <v>1245</v>
      </c>
      <c r="C247" s="1" t="s">
        <v>326</v>
      </c>
      <c r="D247" s="3" t="n">
        <v>26299</v>
      </c>
      <c r="E247" s="1" t="s">
        <v>33</v>
      </c>
      <c r="F247" s="1" t="n">
        <v>100</v>
      </c>
      <c r="G247" s="1" t="s">
        <v>46</v>
      </c>
      <c r="H247" s="1" t="s">
        <v>47</v>
      </c>
      <c r="I247" s="1" t="s">
        <v>36</v>
      </c>
      <c r="K247" s="1" t="n">
        <v>68</v>
      </c>
    </row>
    <row r="248" customFormat="false" ht="15" hidden="false" customHeight="true" outlineLevel="0" collapsed="false">
      <c r="A248" s="1" t="n">
        <f aca="false">A247+1</f>
        <v>246</v>
      </c>
      <c r="B248" s="1" t="n">
        <f aca="false">B247+1</f>
        <v>1246</v>
      </c>
      <c r="C248" s="1" t="s">
        <v>327</v>
      </c>
      <c r="D248" s="3" t="n">
        <v>26390</v>
      </c>
      <c r="E248" s="1" t="s">
        <v>142</v>
      </c>
      <c r="F248" s="1" t="n">
        <v>100</v>
      </c>
      <c r="G248" s="1" t="s">
        <v>46</v>
      </c>
      <c r="H248" s="1" t="s">
        <v>47</v>
      </c>
      <c r="I248" s="1" t="s">
        <v>36</v>
      </c>
      <c r="K248" s="1" t="n">
        <v>68</v>
      </c>
    </row>
    <row r="249" customFormat="false" ht="15" hidden="false" customHeight="true" outlineLevel="0" collapsed="false">
      <c r="A249" s="1" t="n">
        <f aca="false">A248+1</f>
        <v>247</v>
      </c>
      <c r="B249" s="1" t="n">
        <f aca="false">B248+1</f>
        <v>1247</v>
      </c>
      <c r="C249" s="1" t="s">
        <v>328</v>
      </c>
      <c r="D249" s="3" t="n">
        <v>26665</v>
      </c>
      <c r="E249" s="1" t="s">
        <v>33</v>
      </c>
      <c r="F249" s="1" t="n">
        <v>100</v>
      </c>
      <c r="G249" s="1" t="s">
        <v>46</v>
      </c>
      <c r="H249" s="1" t="s">
        <v>47</v>
      </c>
      <c r="I249" s="1" t="s">
        <v>36</v>
      </c>
      <c r="K249" s="1" t="n">
        <v>68</v>
      </c>
    </row>
    <row r="250" customFormat="false" ht="15" hidden="false" customHeight="true" outlineLevel="0" collapsed="false">
      <c r="A250" s="1" t="n">
        <f aca="false">A249+1</f>
        <v>248</v>
      </c>
      <c r="B250" s="1" t="n">
        <f aca="false">B249+1</f>
        <v>1248</v>
      </c>
      <c r="C250" s="1" t="s">
        <v>329</v>
      </c>
      <c r="D250" s="3" t="n">
        <v>26755</v>
      </c>
      <c r="E250" s="1" t="s">
        <v>33</v>
      </c>
      <c r="F250" s="1" t="n">
        <v>100</v>
      </c>
      <c r="G250" s="1" t="s">
        <v>46</v>
      </c>
      <c r="H250" s="1" t="s">
        <v>47</v>
      </c>
      <c r="I250" s="1" t="s">
        <v>36</v>
      </c>
      <c r="K250" s="1" t="n">
        <v>68</v>
      </c>
    </row>
    <row r="251" customFormat="false" ht="15" hidden="false" customHeight="true" outlineLevel="0" collapsed="false">
      <c r="A251" s="1" t="n">
        <f aca="false">A250+1</f>
        <v>249</v>
      </c>
      <c r="B251" s="1" t="n">
        <f aca="false">B250+1</f>
        <v>1249</v>
      </c>
      <c r="C251" s="1" t="s">
        <v>330</v>
      </c>
      <c r="D251" s="3" t="n">
        <v>27030</v>
      </c>
      <c r="E251" s="1" t="s">
        <v>33</v>
      </c>
      <c r="F251" s="1" t="n">
        <v>100</v>
      </c>
      <c r="G251" s="1" t="s">
        <v>46</v>
      </c>
      <c r="H251" s="1" t="s">
        <v>47</v>
      </c>
      <c r="I251" s="1" t="s">
        <v>36</v>
      </c>
      <c r="K251" s="1" t="n">
        <v>68</v>
      </c>
    </row>
    <row r="252" customFormat="false" ht="15" hidden="false" customHeight="true" outlineLevel="0" collapsed="false">
      <c r="A252" s="1" t="n">
        <f aca="false">A251+1</f>
        <v>250</v>
      </c>
      <c r="B252" s="1" t="n">
        <f aca="false">B251+1</f>
        <v>1250</v>
      </c>
      <c r="C252" s="1" t="s">
        <v>331</v>
      </c>
      <c r="D252" s="3" t="n">
        <v>27120</v>
      </c>
      <c r="E252" s="1" t="s">
        <v>33</v>
      </c>
      <c r="F252" s="1" t="n">
        <v>100</v>
      </c>
      <c r="G252" s="1" t="s">
        <v>46</v>
      </c>
      <c r="H252" s="1" t="s">
        <v>47</v>
      </c>
      <c r="I252" s="1" t="s">
        <v>36</v>
      </c>
      <c r="K252" s="1" t="n">
        <v>68</v>
      </c>
    </row>
    <row r="253" customFormat="false" ht="15" hidden="false" customHeight="true" outlineLevel="0" collapsed="false">
      <c r="A253" s="1" t="n">
        <f aca="false">A252+1</f>
        <v>251</v>
      </c>
      <c r="B253" s="1" t="n">
        <f aca="false">B252+1</f>
        <v>1251</v>
      </c>
      <c r="C253" s="1" t="s">
        <v>332</v>
      </c>
      <c r="D253" s="3" t="n">
        <v>27395</v>
      </c>
      <c r="E253" s="1" t="s">
        <v>33</v>
      </c>
      <c r="F253" s="1" t="n">
        <v>100</v>
      </c>
      <c r="G253" s="1" t="s">
        <v>46</v>
      </c>
      <c r="H253" s="1" t="s">
        <v>47</v>
      </c>
      <c r="I253" s="1" t="s">
        <v>36</v>
      </c>
      <c r="K253" s="1" t="n">
        <v>68</v>
      </c>
    </row>
    <row r="254" customFormat="false" ht="15" hidden="false" customHeight="true" outlineLevel="0" collapsed="false">
      <c r="A254" s="1" t="n">
        <f aca="false">A253+1</f>
        <v>252</v>
      </c>
      <c r="B254" s="1" t="n">
        <f aca="false">B253+1</f>
        <v>1252</v>
      </c>
      <c r="C254" s="1" t="s">
        <v>333</v>
      </c>
      <c r="D254" s="3" t="n">
        <v>27485</v>
      </c>
      <c r="E254" s="1" t="s">
        <v>142</v>
      </c>
      <c r="F254" s="1" t="n">
        <v>100</v>
      </c>
      <c r="G254" s="1" t="s">
        <v>46</v>
      </c>
      <c r="H254" s="1" t="s">
        <v>47</v>
      </c>
      <c r="I254" s="1" t="s">
        <v>36</v>
      </c>
      <c r="K254" s="1" t="n">
        <v>68</v>
      </c>
    </row>
    <row r="255" customFormat="false" ht="15" hidden="false" customHeight="true" outlineLevel="0" collapsed="false">
      <c r="A255" s="1" t="n">
        <f aca="false">A254+1</f>
        <v>253</v>
      </c>
      <c r="B255" s="1" t="n">
        <f aca="false">B254+1</f>
        <v>1253</v>
      </c>
      <c r="C255" s="1" t="s">
        <v>334</v>
      </c>
      <c r="D255" s="3" t="n">
        <v>27760</v>
      </c>
      <c r="E255" s="1" t="s">
        <v>33</v>
      </c>
      <c r="F255" s="1" t="n">
        <v>100</v>
      </c>
      <c r="G255" s="1" t="s">
        <v>46</v>
      </c>
      <c r="H255" s="1" t="s">
        <v>47</v>
      </c>
      <c r="I255" s="1" t="s">
        <v>36</v>
      </c>
      <c r="K255" s="1" t="n">
        <v>68</v>
      </c>
    </row>
    <row r="256" customFormat="false" ht="15" hidden="false" customHeight="true" outlineLevel="0" collapsed="false">
      <c r="A256" s="1" t="n">
        <f aca="false">A255+1</f>
        <v>254</v>
      </c>
      <c r="B256" s="1" t="n">
        <f aca="false">B255+1</f>
        <v>1254</v>
      </c>
      <c r="C256" s="1" t="s">
        <v>335</v>
      </c>
      <c r="D256" s="3" t="n">
        <v>27851</v>
      </c>
      <c r="E256" s="1" t="s">
        <v>33</v>
      </c>
      <c r="F256" s="1" t="n">
        <v>100</v>
      </c>
      <c r="G256" s="1" t="s">
        <v>46</v>
      </c>
      <c r="H256" s="1" t="s">
        <v>47</v>
      </c>
      <c r="I256" s="1" t="s">
        <v>36</v>
      </c>
      <c r="K256" s="1" t="n">
        <v>68</v>
      </c>
    </row>
    <row r="257" customFormat="false" ht="15" hidden="false" customHeight="true" outlineLevel="0" collapsed="false">
      <c r="A257" s="1" t="n">
        <f aca="false">A256+1</f>
        <v>255</v>
      </c>
      <c r="B257" s="1" t="n">
        <f aca="false">B256+1</f>
        <v>1255</v>
      </c>
      <c r="C257" s="1" t="s">
        <v>336</v>
      </c>
      <c r="D257" s="3" t="n">
        <v>28126</v>
      </c>
      <c r="E257" s="1" t="s">
        <v>33</v>
      </c>
      <c r="F257" s="1" t="n">
        <v>100</v>
      </c>
      <c r="G257" s="1" t="s">
        <v>46</v>
      </c>
      <c r="H257" s="1" t="s">
        <v>47</v>
      </c>
      <c r="I257" s="1" t="s">
        <v>36</v>
      </c>
      <c r="K257" s="1" t="n">
        <v>68</v>
      </c>
    </row>
    <row r="258" customFormat="false" ht="15" hidden="false" customHeight="true" outlineLevel="0" collapsed="false">
      <c r="A258" s="1" t="n">
        <f aca="false">A257+1</f>
        <v>256</v>
      </c>
      <c r="B258" s="1" t="n">
        <f aca="false">B257+1</f>
        <v>1256</v>
      </c>
      <c r="C258" s="1" t="s">
        <v>337</v>
      </c>
      <c r="D258" s="3" t="n">
        <v>28216</v>
      </c>
      <c r="E258" s="1" t="s">
        <v>33</v>
      </c>
      <c r="F258" s="1" t="n">
        <v>100</v>
      </c>
      <c r="G258" s="1" t="s">
        <v>46</v>
      </c>
      <c r="H258" s="1" t="s">
        <v>47</v>
      </c>
      <c r="I258" s="1" t="s">
        <v>36</v>
      </c>
      <c r="K258" s="1" t="n">
        <v>68</v>
      </c>
    </row>
    <row r="259" customFormat="false" ht="15" hidden="false" customHeight="true" outlineLevel="0" collapsed="false">
      <c r="A259" s="1" t="n">
        <f aca="false">A258+1</f>
        <v>257</v>
      </c>
      <c r="B259" s="1" t="n">
        <f aca="false">B258+1</f>
        <v>1257</v>
      </c>
      <c r="C259" s="1" t="s">
        <v>338</v>
      </c>
      <c r="D259" s="3" t="n">
        <v>28491</v>
      </c>
      <c r="E259" s="1" t="s">
        <v>33</v>
      </c>
      <c r="F259" s="1" t="n">
        <v>100</v>
      </c>
      <c r="G259" s="1" t="s">
        <v>46</v>
      </c>
      <c r="H259" s="1" t="s">
        <v>47</v>
      </c>
      <c r="I259" s="1" t="s">
        <v>36</v>
      </c>
      <c r="K259" s="1" t="n">
        <v>68</v>
      </c>
    </row>
    <row r="260" customFormat="false" ht="15" hidden="false" customHeight="true" outlineLevel="0" collapsed="false">
      <c r="A260" s="1" t="n">
        <f aca="false">A259+1</f>
        <v>258</v>
      </c>
      <c r="B260" s="1" t="n">
        <f aca="false">B259+1</f>
        <v>1258</v>
      </c>
      <c r="C260" s="1" t="s">
        <v>339</v>
      </c>
      <c r="D260" s="3" t="n">
        <v>28581</v>
      </c>
      <c r="E260" s="1" t="s">
        <v>33</v>
      </c>
      <c r="F260" s="1" t="n">
        <v>100</v>
      </c>
      <c r="G260" s="1" t="s">
        <v>46</v>
      </c>
      <c r="H260" s="1" t="s">
        <v>47</v>
      </c>
      <c r="I260" s="1" t="s">
        <v>36</v>
      </c>
      <c r="K260" s="1" t="n">
        <v>68</v>
      </c>
    </row>
    <row r="261" customFormat="false" ht="15" hidden="false" customHeight="true" outlineLevel="0" collapsed="false">
      <c r="A261" s="1" t="n">
        <f aca="false">A260+1</f>
        <v>259</v>
      </c>
      <c r="B261" s="1" t="n">
        <f aca="false">B260+1</f>
        <v>1259</v>
      </c>
      <c r="C261" s="1" t="s">
        <v>340</v>
      </c>
      <c r="D261" s="3" t="n">
        <v>28856</v>
      </c>
      <c r="E261" s="1" t="s">
        <v>33</v>
      </c>
      <c r="F261" s="1" t="n">
        <v>100</v>
      </c>
      <c r="G261" s="1" t="s">
        <v>46</v>
      </c>
      <c r="H261" s="1" t="s">
        <v>47</v>
      </c>
      <c r="I261" s="1" t="s">
        <v>36</v>
      </c>
      <c r="K261" s="1" t="n">
        <v>68</v>
      </c>
    </row>
    <row r="262" customFormat="false" ht="15" hidden="false" customHeight="true" outlineLevel="0" collapsed="false">
      <c r="A262" s="1" t="n">
        <f aca="false">A261+1</f>
        <v>260</v>
      </c>
      <c r="B262" s="1" t="n">
        <f aca="false">B261+1</f>
        <v>1260</v>
      </c>
      <c r="C262" s="1" t="s">
        <v>341</v>
      </c>
      <c r="D262" s="3" t="n">
        <v>28946</v>
      </c>
      <c r="E262" s="1" t="s">
        <v>33</v>
      </c>
      <c r="F262" s="1" t="n">
        <v>100</v>
      </c>
      <c r="G262" s="1" t="s">
        <v>46</v>
      </c>
      <c r="H262" s="1" t="s">
        <v>47</v>
      </c>
      <c r="I262" s="1" t="s">
        <v>36</v>
      </c>
      <c r="K262" s="1" t="n">
        <v>68</v>
      </c>
    </row>
    <row r="263" customFormat="false" ht="15" hidden="false" customHeight="true" outlineLevel="0" collapsed="false">
      <c r="A263" s="1" t="n">
        <f aca="false">A262+1</f>
        <v>261</v>
      </c>
      <c r="B263" s="1" t="n">
        <f aca="false">B262+1</f>
        <v>1261</v>
      </c>
      <c r="C263" s="1" t="s">
        <v>342</v>
      </c>
      <c r="D263" s="3" t="n">
        <v>29221</v>
      </c>
      <c r="E263" s="1" t="s">
        <v>33</v>
      </c>
      <c r="F263" s="1" t="n">
        <v>100</v>
      </c>
      <c r="G263" s="1" t="s">
        <v>46</v>
      </c>
      <c r="H263" s="1" t="s">
        <v>47</v>
      </c>
      <c r="I263" s="1" t="s">
        <v>36</v>
      </c>
      <c r="K263" s="1" t="n">
        <v>68</v>
      </c>
    </row>
    <row r="264" customFormat="false" ht="15" hidden="false" customHeight="true" outlineLevel="0" collapsed="false">
      <c r="A264" s="1" t="n">
        <f aca="false">A263+1</f>
        <v>262</v>
      </c>
      <c r="B264" s="1" t="n">
        <f aca="false">B263+1</f>
        <v>1262</v>
      </c>
      <c r="C264" s="1" t="s">
        <v>343</v>
      </c>
      <c r="D264" s="3" t="n">
        <v>29312</v>
      </c>
      <c r="E264" s="1" t="s">
        <v>33</v>
      </c>
      <c r="F264" s="1" t="n">
        <v>100</v>
      </c>
      <c r="G264" s="1" t="s">
        <v>46</v>
      </c>
      <c r="H264" s="1" t="s">
        <v>47</v>
      </c>
      <c r="I264" s="1" t="s">
        <v>36</v>
      </c>
      <c r="K264" s="1" t="n">
        <v>68</v>
      </c>
    </row>
    <row r="265" customFormat="false" ht="15" hidden="false" customHeight="true" outlineLevel="0" collapsed="false">
      <c r="A265" s="1" t="n">
        <f aca="false">A264+1</f>
        <v>263</v>
      </c>
      <c r="B265" s="1" t="n">
        <f aca="false">B264+1</f>
        <v>1263</v>
      </c>
      <c r="C265" s="1" t="s">
        <v>344</v>
      </c>
      <c r="D265" s="3" t="n">
        <v>29587</v>
      </c>
      <c r="E265" s="1" t="s">
        <v>33</v>
      </c>
      <c r="F265" s="1" t="n">
        <v>100</v>
      </c>
      <c r="G265" s="1" t="s">
        <v>46</v>
      </c>
      <c r="H265" s="1" t="s">
        <v>47</v>
      </c>
      <c r="I265" s="1" t="s">
        <v>36</v>
      </c>
      <c r="K265" s="1" t="n">
        <v>68</v>
      </c>
    </row>
    <row r="266" customFormat="false" ht="15" hidden="false" customHeight="true" outlineLevel="0" collapsed="false">
      <c r="A266" s="1" t="n">
        <f aca="false">A265+1</f>
        <v>264</v>
      </c>
      <c r="B266" s="1" t="n">
        <f aca="false">B265+1</f>
        <v>1264</v>
      </c>
      <c r="C266" s="1" t="s">
        <v>345</v>
      </c>
      <c r="D266" s="3" t="n">
        <v>29677</v>
      </c>
      <c r="E266" s="1" t="s">
        <v>33</v>
      </c>
      <c r="F266" s="1" t="n">
        <v>100</v>
      </c>
      <c r="G266" s="1" t="s">
        <v>46</v>
      </c>
      <c r="H266" s="1" t="s">
        <v>47</v>
      </c>
      <c r="I266" s="1" t="s">
        <v>36</v>
      </c>
      <c r="K266" s="1" t="n">
        <v>68</v>
      </c>
    </row>
    <row r="267" customFormat="false" ht="15" hidden="false" customHeight="true" outlineLevel="0" collapsed="false">
      <c r="A267" s="1" t="n">
        <f aca="false">A266+1</f>
        <v>265</v>
      </c>
      <c r="B267" s="1" t="n">
        <f aca="false">B266+1</f>
        <v>1265</v>
      </c>
      <c r="C267" s="1" t="s">
        <v>346</v>
      </c>
      <c r="D267" s="3" t="n">
        <v>29952</v>
      </c>
      <c r="E267" s="1" t="s">
        <v>33</v>
      </c>
      <c r="F267" s="1" t="n">
        <v>100</v>
      </c>
      <c r="G267" s="1" t="s">
        <v>46</v>
      </c>
      <c r="H267" s="1" t="s">
        <v>47</v>
      </c>
      <c r="I267" s="1" t="s">
        <v>36</v>
      </c>
      <c r="K267" s="1" t="n">
        <v>68</v>
      </c>
    </row>
    <row r="268" customFormat="false" ht="15" hidden="false" customHeight="true" outlineLevel="0" collapsed="false">
      <c r="A268" s="1" t="n">
        <f aca="false">A267+1</f>
        <v>266</v>
      </c>
      <c r="B268" s="1" t="n">
        <f aca="false">B267+1</f>
        <v>1266</v>
      </c>
      <c r="C268" s="1" t="s">
        <v>347</v>
      </c>
      <c r="D268" s="3" t="n">
        <v>30042</v>
      </c>
      <c r="E268" s="1" t="s">
        <v>33</v>
      </c>
      <c r="F268" s="1" t="n">
        <v>100</v>
      </c>
      <c r="G268" s="1" t="s">
        <v>46</v>
      </c>
      <c r="H268" s="1" t="s">
        <v>47</v>
      </c>
      <c r="I268" s="1" t="s">
        <v>36</v>
      </c>
      <c r="K268" s="1" t="n">
        <v>68</v>
      </c>
    </row>
    <row r="269" customFormat="false" ht="15" hidden="false" customHeight="true" outlineLevel="0" collapsed="false">
      <c r="A269" s="1" t="n">
        <f aca="false">A268+1</f>
        <v>267</v>
      </c>
      <c r="B269" s="1" t="n">
        <f aca="false">B268+1</f>
        <v>1267</v>
      </c>
      <c r="C269" s="1" t="s">
        <v>348</v>
      </c>
      <c r="D269" s="3" t="n">
        <v>30317</v>
      </c>
      <c r="E269" s="1" t="s">
        <v>33</v>
      </c>
      <c r="F269" s="1" t="n">
        <v>100</v>
      </c>
      <c r="G269" s="1" t="s">
        <v>46</v>
      </c>
      <c r="H269" s="1" t="s">
        <v>47</v>
      </c>
      <c r="I269" s="1" t="s">
        <v>36</v>
      </c>
      <c r="K269" s="1" t="n">
        <v>68</v>
      </c>
    </row>
    <row r="270" customFormat="false" ht="15" hidden="false" customHeight="true" outlineLevel="0" collapsed="false">
      <c r="A270" s="1" t="n">
        <f aca="false">A269+1</f>
        <v>268</v>
      </c>
      <c r="B270" s="1" t="n">
        <f aca="false">B269+1</f>
        <v>1268</v>
      </c>
      <c r="C270" s="1" t="s">
        <v>349</v>
      </c>
      <c r="D270" s="3" t="n">
        <v>30407</v>
      </c>
      <c r="E270" s="1" t="s">
        <v>33</v>
      </c>
      <c r="F270" s="1" t="n">
        <v>100</v>
      </c>
      <c r="G270" s="1" t="s">
        <v>46</v>
      </c>
      <c r="H270" s="1" t="s">
        <v>47</v>
      </c>
      <c r="I270" s="1" t="s">
        <v>36</v>
      </c>
      <c r="K270" s="1" t="n">
        <v>68</v>
      </c>
    </row>
    <row r="271" customFormat="false" ht="15" hidden="false" customHeight="true" outlineLevel="0" collapsed="false">
      <c r="A271" s="1" t="n">
        <f aca="false">A270+1</f>
        <v>269</v>
      </c>
      <c r="B271" s="1" t="n">
        <f aca="false">B270+1</f>
        <v>1269</v>
      </c>
      <c r="C271" s="1" t="s">
        <v>350</v>
      </c>
      <c r="D271" s="3" t="n">
        <v>30682</v>
      </c>
      <c r="E271" s="1" t="s">
        <v>33</v>
      </c>
      <c r="F271" s="1" t="n">
        <v>100</v>
      </c>
      <c r="G271" s="1" t="s">
        <v>46</v>
      </c>
      <c r="H271" s="1" t="s">
        <v>47</v>
      </c>
      <c r="I271" s="1" t="s">
        <v>36</v>
      </c>
      <c r="K271" s="1" t="n">
        <v>68</v>
      </c>
    </row>
    <row r="272" customFormat="false" ht="15" hidden="false" customHeight="true" outlineLevel="0" collapsed="false">
      <c r="A272" s="1" t="n">
        <f aca="false">A271+1</f>
        <v>270</v>
      </c>
      <c r="B272" s="1" t="n">
        <f aca="false">B271+1</f>
        <v>1270</v>
      </c>
      <c r="C272" s="1" t="s">
        <v>351</v>
      </c>
      <c r="D272" s="3" t="n">
        <v>30773</v>
      </c>
      <c r="E272" s="1" t="s">
        <v>142</v>
      </c>
      <c r="F272" s="1" t="n">
        <v>100</v>
      </c>
      <c r="G272" s="1" t="s">
        <v>46</v>
      </c>
      <c r="H272" s="1" t="s">
        <v>47</v>
      </c>
      <c r="I272" s="1" t="s">
        <v>36</v>
      </c>
      <c r="K272" s="1" t="n">
        <v>68</v>
      </c>
    </row>
    <row r="273" customFormat="false" ht="15" hidden="false" customHeight="true" outlineLevel="0" collapsed="false">
      <c r="A273" s="1" t="n">
        <f aca="false">A272+1</f>
        <v>271</v>
      </c>
      <c r="B273" s="1" t="n">
        <f aca="false">B272+1</f>
        <v>1271</v>
      </c>
      <c r="C273" s="1" t="s">
        <v>352</v>
      </c>
      <c r="D273" s="3" t="n">
        <v>31048</v>
      </c>
      <c r="E273" s="1" t="s">
        <v>33</v>
      </c>
      <c r="F273" s="1" t="n">
        <v>100</v>
      </c>
      <c r="G273" s="1" t="s">
        <v>46</v>
      </c>
      <c r="H273" s="1" t="s">
        <v>47</v>
      </c>
      <c r="I273" s="1" t="s">
        <v>36</v>
      </c>
      <c r="K273" s="1" t="n">
        <v>68</v>
      </c>
    </row>
    <row r="274" customFormat="false" ht="15" hidden="false" customHeight="true" outlineLevel="0" collapsed="false">
      <c r="A274" s="1" t="n">
        <f aca="false">A273+1</f>
        <v>272</v>
      </c>
      <c r="B274" s="1" t="n">
        <f aca="false">B273+1</f>
        <v>1272</v>
      </c>
      <c r="C274" s="1" t="s">
        <v>353</v>
      </c>
      <c r="D274" s="3" t="n">
        <v>31138</v>
      </c>
      <c r="E274" s="1" t="s">
        <v>33</v>
      </c>
      <c r="F274" s="1" t="n">
        <v>100</v>
      </c>
      <c r="G274" s="1" t="s">
        <v>46</v>
      </c>
      <c r="H274" s="1" t="s">
        <v>47</v>
      </c>
      <c r="I274" s="1" t="s">
        <v>36</v>
      </c>
      <c r="K274" s="1" t="n">
        <v>68</v>
      </c>
    </row>
    <row r="275" customFormat="false" ht="15" hidden="false" customHeight="true" outlineLevel="0" collapsed="false">
      <c r="A275" s="1" t="n">
        <f aca="false">A274+1</f>
        <v>273</v>
      </c>
      <c r="B275" s="1" t="n">
        <f aca="false">B274+1</f>
        <v>1273</v>
      </c>
      <c r="C275" s="1" t="s">
        <v>354</v>
      </c>
      <c r="D275" s="3" t="n">
        <v>31413</v>
      </c>
      <c r="E275" s="1" t="s">
        <v>33</v>
      </c>
      <c r="F275" s="1" t="n">
        <v>100</v>
      </c>
      <c r="G275" s="1" t="s">
        <v>46</v>
      </c>
      <c r="H275" s="1" t="s">
        <v>47</v>
      </c>
      <c r="I275" s="1" t="s">
        <v>36</v>
      </c>
      <c r="K275" s="1" t="n">
        <v>68</v>
      </c>
    </row>
    <row r="276" customFormat="false" ht="15" hidden="false" customHeight="true" outlineLevel="0" collapsed="false">
      <c r="A276" s="1" t="n">
        <f aca="false">A275+1</f>
        <v>274</v>
      </c>
      <c r="B276" s="1" t="n">
        <f aca="false">B275+1</f>
        <v>1274</v>
      </c>
      <c r="C276" s="1" t="s">
        <v>355</v>
      </c>
      <c r="D276" s="3" t="n">
        <v>31503</v>
      </c>
      <c r="E276" s="1" t="s">
        <v>33</v>
      </c>
      <c r="F276" s="1" t="n">
        <v>100</v>
      </c>
      <c r="G276" s="1" t="s">
        <v>46</v>
      </c>
      <c r="H276" s="1" t="s">
        <v>47</v>
      </c>
      <c r="I276" s="1" t="s">
        <v>36</v>
      </c>
      <c r="K276" s="1" t="n">
        <v>68</v>
      </c>
    </row>
    <row r="277" customFormat="false" ht="15" hidden="false" customHeight="true" outlineLevel="0" collapsed="false">
      <c r="A277" s="1" t="n">
        <f aca="false">A276+1</f>
        <v>275</v>
      </c>
      <c r="B277" s="1" t="n">
        <f aca="false">B276+1</f>
        <v>1275</v>
      </c>
      <c r="C277" s="1" t="s">
        <v>356</v>
      </c>
      <c r="D277" s="3" t="n">
        <v>31778</v>
      </c>
      <c r="E277" s="1" t="s">
        <v>33</v>
      </c>
      <c r="F277" s="1" t="n">
        <v>100</v>
      </c>
      <c r="G277" s="1" t="s">
        <v>46</v>
      </c>
      <c r="H277" s="1" t="s">
        <v>47</v>
      </c>
      <c r="I277" s="1" t="s">
        <v>36</v>
      </c>
      <c r="K277" s="1" t="n">
        <v>68</v>
      </c>
    </row>
    <row r="278" customFormat="false" ht="15" hidden="false" customHeight="true" outlineLevel="0" collapsed="false">
      <c r="A278" s="1" t="n">
        <f aca="false">A277+1</f>
        <v>276</v>
      </c>
      <c r="B278" s="1" t="n">
        <f aca="false">B277+1</f>
        <v>1276</v>
      </c>
      <c r="C278" s="1" t="s">
        <v>357</v>
      </c>
      <c r="D278" s="3" t="n">
        <v>31868</v>
      </c>
      <c r="E278" s="1" t="s">
        <v>33</v>
      </c>
      <c r="F278" s="1" t="n">
        <v>100</v>
      </c>
      <c r="G278" s="1" t="s">
        <v>46</v>
      </c>
      <c r="H278" s="1" t="s">
        <v>47</v>
      </c>
      <c r="I278" s="1" t="s">
        <v>36</v>
      </c>
      <c r="K278" s="1" t="n">
        <v>68</v>
      </c>
    </row>
    <row r="279" customFormat="false" ht="15" hidden="false" customHeight="true" outlineLevel="0" collapsed="false">
      <c r="A279" s="1" t="n">
        <f aca="false">A278+1</f>
        <v>277</v>
      </c>
      <c r="B279" s="1" t="n">
        <f aca="false">B278+1</f>
        <v>1277</v>
      </c>
      <c r="C279" s="1" t="s">
        <v>358</v>
      </c>
      <c r="D279" s="3" t="n">
        <v>32143</v>
      </c>
      <c r="E279" s="1" t="s">
        <v>33</v>
      </c>
      <c r="F279" s="1" t="n">
        <v>100</v>
      </c>
      <c r="G279" s="1" t="s">
        <v>46</v>
      </c>
      <c r="H279" s="1" t="s">
        <v>47</v>
      </c>
      <c r="I279" s="1" t="s">
        <v>36</v>
      </c>
      <c r="K279" s="1" t="n">
        <v>68</v>
      </c>
    </row>
    <row r="280" customFormat="false" ht="15" hidden="false" customHeight="true" outlineLevel="0" collapsed="false">
      <c r="A280" s="1" t="n">
        <f aca="false">A279+1</f>
        <v>278</v>
      </c>
      <c r="B280" s="1" t="n">
        <f aca="false">B279+1</f>
        <v>1278</v>
      </c>
      <c r="C280" s="1" t="s">
        <v>359</v>
      </c>
      <c r="D280" s="3" t="n">
        <v>32234</v>
      </c>
      <c r="E280" s="1" t="s">
        <v>33</v>
      </c>
      <c r="F280" s="1" t="n">
        <v>100</v>
      </c>
      <c r="G280" s="1" t="s">
        <v>46</v>
      </c>
      <c r="H280" s="1" t="s">
        <v>47</v>
      </c>
      <c r="I280" s="1" t="s">
        <v>36</v>
      </c>
      <c r="K280" s="1" t="n">
        <v>68</v>
      </c>
    </row>
    <row r="281" customFormat="false" ht="15" hidden="false" customHeight="true" outlineLevel="0" collapsed="false">
      <c r="A281" s="1" t="n">
        <f aca="false">A280+1</f>
        <v>279</v>
      </c>
      <c r="B281" s="1" t="n">
        <f aca="false">B280+1</f>
        <v>1279</v>
      </c>
      <c r="C281" s="1" t="s">
        <v>360</v>
      </c>
      <c r="D281" s="3" t="n">
        <v>32509</v>
      </c>
      <c r="E281" s="1" t="s">
        <v>142</v>
      </c>
      <c r="F281" s="1" t="n">
        <v>100</v>
      </c>
      <c r="G281" s="1" t="s">
        <v>46</v>
      </c>
      <c r="H281" s="1" t="s">
        <v>47</v>
      </c>
      <c r="I281" s="1" t="s">
        <v>36</v>
      </c>
      <c r="K281" s="1" t="n">
        <v>68</v>
      </c>
    </row>
    <row r="282" customFormat="false" ht="15" hidden="false" customHeight="true" outlineLevel="0" collapsed="false">
      <c r="A282" s="1" t="n">
        <f aca="false">A281+1</f>
        <v>280</v>
      </c>
      <c r="B282" s="1" t="n">
        <f aca="false">B281+1</f>
        <v>1280</v>
      </c>
      <c r="C282" s="1" t="s">
        <v>361</v>
      </c>
      <c r="D282" s="3" t="n">
        <v>32599</v>
      </c>
      <c r="E282" s="1" t="s">
        <v>33</v>
      </c>
      <c r="F282" s="1" t="n">
        <v>100</v>
      </c>
      <c r="G282" s="1" t="s">
        <v>46</v>
      </c>
      <c r="H282" s="1" t="s">
        <v>47</v>
      </c>
      <c r="I282" s="1" t="s">
        <v>36</v>
      </c>
      <c r="K282" s="1" t="n">
        <v>68</v>
      </c>
    </row>
    <row r="283" customFormat="false" ht="15" hidden="false" customHeight="true" outlineLevel="0" collapsed="false">
      <c r="A283" s="1" t="n">
        <f aca="false">A282+1</f>
        <v>281</v>
      </c>
      <c r="B283" s="1" t="n">
        <f aca="false">B282+1</f>
        <v>1281</v>
      </c>
      <c r="C283" s="1" t="s">
        <v>362</v>
      </c>
      <c r="D283" s="3" t="n">
        <v>32874</v>
      </c>
      <c r="E283" s="1" t="s">
        <v>33</v>
      </c>
      <c r="F283" s="1" t="n">
        <v>100</v>
      </c>
      <c r="G283" s="1" t="s">
        <v>46</v>
      </c>
      <c r="H283" s="1" t="s">
        <v>47</v>
      </c>
      <c r="I283" s="1" t="s">
        <v>36</v>
      </c>
      <c r="K283" s="1" t="n">
        <v>68</v>
      </c>
    </row>
    <row r="284" customFormat="false" ht="15" hidden="false" customHeight="true" outlineLevel="0" collapsed="false">
      <c r="A284" s="1" t="n">
        <f aca="false">A283+1</f>
        <v>282</v>
      </c>
      <c r="B284" s="1" t="n">
        <f aca="false">B283+1</f>
        <v>1282</v>
      </c>
      <c r="C284" s="1" t="s">
        <v>363</v>
      </c>
      <c r="D284" s="3" t="n">
        <v>32964</v>
      </c>
      <c r="E284" s="1" t="s">
        <v>33</v>
      </c>
      <c r="F284" s="1" t="n">
        <v>100</v>
      </c>
      <c r="G284" s="1" t="s">
        <v>46</v>
      </c>
      <c r="H284" s="1" t="s">
        <v>47</v>
      </c>
      <c r="I284" s="1" t="s">
        <v>36</v>
      </c>
      <c r="K284" s="1" t="n">
        <v>68</v>
      </c>
    </row>
    <row r="285" customFormat="false" ht="15" hidden="false" customHeight="true" outlineLevel="0" collapsed="false">
      <c r="A285" s="1" t="n">
        <f aca="false">A284+1</f>
        <v>283</v>
      </c>
      <c r="B285" s="1" t="n">
        <f aca="false">B284+1</f>
        <v>1283</v>
      </c>
      <c r="C285" s="1" t="s">
        <v>364</v>
      </c>
      <c r="D285" s="3" t="n">
        <v>33239</v>
      </c>
      <c r="E285" s="1" t="s">
        <v>33</v>
      </c>
      <c r="F285" s="1" t="n">
        <v>100</v>
      </c>
      <c r="G285" s="1" t="s">
        <v>46</v>
      </c>
      <c r="H285" s="1" t="s">
        <v>47</v>
      </c>
      <c r="I285" s="1" t="s">
        <v>36</v>
      </c>
      <c r="K285" s="1" t="n">
        <v>68</v>
      </c>
    </row>
    <row r="286" customFormat="false" ht="15" hidden="false" customHeight="true" outlineLevel="0" collapsed="false">
      <c r="A286" s="1" t="n">
        <f aca="false">A285+1</f>
        <v>284</v>
      </c>
      <c r="B286" s="1" t="n">
        <f aca="false">B285+1</f>
        <v>1284</v>
      </c>
      <c r="C286" s="1" t="s">
        <v>365</v>
      </c>
      <c r="D286" s="3" t="n">
        <v>33329</v>
      </c>
      <c r="E286" s="1" t="s">
        <v>33</v>
      </c>
      <c r="F286" s="1" t="n">
        <v>100</v>
      </c>
      <c r="G286" s="1" t="s">
        <v>46</v>
      </c>
      <c r="H286" s="1" t="s">
        <v>47</v>
      </c>
      <c r="I286" s="1" t="s">
        <v>36</v>
      </c>
      <c r="K286" s="1" t="n">
        <v>68</v>
      </c>
    </row>
    <row r="287" customFormat="false" ht="15" hidden="false" customHeight="true" outlineLevel="0" collapsed="false">
      <c r="A287" s="1" t="n">
        <f aca="false">A286+1</f>
        <v>285</v>
      </c>
      <c r="B287" s="1" t="n">
        <f aca="false">B286+1</f>
        <v>1285</v>
      </c>
      <c r="C287" s="1" t="s">
        <v>366</v>
      </c>
      <c r="D287" s="3" t="n">
        <v>33604</v>
      </c>
      <c r="E287" s="1" t="s">
        <v>33</v>
      </c>
      <c r="F287" s="1" t="n">
        <v>100</v>
      </c>
      <c r="G287" s="1" t="s">
        <v>46</v>
      </c>
      <c r="H287" s="1" t="s">
        <v>47</v>
      </c>
      <c r="I287" s="1" t="s">
        <v>36</v>
      </c>
      <c r="K287" s="1" t="n">
        <v>68</v>
      </c>
    </row>
    <row r="288" customFormat="false" ht="15" hidden="false" customHeight="true" outlineLevel="0" collapsed="false">
      <c r="A288" s="1" t="n">
        <f aca="false">A287+1</f>
        <v>286</v>
      </c>
      <c r="B288" s="1" t="n">
        <f aca="false">B287+1</f>
        <v>1286</v>
      </c>
      <c r="C288" s="1" t="s">
        <v>367</v>
      </c>
      <c r="D288" s="3" t="n">
        <v>33695</v>
      </c>
      <c r="E288" s="1" t="s">
        <v>142</v>
      </c>
      <c r="F288" s="1" t="n">
        <v>100</v>
      </c>
      <c r="G288" s="1" t="s">
        <v>46</v>
      </c>
      <c r="H288" s="1" t="s">
        <v>47</v>
      </c>
      <c r="I288" s="1" t="s">
        <v>36</v>
      </c>
      <c r="K288" s="1" t="n">
        <v>68</v>
      </c>
    </row>
    <row r="289" customFormat="false" ht="15" hidden="false" customHeight="true" outlineLevel="0" collapsed="false">
      <c r="A289" s="1" t="n">
        <f aca="false">A288+1</f>
        <v>287</v>
      </c>
      <c r="B289" s="1" t="n">
        <f aca="false">B288+1</f>
        <v>1287</v>
      </c>
      <c r="C289" s="1" t="s">
        <v>368</v>
      </c>
      <c r="D289" s="3" t="n">
        <v>33970</v>
      </c>
      <c r="E289" s="1" t="s">
        <v>33</v>
      </c>
      <c r="F289" s="1" t="n">
        <v>100</v>
      </c>
      <c r="G289" s="1" t="s">
        <v>46</v>
      </c>
      <c r="H289" s="1" t="s">
        <v>47</v>
      </c>
      <c r="I289" s="1" t="s">
        <v>36</v>
      </c>
      <c r="K289" s="1" t="n">
        <v>68</v>
      </c>
    </row>
    <row r="290" customFormat="false" ht="15" hidden="false" customHeight="true" outlineLevel="0" collapsed="false">
      <c r="A290" s="1" t="n">
        <f aca="false">A289+1</f>
        <v>288</v>
      </c>
      <c r="B290" s="1" t="n">
        <f aca="false">B289+1</f>
        <v>1288</v>
      </c>
      <c r="C290" s="1" t="s">
        <v>369</v>
      </c>
      <c r="D290" s="3" t="n">
        <v>34060</v>
      </c>
      <c r="E290" s="1" t="s">
        <v>33</v>
      </c>
      <c r="F290" s="1" t="n">
        <v>100</v>
      </c>
      <c r="G290" s="1" t="s">
        <v>46</v>
      </c>
      <c r="H290" s="1" t="s">
        <v>47</v>
      </c>
      <c r="I290" s="1" t="s">
        <v>36</v>
      </c>
      <c r="K290" s="1" t="n">
        <v>68</v>
      </c>
    </row>
    <row r="291" customFormat="false" ht="15" hidden="false" customHeight="true" outlineLevel="0" collapsed="false">
      <c r="A291" s="1" t="n">
        <f aca="false">A290+1</f>
        <v>289</v>
      </c>
      <c r="B291" s="1" t="n">
        <f aca="false">B290+1</f>
        <v>1289</v>
      </c>
      <c r="C291" s="1" t="s">
        <v>370</v>
      </c>
      <c r="D291" s="3" t="n">
        <v>34335</v>
      </c>
      <c r="E291" s="1" t="s">
        <v>33</v>
      </c>
      <c r="F291" s="1" t="n">
        <v>100</v>
      </c>
      <c r="G291" s="1" t="s">
        <v>46</v>
      </c>
      <c r="H291" s="1" t="s">
        <v>47</v>
      </c>
      <c r="I291" s="1" t="s">
        <v>36</v>
      </c>
      <c r="K291" s="1" t="n">
        <v>68</v>
      </c>
    </row>
    <row r="292" customFormat="false" ht="15" hidden="false" customHeight="true" outlineLevel="0" collapsed="false">
      <c r="A292" s="1" t="n">
        <f aca="false">A291+1</f>
        <v>290</v>
      </c>
      <c r="B292" s="1" t="n">
        <f aca="false">B291+1</f>
        <v>1290</v>
      </c>
      <c r="C292" s="1" t="s">
        <v>371</v>
      </c>
      <c r="D292" s="3" t="n">
        <v>34425</v>
      </c>
      <c r="E292" s="1" t="s">
        <v>33</v>
      </c>
      <c r="F292" s="1" t="n">
        <v>100</v>
      </c>
      <c r="G292" s="1" t="s">
        <v>46</v>
      </c>
      <c r="H292" s="1" t="s">
        <v>47</v>
      </c>
      <c r="I292" s="1" t="s">
        <v>36</v>
      </c>
      <c r="K292" s="1" t="n">
        <v>68</v>
      </c>
    </row>
    <row r="293" customFormat="false" ht="15" hidden="false" customHeight="true" outlineLevel="0" collapsed="false">
      <c r="A293" s="1" t="n">
        <f aca="false">A292+1</f>
        <v>291</v>
      </c>
      <c r="B293" s="1" t="n">
        <f aca="false">B292+1</f>
        <v>1291</v>
      </c>
      <c r="C293" s="1" t="s">
        <v>372</v>
      </c>
      <c r="D293" s="3" t="n">
        <v>34700</v>
      </c>
      <c r="E293" s="1" t="s">
        <v>33</v>
      </c>
      <c r="F293" s="1" t="n">
        <v>100</v>
      </c>
      <c r="G293" s="1" t="s">
        <v>46</v>
      </c>
      <c r="H293" s="1" t="s">
        <v>47</v>
      </c>
      <c r="I293" s="1" t="s">
        <v>36</v>
      </c>
      <c r="K293" s="1" t="n">
        <v>68</v>
      </c>
    </row>
    <row r="294" customFormat="false" ht="15" hidden="false" customHeight="true" outlineLevel="0" collapsed="false">
      <c r="A294" s="1" t="n">
        <f aca="false">A293+1</f>
        <v>292</v>
      </c>
      <c r="B294" s="1" t="n">
        <f aca="false">B293+1</f>
        <v>1292</v>
      </c>
      <c r="C294" s="1" t="s">
        <v>373</v>
      </c>
      <c r="D294" s="3" t="n">
        <v>34790</v>
      </c>
      <c r="E294" s="1" t="s">
        <v>33</v>
      </c>
      <c r="F294" s="1" t="n">
        <v>100</v>
      </c>
      <c r="G294" s="1" t="s">
        <v>46</v>
      </c>
      <c r="H294" s="1" t="s">
        <v>47</v>
      </c>
      <c r="I294" s="1" t="s">
        <v>36</v>
      </c>
      <c r="K294" s="1" t="n">
        <v>68</v>
      </c>
    </row>
    <row r="295" customFormat="false" ht="15" hidden="false" customHeight="true" outlineLevel="0" collapsed="false">
      <c r="A295" s="1" t="n">
        <f aca="false">A294+1</f>
        <v>293</v>
      </c>
      <c r="B295" s="1" t="n">
        <f aca="false">B294+1</f>
        <v>1293</v>
      </c>
      <c r="C295" s="1" t="s">
        <v>374</v>
      </c>
      <c r="D295" s="3" t="n">
        <v>35065</v>
      </c>
      <c r="E295" s="1" t="s">
        <v>33</v>
      </c>
      <c r="F295" s="1" t="n">
        <v>100</v>
      </c>
      <c r="G295" s="1" t="s">
        <v>46</v>
      </c>
      <c r="H295" s="1" t="s">
        <v>47</v>
      </c>
      <c r="I295" s="1" t="s">
        <v>36</v>
      </c>
      <c r="K295" s="1" t="n">
        <v>68</v>
      </c>
    </row>
    <row r="296" customFormat="false" ht="15" hidden="false" customHeight="true" outlineLevel="0" collapsed="false">
      <c r="A296" s="1" t="n">
        <f aca="false">A295+1</f>
        <v>294</v>
      </c>
      <c r="B296" s="1" t="n">
        <f aca="false">B295+1</f>
        <v>1294</v>
      </c>
      <c r="C296" s="1" t="s">
        <v>375</v>
      </c>
      <c r="D296" s="3" t="n">
        <v>35156</v>
      </c>
      <c r="E296" s="1" t="s">
        <v>33</v>
      </c>
      <c r="F296" s="1" t="n">
        <v>100</v>
      </c>
      <c r="G296" s="1" t="s">
        <v>46</v>
      </c>
      <c r="H296" s="1" t="s">
        <v>47</v>
      </c>
      <c r="I296" s="1" t="s">
        <v>36</v>
      </c>
      <c r="K296" s="1" t="n">
        <v>68</v>
      </c>
    </row>
    <row r="297" customFormat="false" ht="15" hidden="false" customHeight="true" outlineLevel="0" collapsed="false">
      <c r="A297" s="1" t="n">
        <f aca="false">A296+1</f>
        <v>295</v>
      </c>
      <c r="B297" s="1" t="n">
        <f aca="false">B296+1</f>
        <v>1295</v>
      </c>
      <c r="C297" s="1" t="s">
        <v>376</v>
      </c>
      <c r="D297" s="3" t="n">
        <v>35431</v>
      </c>
      <c r="E297" s="1" t="s">
        <v>33</v>
      </c>
      <c r="F297" s="1" t="n">
        <v>100</v>
      </c>
      <c r="G297" s="1" t="s">
        <v>46</v>
      </c>
      <c r="H297" s="1" t="s">
        <v>47</v>
      </c>
      <c r="I297" s="1" t="s">
        <v>36</v>
      </c>
      <c r="K297" s="1" t="n">
        <v>68</v>
      </c>
    </row>
    <row r="298" customFormat="false" ht="15" hidden="false" customHeight="true" outlineLevel="0" collapsed="false">
      <c r="A298" s="1" t="n">
        <f aca="false">A297+1</f>
        <v>296</v>
      </c>
      <c r="B298" s="1" t="n">
        <f aca="false">B297+1</f>
        <v>1296</v>
      </c>
      <c r="C298" s="1" t="s">
        <v>377</v>
      </c>
      <c r="D298" s="3" t="n">
        <v>35521</v>
      </c>
      <c r="E298" s="1" t="s">
        <v>33</v>
      </c>
      <c r="F298" s="1" t="n">
        <v>100</v>
      </c>
      <c r="G298" s="1" t="s">
        <v>46</v>
      </c>
      <c r="H298" s="1" t="s">
        <v>47</v>
      </c>
      <c r="I298" s="1" t="s">
        <v>36</v>
      </c>
      <c r="K298" s="1" t="n">
        <v>68</v>
      </c>
    </row>
    <row r="299" customFormat="false" ht="15" hidden="false" customHeight="true" outlineLevel="0" collapsed="false">
      <c r="A299" s="1" t="n">
        <f aca="false">A298+1</f>
        <v>297</v>
      </c>
      <c r="B299" s="1" t="n">
        <f aca="false">B298+1</f>
        <v>1297</v>
      </c>
      <c r="C299" s="1" t="s">
        <v>378</v>
      </c>
      <c r="D299" s="3" t="n">
        <v>35796</v>
      </c>
      <c r="E299" s="1" t="s">
        <v>33</v>
      </c>
      <c r="F299" s="1" t="n">
        <v>100</v>
      </c>
      <c r="G299" s="1" t="s">
        <v>46</v>
      </c>
      <c r="H299" s="1" t="s">
        <v>47</v>
      </c>
      <c r="I299" s="1" t="s">
        <v>36</v>
      </c>
      <c r="K299" s="1" t="n">
        <v>68</v>
      </c>
    </row>
    <row r="300" customFormat="false" ht="15" hidden="false" customHeight="true" outlineLevel="0" collapsed="false">
      <c r="A300" s="1" t="n">
        <f aca="false">A299+1</f>
        <v>298</v>
      </c>
      <c r="B300" s="1" t="n">
        <f aca="false">B299+1</f>
        <v>1298</v>
      </c>
      <c r="C300" s="1" t="s">
        <v>379</v>
      </c>
      <c r="D300" s="3" t="n">
        <v>35886</v>
      </c>
      <c r="E300" s="1" t="s">
        <v>33</v>
      </c>
      <c r="F300" s="1" t="n">
        <v>100</v>
      </c>
      <c r="G300" s="1" t="s">
        <v>46</v>
      </c>
      <c r="H300" s="1" t="s">
        <v>47</v>
      </c>
      <c r="I300" s="1" t="s">
        <v>36</v>
      </c>
      <c r="K300" s="1" t="n">
        <v>68</v>
      </c>
    </row>
    <row r="301" customFormat="false" ht="15" hidden="false" customHeight="true" outlineLevel="0" collapsed="false">
      <c r="A301" s="1" t="n">
        <f aca="false">A300+1</f>
        <v>299</v>
      </c>
      <c r="B301" s="1" t="n">
        <f aca="false">B300+1</f>
        <v>1299</v>
      </c>
      <c r="C301" s="1" t="s">
        <v>380</v>
      </c>
      <c r="D301" s="3" t="n">
        <v>36161</v>
      </c>
      <c r="E301" s="1" t="s">
        <v>33</v>
      </c>
      <c r="F301" s="1" t="n">
        <v>100</v>
      </c>
      <c r="G301" s="1" t="s">
        <v>46</v>
      </c>
      <c r="H301" s="1" t="s">
        <v>47</v>
      </c>
      <c r="I301" s="1" t="s">
        <v>36</v>
      </c>
      <c r="K301" s="1" t="n">
        <v>68</v>
      </c>
    </row>
    <row r="302" customFormat="false" ht="15" hidden="false" customHeight="true" outlineLevel="0" collapsed="false">
      <c r="A302" s="1" t="n">
        <f aca="false">A301+1</f>
        <v>300</v>
      </c>
      <c r="B302" s="1" t="n">
        <f aca="false">B301+1</f>
        <v>1300</v>
      </c>
      <c r="C302" s="1" t="s">
        <v>381</v>
      </c>
      <c r="D302" s="3" t="n">
        <v>36251</v>
      </c>
      <c r="E302" s="1" t="s">
        <v>33</v>
      </c>
      <c r="F302" s="1" t="n">
        <v>100</v>
      </c>
      <c r="G302" s="1" t="s">
        <v>46</v>
      </c>
      <c r="H302" s="1" t="s">
        <v>47</v>
      </c>
      <c r="I302" s="1" t="s">
        <v>36</v>
      </c>
      <c r="K302" s="1" t="n">
        <v>68</v>
      </c>
    </row>
    <row r="303" customFormat="false" ht="15" hidden="false" customHeight="true" outlineLevel="0" collapsed="false">
      <c r="A303" s="1" t="n">
        <f aca="false">A302+1</f>
        <v>301</v>
      </c>
      <c r="B303" s="1" t="n">
        <f aca="false">B302+1</f>
        <v>1301</v>
      </c>
      <c r="C303" s="1" t="s">
        <v>382</v>
      </c>
      <c r="D303" s="3" t="n">
        <v>36526</v>
      </c>
      <c r="E303" s="1" t="s">
        <v>33</v>
      </c>
      <c r="F303" s="1" t="n">
        <v>100</v>
      </c>
      <c r="G303" s="1" t="s">
        <v>46</v>
      </c>
      <c r="H303" s="1" t="s">
        <v>47</v>
      </c>
      <c r="I303" s="1" t="s">
        <v>36</v>
      </c>
      <c r="K303" s="1" t="n">
        <v>68</v>
      </c>
    </row>
    <row r="304" customFormat="false" ht="15" hidden="false" customHeight="true" outlineLevel="0" collapsed="false">
      <c r="A304" s="1" t="n">
        <f aca="false">A303+1</f>
        <v>302</v>
      </c>
      <c r="B304" s="1" t="n">
        <f aca="false">B303+1</f>
        <v>1302</v>
      </c>
      <c r="C304" s="1" t="s">
        <v>383</v>
      </c>
      <c r="D304" s="3" t="n">
        <v>36617</v>
      </c>
      <c r="E304" s="1" t="s">
        <v>33</v>
      </c>
      <c r="F304" s="1" t="n">
        <v>100</v>
      </c>
      <c r="G304" s="1" t="s">
        <v>46</v>
      </c>
      <c r="H304" s="1" t="s">
        <v>47</v>
      </c>
      <c r="I304" s="1" t="s">
        <v>36</v>
      </c>
      <c r="K304" s="1" t="n">
        <v>68</v>
      </c>
    </row>
    <row r="305" customFormat="false" ht="15" hidden="false" customHeight="true" outlineLevel="0" collapsed="false">
      <c r="A305" s="1" t="n">
        <f aca="false">A304+1</f>
        <v>303</v>
      </c>
      <c r="B305" s="1" t="n">
        <f aca="false">B304+1</f>
        <v>1303</v>
      </c>
      <c r="C305" s="1" t="s">
        <v>384</v>
      </c>
      <c r="D305" s="3" t="n">
        <v>36892</v>
      </c>
      <c r="E305" s="1" t="s">
        <v>33</v>
      </c>
      <c r="F305" s="1" t="n">
        <v>100</v>
      </c>
      <c r="G305" s="1" t="s">
        <v>46</v>
      </c>
      <c r="H305" s="1" t="s">
        <v>47</v>
      </c>
      <c r="I305" s="1" t="s">
        <v>36</v>
      </c>
      <c r="K305" s="1" t="n">
        <v>68</v>
      </c>
    </row>
    <row r="306" customFormat="false" ht="15" hidden="false" customHeight="true" outlineLevel="0" collapsed="false">
      <c r="A306" s="1" t="n">
        <f aca="false">A305+1</f>
        <v>304</v>
      </c>
      <c r="B306" s="1" t="n">
        <f aca="false">B305+1</f>
        <v>1304</v>
      </c>
      <c r="C306" s="1" t="s">
        <v>385</v>
      </c>
      <c r="D306" s="3" t="n">
        <v>36982</v>
      </c>
      <c r="E306" s="1" t="s">
        <v>33</v>
      </c>
      <c r="F306" s="1" t="n">
        <v>100</v>
      </c>
      <c r="G306" s="1" t="s">
        <v>46</v>
      </c>
      <c r="H306" s="1" t="s">
        <v>47</v>
      </c>
      <c r="I306" s="1" t="s">
        <v>36</v>
      </c>
      <c r="K306" s="1" t="n">
        <v>68</v>
      </c>
    </row>
    <row r="307" customFormat="false" ht="15" hidden="false" customHeight="true" outlineLevel="0" collapsed="false">
      <c r="A307" s="1" t="n">
        <f aca="false">A306+1</f>
        <v>305</v>
      </c>
      <c r="B307" s="1" t="n">
        <f aca="false">B306+1</f>
        <v>1305</v>
      </c>
      <c r="C307" s="1" t="s">
        <v>386</v>
      </c>
      <c r="D307" s="3" t="n">
        <v>37257</v>
      </c>
      <c r="E307" s="1" t="s">
        <v>33</v>
      </c>
      <c r="F307" s="1" t="n">
        <v>100</v>
      </c>
      <c r="G307" s="1" t="s">
        <v>46</v>
      </c>
      <c r="H307" s="1" t="s">
        <v>47</v>
      </c>
      <c r="I307" s="1" t="s">
        <v>36</v>
      </c>
      <c r="K307" s="1" t="n">
        <v>68</v>
      </c>
    </row>
    <row r="308" customFormat="false" ht="15" hidden="false" customHeight="true" outlineLevel="0" collapsed="false">
      <c r="A308" s="1" t="n">
        <f aca="false">A307+1</f>
        <v>306</v>
      </c>
      <c r="B308" s="1" t="n">
        <f aca="false">B307+1</f>
        <v>1306</v>
      </c>
      <c r="C308" s="1" t="s">
        <v>387</v>
      </c>
      <c r="D308" s="3" t="n">
        <v>37347</v>
      </c>
      <c r="E308" s="1" t="s">
        <v>33</v>
      </c>
      <c r="F308" s="1" t="n">
        <v>100</v>
      </c>
      <c r="G308" s="1" t="s">
        <v>46</v>
      </c>
      <c r="H308" s="1" t="s">
        <v>47</v>
      </c>
      <c r="I308" s="1" t="s">
        <v>36</v>
      </c>
      <c r="K308" s="1" t="n">
        <v>68</v>
      </c>
    </row>
    <row r="309" customFormat="false" ht="15" hidden="false" customHeight="true" outlineLevel="0" collapsed="false">
      <c r="A309" s="1" t="n">
        <f aca="false">A308+1</f>
        <v>307</v>
      </c>
      <c r="B309" s="1" t="n">
        <f aca="false">B308+1</f>
        <v>1307</v>
      </c>
      <c r="C309" s="1" t="s">
        <v>388</v>
      </c>
      <c r="D309" s="3" t="n">
        <v>37622</v>
      </c>
      <c r="E309" s="1" t="s">
        <v>33</v>
      </c>
      <c r="F309" s="1" t="n">
        <v>100</v>
      </c>
      <c r="G309" s="1" t="s">
        <v>46</v>
      </c>
      <c r="H309" s="1" t="s">
        <v>47</v>
      </c>
      <c r="I309" s="1" t="s">
        <v>36</v>
      </c>
      <c r="K309" s="1" t="n">
        <v>68</v>
      </c>
    </row>
    <row r="310" customFormat="false" ht="15" hidden="false" customHeight="true" outlineLevel="0" collapsed="false">
      <c r="A310" s="1" t="n">
        <f aca="false">A309+1</f>
        <v>308</v>
      </c>
      <c r="B310" s="1" t="n">
        <f aca="false">B309+1</f>
        <v>1308</v>
      </c>
      <c r="C310" s="1" t="s">
        <v>389</v>
      </c>
      <c r="D310" s="3" t="n">
        <v>37712</v>
      </c>
      <c r="E310" s="1" t="s">
        <v>33</v>
      </c>
      <c r="F310" s="1" t="n">
        <v>100</v>
      </c>
      <c r="G310" s="1" t="s">
        <v>46</v>
      </c>
      <c r="H310" s="1" t="s">
        <v>47</v>
      </c>
      <c r="I310" s="1" t="s">
        <v>36</v>
      </c>
      <c r="K310" s="1" t="n">
        <v>68</v>
      </c>
    </row>
    <row r="311" customFormat="false" ht="15" hidden="false" customHeight="true" outlineLevel="0" collapsed="false">
      <c r="A311" s="1" t="n">
        <f aca="false">A310+1</f>
        <v>309</v>
      </c>
      <c r="B311" s="1" t="n">
        <f aca="false">B310+1</f>
        <v>1309</v>
      </c>
      <c r="C311" s="1" t="s">
        <v>390</v>
      </c>
      <c r="D311" s="3" t="n">
        <v>37987</v>
      </c>
      <c r="E311" s="1" t="s">
        <v>33</v>
      </c>
      <c r="F311" s="1" t="n">
        <v>100</v>
      </c>
      <c r="G311" s="1" t="s">
        <v>46</v>
      </c>
      <c r="H311" s="1" t="s">
        <v>47</v>
      </c>
      <c r="I311" s="1" t="s">
        <v>36</v>
      </c>
      <c r="K311" s="1" t="n">
        <v>68</v>
      </c>
    </row>
    <row r="312" customFormat="false" ht="15" hidden="false" customHeight="true" outlineLevel="0" collapsed="false">
      <c r="A312" s="1" t="n">
        <f aca="false">A311+1</f>
        <v>310</v>
      </c>
      <c r="B312" s="1" t="n">
        <f aca="false">B311+1</f>
        <v>1310</v>
      </c>
      <c r="C312" s="1" t="s">
        <v>391</v>
      </c>
      <c r="D312" s="3" t="n">
        <v>38078</v>
      </c>
      <c r="E312" s="1" t="s">
        <v>33</v>
      </c>
      <c r="F312" s="1" t="n">
        <v>100</v>
      </c>
      <c r="G312" s="1" t="s">
        <v>46</v>
      </c>
      <c r="H312" s="1" t="s">
        <v>47</v>
      </c>
      <c r="I312" s="1" t="s">
        <v>36</v>
      </c>
      <c r="K312" s="1" t="n">
        <v>68</v>
      </c>
    </row>
    <row r="313" customFormat="false" ht="15" hidden="false" customHeight="true" outlineLevel="0" collapsed="false">
      <c r="A313" s="1" t="n">
        <f aca="false">A312+1</f>
        <v>311</v>
      </c>
      <c r="B313" s="1" t="n">
        <f aca="false">B312+1</f>
        <v>1311</v>
      </c>
      <c r="C313" s="1" t="s">
        <v>392</v>
      </c>
      <c r="D313" s="3" t="n">
        <v>38353</v>
      </c>
      <c r="E313" s="1" t="s">
        <v>33</v>
      </c>
      <c r="F313" s="1" t="n">
        <v>100</v>
      </c>
      <c r="G313" s="1" t="s">
        <v>46</v>
      </c>
      <c r="H313" s="1" t="s">
        <v>47</v>
      </c>
      <c r="I313" s="1" t="s">
        <v>36</v>
      </c>
      <c r="K313" s="1" t="n">
        <v>68</v>
      </c>
    </row>
    <row r="314" customFormat="false" ht="15" hidden="false" customHeight="true" outlineLevel="0" collapsed="false">
      <c r="A314" s="1" t="n">
        <f aca="false">A313+1</f>
        <v>312</v>
      </c>
      <c r="B314" s="1" t="n">
        <f aca="false">B313+1</f>
        <v>1312</v>
      </c>
      <c r="C314" s="1" t="s">
        <v>393</v>
      </c>
      <c r="D314" s="3" t="n">
        <v>21551</v>
      </c>
      <c r="E314" s="1" t="s">
        <v>33</v>
      </c>
      <c r="F314" s="1" t="n">
        <v>100</v>
      </c>
      <c r="G314" s="1" t="s">
        <v>46</v>
      </c>
      <c r="H314" s="1" t="s">
        <v>47</v>
      </c>
      <c r="I314" s="1" t="s">
        <v>36</v>
      </c>
      <c r="K314" s="1" t="n">
        <v>68</v>
      </c>
      <c r="L314" s="1" t="n">
        <v>4</v>
      </c>
    </row>
    <row r="315" customFormat="false" ht="15" hidden="false" customHeight="true" outlineLevel="0" collapsed="false">
      <c r="A315" s="1" t="n">
        <f aca="false">A314+1</f>
        <v>313</v>
      </c>
      <c r="B315" s="1" t="n">
        <f aca="false">B314+1</f>
        <v>1313</v>
      </c>
      <c r="C315" s="1" t="s">
        <v>394</v>
      </c>
      <c r="D315" s="3" t="n">
        <v>21641</v>
      </c>
      <c r="E315" s="1" t="s">
        <v>33</v>
      </c>
      <c r="F315" s="1" t="n">
        <v>100</v>
      </c>
      <c r="G315" s="1" t="s">
        <v>46</v>
      </c>
      <c r="H315" s="1" t="s">
        <v>47</v>
      </c>
      <c r="I315" s="1" t="s">
        <v>36</v>
      </c>
      <c r="K315" s="1" t="n">
        <v>68</v>
      </c>
      <c r="L315" s="1" t="n">
        <v>4</v>
      </c>
    </row>
    <row r="316" customFormat="false" ht="15" hidden="false" customHeight="true" outlineLevel="0" collapsed="false">
      <c r="A316" s="1" t="n">
        <f aca="false">A315+1</f>
        <v>314</v>
      </c>
      <c r="B316" s="1" t="n">
        <f aca="false">B315+1</f>
        <v>1314</v>
      </c>
      <c r="C316" s="1" t="s">
        <v>395</v>
      </c>
      <c r="D316" s="3" t="n">
        <v>21916</v>
      </c>
      <c r="E316" s="1" t="s">
        <v>33</v>
      </c>
      <c r="F316" s="1" t="n">
        <v>100</v>
      </c>
      <c r="G316" s="1" t="s">
        <v>46</v>
      </c>
      <c r="H316" s="1" t="s">
        <v>47</v>
      </c>
      <c r="I316" s="1" t="s">
        <v>36</v>
      </c>
      <c r="K316" s="1" t="n">
        <v>68</v>
      </c>
      <c r="L316" s="1" t="n">
        <v>4</v>
      </c>
    </row>
    <row r="317" customFormat="false" ht="15" hidden="false" customHeight="true" outlineLevel="0" collapsed="false">
      <c r="A317" s="1" t="n">
        <f aca="false">A316+1</f>
        <v>315</v>
      </c>
      <c r="B317" s="1" t="n">
        <f aca="false">B316+1</f>
        <v>1315</v>
      </c>
      <c r="C317" s="1" t="s">
        <v>396</v>
      </c>
      <c r="D317" s="3" t="n">
        <v>22007</v>
      </c>
      <c r="E317" s="1" t="s">
        <v>33</v>
      </c>
      <c r="F317" s="1" t="n">
        <v>100</v>
      </c>
      <c r="G317" s="1" t="s">
        <v>46</v>
      </c>
      <c r="H317" s="1" t="s">
        <v>47</v>
      </c>
      <c r="I317" s="1" t="s">
        <v>36</v>
      </c>
      <c r="K317" s="1" t="n">
        <v>68</v>
      </c>
      <c r="L317" s="1" t="n">
        <v>4</v>
      </c>
    </row>
    <row r="318" customFormat="false" ht="15" hidden="false" customHeight="true" outlineLevel="0" collapsed="false">
      <c r="A318" s="1" t="n">
        <f aca="false">A317+1</f>
        <v>316</v>
      </c>
      <c r="B318" s="1" t="n">
        <f aca="false">B317+1</f>
        <v>1316</v>
      </c>
      <c r="C318" s="1" t="s">
        <v>397</v>
      </c>
      <c r="D318" s="3" t="n">
        <v>22282</v>
      </c>
      <c r="E318" s="1" t="s">
        <v>33</v>
      </c>
      <c r="F318" s="1" t="n">
        <v>100</v>
      </c>
      <c r="G318" s="1" t="s">
        <v>46</v>
      </c>
      <c r="H318" s="1" t="s">
        <v>47</v>
      </c>
      <c r="I318" s="1" t="s">
        <v>36</v>
      </c>
      <c r="K318" s="1" t="n">
        <v>68</v>
      </c>
      <c r="L318" s="1" t="n">
        <v>4</v>
      </c>
    </row>
    <row r="319" customFormat="false" ht="15" hidden="false" customHeight="true" outlineLevel="0" collapsed="false">
      <c r="A319" s="1" t="n">
        <f aca="false">A318+1</f>
        <v>317</v>
      </c>
      <c r="B319" s="1" t="n">
        <f aca="false">B318+1</f>
        <v>1317</v>
      </c>
      <c r="C319" s="1" t="s">
        <v>398</v>
      </c>
      <c r="D319" s="3" t="n">
        <v>22372</v>
      </c>
      <c r="E319" s="1" t="s">
        <v>33</v>
      </c>
      <c r="F319" s="1" t="n">
        <v>100</v>
      </c>
      <c r="G319" s="1" t="s">
        <v>46</v>
      </c>
      <c r="H319" s="1" t="s">
        <v>47</v>
      </c>
      <c r="I319" s="1" t="s">
        <v>36</v>
      </c>
      <c r="K319" s="1" t="n">
        <v>68</v>
      </c>
      <c r="L319" s="1" t="n">
        <v>4</v>
      </c>
    </row>
    <row r="320" customFormat="false" ht="15" hidden="false" customHeight="true" outlineLevel="0" collapsed="false">
      <c r="A320" s="1" t="n">
        <f aca="false">A319+1</f>
        <v>318</v>
      </c>
      <c r="B320" s="1" t="n">
        <f aca="false">B319+1</f>
        <v>1318</v>
      </c>
      <c r="C320" s="1" t="s">
        <v>399</v>
      </c>
      <c r="D320" s="3" t="n">
        <v>22647</v>
      </c>
      <c r="E320" s="1" t="s">
        <v>33</v>
      </c>
      <c r="F320" s="1" t="n">
        <v>100</v>
      </c>
      <c r="G320" s="1" t="s">
        <v>46</v>
      </c>
      <c r="H320" s="1" t="s">
        <v>47</v>
      </c>
      <c r="I320" s="1" t="s">
        <v>36</v>
      </c>
      <c r="K320" s="1" t="n">
        <v>68</v>
      </c>
      <c r="L320" s="1" t="n">
        <v>4</v>
      </c>
    </row>
    <row r="321" customFormat="false" ht="15" hidden="false" customHeight="true" outlineLevel="0" collapsed="false">
      <c r="A321" s="1" t="n">
        <f aca="false">A320+1</f>
        <v>319</v>
      </c>
      <c r="B321" s="1" t="n">
        <f aca="false">B320+1</f>
        <v>1319</v>
      </c>
      <c r="C321" s="1" t="s">
        <v>400</v>
      </c>
      <c r="D321" s="3" t="n">
        <v>22737</v>
      </c>
      <c r="E321" s="1" t="s">
        <v>33</v>
      </c>
      <c r="F321" s="1" t="n">
        <v>100</v>
      </c>
      <c r="G321" s="1" t="s">
        <v>46</v>
      </c>
      <c r="H321" s="1" t="s">
        <v>47</v>
      </c>
      <c r="I321" s="1" t="s">
        <v>36</v>
      </c>
      <c r="K321" s="1" t="n">
        <v>68</v>
      </c>
      <c r="L321" s="1" t="n">
        <v>4</v>
      </c>
    </row>
    <row r="322" customFormat="false" ht="15" hidden="false" customHeight="true" outlineLevel="0" collapsed="false">
      <c r="A322" s="1" t="n">
        <f aca="false">A321+1</f>
        <v>320</v>
      </c>
      <c r="B322" s="1" t="n">
        <f aca="false">B321+1</f>
        <v>1320</v>
      </c>
      <c r="C322" s="1" t="s">
        <v>401</v>
      </c>
      <c r="D322" s="3" t="n">
        <v>23012</v>
      </c>
      <c r="E322" s="1" t="s">
        <v>33</v>
      </c>
      <c r="F322" s="1" t="n">
        <v>100</v>
      </c>
      <c r="G322" s="1" t="s">
        <v>46</v>
      </c>
      <c r="H322" s="1" t="s">
        <v>47</v>
      </c>
      <c r="I322" s="1" t="s">
        <v>36</v>
      </c>
      <c r="K322" s="1" t="n">
        <v>68</v>
      </c>
      <c r="L322" s="1" t="n">
        <v>4</v>
      </c>
    </row>
    <row r="323" customFormat="false" ht="15" hidden="false" customHeight="true" outlineLevel="0" collapsed="false">
      <c r="A323" s="1" t="n">
        <f aca="false">A322+1</f>
        <v>321</v>
      </c>
      <c r="B323" s="1" t="n">
        <f aca="false">B322+1</f>
        <v>1321</v>
      </c>
      <c r="C323" s="1" t="s">
        <v>402</v>
      </c>
      <c r="D323" s="3" t="n">
        <v>23102</v>
      </c>
      <c r="E323" s="1" t="s">
        <v>33</v>
      </c>
      <c r="F323" s="1" t="n">
        <v>100</v>
      </c>
      <c r="G323" s="1" t="s">
        <v>46</v>
      </c>
      <c r="H323" s="1" t="s">
        <v>47</v>
      </c>
      <c r="I323" s="1" t="s">
        <v>36</v>
      </c>
      <c r="K323" s="1" t="n">
        <v>68</v>
      </c>
      <c r="L323" s="1" t="n">
        <v>4</v>
      </c>
    </row>
    <row r="324" customFormat="false" ht="15" hidden="false" customHeight="true" outlineLevel="0" collapsed="false">
      <c r="A324" s="1" t="n">
        <f aca="false">A323+1</f>
        <v>322</v>
      </c>
      <c r="B324" s="1" t="n">
        <f aca="false">B323+1</f>
        <v>1322</v>
      </c>
      <c r="C324" s="1" t="s">
        <v>403</v>
      </c>
      <c r="D324" s="3" t="n">
        <v>23377</v>
      </c>
      <c r="E324" s="1" t="s">
        <v>33</v>
      </c>
      <c r="F324" s="1" t="n">
        <v>100</v>
      </c>
      <c r="G324" s="1" t="s">
        <v>46</v>
      </c>
      <c r="H324" s="1" t="s">
        <v>47</v>
      </c>
      <c r="I324" s="1" t="s">
        <v>36</v>
      </c>
      <c r="K324" s="1" t="n">
        <v>68</v>
      </c>
      <c r="L324" s="1" t="n">
        <v>4</v>
      </c>
    </row>
    <row r="325" customFormat="false" ht="15" hidden="false" customHeight="true" outlineLevel="0" collapsed="false">
      <c r="A325" s="1" t="n">
        <f aca="false">A324+1</f>
        <v>323</v>
      </c>
      <c r="B325" s="1" t="n">
        <f aca="false">B324+1</f>
        <v>1323</v>
      </c>
      <c r="C325" s="1" t="s">
        <v>404</v>
      </c>
      <c r="D325" s="3" t="n">
        <v>23468</v>
      </c>
      <c r="E325" s="1" t="s">
        <v>33</v>
      </c>
      <c r="F325" s="1" t="n">
        <v>100</v>
      </c>
      <c r="G325" s="1" t="s">
        <v>46</v>
      </c>
      <c r="H325" s="1" t="s">
        <v>47</v>
      </c>
      <c r="I325" s="1" t="s">
        <v>36</v>
      </c>
      <c r="K325" s="1" t="n">
        <v>68</v>
      </c>
      <c r="L325" s="1" t="n">
        <v>4</v>
      </c>
    </row>
    <row r="326" customFormat="false" ht="15" hidden="false" customHeight="true" outlineLevel="0" collapsed="false">
      <c r="A326" s="1" t="n">
        <f aca="false">A325+1</f>
        <v>324</v>
      </c>
      <c r="B326" s="1" t="n">
        <f aca="false">B325+1</f>
        <v>1324</v>
      </c>
      <c r="C326" s="1" t="s">
        <v>405</v>
      </c>
      <c r="D326" s="3" t="n">
        <v>23743</v>
      </c>
      <c r="E326" s="1" t="s">
        <v>33</v>
      </c>
      <c r="F326" s="1" t="n">
        <v>100</v>
      </c>
      <c r="G326" s="1" t="s">
        <v>46</v>
      </c>
      <c r="H326" s="1" t="s">
        <v>47</v>
      </c>
      <c r="I326" s="1" t="s">
        <v>36</v>
      </c>
      <c r="K326" s="1" t="n">
        <v>68</v>
      </c>
      <c r="L326" s="1" t="n">
        <v>4</v>
      </c>
    </row>
    <row r="327" customFormat="false" ht="15" hidden="false" customHeight="true" outlineLevel="0" collapsed="false">
      <c r="A327" s="1" t="n">
        <f aca="false">A326+1</f>
        <v>325</v>
      </c>
      <c r="B327" s="1" t="n">
        <f aca="false">B326+1</f>
        <v>1325</v>
      </c>
      <c r="C327" s="1" t="s">
        <v>406</v>
      </c>
      <c r="D327" s="3" t="n">
        <v>23833</v>
      </c>
      <c r="E327" s="1" t="s">
        <v>33</v>
      </c>
      <c r="F327" s="1" t="n">
        <v>100</v>
      </c>
      <c r="G327" s="1" t="s">
        <v>46</v>
      </c>
      <c r="H327" s="1" t="s">
        <v>47</v>
      </c>
      <c r="I327" s="1" t="s">
        <v>36</v>
      </c>
      <c r="K327" s="1" t="n">
        <v>68</v>
      </c>
      <c r="L327" s="1" t="n">
        <v>4</v>
      </c>
    </row>
    <row r="328" customFormat="false" ht="15" hidden="false" customHeight="true" outlineLevel="0" collapsed="false">
      <c r="A328" s="1" t="n">
        <f aca="false">A327+1</f>
        <v>326</v>
      </c>
      <c r="B328" s="1" t="n">
        <f aca="false">B327+1</f>
        <v>1326</v>
      </c>
      <c r="C328" s="1" t="s">
        <v>407</v>
      </c>
      <c r="D328" s="3" t="n">
        <v>24108</v>
      </c>
      <c r="E328" s="1" t="s">
        <v>33</v>
      </c>
      <c r="F328" s="1" t="n">
        <v>100</v>
      </c>
      <c r="G328" s="1" t="s">
        <v>46</v>
      </c>
      <c r="H328" s="1" t="s">
        <v>47</v>
      </c>
      <c r="I328" s="1" t="s">
        <v>36</v>
      </c>
      <c r="K328" s="1" t="n">
        <v>68</v>
      </c>
      <c r="L328" s="1" t="n">
        <v>4</v>
      </c>
    </row>
    <row r="329" customFormat="false" ht="15" hidden="false" customHeight="true" outlineLevel="0" collapsed="false">
      <c r="A329" s="1" t="n">
        <f aca="false">A328+1</f>
        <v>327</v>
      </c>
      <c r="B329" s="1" t="n">
        <f aca="false">B328+1</f>
        <v>1327</v>
      </c>
      <c r="C329" s="1" t="s">
        <v>408</v>
      </c>
      <c r="D329" s="3" t="n">
        <v>24198</v>
      </c>
      <c r="E329" s="1" t="s">
        <v>33</v>
      </c>
      <c r="F329" s="1" t="n">
        <v>100</v>
      </c>
      <c r="G329" s="1" t="s">
        <v>46</v>
      </c>
      <c r="H329" s="1" t="s">
        <v>47</v>
      </c>
      <c r="I329" s="1" t="s">
        <v>36</v>
      </c>
      <c r="K329" s="1" t="n">
        <v>68</v>
      </c>
      <c r="L329" s="1" t="n">
        <v>4</v>
      </c>
    </row>
    <row r="330" customFormat="false" ht="15" hidden="false" customHeight="true" outlineLevel="0" collapsed="false">
      <c r="A330" s="1" t="n">
        <f aca="false">A329+1</f>
        <v>328</v>
      </c>
      <c r="B330" s="1" t="n">
        <f aca="false">B329+1</f>
        <v>1328</v>
      </c>
      <c r="C330" s="1" t="s">
        <v>409</v>
      </c>
      <c r="D330" s="3" t="n">
        <v>24473</v>
      </c>
      <c r="E330" s="1" t="s">
        <v>33</v>
      </c>
      <c r="F330" s="1" t="n">
        <v>100</v>
      </c>
      <c r="G330" s="1" t="s">
        <v>46</v>
      </c>
      <c r="H330" s="1" t="s">
        <v>47</v>
      </c>
      <c r="I330" s="1" t="s">
        <v>36</v>
      </c>
      <c r="K330" s="1" t="n">
        <v>68</v>
      </c>
      <c r="L330" s="1" t="n">
        <v>4</v>
      </c>
    </row>
    <row r="331" customFormat="false" ht="15" hidden="false" customHeight="true" outlineLevel="0" collapsed="false">
      <c r="A331" s="1" t="n">
        <f aca="false">A330+1</f>
        <v>329</v>
      </c>
      <c r="B331" s="1" t="n">
        <f aca="false">B330+1</f>
        <v>1329</v>
      </c>
      <c r="C331" s="1" t="s">
        <v>410</v>
      </c>
      <c r="D331" s="3" t="n">
        <v>24563</v>
      </c>
      <c r="E331" s="1" t="s">
        <v>33</v>
      </c>
      <c r="F331" s="1" t="n">
        <v>100</v>
      </c>
      <c r="G331" s="1" t="s">
        <v>46</v>
      </c>
      <c r="H331" s="1" t="s">
        <v>47</v>
      </c>
      <c r="I331" s="1" t="s">
        <v>36</v>
      </c>
      <c r="K331" s="1" t="n">
        <v>68</v>
      </c>
      <c r="L331" s="1" t="n">
        <v>4</v>
      </c>
    </row>
    <row r="332" customFormat="false" ht="15" hidden="false" customHeight="true" outlineLevel="0" collapsed="false">
      <c r="A332" s="1" t="n">
        <f aca="false">A331+1</f>
        <v>330</v>
      </c>
      <c r="B332" s="1" t="n">
        <f aca="false">B331+1</f>
        <v>1330</v>
      </c>
      <c r="C332" s="1" t="s">
        <v>411</v>
      </c>
      <c r="D332" s="3" t="n">
        <v>24838</v>
      </c>
      <c r="E332" s="1" t="s">
        <v>33</v>
      </c>
      <c r="F332" s="1" t="n">
        <v>100</v>
      </c>
      <c r="G332" s="1" t="s">
        <v>46</v>
      </c>
      <c r="H332" s="1" t="s">
        <v>47</v>
      </c>
      <c r="I332" s="1" t="s">
        <v>36</v>
      </c>
      <c r="K332" s="1" t="n">
        <v>68</v>
      </c>
      <c r="L332" s="1" t="n">
        <v>4</v>
      </c>
    </row>
    <row r="333" customFormat="false" ht="15" hidden="false" customHeight="true" outlineLevel="0" collapsed="false">
      <c r="A333" s="1" t="n">
        <f aca="false">A332+1</f>
        <v>331</v>
      </c>
      <c r="B333" s="1" t="n">
        <f aca="false">B332+1</f>
        <v>1331</v>
      </c>
      <c r="C333" s="1" t="s">
        <v>412</v>
      </c>
      <c r="D333" s="3" t="n">
        <v>24929</v>
      </c>
      <c r="E333" s="1" t="s">
        <v>33</v>
      </c>
      <c r="F333" s="1" t="n">
        <v>100</v>
      </c>
      <c r="G333" s="1" t="s">
        <v>46</v>
      </c>
      <c r="H333" s="1" t="s">
        <v>47</v>
      </c>
      <c r="I333" s="1" t="s">
        <v>36</v>
      </c>
      <c r="K333" s="1" t="n">
        <v>68</v>
      </c>
      <c r="L333" s="1" t="n">
        <v>4</v>
      </c>
    </row>
    <row r="334" customFormat="false" ht="15" hidden="false" customHeight="true" outlineLevel="0" collapsed="false">
      <c r="A334" s="1" t="n">
        <f aca="false">A333+1</f>
        <v>332</v>
      </c>
      <c r="B334" s="1" t="n">
        <f aca="false">B333+1</f>
        <v>1332</v>
      </c>
      <c r="C334" s="1" t="s">
        <v>413</v>
      </c>
      <c r="D334" s="3" t="n">
        <v>25204</v>
      </c>
      <c r="E334" s="1" t="s">
        <v>33</v>
      </c>
      <c r="F334" s="1" t="n">
        <v>100</v>
      </c>
      <c r="G334" s="1" t="s">
        <v>46</v>
      </c>
      <c r="H334" s="1" t="s">
        <v>47</v>
      </c>
      <c r="I334" s="1" t="s">
        <v>36</v>
      </c>
      <c r="K334" s="1" t="n">
        <v>68</v>
      </c>
      <c r="L334" s="1" t="n">
        <v>4</v>
      </c>
    </row>
    <row r="335" customFormat="false" ht="15" hidden="false" customHeight="true" outlineLevel="0" collapsed="false">
      <c r="A335" s="1" t="n">
        <f aca="false">A334+1</f>
        <v>333</v>
      </c>
      <c r="B335" s="1" t="n">
        <f aca="false">B334+1</f>
        <v>1333</v>
      </c>
      <c r="C335" s="1" t="s">
        <v>414</v>
      </c>
      <c r="D335" s="3" t="n">
        <v>25294</v>
      </c>
      <c r="E335" s="1" t="s">
        <v>33</v>
      </c>
      <c r="F335" s="1" t="n">
        <v>100</v>
      </c>
      <c r="G335" s="1" t="s">
        <v>46</v>
      </c>
      <c r="H335" s="1" t="s">
        <v>47</v>
      </c>
      <c r="I335" s="1" t="s">
        <v>36</v>
      </c>
      <c r="K335" s="1" t="n">
        <v>68</v>
      </c>
      <c r="L335" s="1" t="n">
        <v>4</v>
      </c>
    </row>
    <row r="336" customFormat="false" ht="15" hidden="false" customHeight="true" outlineLevel="0" collapsed="false">
      <c r="A336" s="1" t="n">
        <f aca="false">A335+1</f>
        <v>334</v>
      </c>
      <c r="B336" s="1" t="n">
        <f aca="false">B335+1</f>
        <v>1334</v>
      </c>
      <c r="C336" s="1" t="s">
        <v>415</v>
      </c>
      <c r="D336" s="3" t="n">
        <v>25569</v>
      </c>
      <c r="E336" s="1" t="s">
        <v>33</v>
      </c>
      <c r="F336" s="1" t="n">
        <v>100</v>
      </c>
      <c r="G336" s="1" t="s">
        <v>46</v>
      </c>
      <c r="H336" s="1" t="s">
        <v>47</v>
      </c>
      <c r="I336" s="1" t="s">
        <v>36</v>
      </c>
      <c r="K336" s="1" t="n">
        <v>68</v>
      </c>
      <c r="L336" s="1" t="n">
        <v>4</v>
      </c>
    </row>
    <row r="337" customFormat="false" ht="15" hidden="false" customHeight="true" outlineLevel="0" collapsed="false">
      <c r="A337" s="1" t="n">
        <f aca="false">A336+1</f>
        <v>335</v>
      </c>
      <c r="B337" s="1" t="n">
        <f aca="false">B336+1</f>
        <v>1335</v>
      </c>
      <c r="C337" s="1" t="s">
        <v>416</v>
      </c>
      <c r="D337" s="3" t="n">
        <v>25659</v>
      </c>
      <c r="E337" s="1" t="s">
        <v>33</v>
      </c>
      <c r="F337" s="1" t="n">
        <v>100</v>
      </c>
      <c r="G337" s="1" t="s">
        <v>46</v>
      </c>
      <c r="H337" s="1" t="s">
        <v>47</v>
      </c>
      <c r="I337" s="1" t="s">
        <v>36</v>
      </c>
      <c r="K337" s="1" t="n">
        <v>68</v>
      </c>
      <c r="L337" s="1" t="n">
        <v>4</v>
      </c>
    </row>
    <row r="338" customFormat="false" ht="15" hidden="false" customHeight="true" outlineLevel="0" collapsed="false">
      <c r="A338" s="1" t="n">
        <f aca="false">A337+1</f>
        <v>336</v>
      </c>
      <c r="B338" s="1" t="n">
        <f aca="false">B337+1</f>
        <v>1336</v>
      </c>
      <c r="C338" s="1" t="s">
        <v>417</v>
      </c>
      <c r="D338" s="3" t="n">
        <v>25934</v>
      </c>
      <c r="E338" s="1" t="s">
        <v>33</v>
      </c>
      <c r="F338" s="1" t="n">
        <v>100</v>
      </c>
      <c r="G338" s="1" t="s">
        <v>46</v>
      </c>
      <c r="H338" s="1" t="s">
        <v>47</v>
      </c>
      <c r="I338" s="1" t="s">
        <v>36</v>
      </c>
      <c r="K338" s="1" t="n">
        <v>68</v>
      </c>
      <c r="L338" s="1" t="n">
        <v>4</v>
      </c>
    </row>
    <row r="339" customFormat="false" ht="15" hidden="false" customHeight="true" outlineLevel="0" collapsed="false">
      <c r="A339" s="1" t="n">
        <f aca="false">A338+1</f>
        <v>337</v>
      </c>
      <c r="B339" s="1" t="n">
        <f aca="false">B338+1</f>
        <v>1337</v>
      </c>
      <c r="C339" s="1" t="s">
        <v>418</v>
      </c>
      <c r="D339" s="3" t="n">
        <v>26024</v>
      </c>
      <c r="E339" s="1" t="s">
        <v>33</v>
      </c>
      <c r="F339" s="1" t="n">
        <v>100</v>
      </c>
      <c r="G339" s="1" t="s">
        <v>46</v>
      </c>
      <c r="H339" s="1" t="s">
        <v>47</v>
      </c>
      <c r="I339" s="1" t="s">
        <v>36</v>
      </c>
      <c r="K339" s="1" t="n">
        <v>68</v>
      </c>
      <c r="L339" s="1" t="n">
        <v>4</v>
      </c>
    </row>
    <row r="340" customFormat="false" ht="15" hidden="false" customHeight="true" outlineLevel="0" collapsed="false">
      <c r="A340" s="1" t="n">
        <f aca="false">A339+1</f>
        <v>338</v>
      </c>
      <c r="B340" s="1" t="n">
        <f aca="false">B339+1</f>
        <v>1338</v>
      </c>
      <c r="C340" s="1" t="s">
        <v>419</v>
      </c>
      <c r="D340" s="3" t="n">
        <v>26299</v>
      </c>
      <c r="E340" s="1" t="s">
        <v>33</v>
      </c>
      <c r="F340" s="1" t="n">
        <v>100</v>
      </c>
      <c r="G340" s="1" t="s">
        <v>46</v>
      </c>
      <c r="H340" s="1" t="s">
        <v>47</v>
      </c>
      <c r="I340" s="1" t="s">
        <v>36</v>
      </c>
      <c r="K340" s="1" t="n">
        <v>68</v>
      </c>
      <c r="L340" s="1" t="n">
        <v>4</v>
      </c>
    </row>
    <row r="341" customFormat="false" ht="15" hidden="false" customHeight="true" outlineLevel="0" collapsed="false">
      <c r="A341" s="1" t="n">
        <f aca="false">A340+1</f>
        <v>339</v>
      </c>
      <c r="B341" s="1" t="n">
        <f aca="false">B340+1</f>
        <v>1339</v>
      </c>
      <c r="C341" s="1" t="s">
        <v>420</v>
      </c>
      <c r="D341" s="3" t="n">
        <v>26390</v>
      </c>
      <c r="E341" s="1" t="s">
        <v>33</v>
      </c>
      <c r="F341" s="1" t="n">
        <v>100</v>
      </c>
      <c r="G341" s="1" t="s">
        <v>46</v>
      </c>
      <c r="H341" s="1" t="s">
        <v>47</v>
      </c>
      <c r="I341" s="1" t="s">
        <v>36</v>
      </c>
      <c r="K341" s="1" t="n">
        <v>68</v>
      </c>
      <c r="L341" s="1" t="n">
        <v>4</v>
      </c>
    </row>
    <row r="342" customFormat="false" ht="15" hidden="false" customHeight="true" outlineLevel="0" collapsed="false">
      <c r="A342" s="1" t="n">
        <f aca="false">A341+1</f>
        <v>340</v>
      </c>
      <c r="B342" s="1" t="n">
        <f aca="false">B341+1</f>
        <v>1340</v>
      </c>
      <c r="C342" s="1" t="s">
        <v>421</v>
      </c>
      <c r="D342" s="3" t="n">
        <v>26665</v>
      </c>
      <c r="E342" s="1" t="s">
        <v>33</v>
      </c>
      <c r="F342" s="1" t="n">
        <v>100</v>
      </c>
      <c r="G342" s="1" t="s">
        <v>46</v>
      </c>
      <c r="H342" s="1" t="s">
        <v>47</v>
      </c>
      <c r="I342" s="1" t="s">
        <v>36</v>
      </c>
      <c r="K342" s="1" t="n">
        <v>68</v>
      </c>
      <c r="L342" s="1" t="n">
        <v>4</v>
      </c>
    </row>
    <row r="343" customFormat="false" ht="15" hidden="false" customHeight="true" outlineLevel="0" collapsed="false">
      <c r="A343" s="1" t="n">
        <f aca="false">A342+1</f>
        <v>341</v>
      </c>
      <c r="B343" s="1" t="n">
        <f aca="false">B342+1</f>
        <v>1341</v>
      </c>
      <c r="C343" s="1" t="s">
        <v>422</v>
      </c>
      <c r="D343" s="3" t="n">
        <v>26755</v>
      </c>
      <c r="E343" s="1" t="s">
        <v>33</v>
      </c>
      <c r="F343" s="1" t="n">
        <v>100</v>
      </c>
      <c r="G343" s="1" t="s">
        <v>46</v>
      </c>
      <c r="H343" s="1" t="s">
        <v>47</v>
      </c>
      <c r="I343" s="1" t="s">
        <v>36</v>
      </c>
      <c r="K343" s="1" t="n">
        <v>68</v>
      </c>
      <c r="L343" s="1" t="n">
        <v>4</v>
      </c>
    </row>
    <row r="344" customFormat="false" ht="15" hidden="false" customHeight="true" outlineLevel="0" collapsed="false">
      <c r="A344" s="1" t="n">
        <f aca="false">A343+1</f>
        <v>342</v>
      </c>
      <c r="B344" s="1" t="n">
        <f aca="false">B343+1</f>
        <v>1342</v>
      </c>
      <c r="C344" s="1" t="s">
        <v>423</v>
      </c>
      <c r="D344" s="3" t="n">
        <v>27030</v>
      </c>
      <c r="E344" s="1" t="s">
        <v>33</v>
      </c>
      <c r="F344" s="1" t="n">
        <v>100</v>
      </c>
      <c r="G344" s="1" t="s">
        <v>46</v>
      </c>
      <c r="H344" s="1" t="s">
        <v>47</v>
      </c>
      <c r="I344" s="1" t="s">
        <v>36</v>
      </c>
      <c r="K344" s="1" t="n">
        <v>68</v>
      </c>
      <c r="L344" s="1" t="n">
        <v>4</v>
      </c>
    </row>
    <row r="345" customFormat="false" ht="15" hidden="false" customHeight="true" outlineLevel="0" collapsed="false">
      <c r="A345" s="1" t="n">
        <f aca="false">A344+1</f>
        <v>343</v>
      </c>
      <c r="B345" s="1" t="n">
        <f aca="false">B344+1</f>
        <v>1343</v>
      </c>
      <c r="C345" s="1" t="s">
        <v>424</v>
      </c>
      <c r="D345" s="3" t="n">
        <v>27120</v>
      </c>
      <c r="E345" s="1" t="s">
        <v>33</v>
      </c>
      <c r="F345" s="1" t="n">
        <v>100</v>
      </c>
      <c r="G345" s="1" t="s">
        <v>46</v>
      </c>
      <c r="H345" s="1" t="s">
        <v>47</v>
      </c>
      <c r="I345" s="1" t="s">
        <v>36</v>
      </c>
      <c r="K345" s="1" t="n">
        <v>68</v>
      </c>
      <c r="L345" s="1" t="n">
        <v>4</v>
      </c>
    </row>
    <row r="346" customFormat="false" ht="15" hidden="false" customHeight="true" outlineLevel="0" collapsed="false">
      <c r="A346" s="1" t="n">
        <f aca="false">A345+1</f>
        <v>344</v>
      </c>
      <c r="B346" s="1" t="n">
        <f aca="false">B345+1</f>
        <v>1344</v>
      </c>
      <c r="C346" s="1" t="s">
        <v>425</v>
      </c>
      <c r="D346" s="3" t="n">
        <v>27395</v>
      </c>
      <c r="E346" s="1" t="s">
        <v>33</v>
      </c>
      <c r="F346" s="1" t="n">
        <v>100</v>
      </c>
      <c r="G346" s="1" t="s">
        <v>46</v>
      </c>
      <c r="H346" s="1" t="s">
        <v>47</v>
      </c>
      <c r="I346" s="1" t="s">
        <v>36</v>
      </c>
      <c r="K346" s="1" t="n">
        <v>68</v>
      </c>
      <c r="L346" s="1" t="n">
        <v>4</v>
      </c>
    </row>
    <row r="347" customFormat="false" ht="15" hidden="false" customHeight="true" outlineLevel="0" collapsed="false">
      <c r="A347" s="1" t="n">
        <f aca="false">A346+1</f>
        <v>345</v>
      </c>
      <c r="B347" s="1" t="n">
        <f aca="false">B346+1</f>
        <v>1345</v>
      </c>
      <c r="C347" s="1" t="s">
        <v>426</v>
      </c>
      <c r="D347" s="3" t="n">
        <v>27485</v>
      </c>
      <c r="E347" s="1" t="s">
        <v>33</v>
      </c>
      <c r="F347" s="1" t="n">
        <v>100</v>
      </c>
      <c r="G347" s="1" t="s">
        <v>46</v>
      </c>
      <c r="H347" s="1" t="s">
        <v>47</v>
      </c>
      <c r="I347" s="1" t="s">
        <v>36</v>
      </c>
      <c r="K347" s="1" t="n">
        <v>68</v>
      </c>
      <c r="L347" s="1" t="n">
        <v>4</v>
      </c>
    </row>
    <row r="348" customFormat="false" ht="15" hidden="false" customHeight="true" outlineLevel="0" collapsed="false">
      <c r="A348" s="1" t="n">
        <f aca="false">A347+1</f>
        <v>346</v>
      </c>
      <c r="B348" s="1" t="n">
        <f aca="false">B347+1</f>
        <v>1346</v>
      </c>
      <c r="C348" s="1" t="s">
        <v>427</v>
      </c>
      <c r="D348" s="3" t="n">
        <v>27760</v>
      </c>
      <c r="E348" s="1" t="s">
        <v>33</v>
      </c>
      <c r="F348" s="1" t="n">
        <v>100</v>
      </c>
      <c r="G348" s="1" t="s">
        <v>46</v>
      </c>
      <c r="H348" s="1" t="s">
        <v>47</v>
      </c>
      <c r="I348" s="1" t="s">
        <v>36</v>
      </c>
      <c r="K348" s="1" t="n">
        <v>68</v>
      </c>
      <c r="L348" s="1" t="n">
        <v>4</v>
      </c>
    </row>
    <row r="349" customFormat="false" ht="15" hidden="false" customHeight="true" outlineLevel="0" collapsed="false">
      <c r="A349" s="1" t="n">
        <f aca="false">A348+1</f>
        <v>347</v>
      </c>
      <c r="B349" s="1" t="n">
        <f aca="false">B348+1</f>
        <v>1347</v>
      </c>
      <c r="C349" s="1" t="s">
        <v>428</v>
      </c>
      <c r="D349" s="3" t="n">
        <v>27851</v>
      </c>
      <c r="E349" s="1" t="s">
        <v>33</v>
      </c>
      <c r="F349" s="1" t="n">
        <v>100</v>
      </c>
      <c r="G349" s="1" t="s">
        <v>46</v>
      </c>
      <c r="H349" s="1" t="s">
        <v>47</v>
      </c>
      <c r="I349" s="1" t="s">
        <v>36</v>
      </c>
      <c r="K349" s="1" t="n">
        <v>68</v>
      </c>
      <c r="L349" s="1" t="n">
        <v>4</v>
      </c>
    </row>
    <row r="350" customFormat="false" ht="15" hidden="false" customHeight="true" outlineLevel="0" collapsed="false">
      <c r="A350" s="1" t="n">
        <f aca="false">A349+1</f>
        <v>348</v>
      </c>
      <c r="B350" s="1" t="n">
        <f aca="false">B349+1</f>
        <v>1348</v>
      </c>
      <c r="C350" s="1" t="s">
        <v>429</v>
      </c>
      <c r="D350" s="3" t="n">
        <v>28126</v>
      </c>
      <c r="E350" s="1" t="s">
        <v>33</v>
      </c>
      <c r="F350" s="1" t="n">
        <v>100</v>
      </c>
      <c r="G350" s="1" t="s">
        <v>46</v>
      </c>
      <c r="H350" s="1" t="s">
        <v>47</v>
      </c>
      <c r="I350" s="1" t="s">
        <v>36</v>
      </c>
      <c r="K350" s="1" t="n">
        <v>68</v>
      </c>
      <c r="L350" s="1" t="n">
        <v>4</v>
      </c>
    </row>
    <row r="351" customFormat="false" ht="15" hidden="false" customHeight="true" outlineLevel="0" collapsed="false">
      <c r="A351" s="1" t="n">
        <f aca="false">A350+1</f>
        <v>349</v>
      </c>
      <c r="B351" s="1" t="n">
        <f aca="false">B350+1</f>
        <v>1349</v>
      </c>
      <c r="C351" s="1" t="s">
        <v>430</v>
      </c>
      <c r="D351" s="3" t="n">
        <v>28216</v>
      </c>
      <c r="E351" s="1" t="s">
        <v>33</v>
      </c>
      <c r="F351" s="1" t="n">
        <v>100</v>
      </c>
      <c r="G351" s="1" t="s">
        <v>46</v>
      </c>
      <c r="H351" s="1" t="s">
        <v>47</v>
      </c>
      <c r="I351" s="1" t="s">
        <v>36</v>
      </c>
      <c r="K351" s="1" t="n">
        <v>68</v>
      </c>
      <c r="L351" s="1" t="n">
        <v>4</v>
      </c>
    </row>
    <row r="352" customFormat="false" ht="15" hidden="false" customHeight="true" outlineLevel="0" collapsed="false">
      <c r="A352" s="1" t="n">
        <f aca="false">A351+1</f>
        <v>350</v>
      </c>
      <c r="B352" s="1" t="n">
        <f aca="false">B351+1</f>
        <v>1350</v>
      </c>
      <c r="C352" s="1" t="s">
        <v>431</v>
      </c>
      <c r="D352" s="3" t="n">
        <v>28491</v>
      </c>
      <c r="E352" s="1" t="s">
        <v>33</v>
      </c>
      <c r="F352" s="1" t="n">
        <v>100</v>
      </c>
      <c r="G352" s="1" t="s">
        <v>46</v>
      </c>
      <c r="H352" s="1" t="s">
        <v>47</v>
      </c>
      <c r="I352" s="1" t="s">
        <v>36</v>
      </c>
      <c r="K352" s="1" t="n">
        <v>68</v>
      </c>
      <c r="L352" s="1" t="n">
        <v>4</v>
      </c>
    </row>
    <row r="353" customFormat="false" ht="15" hidden="false" customHeight="true" outlineLevel="0" collapsed="false">
      <c r="A353" s="1" t="n">
        <f aca="false">A352+1</f>
        <v>351</v>
      </c>
      <c r="B353" s="1" t="n">
        <f aca="false">B352+1</f>
        <v>1351</v>
      </c>
      <c r="C353" s="1" t="s">
        <v>432</v>
      </c>
      <c r="D353" s="3" t="n">
        <v>28581</v>
      </c>
      <c r="E353" s="1" t="s">
        <v>33</v>
      </c>
      <c r="F353" s="1" t="n">
        <v>100</v>
      </c>
      <c r="G353" s="1" t="s">
        <v>46</v>
      </c>
      <c r="H353" s="1" t="s">
        <v>47</v>
      </c>
      <c r="I353" s="1" t="s">
        <v>36</v>
      </c>
      <c r="K353" s="1" t="n">
        <v>68</v>
      </c>
      <c r="L353" s="1" t="n">
        <v>4</v>
      </c>
    </row>
    <row r="354" customFormat="false" ht="15" hidden="false" customHeight="true" outlineLevel="0" collapsed="false">
      <c r="A354" s="1" t="n">
        <f aca="false">A353+1</f>
        <v>352</v>
      </c>
      <c r="B354" s="1" t="n">
        <f aca="false">B353+1</f>
        <v>1352</v>
      </c>
      <c r="C354" s="1" t="s">
        <v>433</v>
      </c>
      <c r="D354" s="3" t="n">
        <v>28856</v>
      </c>
      <c r="E354" s="1" t="s">
        <v>33</v>
      </c>
      <c r="F354" s="1" t="n">
        <v>100</v>
      </c>
      <c r="G354" s="1" t="s">
        <v>46</v>
      </c>
      <c r="H354" s="1" t="s">
        <v>47</v>
      </c>
      <c r="I354" s="1" t="s">
        <v>36</v>
      </c>
      <c r="K354" s="1" t="n">
        <v>68</v>
      </c>
      <c r="L354" s="1" t="n">
        <v>4</v>
      </c>
    </row>
    <row r="355" customFormat="false" ht="15" hidden="false" customHeight="true" outlineLevel="0" collapsed="false">
      <c r="A355" s="1" t="n">
        <f aca="false">A354+1</f>
        <v>353</v>
      </c>
      <c r="B355" s="1" t="n">
        <f aca="false">B354+1</f>
        <v>1353</v>
      </c>
      <c r="C355" s="1" t="s">
        <v>434</v>
      </c>
      <c r="D355" s="3" t="n">
        <v>28946</v>
      </c>
      <c r="E355" s="1" t="s">
        <v>33</v>
      </c>
      <c r="F355" s="1" t="n">
        <v>100</v>
      </c>
      <c r="G355" s="1" t="s">
        <v>46</v>
      </c>
      <c r="H355" s="1" t="s">
        <v>47</v>
      </c>
      <c r="I355" s="1" t="s">
        <v>36</v>
      </c>
      <c r="K355" s="1" t="n">
        <v>68</v>
      </c>
      <c r="L355" s="1" t="n">
        <v>4</v>
      </c>
    </row>
    <row r="356" customFormat="false" ht="15" hidden="false" customHeight="true" outlineLevel="0" collapsed="false">
      <c r="A356" s="1" t="n">
        <f aca="false">A355+1</f>
        <v>354</v>
      </c>
      <c r="B356" s="1" t="n">
        <f aca="false">B355+1</f>
        <v>1354</v>
      </c>
      <c r="C356" s="1" t="s">
        <v>435</v>
      </c>
      <c r="D356" s="3" t="n">
        <v>29221</v>
      </c>
      <c r="E356" s="1" t="s">
        <v>33</v>
      </c>
      <c r="F356" s="1" t="n">
        <v>100</v>
      </c>
      <c r="G356" s="1" t="s">
        <v>46</v>
      </c>
      <c r="H356" s="1" t="s">
        <v>47</v>
      </c>
      <c r="I356" s="1" t="s">
        <v>36</v>
      </c>
      <c r="K356" s="1" t="n">
        <v>68</v>
      </c>
      <c r="L356" s="1" t="n">
        <v>4</v>
      </c>
    </row>
    <row r="357" customFormat="false" ht="15" hidden="false" customHeight="true" outlineLevel="0" collapsed="false">
      <c r="A357" s="1" t="n">
        <f aca="false">A356+1</f>
        <v>355</v>
      </c>
      <c r="B357" s="1" t="n">
        <f aca="false">B356+1</f>
        <v>1355</v>
      </c>
      <c r="C357" s="1" t="s">
        <v>436</v>
      </c>
      <c r="D357" s="3" t="n">
        <v>29312</v>
      </c>
      <c r="E357" s="1" t="s">
        <v>33</v>
      </c>
      <c r="F357" s="1" t="n">
        <v>100</v>
      </c>
      <c r="G357" s="1" t="s">
        <v>46</v>
      </c>
      <c r="H357" s="1" t="s">
        <v>47</v>
      </c>
      <c r="I357" s="1" t="s">
        <v>36</v>
      </c>
      <c r="K357" s="1" t="n">
        <v>68</v>
      </c>
      <c r="L357" s="1" t="n">
        <v>4</v>
      </c>
    </row>
    <row r="358" customFormat="false" ht="15" hidden="false" customHeight="true" outlineLevel="0" collapsed="false">
      <c r="A358" s="1" t="n">
        <f aca="false">A357+1</f>
        <v>356</v>
      </c>
      <c r="B358" s="1" t="n">
        <f aca="false">B357+1</f>
        <v>1356</v>
      </c>
      <c r="C358" s="1" t="s">
        <v>437</v>
      </c>
      <c r="D358" s="3" t="n">
        <v>29587</v>
      </c>
      <c r="E358" s="1" t="s">
        <v>33</v>
      </c>
      <c r="F358" s="1" t="n">
        <v>100</v>
      </c>
      <c r="G358" s="1" t="s">
        <v>46</v>
      </c>
      <c r="H358" s="1" t="s">
        <v>47</v>
      </c>
      <c r="I358" s="1" t="s">
        <v>36</v>
      </c>
      <c r="K358" s="1" t="n">
        <v>68</v>
      </c>
      <c r="L358" s="1" t="n">
        <v>4</v>
      </c>
    </row>
    <row r="359" customFormat="false" ht="15" hidden="false" customHeight="true" outlineLevel="0" collapsed="false">
      <c r="A359" s="1" t="n">
        <f aca="false">A358+1</f>
        <v>357</v>
      </c>
      <c r="B359" s="1" t="n">
        <f aca="false">B358+1</f>
        <v>1357</v>
      </c>
      <c r="C359" s="1" t="s">
        <v>438</v>
      </c>
      <c r="D359" s="3" t="n">
        <v>29677</v>
      </c>
      <c r="E359" s="1" t="s">
        <v>33</v>
      </c>
      <c r="F359" s="1" t="n">
        <v>100</v>
      </c>
      <c r="G359" s="1" t="s">
        <v>46</v>
      </c>
      <c r="H359" s="1" t="s">
        <v>47</v>
      </c>
      <c r="I359" s="1" t="s">
        <v>36</v>
      </c>
      <c r="K359" s="1" t="n">
        <v>68</v>
      </c>
      <c r="L359" s="1" t="n">
        <v>4</v>
      </c>
    </row>
    <row r="360" customFormat="false" ht="15" hidden="false" customHeight="true" outlineLevel="0" collapsed="false">
      <c r="A360" s="1" t="n">
        <f aca="false">A359+1</f>
        <v>358</v>
      </c>
      <c r="B360" s="1" t="n">
        <f aca="false">B359+1</f>
        <v>1358</v>
      </c>
      <c r="C360" s="1" t="s">
        <v>439</v>
      </c>
      <c r="D360" s="3" t="n">
        <v>29952</v>
      </c>
      <c r="E360" s="1" t="s">
        <v>33</v>
      </c>
      <c r="F360" s="1" t="n">
        <v>100</v>
      </c>
      <c r="G360" s="1" t="s">
        <v>46</v>
      </c>
      <c r="H360" s="1" t="s">
        <v>47</v>
      </c>
      <c r="I360" s="1" t="s">
        <v>36</v>
      </c>
      <c r="K360" s="1" t="n">
        <v>68</v>
      </c>
      <c r="L360" s="1" t="n">
        <v>4</v>
      </c>
    </row>
    <row r="361" customFormat="false" ht="15" hidden="false" customHeight="true" outlineLevel="0" collapsed="false">
      <c r="A361" s="1" t="n">
        <f aca="false">A360+1</f>
        <v>359</v>
      </c>
      <c r="B361" s="1" t="n">
        <f aca="false">B360+1</f>
        <v>1359</v>
      </c>
      <c r="C361" s="1" t="s">
        <v>440</v>
      </c>
      <c r="D361" s="3" t="n">
        <v>30042</v>
      </c>
      <c r="E361" s="1" t="s">
        <v>33</v>
      </c>
      <c r="F361" s="1" t="n">
        <v>100</v>
      </c>
      <c r="G361" s="1" t="s">
        <v>46</v>
      </c>
      <c r="H361" s="1" t="s">
        <v>47</v>
      </c>
      <c r="I361" s="1" t="s">
        <v>36</v>
      </c>
      <c r="K361" s="1" t="n">
        <v>68</v>
      </c>
      <c r="L361" s="1" t="n">
        <v>4</v>
      </c>
    </row>
    <row r="362" customFormat="false" ht="15" hidden="false" customHeight="true" outlineLevel="0" collapsed="false">
      <c r="A362" s="1" t="n">
        <f aca="false">A361+1</f>
        <v>360</v>
      </c>
      <c r="B362" s="1" t="n">
        <f aca="false">B361+1</f>
        <v>1360</v>
      </c>
      <c r="C362" s="1" t="s">
        <v>441</v>
      </c>
      <c r="D362" s="3" t="n">
        <v>30317</v>
      </c>
      <c r="E362" s="1" t="s">
        <v>33</v>
      </c>
      <c r="F362" s="1" t="n">
        <v>100</v>
      </c>
      <c r="G362" s="1" t="s">
        <v>46</v>
      </c>
      <c r="H362" s="1" t="s">
        <v>47</v>
      </c>
      <c r="I362" s="1" t="s">
        <v>36</v>
      </c>
      <c r="K362" s="1" t="n">
        <v>68</v>
      </c>
      <c r="L362" s="1" t="n">
        <v>4</v>
      </c>
    </row>
    <row r="363" customFormat="false" ht="15" hidden="false" customHeight="true" outlineLevel="0" collapsed="false">
      <c r="A363" s="1" t="n">
        <f aca="false">A362+1</f>
        <v>361</v>
      </c>
      <c r="B363" s="1" t="n">
        <f aca="false">B362+1</f>
        <v>1361</v>
      </c>
      <c r="C363" s="1" t="s">
        <v>442</v>
      </c>
      <c r="D363" s="3" t="n">
        <v>30407</v>
      </c>
      <c r="E363" s="1" t="s">
        <v>33</v>
      </c>
      <c r="F363" s="1" t="n">
        <v>100</v>
      </c>
      <c r="G363" s="1" t="s">
        <v>46</v>
      </c>
      <c r="H363" s="1" t="s">
        <v>47</v>
      </c>
      <c r="I363" s="1" t="s">
        <v>36</v>
      </c>
      <c r="K363" s="1" t="n">
        <v>68</v>
      </c>
      <c r="L363" s="1" t="n">
        <v>4</v>
      </c>
    </row>
    <row r="364" customFormat="false" ht="15" hidden="false" customHeight="true" outlineLevel="0" collapsed="false">
      <c r="A364" s="1" t="n">
        <f aca="false">A363+1</f>
        <v>362</v>
      </c>
      <c r="B364" s="1" t="n">
        <f aca="false">B363+1</f>
        <v>1362</v>
      </c>
      <c r="C364" s="1" t="s">
        <v>443</v>
      </c>
      <c r="D364" s="3" t="n">
        <v>30682</v>
      </c>
      <c r="E364" s="1" t="s">
        <v>33</v>
      </c>
      <c r="F364" s="1" t="n">
        <v>100</v>
      </c>
      <c r="G364" s="1" t="s">
        <v>46</v>
      </c>
      <c r="H364" s="1" t="s">
        <v>47</v>
      </c>
      <c r="I364" s="1" t="s">
        <v>36</v>
      </c>
      <c r="K364" s="1" t="n">
        <v>68</v>
      </c>
      <c r="L364" s="1" t="n">
        <v>4</v>
      </c>
    </row>
    <row r="365" customFormat="false" ht="15" hidden="false" customHeight="true" outlineLevel="0" collapsed="false">
      <c r="A365" s="1" t="n">
        <f aca="false">A364+1</f>
        <v>363</v>
      </c>
      <c r="B365" s="1" t="n">
        <f aca="false">B364+1</f>
        <v>1363</v>
      </c>
      <c r="C365" s="1" t="s">
        <v>444</v>
      </c>
      <c r="D365" s="3" t="n">
        <v>30773</v>
      </c>
      <c r="E365" s="1" t="s">
        <v>33</v>
      </c>
      <c r="F365" s="1" t="n">
        <v>100</v>
      </c>
      <c r="G365" s="1" t="s">
        <v>46</v>
      </c>
      <c r="H365" s="1" t="s">
        <v>47</v>
      </c>
      <c r="I365" s="1" t="s">
        <v>36</v>
      </c>
      <c r="K365" s="1" t="n">
        <v>68</v>
      </c>
      <c r="L365" s="1" t="n">
        <v>4</v>
      </c>
    </row>
    <row r="366" customFormat="false" ht="15" hidden="false" customHeight="true" outlineLevel="0" collapsed="false">
      <c r="A366" s="1" t="n">
        <f aca="false">A365+1</f>
        <v>364</v>
      </c>
      <c r="B366" s="1" t="n">
        <f aca="false">B365+1</f>
        <v>1364</v>
      </c>
      <c r="C366" s="1" t="s">
        <v>445</v>
      </c>
      <c r="D366" s="3" t="n">
        <v>31048</v>
      </c>
      <c r="E366" s="1" t="s">
        <v>33</v>
      </c>
      <c r="F366" s="1" t="n">
        <v>100</v>
      </c>
      <c r="G366" s="1" t="s">
        <v>46</v>
      </c>
      <c r="H366" s="1" t="s">
        <v>47</v>
      </c>
      <c r="I366" s="1" t="s">
        <v>36</v>
      </c>
      <c r="K366" s="1" t="n">
        <v>68</v>
      </c>
      <c r="L366" s="1" t="n">
        <v>4</v>
      </c>
    </row>
    <row r="367" customFormat="false" ht="15" hidden="false" customHeight="true" outlineLevel="0" collapsed="false">
      <c r="A367" s="1" t="n">
        <f aca="false">A366+1</f>
        <v>365</v>
      </c>
      <c r="B367" s="1" t="n">
        <f aca="false">B366+1</f>
        <v>1365</v>
      </c>
      <c r="C367" s="1" t="s">
        <v>446</v>
      </c>
      <c r="D367" s="3" t="n">
        <v>31138</v>
      </c>
      <c r="E367" s="1" t="s">
        <v>33</v>
      </c>
      <c r="F367" s="1" t="n">
        <v>100</v>
      </c>
      <c r="G367" s="1" t="s">
        <v>46</v>
      </c>
      <c r="H367" s="1" t="s">
        <v>47</v>
      </c>
      <c r="I367" s="1" t="s">
        <v>36</v>
      </c>
      <c r="K367" s="1" t="n">
        <v>68</v>
      </c>
      <c r="L367" s="1" t="n">
        <v>4</v>
      </c>
    </row>
    <row r="368" customFormat="false" ht="15" hidden="false" customHeight="true" outlineLevel="0" collapsed="false">
      <c r="A368" s="1" t="n">
        <f aca="false">A367+1</f>
        <v>366</v>
      </c>
      <c r="B368" s="1" t="n">
        <f aca="false">B367+1</f>
        <v>1366</v>
      </c>
      <c r="C368" s="1" t="s">
        <v>447</v>
      </c>
      <c r="D368" s="3" t="n">
        <v>31413</v>
      </c>
      <c r="E368" s="1" t="s">
        <v>33</v>
      </c>
      <c r="F368" s="1" t="n">
        <v>100</v>
      </c>
      <c r="G368" s="1" t="s">
        <v>46</v>
      </c>
      <c r="H368" s="1" t="s">
        <v>47</v>
      </c>
      <c r="I368" s="1" t="s">
        <v>36</v>
      </c>
      <c r="K368" s="1" t="n">
        <v>68</v>
      </c>
      <c r="L368" s="1" t="n">
        <v>4</v>
      </c>
    </row>
    <row r="369" customFormat="false" ht="15" hidden="false" customHeight="true" outlineLevel="0" collapsed="false">
      <c r="A369" s="1" t="n">
        <f aca="false">A368+1</f>
        <v>367</v>
      </c>
      <c r="B369" s="1" t="n">
        <f aca="false">B368+1</f>
        <v>1367</v>
      </c>
      <c r="C369" s="1" t="s">
        <v>448</v>
      </c>
      <c r="D369" s="3" t="n">
        <v>31503</v>
      </c>
      <c r="E369" s="1" t="s">
        <v>33</v>
      </c>
      <c r="F369" s="1" t="n">
        <v>100</v>
      </c>
      <c r="G369" s="1" t="s">
        <v>46</v>
      </c>
      <c r="H369" s="1" t="s">
        <v>47</v>
      </c>
      <c r="I369" s="1" t="s">
        <v>36</v>
      </c>
      <c r="K369" s="1" t="n">
        <v>68</v>
      </c>
      <c r="L369" s="1" t="n">
        <v>4</v>
      </c>
    </row>
    <row r="370" customFormat="false" ht="15" hidden="false" customHeight="true" outlineLevel="0" collapsed="false">
      <c r="A370" s="1" t="n">
        <f aca="false">A369+1</f>
        <v>368</v>
      </c>
      <c r="B370" s="1" t="n">
        <f aca="false">B369+1</f>
        <v>1368</v>
      </c>
      <c r="C370" s="1" t="s">
        <v>449</v>
      </c>
      <c r="D370" s="3" t="n">
        <v>31778</v>
      </c>
      <c r="E370" s="1" t="s">
        <v>33</v>
      </c>
      <c r="F370" s="1" t="n">
        <v>100</v>
      </c>
      <c r="G370" s="1" t="s">
        <v>46</v>
      </c>
      <c r="H370" s="1" t="s">
        <v>47</v>
      </c>
      <c r="I370" s="1" t="s">
        <v>36</v>
      </c>
      <c r="K370" s="1" t="n">
        <v>68</v>
      </c>
      <c r="L370" s="1" t="n">
        <v>4</v>
      </c>
    </row>
    <row r="371" customFormat="false" ht="15" hidden="false" customHeight="true" outlineLevel="0" collapsed="false">
      <c r="A371" s="1" t="n">
        <f aca="false">A370+1</f>
        <v>369</v>
      </c>
      <c r="B371" s="1" t="n">
        <f aca="false">B370+1</f>
        <v>1369</v>
      </c>
      <c r="C371" s="1" t="s">
        <v>450</v>
      </c>
      <c r="D371" s="3" t="n">
        <v>31868</v>
      </c>
      <c r="E371" s="1" t="s">
        <v>33</v>
      </c>
      <c r="F371" s="1" t="n">
        <v>100</v>
      </c>
      <c r="G371" s="1" t="s">
        <v>46</v>
      </c>
      <c r="H371" s="1" t="s">
        <v>47</v>
      </c>
      <c r="I371" s="1" t="s">
        <v>36</v>
      </c>
      <c r="K371" s="1" t="n">
        <v>68</v>
      </c>
      <c r="L371" s="1" t="n">
        <v>4</v>
      </c>
    </row>
    <row r="372" customFormat="false" ht="15" hidden="false" customHeight="true" outlineLevel="0" collapsed="false">
      <c r="A372" s="1" t="n">
        <f aca="false">A371+1</f>
        <v>370</v>
      </c>
      <c r="B372" s="1" t="n">
        <f aca="false">B371+1</f>
        <v>1370</v>
      </c>
      <c r="C372" s="1" t="s">
        <v>451</v>
      </c>
      <c r="D372" s="3" t="n">
        <v>32143</v>
      </c>
      <c r="E372" s="1" t="s">
        <v>33</v>
      </c>
      <c r="F372" s="1" t="n">
        <v>100</v>
      </c>
      <c r="G372" s="1" t="s">
        <v>46</v>
      </c>
      <c r="H372" s="1" t="s">
        <v>47</v>
      </c>
      <c r="I372" s="1" t="s">
        <v>36</v>
      </c>
      <c r="K372" s="1" t="n">
        <v>68</v>
      </c>
      <c r="L372" s="1" t="n">
        <v>4</v>
      </c>
    </row>
    <row r="373" customFormat="false" ht="15" hidden="false" customHeight="true" outlineLevel="0" collapsed="false">
      <c r="A373" s="1" t="n">
        <f aca="false">A372+1</f>
        <v>371</v>
      </c>
      <c r="B373" s="1" t="n">
        <f aca="false">B372+1</f>
        <v>1371</v>
      </c>
      <c r="C373" s="1" t="s">
        <v>452</v>
      </c>
      <c r="D373" s="3" t="n">
        <v>32234</v>
      </c>
      <c r="E373" s="1" t="s">
        <v>33</v>
      </c>
      <c r="F373" s="1" t="n">
        <v>100</v>
      </c>
      <c r="G373" s="1" t="s">
        <v>46</v>
      </c>
      <c r="H373" s="1" t="s">
        <v>47</v>
      </c>
      <c r="I373" s="1" t="s">
        <v>36</v>
      </c>
      <c r="K373" s="1" t="n">
        <v>68</v>
      </c>
      <c r="L373" s="1" t="n">
        <v>4</v>
      </c>
    </row>
    <row r="374" customFormat="false" ht="15" hidden="false" customHeight="true" outlineLevel="0" collapsed="false">
      <c r="A374" s="1" t="n">
        <f aca="false">A373+1</f>
        <v>372</v>
      </c>
      <c r="B374" s="1" t="n">
        <f aca="false">B373+1</f>
        <v>1372</v>
      </c>
      <c r="C374" s="1" t="s">
        <v>453</v>
      </c>
      <c r="D374" s="3" t="n">
        <v>32509</v>
      </c>
      <c r="E374" s="1" t="s">
        <v>33</v>
      </c>
      <c r="F374" s="1" t="n">
        <v>100</v>
      </c>
      <c r="G374" s="1" t="s">
        <v>46</v>
      </c>
      <c r="H374" s="1" t="s">
        <v>47</v>
      </c>
      <c r="I374" s="1" t="s">
        <v>36</v>
      </c>
      <c r="K374" s="1" t="n">
        <v>68</v>
      </c>
      <c r="L374" s="1" t="n">
        <v>4</v>
      </c>
    </row>
    <row r="375" customFormat="false" ht="15" hidden="false" customHeight="true" outlineLevel="0" collapsed="false">
      <c r="A375" s="1" t="n">
        <f aca="false">A374+1</f>
        <v>373</v>
      </c>
      <c r="B375" s="1" t="n">
        <f aca="false">B374+1</f>
        <v>1373</v>
      </c>
      <c r="C375" s="1" t="s">
        <v>454</v>
      </c>
      <c r="D375" s="3" t="n">
        <v>32599</v>
      </c>
      <c r="E375" s="1" t="s">
        <v>33</v>
      </c>
      <c r="F375" s="1" t="n">
        <v>100</v>
      </c>
      <c r="G375" s="1" t="s">
        <v>46</v>
      </c>
      <c r="H375" s="1" t="s">
        <v>47</v>
      </c>
      <c r="I375" s="1" t="s">
        <v>36</v>
      </c>
      <c r="K375" s="1" t="n">
        <v>68</v>
      </c>
      <c r="L375" s="1" t="n">
        <v>4</v>
      </c>
    </row>
    <row r="376" customFormat="false" ht="15" hidden="false" customHeight="true" outlineLevel="0" collapsed="false">
      <c r="A376" s="1" t="n">
        <f aca="false">A375+1</f>
        <v>374</v>
      </c>
      <c r="B376" s="1" t="n">
        <f aca="false">B375+1</f>
        <v>1374</v>
      </c>
      <c r="C376" s="1" t="s">
        <v>455</v>
      </c>
      <c r="D376" s="3" t="n">
        <v>32874</v>
      </c>
      <c r="E376" s="1" t="s">
        <v>33</v>
      </c>
      <c r="F376" s="1" t="n">
        <v>100</v>
      </c>
      <c r="G376" s="1" t="s">
        <v>46</v>
      </c>
      <c r="H376" s="1" t="s">
        <v>47</v>
      </c>
      <c r="I376" s="1" t="s">
        <v>36</v>
      </c>
      <c r="K376" s="1" t="n">
        <v>68</v>
      </c>
      <c r="L376" s="1" t="n">
        <v>4</v>
      </c>
    </row>
    <row r="377" customFormat="false" ht="15" hidden="false" customHeight="true" outlineLevel="0" collapsed="false">
      <c r="A377" s="1" t="n">
        <f aca="false">A376+1</f>
        <v>375</v>
      </c>
      <c r="B377" s="1" t="n">
        <f aca="false">B376+1</f>
        <v>1375</v>
      </c>
      <c r="C377" s="1" t="s">
        <v>456</v>
      </c>
      <c r="D377" s="3" t="n">
        <v>32964</v>
      </c>
      <c r="E377" s="1" t="s">
        <v>33</v>
      </c>
      <c r="F377" s="1" t="n">
        <v>100</v>
      </c>
      <c r="G377" s="1" t="s">
        <v>46</v>
      </c>
      <c r="H377" s="1" t="s">
        <v>47</v>
      </c>
      <c r="I377" s="1" t="s">
        <v>36</v>
      </c>
      <c r="K377" s="1" t="n">
        <v>68</v>
      </c>
      <c r="L377" s="1" t="n">
        <v>4</v>
      </c>
    </row>
    <row r="378" customFormat="false" ht="15" hidden="false" customHeight="true" outlineLevel="0" collapsed="false">
      <c r="A378" s="1" t="n">
        <f aca="false">A377+1</f>
        <v>376</v>
      </c>
      <c r="B378" s="1" t="n">
        <f aca="false">B377+1</f>
        <v>1376</v>
      </c>
      <c r="C378" s="1" t="s">
        <v>457</v>
      </c>
      <c r="D378" s="3" t="n">
        <v>33239</v>
      </c>
      <c r="E378" s="1" t="s">
        <v>33</v>
      </c>
      <c r="F378" s="1" t="n">
        <v>100</v>
      </c>
      <c r="G378" s="1" t="s">
        <v>46</v>
      </c>
      <c r="H378" s="1" t="s">
        <v>47</v>
      </c>
      <c r="I378" s="1" t="s">
        <v>36</v>
      </c>
      <c r="K378" s="1" t="n">
        <v>68</v>
      </c>
      <c r="L378" s="1" t="n">
        <v>4</v>
      </c>
    </row>
    <row r="379" customFormat="false" ht="15" hidden="false" customHeight="true" outlineLevel="0" collapsed="false">
      <c r="A379" s="1" t="n">
        <f aca="false">A378+1</f>
        <v>377</v>
      </c>
      <c r="B379" s="1" t="n">
        <f aca="false">B378+1</f>
        <v>1377</v>
      </c>
      <c r="C379" s="1" t="s">
        <v>458</v>
      </c>
      <c r="D379" s="3" t="n">
        <v>33329</v>
      </c>
      <c r="E379" s="1" t="s">
        <v>33</v>
      </c>
      <c r="F379" s="1" t="n">
        <v>100</v>
      </c>
      <c r="G379" s="1" t="s">
        <v>46</v>
      </c>
      <c r="H379" s="1" t="s">
        <v>47</v>
      </c>
      <c r="I379" s="1" t="s">
        <v>36</v>
      </c>
      <c r="K379" s="1" t="n">
        <v>68</v>
      </c>
      <c r="L379" s="1" t="n">
        <v>4</v>
      </c>
    </row>
    <row r="380" customFormat="false" ht="15" hidden="false" customHeight="true" outlineLevel="0" collapsed="false">
      <c r="A380" s="1" t="n">
        <f aca="false">A379+1</f>
        <v>378</v>
      </c>
      <c r="B380" s="1" t="n">
        <f aca="false">B379+1</f>
        <v>1378</v>
      </c>
      <c r="C380" s="1" t="s">
        <v>459</v>
      </c>
      <c r="D380" s="3" t="n">
        <v>33604</v>
      </c>
      <c r="E380" s="1" t="s">
        <v>33</v>
      </c>
      <c r="F380" s="1" t="n">
        <v>100</v>
      </c>
      <c r="G380" s="1" t="s">
        <v>46</v>
      </c>
      <c r="H380" s="1" t="s">
        <v>47</v>
      </c>
      <c r="I380" s="1" t="s">
        <v>36</v>
      </c>
      <c r="K380" s="1" t="n">
        <v>68</v>
      </c>
      <c r="L380" s="1" t="n">
        <v>4</v>
      </c>
    </row>
    <row r="381" customFormat="false" ht="15" hidden="false" customHeight="true" outlineLevel="0" collapsed="false">
      <c r="A381" s="1" t="n">
        <f aca="false">A380+1</f>
        <v>379</v>
      </c>
      <c r="B381" s="1" t="n">
        <f aca="false">B380+1</f>
        <v>1379</v>
      </c>
      <c r="C381" s="1" t="s">
        <v>460</v>
      </c>
      <c r="D381" s="3" t="n">
        <v>33695</v>
      </c>
      <c r="E381" s="1" t="s">
        <v>33</v>
      </c>
      <c r="F381" s="1" t="n">
        <v>100</v>
      </c>
      <c r="G381" s="1" t="s">
        <v>46</v>
      </c>
      <c r="H381" s="1" t="s">
        <v>47</v>
      </c>
      <c r="I381" s="1" t="s">
        <v>36</v>
      </c>
      <c r="K381" s="1" t="n">
        <v>68</v>
      </c>
      <c r="L381" s="1" t="n">
        <v>4</v>
      </c>
    </row>
    <row r="382" customFormat="false" ht="15" hidden="false" customHeight="true" outlineLevel="0" collapsed="false">
      <c r="A382" s="1" t="n">
        <f aca="false">A381+1</f>
        <v>380</v>
      </c>
      <c r="B382" s="1" t="n">
        <f aca="false">B381+1</f>
        <v>1380</v>
      </c>
      <c r="C382" s="1" t="s">
        <v>461</v>
      </c>
      <c r="D382" s="3" t="n">
        <v>33970</v>
      </c>
      <c r="E382" s="1" t="s">
        <v>33</v>
      </c>
      <c r="F382" s="1" t="n">
        <v>100</v>
      </c>
      <c r="G382" s="1" t="s">
        <v>46</v>
      </c>
      <c r="H382" s="1" t="s">
        <v>47</v>
      </c>
      <c r="I382" s="1" t="s">
        <v>36</v>
      </c>
      <c r="K382" s="1" t="n">
        <v>68</v>
      </c>
      <c r="L382" s="1" t="n">
        <v>4</v>
      </c>
    </row>
    <row r="383" customFormat="false" ht="15" hidden="false" customHeight="true" outlineLevel="0" collapsed="false">
      <c r="A383" s="1" t="n">
        <f aca="false">A382+1</f>
        <v>381</v>
      </c>
      <c r="B383" s="1" t="n">
        <f aca="false">B382+1</f>
        <v>1381</v>
      </c>
      <c r="C383" s="1" t="s">
        <v>462</v>
      </c>
      <c r="D383" s="3" t="n">
        <v>34060</v>
      </c>
      <c r="E383" s="1" t="s">
        <v>33</v>
      </c>
      <c r="F383" s="1" t="n">
        <v>100</v>
      </c>
      <c r="G383" s="1" t="s">
        <v>46</v>
      </c>
      <c r="H383" s="1" t="s">
        <v>47</v>
      </c>
      <c r="I383" s="1" t="s">
        <v>36</v>
      </c>
      <c r="K383" s="1" t="n">
        <v>68</v>
      </c>
      <c r="L383" s="1" t="n">
        <v>4</v>
      </c>
    </row>
    <row r="384" customFormat="false" ht="15" hidden="false" customHeight="true" outlineLevel="0" collapsed="false">
      <c r="A384" s="1" t="n">
        <f aca="false">A383+1</f>
        <v>382</v>
      </c>
      <c r="B384" s="1" t="n">
        <f aca="false">B383+1</f>
        <v>1382</v>
      </c>
      <c r="C384" s="1" t="s">
        <v>463</v>
      </c>
      <c r="D384" s="3" t="n">
        <v>34335</v>
      </c>
      <c r="E384" s="1" t="s">
        <v>33</v>
      </c>
      <c r="F384" s="1" t="n">
        <v>100</v>
      </c>
      <c r="G384" s="1" t="s">
        <v>46</v>
      </c>
      <c r="H384" s="1" t="s">
        <v>47</v>
      </c>
      <c r="I384" s="1" t="s">
        <v>36</v>
      </c>
      <c r="K384" s="1" t="n">
        <v>68</v>
      </c>
      <c r="L384" s="1" t="n">
        <v>4</v>
      </c>
    </row>
    <row r="385" customFormat="false" ht="15" hidden="false" customHeight="true" outlineLevel="0" collapsed="false">
      <c r="A385" s="1" t="n">
        <f aca="false">A384+1</f>
        <v>383</v>
      </c>
      <c r="B385" s="1" t="n">
        <f aca="false">B384+1</f>
        <v>1383</v>
      </c>
      <c r="C385" s="1" t="s">
        <v>464</v>
      </c>
      <c r="D385" s="3" t="n">
        <v>34425</v>
      </c>
      <c r="E385" s="1" t="s">
        <v>33</v>
      </c>
      <c r="F385" s="1" t="n">
        <v>100</v>
      </c>
      <c r="G385" s="1" t="s">
        <v>46</v>
      </c>
      <c r="H385" s="1" t="s">
        <v>47</v>
      </c>
      <c r="I385" s="1" t="s">
        <v>36</v>
      </c>
      <c r="K385" s="1" t="n">
        <v>68</v>
      </c>
      <c r="L385" s="1" t="n">
        <v>4</v>
      </c>
    </row>
    <row r="386" customFormat="false" ht="15" hidden="false" customHeight="true" outlineLevel="0" collapsed="false">
      <c r="A386" s="1" t="n">
        <f aca="false">A385+1</f>
        <v>384</v>
      </c>
      <c r="B386" s="1" t="n">
        <f aca="false">B385+1</f>
        <v>1384</v>
      </c>
      <c r="C386" s="1" t="s">
        <v>465</v>
      </c>
      <c r="D386" s="3" t="n">
        <v>34700</v>
      </c>
      <c r="E386" s="1" t="s">
        <v>33</v>
      </c>
      <c r="F386" s="1" t="n">
        <v>100</v>
      </c>
      <c r="G386" s="1" t="s">
        <v>46</v>
      </c>
      <c r="H386" s="1" t="s">
        <v>47</v>
      </c>
      <c r="I386" s="1" t="s">
        <v>36</v>
      </c>
      <c r="K386" s="1" t="n">
        <v>68</v>
      </c>
      <c r="L386" s="1" t="n">
        <v>4</v>
      </c>
    </row>
    <row r="387" customFormat="false" ht="15" hidden="false" customHeight="true" outlineLevel="0" collapsed="false">
      <c r="A387" s="1" t="n">
        <f aca="false">A386+1</f>
        <v>385</v>
      </c>
      <c r="B387" s="1" t="n">
        <f aca="false">B386+1</f>
        <v>1385</v>
      </c>
      <c r="C387" s="1" t="s">
        <v>466</v>
      </c>
      <c r="D387" s="3" t="n">
        <v>34790</v>
      </c>
      <c r="E387" s="1" t="s">
        <v>33</v>
      </c>
      <c r="F387" s="1" t="n">
        <v>100</v>
      </c>
      <c r="G387" s="1" t="s">
        <v>46</v>
      </c>
      <c r="H387" s="1" t="s">
        <v>47</v>
      </c>
      <c r="I387" s="1" t="s">
        <v>36</v>
      </c>
      <c r="K387" s="1" t="n">
        <v>68</v>
      </c>
      <c r="L387" s="1" t="n">
        <v>4</v>
      </c>
    </row>
    <row r="388" customFormat="false" ht="15" hidden="false" customHeight="true" outlineLevel="0" collapsed="false">
      <c r="A388" s="1" t="n">
        <f aca="false">A387+1</f>
        <v>386</v>
      </c>
      <c r="B388" s="1" t="n">
        <f aca="false">B387+1</f>
        <v>1386</v>
      </c>
      <c r="C388" s="1" t="s">
        <v>467</v>
      </c>
      <c r="D388" s="3" t="n">
        <v>35065</v>
      </c>
      <c r="E388" s="1" t="s">
        <v>33</v>
      </c>
      <c r="F388" s="1" t="n">
        <v>100</v>
      </c>
      <c r="G388" s="1" t="s">
        <v>46</v>
      </c>
      <c r="H388" s="1" t="s">
        <v>47</v>
      </c>
      <c r="I388" s="1" t="s">
        <v>36</v>
      </c>
      <c r="K388" s="1" t="n">
        <v>68</v>
      </c>
      <c r="L388" s="1" t="n">
        <v>4</v>
      </c>
    </row>
    <row r="389" customFormat="false" ht="15" hidden="false" customHeight="true" outlineLevel="0" collapsed="false">
      <c r="A389" s="1" t="n">
        <f aca="false">A388+1</f>
        <v>387</v>
      </c>
      <c r="B389" s="1" t="n">
        <f aca="false">B388+1</f>
        <v>1387</v>
      </c>
      <c r="C389" s="1" t="s">
        <v>468</v>
      </c>
      <c r="D389" s="3" t="n">
        <v>35156</v>
      </c>
      <c r="E389" s="1" t="s">
        <v>33</v>
      </c>
      <c r="F389" s="1" t="n">
        <v>100</v>
      </c>
      <c r="G389" s="1" t="s">
        <v>46</v>
      </c>
      <c r="H389" s="1" t="s">
        <v>47</v>
      </c>
      <c r="I389" s="1" t="s">
        <v>36</v>
      </c>
      <c r="K389" s="1" t="n">
        <v>68</v>
      </c>
      <c r="L389" s="1" t="n">
        <v>4</v>
      </c>
    </row>
    <row r="390" customFormat="false" ht="15" hidden="false" customHeight="true" outlineLevel="0" collapsed="false">
      <c r="A390" s="1" t="n">
        <f aca="false">A389+1</f>
        <v>388</v>
      </c>
      <c r="B390" s="1" t="n">
        <f aca="false">B389+1</f>
        <v>1388</v>
      </c>
      <c r="C390" s="1" t="s">
        <v>469</v>
      </c>
      <c r="D390" s="3" t="n">
        <v>35431</v>
      </c>
      <c r="E390" s="1" t="s">
        <v>33</v>
      </c>
      <c r="F390" s="1" t="n">
        <v>100</v>
      </c>
      <c r="G390" s="1" t="s">
        <v>46</v>
      </c>
      <c r="H390" s="1" t="s">
        <v>47</v>
      </c>
      <c r="I390" s="1" t="s">
        <v>36</v>
      </c>
      <c r="K390" s="1" t="n">
        <v>68</v>
      </c>
      <c r="L390" s="1" t="n">
        <v>4</v>
      </c>
    </row>
    <row r="391" customFormat="false" ht="15" hidden="false" customHeight="true" outlineLevel="0" collapsed="false">
      <c r="A391" s="1" t="n">
        <f aca="false">A390+1</f>
        <v>389</v>
      </c>
      <c r="B391" s="1" t="n">
        <f aca="false">B390+1</f>
        <v>1389</v>
      </c>
      <c r="C391" s="1" t="s">
        <v>470</v>
      </c>
      <c r="D391" s="3" t="n">
        <v>35521</v>
      </c>
      <c r="E391" s="1" t="s">
        <v>33</v>
      </c>
      <c r="F391" s="1" t="n">
        <v>100</v>
      </c>
      <c r="G391" s="1" t="s">
        <v>46</v>
      </c>
      <c r="H391" s="1" t="s">
        <v>47</v>
      </c>
      <c r="I391" s="1" t="s">
        <v>36</v>
      </c>
      <c r="K391" s="1" t="n">
        <v>68</v>
      </c>
      <c r="L391" s="1" t="n">
        <v>4</v>
      </c>
    </row>
    <row r="392" customFormat="false" ht="15" hidden="false" customHeight="true" outlineLevel="0" collapsed="false">
      <c r="A392" s="1" t="n">
        <f aca="false">A391+1</f>
        <v>390</v>
      </c>
      <c r="B392" s="1" t="n">
        <f aca="false">B391+1</f>
        <v>1390</v>
      </c>
      <c r="C392" s="1" t="s">
        <v>471</v>
      </c>
      <c r="D392" s="3" t="n">
        <v>35796</v>
      </c>
      <c r="E392" s="1" t="s">
        <v>33</v>
      </c>
      <c r="F392" s="1" t="n">
        <v>100</v>
      </c>
      <c r="G392" s="1" t="s">
        <v>46</v>
      </c>
      <c r="H392" s="1" t="s">
        <v>47</v>
      </c>
      <c r="I392" s="1" t="s">
        <v>36</v>
      </c>
      <c r="K392" s="1" t="n">
        <v>68</v>
      </c>
      <c r="L392" s="1" t="n">
        <v>4</v>
      </c>
    </row>
    <row r="393" customFormat="false" ht="15" hidden="false" customHeight="true" outlineLevel="0" collapsed="false">
      <c r="A393" s="1" t="n">
        <f aca="false">A392+1</f>
        <v>391</v>
      </c>
      <c r="B393" s="1" t="n">
        <f aca="false">B392+1</f>
        <v>1391</v>
      </c>
      <c r="C393" s="1" t="s">
        <v>472</v>
      </c>
      <c r="D393" s="3" t="n">
        <v>35886</v>
      </c>
      <c r="E393" s="1" t="s">
        <v>33</v>
      </c>
      <c r="F393" s="1" t="n">
        <v>100</v>
      </c>
      <c r="G393" s="1" t="s">
        <v>46</v>
      </c>
      <c r="H393" s="1" t="s">
        <v>47</v>
      </c>
      <c r="I393" s="1" t="s">
        <v>36</v>
      </c>
      <c r="K393" s="1" t="n">
        <v>68</v>
      </c>
      <c r="L393" s="1" t="n">
        <v>4</v>
      </c>
    </row>
    <row r="394" customFormat="false" ht="15" hidden="false" customHeight="true" outlineLevel="0" collapsed="false">
      <c r="A394" s="1" t="n">
        <f aca="false">A393+1</f>
        <v>392</v>
      </c>
      <c r="B394" s="1" t="n">
        <f aca="false">B393+1</f>
        <v>1392</v>
      </c>
      <c r="C394" s="1" t="s">
        <v>473</v>
      </c>
      <c r="D394" s="3" t="n">
        <v>36161</v>
      </c>
      <c r="E394" s="1" t="s">
        <v>33</v>
      </c>
      <c r="F394" s="1" t="n">
        <v>100</v>
      </c>
      <c r="G394" s="1" t="s">
        <v>46</v>
      </c>
      <c r="H394" s="1" t="s">
        <v>47</v>
      </c>
      <c r="I394" s="1" t="s">
        <v>36</v>
      </c>
      <c r="K394" s="1" t="n">
        <v>68</v>
      </c>
      <c r="L394" s="1" t="n">
        <v>4</v>
      </c>
    </row>
    <row r="395" customFormat="false" ht="15" hidden="false" customHeight="true" outlineLevel="0" collapsed="false">
      <c r="A395" s="1" t="n">
        <f aca="false">A394+1</f>
        <v>393</v>
      </c>
      <c r="B395" s="1" t="n">
        <f aca="false">B394+1</f>
        <v>1393</v>
      </c>
      <c r="C395" s="1" t="s">
        <v>474</v>
      </c>
      <c r="D395" s="3" t="n">
        <v>36251</v>
      </c>
      <c r="E395" s="1" t="s">
        <v>33</v>
      </c>
      <c r="F395" s="1" t="n">
        <v>100</v>
      </c>
      <c r="G395" s="1" t="s">
        <v>46</v>
      </c>
      <c r="H395" s="1" t="s">
        <v>47</v>
      </c>
      <c r="I395" s="1" t="s">
        <v>36</v>
      </c>
      <c r="K395" s="1" t="n">
        <v>68</v>
      </c>
      <c r="L395" s="1" t="n">
        <v>4</v>
      </c>
    </row>
    <row r="396" customFormat="false" ht="15" hidden="false" customHeight="true" outlineLevel="0" collapsed="false">
      <c r="A396" s="1" t="n">
        <f aca="false">A395+1</f>
        <v>394</v>
      </c>
      <c r="B396" s="1" t="n">
        <f aca="false">B395+1</f>
        <v>1394</v>
      </c>
      <c r="C396" s="1" t="s">
        <v>475</v>
      </c>
      <c r="D396" s="3" t="n">
        <v>36526</v>
      </c>
      <c r="E396" s="1" t="s">
        <v>33</v>
      </c>
      <c r="F396" s="1" t="n">
        <v>100</v>
      </c>
      <c r="G396" s="1" t="s">
        <v>46</v>
      </c>
      <c r="H396" s="1" t="s">
        <v>47</v>
      </c>
      <c r="I396" s="1" t="s">
        <v>36</v>
      </c>
      <c r="K396" s="1" t="n">
        <v>68</v>
      </c>
      <c r="L396" s="1" t="n">
        <v>4</v>
      </c>
    </row>
    <row r="397" customFormat="false" ht="15" hidden="false" customHeight="true" outlineLevel="0" collapsed="false">
      <c r="A397" s="1" t="n">
        <f aca="false">A396+1</f>
        <v>395</v>
      </c>
      <c r="B397" s="1" t="n">
        <f aca="false">B396+1</f>
        <v>1395</v>
      </c>
      <c r="C397" s="1" t="s">
        <v>476</v>
      </c>
      <c r="D397" s="3" t="n">
        <v>36617</v>
      </c>
      <c r="E397" s="1" t="s">
        <v>33</v>
      </c>
      <c r="F397" s="1" t="n">
        <v>100</v>
      </c>
      <c r="G397" s="1" t="s">
        <v>46</v>
      </c>
      <c r="H397" s="1" t="s">
        <v>47</v>
      </c>
      <c r="I397" s="1" t="s">
        <v>36</v>
      </c>
      <c r="K397" s="1" t="n">
        <v>68</v>
      </c>
      <c r="L397" s="1" t="n">
        <v>4</v>
      </c>
    </row>
    <row r="398" customFormat="false" ht="15" hidden="false" customHeight="true" outlineLevel="0" collapsed="false">
      <c r="A398" s="1" t="n">
        <f aca="false">A397+1</f>
        <v>396</v>
      </c>
      <c r="B398" s="1" t="n">
        <f aca="false">B397+1</f>
        <v>1396</v>
      </c>
      <c r="C398" s="1" t="s">
        <v>477</v>
      </c>
      <c r="D398" s="3" t="n">
        <v>36892</v>
      </c>
      <c r="E398" s="1" t="s">
        <v>33</v>
      </c>
      <c r="F398" s="1" t="n">
        <v>100</v>
      </c>
      <c r="G398" s="1" t="s">
        <v>46</v>
      </c>
      <c r="H398" s="1" t="s">
        <v>47</v>
      </c>
      <c r="I398" s="1" t="s">
        <v>36</v>
      </c>
      <c r="K398" s="1" t="n">
        <v>68</v>
      </c>
      <c r="L398" s="1" t="n">
        <v>4</v>
      </c>
    </row>
    <row r="399" customFormat="false" ht="15" hidden="false" customHeight="true" outlineLevel="0" collapsed="false">
      <c r="A399" s="1" t="n">
        <f aca="false">A398+1</f>
        <v>397</v>
      </c>
      <c r="B399" s="1" t="n">
        <f aca="false">B398+1</f>
        <v>1397</v>
      </c>
      <c r="C399" s="1" t="s">
        <v>478</v>
      </c>
      <c r="D399" s="3" t="n">
        <v>36982</v>
      </c>
      <c r="E399" s="1" t="s">
        <v>33</v>
      </c>
      <c r="F399" s="1" t="n">
        <v>100</v>
      </c>
      <c r="G399" s="1" t="s">
        <v>46</v>
      </c>
      <c r="H399" s="1" t="s">
        <v>47</v>
      </c>
      <c r="I399" s="1" t="s">
        <v>36</v>
      </c>
      <c r="K399" s="1" t="n">
        <v>68</v>
      </c>
      <c r="L399" s="1" t="n">
        <v>4</v>
      </c>
    </row>
    <row r="400" customFormat="false" ht="15" hidden="false" customHeight="true" outlineLevel="0" collapsed="false">
      <c r="A400" s="1" t="n">
        <f aca="false">A399+1</f>
        <v>398</v>
      </c>
      <c r="B400" s="1" t="n">
        <f aca="false">B399+1</f>
        <v>1398</v>
      </c>
      <c r="C400" s="1" t="s">
        <v>479</v>
      </c>
      <c r="D400" s="3" t="n">
        <v>37257</v>
      </c>
      <c r="E400" s="1" t="s">
        <v>33</v>
      </c>
      <c r="F400" s="1" t="n">
        <v>100</v>
      </c>
      <c r="G400" s="1" t="s">
        <v>46</v>
      </c>
      <c r="H400" s="1" t="s">
        <v>47</v>
      </c>
      <c r="I400" s="1" t="s">
        <v>36</v>
      </c>
      <c r="K400" s="1" t="n">
        <v>68</v>
      </c>
      <c r="L400" s="1" t="n">
        <v>4</v>
      </c>
    </row>
    <row r="401" customFormat="false" ht="15" hidden="false" customHeight="true" outlineLevel="0" collapsed="false">
      <c r="A401" s="1" t="n">
        <f aca="false">A400+1</f>
        <v>399</v>
      </c>
      <c r="B401" s="1" t="n">
        <f aca="false">B400+1</f>
        <v>1399</v>
      </c>
      <c r="C401" s="1" t="s">
        <v>480</v>
      </c>
      <c r="D401" s="3" t="n">
        <v>37347</v>
      </c>
      <c r="E401" s="1" t="s">
        <v>33</v>
      </c>
      <c r="F401" s="1" t="n">
        <v>100</v>
      </c>
      <c r="G401" s="1" t="s">
        <v>46</v>
      </c>
      <c r="H401" s="1" t="s">
        <v>47</v>
      </c>
      <c r="I401" s="1" t="s">
        <v>36</v>
      </c>
      <c r="K401" s="1" t="n">
        <v>68</v>
      </c>
      <c r="L401" s="1" t="n">
        <v>4</v>
      </c>
    </row>
    <row r="402" customFormat="false" ht="15" hidden="false" customHeight="true" outlineLevel="0" collapsed="false">
      <c r="A402" s="1" t="n">
        <f aca="false">A401+1</f>
        <v>400</v>
      </c>
      <c r="B402" s="1" t="n">
        <f aca="false">B401+1</f>
        <v>1400</v>
      </c>
      <c r="C402" s="1" t="s">
        <v>481</v>
      </c>
      <c r="D402" s="3" t="n">
        <v>37622</v>
      </c>
      <c r="E402" s="1" t="s">
        <v>33</v>
      </c>
      <c r="F402" s="1" t="n">
        <v>100</v>
      </c>
      <c r="G402" s="1" t="s">
        <v>46</v>
      </c>
      <c r="H402" s="1" t="s">
        <v>47</v>
      </c>
      <c r="I402" s="1" t="s">
        <v>36</v>
      </c>
      <c r="K402" s="1" t="n">
        <v>68</v>
      </c>
      <c r="L402" s="1" t="n">
        <v>4</v>
      </c>
    </row>
    <row r="403" customFormat="false" ht="15" hidden="false" customHeight="true" outlineLevel="0" collapsed="false">
      <c r="A403" s="1" t="n">
        <f aca="false">A402+1</f>
        <v>401</v>
      </c>
      <c r="B403" s="1" t="n">
        <f aca="false">B402+1</f>
        <v>1401</v>
      </c>
      <c r="C403" s="1" t="s">
        <v>482</v>
      </c>
      <c r="D403" s="3" t="n">
        <v>37712</v>
      </c>
      <c r="E403" s="1" t="s">
        <v>33</v>
      </c>
      <c r="F403" s="1" t="n">
        <v>100</v>
      </c>
      <c r="G403" s="1" t="s">
        <v>46</v>
      </c>
      <c r="H403" s="1" t="s">
        <v>47</v>
      </c>
      <c r="I403" s="1" t="s">
        <v>36</v>
      </c>
      <c r="K403" s="1" t="n">
        <v>68</v>
      </c>
      <c r="L403" s="1" t="n">
        <v>4</v>
      </c>
    </row>
    <row r="404" customFormat="false" ht="15" hidden="false" customHeight="true" outlineLevel="0" collapsed="false">
      <c r="A404" s="1" t="n">
        <f aca="false">A403+1</f>
        <v>402</v>
      </c>
      <c r="B404" s="1" t="n">
        <f aca="false">B403+1</f>
        <v>1402</v>
      </c>
      <c r="C404" s="1" t="s">
        <v>483</v>
      </c>
      <c r="D404" s="3" t="n">
        <v>37987</v>
      </c>
      <c r="E404" s="1" t="s">
        <v>33</v>
      </c>
      <c r="F404" s="1" t="n">
        <v>100</v>
      </c>
      <c r="G404" s="1" t="s">
        <v>46</v>
      </c>
      <c r="H404" s="1" t="s">
        <v>47</v>
      </c>
      <c r="I404" s="1" t="s">
        <v>36</v>
      </c>
      <c r="K404" s="1" t="n">
        <v>68</v>
      </c>
      <c r="L404" s="1" t="n">
        <v>4</v>
      </c>
    </row>
    <row r="405" customFormat="false" ht="15" hidden="false" customHeight="true" outlineLevel="0" collapsed="false">
      <c r="A405" s="1" t="n">
        <f aca="false">A404+1</f>
        <v>403</v>
      </c>
      <c r="B405" s="1" t="n">
        <f aca="false">B404+1</f>
        <v>1403</v>
      </c>
      <c r="C405" s="1" t="s">
        <v>484</v>
      </c>
      <c r="D405" s="3" t="n">
        <v>38078</v>
      </c>
      <c r="E405" s="1" t="s">
        <v>33</v>
      </c>
      <c r="F405" s="1" t="n">
        <v>100</v>
      </c>
      <c r="G405" s="1" t="s">
        <v>46</v>
      </c>
      <c r="H405" s="1" t="s">
        <v>47</v>
      </c>
      <c r="I405" s="1" t="s">
        <v>36</v>
      </c>
      <c r="K405" s="1" t="n">
        <v>68</v>
      </c>
      <c r="L405" s="1" t="n">
        <v>4</v>
      </c>
    </row>
    <row r="406" customFormat="false" ht="15" hidden="false" customHeight="true" outlineLevel="0" collapsed="false">
      <c r="A406" s="1" t="n">
        <f aca="false">A405+1</f>
        <v>404</v>
      </c>
      <c r="B406" s="1" t="n">
        <f aca="false">B405+1</f>
        <v>1404</v>
      </c>
      <c r="C406" s="1" t="s">
        <v>485</v>
      </c>
      <c r="D406" s="3" t="n">
        <v>38353</v>
      </c>
      <c r="E406" s="1" t="s">
        <v>33</v>
      </c>
      <c r="F406" s="1" t="n">
        <v>100</v>
      </c>
      <c r="G406" s="1" t="s">
        <v>46</v>
      </c>
      <c r="H406" s="1" t="s">
        <v>47</v>
      </c>
      <c r="I406" s="1" t="s">
        <v>36</v>
      </c>
      <c r="K406" s="1" t="n">
        <v>68</v>
      </c>
      <c r="L406" s="1" t="n">
        <v>4</v>
      </c>
    </row>
    <row r="407" customFormat="false" ht="15" hidden="false" customHeight="true" outlineLevel="0" collapsed="false">
      <c r="A407" s="1" t="n">
        <f aca="false">A406+1</f>
        <v>405</v>
      </c>
      <c r="B407" s="1" t="n">
        <f aca="false">B406+1</f>
        <v>1405</v>
      </c>
      <c r="C407" s="1" t="s">
        <v>486</v>
      </c>
      <c r="D407" s="3" t="n">
        <v>21551</v>
      </c>
      <c r="E407" s="1" t="s">
        <v>39</v>
      </c>
      <c r="F407" s="1" t="n">
        <v>100</v>
      </c>
      <c r="G407" s="1" t="s">
        <v>46</v>
      </c>
      <c r="H407" s="1" t="s">
        <v>47</v>
      </c>
      <c r="I407" s="1" t="s">
        <v>36</v>
      </c>
      <c r="K407" s="1" t="n">
        <v>68</v>
      </c>
      <c r="N407" s="1" t="n">
        <v>75</v>
      </c>
    </row>
    <row r="408" customFormat="false" ht="15" hidden="false" customHeight="true" outlineLevel="0" collapsed="false">
      <c r="A408" s="1" t="n">
        <f aca="false">A407+1</f>
        <v>406</v>
      </c>
      <c r="B408" s="1" t="n">
        <f aca="false">B407+1</f>
        <v>1406</v>
      </c>
      <c r="C408" s="1" t="s">
        <v>487</v>
      </c>
      <c r="D408" s="3" t="n">
        <v>21641</v>
      </c>
      <c r="E408" s="1" t="s">
        <v>39</v>
      </c>
      <c r="F408" s="1" t="n">
        <v>100</v>
      </c>
      <c r="G408" s="1" t="s">
        <v>46</v>
      </c>
      <c r="H408" s="1" t="s">
        <v>47</v>
      </c>
      <c r="I408" s="1" t="s">
        <v>36</v>
      </c>
      <c r="K408" s="1" t="n">
        <v>68</v>
      </c>
      <c r="N408" s="1" t="n">
        <v>75</v>
      </c>
    </row>
    <row r="409" customFormat="false" ht="15" hidden="false" customHeight="true" outlineLevel="0" collapsed="false">
      <c r="A409" s="1" t="n">
        <f aca="false">A408+1</f>
        <v>407</v>
      </c>
      <c r="B409" s="1" t="n">
        <f aca="false">B408+1</f>
        <v>1407</v>
      </c>
      <c r="C409" s="1" t="s">
        <v>488</v>
      </c>
      <c r="D409" s="3" t="n">
        <v>21916</v>
      </c>
      <c r="E409" s="1" t="s">
        <v>39</v>
      </c>
      <c r="F409" s="1" t="n">
        <v>100</v>
      </c>
      <c r="G409" s="1" t="s">
        <v>46</v>
      </c>
      <c r="H409" s="1" t="s">
        <v>47</v>
      </c>
      <c r="I409" s="1" t="s">
        <v>36</v>
      </c>
      <c r="K409" s="1" t="n">
        <v>68</v>
      </c>
      <c r="N409" s="1" t="n">
        <v>75</v>
      </c>
    </row>
    <row r="410" customFormat="false" ht="15" hidden="false" customHeight="true" outlineLevel="0" collapsed="false">
      <c r="A410" s="1" t="n">
        <f aca="false">A409+1</f>
        <v>408</v>
      </c>
      <c r="B410" s="1" t="n">
        <f aca="false">B409+1</f>
        <v>1408</v>
      </c>
      <c r="C410" s="1" t="s">
        <v>489</v>
      </c>
      <c r="D410" s="3" t="n">
        <v>22007</v>
      </c>
      <c r="E410" s="1" t="s">
        <v>39</v>
      </c>
      <c r="F410" s="1" t="n">
        <v>100</v>
      </c>
      <c r="G410" s="1" t="s">
        <v>46</v>
      </c>
      <c r="H410" s="1" t="s">
        <v>47</v>
      </c>
      <c r="I410" s="1" t="s">
        <v>36</v>
      </c>
      <c r="K410" s="1" t="n">
        <v>68</v>
      </c>
      <c r="N410" s="1" t="n">
        <v>75</v>
      </c>
    </row>
    <row r="411" customFormat="false" ht="15" hidden="false" customHeight="true" outlineLevel="0" collapsed="false">
      <c r="A411" s="1" t="n">
        <f aca="false">A410+1</f>
        <v>409</v>
      </c>
      <c r="B411" s="1" t="n">
        <f aca="false">B410+1</f>
        <v>1409</v>
      </c>
      <c r="C411" s="1" t="s">
        <v>490</v>
      </c>
      <c r="D411" s="3" t="n">
        <v>22282</v>
      </c>
      <c r="E411" s="1" t="s">
        <v>39</v>
      </c>
      <c r="F411" s="1" t="n">
        <v>100</v>
      </c>
      <c r="G411" s="1" t="s">
        <v>46</v>
      </c>
      <c r="H411" s="1" t="s">
        <v>47</v>
      </c>
      <c r="I411" s="1" t="s">
        <v>36</v>
      </c>
      <c r="K411" s="1" t="n">
        <v>68</v>
      </c>
      <c r="N411" s="1" t="n">
        <v>75</v>
      </c>
    </row>
    <row r="412" customFormat="false" ht="15" hidden="false" customHeight="true" outlineLevel="0" collapsed="false">
      <c r="A412" s="1" t="n">
        <f aca="false">A411+1</f>
        <v>410</v>
      </c>
      <c r="B412" s="1" t="n">
        <f aca="false">B411+1</f>
        <v>1410</v>
      </c>
      <c r="C412" s="1" t="s">
        <v>491</v>
      </c>
      <c r="D412" s="3" t="n">
        <v>22372</v>
      </c>
      <c r="E412" s="1" t="s">
        <v>39</v>
      </c>
      <c r="F412" s="1" t="n">
        <v>100</v>
      </c>
      <c r="G412" s="1" t="s">
        <v>46</v>
      </c>
      <c r="H412" s="1" t="s">
        <v>47</v>
      </c>
      <c r="I412" s="1" t="s">
        <v>36</v>
      </c>
      <c r="K412" s="1" t="n">
        <v>68</v>
      </c>
      <c r="N412" s="1" t="n">
        <v>75</v>
      </c>
    </row>
    <row r="413" customFormat="false" ht="15" hidden="false" customHeight="true" outlineLevel="0" collapsed="false">
      <c r="A413" s="1" t="n">
        <f aca="false">A412+1</f>
        <v>411</v>
      </c>
      <c r="B413" s="1" t="n">
        <f aca="false">B412+1</f>
        <v>1411</v>
      </c>
      <c r="C413" s="1" t="s">
        <v>492</v>
      </c>
      <c r="D413" s="3" t="n">
        <v>22647</v>
      </c>
      <c r="E413" s="1" t="s">
        <v>39</v>
      </c>
      <c r="F413" s="1" t="n">
        <v>100</v>
      </c>
      <c r="G413" s="1" t="s">
        <v>46</v>
      </c>
      <c r="H413" s="1" t="s">
        <v>47</v>
      </c>
      <c r="I413" s="1" t="s">
        <v>36</v>
      </c>
      <c r="K413" s="1" t="n">
        <v>68</v>
      </c>
      <c r="N413" s="1" t="n">
        <v>75</v>
      </c>
    </row>
    <row r="414" customFormat="false" ht="15" hidden="false" customHeight="true" outlineLevel="0" collapsed="false">
      <c r="A414" s="1" t="n">
        <f aca="false">A413+1</f>
        <v>412</v>
      </c>
      <c r="B414" s="1" t="n">
        <f aca="false">B413+1</f>
        <v>1412</v>
      </c>
      <c r="C414" s="1" t="s">
        <v>493</v>
      </c>
      <c r="D414" s="3" t="n">
        <v>22737</v>
      </c>
      <c r="E414" s="1" t="s">
        <v>39</v>
      </c>
      <c r="F414" s="1" t="n">
        <v>100</v>
      </c>
      <c r="G414" s="1" t="s">
        <v>46</v>
      </c>
      <c r="H414" s="1" t="s">
        <v>47</v>
      </c>
      <c r="I414" s="1" t="s">
        <v>36</v>
      </c>
      <c r="K414" s="1" t="n">
        <v>68</v>
      </c>
      <c r="N414" s="1" t="n">
        <v>75</v>
      </c>
    </row>
    <row r="415" customFormat="false" ht="15" hidden="false" customHeight="true" outlineLevel="0" collapsed="false">
      <c r="A415" s="1" t="n">
        <f aca="false">A414+1</f>
        <v>413</v>
      </c>
      <c r="B415" s="1" t="n">
        <f aca="false">B414+1</f>
        <v>1413</v>
      </c>
      <c r="C415" s="1" t="s">
        <v>494</v>
      </c>
      <c r="D415" s="3" t="n">
        <v>23012</v>
      </c>
      <c r="E415" s="1" t="s">
        <v>39</v>
      </c>
      <c r="F415" s="1" t="n">
        <v>100</v>
      </c>
      <c r="G415" s="1" t="s">
        <v>46</v>
      </c>
      <c r="H415" s="1" t="s">
        <v>47</v>
      </c>
      <c r="I415" s="1" t="s">
        <v>36</v>
      </c>
      <c r="K415" s="1" t="n">
        <v>68</v>
      </c>
      <c r="N415" s="1" t="n">
        <v>75</v>
      </c>
    </row>
    <row r="416" customFormat="false" ht="15" hidden="false" customHeight="true" outlineLevel="0" collapsed="false">
      <c r="A416" s="1" t="n">
        <f aca="false">A415+1</f>
        <v>414</v>
      </c>
      <c r="B416" s="1" t="n">
        <f aca="false">B415+1</f>
        <v>1414</v>
      </c>
      <c r="C416" s="1" t="s">
        <v>495</v>
      </c>
      <c r="D416" s="3" t="n">
        <v>23102</v>
      </c>
      <c r="E416" s="1" t="s">
        <v>39</v>
      </c>
      <c r="F416" s="1" t="n">
        <v>100</v>
      </c>
      <c r="G416" s="1" t="s">
        <v>46</v>
      </c>
      <c r="H416" s="1" t="s">
        <v>47</v>
      </c>
      <c r="I416" s="1" t="s">
        <v>36</v>
      </c>
      <c r="K416" s="1" t="n">
        <v>68</v>
      </c>
      <c r="N416" s="1" t="n">
        <v>75</v>
      </c>
    </row>
    <row r="417" customFormat="false" ht="15" hidden="false" customHeight="true" outlineLevel="0" collapsed="false">
      <c r="A417" s="1" t="n">
        <f aca="false">A416+1</f>
        <v>415</v>
      </c>
      <c r="B417" s="1" t="n">
        <f aca="false">B416+1</f>
        <v>1415</v>
      </c>
      <c r="C417" s="1" t="s">
        <v>496</v>
      </c>
      <c r="D417" s="3" t="n">
        <v>23377</v>
      </c>
      <c r="E417" s="1" t="s">
        <v>39</v>
      </c>
      <c r="F417" s="1" t="n">
        <v>100</v>
      </c>
      <c r="G417" s="1" t="s">
        <v>46</v>
      </c>
      <c r="H417" s="1" t="s">
        <v>47</v>
      </c>
      <c r="I417" s="1" t="s">
        <v>36</v>
      </c>
      <c r="K417" s="1" t="n">
        <v>68</v>
      </c>
      <c r="N417" s="1" t="n">
        <v>75</v>
      </c>
    </row>
    <row r="418" customFormat="false" ht="15" hidden="false" customHeight="true" outlineLevel="0" collapsed="false">
      <c r="A418" s="1" t="n">
        <f aca="false">A417+1</f>
        <v>416</v>
      </c>
      <c r="B418" s="1" t="n">
        <f aca="false">B417+1</f>
        <v>1416</v>
      </c>
      <c r="C418" s="1" t="s">
        <v>497</v>
      </c>
      <c r="D418" s="3" t="n">
        <v>23468</v>
      </c>
      <c r="E418" s="1" t="s">
        <v>39</v>
      </c>
      <c r="F418" s="1" t="n">
        <v>100</v>
      </c>
      <c r="G418" s="1" t="s">
        <v>46</v>
      </c>
      <c r="H418" s="1" t="s">
        <v>47</v>
      </c>
      <c r="I418" s="1" t="s">
        <v>36</v>
      </c>
      <c r="K418" s="1" t="n">
        <v>68</v>
      </c>
      <c r="N418" s="1" t="n">
        <v>75</v>
      </c>
    </row>
    <row r="419" customFormat="false" ht="15" hidden="false" customHeight="true" outlineLevel="0" collapsed="false">
      <c r="A419" s="1" t="n">
        <f aca="false">A418+1</f>
        <v>417</v>
      </c>
      <c r="B419" s="1" t="n">
        <f aca="false">B418+1</f>
        <v>1417</v>
      </c>
      <c r="C419" s="1" t="s">
        <v>498</v>
      </c>
      <c r="D419" s="3" t="n">
        <v>23743</v>
      </c>
      <c r="E419" s="1" t="s">
        <v>39</v>
      </c>
      <c r="F419" s="1" t="n">
        <v>100</v>
      </c>
      <c r="G419" s="1" t="s">
        <v>46</v>
      </c>
      <c r="H419" s="1" t="s">
        <v>47</v>
      </c>
      <c r="I419" s="1" t="s">
        <v>36</v>
      </c>
      <c r="K419" s="1" t="n">
        <v>68</v>
      </c>
      <c r="N419" s="1" t="n">
        <v>75</v>
      </c>
    </row>
    <row r="420" customFormat="false" ht="15" hidden="false" customHeight="true" outlineLevel="0" collapsed="false">
      <c r="A420" s="1" t="n">
        <f aca="false">A419+1</f>
        <v>418</v>
      </c>
      <c r="B420" s="1" t="n">
        <f aca="false">B419+1</f>
        <v>1418</v>
      </c>
      <c r="C420" s="1" t="s">
        <v>499</v>
      </c>
      <c r="D420" s="3" t="n">
        <v>23833</v>
      </c>
      <c r="E420" s="1" t="s">
        <v>39</v>
      </c>
      <c r="F420" s="1" t="n">
        <v>100</v>
      </c>
      <c r="G420" s="1" t="s">
        <v>46</v>
      </c>
      <c r="H420" s="1" t="s">
        <v>47</v>
      </c>
      <c r="I420" s="1" t="s">
        <v>36</v>
      </c>
      <c r="K420" s="1" t="n">
        <v>68</v>
      </c>
      <c r="N420" s="1" t="n">
        <v>75</v>
      </c>
    </row>
    <row r="421" customFormat="false" ht="15" hidden="false" customHeight="true" outlineLevel="0" collapsed="false">
      <c r="A421" s="1" t="n">
        <f aca="false">A420+1</f>
        <v>419</v>
      </c>
      <c r="B421" s="1" t="n">
        <f aca="false">B420+1</f>
        <v>1419</v>
      </c>
      <c r="C421" s="1" t="s">
        <v>500</v>
      </c>
      <c r="D421" s="3" t="n">
        <v>24108</v>
      </c>
      <c r="E421" s="1" t="s">
        <v>39</v>
      </c>
      <c r="F421" s="1" t="n">
        <v>100</v>
      </c>
      <c r="G421" s="1" t="s">
        <v>46</v>
      </c>
      <c r="H421" s="1" t="s">
        <v>47</v>
      </c>
      <c r="I421" s="1" t="s">
        <v>36</v>
      </c>
      <c r="K421" s="1" t="n">
        <v>68</v>
      </c>
      <c r="N421" s="1" t="n">
        <v>75</v>
      </c>
    </row>
    <row r="422" customFormat="false" ht="15" hidden="false" customHeight="true" outlineLevel="0" collapsed="false">
      <c r="A422" s="1" t="n">
        <f aca="false">A421+1</f>
        <v>420</v>
      </c>
      <c r="B422" s="1" t="n">
        <f aca="false">B421+1</f>
        <v>1420</v>
      </c>
      <c r="C422" s="1" t="s">
        <v>501</v>
      </c>
      <c r="D422" s="3" t="n">
        <v>24198</v>
      </c>
      <c r="E422" s="1" t="s">
        <v>39</v>
      </c>
      <c r="F422" s="1" t="n">
        <v>100</v>
      </c>
      <c r="G422" s="1" t="s">
        <v>46</v>
      </c>
      <c r="H422" s="1" t="s">
        <v>47</v>
      </c>
      <c r="I422" s="1" t="s">
        <v>36</v>
      </c>
      <c r="K422" s="1" t="n">
        <v>68</v>
      </c>
      <c r="N422" s="1" t="n">
        <v>75</v>
      </c>
    </row>
    <row r="423" customFormat="false" ht="15" hidden="false" customHeight="true" outlineLevel="0" collapsed="false">
      <c r="A423" s="1" t="n">
        <f aca="false">A422+1</f>
        <v>421</v>
      </c>
      <c r="B423" s="1" t="n">
        <f aca="false">B422+1</f>
        <v>1421</v>
      </c>
      <c r="C423" s="1" t="s">
        <v>502</v>
      </c>
      <c r="D423" s="3" t="n">
        <v>24473</v>
      </c>
      <c r="E423" s="1" t="s">
        <v>39</v>
      </c>
      <c r="F423" s="1" t="n">
        <v>100</v>
      </c>
      <c r="G423" s="1" t="s">
        <v>46</v>
      </c>
      <c r="H423" s="1" t="s">
        <v>47</v>
      </c>
      <c r="I423" s="1" t="s">
        <v>36</v>
      </c>
      <c r="K423" s="1" t="n">
        <v>68</v>
      </c>
      <c r="N423" s="1" t="n">
        <v>75</v>
      </c>
    </row>
    <row r="424" customFormat="false" ht="15" hidden="false" customHeight="true" outlineLevel="0" collapsed="false">
      <c r="A424" s="1" t="n">
        <f aca="false">A423+1</f>
        <v>422</v>
      </c>
      <c r="B424" s="1" t="n">
        <f aca="false">B423+1</f>
        <v>1422</v>
      </c>
      <c r="C424" s="1" t="s">
        <v>503</v>
      </c>
      <c r="D424" s="3" t="n">
        <v>24563</v>
      </c>
      <c r="E424" s="1" t="s">
        <v>39</v>
      </c>
      <c r="F424" s="1" t="n">
        <v>100</v>
      </c>
      <c r="G424" s="1" t="s">
        <v>46</v>
      </c>
      <c r="H424" s="1" t="s">
        <v>47</v>
      </c>
      <c r="I424" s="1" t="s">
        <v>36</v>
      </c>
      <c r="K424" s="1" t="n">
        <v>68</v>
      </c>
      <c r="N424" s="1" t="n">
        <v>75</v>
      </c>
    </row>
    <row r="425" customFormat="false" ht="15" hidden="false" customHeight="true" outlineLevel="0" collapsed="false">
      <c r="A425" s="1" t="n">
        <f aca="false">A424+1</f>
        <v>423</v>
      </c>
      <c r="B425" s="1" t="n">
        <f aca="false">B424+1</f>
        <v>1423</v>
      </c>
      <c r="C425" s="1" t="s">
        <v>504</v>
      </c>
      <c r="D425" s="3" t="n">
        <v>24838</v>
      </c>
      <c r="E425" s="1" t="s">
        <v>39</v>
      </c>
      <c r="F425" s="1" t="n">
        <v>100</v>
      </c>
      <c r="G425" s="1" t="s">
        <v>46</v>
      </c>
      <c r="H425" s="1" t="s">
        <v>47</v>
      </c>
      <c r="I425" s="1" t="s">
        <v>36</v>
      </c>
      <c r="K425" s="1" t="n">
        <v>68</v>
      </c>
      <c r="N425" s="1" t="n">
        <v>75</v>
      </c>
    </row>
    <row r="426" customFormat="false" ht="15" hidden="false" customHeight="true" outlineLevel="0" collapsed="false">
      <c r="A426" s="1" t="n">
        <f aca="false">A425+1</f>
        <v>424</v>
      </c>
      <c r="B426" s="1" t="n">
        <f aca="false">B425+1</f>
        <v>1424</v>
      </c>
      <c r="C426" s="1" t="s">
        <v>505</v>
      </c>
      <c r="D426" s="3" t="n">
        <v>24929</v>
      </c>
      <c r="E426" s="1" t="s">
        <v>39</v>
      </c>
      <c r="F426" s="1" t="n">
        <v>100</v>
      </c>
      <c r="G426" s="1" t="s">
        <v>46</v>
      </c>
      <c r="H426" s="1" t="s">
        <v>47</v>
      </c>
      <c r="I426" s="1" t="s">
        <v>36</v>
      </c>
      <c r="K426" s="1" t="n">
        <v>68</v>
      </c>
      <c r="N426" s="1" t="n">
        <v>75</v>
      </c>
    </row>
    <row r="427" customFormat="false" ht="15" hidden="false" customHeight="true" outlineLevel="0" collapsed="false">
      <c r="A427" s="1" t="n">
        <f aca="false">A426+1</f>
        <v>425</v>
      </c>
      <c r="B427" s="1" t="n">
        <f aca="false">B426+1</f>
        <v>1425</v>
      </c>
      <c r="C427" s="1" t="s">
        <v>506</v>
      </c>
      <c r="D427" s="3" t="n">
        <v>25204</v>
      </c>
      <c r="E427" s="1" t="s">
        <v>39</v>
      </c>
      <c r="F427" s="1" t="n">
        <v>100</v>
      </c>
      <c r="G427" s="1" t="s">
        <v>46</v>
      </c>
      <c r="H427" s="1" t="s">
        <v>47</v>
      </c>
      <c r="I427" s="1" t="s">
        <v>36</v>
      </c>
      <c r="K427" s="1" t="n">
        <v>68</v>
      </c>
      <c r="N427" s="1" t="n">
        <v>75</v>
      </c>
    </row>
    <row r="428" customFormat="false" ht="15" hidden="false" customHeight="true" outlineLevel="0" collapsed="false">
      <c r="A428" s="1" t="n">
        <f aca="false">A427+1</f>
        <v>426</v>
      </c>
      <c r="B428" s="1" t="n">
        <f aca="false">B427+1</f>
        <v>1426</v>
      </c>
      <c r="C428" s="1" t="s">
        <v>507</v>
      </c>
      <c r="D428" s="3" t="n">
        <v>25294</v>
      </c>
      <c r="E428" s="1" t="s">
        <v>39</v>
      </c>
      <c r="F428" s="1" t="n">
        <v>100</v>
      </c>
      <c r="G428" s="1" t="s">
        <v>46</v>
      </c>
      <c r="H428" s="1" t="s">
        <v>47</v>
      </c>
      <c r="I428" s="1" t="s">
        <v>36</v>
      </c>
      <c r="K428" s="1" t="n">
        <v>68</v>
      </c>
      <c r="N428" s="1" t="n">
        <v>75</v>
      </c>
    </row>
    <row r="429" customFormat="false" ht="15" hidden="false" customHeight="true" outlineLevel="0" collapsed="false">
      <c r="A429" s="1" t="n">
        <f aca="false">A428+1</f>
        <v>427</v>
      </c>
      <c r="B429" s="1" t="n">
        <f aca="false">B428+1</f>
        <v>1427</v>
      </c>
      <c r="C429" s="1" t="s">
        <v>508</v>
      </c>
      <c r="D429" s="3" t="n">
        <v>25569</v>
      </c>
      <c r="E429" s="1" t="s">
        <v>39</v>
      </c>
      <c r="F429" s="1" t="n">
        <v>100</v>
      </c>
      <c r="G429" s="1" t="s">
        <v>46</v>
      </c>
      <c r="H429" s="1" t="s">
        <v>47</v>
      </c>
      <c r="I429" s="1" t="s">
        <v>36</v>
      </c>
      <c r="K429" s="1" t="n">
        <v>68</v>
      </c>
      <c r="N429" s="1" t="n">
        <v>75</v>
      </c>
    </row>
    <row r="430" customFormat="false" ht="15" hidden="false" customHeight="true" outlineLevel="0" collapsed="false">
      <c r="A430" s="1" t="n">
        <f aca="false">A429+1</f>
        <v>428</v>
      </c>
      <c r="B430" s="1" t="n">
        <f aca="false">B429+1</f>
        <v>1428</v>
      </c>
      <c r="C430" s="1" t="s">
        <v>509</v>
      </c>
      <c r="D430" s="3" t="n">
        <v>25659</v>
      </c>
      <c r="E430" s="1" t="s">
        <v>39</v>
      </c>
      <c r="F430" s="1" t="n">
        <v>100</v>
      </c>
      <c r="G430" s="1" t="s">
        <v>46</v>
      </c>
      <c r="H430" s="1" t="s">
        <v>47</v>
      </c>
      <c r="I430" s="1" t="s">
        <v>36</v>
      </c>
      <c r="K430" s="1" t="n">
        <v>68</v>
      </c>
      <c r="N430" s="1" t="n">
        <v>75</v>
      </c>
    </row>
    <row r="431" customFormat="false" ht="15" hidden="false" customHeight="true" outlineLevel="0" collapsed="false">
      <c r="A431" s="1" t="n">
        <f aca="false">A430+1</f>
        <v>429</v>
      </c>
      <c r="B431" s="1" t="n">
        <f aca="false">B430+1</f>
        <v>1429</v>
      </c>
      <c r="C431" s="1" t="s">
        <v>510</v>
      </c>
      <c r="D431" s="3" t="n">
        <v>25934</v>
      </c>
      <c r="E431" s="1" t="s">
        <v>39</v>
      </c>
      <c r="F431" s="1" t="n">
        <v>100</v>
      </c>
      <c r="G431" s="1" t="s">
        <v>46</v>
      </c>
      <c r="H431" s="1" t="s">
        <v>47</v>
      </c>
      <c r="I431" s="1" t="s">
        <v>36</v>
      </c>
      <c r="K431" s="1" t="n">
        <v>68</v>
      </c>
      <c r="N431" s="1" t="n">
        <v>75</v>
      </c>
    </row>
    <row r="432" customFormat="false" ht="15" hidden="false" customHeight="true" outlineLevel="0" collapsed="false">
      <c r="A432" s="1" t="n">
        <f aca="false">A431+1</f>
        <v>430</v>
      </c>
      <c r="B432" s="1" t="n">
        <f aca="false">B431+1</f>
        <v>1430</v>
      </c>
      <c r="C432" s="1" t="s">
        <v>511</v>
      </c>
      <c r="D432" s="3" t="n">
        <v>26024</v>
      </c>
      <c r="E432" s="1" t="s">
        <v>39</v>
      </c>
      <c r="F432" s="1" t="n">
        <v>100</v>
      </c>
      <c r="G432" s="1" t="s">
        <v>46</v>
      </c>
      <c r="H432" s="1" t="s">
        <v>47</v>
      </c>
      <c r="I432" s="1" t="s">
        <v>36</v>
      </c>
      <c r="K432" s="1" t="n">
        <v>68</v>
      </c>
      <c r="N432" s="1" t="n">
        <v>75</v>
      </c>
    </row>
    <row r="433" customFormat="false" ht="15" hidden="false" customHeight="true" outlineLevel="0" collapsed="false">
      <c r="A433" s="1" t="n">
        <f aca="false">A432+1</f>
        <v>431</v>
      </c>
      <c r="B433" s="1" t="n">
        <f aca="false">B432+1</f>
        <v>1431</v>
      </c>
      <c r="C433" s="1" t="s">
        <v>512</v>
      </c>
      <c r="D433" s="3" t="n">
        <v>26299</v>
      </c>
      <c r="E433" s="1" t="s">
        <v>39</v>
      </c>
      <c r="F433" s="1" t="n">
        <v>100</v>
      </c>
      <c r="G433" s="1" t="s">
        <v>46</v>
      </c>
      <c r="H433" s="1" t="s">
        <v>47</v>
      </c>
      <c r="I433" s="1" t="s">
        <v>36</v>
      </c>
      <c r="K433" s="1" t="n">
        <v>68</v>
      </c>
      <c r="N433" s="1" t="n">
        <v>75</v>
      </c>
    </row>
    <row r="434" customFormat="false" ht="15" hidden="false" customHeight="true" outlineLevel="0" collapsed="false">
      <c r="A434" s="1" t="n">
        <f aca="false">A433+1</f>
        <v>432</v>
      </c>
      <c r="B434" s="1" t="n">
        <f aca="false">B433+1</f>
        <v>1432</v>
      </c>
      <c r="C434" s="1" t="s">
        <v>513</v>
      </c>
      <c r="D434" s="3" t="n">
        <v>26390</v>
      </c>
      <c r="E434" s="1" t="s">
        <v>39</v>
      </c>
      <c r="F434" s="1" t="n">
        <v>100</v>
      </c>
      <c r="G434" s="1" t="s">
        <v>46</v>
      </c>
      <c r="H434" s="1" t="s">
        <v>47</v>
      </c>
      <c r="I434" s="1" t="s">
        <v>36</v>
      </c>
      <c r="K434" s="1" t="n">
        <v>68</v>
      </c>
      <c r="N434" s="1" t="n">
        <v>75</v>
      </c>
    </row>
    <row r="435" customFormat="false" ht="15" hidden="false" customHeight="true" outlineLevel="0" collapsed="false">
      <c r="A435" s="1" t="n">
        <f aca="false">A434+1</f>
        <v>433</v>
      </c>
      <c r="B435" s="1" t="n">
        <f aca="false">B434+1</f>
        <v>1433</v>
      </c>
      <c r="C435" s="1" t="s">
        <v>514</v>
      </c>
      <c r="D435" s="3" t="n">
        <v>26665</v>
      </c>
      <c r="E435" s="1" t="s">
        <v>39</v>
      </c>
      <c r="F435" s="1" t="n">
        <v>100</v>
      </c>
      <c r="G435" s="1" t="s">
        <v>46</v>
      </c>
      <c r="H435" s="1" t="s">
        <v>47</v>
      </c>
      <c r="I435" s="1" t="s">
        <v>36</v>
      </c>
      <c r="K435" s="1" t="n">
        <v>68</v>
      </c>
      <c r="N435" s="1" t="n">
        <v>75</v>
      </c>
    </row>
    <row r="436" customFormat="false" ht="15" hidden="false" customHeight="true" outlineLevel="0" collapsed="false">
      <c r="A436" s="1" t="n">
        <f aca="false">A435+1</f>
        <v>434</v>
      </c>
      <c r="B436" s="1" t="n">
        <f aca="false">B435+1</f>
        <v>1434</v>
      </c>
      <c r="C436" s="1" t="s">
        <v>515</v>
      </c>
      <c r="D436" s="3" t="n">
        <v>26755</v>
      </c>
      <c r="E436" s="1" t="s">
        <v>39</v>
      </c>
      <c r="F436" s="1" t="n">
        <v>100</v>
      </c>
      <c r="G436" s="1" t="s">
        <v>46</v>
      </c>
      <c r="H436" s="1" t="s">
        <v>47</v>
      </c>
      <c r="I436" s="1" t="s">
        <v>36</v>
      </c>
      <c r="K436" s="1" t="n">
        <v>68</v>
      </c>
      <c r="N436" s="1" t="n">
        <v>75</v>
      </c>
    </row>
    <row r="437" customFormat="false" ht="15" hidden="false" customHeight="true" outlineLevel="0" collapsed="false">
      <c r="A437" s="1" t="n">
        <f aca="false">A436+1</f>
        <v>435</v>
      </c>
      <c r="B437" s="1" t="n">
        <f aca="false">B436+1</f>
        <v>1435</v>
      </c>
      <c r="C437" s="1" t="s">
        <v>516</v>
      </c>
      <c r="D437" s="3" t="n">
        <v>27030</v>
      </c>
      <c r="E437" s="1" t="s">
        <v>39</v>
      </c>
      <c r="F437" s="1" t="n">
        <v>100</v>
      </c>
      <c r="G437" s="1" t="s">
        <v>46</v>
      </c>
      <c r="H437" s="1" t="s">
        <v>47</v>
      </c>
      <c r="I437" s="1" t="s">
        <v>36</v>
      </c>
      <c r="K437" s="1" t="n">
        <v>68</v>
      </c>
      <c r="N437" s="1" t="n">
        <v>75</v>
      </c>
    </row>
    <row r="438" customFormat="false" ht="15" hidden="false" customHeight="true" outlineLevel="0" collapsed="false">
      <c r="A438" s="1" t="n">
        <f aca="false">A437+1</f>
        <v>436</v>
      </c>
      <c r="B438" s="1" t="n">
        <f aca="false">B437+1</f>
        <v>1436</v>
      </c>
      <c r="C438" s="1" t="s">
        <v>517</v>
      </c>
      <c r="D438" s="3" t="n">
        <v>27120</v>
      </c>
      <c r="E438" s="1" t="s">
        <v>39</v>
      </c>
      <c r="F438" s="1" t="n">
        <v>100</v>
      </c>
      <c r="G438" s="1" t="s">
        <v>46</v>
      </c>
      <c r="H438" s="1" t="s">
        <v>47</v>
      </c>
      <c r="I438" s="1" t="s">
        <v>36</v>
      </c>
      <c r="K438" s="1" t="n">
        <v>68</v>
      </c>
      <c r="N438" s="1" t="n">
        <v>75</v>
      </c>
    </row>
    <row r="439" customFormat="false" ht="15" hidden="false" customHeight="true" outlineLevel="0" collapsed="false">
      <c r="A439" s="1" t="n">
        <f aca="false">A438+1</f>
        <v>437</v>
      </c>
      <c r="B439" s="1" t="n">
        <f aca="false">B438+1</f>
        <v>1437</v>
      </c>
      <c r="C439" s="1" t="s">
        <v>518</v>
      </c>
      <c r="D439" s="3" t="n">
        <v>27395</v>
      </c>
      <c r="E439" s="1" t="s">
        <v>39</v>
      </c>
      <c r="F439" s="1" t="n">
        <v>100</v>
      </c>
      <c r="G439" s="1" t="s">
        <v>46</v>
      </c>
      <c r="H439" s="1" t="s">
        <v>47</v>
      </c>
      <c r="I439" s="1" t="s">
        <v>36</v>
      </c>
      <c r="K439" s="1" t="n">
        <v>68</v>
      </c>
      <c r="N439" s="1" t="n">
        <v>75</v>
      </c>
    </row>
    <row r="440" customFormat="false" ht="15" hidden="false" customHeight="true" outlineLevel="0" collapsed="false">
      <c r="A440" s="1" t="n">
        <f aca="false">A439+1</f>
        <v>438</v>
      </c>
      <c r="B440" s="1" t="n">
        <f aca="false">B439+1</f>
        <v>1438</v>
      </c>
      <c r="C440" s="1" t="s">
        <v>519</v>
      </c>
      <c r="D440" s="3" t="n">
        <v>27485</v>
      </c>
      <c r="E440" s="1" t="s">
        <v>39</v>
      </c>
      <c r="F440" s="1" t="n">
        <v>100</v>
      </c>
      <c r="G440" s="1" t="s">
        <v>46</v>
      </c>
      <c r="H440" s="1" t="s">
        <v>47</v>
      </c>
      <c r="I440" s="1" t="s">
        <v>36</v>
      </c>
      <c r="K440" s="1" t="n">
        <v>68</v>
      </c>
      <c r="N440" s="1" t="n">
        <v>75</v>
      </c>
    </row>
    <row r="441" customFormat="false" ht="15" hidden="false" customHeight="true" outlineLevel="0" collapsed="false">
      <c r="A441" s="1" t="n">
        <f aca="false">A440+1</f>
        <v>439</v>
      </c>
      <c r="B441" s="1" t="n">
        <f aca="false">B440+1</f>
        <v>1439</v>
      </c>
      <c r="C441" s="1" t="s">
        <v>520</v>
      </c>
      <c r="D441" s="3" t="n">
        <v>27760</v>
      </c>
      <c r="E441" s="1" t="s">
        <v>39</v>
      </c>
      <c r="F441" s="1" t="n">
        <v>100</v>
      </c>
      <c r="G441" s="1" t="s">
        <v>46</v>
      </c>
      <c r="H441" s="1" t="s">
        <v>47</v>
      </c>
      <c r="I441" s="1" t="s">
        <v>36</v>
      </c>
      <c r="K441" s="1" t="n">
        <v>68</v>
      </c>
      <c r="N441" s="1" t="n">
        <v>75</v>
      </c>
    </row>
    <row r="442" customFormat="false" ht="15" hidden="false" customHeight="true" outlineLevel="0" collapsed="false">
      <c r="A442" s="1" t="n">
        <f aca="false">A441+1</f>
        <v>440</v>
      </c>
      <c r="B442" s="1" t="n">
        <f aca="false">B441+1</f>
        <v>1440</v>
      </c>
      <c r="C442" s="1" t="s">
        <v>521</v>
      </c>
      <c r="D442" s="3" t="n">
        <v>27851</v>
      </c>
      <c r="E442" s="1" t="s">
        <v>39</v>
      </c>
      <c r="F442" s="1" t="n">
        <v>100</v>
      </c>
      <c r="G442" s="1" t="s">
        <v>46</v>
      </c>
      <c r="H442" s="1" t="s">
        <v>47</v>
      </c>
      <c r="I442" s="1" t="s">
        <v>36</v>
      </c>
      <c r="K442" s="1" t="n">
        <v>68</v>
      </c>
      <c r="N442" s="1" t="n">
        <v>75</v>
      </c>
    </row>
    <row r="443" customFormat="false" ht="15" hidden="false" customHeight="true" outlineLevel="0" collapsed="false">
      <c r="A443" s="1" t="n">
        <f aca="false">A442+1</f>
        <v>441</v>
      </c>
      <c r="B443" s="1" t="n">
        <f aca="false">B442+1</f>
        <v>1441</v>
      </c>
      <c r="C443" s="1" t="s">
        <v>522</v>
      </c>
      <c r="D443" s="3" t="n">
        <v>28126</v>
      </c>
      <c r="E443" s="1" t="s">
        <v>39</v>
      </c>
      <c r="F443" s="1" t="n">
        <v>100</v>
      </c>
      <c r="G443" s="1" t="s">
        <v>46</v>
      </c>
      <c r="H443" s="1" t="s">
        <v>47</v>
      </c>
      <c r="I443" s="1" t="s">
        <v>36</v>
      </c>
      <c r="K443" s="1" t="n">
        <v>68</v>
      </c>
      <c r="N443" s="1" t="n">
        <v>75</v>
      </c>
    </row>
    <row r="444" customFormat="false" ht="15" hidden="false" customHeight="true" outlineLevel="0" collapsed="false">
      <c r="A444" s="1" t="n">
        <f aca="false">A443+1</f>
        <v>442</v>
      </c>
      <c r="B444" s="1" t="n">
        <f aca="false">B443+1</f>
        <v>1442</v>
      </c>
      <c r="C444" s="1" t="s">
        <v>523</v>
      </c>
      <c r="D444" s="3" t="n">
        <v>28216</v>
      </c>
      <c r="E444" s="1" t="s">
        <v>39</v>
      </c>
      <c r="F444" s="1" t="n">
        <v>100</v>
      </c>
      <c r="G444" s="1" t="s">
        <v>46</v>
      </c>
      <c r="H444" s="1" t="s">
        <v>47</v>
      </c>
      <c r="I444" s="1" t="s">
        <v>36</v>
      </c>
      <c r="K444" s="1" t="n">
        <v>68</v>
      </c>
      <c r="N444" s="1" t="n">
        <v>75</v>
      </c>
    </row>
    <row r="445" customFormat="false" ht="15" hidden="false" customHeight="true" outlineLevel="0" collapsed="false">
      <c r="A445" s="1" t="n">
        <f aca="false">A444+1</f>
        <v>443</v>
      </c>
      <c r="B445" s="1" t="n">
        <f aca="false">B444+1</f>
        <v>1443</v>
      </c>
      <c r="C445" s="1" t="s">
        <v>524</v>
      </c>
      <c r="D445" s="3" t="n">
        <v>28491</v>
      </c>
      <c r="E445" s="1" t="s">
        <v>39</v>
      </c>
      <c r="F445" s="1" t="n">
        <v>100</v>
      </c>
      <c r="G445" s="1" t="s">
        <v>46</v>
      </c>
      <c r="H445" s="1" t="s">
        <v>47</v>
      </c>
      <c r="I445" s="1" t="s">
        <v>36</v>
      </c>
      <c r="K445" s="1" t="n">
        <v>68</v>
      </c>
      <c r="N445" s="1" t="n">
        <v>75</v>
      </c>
    </row>
    <row r="446" customFormat="false" ht="15" hidden="false" customHeight="true" outlineLevel="0" collapsed="false">
      <c r="A446" s="1" t="n">
        <f aca="false">A445+1</f>
        <v>444</v>
      </c>
      <c r="B446" s="1" t="n">
        <f aca="false">B445+1</f>
        <v>1444</v>
      </c>
      <c r="C446" s="1" t="s">
        <v>525</v>
      </c>
      <c r="D446" s="3" t="n">
        <v>28581</v>
      </c>
      <c r="E446" s="1" t="s">
        <v>39</v>
      </c>
      <c r="F446" s="1" t="n">
        <v>100</v>
      </c>
      <c r="G446" s="1" t="s">
        <v>46</v>
      </c>
      <c r="H446" s="1" t="s">
        <v>47</v>
      </c>
      <c r="I446" s="1" t="s">
        <v>36</v>
      </c>
      <c r="K446" s="1" t="n">
        <v>68</v>
      </c>
      <c r="N446" s="1" t="n">
        <v>75</v>
      </c>
    </row>
    <row r="447" customFormat="false" ht="15" hidden="false" customHeight="true" outlineLevel="0" collapsed="false">
      <c r="A447" s="1" t="n">
        <f aca="false">A446+1</f>
        <v>445</v>
      </c>
      <c r="B447" s="1" t="n">
        <f aca="false">B446+1</f>
        <v>1445</v>
      </c>
      <c r="C447" s="1" t="s">
        <v>526</v>
      </c>
      <c r="D447" s="3" t="n">
        <v>28856</v>
      </c>
      <c r="E447" s="1" t="s">
        <v>39</v>
      </c>
      <c r="F447" s="1" t="n">
        <v>100</v>
      </c>
      <c r="G447" s="1" t="s">
        <v>46</v>
      </c>
      <c r="H447" s="1" t="s">
        <v>47</v>
      </c>
      <c r="I447" s="1" t="s">
        <v>36</v>
      </c>
      <c r="K447" s="1" t="n">
        <v>68</v>
      </c>
      <c r="N447" s="1" t="n">
        <v>75</v>
      </c>
    </row>
    <row r="448" customFormat="false" ht="15" hidden="false" customHeight="true" outlineLevel="0" collapsed="false">
      <c r="A448" s="1" t="n">
        <f aca="false">A447+1</f>
        <v>446</v>
      </c>
      <c r="B448" s="1" t="n">
        <f aca="false">B447+1</f>
        <v>1446</v>
      </c>
      <c r="C448" s="1" t="s">
        <v>527</v>
      </c>
      <c r="D448" s="3" t="n">
        <v>28946</v>
      </c>
      <c r="E448" s="1" t="s">
        <v>39</v>
      </c>
      <c r="F448" s="1" t="n">
        <v>100</v>
      </c>
      <c r="G448" s="1" t="s">
        <v>46</v>
      </c>
      <c r="H448" s="1" t="s">
        <v>47</v>
      </c>
      <c r="I448" s="1" t="s">
        <v>36</v>
      </c>
      <c r="K448" s="1" t="n">
        <v>68</v>
      </c>
      <c r="N448" s="1" t="n">
        <v>75</v>
      </c>
    </row>
    <row r="449" customFormat="false" ht="15" hidden="false" customHeight="true" outlineLevel="0" collapsed="false">
      <c r="A449" s="1" t="n">
        <f aca="false">A448+1</f>
        <v>447</v>
      </c>
      <c r="B449" s="1" t="n">
        <f aca="false">B448+1</f>
        <v>1447</v>
      </c>
      <c r="C449" s="1" t="s">
        <v>528</v>
      </c>
      <c r="D449" s="3" t="n">
        <v>29221</v>
      </c>
      <c r="E449" s="1" t="s">
        <v>39</v>
      </c>
      <c r="F449" s="1" t="n">
        <v>100</v>
      </c>
      <c r="G449" s="1" t="s">
        <v>46</v>
      </c>
      <c r="H449" s="1" t="s">
        <v>47</v>
      </c>
      <c r="I449" s="1" t="s">
        <v>36</v>
      </c>
      <c r="K449" s="1" t="n">
        <v>68</v>
      </c>
      <c r="N449" s="1" t="n">
        <v>75</v>
      </c>
    </row>
    <row r="450" customFormat="false" ht="15" hidden="false" customHeight="true" outlineLevel="0" collapsed="false">
      <c r="A450" s="1" t="n">
        <f aca="false">A449+1</f>
        <v>448</v>
      </c>
      <c r="B450" s="1" t="n">
        <f aca="false">B449+1</f>
        <v>1448</v>
      </c>
      <c r="C450" s="1" t="s">
        <v>529</v>
      </c>
      <c r="D450" s="3" t="n">
        <v>29312</v>
      </c>
      <c r="E450" s="1" t="s">
        <v>39</v>
      </c>
      <c r="F450" s="1" t="n">
        <v>100</v>
      </c>
      <c r="G450" s="1" t="s">
        <v>46</v>
      </c>
      <c r="H450" s="1" t="s">
        <v>47</v>
      </c>
      <c r="I450" s="1" t="s">
        <v>36</v>
      </c>
      <c r="K450" s="1" t="n">
        <v>68</v>
      </c>
      <c r="N450" s="1" t="n">
        <v>75</v>
      </c>
    </row>
    <row r="451" customFormat="false" ht="15" hidden="false" customHeight="true" outlineLevel="0" collapsed="false">
      <c r="A451" s="1" t="n">
        <f aca="false">A450+1</f>
        <v>449</v>
      </c>
      <c r="B451" s="1" t="n">
        <f aca="false">B450+1</f>
        <v>1449</v>
      </c>
      <c r="C451" s="1" t="s">
        <v>530</v>
      </c>
      <c r="D451" s="3" t="n">
        <v>29587</v>
      </c>
      <c r="E451" s="1" t="s">
        <v>39</v>
      </c>
      <c r="F451" s="1" t="n">
        <v>100</v>
      </c>
      <c r="G451" s="1" t="s">
        <v>46</v>
      </c>
      <c r="H451" s="1" t="s">
        <v>47</v>
      </c>
      <c r="I451" s="1" t="s">
        <v>36</v>
      </c>
      <c r="K451" s="1" t="n">
        <v>68</v>
      </c>
      <c r="N451" s="1" t="n">
        <v>75</v>
      </c>
    </row>
    <row r="452" customFormat="false" ht="15" hidden="false" customHeight="true" outlineLevel="0" collapsed="false">
      <c r="A452" s="1" t="n">
        <f aca="false">A451+1</f>
        <v>450</v>
      </c>
      <c r="B452" s="1" t="n">
        <f aca="false">B451+1</f>
        <v>1450</v>
      </c>
      <c r="C452" s="1" t="s">
        <v>531</v>
      </c>
      <c r="D452" s="3" t="n">
        <v>29677</v>
      </c>
      <c r="E452" s="1" t="s">
        <v>39</v>
      </c>
      <c r="F452" s="1" t="n">
        <v>100</v>
      </c>
      <c r="G452" s="1" t="s">
        <v>46</v>
      </c>
      <c r="H452" s="1" t="s">
        <v>47</v>
      </c>
      <c r="I452" s="1" t="s">
        <v>36</v>
      </c>
      <c r="K452" s="1" t="n">
        <v>68</v>
      </c>
      <c r="N452" s="1" t="n">
        <v>75</v>
      </c>
    </row>
    <row r="453" customFormat="false" ht="15" hidden="false" customHeight="true" outlineLevel="0" collapsed="false">
      <c r="A453" s="1" t="n">
        <f aca="false">A452+1</f>
        <v>451</v>
      </c>
      <c r="B453" s="1" t="n">
        <f aca="false">B452+1</f>
        <v>1451</v>
      </c>
      <c r="C453" s="1" t="s">
        <v>532</v>
      </c>
      <c r="D453" s="3" t="n">
        <v>29952</v>
      </c>
      <c r="E453" s="1" t="s">
        <v>39</v>
      </c>
      <c r="F453" s="1" t="n">
        <v>100</v>
      </c>
      <c r="G453" s="1" t="s">
        <v>46</v>
      </c>
      <c r="H453" s="1" t="s">
        <v>47</v>
      </c>
      <c r="I453" s="1" t="s">
        <v>36</v>
      </c>
      <c r="K453" s="1" t="n">
        <v>68</v>
      </c>
      <c r="N453" s="1" t="n">
        <v>75</v>
      </c>
    </row>
    <row r="454" customFormat="false" ht="15" hidden="false" customHeight="true" outlineLevel="0" collapsed="false">
      <c r="A454" s="1" t="n">
        <f aca="false">A453+1</f>
        <v>452</v>
      </c>
      <c r="B454" s="1" t="n">
        <f aca="false">B453+1</f>
        <v>1452</v>
      </c>
      <c r="C454" s="1" t="s">
        <v>533</v>
      </c>
      <c r="D454" s="3" t="n">
        <v>30042</v>
      </c>
      <c r="E454" s="1" t="s">
        <v>39</v>
      </c>
      <c r="F454" s="1" t="n">
        <v>100</v>
      </c>
      <c r="G454" s="1" t="s">
        <v>46</v>
      </c>
      <c r="H454" s="1" t="s">
        <v>47</v>
      </c>
      <c r="I454" s="1" t="s">
        <v>36</v>
      </c>
      <c r="K454" s="1" t="n">
        <v>68</v>
      </c>
      <c r="N454" s="1" t="n">
        <v>75</v>
      </c>
    </row>
    <row r="455" customFormat="false" ht="15" hidden="false" customHeight="true" outlineLevel="0" collapsed="false">
      <c r="A455" s="1" t="n">
        <f aca="false">A454+1</f>
        <v>453</v>
      </c>
      <c r="B455" s="1" t="n">
        <f aca="false">B454+1</f>
        <v>1453</v>
      </c>
      <c r="C455" s="1" t="s">
        <v>534</v>
      </c>
      <c r="D455" s="3" t="n">
        <v>30317</v>
      </c>
      <c r="E455" s="1" t="s">
        <v>39</v>
      </c>
      <c r="F455" s="1" t="n">
        <v>100</v>
      </c>
      <c r="G455" s="1" t="s">
        <v>46</v>
      </c>
      <c r="H455" s="1" t="s">
        <v>47</v>
      </c>
      <c r="I455" s="1" t="s">
        <v>36</v>
      </c>
      <c r="K455" s="1" t="n">
        <v>68</v>
      </c>
      <c r="N455" s="1" t="n">
        <v>75</v>
      </c>
    </row>
    <row r="456" customFormat="false" ht="15" hidden="false" customHeight="true" outlineLevel="0" collapsed="false">
      <c r="A456" s="1" t="n">
        <f aca="false">A455+1</f>
        <v>454</v>
      </c>
      <c r="B456" s="1" t="n">
        <f aca="false">B455+1</f>
        <v>1454</v>
      </c>
      <c r="C456" s="1" t="s">
        <v>535</v>
      </c>
      <c r="D456" s="3" t="n">
        <v>30407</v>
      </c>
      <c r="E456" s="1" t="s">
        <v>39</v>
      </c>
      <c r="F456" s="1" t="n">
        <v>100</v>
      </c>
      <c r="G456" s="1" t="s">
        <v>46</v>
      </c>
      <c r="H456" s="1" t="s">
        <v>47</v>
      </c>
      <c r="I456" s="1" t="s">
        <v>36</v>
      </c>
      <c r="K456" s="1" t="n">
        <v>68</v>
      </c>
      <c r="N456" s="1" t="n">
        <v>75</v>
      </c>
    </row>
    <row r="457" customFormat="false" ht="15" hidden="false" customHeight="true" outlineLevel="0" collapsed="false">
      <c r="A457" s="1" t="n">
        <f aca="false">A456+1</f>
        <v>455</v>
      </c>
      <c r="B457" s="1" t="n">
        <f aca="false">B456+1</f>
        <v>1455</v>
      </c>
      <c r="C457" s="1" t="s">
        <v>536</v>
      </c>
      <c r="D457" s="3" t="n">
        <v>30682</v>
      </c>
      <c r="E457" s="1" t="s">
        <v>39</v>
      </c>
      <c r="F457" s="1" t="n">
        <v>100</v>
      </c>
      <c r="G457" s="1" t="s">
        <v>46</v>
      </c>
      <c r="H457" s="1" t="s">
        <v>47</v>
      </c>
      <c r="I457" s="1" t="s">
        <v>36</v>
      </c>
      <c r="K457" s="1" t="n">
        <v>68</v>
      </c>
      <c r="N457" s="1" t="n">
        <v>75</v>
      </c>
    </row>
    <row r="458" customFormat="false" ht="15" hidden="false" customHeight="true" outlineLevel="0" collapsed="false">
      <c r="A458" s="1" t="n">
        <f aca="false">A457+1</f>
        <v>456</v>
      </c>
      <c r="B458" s="1" t="n">
        <f aca="false">B457+1</f>
        <v>1456</v>
      </c>
      <c r="C458" s="1" t="s">
        <v>537</v>
      </c>
      <c r="D458" s="3" t="n">
        <v>30773</v>
      </c>
      <c r="E458" s="1" t="s">
        <v>39</v>
      </c>
      <c r="F458" s="1" t="n">
        <v>100</v>
      </c>
      <c r="G458" s="1" t="s">
        <v>46</v>
      </c>
      <c r="H458" s="1" t="s">
        <v>47</v>
      </c>
      <c r="I458" s="1" t="s">
        <v>36</v>
      </c>
      <c r="K458" s="1" t="n">
        <v>68</v>
      </c>
      <c r="N458" s="1" t="n">
        <v>75</v>
      </c>
    </row>
    <row r="459" customFormat="false" ht="15" hidden="false" customHeight="true" outlineLevel="0" collapsed="false">
      <c r="A459" s="1" t="n">
        <f aca="false">A458+1</f>
        <v>457</v>
      </c>
      <c r="B459" s="1" t="n">
        <f aca="false">B458+1</f>
        <v>1457</v>
      </c>
      <c r="C459" s="1" t="s">
        <v>538</v>
      </c>
      <c r="D459" s="3" t="n">
        <v>31048</v>
      </c>
      <c r="E459" s="1" t="s">
        <v>39</v>
      </c>
      <c r="F459" s="1" t="n">
        <v>100</v>
      </c>
      <c r="G459" s="1" t="s">
        <v>46</v>
      </c>
      <c r="H459" s="1" t="s">
        <v>47</v>
      </c>
      <c r="I459" s="1" t="s">
        <v>36</v>
      </c>
      <c r="K459" s="1" t="n">
        <v>68</v>
      </c>
      <c r="N459" s="1" t="n">
        <v>75</v>
      </c>
    </row>
    <row r="460" customFormat="false" ht="15" hidden="false" customHeight="true" outlineLevel="0" collapsed="false">
      <c r="A460" s="1" t="n">
        <f aca="false">A459+1</f>
        <v>458</v>
      </c>
      <c r="B460" s="1" t="n">
        <f aca="false">B459+1</f>
        <v>1458</v>
      </c>
      <c r="C460" s="1" t="s">
        <v>539</v>
      </c>
      <c r="D460" s="3" t="n">
        <v>31138</v>
      </c>
      <c r="E460" s="1" t="s">
        <v>39</v>
      </c>
      <c r="F460" s="1" t="n">
        <v>100</v>
      </c>
      <c r="G460" s="1" t="s">
        <v>46</v>
      </c>
      <c r="H460" s="1" t="s">
        <v>47</v>
      </c>
      <c r="I460" s="1" t="s">
        <v>36</v>
      </c>
      <c r="K460" s="1" t="n">
        <v>68</v>
      </c>
      <c r="N460" s="1" t="n">
        <v>75</v>
      </c>
    </row>
    <row r="461" customFormat="false" ht="15" hidden="false" customHeight="true" outlineLevel="0" collapsed="false">
      <c r="A461" s="1" t="n">
        <f aca="false">A460+1</f>
        <v>459</v>
      </c>
      <c r="B461" s="1" t="n">
        <f aca="false">B460+1</f>
        <v>1459</v>
      </c>
      <c r="C461" s="1" t="s">
        <v>540</v>
      </c>
      <c r="D461" s="3" t="n">
        <v>31413</v>
      </c>
      <c r="E461" s="1" t="s">
        <v>39</v>
      </c>
      <c r="F461" s="1" t="n">
        <v>100</v>
      </c>
      <c r="G461" s="1" t="s">
        <v>46</v>
      </c>
      <c r="H461" s="1" t="s">
        <v>47</v>
      </c>
      <c r="I461" s="1" t="s">
        <v>36</v>
      </c>
      <c r="K461" s="1" t="n">
        <v>68</v>
      </c>
      <c r="N461" s="1" t="n">
        <v>75</v>
      </c>
    </row>
    <row r="462" customFormat="false" ht="15" hidden="false" customHeight="true" outlineLevel="0" collapsed="false">
      <c r="A462" s="1" t="n">
        <f aca="false">A461+1</f>
        <v>460</v>
      </c>
      <c r="B462" s="1" t="n">
        <f aca="false">B461+1</f>
        <v>1460</v>
      </c>
      <c r="C462" s="1" t="s">
        <v>541</v>
      </c>
      <c r="D462" s="3" t="n">
        <v>31503</v>
      </c>
      <c r="E462" s="1" t="s">
        <v>39</v>
      </c>
      <c r="F462" s="1" t="n">
        <v>100</v>
      </c>
      <c r="G462" s="1" t="s">
        <v>46</v>
      </c>
      <c r="H462" s="1" t="s">
        <v>47</v>
      </c>
      <c r="I462" s="1" t="s">
        <v>36</v>
      </c>
      <c r="K462" s="1" t="n">
        <v>68</v>
      </c>
      <c r="N462" s="1" t="n">
        <v>75</v>
      </c>
    </row>
    <row r="463" customFormat="false" ht="15" hidden="false" customHeight="true" outlineLevel="0" collapsed="false">
      <c r="A463" s="1" t="n">
        <f aca="false">A462+1</f>
        <v>461</v>
      </c>
      <c r="B463" s="1" t="n">
        <f aca="false">B462+1</f>
        <v>1461</v>
      </c>
      <c r="C463" s="1" t="s">
        <v>542</v>
      </c>
      <c r="D463" s="3" t="n">
        <v>31778</v>
      </c>
      <c r="E463" s="1" t="s">
        <v>39</v>
      </c>
      <c r="F463" s="1" t="n">
        <v>100</v>
      </c>
      <c r="G463" s="1" t="s">
        <v>46</v>
      </c>
      <c r="H463" s="1" t="s">
        <v>47</v>
      </c>
      <c r="I463" s="1" t="s">
        <v>36</v>
      </c>
      <c r="K463" s="1" t="n">
        <v>68</v>
      </c>
      <c r="N463" s="1" t="n">
        <v>75</v>
      </c>
    </row>
    <row r="464" customFormat="false" ht="15" hidden="false" customHeight="true" outlineLevel="0" collapsed="false">
      <c r="A464" s="1" t="n">
        <f aca="false">A463+1</f>
        <v>462</v>
      </c>
      <c r="B464" s="1" t="n">
        <f aca="false">B463+1</f>
        <v>1462</v>
      </c>
      <c r="C464" s="1" t="s">
        <v>543</v>
      </c>
      <c r="D464" s="3" t="n">
        <v>31868</v>
      </c>
      <c r="E464" s="1" t="s">
        <v>39</v>
      </c>
      <c r="F464" s="1" t="n">
        <v>100</v>
      </c>
      <c r="G464" s="1" t="s">
        <v>46</v>
      </c>
      <c r="H464" s="1" t="s">
        <v>47</v>
      </c>
      <c r="I464" s="1" t="s">
        <v>36</v>
      </c>
      <c r="K464" s="1" t="n">
        <v>68</v>
      </c>
      <c r="N464" s="1" t="n">
        <v>75</v>
      </c>
    </row>
    <row r="465" customFormat="false" ht="15" hidden="false" customHeight="true" outlineLevel="0" collapsed="false">
      <c r="A465" s="1" t="n">
        <f aca="false">A464+1</f>
        <v>463</v>
      </c>
      <c r="B465" s="1" t="n">
        <f aca="false">B464+1</f>
        <v>1463</v>
      </c>
      <c r="C465" s="1" t="s">
        <v>544</v>
      </c>
      <c r="D465" s="3" t="n">
        <v>32143</v>
      </c>
      <c r="E465" s="1" t="s">
        <v>39</v>
      </c>
      <c r="F465" s="1" t="n">
        <v>100</v>
      </c>
      <c r="G465" s="1" t="s">
        <v>46</v>
      </c>
      <c r="H465" s="1" t="s">
        <v>47</v>
      </c>
      <c r="I465" s="1" t="s">
        <v>36</v>
      </c>
      <c r="K465" s="1" t="n">
        <v>68</v>
      </c>
      <c r="N465" s="1" t="n">
        <v>75</v>
      </c>
    </row>
    <row r="466" customFormat="false" ht="15" hidden="false" customHeight="true" outlineLevel="0" collapsed="false">
      <c r="A466" s="1" t="n">
        <f aca="false">A465+1</f>
        <v>464</v>
      </c>
      <c r="B466" s="1" t="n">
        <f aca="false">B465+1</f>
        <v>1464</v>
      </c>
      <c r="C466" s="1" t="s">
        <v>545</v>
      </c>
      <c r="D466" s="3" t="n">
        <v>32234</v>
      </c>
      <c r="E466" s="1" t="s">
        <v>39</v>
      </c>
      <c r="F466" s="1" t="n">
        <v>100</v>
      </c>
      <c r="G466" s="1" t="s">
        <v>46</v>
      </c>
      <c r="H466" s="1" t="s">
        <v>47</v>
      </c>
      <c r="I466" s="1" t="s">
        <v>36</v>
      </c>
      <c r="K466" s="1" t="n">
        <v>68</v>
      </c>
      <c r="N466" s="1" t="n">
        <v>75</v>
      </c>
    </row>
    <row r="467" customFormat="false" ht="15" hidden="false" customHeight="true" outlineLevel="0" collapsed="false">
      <c r="A467" s="1" t="n">
        <f aca="false">A466+1</f>
        <v>465</v>
      </c>
      <c r="B467" s="1" t="n">
        <f aca="false">B466+1</f>
        <v>1465</v>
      </c>
      <c r="C467" s="1" t="s">
        <v>546</v>
      </c>
      <c r="D467" s="3" t="n">
        <v>32509</v>
      </c>
      <c r="E467" s="1" t="s">
        <v>39</v>
      </c>
      <c r="F467" s="1" t="n">
        <v>100</v>
      </c>
      <c r="G467" s="1" t="s">
        <v>46</v>
      </c>
      <c r="H467" s="1" t="s">
        <v>47</v>
      </c>
      <c r="I467" s="1" t="s">
        <v>36</v>
      </c>
      <c r="K467" s="1" t="n">
        <v>68</v>
      </c>
      <c r="N467" s="1" t="n">
        <v>75</v>
      </c>
    </row>
    <row r="468" customFormat="false" ht="15" hidden="false" customHeight="true" outlineLevel="0" collapsed="false">
      <c r="A468" s="1" t="n">
        <f aca="false">A467+1</f>
        <v>466</v>
      </c>
      <c r="B468" s="1" t="n">
        <f aca="false">B467+1</f>
        <v>1466</v>
      </c>
      <c r="C468" s="1" t="s">
        <v>547</v>
      </c>
      <c r="D468" s="3" t="n">
        <v>32599</v>
      </c>
      <c r="E468" s="1" t="s">
        <v>39</v>
      </c>
      <c r="F468" s="1" t="n">
        <v>100</v>
      </c>
      <c r="G468" s="1" t="s">
        <v>46</v>
      </c>
      <c r="H468" s="1" t="s">
        <v>47</v>
      </c>
      <c r="I468" s="1" t="s">
        <v>36</v>
      </c>
      <c r="K468" s="1" t="n">
        <v>68</v>
      </c>
      <c r="N468" s="1" t="n">
        <v>75</v>
      </c>
    </row>
    <row r="469" customFormat="false" ht="15" hidden="false" customHeight="true" outlineLevel="0" collapsed="false">
      <c r="A469" s="1" t="n">
        <f aca="false">A468+1</f>
        <v>467</v>
      </c>
      <c r="B469" s="1" t="n">
        <f aca="false">B468+1</f>
        <v>1467</v>
      </c>
      <c r="C469" s="1" t="s">
        <v>548</v>
      </c>
      <c r="D469" s="3" t="n">
        <v>32874</v>
      </c>
      <c r="E469" s="1" t="s">
        <v>39</v>
      </c>
      <c r="F469" s="1" t="n">
        <v>100</v>
      </c>
      <c r="G469" s="1" t="s">
        <v>46</v>
      </c>
      <c r="H469" s="1" t="s">
        <v>47</v>
      </c>
      <c r="I469" s="1" t="s">
        <v>36</v>
      </c>
      <c r="K469" s="1" t="n">
        <v>68</v>
      </c>
      <c r="N469" s="1" t="n">
        <v>75</v>
      </c>
    </row>
    <row r="470" customFormat="false" ht="15" hidden="false" customHeight="true" outlineLevel="0" collapsed="false">
      <c r="A470" s="1" t="n">
        <f aca="false">A469+1</f>
        <v>468</v>
      </c>
      <c r="B470" s="1" t="n">
        <f aca="false">B469+1</f>
        <v>1468</v>
      </c>
      <c r="C470" s="1" t="s">
        <v>549</v>
      </c>
      <c r="D470" s="3" t="n">
        <v>32964</v>
      </c>
      <c r="E470" s="1" t="s">
        <v>39</v>
      </c>
      <c r="F470" s="1" t="n">
        <v>100</v>
      </c>
      <c r="G470" s="1" t="s">
        <v>46</v>
      </c>
      <c r="H470" s="1" t="s">
        <v>47</v>
      </c>
      <c r="I470" s="1" t="s">
        <v>36</v>
      </c>
      <c r="K470" s="1" t="n">
        <v>68</v>
      </c>
      <c r="N470" s="1" t="n">
        <v>75</v>
      </c>
    </row>
    <row r="471" customFormat="false" ht="15" hidden="false" customHeight="true" outlineLevel="0" collapsed="false">
      <c r="A471" s="1" t="n">
        <f aca="false">A470+1</f>
        <v>469</v>
      </c>
      <c r="B471" s="1" t="n">
        <f aca="false">B470+1</f>
        <v>1469</v>
      </c>
      <c r="C471" s="1" t="s">
        <v>550</v>
      </c>
      <c r="D471" s="3" t="n">
        <v>33239</v>
      </c>
      <c r="E471" s="1" t="s">
        <v>39</v>
      </c>
      <c r="F471" s="1" t="n">
        <v>100</v>
      </c>
      <c r="G471" s="1" t="s">
        <v>46</v>
      </c>
      <c r="H471" s="1" t="s">
        <v>47</v>
      </c>
      <c r="I471" s="1" t="s">
        <v>36</v>
      </c>
      <c r="K471" s="1" t="n">
        <v>68</v>
      </c>
      <c r="N471" s="1" t="n">
        <v>75</v>
      </c>
    </row>
    <row r="472" customFormat="false" ht="15" hidden="false" customHeight="true" outlineLevel="0" collapsed="false">
      <c r="A472" s="1" t="n">
        <f aca="false">A471+1</f>
        <v>470</v>
      </c>
      <c r="B472" s="1" t="n">
        <f aca="false">B471+1</f>
        <v>1470</v>
      </c>
      <c r="C472" s="1" t="s">
        <v>551</v>
      </c>
      <c r="D472" s="3" t="n">
        <v>33329</v>
      </c>
      <c r="E472" s="1" t="s">
        <v>39</v>
      </c>
      <c r="F472" s="1" t="n">
        <v>100</v>
      </c>
      <c r="G472" s="1" t="s">
        <v>46</v>
      </c>
      <c r="H472" s="1" t="s">
        <v>47</v>
      </c>
      <c r="I472" s="1" t="s">
        <v>36</v>
      </c>
      <c r="K472" s="1" t="n">
        <v>68</v>
      </c>
      <c r="N472" s="1" t="n">
        <v>75</v>
      </c>
    </row>
    <row r="473" customFormat="false" ht="15" hidden="false" customHeight="true" outlineLevel="0" collapsed="false">
      <c r="A473" s="1" t="n">
        <f aca="false">A472+1</f>
        <v>471</v>
      </c>
      <c r="B473" s="1" t="n">
        <f aca="false">B472+1</f>
        <v>1471</v>
      </c>
      <c r="C473" s="1" t="s">
        <v>552</v>
      </c>
      <c r="D473" s="3" t="n">
        <v>33604</v>
      </c>
      <c r="E473" s="1" t="s">
        <v>39</v>
      </c>
      <c r="F473" s="1" t="n">
        <v>100</v>
      </c>
      <c r="G473" s="1" t="s">
        <v>46</v>
      </c>
      <c r="H473" s="1" t="s">
        <v>47</v>
      </c>
      <c r="I473" s="1" t="s">
        <v>36</v>
      </c>
      <c r="K473" s="1" t="n">
        <v>68</v>
      </c>
      <c r="N473" s="1" t="n">
        <v>75</v>
      </c>
    </row>
    <row r="474" customFormat="false" ht="15" hidden="false" customHeight="true" outlineLevel="0" collapsed="false">
      <c r="A474" s="1" t="n">
        <f aca="false">A473+1</f>
        <v>472</v>
      </c>
      <c r="B474" s="1" t="n">
        <f aca="false">B473+1</f>
        <v>1472</v>
      </c>
      <c r="C474" s="1" t="s">
        <v>553</v>
      </c>
      <c r="D474" s="3" t="n">
        <v>33695</v>
      </c>
      <c r="E474" s="1" t="s">
        <v>39</v>
      </c>
      <c r="F474" s="1" t="n">
        <v>100</v>
      </c>
      <c r="G474" s="1" t="s">
        <v>46</v>
      </c>
      <c r="H474" s="1" t="s">
        <v>47</v>
      </c>
      <c r="I474" s="1" t="s">
        <v>36</v>
      </c>
      <c r="K474" s="1" t="n">
        <v>68</v>
      </c>
      <c r="N474" s="1" t="n">
        <v>75</v>
      </c>
    </row>
    <row r="475" customFormat="false" ht="15" hidden="false" customHeight="true" outlineLevel="0" collapsed="false">
      <c r="A475" s="1" t="n">
        <f aca="false">A474+1</f>
        <v>473</v>
      </c>
      <c r="B475" s="1" t="n">
        <f aca="false">B474+1</f>
        <v>1473</v>
      </c>
      <c r="C475" s="1" t="s">
        <v>554</v>
      </c>
      <c r="D475" s="3" t="n">
        <v>33970</v>
      </c>
      <c r="E475" s="1" t="s">
        <v>39</v>
      </c>
      <c r="F475" s="1" t="n">
        <v>100</v>
      </c>
      <c r="G475" s="1" t="s">
        <v>46</v>
      </c>
      <c r="H475" s="1" t="s">
        <v>47</v>
      </c>
      <c r="I475" s="1" t="s">
        <v>36</v>
      </c>
      <c r="K475" s="1" t="n">
        <v>68</v>
      </c>
      <c r="N475" s="1" t="n">
        <v>75</v>
      </c>
    </row>
    <row r="476" customFormat="false" ht="15" hidden="false" customHeight="true" outlineLevel="0" collapsed="false">
      <c r="A476" s="1" t="n">
        <f aca="false">A475+1</f>
        <v>474</v>
      </c>
      <c r="B476" s="1" t="n">
        <f aca="false">B475+1</f>
        <v>1474</v>
      </c>
      <c r="C476" s="1" t="s">
        <v>555</v>
      </c>
      <c r="D476" s="3" t="n">
        <v>34060</v>
      </c>
      <c r="E476" s="1" t="s">
        <v>39</v>
      </c>
      <c r="F476" s="1" t="n">
        <v>100</v>
      </c>
      <c r="G476" s="1" t="s">
        <v>46</v>
      </c>
      <c r="H476" s="1" t="s">
        <v>47</v>
      </c>
      <c r="I476" s="1" t="s">
        <v>36</v>
      </c>
      <c r="K476" s="1" t="n">
        <v>68</v>
      </c>
      <c r="N476" s="1" t="n">
        <v>75</v>
      </c>
    </row>
    <row r="477" customFormat="false" ht="15" hidden="false" customHeight="true" outlineLevel="0" collapsed="false">
      <c r="A477" s="1" t="n">
        <f aca="false">A476+1</f>
        <v>475</v>
      </c>
      <c r="B477" s="1" t="n">
        <f aca="false">B476+1</f>
        <v>1475</v>
      </c>
      <c r="C477" s="1" t="s">
        <v>556</v>
      </c>
      <c r="D477" s="3" t="n">
        <v>34335</v>
      </c>
      <c r="E477" s="1" t="s">
        <v>39</v>
      </c>
      <c r="F477" s="1" t="n">
        <v>100</v>
      </c>
      <c r="G477" s="1" t="s">
        <v>46</v>
      </c>
      <c r="H477" s="1" t="s">
        <v>47</v>
      </c>
      <c r="I477" s="1" t="s">
        <v>36</v>
      </c>
      <c r="K477" s="1" t="n">
        <v>68</v>
      </c>
      <c r="N477" s="1" t="n">
        <v>75</v>
      </c>
    </row>
    <row r="478" customFormat="false" ht="15" hidden="false" customHeight="true" outlineLevel="0" collapsed="false">
      <c r="A478" s="1" t="n">
        <f aca="false">A477+1</f>
        <v>476</v>
      </c>
      <c r="B478" s="1" t="n">
        <f aca="false">B477+1</f>
        <v>1476</v>
      </c>
      <c r="C478" s="1" t="s">
        <v>557</v>
      </c>
      <c r="D478" s="3" t="n">
        <v>34425</v>
      </c>
      <c r="E478" s="1" t="s">
        <v>39</v>
      </c>
      <c r="F478" s="1" t="n">
        <v>100</v>
      </c>
      <c r="G478" s="1" t="s">
        <v>46</v>
      </c>
      <c r="H478" s="1" t="s">
        <v>47</v>
      </c>
      <c r="I478" s="1" t="s">
        <v>36</v>
      </c>
      <c r="K478" s="1" t="n">
        <v>68</v>
      </c>
      <c r="N478" s="1" t="n">
        <v>75</v>
      </c>
    </row>
    <row r="479" customFormat="false" ht="15" hidden="false" customHeight="true" outlineLevel="0" collapsed="false">
      <c r="A479" s="1" t="n">
        <f aca="false">A478+1</f>
        <v>477</v>
      </c>
      <c r="B479" s="1" t="n">
        <f aca="false">B478+1</f>
        <v>1477</v>
      </c>
      <c r="C479" s="1" t="s">
        <v>558</v>
      </c>
      <c r="D479" s="3" t="n">
        <v>34700</v>
      </c>
      <c r="E479" s="1" t="s">
        <v>39</v>
      </c>
      <c r="F479" s="1" t="n">
        <v>100</v>
      </c>
      <c r="G479" s="1" t="s">
        <v>46</v>
      </c>
      <c r="H479" s="1" t="s">
        <v>47</v>
      </c>
      <c r="I479" s="1" t="s">
        <v>36</v>
      </c>
      <c r="K479" s="1" t="n">
        <v>68</v>
      </c>
      <c r="N479" s="1" t="n">
        <v>75</v>
      </c>
    </row>
    <row r="480" customFormat="false" ht="15" hidden="false" customHeight="true" outlineLevel="0" collapsed="false">
      <c r="A480" s="1" t="n">
        <f aca="false">A479+1</f>
        <v>478</v>
      </c>
      <c r="B480" s="1" t="n">
        <f aca="false">B479+1</f>
        <v>1478</v>
      </c>
      <c r="C480" s="1" t="s">
        <v>559</v>
      </c>
      <c r="D480" s="3" t="n">
        <v>34790</v>
      </c>
      <c r="E480" s="1" t="s">
        <v>39</v>
      </c>
      <c r="F480" s="1" t="n">
        <v>100</v>
      </c>
      <c r="G480" s="1" t="s">
        <v>46</v>
      </c>
      <c r="H480" s="1" t="s">
        <v>47</v>
      </c>
      <c r="I480" s="1" t="s">
        <v>36</v>
      </c>
      <c r="K480" s="1" t="n">
        <v>68</v>
      </c>
      <c r="N480" s="1" t="n">
        <v>75</v>
      </c>
    </row>
    <row r="481" customFormat="false" ht="15" hidden="false" customHeight="true" outlineLevel="0" collapsed="false">
      <c r="A481" s="1" t="n">
        <f aca="false">A480+1</f>
        <v>479</v>
      </c>
      <c r="B481" s="1" t="n">
        <f aca="false">B480+1</f>
        <v>1479</v>
      </c>
      <c r="C481" s="1" t="s">
        <v>560</v>
      </c>
      <c r="D481" s="3" t="n">
        <v>35065</v>
      </c>
      <c r="E481" s="1" t="s">
        <v>39</v>
      </c>
      <c r="F481" s="1" t="n">
        <v>100</v>
      </c>
      <c r="G481" s="1" t="s">
        <v>46</v>
      </c>
      <c r="H481" s="1" t="s">
        <v>47</v>
      </c>
      <c r="I481" s="1" t="s">
        <v>36</v>
      </c>
      <c r="K481" s="1" t="n">
        <v>68</v>
      </c>
      <c r="N481" s="1" t="n">
        <v>75</v>
      </c>
    </row>
    <row r="482" customFormat="false" ht="15" hidden="false" customHeight="true" outlineLevel="0" collapsed="false">
      <c r="A482" s="1" t="n">
        <f aca="false">A481+1</f>
        <v>480</v>
      </c>
      <c r="B482" s="1" t="n">
        <f aca="false">B481+1</f>
        <v>1480</v>
      </c>
      <c r="C482" s="1" t="s">
        <v>561</v>
      </c>
      <c r="D482" s="3" t="n">
        <v>35156</v>
      </c>
      <c r="E482" s="1" t="s">
        <v>39</v>
      </c>
      <c r="F482" s="1" t="n">
        <v>100</v>
      </c>
      <c r="G482" s="1" t="s">
        <v>46</v>
      </c>
      <c r="H482" s="1" t="s">
        <v>47</v>
      </c>
      <c r="I482" s="1" t="s">
        <v>36</v>
      </c>
      <c r="K482" s="1" t="n">
        <v>68</v>
      </c>
      <c r="N482" s="1" t="n">
        <v>75</v>
      </c>
    </row>
    <row r="483" customFormat="false" ht="15" hidden="false" customHeight="true" outlineLevel="0" collapsed="false">
      <c r="A483" s="1" t="n">
        <f aca="false">A482+1</f>
        <v>481</v>
      </c>
      <c r="B483" s="1" t="n">
        <f aca="false">B482+1</f>
        <v>1481</v>
      </c>
      <c r="C483" s="1" t="s">
        <v>562</v>
      </c>
      <c r="D483" s="3" t="n">
        <v>35431</v>
      </c>
      <c r="E483" s="1" t="s">
        <v>39</v>
      </c>
      <c r="F483" s="1" t="n">
        <v>100</v>
      </c>
      <c r="G483" s="1" t="s">
        <v>46</v>
      </c>
      <c r="H483" s="1" t="s">
        <v>47</v>
      </c>
      <c r="I483" s="1" t="s">
        <v>36</v>
      </c>
      <c r="K483" s="1" t="n">
        <v>68</v>
      </c>
      <c r="N483" s="1" t="n">
        <v>75</v>
      </c>
    </row>
    <row r="484" customFormat="false" ht="15" hidden="false" customHeight="true" outlineLevel="0" collapsed="false">
      <c r="A484" s="1" t="n">
        <f aca="false">A483+1</f>
        <v>482</v>
      </c>
      <c r="B484" s="1" t="n">
        <f aca="false">B483+1</f>
        <v>1482</v>
      </c>
      <c r="C484" s="1" t="s">
        <v>563</v>
      </c>
      <c r="D484" s="3" t="n">
        <v>35521</v>
      </c>
      <c r="E484" s="1" t="s">
        <v>39</v>
      </c>
      <c r="F484" s="1" t="n">
        <v>100</v>
      </c>
      <c r="G484" s="1" t="s">
        <v>46</v>
      </c>
      <c r="H484" s="1" t="s">
        <v>47</v>
      </c>
      <c r="I484" s="1" t="s">
        <v>36</v>
      </c>
      <c r="K484" s="1" t="n">
        <v>68</v>
      </c>
      <c r="N484" s="1" t="n">
        <v>75</v>
      </c>
    </row>
    <row r="485" customFormat="false" ht="15" hidden="false" customHeight="true" outlineLevel="0" collapsed="false">
      <c r="A485" s="1" t="n">
        <f aca="false">A484+1</f>
        <v>483</v>
      </c>
      <c r="B485" s="1" t="n">
        <f aca="false">B484+1</f>
        <v>1483</v>
      </c>
      <c r="C485" s="1" t="s">
        <v>564</v>
      </c>
      <c r="D485" s="3" t="n">
        <v>35796</v>
      </c>
      <c r="E485" s="1" t="s">
        <v>39</v>
      </c>
      <c r="F485" s="1" t="n">
        <v>100</v>
      </c>
      <c r="G485" s="1" t="s">
        <v>46</v>
      </c>
      <c r="H485" s="1" t="s">
        <v>47</v>
      </c>
      <c r="I485" s="1" t="s">
        <v>36</v>
      </c>
      <c r="K485" s="1" t="n">
        <v>68</v>
      </c>
      <c r="N485" s="1" t="n">
        <v>75</v>
      </c>
    </row>
    <row r="486" customFormat="false" ht="15" hidden="false" customHeight="true" outlineLevel="0" collapsed="false">
      <c r="A486" s="1" t="n">
        <f aca="false">A485+1</f>
        <v>484</v>
      </c>
      <c r="B486" s="1" t="n">
        <f aca="false">B485+1</f>
        <v>1484</v>
      </c>
      <c r="C486" s="1" t="s">
        <v>565</v>
      </c>
      <c r="D486" s="3" t="n">
        <v>35886</v>
      </c>
      <c r="E486" s="1" t="s">
        <v>39</v>
      </c>
      <c r="F486" s="1" t="n">
        <v>100</v>
      </c>
      <c r="G486" s="1" t="s">
        <v>46</v>
      </c>
      <c r="H486" s="1" t="s">
        <v>47</v>
      </c>
      <c r="I486" s="1" t="s">
        <v>36</v>
      </c>
      <c r="K486" s="1" t="n">
        <v>68</v>
      </c>
      <c r="N486" s="1" t="n">
        <v>75</v>
      </c>
    </row>
    <row r="487" customFormat="false" ht="15" hidden="false" customHeight="true" outlineLevel="0" collapsed="false">
      <c r="A487" s="1" t="n">
        <f aca="false">A486+1</f>
        <v>485</v>
      </c>
      <c r="B487" s="1" t="n">
        <f aca="false">B486+1</f>
        <v>1485</v>
      </c>
      <c r="C487" s="1" t="s">
        <v>566</v>
      </c>
      <c r="D487" s="3" t="n">
        <v>36161</v>
      </c>
      <c r="E487" s="1" t="s">
        <v>39</v>
      </c>
      <c r="F487" s="1" t="n">
        <v>100</v>
      </c>
      <c r="G487" s="1" t="s">
        <v>46</v>
      </c>
      <c r="H487" s="1" t="s">
        <v>47</v>
      </c>
      <c r="I487" s="1" t="s">
        <v>36</v>
      </c>
      <c r="K487" s="1" t="n">
        <v>68</v>
      </c>
      <c r="N487" s="1" t="n">
        <v>75</v>
      </c>
    </row>
    <row r="488" customFormat="false" ht="15" hidden="false" customHeight="true" outlineLevel="0" collapsed="false">
      <c r="A488" s="1" t="n">
        <f aca="false">A487+1</f>
        <v>486</v>
      </c>
      <c r="B488" s="1" t="n">
        <f aca="false">B487+1</f>
        <v>1486</v>
      </c>
      <c r="C488" s="1" t="s">
        <v>567</v>
      </c>
      <c r="D488" s="3" t="n">
        <v>36251</v>
      </c>
      <c r="E488" s="1" t="s">
        <v>39</v>
      </c>
      <c r="F488" s="1" t="n">
        <v>100</v>
      </c>
      <c r="G488" s="1" t="s">
        <v>46</v>
      </c>
      <c r="H488" s="1" t="s">
        <v>47</v>
      </c>
      <c r="I488" s="1" t="s">
        <v>36</v>
      </c>
      <c r="K488" s="1" t="n">
        <v>68</v>
      </c>
      <c r="N488" s="1" t="n">
        <v>75</v>
      </c>
    </row>
    <row r="489" customFormat="false" ht="15" hidden="false" customHeight="true" outlineLevel="0" collapsed="false">
      <c r="A489" s="1" t="n">
        <f aca="false">A488+1</f>
        <v>487</v>
      </c>
      <c r="B489" s="1" t="n">
        <f aca="false">B488+1</f>
        <v>1487</v>
      </c>
      <c r="C489" s="1" t="s">
        <v>568</v>
      </c>
      <c r="D489" s="3" t="n">
        <v>36526</v>
      </c>
      <c r="E489" s="1" t="s">
        <v>39</v>
      </c>
      <c r="F489" s="1" t="n">
        <v>100</v>
      </c>
      <c r="G489" s="1" t="s">
        <v>46</v>
      </c>
      <c r="H489" s="1" t="s">
        <v>47</v>
      </c>
      <c r="I489" s="1" t="s">
        <v>36</v>
      </c>
      <c r="K489" s="1" t="n">
        <v>68</v>
      </c>
      <c r="N489" s="1" t="n">
        <v>75</v>
      </c>
    </row>
    <row r="490" customFormat="false" ht="15" hidden="false" customHeight="true" outlineLevel="0" collapsed="false">
      <c r="A490" s="1" t="n">
        <f aca="false">A489+1</f>
        <v>488</v>
      </c>
      <c r="B490" s="1" t="n">
        <f aca="false">B489+1</f>
        <v>1488</v>
      </c>
      <c r="C490" s="1" t="s">
        <v>569</v>
      </c>
      <c r="D490" s="3" t="n">
        <v>36617</v>
      </c>
      <c r="E490" s="1" t="s">
        <v>39</v>
      </c>
      <c r="F490" s="1" t="n">
        <v>100</v>
      </c>
      <c r="G490" s="1" t="s">
        <v>46</v>
      </c>
      <c r="H490" s="1" t="s">
        <v>47</v>
      </c>
      <c r="I490" s="1" t="s">
        <v>36</v>
      </c>
      <c r="K490" s="1" t="n">
        <v>68</v>
      </c>
      <c r="N490" s="1" t="n">
        <v>75</v>
      </c>
    </row>
    <row r="491" customFormat="false" ht="15" hidden="false" customHeight="true" outlineLevel="0" collapsed="false">
      <c r="A491" s="1" t="n">
        <f aca="false">A490+1</f>
        <v>489</v>
      </c>
      <c r="B491" s="1" t="n">
        <f aca="false">B490+1</f>
        <v>1489</v>
      </c>
      <c r="C491" s="1" t="s">
        <v>570</v>
      </c>
      <c r="D491" s="3" t="n">
        <v>36892</v>
      </c>
      <c r="E491" s="1" t="s">
        <v>39</v>
      </c>
      <c r="F491" s="1" t="n">
        <v>100</v>
      </c>
      <c r="G491" s="1" t="s">
        <v>46</v>
      </c>
      <c r="H491" s="1" t="s">
        <v>47</v>
      </c>
      <c r="I491" s="1" t="s">
        <v>36</v>
      </c>
      <c r="K491" s="1" t="n">
        <v>68</v>
      </c>
      <c r="N491" s="1" t="n">
        <v>75</v>
      </c>
    </row>
    <row r="492" customFormat="false" ht="15" hidden="false" customHeight="true" outlineLevel="0" collapsed="false">
      <c r="A492" s="1" t="n">
        <f aca="false">A491+1</f>
        <v>490</v>
      </c>
      <c r="B492" s="1" t="n">
        <f aca="false">B491+1</f>
        <v>1490</v>
      </c>
      <c r="C492" s="1" t="s">
        <v>571</v>
      </c>
      <c r="D492" s="3" t="n">
        <v>36982</v>
      </c>
      <c r="E492" s="1" t="s">
        <v>39</v>
      </c>
      <c r="F492" s="1" t="n">
        <v>100</v>
      </c>
      <c r="G492" s="1" t="s">
        <v>46</v>
      </c>
      <c r="H492" s="1" t="s">
        <v>47</v>
      </c>
      <c r="I492" s="1" t="s">
        <v>36</v>
      </c>
      <c r="K492" s="1" t="n">
        <v>68</v>
      </c>
      <c r="N492" s="1" t="n">
        <v>75</v>
      </c>
    </row>
    <row r="493" customFormat="false" ht="15" hidden="false" customHeight="true" outlineLevel="0" collapsed="false">
      <c r="A493" s="1" t="n">
        <f aca="false">A492+1</f>
        <v>491</v>
      </c>
      <c r="B493" s="1" t="n">
        <f aca="false">B492+1</f>
        <v>1491</v>
      </c>
      <c r="C493" s="1" t="s">
        <v>572</v>
      </c>
      <c r="D493" s="3" t="n">
        <v>37257</v>
      </c>
      <c r="E493" s="1" t="s">
        <v>39</v>
      </c>
      <c r="F493" s="1" t="n">
        <v>100</v>
      </c>
      <c r="G493" s="1" t="s">
        <v>46</v>
      </c>
      <c r="H493" s="1" t="s">
        <v>47</v>
      </c>
      <c r="I493" s="1" t="s">
        <v>36</v>
      </c>
      <c r="K493" s="1" t="n">
        <v>68</v>
      </c>
      <c r="N493" s="1" t="n">
        <v>75</v>
      </c>
    </row>
    <row r="494" customFormat="false" ht="15" hidden="false" customHeight="true" outlineLevel="0" collapsed="false">
      <c r="A494" s="1" t="n">
        <f aca="false">A493+1</f>
        <v>492</v>
      </c>
      <c r="B494" s="1" t="n">
        <f aca="false">B493+1</f>
        <v>1492</v>
      </c>
      <c r="C494" s="1" t="s">
        <v>573</v>
      </c>
      <c r="D494" s="3" t="n">
        <v>37347</v>
      </c>
      <c r="E494" s="1" t="s">
        <v>39</v>
      </c>
      <c r="F494" s="1" t="n">
        <v>100</v>
      </c>
      <c r="G494" s="1" t="s">
        <v>46</v>
      </c>
      <c r="H494" s="1" t="s">
        <v>47</v>
      </c>
      <c r="I494" s="1" t="s">
        <v>36</v>
      </c>
      <c r="K494" s="1" t="n">
        <v>68</v>
      </c>
      <c r="N494" s="1" t="n">
        <v>75</v>
      </c>
    </row>
    <row r="495" customFormat="false" ht="15" hidden="false" customHeight="true" outlineLevel="0" collapsed="false">
      <c r="A495" s="1" t="n">
        <f aca="false">A494+1</f>
        <v>493</v>
      </c>
      <c r="B495" s="1" t="n">
        <f aca="false">B494+1</f>
        <v>1493</v>
      </c>
      <c r="C495" s="1" t="s">
        <v>574</v>
      </c>
      <c r="D495" s="3" t="n">
        <v>37622</v>
      </c>
      <c r="E495" s="1" t="s">
        <v>39</v>
      </c>
      <c r="F495" s="1" t="n">
        <v>100</v>
      </c>
      <c r="G495" s="1" t="s">
        <v>46</v>
      </c>
      <c r="H495" s="1" t="s">
        <v>47</v>
      </c>
      <c r="I495" s="1" t="s">
        <v>36</v>
      </c>
      <c r="K495" s="1" t="n">
        <v>68</v>
      </c>
      <c r="N495" s="1" t="n">
        <v>75</v>
      </c>
    </row>
    <row r="496" customFormat="false" ht="15" hidden="false" customHeight="true" outlineLevel="0" collapsed="false">
      <c r="A496" s="1" t="n">
        <f aca="false">A495+1</f>
        <v>494</v>
      </c>
      <c r="B496" s="1" t="n">
        <f aca="false">B495+1</f>
        <v>1494</v>
      </c>
      <c r="C496" s="1" t="s">
        <v>575</v>
      </c>
      <c r="D496" s="3" t="n">
        <v>37712</v>
      </c>
      <c r="E496" s="1" t="s">
        <v>39</v>
      </c>
      <c r="F496" s="1" t="n">
        <v>100</v>
      </c>
      <c r="G496" s="1" t="s">
        <v>46</v>
      </c>
      <c r="H496" s="1" t="s">
        <v>47</v>
      </c>
      <c r="I496" s="1" t="s">
        <v>36</v>
      </c>
      <c r="K496" s="1" t="n">
        <v>68</v>
      </c>
      <c r="N496" s="1" t="n">
        <v>75</v>
      </c>
    </row>
    <row r="497" customFormat="false" ht="15" hidden="false" customHeight="true" outlineLevel="0" collapsed="false">
      <c r="A497" s="1" t="n">
        <f aca="false">A496+1</f>
        <v>495</v>
      </c>
      <c r="B497" s="1" t="n">
        <f aca="false">B496+1</f>
        <v>1495</v>
      </c>
      <c r="C497" s="1" t="s">
        <v>576</v>
      </c>
      <c r="D497" s="3" t="n">
        <v>37987</v>
      </c>
      <c r="E497" s="1" t="s">
        <v>39</v>
      </c>
      <c r="F497" s="1" t="n">
        <v>100</v>
      </c>
      <c r="G497" s="1" t="s">
        <v>46</v>
      </c>
      <c r="H497" s="1" t="s">
        <v>47</v>
      </c>
      <c r="I497" s="1" t="s">
        <v>36</v>
      </c>
      <c r="K497" s="1" t="n">
        <v>68</v>
      </c>
      <c r="N497" s="1" t="n">
        <v>75</v>
      </c>
    </row>
    <row r="498" customFormat="false" ht="15" hidden="false" customHeight="true" outlineLevel="0" collapsed="false">
      <c r="A498" s="1" t="n">
        <f aca="false">A497+1</f>
        <v>496</v>
      </c>
      <c r="B498" s="1" t="n">
        <f aca="false">B497+1</f>
        <v>1496</v>
      </c>
      <c r="C498" s="1" t="s">
        <v>577</v>
      </c>
      <c r="D498" s="3" t="n">
        <v>38078</v>
      </c>
      <c r="E498" s="1" t="s">
        <v>39</v>
      </c>
      <c r="F498" s="1" t="n">
        <v>100</v>
      </c>
      <c r="G498" s="1" t="s">
        <v>46</v>
      </c>
      <c r="H498" s="1" t="s">
        <v>47</v>
      </c>
      <c r="I498" s="1" t="s">
        <v>36</v>
      </c>
      <c r="K498" s="1" t="n">
        <v>68</v>
      </c>
      <c r="N498" s="1" t="n">
        <v>75</v>
      </c>
    </row>
    <row r="499" customFormat="false" ht="15" hidden="false" customHeight="true" outlineLevel="0" collapsed="false">
      <c r="A499" s="1" t="n">
        <f aca="false">A498+1</f>
        <v>497</v>
      </c>
      <c r="B499" s="1" t="n">
        <f aca="false">B498+1</f>
        <v>1497</v>
      </c>
      <c r="C499" s="1" t="s">
        <v>578</v>
      </c>
      <c r="D499" s="3" t="n">
        <v>38353</v>
      </c>
      <c r="E499" s="1" t="s">
        <v>39</v>
      </c>
      <c r="F499" s="1" t="n">
        <v>100</v>
      </c>
      <c r="G499" s="1" t="s">
        <v>46</v>
      </c>
      <c r="H499" s="1" t="s">
        <v>47</v>
      </c>
      <c r="I499" s="1" t="s">
        <v>36</v>
      </c>
      <c r="K499" s="1" t="n">
        <v>68</v>
      </c>
      <c r="N499" s="1" t="n">
        <v>75</v>
      </c>
    </row>
    <row r="500" customFormat="false" ht="15" hidden="false" customHeight="true" outlineLevel="0" collapsed="false">
      <c r="A500" s="1" t="n">
        <f aca="false">A499+1</f>
        <v>498</v>
      </c>
      <c r="B500" s="1" t="n">
        <f aca="false">B499+1</f>
        <v>1498</v>
      </c>
      <c r="C500" s="1" t="s">
        <v>579</v>
      </c>
      <c r="D500" s="3" t="n">
        <v>21551</v>
      </c>
      <c r="E500" s="1" t="s">
        <v>39</v>
      </c>
      <c r="F500" s="1" t="n">
        <v>100</v>
      </c>
      <c r="G500" s="1" t="s">
        <v>46</v>
      </c>
      <c r="H500" s="1" t="s">
        <v>47</v>
      </c>
      <c r="I500" s="1" t="s">
        <v>36</v>
      </c>
      <c r="K500" s="1" t="n">
        <v>68</v>
      </c>
      <c r="L500" s="1" t="n">
        <v>4</v>
      </c>
      <c r="N500" s="1" t="n">
        <v>75</v>
      </c>
    </row>
    <row r="501" customFormat="false" ht="15" hidden="false" customHeight="true" outlineLevel="0" collapsed="false">
      <c r="A501" s="1" t="n">
        <f aca="false">A500+1</f>
        <v>499</v>
      </c>
      <c r="B501" s="1" t="n">
        <f aca="false">B500+1</f>
        <v>1499</v>
      </c>
      <c r="C501" s="1" t="s">
        <v>580</v>
      </c>
      <c r="D501" s="3" t="n">
        <v>21641</v>
      </c>
      <c r="E501" s="1" t="s">
        <v>39</v>
      </c>
      <c r="F501" s="1" t="n">
        <v>100</v>
      </c>
      <c r="G501" s="1" t="s">
        <v>46</v>
      </c>
      <c r="H501" s="1" t="s">
        <v>47</v>
      </c>
      <c r="I501" s="1" t="s">
        <v>36</v>
      </c>
      <c r="K501" s="1" t="n">
        <v>68</v>
      </c>
      <c r="L501" s="1" t="n">
        <v>4</v>
      </c>
      <c r="N501" s="1" t="n">
        <v>75</v>
      </c>
    </row>
    <row r="502" customFormat="false" ht="15" hidden="false" customHeight="true" outlineLevel="0" collapsed="false">
      <c r="A502" s="1" t="n">
        <f aca="false">A501+1</f>
        <v>500</v>
      </c>
      <c r="B502" s="1" t="n">
        <f aca="false">B501+1</f>
        <v>1500</v>
      </c>
      <c r="C502" s="1" t="s">
        <v>581</v>
      </c>
      <c r="D502" s="3" t="n">
        <v>21916</v>
      </c>
      <c r="E502" s="1" t="s">
        <v>39</v>
      </c>
      <c r="F502" s="1" t="n">
        <v>100</v>
      </c>
      <c r="G502" s="1" t="s">
        <v>46</v>
      </c>
      <c r="H502" s="1" t="s">
        <v>47</v>
      </c>
      <c r="I502" s="1" t="s">
        <v>36</v>
      </c>
      <c r="K502" s="1" t="n">
        <v>68</v>
      </c>
      <c r="L502" s="1" t="n">
        <v>4</v>
      </c>
      <c r="N502" s="1" t="n">
        <v>75</v>
      </c>
    </row>
    <row r="503" customFormat="false" ht="15" hidden="false" customHeight="true" outlineLevel="0" collapsed="false">
      <c r="A503" s="1" t="n">
        <f aca="false">A502+1</f>
        <v>501</v>
      </c>
      <c r="B503" s="1" t="n">
        <f aca="false">B502+1</f>
        <v>1501</v>
      </c>
      <c r="C503" s="1" t="s">
        <v>582</v>
      </c>
      <c r="D503" s="3" t="n">
        <v>22007</v>
      </c>
      <c r="E503" s="1" t="s">
        <v>39</v>
      </c>
      <c r="F503" s="1" t="n">
        <v>100</v>
      </c>
      <c r="G503" s="1" t="s">
        <v>46</v>
      </c>
      <c r="H503" s="1" t="s">
        <v>47</v>
      </c>
      <c r="I503" s="1" t="s">
        <v>36</v>
      </c>
      <c r="K503" s="1" t="n">
        <v>68</v>
      </c>
      <c r="L503" s="1" t="n">
        <v>4</v>
      </c>
      <c r="N503" s="1" t="n">
        <v>75</v>
      </c>
    </row>
    <row r="504" customFormat="false" ht="15" hidden="false" customHeight="true" outlineLevel="0" collapsed="false">
      <c r="A504" s="1" t="n">
        <f aca="false">A503+1</f>
        <v>502</v>
      </c>
      <c r="B504" s="1" t="n">
        <f aca="false">B503+1</f>
        <v>1502</v>
      </c>
      <c r="C504" s="1" t="s">
        <v>583</v>
      </c>
      <c r="D504" s="3" t="n">
        <v>22282</v>
      </c>
      <c r="E504" s="1" t="s">
        <v>39</v>
      </c>
      <c r="F504" s="1" t="n">
        <v>100</v>
      </c>
      <c r="G504" s="1" t="s">
        <v>46</v>
      </c>
      <c r="H504" s="1" t="s">
        <v>47</v>
      </c>
      <c r="I504" s="1" t="s">
        <v>36</v>
      </c>
      <c r="K504" s="1" t="n">
        <v>68</v>
      </c>
      <c r="L504" s="1" t="n">
        <v>4</v>
      </c>
      <c r="N504" s="1" t="n">
        <v>75</v>
      </c>
    </row>
    <row r="505" customFormat="false" ht="15" hidden="false" customHeight="true" outlineLevel="0" collapsed="false">
      <c r="A505" s="1" t="n">
        <f aca="false">A504+1</f>
        <v>503</v>
      </c>
      <c r="B505" s="1" t="n">
        <f aca="false">B504+1</f>
        <v>1503</v>
      </c>
      <c r="C505" s="1" t="s">
        <v>584</v>
      </c>
      <c r="D505" s="3" t="n">
        <v>22372</v>
      </c>
      <c r="E505" s="1" t="s">
        <v>39</v>
      </c>
      <c r="F505" s="1" t="n">
        <v>100</v>
      </c>
      <c r="G505" s="1" t="s">
        <v>46</v>
      </c>
      <c r="H505" s="1" t="s">
        <v>47</v>
      </c>
      <c r="I505" s="1" t="s">
        <v>36</v>
      </c>
      <c r="K505" s="1" t="n">
        <v>68</v>
      </c>
      <c r="L505" s="1" t="n">
        <v>4</v>
      </c>
      <c r="N505" s="1" t="n">
        <v>75</v>
      </c>
    </row>
    <row r="506" customFormat="false" ht="15" hidden="false" customHeight="true" outlineLevel="0" collapsed="false">
      <c r="A506" s="1" t="n">
        <f aca="false">A505+1</f>
        <v>504</v>
      </c>
      <c r="B506" s="1" t="n">
        <f aca="false">B505+1</f>
        <v>1504</v>
      </c>
      <c r="C506" s="1" t="s">
        <v>585</v>
      </c>
      <c r="D506" s="3" t="n">
        <v>22647</v>
      </c>
      <c r="E506" s="1" t="s">
        <v>39</v>
      </c>
      <c r="F506" s="1" t="n">
        <v>100</v>
      </c>
      <c r="G506" s="1" t="s">
        <v>46</v>
      </c>
      <c r="H506" s="1" t="s">
        <v>47</v>
      </c>
      <c r="I506" s="1" t="s">
        <v>36</v>
      </c>
      <c r="K506" s="1" t="n">
        <v>68</v>
      </c>
      <c r="L506" s="1" t="n">
        <v>4</v>
      </c>
      <c r="N506" s="1" t="n">
        <v>75</v>
      </c>
    </row>
    <row r="507" customFormat="false" ht="15" hidden="false" customHeight="true" outlineLevel="0" collapsed="false">
      <c r="A507" s="1" t="n">
        <f aca="false">A506+1</f>
        <v>505</v>
      </c>
      <c r="B507" s="1" t="n">
        <f aca="false">B506+1</f>
        <v>1505</v>
      </c>
      <c r="C507" s="1" t="s">
        <v>586</v>
      </c>
      <c r="D507" s="3" t="n">
        <v>22737</v>
      </c>
      <c r="E507" s="1" t="s">
        <v>39</v>
      </c>
      <c r="F507" s="1" t="n">
        <v>100</v>
      </c>
      <c r="G507" s="1" t="s">
        <v>46</v>
      </c>
      <c r="H507" s="1" t="s">
        <v>47</v>
      </c>
      <c r="I507" s="1" t="s">
        <v>36</v>
      </c>
      <c r="K507" s="1" t="n">
        <v>68</v>
      </c>
      <c r="L507" s="1" t="n">
        <v>4</v>
      </c>
      <c r="N507" s="1" t="n">
        <v>75</v>
      </c>
    </row>
    <row r="508" customFormat="false" ht="15" hidden="false" customHeight="true" outlineLevel="0" collapsed="false">
      <c r="A508" s="1" t="n">
        <f aca="false">A507+1</f>
        <v>506</v>
      </c>
      <c r="B508" s="1" t="n">
        <f aca="false">B507+1</f>
        <v>1506</v>
      </c>
      <c r="C508" s="1" t="s">
        <v>587</v>
      </c>
      <c r="D508" s="3" t="n">
        <v>23012</v>
      </c>
      <c r="E508" s="1" t="s">
        <v>39</v>
      </c>
      <c r="F508" s="1" t="n">
        <v>100</v>
      </c>
      <c r="G508" s="1" t="s">
        <v>46</v>
      </c>
      <c r="H508" s="1" t="s">
        <v>47</v>
      </c>
      <c r="I508" s="1" t="s">
        <v>36</v>
      </c>
      <c r="K508" s="1" t="n">
        <v>68</v>
      </c>
      <c r="L508" s="1" t="n">
        <v>4</v>
      </c>
      <c r="N508" s="1" t="n">
        <v>75</v>
      </c>
    </row>
    <row r="509" customFormat="false" ht="15" hidden="false" customHeight="true" outlineLevel="0" collapsed="false">
      <c r="A509" s="1" t="n">
        <f aca="false">A508+1</f>
        <v>507</v>
      </c>
      <c r="B509" s="1" t="n">
        <f aca="false">B508+1</f>
        <v>1507</v>
      </c>
      <c r="C509" s="1" t="s">
        <v>588</v>
      </c>
      <c r="D509" s="3" t="n">
        <v>23102</v>
      </c>
      <c r="E509" s="1" t="s">
        <v>39</v>
      </c>
      <c r="F509" s="1" t="n">
        <v>100</v>
      </c>
      <c r="G509" s="1" t="s">
        <v>46</v>
      </c>
      <c r="H509" s="1" t="s">
        <v>47</v>
      </c>
      <c r="I509" s="1" t="s">
        <v>36</v>
      </c>
      <c r="K509" s="1" t="n">
        <v>68</v>
      </c>
      <c r="L509" s="1" t="n">
        <v>4</v>
      </c>
      <c r="N509" s="1" t="n">
        <v>75</v>
      </c>
    </row>
    <row r="510" customFormat="false" ht="15" hidden="false" customHeight="true" outlineLevel="0" collapsed="false">
      <c r="A510" s="1" t="n">
        <f aca="false">A509+1</f>
        <v>508</v>
      </c>
      <c r="B510" s="1" t="n">
        <f aca="false">B509+1</f>
        <v>1508</v>
      </c>
      <c r="C510" s="1" t="s">
        <v>589</v>
      </c>
      <c r="D510" s="3" t="n">
        <v>23377</v>
      </c>
      <c r="E510" s="1" t="s">
        <v>39</v>
      </c>
      <c r="F510" s="1" t="n">
        <v>100</v>
      </c>
      <c r="G510" s="1" t="s">
        <v>46</v>
      </c>
      <c r="H510" s="1" t="s">
        <v>47</v>
      </c>
      <c r="I510" s="1" t="s">
        <v>36</v>
      </c>
      <c r="K510" s="1" t="n">
        <v>68</v>
      </c>
      <c r="L510" s="1" t="n">
        <v>4</v>
      </c>
      <c r="N510" s="1" t="n">
        <v>75</v>
      </c>
    </row>
    <row r="511" customFormat="false" ht="15" hidden="false" customHeight="true" outlineLevel="0" collapsed="false">
      <c r="A511" s="1" t="n">
        <f aca="false">A510+1</f>
        <v>509</v>
      </c>
      <c r="B511" s="1" t="n">
        <f aca="false">B510+1</f>
        <v>1509</v>
      </c>
      <c r="C511" s="1" t="s">
        <v>590</v>
      </c>
      <c r="D511" s="3" t="n">
        <v>23468</v>
      </c>
      <c r="E511" s="1" t="s">
        <v>39</v>
      </c>
      <c r="F511" s="1" t="n">
        <v>100</v>
      </c>
      <c r="G511" s="1" t="s">
        <v>46</v>
      </c>
      <c r="H511" s="1" t="s">
        <v>47</v>
      </c>
      <c r="I511" s="1" t="s">
        <v>36</v>
      </c>
      <c r="K511" s="1" t="n">
        <v>68</v>
      </c>
      <c r="L511" s="1" t="n">
        <v>4</v>
      </c>
      <c r="N511" s="1" t="n">
        <v>75</v>
      </c>
    </row>
    <row r="512" customFormat="false" ht="15" hidden="false" customHeight="true" outlineLevel="0" collapsed="false">
      <c r="A512" s="1" t="n">
        <f aca="false">A511+1</f>
        <v>510</v>
      </c>
      <c r="B512" s="1" t="n">
        <f aca="false">B511+1</f>
        <v>1510</v>
      </c>
      <c r="C512" s="1" t="s">
        <v>591</v>
      </c>
      <c r="D512" s="3" t="n">
        <v>23743</v>
      </c>
      <c r="E512" s="1" t="s">
        <v>39</v>
      </c>
      <c r="F512" s="1" t="n">
        <v>100</v>
      </c>
      <c r="G512" s="1" t="s">
        <v>46</v>
      </c>
      <c r="H512" s="1" t="s">
        <v>47</v>
      </c>
      <c r="I512" s="1" t="s">
        <v>36</v>
      </c>
      <c r="K512" s="1" t="n">
        <v>68</v>
      </c>
      <c r="L512" s="1" t="n">
        <v>4</v>
      </c>
      <c r="N512" s="1" t="n">
        <v>75</v>
      </c>
    </row>
    <row r="513" customFormat="false" ht="15" hidden="false" customHeight="true" outlineLevel="0" collapsed="false">
      <c r="A513" s="1" t="n">
        <f aca="false">A512+1</f>
        <v>511</v>
      </c>
      <c r="B513" s="1" t="n">
        <f aca="false">B512+1</f>
        <v>1511</v>
      </c>
      <c r="C513" s="1" t="s">
        <v>592</v>
      </c>
      <c r="D513" s="3" t="n">
        <v>23833</v>
      </c>
      <c r="E513" s="1" t="s">
        <v>39</v>
      </c>
      <c r="F513" s="1" t="n">
        <v>100</v>
      </c>
      <c r="G513" s="1" t="s">
        <v>46</v>
      </c>
      <c r="H513" s="1" t="s">
        <v>47</v>
      </c>
      <c r="I513" s="1" t="s">
        <v>36</v>
      </c>
      <c r="K513" s="1" t="n">
        <v>68</v>
      </c>
      <c r="L513" s="1" t="n">
        <v>4</v>
      </c>
      <c r="N513" s="1" t="n">
        <v>75</v>
      </c>
    </row>
    <row r="514" customFormat="false" ht="15" hidden="false" customHeight="true" outlineLevel="0" collapsed="false">
      <c r="A514" s="1" t="n">
        <f aca="false">A513+1</f>
        <v>512</v>
      </c>
      <c r="B514" s="1" t="n">
        <f aca="false">B513+1</f>
        <v>1512</v>
      </c>
      <c r="C514" s="1" t="s">
        <v>593</v>
      </c>
      <c r="D514" s="3" t="n">
        <v>24108</v>
      </c>
      <c r="E514" s="1" t="s">
        <v>39</v>
      </c>
      <c r="F514" s="1" t="n">
        <v>100</v>
      </c>
      <c r="G514" s="1" t="s">
        <v>46</v>
      </c>
      <c r="H514" s="1" t="s">
        <v>47</v>
      </c>
      <c r="I514" s="1" t="s">
        <v>36</v>
      </c>
      <c r="K514" s="1" t="n">
        <v>68</v>
      </c>
      <c r="L514" s="1" t="n">
        <v>4</v>
      </c>
      <c r="N514" s="1" t="n">
        <v>75</v>
      </c>
    </row>
    <row r="515" customFormat="false" ht="15" hidden="false" customHeight="true" outlineLevel="0" collapsed="false">
      <c r="A515" s="1" t="n">
        <f aca="false">A514+1</f>
        <v>513</v>
      </c>
      <c r="B515" s="1" t="n">
        <f aca="false">B514+1</f>
        <v>1513</v>
      </c>
      <c r="C515" s="1" t="s">
        <v>594</v>
      </c>
      <c r="D515" s="3" t="n">
        <v>24198</v>
      </c>
      <c r="E515" s="1" t="s">
        <v>39</v>
      </c>
      <c r="F515" s="1" t="n">
        <v>100</v>
      </c>
      <c r="G515" s="1" t="s">
        <v>46</v>
      </c>
      <c r="H515" s="1" t="s">
        <v>47</v>
      </c>
      <c r="I515" s="1" t="s">
        <v>36</v>
      </c>
      <c r="K515" s="1" t="n">
        <v>68</v>
      </c>
      <c r="L515" s="1" t="n">
        <v>4</v>
      </c>
      <c r="N515" s="1" t="n">
        <v>75</v>
      </c>
    </row>
    <row r="516" customFormat="false" ht="15" hidden="false" customHeight="true" outlineLevel="0" collapsed="false">
      <c r="A516" s="1" t="n">
        <f aca="false">A515+1</f>
        <v>514</v>
      </c>
      <c r="B516" s="1" t="n">
        <f aca="false">B515+1</f>
        <v>1514</v>
      </c>
      <c r="C516" s="1" t="s">
        <v>595</v>
      </c>
      <c r="D516" s="3" t="n">
        <v>24473</v>
      </c>
      <c r="E516" s="1" t="s">
        <v>39</v>
      </c>
      <c r="F516" s="1" t="n">
        <v>100</v>
      </c>
      <c r="G516" s="1" t="s">
        <v>46</v>
      </c>
      <c r="H516" s="1" t="s">
        <v>47</v>
      </c>
      <c r="I516" s="1" t="s">
        <v>36</v>
      </c>
      <c r="K516" s="1" t="n">
        <v>68</v>
      </c>
      <c r="L516" s="1" t="n">
        <v>4</v>
      </c>
      <c r="N516" s="1" t="n">
        <v>75</v>
      </c>
    </row>
    <row r="517" customFormat="false" ht="15" hidden="false" customHeight="true" outlineLevel="0" collapsed="false">
      <c r="A517" s="1" t="n">
        <f aca="false">A516+1</f>
        <v>515</v>
      </c>
      <c r="B517" s="1" t="n">
        <f aca="false">B516+1</f>
        <v>1515</v>
      </c>
      <c r="C517" s="1" t="s">
        <v>596</v>
      </c>
      <c r="D517" s="3" t="n">
        <v>24563</v>
      </c>
      <c r="E517" s="1" t="s">
        <v>39</v>
      </c>
      <c r="F517" s="1" t="n">
        <v>100</v>
      </c>
      <c r="G517" s="1" t="s">
        <v>46</v>
      </c>
      <c r="H517" s="1" t="s">
        <v>47</v>
      </c>
      <c r="I517" s="1" t="s">
        <v>36</v>
      </c>
      <c r="K517" s="1" t="n">
        <v>68</v>
      </c>
      <c r="L517" s="1" t="n">
        <v>4</v>
      </c>
      <c r="N517" s="1" t="n">
        <v>75</v>
      </c>
    </row>
    <row r="518" customFormat="false" ht="15" hidden="false" customHeight="true" outlineLevel="0" collapsed="false">
      <c r="A518" s="1" t="n">
        <f aca="false">A517+1</f>
        <v>516</v>
      </c>
      <c r="B518" s="1" t="n">
        <f aca="false">B517+1</f>
        <v>1516</v>
      </c>
      <c r="C518" s="1" t="s">
        <v>597</v>
      </c>
      <c r="D518" s="3" t="n">
        <v>24838</v>
      </c>
      <c r="E518" s="1" t="s">
        <v>39</v>
      </c>
      <c r="F518" s="1" t="n">
        <v>100</v>
      </c>
      <c r="G518" s="1" t="s">
        <v>46</v>
      </c>
      <c r="H518" s="1" t="s">
        <v>47</v>
      </c>
      <c r="I518" s="1" t="s">
        <v>36</v>
      </c>
      <c r="K518" s="1" t="n">
        <v>68</v>
      </c>
      <c r="L518" s="1" t="n">
        <v>4</v>
      </c>
      <c r="N518" s="1" t="n">
        <v>75</v>
      </c>
    </row>
    <row r="519" customFormat="false" ht="15" hidden="false" customHeight="true" outlineLevel="0" collapsed="false">
      <c r="A519" s="1" t="n">
        <f aca="false">A518+1</f>
        <v>517</v>
      </c>
      <c r="B519" s="1" t="n">
        <f aca="false">B518+1</f>
        <v>1517</v>
      </c>
      <c r="C519" s="1" t="s">
        <v>598</v>
      </c>
      <c r="D519" s="3" t="n">
        <v>24929</v>
      </c>
      <c r="E519" s="1" t="s">
        <v>39</v>
      </c>
      <c r="F519" s="1" t="n">
        <v>100</v>
      </c>
      <c r="G519" s="1" t="s">
        <v>46</v>
      </c>
      <c r="H519" s="1" t="s">
        <v>47</v>
      </c>
      <c r="I519" s="1" t="s">
        <v>36</v>
      </c>
      <c r="K519" s="1" t="n">
        <v>68</v>
      </c>
      <c r="L519" s="1" t="n">
        <v>4</v>
      </c>
      <c r="N519" s="1" t="n">
        <v>75</v>
      </c>
    </row>
    <row r="520" customFormat="false" ht="15" hidden="false" customHeight="true" outlineLevel="0" collapsed="false">
      <c r="A520" s="1" t="n">
        <f aca="false">A519+1</f>
        <v>518</v>
      </c>
      <c r="B520" s="1" t="n">
        <f aca="false">B519+1</f>
        <v>1518</v>
      </c>
      <c r="C520" s="1" t="s">
        <v>599</v>
      </c>
      <c r="D520" s="3" t="n">
        <v>25204</v>
      </c>
      <c r="E520" s="1" t="s">
        <v>39</v>
      </c>
      <c r="F520" s="1" t="n">
        <v>100</v>
      </c>
      <c r="G520" s="1" t="s">
        <v>46</v>
      </c>
      <c r="H520" s="1" t="s">
        <v>47</v>
      </c>
      <c r="I520" s="1" t="s">
        <v>36</v>
      </c>
      <c r="K520" s="1" t="n">
        <v>68</v>
      </c>
      <c r="L520" s="1" t="n">
        <v>4</v>
      </c>
      <c r="N520" s="1" t="n">
        <v>75</v>
      </c>
    </row>
    <row r="521" customFormat="false" ht="15" hidden="false" customHeight="true" outlineLevel="0" collapsed="false">
      <c r="A521" s="1" t="n">
        <f aca="false">A520+1</f>
        <v>519</v>
      </c>
      <c r="B521" s="1" t="n">
        <f aca="false">B520+1</f>
        <v>1519</v>
      </c>
      <c r="C521" s="1" t="s">
        <v>600</v>
      </c>
      <c r="D521" s="3" t="n">
        <v>25294</v>
      </c>
      <c r="E521" s="1" t="s">
        <v>39</v>
      </c>
      <c r="F521" s="1" t="n">
        <v>100</v>
      </c>
      <c r="G521" s="1" t="s">
        <v>46</v>
      </c>
      <c r="H521" s="1" t="s">
        <v>47</v>
      </c>
      <c r="I521" s="1" t="s">
        <v>36</v>
      </c>
      <c r="K521" s="1" t="n">
        <v>68</v>
      </c>
      <c r="L521" s="1" t="n">
        <v>4</v>
      </c>
      <c r="N521" s="1" t="n">
        <v>75</v>
      </c>
    </row>
    <row r="522" customFormat="false" ht="15" hidden="false" customHeight="true" outlineLevel="0" collapsed="false">
      <c r="A522" s="1" t="n">
        <f aca="false">A521+1</f>
        <v>520</v>
      </c>
      <c r="B522" s="1" t="n">
        <f aca="false">B521+1</f>
        <v>1520</v>
      </c>
      <c r="C522" s="1" t="s">
        <v>601</v>
      </c>
      <c r="D522" s="3" t="n">
        <v>25569</v>
      </c>
      <c r="E522" s="1" t="s">
        <v>39</v>
      </c>
      <c r="F522" s="1" t="n">
        <v>100</v>
      </c>
      <c r="G522" s="1" t="s">
        <v>46</v>
      </c>
      <c r="H522" s="1" t="s">
        <v>47</v>
      </c>
      <c r="I522" s="1" t="s">
        <v>36</v>
      </c>
      <c r="K522" s="1" t="n">
        <v>68</v>
      </c>
      <c r="L522" s="1" t="n">
        <v>4</v>
      </c>
      <c r="N522" s="1" t="n">
        <v>75</v>
      </c>
    </row>
    <row r="523" customFormat="false" ht="15" hidden="false" customHeight="true" outlineLevel="0" collapsed="false">
      <c r="A523" s="1" t="n">
        <f aca="false">A522+1</f>
        <v>521</v>
      </c>
      <c r="B523" s="1" t="n">
        <f aca="false">B522+1</f>
        <v>1521</v>
      </c>
      <c r="C523" s="1" t="s">
        <v>602</v>
      </c>
      <c r="D523" s="3" t="n">
        <v>25659</v>
      </c>
      <c r="E523" s="1" t="s">
        <v>39</v>
      </c>
      <c r="F523" s="1" t="n">
        <v>100</v>
      </c>
      <c r="G523" s="1" t="s">
        <v>46</v>
      </c>
      <c r="H523" s="1" t="s">
        <v>47</v>
      </c>
      <c r="I523" s="1" t="s">
        <v>36</v>
      </c>
      <c r="K523" s="1" t="n">
        <v>68</v>
      </c>
      <c r="L523" s="1" t="n">
        <v>4</v>
      </c>
      <c r="N523" s="1" t="n">
        <v>75</v>
      </c>
    </row>
    <row r="524" customFormat="false" ht="15" hidden="false" customHeight="true" outlineLevel="0" collapsed="false">
      <c r="A524" s="1" t="n">
        <f aca="false">A523+1</f>
        <v>522</v>
      </c>
      <c r="B524" s="1" t="n">
        <f aca="false">B523+1</f>
        <v>1522</v>
      </c>
      <c r="C524" s="1" t="s">
        <v>603</v>
      </c>
      <c r="D524" s="3" t="n">
        <v>25934</v>
      </c>
      <c r="E524" s="1" t="s">
        <v>39</v>
      </c>
      <c r="F524" s="1" t="n">
        <v>100</v>
      </c>
      <c r="G524" s="1" t="s">
        <v>46</v>
      </c>
      <c r="H524" s="1" t="s">
        <v>47</v>
      </c>
      <c r="I524" s="1" t="s">
        <v>36</v>
      </c>
      <c r="K524" s="1" t="n">
        <v>68</v>
      </c>
      <c r="L524" s="1" t="n">
        <v>4</v>
      </c>
      <c r="N524" s="1" t="n">
        <v>75</v>
      </c>
    </row>
    <row r="525" customFormat="false" ht="15" hidden="false" customHeight="true" outlineLevel="0" collapsed="false">
      <c r="A525" s="1" t="n">
        <f aca="false">A524+1</f>
        <v>523</v>
      </c>
      <c r="B525" s="1" t="n">
        <f aca="false">B524+1</f>
        <v>1523</v>
      </c>
      <c r="C525" s="1" t="s">
        <v>604</v>
      </c>
      <c r="D525" s="3" t="n">
        <v>26024</v>
      </c>
      <c r="E525" s="1" t="s">
        <v>39</v>
      </c>
      <c r="F525" s="1" t="n">
        <v>100</v>
      </c>
      <c r="G525" s="1" t="s">
        <v>46</v>
      </c>
      <c r="H525" s="1" t="s">
        <v>47</v>
      </c>
      <c r="I525" s="1" t="s">
        <v>36</v>
      </c>
      <c r="K525" s="1" t="n">
        <v>68</v>
      </c>
      <c r="L525" s="1" t="n">
        <v>4</v>
      </c>
      <c r="N525" s="1" t="n">
        <v>75</v>
      </c>
    </row>
    <row r="526" customFormat="false" ht="15" hidden="false" customHeight="true" outlineLevel="0" collapsed="false">
      <c r="A526" s="1" t="n">
        <f aca="false">A525+1</f>
        <v>524</v>
      </c>
      <c r="B526" s="1" t="n">
        <f aca="false">B525+1</f>
        <v>1524</v>
      </c>
      <c r="C526" s="1" t="s">
        <v>605</v>
      </c>
      <c r="D526" s="3" t="n">
        <v>26299</v>
      </c>
      <c r="E526" s="1" t="s">
        <v>39</v>
      </c>
      <c r="F526" s="1" t="n">
        <v>100</v>
      </c>
      <c r="G526" s="1" t="s">
        <v>46</v>
      </c>
      <c r="H526" s="1" t="s">
        <v>47</v>
      </c>
      <c r="I526" s="1" t="s">
        <v>36</v>
      </c>
      <c r="K526" s="1" t="n">
        <v>68</v>
      </c>
      <c r="L526" s="1" t="n">
        <v>4</v>
      </c>
      <c r="N526" s="1" t="n">
        <v>75</v>
      </c>
    </row>
    <row r="527" customFormat="false" ht="15" hidden="false" customHeight="true" outlineLevel="0" collapsed="false">
      <c r="A527" s="1" t="n">
        <f aca="false">A526+1</f>
        <v>525</v>
      </c>
      <c r="B527" s="1" t="n">
        <f aca="false">B526+1</f>
        <v>1525</v>
      </c>
      <c r="C527" s="1" t="s">
        <v>606</v>
      </c>
      <c r="D527" s="3" t="n">
        <v>26390</v>
      </c>
      <c r="E527" s="1" t="s">
        <v>39</v>
      </c>
      <c r="F527" s="1" t="n">
        <v>100</v>
      </c>
      <c r="G527" s="1" t="s">
        <v>46</v>
      </c>
      <c r="H527" s="1" t="s">
        <v>47</v>
      </c>
      <c r="I527" s="1" t="s">
        <v>36</v>
      </c>
      <c r="K527" s="1" t="n">
        <v>68</v>
      </c>
      <c r="L527" s="1" t="n">
        <v>4</v>
      </c>
      <c r="N527" s="1" t="n">
        <v>75</v>
      </c>
    </row>
    <row r="528" customFormat="false" ht="15" hidden="false" customHeight="true" outlineLevel="0" collapsed="false">
      <c r="A528" s="1" t="n">
        <f aca="false">A527+1</f>
        <v>526</v>
      </c>
      <c r="B528" s="1" t="n">
        <f aca="false">B527+1</f>
        <v>1526</v>
      </c>
      <c r="C528" s="1" t="s">
        <v>607</v>
      </c>
      <c r="D528" s="3" t="n">
        <v>26665</v>
      </c>
      <c r="E528" s="1" t="s">
        <v>39</v>
      </c>
      <c r="F528" s="1" t="n">
        <v>100</v>
      </c>
      <c r="G528" s="1" t="s">
        <v>46</v>
      </c>
      <c r="H528" s="1" t="s">
        <v>47</v>
      </c>
      <c r="I528" s="1" t="s">
        <v>36</v>
      </c>
      <c r="K528" s="1" t="n">
        <v>68</v>
      </c>
      <c r="L528" s="1" t="n">
        <v>4</v>
      </c>
      <c r="N528" s="1" t="n">
        <v>75</v>
      </c>
    </row>
    <row r="529" customFormat="false" ht="15" hidden="false" customHeight="true" outlineLevel="0" collapsed="false">
      <c r="A529" s="1" t="n">
        <f aca="false">A528+1</f>
        <v>527</v>
      </c>
      <c r="B529" s="1" t="n">
        <f aca="false">B528+1</f>
        <v>1527</v>
      </c>
      <c r="C529" s="1" t="s">
        <v>608</v>
      </c>
      <c r="D529" s="3" t="n">
        <v>26755</v>
      </c>
      <c r="E529" s="1" t="s">
        <v>39</v>
      </c>
      <c r="F529" s="1" t="n">
        <v>100</v>
      </c>
      <c r="G529" s="1" t="s">
        <v>46</v>
      </c>
      <c r="H529" s="1" t="s">
        <v>47</v>
      </c>
      <c r="I529" s="1" t="s">
        <v>36</v>
      </c>
      <c r="K529" s="1" t="n">
        <v>68</v>
      </c>
      <c r="L529" s="1" t="n">
        <v>4</v>
      </c>
      <c r="N529" s="1" t="n">
        <v>75</v>
      </c>
    </row>
    <row r="530" customFormat="false" ht="15" hidden="false" customHeight="true" outlineLevel="0" collapsed="false">
      <c r="A530" s="1" t="n">
        <f aca="false">A529+1</f>
        <v>528</v>
      </c>
      <c r="B530" s="1" t="n">
        <f aca="false">B529+1</f>
        <v>1528</v>
      </c>
      <c r="C530" s="1" t="s">
        <v>609</v>
      </c>
      <c r="D530" s="3" t="n">
        <v>27030</v>
      </c>
      <c r="E530" s="1" t="s">
        <v>39</v>
      </c>
      <c r="F530" s="1" t="n">
        <v>100</v>
      </c>
      <c r="G530" s="1" t="s">
        <v>46</v>
      </c>
      <c r="H530" s="1" t="s">
        <v>47</v>
      </c>
      <c r="I530" s="1" t="s">
        <v>36</v>
      </c>
      <c r="K530" s="1" t="n">
        <v>68</v>
      </c>
      <c r="L530" s="1" t="n">
        <v>4</v>
      </c>
      <c r="N530" s="1" t="n">
        <v>75</v>
      </c>
    </row>
    <row r="531" customFormat="false" ht="15" hidden="false" customHeight="true" outlineLevel="0" collapsed="false">
      <c r="A531" s="1" t="n">
        <f aca="false">A530+1</f>
        <v>529</v>
      </c>
      <c r="B531" s="1" t="n">
        <f aca="false">B530+1</f>
        <v>1529</v>
      </c>
      <c r="C531" s="1" t="s">
        <v>610</v>
      </c>
      <c r="D531" s="3" t="n">
        <v>27120</v>
      </c>
      <c r="E531" s="1" t="s">
        <v>39</v>
      </c>
      <c r="F531" s="1" t="n">
        <v>100</v>
      </c>
      <c r="G531" s="1" t="s">
        <v>46</v>
      </c>
      <c r="H531" s="1" t="s">
        <v>47</v>
      </c>
      <c r="I531" s="1" t="s">
        <v>36</v>
      </c>
      <c r="K531" s="1" t="n">
        <v>68</v>
      </c>
      <c r="L531" s="1" t="n">
        <v>4</v>
      </c>
      <c r="N531" s="1" t="n">
        <v>75</v>
      </c>
    </row>
    <row r="532" customFormat="false" ht="15" hidden="false" customHeight="true" outlineLevel="0" collapsed="false">
      <c r="A532" s="1" t="n">
        <f aca="false">A531+1</f>
        <v>530</v>
      </c>
      <c r="B532" s="1" t="n">
        <f aca="false">B531+1</f>
        <v>1530</v>
      </c>
      <c r="C532" s="1" t="s">
        <v>611</v>
      </c>
      <c r="D532" s="3" t="n">
        <v>27395</v>
      </c>
      <c r="E532" s="1" t="s">
        <v>39</v>
      </c>
      <c r="F532" s="1" t="n">
        <v>100</v>
      </c>
      <c r="G532" s="1" t="s">
        <v>46</v>
      </c>
      <c r="H532" s="1" t="s">
        <v>47</v>
      </c>
      <c r="I532" s="1" t="s">
        <v>36</v>
      </c>
      <c r="K532" s="1" t="n">
        <v>68</v>
      </c>
      <c r="L532" s="1" t="n">
        <v>4</v>
      </c>
      <c r="N532" s="1" t="n">
        <v>75</v>
      </c>
    </row>
    <row r="533" customFormat="false" ht="15" hidden="false" customHeight="true" outlineLevel="0" collapsed="false">
      <c r="A533" s="1" t="n">
        <f aca="false">A532+1</f>
        <v>531</v>
      </c>
      <c r="B533" s="1" t="n">
        <f aca="false">B532+1</f>
        <v>1531</v>
      </c>
      <c r="C533" s="1" t="s">
        <v>612</v>
      </c>
      <c r="D533" s="3" t="n">
        <v>27485</v>
      </c>
      <c r="E533" s="1" t="s">
        <v>39</v>
      </c>
      <c r="F533" s="1" t="n">
        <v>100</v>
      </c>
      <c r="G533" s="1" t="s">
        <v>46</v>
      </c>
      <c r="H533" s="1" t="s">
        <v>47</v>
      </c>
      <c r="I533" s="1" t="s">
        <v>36</v>
      </c>
      <c r="K533" s="1" t="n">
        <v>68</v>
      </c>
      <c r="L533" s="1" t="n">
        <v>4</v>
      </c>
      <c r="N533" s="1" t="n">
        <v>75</v>
      </c>
    </row>
    <row r="534" customFormat="false" ht="15" hidden="false" customHeight="true" outlineLevel="0" collapsed="false">
      <c r="A534" s="1" t="n">
        <f aca="false">A533+1</f>
        <v>532</v>
      </c>
      <c r="B534" s="1" t="n">
        <f aca="false">B533+1</f>
        <v>1532</v>
      </c>
      <c r="C534" s="1" t="s">
        <v>613</v>
      </c>
      <c r="D534" s="3" t="n">
        <v>27760</v>
      </c>
      <c r="E534" s="1" t="s">
        <v>39</v>
      </c>
      <c r="F534" s="1" t="n">
        <v>100</v>
      </c>
      <c r="G534" s="1" t="s">
        <v>46</v>
      </c>
      <c r="H534" s="1" t="s">
        <v>47</v>
      </c>
      <c r="I534" s="1" t="s">
        <v>36</v>
      </c>
      <c r="K534" s="1" t="n">
        <v>68</v>
      </c>
      <c r="L534" s="1" t="n">
        <v>4</v>
      </c>
      <c r="N534" s="1" t="n">
        <v>75</v>
      </c>
    </row>
    <row r="535" customFormat="false" ht="15" hidden="false" customHeight="true" outlineLevel="0" collapsed="false">
      <c r="A535" s="1" t="n">
        <f aca="false">A534+1</f>
        <v>533</v>
      </c>
      <c r="B535" s="1" t="n">
        <f aca="false">B534+1</f>
        <v>1533</v>
      </c>
      <c r="C535" s="1" t="s">
        <v>614</v>
      </c>
      <c r="D535" s="3" t="n">
        <v>27851</v>
      </c>
      <c r="E535" s="1" t="s">
        <v>39</v>
      </c>
      <c r="F535" s="1" t="n">
        <v>100</v>
      </c>
      <c r="G535" s="1" t="s">
        <v>46</v>
      </c>
      <c r="H535" s="1" t="s">
        <v>47</v>
      </c>
      <c r="I535" s="1" t="s">
        <v>36</v>
      </c>
      <c r="K535" s="1" t="n">
        <v>68</v>
      </c>
      <c r="L535" s="1" t="n">
        <v>4</v>
      </c>
      <c r="N535" s="1" t="n">
        <v>75</v>
      </c>
    </row>
    <row r="536" customFormat="false" ht="15" hidden="false" customHeight="true" outlineLevel="0" collapsed="false">
      <c r="A536" s="1" t="n">
        <f aca="false">A535+1</f>
        <v>534</v>
      </c>
      <c r="B536" s="1" t="n">
        <f aca="false">B535+1</f>
        <v>1534</v>
      </c>
      <c r="C536" s="1" t="s">
        <v>615</v>
      </c>
      <c r="D536" s="3" t="n">
        <v>28126</v>
      </c>
      <c r="E536" s="1" t="s">
        <v>39</v>
      </c>
      <c r="F536" s="1" t="n">
        <v>100</v>
      </c>
      <c r="G536" s="1" t="s">
        <v>46</v>
      </c>
      <c r="H536" s="1" t="s">
        <v>47</v>
      </c>
      <c r="I536" s="1" t="s">
        <v>36</v>
      </c>
      <c r="K536" s="1" t="n">
        <v>68</v>
      </c>
      <c r="L536" s="1" t="n">
        <v>4</v>
      </c>
      <c r="N536" s="1" t="n">
        <v>75</v>
      </c>
    </row>
    <row r="537" customFormat="false" ht="15" hidden="false" customHeight="true" outlineLevel="0" collapsed="false">
      <c r="A537" s="1" t="n">
        <f aca="false">A536+1</f>
        <v>535</v>
      </c>
      <c r="B537" s="1" t="n">
        <f aca="false">B536+1</f>
        <v>1535</v>
      </c>
      <c r="C537" s="1" t="s">
        <v>616</v>
      </c>
      <c r="D537" s="3" t="n">
        <v>28216</v>
      </c>
      <c r="E537" s="1" t="s">
        <v>39</v>
      </c>
      <c r="F537" s="1" t="n">
        <v>100</v>
      </c>
      <c r="G537" s="1" t="s">
        <v>46</v>
      </c>
      <c r="H537" s="1" t="s">
        <v>47</v>
      </c>
      <c r="I537" s="1" t="s">
        <v>36</v>
      </c>
      <c r="K537" s="1" t="n">
        <v>68</v>
      </c>
      <c r="L537" s="1" t="n">
        <v>4</v>
      </c>
      <c r="N537" s="1" t="n">
        <v>75</v>
      </c>
    </row>
    <row r="538" customFormat="false" ht="15" hidden="false" customHeight="true" outlineLevel="0" collapsed="false">
      <c r="A538" s="1" t="n">
        <f aca="false">A537+1</f>
        <v>536</v>
      </c>
      <c r="B538" s="1" t="n">
        <f aca="false">B537+1</f>
        <v>1536</v>
      </c>
      <c r="C538" s="1" t="s">
        <v>617</v>
      </c>
      <c r="D538" s="3" t="n">
        <v>28491</v>
      </c>
      <c r="E538" s="1" t="s">
        <v>39</v>
      </c>
      <c r="F538" s="1" t="n">
        <v>100</v>
      </c>
      <c r="G538" s="1" t="s">
        <v>46</v>
      </c>
      <c r="H538" s="1" t="s">
        <v>47</v>
      </c>
      <c r="I538" s="1" t="s">
        <v>36</v>
      </c>
      <c r="K538" s="1" t="n">
        <v>68</v>
      </c>
      <c r="L538" s="1" t="n">
        <v>4</v>
      </c>
      <c r="N538" s="1" t="n">
        <v>75</v>
      </c>
    </row>
    <row r="539" customFormat="false" ht="15" hidden="false" customHeight="true" outlineLevel="0" collapsed="false">
      <c r="A539" s="1" t="n">
        <f aca="false">A538+1</f>
        <v>537</v>
      </c>
      <c r="B539" s="1" t="n">
        <f aca="false">B538+1</f>
        <v>1537</v>
      </c>
      <c r="C539" s="1" t="s">
        <v>618</v>
      </c>
      <c r="D539" s="3" t="n">
        <v>28581</v>
      </c>
      <c r="E539" s="1" t="s">
        <v>39</v>
      </c>
      <c r="F539" s="1" t="n">
        <v>100</v>
      </c>
      <c r="G539" s="1" t="s">
        <v>46</v>
      </c>
      <c r="H539" s="1" t="s">
        <v>47</v>
      </c>
      <c r="I539" s="1" t="s">
        <v>36</v>
      </c>
      <c r="K539" s="1" t="n">
        <v>68</v>
      </c>
      <c r="L539" s="1" t="n">
        <v>4</v>
      </c>
      <c r="N539" s="1" t="n">
        <v>75</v>
      </c>
    </row>
    <row r="540" customFormat="false" ht="15" hidden="false" customHeight="true" outlineLevel="0" collapsed="false">
      <c r="A540" s="1" t="n">
        <f aca="false">A539+1</f>
        <v>538</v>
      </c>
      <c r="B540" s="1" t="n">
        <f aca="false">B539+1</f>
        <v>1538</v>
      </c>
      <c r="C540" s="1" t="s">
        <v>619</v>
      </c>
      <c r="D540" s="3" t="n">
        <v>28856</v>
      </c>
      <c r="E540" s="1" t="s">
        <v>39</v>
      </c>
      <c r="F540" s="1" t="n">
        <v>100</v>
      </c>
      <c r="G540" s="1" t="s">
        <v>46</v>
      </c>
      <c r="H540" s="1" t="s">
        <v>47</v>
      </c>
      <c r="I540" s="1" t="s">
        <v>36</v>
      </c>
      <c r="K540" s="1" t="n">
        <v>68</v>
      </c>
      <c r="L540" s="1" t="n">
        <v>4</v>
      </c>
      <c r="N540" s="1" t="n">
        <v>75</v>
      </c>
    </row>
    <row r="541" customFormat="false" ht="15" hidden="false" customHeight="true" outlineLevel="0" collapsed="false">
      <c r="A541" s="1" t="n">
        <f aca="false">A540+1</f>
        <v>539</v>
      </c>
      <c r="B541" s="1" t="n">
        <f aca="false">B540+1</f>
        <v>1539</v>
      </c>
      <c r="C541" s="1" t="s">
        <v>620</v>
      </c>
      <c r="D541" s="3" t="n">
        <v>28946</v>
      </c>
      <c r="E541" s="1" t="s">
        <v>39</v>
      </c>
      <c r="F541" s="1" t="n">
        <v>100</v>
      </c>
      <c r="G541" s="1" t="s">
        <v>46</v>
      </c>
      <c r="H541" s="1" t="s">
        <v>47</v>
      </c>
      <c r="I541" s="1" t="s">
        <v>36</v>
      </c>
      <c r="K541" s="1" t="n">
        <v>68</v>
      </c>
      <c r="L541" s="1" t="n">
        <v>4</v>
      </c>
      <c r="N541" s="1" t="n">
        <v>75</v>
      </c>
    </row>
    <row r="542" customFormat="false" ht="15" hidden="false" customHeight="true" outlineLevel="0" collapsed="false">
      <c r="A542" s="1" t="n">
        <f aca="false">A541+1</f>
        <v>540</v>
      </c>
      <c r="B542" s="1" t="n">
        <f aca="false">B541+1</f>
        <v>1540</v>
      </c>
      <c r="C542" s="1" t="s">
        <v>621</v>
      </c>
      <c r="D542" s="3" t="n">
        <v>29221</v>
      </c>
      <c r="E542" s="1" t="s">
        <v>39</v>
      </c>
      <c r="F542" s="1" t="n">
        <v>100</v>
      </c>
      <c r="G542" s="1" t="s">
        <v>46</v>
      </c>
      <c r="H542" s="1" t="s">
        <v>47</v>
      </c>
      <c r="I542" s="1" t="s">
        <v>36</v>
      </c>
      <c r="K542" s="1" t="n">
        <v>68</v>
      </c>
      <c r="L542" s="1" t="n">
        <v>4</v>
      </c>
      <c r="N542" s="1" t="n">
        <v>75</v>
      </c>
    </row>
    <row r="543" customFormat="false" ht="15" hidden="false" customHeight="true" outlineLevel="0" collapsed="false">
      <c r="A543" s="1" t="n">
        <f aca="false">A542+1</f>
        <v>541</v>
      </c>
      <c r="B543" s="1" t="n">
        <f aca="false">B542+1</f>
        <v>1541</v>
      </c>
      <c r="C543" s="1" t="s">
        <v>622</v>
      </c>
      <c r="D543" s="3" t="n">
        <v>29312</v>
      </c>
      <c r="E543" s="1" t="s">
        <v>39</v>
      </c>
      <c r="F543" s="1" t="n">
        <v>100</v>
      </c>
      <c r="G543" s="1" t="s">
        <v>46</v>
      </c>
      <c r="H543" s="1" t="s">
        <v>47</v>
      </c>
      <c r="I543" s="1" t="s">
        <v>36</v>
      </c>
      <c r="K543" s="1" t="n">
        <v>68</v>
      </c>
      <c r="L543" s="1" t="n">
        <v>4</v>
      </c>
      <c r="N543" s="1" t="n">
        <v>75</v>
      </c>
    </row>
    <row r="544" customFormat="false" ht="15" hidden="false" customHeight="true" outlineLevel="0" collapsed="false">
      <c r="A544" s="1" t="n">
        <f aca="false">A543+1</f>
        <v>542</v>
      </c>
      <c r="B544" s="1" t="n">
        <f aca="false">B543+1</f>
        <v>1542</v>
      </c>
      <c r="C544" s="1" t="s">
        <v>623</v>
      </c>
      <c r="D544" s="3" t="n">
        <v>29587</v>
      </c>
      <c r="E544" s="1" t="s">
        <v>39</v>
      </c>
      <c r="F544" s="1" t="n">
        <v>100</v>
      </c>
      <c r="G544" s="1" t="s">
        <v>46</v>
      </c>
      <c r="H544" s="1" t="s">
        <v>47</v>
      </c>
      <c r="I544" s="1" t="s">
        <v>36</v>
      </c>
      <c r="K544" s="1" t="n">
        <v>68</v>
      </c>
      <c r="L544" s="1" t="n">
        <v>4</v>
      </c>
      <c r="N544" s="1" t="n">
        <v>75</v>
      </c>
    </row>
    <row r="545" customFormat="false" ht="15" hidden="false" customHeight="true" outlineLevel="0" collapsed="false">
      <c r="A545" s="1" t="n">
        <f aca="false">A544+1</f>
        <v>543</v>
      </c>
      <c r="B545" s="1" t="n">
        <f aca="false">B544+1</f>
        <v>1543</v>
      </c>
      <c r="C545" s="1" t="s">
        <v>624</v>
      </c>
      <c r="D545" s="3" t="n">
        <v>29677</v>
      </c>
      <c r="E545" s="1" t="s">
        <v>39</v>
      </c>
      <c r="F545" s="1" t="n">
        <v>100</v>
      </c>
      <c r="G545" s="1" t="s">
        <v>46</v>
      </c>
      <c r="H545" s="1" t="s">
        <v>47</v>
      </c>
      <c r="I545" s="1" t="s">
        <v>36</v>
      </c>
      <c r="K545" s="1" t="n">
        <v>68</v>
      </c>
      <c r="L545" s="1" t="n">
        <v>4</v>
      </c>
      <c r="N545" s="1" t="n">
        <v>75</v>
      </c>
    </row>
    <row r="546" customFormat="false" ht="15" hidden="false" customHeight="true" outlineLevel="0" collapsed="false">
      <c r="A546" s="1" t="n">
        <f aca="false">A545+1</f>
        <v>544</v>
      </c>
      <c r="B546" s="1" t="n">
        <f aca="false">B545+1</f>
        <v>1544</v>
      </c>
      <c r="C546" s="1" t="s">
        <v>625</v>
      </c>
      <c r="D546" s="3" t="n">
        <v>29952</v>
      </c>
      <c r="E546" s="1" t="s">
        <v>39</v>
      </c>
      <c r="F546" s="1" t="n">
        <v>100</v>
      </c>
      <c r="G546" s="1" t="s">
        <v>46</v>
      </c>
      <c r="H546" s="1" t="s">
        <v>47</v>
      </c>
      <c r="I546" s="1" t="s">
        <v>36</v>
      </c>
      <c r="K546" s="1" t="n">
        <v>68</v>
      </c>
      <c r="L546" s="1" t="n">
        <v>4</v>
      </c>
      <c r="N546" s="1" t="n">
        <v>75</v>
      </c>
    </row>
    <row r="547" customFormat="false" ht="15" hidden="false" customHeight="true" outlineLevel="0" collapsed="false">
      <c r="A547" s="1" t="n">
        <f aca="false">A546+1</f>
        <v>545</v>
      </c>
      <c r="B547" s="1" t="n">
        <f aca="false">B546+1</f>
        <v>1545</v>
      </c>
      <c r="C547" s="1" t="s">
        <v>626</v>
      </c>
      <c r="D547" s="3" t="n">
        <v>30042</v>
      </c>
      <c r="E547" s="1" t="s">
        <v>39</v>
      </c>
      <c r="F547" s="1" t="n">
        <v>100</v>
      </c>
      <c r="G547" s="1" t="s">
        <v>46</v>
      </c>
      <c r="H547" s="1" t="s">
        <v>47</v>
      </c>
      <c r="I547" s="1" t="s">
        <v>36</v>
      </c>
      <c r="K547" s="1" t="n">
        <v>68</v>
      </c>
      <c r="L547" s="1" t="n">
        <v>4</v>
      </c>
      <c r="N547" s="1" t="n">
        <v>75</v>
      </c>
    </row>
    <row r="548" customFormat="false" ht="15" hidden="false" customHeight="true" outlineLevel="0" collapsed="false">
      <c r="A548" s="1" t="n">
        <f aca="false">A547+1</f>
        <v>546</v>
      </c>
      <c r="B548" s="1" t="n">
        <f aca="false">B547+1</f>
        <v>1546</v>
      </c>
      <c r="C548" s="1" t="s">
        <v>627</v>
      </c>
      <c r="D548" s="3" t="n">
        <v>30317</v>
      </c>
      <c r="E548" s="1" t="s">
        <v>39</v>
      </c>
      <c r="F548" s="1" t="n">
        <v>100</v>
      </c>
      <c r="G548" s="1" t="s">
        <v>46</v>
      </c>
      <c r="H548" s="1" t="s">
        <v>47</v>
      </c>
      <c r="I548" s="1" t="s">
        <v>36</v>
      </c>
      <c r="K548" s="1" t="n">
        <v>68</v>
      </c>
      <c r="L548" s="1" t="n">
        <v>4</v>
      </c>
      <c r="N548" s="1" t="n">
        <v>75</v>
      </c>
    </row>
    <row r="549" customFormat="false" ht="15" hidden="false" customHeight="true" outlineLevel="0" collapsed="false">
      <c r="A549" s="1" t="n">
        <f aca="false">A548+1</f>
        <v>547</v>
      </c>
      <c r="B549" s="1" t="n">
        <f aca="false">B548+1</f>
        <v>1547</v>
      </c>
      <c r="C549" s="1" t="s">
        <v>628</v>
      </c>
      <c r="D549" s="3" t="n">
        <v>30407</v>
      </c>
      <c r="E549" s="1" t="s">
        <v>39</v>
      </c>
      <c r="F549" s="1" t="n">
        <v>100</v>
      </c>
      <c r="G549" s="1" t="s">
        <v>46</v>
      </c>
      <c r="H549" s="1" t="s">
        <v>47</v>
      </c>
      <c r="I549" s="1" t="s">
        <v>36</v>
      </c>
      <c r="K549" s="1" t="n">
        <v>68</v>
      </c>
      <c r="L549" s="1" t="n">
        <v>4</v>
      </c>
      <c r="N549" s="1" t="n">
        <v>75</v>
      </c>
    </row>
    <row r="550" customFormat="false" ht="15" hidden="false" customHeight="true" outlineLevel="0" collapsed="false">
      <c r="A550" s="1" t="n">
        <f aca="false">A549+1</f>
        <v>548</v>
      </c>
      <c r="B550" s="1" t="n">
        <f aca="false">B549+1</f>
        <v>1548</v>
      </c>
      <c r="C550" s="1" t="s">
        <v>629</v>
      </c>
      <c r="D550" s="3" t="n">
        <v>30682</v>
      </c>
      <c r="E550" s="1" t="s">
        <v>39</v>
      </c>
      <c r="F550" s="1" t="n">
        <v>100</v>
      </c>
      <c r="G550" s="1" t="s">
        <v>46</v>
      </c>
      <c r="H550" s="1" t="s">
        <v>47</v>
      </c>
      <c r="I550" s="1" t="s">
        <v>36</v>
      </c>
      <c r="K550" s="1" t="n">
        <v>68</v>
      </c>
      <c r="L550" s="1" t="n">
        <v>4</v>
      </c>
      <c r="N550" s="1" t="n">
        <v>75</v>
      </c>
    </row>
    <row r="551" customFormat="false" ht="15" hidden="false" customHeight="true" outlineLevel="0" collapsed="false">
      <c r="A551" s="1" t="n">
        <f aca="false">A550+1</f>
        <v>549</v>
      </c>
      <c r="B551" s="1" t="n">
        <f aca="false">B550+1</f>
        <v>1549</v>
      </c>
      <c r="C551" s="1" t="s">
        <v>630</v>
      </c>
      <c r="D551" s="3" t="n">
        <v>30773</v>
      </c>
      <c r="E551" s="1" t="s">
        <v>39</v>
      </c>
      <c r="F551" s="1" t="n">
        <v>100</v>
      </c>
      <c r="G551" s="1" t="s">
        <v>46</v>
      </c>
      <c r="H551" s="1" t="s">
        <v>47</v>
      </c>
      <c r="I551" s="1" t="s">
        <v>36</v>
      </c>
      <c r="K551" s="1" t="n">
        <v>68</v>
      </c>
      <c r="L551" s="1" t="n">
        <v>4</v>
      </c>
      <c r="N551" s="1" t="n">
        <v>75</v>
      </c>
    </row>
    <row r="552" customFormat="false" ht="15" hidden="false" customHeight="true" outlineLevel="0" collapsed="false">
      <c r="A552" s="1" t="n">
        <f aca="false">A551+1</f>
        <v>550</v>
      </c>
      <c r="B552" s="1" t="n">
        <f aca="false">B551+1</f>
        <v>1550</v>
      </c>
      <c r="C552" s="1" t="s">
        <v>631</v>
      </c>
      <c r="D552" s="3" t="n">
        <v>31048</v>
      </c>
      <c r="E552" s="1" t="s">
        <v>39</v>
      </c>
      <c r="F552" s="1" t="n">
        <v>100</v>
      </c>
      <c r="G552" s="1" t="s">
        <v>46</v>
      </c>
      <c r="H552" s="1" t="s">
        <v>47</v>
      </c>
      <c r="I552" s="1" t="s">
        <v>36</v>
      </c>
      <c r="K552" s="1" t="n">
        <v>68</v>
      </c>
      <c r="L552" s="1" t="n">
        <v>4</v>
      </c>
      <c r="N552" s="1" t="n">
        <v>75</v>
      </c>
    </row>
    <row r="553" customFormat="false" ht="15" hidden="false" customHeight="true" outlineLevel="0" collapsed="false">
      <c r="A553" s="1" t="n">
        <f aca="false">A552+1</f>
        <v>551</v>
      </c>
      <c r="B553" s="1" t="n">
        <f aca="false">B552+1</f>
        <v>1551</v>
      </c>
      <c r="C553" s="1" t="s">
        <v>632</v>
      </c>
      <c r="D553" s="3" t="n">
        <v>31138</v>
      </c>
      <c r="E553" s="1" t="s">
        <v>39</v>
      </c>
      <c r="F553" s="1" t="n">
        <v>100</v>
      </c>
      <c r="G553" s="1" t="s">
        <v>46</v>
      </c>
      <c r="H553" s="1" t="s">
        <v>47</v>
      </c>
      <c r="I553" s="1" t="s">
        <v>36</v>
      </c>
      <c r="K553" s="1" t="n">
        <v>68</v>
      </c>
      <c r="L553" s="1" t="n">
        <v>4</v>
      </c>
      <c r="N553" s="1" t="n">
        <v>75</v>
      </c>
    </row>
    <row r="554" customFormat="false" ht="15" hidden="false" customHeight="true" outlineLevel="0" collapsed="false">
      <c r="A554" s="1" t="n">
        <f aca="false">A553+1</f>
        <v>552</v>
      </c>
      <c r="B554" s="1" t="n">
        <f aca="false">B553+1</f>
        <v>1552</v>
      </c>
      <c r="C554" s="1" t="s">
        <v>633</v>
      </c>
      <c r="D554" s="3" t="n">
        <v>31413</v>
      </c>
      <c r="E554" s="1" t="s">
        <v>39</v>
      </c>
      <c r="F554" s="1" t="n">
        <v>100</v>
      </c>
      <c r="G554" s="1" t="s">
        <v>46</v>
      </c>
      <c r="H554" s="1" t="s">
        <v>47</v>
      </c>
      <c r="I554" s="1" t="s">
        <v>36</v>
      </c>
      <c r="K554" s="1" t="n">
        <v>68</v>
      </c>
      <c r="L554" s="1" t="n">
        <v>4</v>
      </c>
      <c r="N554" s="1" t="n">
        <v>75</v>
      </c>
    </row>
    <row r="555" customFormat="false" ht="15" hidden="false" customHeight="true" outlineLevel="0" collapsed="false">
      <c r="A555" s="1" t="n">
        <f aca="false">A554+1</f>
        <v>553</v>
      </c>
      <c r="B555" s="1" t="n">
        <f aca="false">B554+1</f>
        <v>1553</v>
      </c>
      <c r="C555" s="1" t="s">
        <v>634</v>
      </c>
      <c r="D555" s="3" t="n">
        <v>31503</v>
      </c>
      <c r="E555" s="1" t="s">
        <v>39</v>
      </c>
      <c r="F555" s="1" t="n">
        <v>100</v>
      </c>
      <c r="G555" s="1" t="s">
        <v>46</v>
      </c>
      <c r="H555" s="1" t="s">
        <v>47</v>
      </c>
      <c r="I555" s="1" t="s">
        <v>36</v>
      </c>
      <c r="K555" s="1" t="n">
        <v>68</v>
      </c>
      <c r="L555" s="1" t="n">
        <v>4</v>
      </c>
      <c r="N555" s="1" t="n">
        <v>75</v>
      </c>
    </row>
    <row r="556" customFormat="false" ht="15" hidden="false" customHeight="true" outlineLevel="0" collapsed="false">
      <c r="A556" s="1" t="n">
        <f aca="false">A555+1</f>
        <v>554</v>
      </c>
      <c r="B556" s="1" t="n">
        <f aca="false">B555+1</f>
        <v>1554</v>
      </c>
      <c r="C556" s="1" t="s">
        <v>635</v>
      </c>
      <c r="D556" s="3" t="n">
        <v>31778</v>
      </c>
      <c r="E556" s="1" t="s">
        <v>39</v>
      </c>
      <c r="F556" s="1" t="n">
        <v>100</v>
      </c>
      <c r="G556" s="1" t="s">
        <v>46</v>
      </c>
      <c r="H556" s="1" t="s">
        <v>47</v>
      </c>
      <c r="I556" s="1" t="s">
        <v>36</v>
      </c>
      <c r="K556" s="1" t="n">
        <v>68</v>
      </c>
      <c r="L556" s="1" t="n">
        <v>4</v>
      </c>
      <c r="N556" s="1" t="n">
        <v>75</v>
      </c>
    </row>
    <row r="557" customFormat="false" ht="15" hidden="false" customHeight="true" outlineLevel="0" collapsed="false">
      <c r="A557" s="1" t="n">
        <f aca="false">A556+1</f>
        <v>555</v>
      </c>
      <c r="B557" s="1" t="n">
        <f aca="false">B556+1</f>
        <v>1555</v>
      </c>
      <c r="C557" s="1" t="s">
        <v>636</v>
      </c>
      <c r="D557" s="3" t="n">
        <v>31868</v>
      </c>
      <c r="E557" s="1" t="s">
        <v>39</v>
      </c>
      <c r="F557" s="1" t="n">
        <v>100</v>
      </c>
      <c r="G557" s="1" t="s">
        <v>46</v>
      </c>
      <c r="H557" s="1" t="s">
        <v>47</v>
      </c>
      <c r="I557" s="1" t="s">
        <v>36</v>
      </c>
      <c r="K557" s="1" t="n">
        <v>68</v>
      </c>
      <c r="L557" s="1" t="n">
        <v>4</v>
      </c>
      <c r="N557" s="1" t="n">
        <v>75</v>
      </c>
    </row>
    <row r="558" customFormat="false" ht="15" hidden="false" customHeight="true" outlineLevel="0" collapsed="false">
      <c r="A558" s="1" t="n">
        <f aca="false">A557+1</f>
        <v>556</v>
      </c>
      <c r="B558" s="1" t="n">
        <f aca="false">B557+1</f>
        <v>1556</v>
      </c>
      <c r="C558" s="1" t="s">
        <v>637</v>
      </c>
      <c r="D558" s="3" t="n">
        <v>32143</v>
      </c>
      <c r="E558" s="1" t="s">
        <v>39</v>
      </c>
      <c r="F558" s="1" t="n">
        <v>100</v>
      </c>
      <c r="G558" s="1" t="s">
        <v>46</v>
      </c>
      <c r="H558" s="1" t="s">
        <v>47</v>
      </c>
      <c r="I558" s="1" t="s">
        <v>36</v>
      </c>
      <c r="K558" s="1" t="n">
        <v>68</v>
      </c>
      <c r="L558" s="1" t="n">
        <v>4</v>
      </c>
      <c r="N558" s="1" t="n">
        <v>75</v>
      </c>
    </row>
    <row r="559" customFormat="false" ht="15" hidden="false" customHeight="true" outlineLevel="0" collapsed="false">
      <c r="A559" s="1" t="n">
        <f aca="false">A558+1</f>
        <v>557</v>
      </c>
      <c r="B559" s="1" t="n">
        <f aca="false">B558+1</f>
        <v>1557</v>
      </c>
      <c r="C559" s="1" t="s">
        <v>638</v>
      </c>
      <c r="D559" s="3" t="n">
        <v>32234</v>
      </c>
      <c r="E559" s="1" t="s">
        <v>39</v>
      </c>
      <c r="F559" s="1" t="n">
        <v>100</v>
      </c>
      <c r="G559" s="1" t="s">
        <v>46</v>
      </c>
      <c r="H559" s="1" t="s">
        <v>47</v>
      </c>
      <c r="I559" s="1" t="s">
        <v>36</v>
      </c>
      <c r="K559" s="1" t="n">
        <v>68</v>
      </c>
      <c r="L559" s="1" t="n">
        <v>4</v>
      </c>
      <c r="N559" s="1" t="n">
        <v>75</v>
      </c>
    </row>
    <row r="560" customFormat="false" ht="15" hidden="false" customHeight="true" outlineLevel="0" collapsed="false">
      <c r="A560" s="1" t="n">
        <f aca="false">A559+1</f>
        <v>558</v>
      </c>
      <c r="B560" s="1" t="n">
        <f aca="false">B559+1</f>
        <v>1558</v>
      </c>
      <c r="C560" s="1" t="s">
        <v>639</v>
      </c>
      <c r="D560" s="3" t="n">
        <v>32509</v>
      </c>
      <c r="E560" s="1" t="s">
        <v>39</v>
      </c>
      <c r="F560" s="1" t="n">
        <v>100</v>
      </c>
      <c r="G560" s="1" t="s">
        <v>46</v>
      </c>
      <c r="H560" s="1" t="s">
        <v>47</v>
      </c>
      <c r="I560" s="1" t="s">
        <v>36</v>
      </c>
      <c r="K560" s="1" t="n">
        <v>68</v>
      </c>
      <c r="L560" s="1" t="n">
        <v>4</v>
      </c>
      <c r="N560" s="1" t="n">
        <v>75</v>
      </c>
    </row>
    <row r="561" customFormat="false" ht="15" hidden="false" customHeight="true" outlineLevel="0" collapsed="false">
      <c r="A561" s="1" t="n">
        <f aca="false">A560+1</f>
        <v>559</v>
      </c>
      <c r="B561" s="1" t="n">
        <f aca="false">B560+1</f>
        <v>1559</v>
      </c>
      <c r="C561" s="1" t="s">
        <v>640</v>
      </c>
      <c r="D561" s="3" t="n">
        <v>32599</v>
      </c>
      <c r="E561" s="1" t="s">
        <v>39</v>
      </c>
      <c r="F561" s="1" t="n">
        <v>100</v>
      </c>
      <c r="G561" s="1" t="s">
        <v>46</v>
      </c>
      <c r="H561" s="1" t="s">
        <v>47</v>
      </c>
      <c r="I561" s="1" t="s">
        <v>36</v>
      </c>
      <c r="K561" s="1" t="n">
        <v>68</v>
      </c>
      <c r="L561" s="1" t="n">
        <v>4</v>
      </c>
      <c r="N561" s="1" t="n">
        <v>75</v>
      </c>
    </row>
    <row r="562" customFormat="false" ht="15" hidden="false" customHeight="true" outlineLevel="0" collapsed="false">
      <c r="A562" s="1" t="n">
        <f aca="false">A561+1</f>
        <v>560</v>
      </c>
      <c r="B562" s="1" t="n">
        <f aca="false">B561+1</f>
        <v>1560</v>
      </c>
      <c r="C562" s="1" t="s">
        <v>641</v>
      </c>
      <c r="D562" s="3" t="n">
        <v>32874</v>
      </c>
      <c r="E562" s="1" t="s">
        <v>39</v>
      </c>
      <c r="F562" s="1" t="n">
        <v>100</v>
      </c>
      <c r="G562" s="1" t="s">
        <v>46</v>
      </c>
      <c r="H562" s="1" t="s">
        <v>47</v>
      </c>
      <c r="I562" s="1" t="s">
        <v>36</v>
      </c>
      <c r="K562" s="1" t="n">
        <v>68</v>
      </c>
      <c r="L562" s="1" t="n">
        <v>4</v>
      </c>
      <c r="N562" s="1" t="n">
        <v>75</v>
      </c>
    </row>
    <row r="563" customFormat="false" ht="15" hidden="false" customHeight="true" outlineLevel="0" collapsed="false">
      <c r="A563" s="1" t="n">
        <f aca="false">A562+1</f>
        <v>561</v>
      </c>
      <c r="B563" s="1" t="n">
        <f aca="false">B562+1</f>
        <v>1561</v>
      </c>
      <c r="C563" s="1" t="s">
        <v>642</v>
      </c>
      <c r="D563" s="3" t="n">
        <v>32964</v>
      </c>
      <c r="E563" s="1" t="s">
        <v>39</v>
      </c>
      <c r="F563" s="1" t="n">
        <v>100</v>
      </c>
      <c r="G563" s="1" t="s">
        <v>46</v>
      </c>
      <c r="H563" s="1" t="s">
        <v>47</v>
      </c>
      <c r="I563" s="1" t="s">
        <v>36</v>
      </c>
      <c r="K563" s="1" t="n">
        <v>68</v>
      </c>
      <c r="L563" s="1" t="n">
        <v>4</v>
      </c>
      <c r="N563" s="1" t="n">
        <v>75</v>
      </c>
    </row>
    <row r="564" customFormat="false" ht="15" hidden="false" customHeight="true" outlineLevel="0" collapsed="false">
      <c r="A564" s="1" t="n">
        <f aca="false">A563+1</f>
        <v>562</v>
      </c>
      <c r="B564" s="1" t="n">
        <f aca="false">B563+1</f>
        <v>1562</v>
      </c>
      <c r="C564" s="1" t="s">
        <v>643</v>
      </c>
      <c r="D564" s="3" t="n">
        <v>33239</v>
      </c>
      <c r="E564" s="1" t="s">
        <v>39</v>
      </c>
      <c r="F564" s="1" t="n">
        <v>100</v>
      </c>
      <c r="G564" s="1" t="s">
        <v>46</v>
      </c>
      <c r="H564" s="1" t="s">
        <v>47</v>
      </c>
      <c r="I564" s="1" t="s">
        <v>36</v>
      </c>
      <c r="K564" s="1" t="n">
        <v>68</v>
      </c>
      <c r="L564" s="1" t="n">
        <v>4</v>
      </c>
      <c r="N564" s="1" t="n">
        <v>75</v>
      </c>
    </row>
    <row r="565" customFormat="false" ht="15" hidden="false" customHeight="true" outlineLevel="0" collapsed="false">
      <c r="A565" s="1" t="n">
        <f aca="false">A564+1</f>
        <v>563</v>
      </c>
      <c r="B565" s="1" t="n">
        <f aca="false">B564+1</f>
        <v>1563</v>
      </c>
      <c r="C565" s="1" t="s">
        <v>644</v>
      </c>
      <c r="D565" s="3" t="n">
        <v>33329</v>
      </c>
      <c r="E565" s="1" t="s">
        <v>39</v>
      </c>
      <c r="F565" s="1" t="n">
        <v>100</v>
      </c>
      <c r="G565" s="1" t="s">
        <v>46</v>
      </c>
      <c r="H565" s="1" t="s">
        <v>47</v>
      </c>
      <c r="I565" s="1" t="s">
        <v>36</v>
      </c>
      <c r="K565" s="1" t="n">
        <v>68</v>
      </c>
      <c r="L565" s="1" t="n">
        <v>4</v>
      </c>
      <c r="N565" s="1" t="n">
        <v>75</v>
      </c>
    </row>
    <row r="566" customFormat="false" ht="15" hidden="false" customHeight="true" outlineLevel="0" collapsed="false">
      <c r="A566" s="1" t="n">
        <f aca="false">A565+1</f>
        <v>564</v>
      </c>
      <c r="B566" s="1" t="n">
        <f aca="false">B565+1</f>
        <v>1564</v>
      </c>
      <c r="C566" s="1" t="s">
        <v>645</v>
      </c>
      <c r="D566" s="3" t="n">
        <v>33604</v>
      </c>
      <c r="E566" s="1" t="s">
        <v>39</v>
      </c>
      <c r="F566" s="1" t="n">
        <v>100</v>
      </c>
      <c r="G566" s="1" t="s">
        <v>46</v>
      </c>
      <c r="H566" s="1" t="s">
        <v>47</v>
      </c>
      <c r="I566" s="1" t="s">
        <v>36</v>
      </c>
      <c r="K566" s="1" t="n">
        <v>68</v>
      </c>
      <c r="L566" s="1" t="n">
        <v>4</v>
      </c>
      <c r="N566" s="1" t="n">
        <v>75</v>
      </c>
    </row>
    <row r="567" customFormat="false" ht="15" hidden="false" customHeight="true" outlineLevel="0" collapsed="false">
      <c r="A567" s="1" t="n">
        <f aca="false">A566+1</f>
        <v>565</v>
      </c>
      <c r="B567" s="1" t="n">
        <f aca="false">B566+1</f>
        <v>1565</v>
      </c>
      <c r="C567" s="1" t="s">
        <v>646</v>
      </c>
      <c r="D567" s="3" t="n">
        <v>33695</v>
      </c>
      <c r="E567" s="1" t="s">
        <v>39</v>
      </c>
      <c r="F567" s="1" t="n">
        <v>100</v>
      </c>
      <c r="G567" s="1" t="s">
        <v>46</v>
      </c>
      <c r="H567" s="1" t="s">
        <v>47</v>
      </c>
      <c r="I567" s="1" t="s">
        <v>36</v>
      </c>
      <c r="K567" s="1" t="n">
        <v>68</v>
      </c>
      <c r="L567" s="1" t="n">
        <v>4</v>
      </c>
      <c r="N567" s="1" t="n">
        <v>75</v>
      </c>
    </row>
    <row r="568" customFormat="false" ht="15" hidden="false" customHeight="true" outlineLevel="0" collapsed="false">
      <c r="A568" s="1" t="n">
        <f aca="false">A567+1</f>
        <v>566</v>
      </c>
      <c r="B568" s="1" t="n">
        <f aca="false">B567+1</f>
        <v>1566</v>
      </c>
      <c r="C568" s="1" t="s">
        <v>647</v>
      </c>
      <c r="D568" s="3" t="n">
        <v>33970</v>
      </c>
      <c r="E568" s="1" t="s">
        <v>39</v>
      </c>
      <c r="F568" s="1" t="n">
        <v>100</v>
      </c>
      <c r="G568" s="1" t="s">
        <v>46</v>
      </c>
      <c r="H568" s="1" t="s">
        <v>47</v>
      </c>
      <c r="I568" s="1" t="s">
        <v>36</v>
      </c>
      <c r="K568" s="1" t="n">
        <v>68</v>
      </c>
      <c r="L568" s="1" t="n">
        <v>4</v>
      </c>
      <c r="N568" s="1" t="n">
        <v>75</v>
      </c>
    </row>
    <row r="569" customFormat="false" ht="15" hidden="false" customHeight="true" outlineLevel="0" collapsed="false">
      <c r="A569" s="1" t="n">
        <f aca="false">A568+1</f>
        <v>567</v>
      </c>
      <c r="B569" s="1" t="n">
        <f aca="false">B568+1</f>
        <v>1567</v>
      </c>
      <c r="C569" s="1" t="s">
        <v>648</v>
      </c>
      <c r="D569" s="3" t="n">
        <v>34060</v>
      </c>
      <c r="E569" s="1" t="s">
        <v>39</v>
      </c>
      <c r="F569" s="1" t="n">
        <v>100</v>
      </c>
      <c r="G569" s="1" t="s">
        <v>46</v>
      </c>
      <c r="H569" s="1" t="s">
        <v>47</v>
      </c>
      <c r="I569" s="1" t="s">
        <v>36</v>
      </c>
      <c r="K569" s="1" t="n">
        <v>68</v>
      </c>
      <c r="L569" s="1" t="n">
        <v>4</v>
      </c>
      <c r="N569" s="1" t="n">
        <v>75</v>
      </c>
    </row>
    <row r="570" customFormat="false" ht="15" hidden="false" customHeight="true" outlineLevel="0" collapsed="false">
      <c r="A570" s="1" t="n">
        <f aca="false">A569+1</f>
        <v>568</v>
      </c>
      <c r="B570" s="1" t="n">
        <f aca="false">B569+1</f>
        <v>1568</v>
      </c>
      <c r="C570" s="1" t="s">
        <v>649</v>
      </c>
      <c r="D570" s="3" t="n">
        <v>34335</v>
      </c>
      <c r="E570" s="1" t="s">
        <v>39</v>
      </c>
      <c r="F570" s="1" t="n">
        <v>100</v>
      </c>
      <c r="G570" s="1" t="s">
        <v>46</v>
      </c>
      <c r="H570" s="1" t="s">
        <v>47</v>
      </c>
      <c r="I570" s="1" t="s">
        <v>36</v>
      </c>
      <c r="K570" s="1" t="n">
        <v>68</v>
      </c>
      <c r="L570" s="1" t="n">
        <v>4</v>
      </c>
      <c r="N570" s="1" t="n">
        <v>75</v>
      </c>
    </row>
    <row r="571" customFormat="false" ht="15" hidden="false" customHeight="true" outlineLevel="0" collapsed="false">
      <c r="A571" s="1" t="n">
        <f aca="false">A570+1</f>
        <v>569</v>
      </c>
      <c r="B571" s="1" t="n">
        <f aca="false">B570+1</f>
        <v>1569</v>
      </c>
      <c r="C571" s="1" t="s">
        <v>650</v>
      </c>
      <c r="D571" s="3" t="n">
        <v>34425</v>
      </c>
      <c r="E571" s="1" t="s">
        <v>39</v>
      </c>
      <c r="F571" s="1" t="n">
        <v>100</v>
      </c>
      <c r="G571" s="1" t="s">
        <v>46</v>
      </c>
      <c r="H571" s="1" t="s">
        <v>47</v>
      </c>
      <c r="I571" s="1" t="s">
        <v>36</v>
      </c>
      <c r="K571" s="1" t="n">
        <v>68</v>
      </c>
      <c r="L571" s="1" t="n">
        <v>4</v>
      </c>
      <c r="N571" s="1" t="n">
        <v>75</v>
      </c>
    </row>
    <row r="572" customFormat="false" ht="15" hidden="false" customHeight="true" outlineLevel="0" collapsed="false">
      <c r="A572" s="1" t="n">
        <f aca="false">A571+1</f>
        <v>570</v>
      </c>
      <c r="B572" s="1" t="n">
        <f aca="false">B571+1</f>
        <v>1570</v>
      </c>
      <c r="C572" s="1" t="s">
        <v>651</v>
      </c>
      <c r="D572" s="3" t="n">
        <v>34700</v>
      </c>
      <c r="E572" s="1" t="s">
        <v>39</v>
      </c>
      <c r="F572" s="1" t="n">
        <v>100</v>
      </c>
      <c r="G572" s="1" t="s">
        <v>46</v>
      </c>
      <c r="H572" s="1" t="s">
        <v>47</v>
      </c>
      <c r="I572" s="1" t="s">
        <v>36</v>
      </c>
      <c r="K572" s="1" t="n">
        <v>68</v>
      </c>
      <c r="L572" s="1" t="n">
        <v>4</v>
      </c>
      <c r="N572" s="1" t="n">
        <v>75</v>
      </c>
    </row>
    <row r="573" customFormat="false" ht="15" hidden="false" customHeight="true" outlineLevel="0" collapsed="false">
      <c r="A573" s="1" t="n">
        <f aca="false">A572+1</f>
        <v>571</v>
      </c>
      <c r="B573" s="1" t="n">
        <f aca="false">B572+1</f>
        <v>1571</v>
      </c>
      <c r="C573" s="1" t="s">
        <v>652</v>
      </c>
      <c r="D573" s="3" t="n">
        <v>34790</v>
      </c>
      <c r="E573" s="1" t="s">
        <v>39</v>
      </c>
      <c r="F573" s="1" t="n">
        <v>100</v>
      </c>
      <c r="G573" s="1" t="s">
        <v>46</v>
      </c>
      <c r="H573" s="1" t="s">
        <v>47</v>
      </c>
      <c r="I573" s="1" t="s">
        <v>36</v>
      </c>
      <c r="K573" s="1" t="n">
        <v>68</v>
      </c>
      <c r="L573" s="1" t="n">
        <v>4</v>
      </c>
      <c r="N573" s="1" t="n">
        <v>75</v>
      </c>
    </row>
    <row r="574" customFormat="false" ht="15" hidden="false" customHeight="true" outlineLevel="0" collapsed="false">
      <c r="A574" s="1" t="n">
        <f aca="false">A573+1</f>
        <v>572</v>
      </c>
      <c r="B574" s="1" t="n">
        <f aca="false">B573+1</f>
        <v>1572</v>
      </c>
      <c r="C574" s="1" t="s">
        <v>653</v>
      </c>
      <c r="D574" s="3" t="n">
        <v>35065</v>
      </c>
      <c r="E574" s="1" t="s">
        <v>39</v>
      </c>
      <c r="F574" s="1" t="n">
        <v>100</v>
      </c>
      <c r="G574" s="1" t="s">
        <v>46</v>
      </c>
      <c r="H574" s="1" t="s">
        <v>47</v>
      </c>
      <c r="I574" s="1" t="s">
        <v>36</v>
      </c>
      <c r="K574" s="1" t="n">
        <v>68</v>
      </c>
      <c r="L574" s="1" t="n">
        <v>4</v>
      </c>
      <c r="N574" s="1" t="n">
        <v>75</v>
      </c>
    </row>
    <row r="575" customFormat="false" ht="15" hidden="false" customHeight="true" outlineLevel="0" collapsed="false">
      <c r="A575" s="1" t="n">
        <f aca="false">A574+1</f>
        <v>573</v>
      </c>
      <c r="B575" s="1" t="n">
        <f aca="false">B574+1</f>
        <v>1573</v>
      </c>
      <c r="C575" s="1" t="s">
        <v>654</v>
      </c>
      <c r="D575" s="3" t="n">
        <v>35156</v>
      </c>
      <c r="E575" s="1" t="s">
        <v>39</v>
      </c>
      <c r="F575" s="1" t="n">
        <v>100</v>
      </c>
      <c r="G575" s="1" t="s">
        <v>46</v>
      </c>
      <c r="H575" s="1" t="s">
        <v>47</v>
      </c>
      <c r="I575" s="1" t="s">
        <v>36</v>
      </c>
      <c r="K575" s="1" t="n">
        <v>68</v>
      </c>
      <c r="L575" s="1" t="n">
        <v>4</v>
      </c>
      <c r="N575" s="1" t="n">
        <v>75</v>
      </c>
    </row>
    <row r="576" customFormat="false" ht="15" hidden="false" customHeight="true" outlineLevel="0" collapsed="false">
      <c r="A576" s="1" t="n">
        <f aca="false">A575+1</f>
        <v>574</v>
      </c>
      <c r="B576" s="1" t="n">
        <f aca="false">B575+1</f>
        <v>1574</v>
      </c>
      <c r="C576" s="1" t="s">
        <v>655</v>
      </c>
      <c r="D576" s="3" t="n">
        <v>35431</v>
      </c>
      <c r="E576" s="1" t="s">
        <v>39</v>
      </c>
      <c r="F576" s="1" t="n">
        <v>100</v>
      </c>
      <c r="G576" s="1" t="s">
        <v>46</v>
      </c>
      <c r="H576" s="1" t="s">
        <v>47</v>
      </c>
      <c r="I576" s="1" t="s">
        <v>36</v>
      </c>
      <c r="K576" s="1" t="n">
        <v>68</v>
      </c>
      <c r="L576" s="1" t="n">
        <v>4</v>
      </c>
      <c r="N576" s="1" t="n">
        <v>75</v>
      </c>
    </row>
    <row r="577" customFormat="false" ht="15" hidden="false" customHeight="true" outlineLevel="0" collapsed="false">
      <c r="A577" s="1" t="n">
        <f aca="false">A576+1</f>
        <v>575</v>
      </c>
      <c r="B577" s="1" t="n">
        <f aca="false">B576+1</f>
        <v>1575</v>
      </c>
      <c r="C577" s="1" t="s">
        <v>656</v>
      </c>
      <c r="D577" s="3" t="n">
        <v>35521</v>
      </c>
      <c r="E577" s="1" t="s">
        <v>39</v>
      </c>
      <c r="F577" s="1" t="n">
        <v>100</v>
      </c>
      <c r="G577" s="1" t="s">
        <v>46</v>
      </c>
      <c r="H577" s="1" t="s">
        <v>47</v>
      </c>
      <c r="I577" s="1" t="s">
        <v>36</v>
      </c>
      <c r="K577" s="1" t="n">
        <v>68</v>
      </c>
      <c r="L577" s="1" t="n">
        <v>4</v>
      </c>
      <c r="N577" s="1" t="n">
        <v>75</v>
      </c>
    </row>
    <row r="578" customFormat="false" ht="15" hidden="false" customHeight="true" outlineLevel="0" collapsed="false">
      <c r="A578" s="1" t="n">
        <f aca="false">A577+1</f>
        <v>576</v>
      </c>
      <c r="B578" s="1" t="n">
        <f aca="false">B577+1</f>
        <v>1576</v>
      </c>
      <c r="C578" s="1" t="s">
        <v>657</v>
      </c>
      <c r="D578" s="3" t="n">
        <v>35796</v>
      </c>
      <c r="E578" s="1" t="s">
        <v>39</v>
      </c>
      <c r="F578" s="1" t="n">
        <v>100</v>
      </c>
      <c r="G578" s="1" t="s">
        <v>46</v>
      </c>
      <c r="H578" s="1" t="s">
        <v>47</v>
      </c>
      <c r="I578" s="1" t="s">
        <v>36</v>
      </c>
      <c r="K578" s="1" t="n">
        <v>68</v>
      </c>
      <c r="L578" s="1" t="n">
        <v>4</v>
      </c>
      <c r="N578" s="1" t="n">
        <v>75</v>
      </c>
    </row>
    <row r="579" customFormat="false" ht="15" hidden="false" customHeight="true" outlineLevel="0" collapsed="false">
      <c r="A579" s="1" t="n">
        <f aca="false">A578+1</f>
        <v>577</v>
      </c>
      <c r="B579" s="1" t="n">
        <f aca="false">B578+1</f>
        <v>1577</v>
      </c>
      <c r="C579" s="1" t="s">
        <v>658</v>
      </c>
      <c r="D579" s="3" t="n">
        <v>35886</v>
      </c>
      <c r="E579" s="1" t="s">
        <v>39</v>
      </c>
      <c r="F579" s="1" t="n">
        <v>100</v>
      </c>
      <c r="G579" s="1" t="s">
        <v>46</v>
      </c>
      <c r="H579" s="1" t="s">
        <v>47</v>
      </c>
      <c r="I579" s="1" t="s">
        <v>36</v>
      </c>
      <c r="K579" s="1" t="n">
        <v>68</v>
      </c>
      <c r="L579" s="1" t="n">
        <v>4</v>
      </c>
      <c r="N579" s="1" t="n">
        <v>75</v>
      </c>
    </row>
    <row r="580" customFormat="false" ht="15" hidden="false" customHeight="true" outlineLevel="0" collapsed="false">
      <c r="A580" s="1" t="n">
        <f aca="false">A579+1</f>
        <v>578</v>
      </c>
      <c r="B580" s="1" t="n">
        <f aca="false">B579+1</f>
        <v>1578</v>
      </c>
      <c r="C580" s="1" t="s">
        <v>659</v>
      </c>
      <c r="D580" s="3" t="n">
        <v>36161</v>
      </c>
      <c r="E580" s="1" t="s">
        <v>39</v>
      </c>
      <c r="F580" s="1" t="n">
        <v>100</v>
      </c>
      <c r="G580" s="1" t="s">
        <v>46</v>
      </c>
      <c r="H580" s="1" t="s">
        <v>47</v>
      </c>
      <c r="I580" s="1" t="s">
        <v>36</v>
      </c>
      <c r="K580" s="1" t="n">
        <v>68</v>
      </c>
      <c r="L580" s="1" t="n">
        <v>4</v>
      </c>
      <c r="N580" s="1" t="n">
        <v>75</v>
      </c>
    </row>
    <row r="581" customFormat="false" ht="15" hidden="false" customHeight="true" outlineLevel="0" collapsed="false">
      <c r="A581" s="1" t="n">
        <f aca="false">A580+1</f>
        <v>579</v>
      </c>
      <c r="B581" s="1" t="n">
        <f aca="false">B580+1</f>
        <v>1579</v>
      </c>
      <c r="C581" s="1" t="s">
        <v>660</v>
      </c>
      <c r="D581" s="3" t="n">
        <v>36251</v>
      </c>
      <c r="E581" s="1" t="s">
        <v>39</v>
      </c>
      <c r="F581" s="1" t="n">
        <v>100</v>
      </c>
      <c r="G581" s="1" t="s">
        <v>46</v>
      </c>
      <c r="H581" s="1" t="s">
        <v>47</v>
      </c>
      <c r="I581" s="1" t="s">
        <v>36</v>
      </c>
      <c r="K581" s="1" t="n">
        <v>68</v>
      </c>
      <c r="L581" s="1" t="n">
        <v>4</v>
      </c>
      <c r="N581" s="1" t="n">
        <v>75</v>
      </c>
    </row>
    <row r="582" customFormat="false" ht="15" hidden="false" customHeight="true" outlineLevel="0" collapsed="false">
      <c r="A582" s="1" t="n">
        <f aca="false">A581+1</f>
        <v>580</v>
      </c>
      <c r="B582" s="1" t="n">
        <f aca="false">B581+1</f>
        <v>1580</v>
      </c>
      <c r="C582" s="1" t="s">
        <v>661</v>
      </c>
      <c r="D582" s="3" t="n">
        <v>36526</v>
      </c>
      <c r="E582" s="1" t="s">
        <v>39</v>
      </c>
      <c r="F582" s="1" t="n">
        <v>100</v>
      </c>
      <c r="G582" s="1" t="s">
        <v>46</v>
      </c>
      <c r="H582" s="1" t="s">
        <v>47</v>
      </c>
      <c r="I582" s="1" t="s">
        <v>36</v>
      </c>
      <c r="K582" s="1" t="n">
        <v>68</v>
      </c>
      <c r="L582" s="1" t="n">
        <v>4</v>
      </c>
      <c r="N582" s="1" t="n">
        <v>75</v>
      </c>
    </row>
    <row r="583" customFormat="false" ht="15" hidden="false" customHeight="true" outlineLevel="0" collapsed="false">
      <c r="A583" s="1" t="n">
        <f aca="false">A582+1</f>
        <v>581</v>
      </c>
      <c r="B583" s="1" t="n">
        <f aca="false">B582+1</f>
        <v>1581</v>
      </c>
      <c r="C583" s="1" t="s">
        <v>662</v>
      </c>
      <c r="D583" s="3" t="n">
        <v>36617</v>
      </c>
      <c r="E583" s="1" t="s">
        <v>39</v>
      </c>
      <c r="F583" s="1" t="n">
        <v>100</v>
      </c>
      <c r="G583" s="1" t="s">
        <v>46</v>
      </c>
      <c r="H583" s="1" t="s">
        <v>47</v>
      </c>
      <c r="I583" s="1" t="s">
        <v>36</v>
      </c>
      <c r="K583" s="1" t="n">
        <v>68</v>
      </c>
      <c r="L583" s="1" t="n">
        <v>4</v>
      </c>
      <c r="N583" s="1" t="n">
        <v>75</v>
      </c>
    </row>
    <row r="584" customFormat="false" ht="15" hidden="false" customHeight="true" outlineLevel="0" collapsed="false">
      <c r="A584" s="1" t="n">
        <f aca="false">A583+1</f>
        <v>582</v>
      </c>
      <c r="B584" s="1" t="n">
        <f aca="false">B583+1</f>
        <v>1582</v>
      </c>
      <c r="C584" s="1" t="s">
        <v>663</v>
      </c>
      <c r="D584" s="3" t="n">
        <v>36892</v>
      </c>
      <c r="E584" s="1" t="s">
        <v>39</v>
      </c>
      <c r="F584" s="1" t="n">
        <v>100</v>
      </c>
      <c r="G584" s="1" t="s">
        <v>46</v>
      </c>
      <c r="H584" s="1" t="s">
        <v>47</v>
      </c>
      <c r="I584" s="1" t="s">
        <v>36</v>
      </c>
      <c r="K584" s="1" t="n">
        <v>68</v>
      </c>
      <c r="L584" s="1" t="n">
        <v>4</v>
      </c>
      <c r="N584" s="1" t="n">
        <v>75</v>
      </c>
    </row>
    <row r="585" customFormat="false" ht="15" hidden="false" customHeight="true" outlineLevel="0" collapsed="false">
      <c r="A585" s="1" t="n">
        <f aca="false">A584+1</f>
        <v>583</v>
      </c>
      <c r="B585" s="1" t="n">
        <f aca="false">B584+1</f>
        <v>1583</v>
      </c>
      <c r="C585" s="1" t="s">
        <v>664</v>
      </c>
      <c r="D585" s="3" t="n">
        <v>36982</v>
      </c>
      <c r="E585" s="1" t="s">
        <v>39</v>
      </c>
      <c r="F585" s="1" t="n">
        <v>100</v>
      </c>
      <c r="G585" s="1" t="s">
        <v>46</v>
      </c>
      <c r="H585" s="1" t="s">
        <v>47</v>
      </c>
      <c r="I585" s="1" t="s">
        <v>36</v>
      </c>
      <c r="K585" s="1" t="n">
        <v>68</v>
      </c>
      <c r="L585" s="1" t="n">
        <v>4</v>
      </c>
      <c r="N585" s="1" t="n">
        <v>75</v>
      </c>
    </row>
    <row r="586" customFormat="false" ht="15" hidden="false" customHeight="true" outlineLevel="0" collapsed="false">
      <c r="A586" s="1" t="n">
        <f aca="false">A585+1</f>
        <v>584</v>
      </c>
      <c r="B586" s="1" t="n">
        <f aca="false">B585+1</f>
        <v>1584</v>
      </c>
      <c r="C586" s="1" t="s">
        <v>665</v>
      </c>
      <c r="D586" s="3" t="n">
        <v>37257</v>
      </c>
      <c r="E586" s="1" t="s">
        <v>39</v>
      </c>
      <c r="F586" s="1" t="n">
        <v>100</v>
      </c>
      <c r="G586" s="1" t="s">
        <v>46</v>
      </c>
      <c r="H586" s="1" t="s">
        <v>47</v>
      </c>
      <c r="I586" s="1" t="s">
        <v>36</v>
      </c>
      <c r="K586" s="1" t="n">
        <v>68</v>
      </c>
      <c r="L586" s="1" t="n">
        <v>4</v>
      </c>
      <c r="N586" s="1" t="n">
        <v>75</v>
      </c>
    </row>
    <row r="587" customFormat="false" ht="15" hidden="false" customHeight="true" outlineLevel="0" collapsed="false">
      <c r="A587" s="1" t="n">
        <f aca="false">A586+1</f>
        <v>585</v>
      </c>
      <c r="B587" s="1" t="n">
        <f aca="false">B586+1</f>
        <v>1585</v>
      </c>
      <c r="C587" s="1" t="s">
        <v>666</v>
      </c>
      <c r="D587" s="3" t="n">
        <v>37347</v>
      </c>
      <c r="E587" s="1" t="s">
        <v>39</v>
      </c>
      <c r="F587" s="1" t="n">
        <v>100</v>
      </c>
      <c r="G587" s="1" t="s">
        <v>46</v>
      </c>
      <c r="H587" s="1" t="s">
        <v>47</v>
      </c>
      <c r="I587" s="1" t="s">
        <v>36</v>
      </c>
      <c r="K587" s="1" t="n">
        <v>68</v>
      </c>
      <c r="L587" s="1" t="n">
        <v>4</v>
      </c>
      <c r="N587" s="1" t="n">
        <v>75</v>
      </c>
    </row>
    <row r="588" customFormat="false" ht="15" hidden="false" customHeight="true" outlineLevel="0" collapsed="false">
      <c r="A588" s="1" t="n">
        <f aca="false">A587+1</f>
        <v>586</v>
      </c>
      <c r="B588" s="1" t="n">
        <f aca="false">B587+1</f>
        <v>1586</v>
      </c>
      <c r="C588" s="1" t="s">
        <v>667</v>
      </c>
      <c r="D588" s="3" t="n">
        <v>37622</v>
      </c>
      <c r="E588" s="1" t="s">
        <v>39</v>
      </c>
      <c r="F588" s="1" t="n">
        <v>100</v>
      </c>
      <c r="G588" s="1" t="s">
        <v>46</v>
      </c>
      <c r="H588" s="1" t="s">
        <v>47</v>
      </c>
      <c r="I588" s="1" t="s">
        <v>36</v>
      </c>
      <c r="K588" s="1" t="n">
        <v>68</v>
      </c>
      <c r="L588" s="1" t="n">
        <v>4</v>
      </c>
      <c r="N588" s="1" t="n">
        <v>75</v>
      </c>
    </row>
    <row r="589" customFormat="false" ht="15" hidden="false" customHeight="true" outlineLevel="0" collapsed="false">
      <c r="A589" s="1" t="n">
        <f aca="false">A588+1</f>
        <v>587</v>
      </c>
      <c r="B589" s="1" t="n">
        <f aca="false">B588+1</f>
        <v>1587</v>
      </c>
      <c r="C589" s="1" t="s">
        <v>668</v>
      </c>
      <c r="D589" s="3" t="n">
        <v>37712</v>
      </c>
      <c r="E589" s="1" t="s">
        <v>39</v>
      </c>
      <c r="F589" s="1" t="n">
        <v>100</v>
      </c>
      <c r="G589" s="1" t="s">
        <v>46</v>
      </c>
      <c r="H589" s="1" t="s">
        <v>47</v>
      </c>
      <c r="I589" s="1" t="s">
        <v>36</v>
      </c>
      <c r="K589" s="1" t="n">
        <v>68</v>
      </c>
      <c r="L589" s="1" t="n">
        <v>4</v>
      </c>
      <c r="N589" s="1" t="n">
        <v>75</v>
      </c>
    </row>
    <row r="590" customFormat="false" ht="15" hidden="false" customHeight="true" outlineLevel="0" collapsed="false">
      <c r="A590" s="1" t="n">
        <f aca="false">A589+1</f>
        <v>588</v>
      </c>
      <c r="B590" s="1" t="n">
        <f aca="false">B589+1</f>
        <v>1588</v>
      </c>
      <c r="C590" s="1" t="s">
        <v>669</v>
      </c>
      <c r="D590" s="3" t="n">
        <v>37987</v>
      </c>
      <c r="E590" s="1" t="s">
        <v>39</v>
      </c>
      <c r="F590" s="1" t="n">
        <v>100</v>
      </c>
      <c r="G590" s="1" t="s">
        <v>46</v>
      </c>
      <c r="H590" s="1" t="s">
        <v>47</v>
      </c>
      <c r="I590" s="1" t="s">
        <v>36</v>
      </c>
      <c r="K590" s="1" t="n">
        <v>68</v>
      </c>
      <c r="L590" s="1" t="n">
        <v>4</v>
      </c>
      <c r="N590" s="1" t="n">
        <v>75</v>
      </c>
    </row>
    <row r="591" customFormat="false" ht="15" hidden="false" customHeight="true" outlineLevel="0" collapsed="false">
      <c r="A591" s="1" t="n">
        <f aca="false">A590+1</f>
        <v>589</v>
      </c>
      <c r="B591" s="1" t="n">
        <f aca="false">B590+1</f>
        <v>1589</v>
      </c>
      <c r="C591" s="1" t="s">
        <v>670</v>
      </c>
      <c r="D591" s="3" t="n">
        <v>38078</v>
      </c>
      <c r="E591" s="1" t="s">
        <v>39</v>
      </c>
      <c r="F591" s="1" t="n">
        <v>100</v>
      </c>
      <c r="G591" s="1" t="s">
        <v>46</v>
      </c>
      <c r="H591" s="1" t="s">
        <v>47</v>
      </c>
      <c r="I591" s="1" t="s">
        <v>36</v>
      </c>
      <c r="K591" s="1" t="n">
        <v>68</v>
      </c>
      <c r="L591" s="1" t="n">
        <v>4</v>
      </c>
      <c r="N591" s="1" t="n">
        <v>75</v>
      </c>
    </row>
    <row r="592" customFormat="false" ht="15" hidden="false" customHeight="true" outlineLevel="0" collapsed="false">
      <c r="A592" s="1" t="n">
        <f aca="false">A591+1</f>
        <v>590</v>
      </c>
      <c r="B592" s="1" t="n">
        <f aca="false">B591+1</f>
        <v>1590</v>
      </c>
      <c r="C592" s="1" t="s">
        <v>671</v>
      </c>
      <c r="D592" s="3" t="n">
        <v>38353</v>
      </c>
      <c r="E592" s="1" t="s">
        <v>39</v>
      </c>
      <c r="F592" s="1" t="n">
        <v>100</v>
      </c>
      <c r="G592" s="1" t="s">
        <v>46</v>
      </c>
      <c r="H592" s="1" t="s">
        <v>47</v>
      </c>
      <c r="I592" s="1" t="s">
        <v>36</v>
      </c>
      <c r="K592" s="1" t="n">
        <v>68</v>
      </c>
      <c r="L592" s="1" t="n">
        <v>4</v>
      </c>
      <c r="N592" s="1" t="n">
        <v>75</v>
      </c>
    </row>
    <row r="593" customFormat="false" ht="15" hidden="false" customHeight="true" outlineLevel="0" collapsed="false">
      <c r="A593" s="1" t="n">
        <f aca="false">A592+1</f>
        <v>591</v>
      </c>
      <c r="B593" s="1" t="n">
        <f aca="false">B592+1</f>
        <v>1591</v>
      </c>
      <c r="C593" s="1" t="s">
        <v>672</v>
      </c>
      <c r="D593" s="3" t="n">
        <v>21551</v>
      </c>
      <c r="E593" s="1" t="s">
        <v>39</v>
      </c>
      <c r="F593" s="1" t="n">
        <v>100</v>
      </c>
      <c r="G593" s="1" t="s">
        <v>46</v>
      </c>
      <c r="H593" s="1" t="s">
        <v>47</v>
      </c>
      <c r="I593" s="1" t="s">
        <v>36</v>
      </c>
      <c r="K593" s="1" t="n">
        <v>68</v>
      </c>
      <c r="N593" s="1" t="n">
        <v>75</v>
      </c>
      <c r="O593" s="1" t="n">
        <v>7</v>
      </c>
    </row>
    <row r="594" customFormat="false" ht="15" hidden="false" customHeight="true" outlineLevel="0" collapsed="false">
      <c r="A594" s="1" t="n">
        <f aca="false">A593+1</f>
        <v>592</v>
      </c>
      <c r="B594" s="1" t="n">
        <f aca="false">B593+1</f>
        <v>1592</v>
      </c>
      <c r="C594" s="1" t="s">
        <v>673</v>
      </c>
      <c r="D594" s="3" t="n">
        <v>21641</v>
      </c>
      <c r="E594" s="1" t="s">
        <v>39</v>
      </c>
      <c r="F594" s="1" t="n">
        <v>100</v>
      </c>
      <c r="G594" s="1" t="s">
        <v>46</v>
      </c>
      <c r="H594" s="1" t="s">
        <v>47</v>
      </c>
      <c r="I594" s="1" t="s">
        <v>36</v>
      </c>
      <c r="K594" s="1" t="n">
        <v>68</v>
      </c>
      <c r="N594" s="1" t="n">
        <v>75</v>
      </c>
      <c r="O594" s="1" t="n">
        <v>7</v>
      </c>
    </row>
    <row r="595" customFormat="false" ht="15" hidden="false" customHeight="true" outlineLevel="0" collapsed="false">
      <c r="A595" s="1" t="n">
        <f aca="false">A594+1</f>
        <v>593</v>
      </c>
      <c r="B595" s="1" t="n">
        <f aca="false">B594+1</f>
        <v>1593</v>
      </c>
      <c r="C595" s="1" t="s">
        <v>674</v>
      </c>
      <c r="D595" s="3" t="n">
        <v>21916</v>
      </c>
      <c r="E595" s="1" t="s">
        <v>39</v>
      </c>
      <c r="F595" s="1" t="n">
        <v>100</v>
      </c>
      <c r="G595" s="1" t="s">
        <v>46</v>
      </c>
      <c r="H595" s="1" t="s">
        <v>47</v>
      </c>
      <c r="I595" s="1" t="s">
        <v>36</v>
      </c>
      <c r="K595" s="1" t="n">
        <v>68</v>
      </c>
      <c r="N595" s="1" t="n">
        <v>75</v>
      </c>
      <c r="O595" s="1" t="n">
        <v>7</v>
      </c>
    </row>
    <row r="596" customFormat="false" ht="15" hidden="false" customHeight="true" outlineLevel="0" collapsed="false">
      <c r="A596" s="1" t="n">
        <f aca="false">A595+1</f>
        <v>594</v>
      </c>
      <c r="B596" s="1" t="n">
        <f aca="false">B595+1</f>
        <v>1594</v>
      </c>
      <c r="C596" s="1" t="s">
        <v>675</v>
      </c>
      <c r="D596" s="3" t="n">
        <v>22007</v>
      </c>
      <c r="E596" s="1" t="s">
        <v>39</v>
      </c>
      <c r="F596" s="1" t="n">
        <v>100</v>
      </c>
      <c r="G596" s="1" t="s">
        <v>46</v>
      </c>
      <c r="H596" s="1" t="s">
        <v>47</v>
      </c>
      <c r="I596" s="1" t="s">
        <v>36</v>
      </c>
      <c r="K596" s="1" t="n">
        <v>68</v>
      </c>
      <c r="N596" s="1" t="n">
        <v>75</v>
      </c>
      <c r="O596" s="1" t="n">
        <v>7</v>
      </c>
    </row>
    <row r="597" customFormat="false" ht="15" hidden="false" customHeight="true" outlineLevel="0" collapsed="false">
      <c r="A597" s="1" t="n">
        <f aca="false">A596+1</f>
        <v>595</v>
      </c>
      <c r="B597" s="1" t="n">
        <f aca="false">B596+1</f>
        <v>1595</v>
      </c>
      <c r="C597" s="1" t="s">
        <v>676</v>
      </c>
      <c r="D597" s="3" t="n">
        <v>22282</v>
      </c>
      <c r="E597" s="1" t="s">
        <v>39</v>
      </c>
      <c r="F597" s="1" t="n">
        <v>100</v>
      </c>
      <c r="G597" s="1" t="s">
        <v>46</v>
      </c>
      <c r="H597" s="1" t="s">
        <v>47</v>
      </c>
      <c r="I597" s="1" t="s">
        <v>36</v>
      </c>
      <c r="K597" s="1" t="n">
        <v>68</v>
      </c>
      <c r="N597" s="1" t="n">
        <v>75</v>
      </c>
      <c r="O597" s="1" t="n">
        <v>7</v>
      </c>
    </row>
    <row r="598" customFormat="false" ht="15" hidden="false" customHeight="true" outlineLevel="0" collapsed="false">
      <c r="A598" s="1" t="n">
        <f aca="false">A597+1</f>
        <v>596</v>
      </c>
      <c r="B598" s="1" t="n">
        <f aca="false">B597+1</f>
        <v>1596</v>
      </c>
      <c r="C598" s="1" t="s">
        <v>677</v>
      </c>
      <c r="D598" s="3" t="n">
        <v>22372</v>
      </c>
      <c r="E598" s="1" t="s">
        <v>39</v>
      </c>
      <c r="F598" s="1" t="n">
        <v>100</v>
      </c>
      <c r="G598" s="1" t="s">
        <v>46</v>
      </c>
      <c r="H598" s="1" t="s">
        <v>47</v>
      </c>
      <c r="I598" s="1" t="s">
        <v>36</v>
      </c>
      <c r="K598" s="1" t="n">
        <v>68</v>
      </c>
      <c r="N598" s="1" t="n">
        <v>75</v>
      </c>
      <c r="O598" s="1" t="n">
        <v>7</v>
      </c>
    </row>
    <row r="599" customFormat="false" ht="15" hidden="false" customHeight="true" outlineLevel="0" collapsed="false">
      <c r="A599" s="1" t="n">
        <f aca="false">A598+1</f>
        <v>597</v>
      </c>
      <c r="B599" s="1" t="n">
        <f aca="false">B598+1</f>
        <v>1597</v>
      </c>
      <c r="C599" s="1" t="s">
        <v>678</v>
      </c>
      <c r="D599" s="3" t="n">
        <v>22647</v>
      </c>
      <c r="E599" s="1" t="s">
        <v>39</v>
      </c>
      <c r="F599" s="1" t="n">
        <v>100</v>
      </c>
      <c r="G599" s="1" t="s">
        <v>46</v>
      </c>
      <c r="H599" s="1" t="s">
        <v>47</v>
      </c>
      <c r="I599" s="1" t="s">
        <v>36</v>
      </c>
      <c r="K599" s="1" t="n">
        <v>68</v>
      </c>
      <c r="N599" s="1" t="n">
        <v>75</v>
      </c>
      <c r="O599" s="1" t="n">
        <v>7</v>
      </c>
    </row>
    <row r="600" customFormat="false" ht="15" hidden="false" customHeight="true" outlineLevel="0" collapsed="false">
      <c r="A600" s="1" t="n">
        <f aca="false">A599+1</f>
        <v>598</v>
      </c>
      <c r="B600" s="1" t="n">
        <f aca="false">B599+1</f>
        <v>1598</v>
      </c>
      <c r="C600" s="1" t="s">
        <v>679</v>
      </c>
      <c r="D600" s="3" t="n">
        <v>22737</v>
      </c>
      <c r="E600" s="1" t="s">
        <v>39</v>
      </c>
      <c r="F600" s="1" t="n">
        <v>100</v>
      </c>
      <c r="G600" s="1" t="s">
        <v>46</v>
      </c>
      <c r="H600" s="1" t="s">
        <v>47</v>
      </c>
      <c r="I600" s="1" t="s">
        <v>36</v>
      </c>
      <c r="K600" s="1" t="n">
        <v>68</v>
      </c>
      <c r="N600" s="1" t="n">
        <v>75</v>
      </c>
      <c r="O600" s="1" t="n">
        <v>7</v>
      </c>
    </row>
    <row r="601" customFormat="false" ht="15" hidden="false" customHeight="true" outlineLevel="0" collapsed="false">
      <c r="A601" s="1" t="n">
        <f aca="false">A600+1</f>
        <v>599</v>
      </c>
      <c r="B601" s="1" t="n">
        <f aca="false">B600+1</f>
        <v>1599</v>
      </c>
      <c r="C601" s="1" t="s">
        <v>680</v>
      </c>
      <c r="D601" s="3" t="n">
        <v>23012</v>
      </c>
      <c r="E601" s="1" t="s">
        <v>39</v>
      </c>
      <c r="F601" s="1" t="n">
        <v>100</v>
      </c>
      <c r="G601" s="1" t="s">
        <v>46</v>
      </c>
      <c r="H601" s="1" t="s">
        <v>47</v>
      </c>
      <c r="I601" s="1" t="s">
        <v>36</v>
      </c>
      <c r="K601" s="1" t="n">
        <v>68</v>
      </c>
      <c r="N601" s="1" t="n">
        <v>75</v>
      </c>
      <c r="O601" s="1" t="n">
        <v>7</v>
      </c>
    </row>
    <row r="602" customFormat="false" ht="15" hidden="false" customHeight="true" outlineLevel="0" collapsed="false">
      <c r="A602" s="1" t="n">
        <f aca="false">A601+1</f>
        <v>600</v>
      </c>
      <c r="B602" s="1" t="n">
        <f aca="false">B601+1</f>
        <v>1600</v>
      </c>
      <c r="C602" s="1" t="s">
        <v>681</v>
      </c>
      <c r="D602" s="3" t="n">
        <v>23102</v>
      </c>
      <c r="E602" s="1" t="s">
        <v>39</v>
      </c>
      <c r="F602" s="1" t="n">
        <v>100</v>
      </c>
      <c r="G602" s="1" t="s">
        <v>46</v>
      </c>
      <c r="H602" s="1" t="s">
        <v>47</v>
      </c>
      <c r="I602" s="1" t="s">
        <v>36</v>
      </c>
      <c r="K602" s="1" t="n">
        <v>68</v>
      </c>
      <c r="N602" s="1" t="n">
        <v>75</v>
      </c>
      <c r="O602" s="1" t="n">
        <v>7</v>
      </c>
    </row>
    <row r="603" customFormat="false" ht="15" hidden="false" customHeight="true" outlineLevel="0" collapsed="false">
      <c r="A603" s="1" t="n">
        <f aca="false">A602+1</f>
        <v>601</v>
      </c>
      <c r="B603" s="1" t="n">
        <f aca="false">B602+1</f>
        <v>1601</v>
      </c>
      <c r="C603" s="1" t="s">
        <v>682</v>
      </c>
      <c r="D603" s="3" t="n">
        <v>23377</v>
      </c>
      <c r="E603" s="1" t="s">
        <v>39</v>
      </c>
      <c r="F603" s="1" t="n">
        <v>100</v>
      </c>
      <c r="G603" s="1" t="s">
        <v>46</v>
      </c>
      <c r="H603" s="1" t="s">
        <v>47</v>
      </c>
      <c r="I603" s="1" t="s">
        <v>36</v>
      </c>
      <c r="K603" s="1" t="n">
        <v>68</v>
      </c>
      <c r="N603" s="1" t="n">
        <v>75</v>
      </c>
      <c r="O603" s="1" t="n">
        <v>7</v>
      </c>
    </row>
    <row r="604" customFormat="false" ht="15" hidden="false" customHeight="true" outlineLevel="0" collapsed="false">
      <c r="A604" s="1" t="n">
        <f aca="false">A603+1</f>
        <v>602</v>
      </c>
      <c r="B604" s="1" t="n">
        <f aca="false">B603+1</f>
        <v>1602</v>
      </c>
      <c r="C604" s="1" t="s">
        <v>683</v>
      </c>
      <c r="D604" s="3" t="n">
        <v>23468</v>
      </c>
      <c r="E604" s="1" t="s">
        <v>39</v>
      </c>
      <c r="F604" s="1" t="n">
        <v>100</v>
      </c>
      <c r="G604" s="1" t="s">
        <v>46</v>
      </c>
      <c r="H604" s="1" t="s">
        <v>47</v>
      </c>
      <c r="I604" s="1" t="s">
        <v>36</v>
      </c>
      <c r="K604" s="1" t="n">
        <v>68</v>
      </c>
      <c r="N604" s="1" t="n">
        <v>75</v>
      </c>
      <c r="O604" s="1" t="n">
        <v>7</v>
      </c>
    </row>
    <row r="605" customFormat="false" ht="15" hidden="false" customHeight="true" outlineLevel="0" collapsed="false">
      <c r="A605" s="1" t="n">
        <f aca="false">A604+1</f>
        <v>603</v>
      </c>
      <c r="B605" s="1" t="n">
        <f aca="false">B604+1</f>
        <v>1603</v>
      </c>
      <c r="C605" s="1" t="s">
        <v>684</v>
      </c>
      <c r="D605" s="3" t="n">
        <v>23743</v>
      </c>
      <c r="E605" s="1" t="s">
        <v>39</v>
      </c>
      <c r="F605" s="1" t="n">
        <v>100</v>
      </c>
      <c r="G605" s="1" t="s">
        <v>46</v>
      </c>
      <c r="H605" s="1" t="s">
        <v>47</v>
      </c>
      <c r="I605" s="1" t="s">
        <v>36</v>
      </c>
      <c r="K605" s="1" t="n">
        <v>68</v>
      </c>
      <c r="N605" s="1" t="n">
        <v>75</v>
      </c>
      <c r="O605" s="1" t="n">
        <v>7</v>
      </c>
    </row>
    <row r="606" customFormat="false" ht="15" hidden="false" customHeight="true" outlineLevel="0" collapsed="false">
      <c r="A606" s="1" t="n">
        <f aca="false">A605+1</f>
        <v>604</v>
      </c>
      <c r="B606" s="1" t="n">
        <f aca="false">B605+1</f>
        <v>1604</v>
      </c>
      <c r="C606" s="1" t="s">
        <v>685</v>
      </c>
      <c r="D606" s="3" t="n">
        <v>23833</v>
      </c>
      <c r="E606" s="1" t="s">
        <v>39</v>
      </c>
      <c r="F606" s="1" t="n">
        <v>100</v>
      </c>
      <c r="G606" s="1" t="s">
        <v>46</v>
      </c>
      <c r="H606" s="1" t="s">
        <v>47</v>
      </c>
      <c r="I606" s="1" t="s">
        <v>36</v>
      </c>
      <c r="K606" s="1" t="n">
        <v>68</v>
      </c>
      <c r="N606" s="1" t="n">
        <v>75</v>
      </c>
      <c r="O606" s="1" t="n">
        <v>7</v>
      </c>
    </row>
    <row r="607" customFormat="false" ht="15" hidden="false" customHeight="true" outlineLevel="0" collapsed="false">
      <c r="A607" s="1" t="n">
        <f aca="false">A606+1</f>
        <v>605</v>
      </c>
      <c r="B607" s="1" t="n">
        <f aca="false">B606+1</f>
        <v>1605</v>
      </c>
      <c r="C607" s="1" t="s">
        <v>686</v>
      </c>
      <c r="D607" s="3" t="n">
        <v>24108</v>
      </c>
      <c r="E607" s="1" t="s">
        <v>39</v>
      </c>
      <c r="F607" s="1" t="n">
        <v>100</v>
      </c>
      <c r="G607" s="1" t="s">
        <v>46</v>
      </c>
      <c r="H607" s="1" t="s">
        <v>47</v>
      </c>
      <c r="I607" s="1" t="s">
        <v>36</v>
      </c>
      <c r="K607" s="1" t="n">
        <v>68</v>
      </c>
      <c r="N607" s="1" t="n">
        <v>75</v>
      </c>
      <c r="O607" s="1" t="n">
        <v>7</v>
      </c>
    </row>
    <row r="608" customFormat="false" ht="15" hidden="false" customHeight="true" outlineLevel="0" collapsed="false">
      <c r="A608" s="1" t="n">
        <f aca="false">A607+1</f>
        <v>606</v>
      </c>
      <c r="B608" s="1" t="n">
        <f aca="false">B607+1</f>
        <v>1606</v>
      </c>
      <c r="C608" s="1" t="s">
        <v>687</v>
      </c>
      <c r="D608" s="3" t="n">
        <v>24198</v>
      </c>
      <c r="E608" s="1" t="s">
        <v>39</v>
      </c>
      <c r="F608" s="1" t="n">
        <v>100</v>
      </c>
      <c r="G608" s="1" t="s">
        <v>46</v>
      </c>
      <c r="H608" s="1" t="s">
        <v>47</v>
      </c>
      <c r="I608" s="1" t="s">
        <v>36</v>
      </c>
      <c r="K608" s="1" t="n">
        <v>68</v>
      </c>
      <c r="N608" s="1" t="n">
        <v>75</v>
      </c>
      <c r="O608" s="1" t="n">
        <v>7</v>
      </c>
    </row>
    <row r="609" customFormat="false" ht="15" hidden="false" customHeight="true" outlineLevel="0" collapsed="false">
      <c r="A609" s="1" t="n">
        <f aca="false">A608+1</f>
        <v>607</v>
      </c>
      <c r="B609" s="1" t="n">
        <f aca="false">B608+1</f>
        <v>1607</v>
      </c>
      <c r="C609" s="1" t="s">
        <v>688</v>
      </c>
      <c r="D609" s="3" t="n">
        <v>24473</v>
      </c>
      <c r="E609" s="1" t="s">
        <v>39</v>
      </c>
      <c r="F609" s="1" t="n">
        <v>100</v>
      </c>
      <c r="G609" s="1" t="s">
        <v>46</v>
      </c>
      <c r="H609" s="1" t="s">
        <v>47</v>
      </c>
      <c r="I609" s="1" t="s">
        <v>36</v>
      </c>
      <c r="K609" s="1" t="n">
        <v>68</v>
      </c>
      <c r="N609" s="1" t="n">
        <v>75</v>
      </c>
      <c r="O609" s="1" t="n">
        <v>7</v>
      </c>
    </row>
    <row r="610" customFormat="false" ht="15" hidden="false" customHeight="true" outlineLevel="0" collapsed="false">
      <c r="A610" s="1" t="n">
        <f aca="false">A609+1</f>
        <v>608</v>
      </c>
      <c r="B610" s="1" t="n">
        <f aca="false">B609+1</f>
        <v>1608</v>
      </c>
      <c r="C610" s="1" t="s">
        <v>689</v>
      </c>
      <c r="D610" s="3" t="n">
        <v>24563</v>
      </c>
      <c r="E610" s="1" t="s">
        <v>39</v>
      </c>
      <c r="F610" s="1" t="n">
        <v>100</v>
      </c>
      <c r="G610" s="1" t="s">
        <v>46</v>
      </c>
      <c r="H610" s="1" t="s">
        <v>47</v>
      </c>
      <c r="I610" s="1" t="s">
        <v>36</v>
      </c>
      <c r="K610" s="1" t="n">
        <v>68</v>
      </c>
      <c r="N610" s="1" t="n">
        <v>75</v>
      </c>
      <c r="O610" s="1" t="n">
        <v>7</v>
      </c>
    </row>
    <row r="611" customFormat="false" ht="15" hidden="false" customHeight="true" outlineLevel="0" collapsed="false">
      <c r="A611" s="1" t="n">
        <f aca="false">A610+1</f>
        <v>609</v>
      </c>
      <c r="B611" s="1" t="n">
        <f aca="false">B610+1</f>
        <v>1609</v>
      </c>
      <c r="C611" s="1" t="s">
        <v>690</v>
      </c>
      <c r="D611" s="3" t="n">
        <v>24838</v>
      </c>
      <c r="E611" s="1" t="s">
        <v>39</v>
      </c>
      <c r="F611" s="1" t="n">
        <v>100</v>
      </c>
      <c r="G611" s="1" t="s">
        <v>46</v>
      </c>
      <c r="H611" s="1" t="s">
        <v>47</v>
      </c>
      <c r="I611" s="1" t="s">
        <v>36</v>
      </c>
      <c r="K611" s="1" t="n">
        <v>68</v>
      </c>
      <c r="N611" s="1" t="n">
        <v>75</v>
      </c>
      <c r="O611" s="1" t="n">
        <v>7</v>
      </c>
    </row>
    <row r="612" customFormat="false" ht="15" hidden="false" customHeight="true" outlineLevel="0" collapsed="false">
      <c r="A612" s="1" t="n">
        <f aca="false">A611+1</f>
        <v>610</v>
      </c>
      <c r="B612" s="1" t="n">
        <f aca="false">B611+1</f>
        <v>1610</v>
      </c>
      <c r="C612" s="1" t="s">
        <v>691</v>
      </c>
      <c r="D612" s="3" t="n">
        <v>24929</v>
      </c>
      <c r="E612" s="1" t="s">
        <v>39</v>
      </c>
      <c r="F612" s="1" t="n">
        <v>100</v>
      </c>
      <c r="G612" s="1" t="s">
        <v>46</v>
      </c>
      <c r="H612" s="1" t="s">
        <v>47</v>
      </c>
      <c r="I612" s="1" t="s">
        <v>36</v>
      </c>
      <c r="K612" s="1" t="n">
        <v>68</v>
      </c>
      <c r="N612" s="1" t="n">
        <v>75</v>
      </c>
      <c r="O612" s="1" t="n">
        <v>7</v>
      </c>
    </row>
    <row r="613" customFormat="false" ht="15" hidden="false" customHeight="true" outlineLevel="0" collapsed="false">
      <c r="A613" s="1" t="n">
        <f aca="false">A612+1</f>
        <v>611</v>
      </c>
      <c r="B613" s="1" t="n">
        <f aca="false">B612+1</f>
        <v>1611</v>
      </c>
      <c r="C613" s="1" t="s">
        <v>692</v>
      </c>
      <c r="D613" s="3" t="n">
        <v>25204</v>
      </c>
      <c r="E613" s="1" t="s">
        <v>39</v>
      </c>
      <c r="F613" s="1" t="n">
        <v>100</v>
      </c>
      <c r="G613" s="1" t="s">
        <v>46</v>
      </c>
      <c r="H613" s="1" t="s">
        <v>47</v>
      </c>
      <c r="I613" s="1" t="s">
        <v>36</v>
      </c>
      <c r="K613" s="1" t="n">
        <v>68</v>
      </c>
      <c r="N613" s="1" t="n">
        <v>75</v>
      </c>
      <c r="O613" s="1" t="n">
        <v>7</v>
      </c>
    </row>
    <row r="614" customFormat="false" ht="15" hidden="false" customHeight="true" outlineLevel="0" collapsed="false">
      <c r="A614" s="1" t="n">
        <f aca="false">A613+1</f>
        <v>612</v>
      </c>
      <c r="B614" s="1" t="n">
        <f aca="false">B613+1</f>
        <v>1612</v>
      </c>
      <c r="C614" s="1" t="s">
        <v>693</v>
      </c>
      <c r="D614" s="3" t="n">
        <v>25294</v>
      </c>
      <c r="E614" s="1" t="s">
        <v>39</v>
      </c>
      <c r="F614" s="1" t="n">
        <v>100</v>
      </c>
      <c r="G614" s="1" t="s">
        <v>46</v>
      </c>
      <c r="H614" s="1" t="s">
        <v>47</v>
      </c>
      <c r="I614" s="1" t="s">
        <v>36</v>
      </c>
      <c r="K614" s="1" t="n">
        <v>68</v>
      </c>
      <c r="N614" s="1" t="n">
        <v>75</v>
      </c>
      <c r="O614" s="1" t="n">
        <v>7</v>
      </c>
    </row>
    <row r="615" customFormat="false" ht="15" hidden="false" customHeight="true" outlineLevel="0" collapsed="false">
      <c r="A615" s="1" t="n">
        <f aca="false">A614+1</f>
        <v>613</v>
      </c>
      <c r="B615" s="1" t="n">
        <f aca="false">B614+1</f>
        <v>1613</v>
      </c>
      <c r="C615" s="1" t="s">
        <v>694</v>
      </c>
      <c r="D615" s="3" t="n">
        <v>25569</v>
      </c>
      <c r="E615" s="1" t="s">
        <v>39</v>
      </c>
      <c r="F615" s="1" t="n">
        <v>100</v>
      </c>
      <c r="G615" s="1" t="s">
        <v>46</v>
      </c>
      <c r="H615" s="1" t="s">
        <v>47</v>
      </c>
      <c r="I615" s="1" t="s">
        <v>36</v>
      </c>
      <c r="K615" s="1" t="n">
        <v>68</v>
      </c>
      <c r="N615" s="1" t="n">
        <v>75</v>
      </c>
      <c r="O615" s="1" t="n">
        <v>7</v>
      </c>
    </row>
    <row r="616" customFormat="false" ht="15" hidden="false" customHeight="true" outlineLevel="0" collapsed="false">
      <c r="A616" s="1" t="n">
        <f aca="false">A615+1</f>
        <v>614</v>
      </c>
      <c r="B616" s="1" t="n">
        <f aca="false">B615+1</f>
        <v>1614</v>
      </c>
      <c r="C616" s="1" t="s">
        <v>695</v>
      </c>
      <c r="D616" s="3" t="n">
        <v>25659</v>
      </c>
      <c r="E616" s="1" t="s">
        <v>39</v>
      </c>
      <c r="F616" s="1" t="n">
        <v>100</v>
      </c>
      <c r="G616" s="1" t="s">
        <v>46</v>
      </c>
      <c r="H616" s="1" t="s">
        <v>47</v>
      </c>
      <c r="I616" s="1" t="s">
        <v>36</v>
      </c>
      <c r="K616" s="1" t="n">
        <v>68</v>
      </c>
      <c r="N616" s="1" t="n">
        <v>75</v>
      </c>
      <c r="O616" s="1" t="n">
        <v>7</v>
      </c>
    </row>
    <row r="617" customFormat="false" ht="15" hidden="false" customHeight="true" outlineLevel="0" collapsed="false">
      <c r="A617" s="1" t="n">
        <f aca="false">A616+1</f>
        <v>615</v>
      </c>
      <c r="B617" s="1" t="n">
        <f aca="false">B616+1</f>
        <v>1615</v>
      </c>
      <c r="C617" s="1" t="s">
        <v>696</v>
      </c>
      <c r="D617" s="3" t="n">
        <v>25934</v>
      </c>
      <c r="E617" s="1" t="s">
        <v>39</v>
      </c>
      <c r="F617" s="1" t="n">
        <v>100</v>
      </c>
      <c r="G617" s="1" t="s">
        <v>46</v>
      </c>
      <c r="H617" s="1" t="s">
        <v>47</v>
      </c>
      <c r="I617" s="1" t="s">
        <v>36</v>
      </c>
      <c r="K617" s="1" t="n">
        <v>68</v>
      </c>
      <c r="N617" s="1" t="n">
        <v>75</v>
      </c>
      <c r="O617" s="1" t="n">
        <v>7</v>
      </c>
    </row>
    <row r="618" customFormat="false" ht="15" hidden="false" customHeight="true" outlineLevel="0" collapsed="false">
      <c r="A618" s="1" t="n">
        <f aca="false">A617+1</f>
        <v>616</v>
      </c>
      <c r="B618" s="1" t="n">
        <f aca="false">B617+1</f>
        <v>1616</v>
      </c>
      <c r="C618" s="1" t="s">
        <v>697</v>
      </c>
      <c r="D618" s="3" t="n">
        <v>26024</v>
      </c>
      <c r="E618" s="1" t="s">
        <v>39</v>
      </c>
      <c r="F618" s="1" t="n">
        <v>100</v>
      </c>
      <c r="G618" s="1" t="s">
        <v>46</v>
      </c>
      <c r="H618" s="1" t="s">
        <v>47</v>
      </c>
      <c r="I618" s="1" t="s">
        <v>36</v>
      </c>
      <c r="K618" s="1" t="n">
        <v>68</v>
      </c>
      <c r="N618" s="1" t="n">
        <v>75</v>
      </c>
      <c r="O618" s="1" t="n">
        <v>7</v>
      </c>
    </row>
    <row r="619" customFormat="false" ht="15" hidden="false" customHeight="true" outlineLevel="0" collapsed="false">
      <c r="A619" s="1" t="n">
        <f aca="false">A618+1</f>
        <v>617</v>
      </c>
      <c r="B619" s="1" t="n">
        <f aca="false">B618+1</f>
        <v>1617</v>
      </c>
      <c r="C619" s="1" t="s">
        <v>698</v>
      </c>
      <c r="D619" s="3" t="n">
        <v>26299</v>
      </c>
      <c r="E619" s="1" t="s">
        <v>39</v>
      </c>
      <c r="F619" s="1" t="n">
        <v>100</v>
      </c>
      <c r="G619" s="1" t="s">
        <v>46</v>
      </c>
      <c r="H619" s="1" t="s">
        <v>47</v>
      </c>
      <c r="I619" s="1" t="s">
        <v>36</v>
      </c>
      <c r="K619" s="1" t="n">
        <v>68</v>
      </c>
      <c r="N619" s="1" t="n">
        <v>75</v>
      </c>
      <c r="O619" s="1" t="n">
        <v>7</v>
      </c>
    </row>
    <row r="620" customFormat="false" ht="15" hidden="false" customHeight="true" outlineLevel="0" collapsed="false">
      <c r="A620" s="1" t="n">
        <f aca="false">A619+1</f>
        <v>618</v>
      </c>
      <c r="B620" s="1" t="n">
        <f aca="false">B619+1</f>
        <v>1618</v>
      </c>
      <c r="C620" s="1" t="s">
        <v>699</v>
      </c>
      <c r="D620" s="3" t="n">
        <v>26390</v>
      </c>
      <c r="E620" s="1" t="s">
        <v>39</v>
      </c>
      <c r="F620" s="1" t="n">
        <v>100</v>
      </c>
      <c r="G620" s="1" t="s">
        <v>46</v>
      </c>
      <c r="H620" s="1" t="s">
        <v>47</v>
      </c>
      <c r="I620" s="1" t="s">
        <v>36</v>
      </c>
      <c r="K620" s="1" t="n">
        <v>68</v>
      </c>
      <c r="N620" s="1" t="n">
        <v>75</v>
      </c>
      <c r="O620" s="1" t="n">
        <v>7</v>
      </c>
    </row>
    <row r="621" customFormat="false" ht="15" hidden="false" customHeight="true" outlineLevel="0" collapsed="false">
      <c r="A621" s="1" t="n">
        <f aca="false">A620+1</f>
        <v>619</v>
      </c>
      <c r="B621" s="1" t="n">
        <f aca="false">B620+1</f>
        <v>1619</v>
      </c>
      <c r="C621" s="1" t="s">
        <v>700</v>
      </c>
      <c r="D621" s="3" t="n">
        <v>26665</v>
      </c>
      <c r="E621" s="1" t="s">
        <v>39</v>
      </c>
      <c r="F621" s="1" t="n">
        <v>100</v>
      </c>
      <c r="G621" s="1" t="s">
        <v>46</v>
      </c>
      <c r="H621" s="1" t="s">
        <v>47</v>
      </c>
      <c r="I621" s="1" t="s">
        <v>36</v>
      </c>
      <c r="K621" s="1" t="n">
        <v>68</v>
      </c>
      <c r="N621" s="1" t="n">
        <v>75</v>
      </c>
      <c r="O621" s="1" t="n">
        <v>7</v>
      </c>
    </row>
    <row r="622" customFormat="false" ht="15" hidden="false" customHeight="true" outlineLevel="0" collapsed="false">
      <c r="A622" s="1" t="n">
        <f aca="false">A621+1</f>
        <v>620</v>
      </c>
      <c r="B622" s="1" t="n">
        <f aca="false">B621+1</f>
        <v>1620</v>
      </c>
      <c r="C622" s="1" t="s">
        <v>701</v>
      </c>
      <c r="D622" s="3" t="n">
        <v>26755</v>
      </c>
      <c r="E622" s="1" t="s">
        <v>39</v>
      </c>
      <c r="F622" s="1" t="n">
        <v>100</v>
      </c>
      <c r="G622" s="1" t="s">
        <v>46</v>
      </c>
      <c r="H622" s="1" t="s">
        <v>47</v>
      </c>
      <c r="I622" s="1" t="s">
        <v>36</v>
      </c>
      <c r="K622" s="1" t="n">
        <v>68</v>
      </c>
      <c r="N622" s="1" t="n">
        <v>75</v>
      </c>
      <c r="O622" s="1" t="n">
        <v>7</v>
      </c>
    </row>
    <row r="623" customFormat="false" ht="15" hidden="false" customHeight="true" outlineLevel="0" collapsed="false">
      <c r="A623" s="1" t="n">
        <f aca="false">A622+1</f>
        <v>621</v>
      </c>
      <c r="B623" s="1" t="n">
        <f aca="false">B622+1</f>
        <v>1621</v>
      </c>
      <c r="C623" s="1" t="s">
        <v>702</v>
      </c>
      <c r="D623" s="3" t="n">
        <v>27030</v>
      </c>
      <c r="E623" s="1" t="s">
        <v>39</v>
      </c>
      <c r="F623" s="1" t="n">
        <v>100</v>
      </c>
      <c r="G623" s="1" t="s">
        <v>46</v>
      </c>
      <c r="H623" s="1" t="s">
        <v>47</v>
      </c>
      <c r="I623" s="1" t="s">
        <v>36</v>
      </c>
      <c r="K623" s="1" t="n">
        <v>68</v>
      </c>
      <c r="N623" s="1" t="n">
        <v>75</v>
      </c>
      <c r="O623" s="1" t="n">
        <v>7</v>
      </c>
    </row>
    <row r="624" customFormat="false" ht="15" hidden="false" customHeight="true" outlineLevel="0" collapsed="false">
      <c r="A624" s="1" t="n">
        <f aca="false">A623+1</f>
        <v>622</v>
      </c>
      <c r="B624" s="1" t="n">
        <f aca="false">B623+1</f>
        <v>1622</v>
      </c>
      <c r="C624" s="1" t="s">
        <v>703</v>
      </c>
      <c r="D624" s="3" t="n">
        <v>27120</v>
      </c>
      <c r="E624" s="1" t="s">
        <v>39</v>
      </c>
      <c r="F624" s="1" t="n">
        <v>100</v>
      </c>
      <c r="G624" s="1" t="s">
        <v>46</v>
      </c>
      <c r="H624" s="1" t="s">
        <v>47</v>
      </c>
      <c r="I624" s="1" t="s">
        <v>36</v>
      </c>
      <c r="K624" s="1" t="n">
        <v>68</v>
      </c>
      <c r="N624" s="1" t="n">
        <v>75</v>
      </c>
      <c r="O624" s="1" t="n">
        <v>7</v>
      </c>
    </row>
    <row r="625" customFormat="false" ht="15" hidden="false" customHeight="true" outlineLevel="0" collapsed="false">
      <c r="A625" s="1" t="n">
        <f aca="false">A624+1</f>
        <v>623</v>
      </c>
      <c r="B625" s="1" t="n">
        <f aca="false">B624+1</f>
        <v>1623</v>
      </c>
      <c r="C625" s="1" t="s">
        <v>704</v>
      </c>
      <c r="D625" s="3" t="n">
        <v>27395</v>
      </c>
      <c r="E625" s="1" t="s">
        <v>39</v>
      </c>
      <c r="F625" s="1" t="n">
        <v>100</v>
      </c>
      <c r="G625" s="1" t="s">
        <v>46</v>
      </c>
      <c r="H625" s="1" t="s">
        <v>47</v>
      </c>
      <c r="I625" s="1" t="s">
        <v>36</v>
      </c>
      <c r="K625" s="1" t="n">
        <v>68</v>
      </c>
      <c r="N625" s="1" t="n">
        <v>75</v>
      </c>
      <c r="O625" s="1" t="n">
        <v>7</v>
      </c>
    </row>
    <row r="626" customFormat="false" ht="15" hidden="false" customHeight="true" outlineLevel="0" collapsed="false">
      <c r="A626" s="1" t="n">
        <f aca="false">A625+1</f>
        <v>624</v>
      </c>
      <c r="B626" s="1" t="n">
        <f aca="false">B625+1</f>
        <v>1624</v>
      </c>
      <c r="C626" s="1" t="s">
        <v>705</v>
      </c>
      <c r="D626" s="3" t="n">
        <v>27485</v>
      </c>
      <c r="E626" s="1" t="s">
        <v>39</v>
      </c>
      <c r="F626" s="1" t="n">
        <v>100</v>
      </c>
      <c r="G626" s="1" t="s">
        <v>46</v>
      </c>
      <c r="H626" s="1" t="s">
        <v>47</v>
      </c>
      <c r="I626" s="1" t="s">
        <v>36</v>
      </c>
      <c r="K626" s="1" t="n">
        <v>68</v>
      </c>
      <c r="N626" s="1" t="n">
        <v>75</v>
      </c>
      <c r="O626" s="1" t="n">
        <v>7</v>
      </c>
    </row>
    <row r="627" customFormat="false" ht="15" hidden="false" customHeight="true" outlineLevel="0" collapsed="false">
      <c r="A627" s="1" t="n">
        <f aca="false">A626+1</f>
        <v>625</v>
      </c>
      <c r="B627" s="1" t="n">
        <f aca="false">B626+1</f>
        <v>1625</v>
      </c>
      <c r="C627" s="1" t="s">
        <v>706</v>
      </c>
      <c r="D627" s="3" t="n">
        <v>27760</v>
      </c>
      <c r="E627" s="1" t="s">
        <v>39</v>
      </c>
      <c r="F627" s="1" t="n">
        <v>100</v>
      </c>
      <c r="G627" s="1" t="s">
        <v>46</v>
      </c>
      <c r="H627" s="1" t="s">
        <v>47</v>
      </c>
      <c r="I627" s="1" t="s">
        <v>36</v>
      </c>
      <c r="K627" s="1" t="n">
        <v>68</v>
      </c>
      <c r="N627" s="1" t="n">
        <v>75</v>
      </c>
      <c r="O627" s="1" t="n">
        <v>7</v>
      </c>
    </row>
    <row r="628" customFormat="false" ht="15" hidden="false" customHeight="true" outlineLevel="0" collapsed="false">
      <c r="A628" s="1" t="n">
        <f aca="false">A627+1</f>
        <v>626</v>
      </c>
      <c r="B628" s="1" t="n">
        <f aca="false">B627+1</f>
        <v>1626</v>
      </c>
      <c r="C628" s="1" t="s">
        <v>707</v>
      </c>
      <c r="D628" s="3" t="n">
        <v>27851</v>
      </c>
      <c r="E628" s="1" t="s">
        <v>39</v>
      </c>
      <c r="F628" s="1" t="n">
        <v>100</v>
      </c>
      <c r="G628" s="1" t="s">
        <v>46</v>
      </c>
      <c r="H628" s="1" t="s">
        <v>47</v>
      </c>
      <c r="I628" s="1" t="s">
        <v>36</v>
      </c>
      <c r="K628" s="1" t="n">
        <v>68</v>
      </c>
      <c r="N628" s="1" t="n">
        <v>75</v>
      </c>
      <c r="O628" s="1" t="n">
        <v>7</v>
      </c>
    </row>
    <row r="629" customFormat="false" ht="15" hidden="false" customHeight="true" outlineLevel="0" collapsed="false">
      <c r="A629" s="1" t="n">
        <f aca="false">A628+1</f>
        <v>627</v>
      </c>
      <c r="B629" s="1" t="n">
        <f aca="false">B628+1</f>
        <v>1627</v>
      </c>
      <c r="C629" s="1" t="s">
        <v>708</v>
      </c>
      <c r="D629" s="3" t="n">
        <v>28126</v>
      </c>
      <c r="E629" s="1" t="s">
        <v>39</v>
      </c>
      <c r="F629" s="1" t="n">
        <v>100</v>
      </c>
      <c r="G629" s="1" t="s">
        <v>46</v>
      </c>
      <c r="H629" s="1" t="s">
        <v>47</v>
      </c>
      <c r="I629" s="1" t="s">
        <v>36</v>
      </c>
      <c r="K629" s="1" t="n">
        <v>68</v>
      </c>
      <c r="N629" s="1" t="n">
        <v>75</v>
      </c>
      <c r="O629" s="1" t="n">
        <v>7</v>
      </c>
    </row>
    <row r="630" customFormat="false" ht="15" hidden="false" customHeight="true" outlineLevel="0" collapsed="false">
      <c r="A630" s="1" t="n">
        <f aca="false">A629+1</f>
        <v>628</v>
      </c>
      <c r="B630" s="1" t="n">
        <f aca="false">B629+1</f>
        <v>1628</v>
      </c>
      <c r="C630" s="1" t="s">
        <v>709</v>
      </c>
      <c r="D630" s="3" t="n">
        <v>28216</v>
      </c>
      <c r="E630" s="1" t="s">
        <v>39</v>
      </c>
      <c r="F630" s="1" t="n">
        <v>100</v>
      </c>
      <c r="G630" s="1" t="s">
        <v>46</v>
      </c>
      <c r="H630" s="1" t="s">
        <v>47</v>
      </c>
      <c r="I630" s="1" t="s">
        <v>36</v>
      </c>
      <c r="K630" s="1" t="n">
        <v>68</v>
      </c>
      <c r="N630" s="1" t="n">
        <v>75</v>
      </c>
      <c r="O630" s="1" t="n">
        <v>7</v>
      </c>
    </row>
    <row r="631" customFormat="false" ht="15" hidden="false" customHeight="true" outlineLevel="0" collapsed="false">
      <c r="A631" s="1" t="n">
        <f aca="false">A630+1</f>
        <v>629</v>
      </c>
      <c r="B631" s="1" t="n">
        <f aca="false">B630+1</f>
        <v>1629</v>
      </c>
      <c r="C631" s="1" t="s">
        <v>710</v>
      </c>
      <c r="D631" s="3" t="n">
        <v>28491</v>
      </c>
      <c r="E631" s="1" t="s">
        <v>39</v>
      </c>
      <c r="F631" s="1" t="n">
        <v>100</v>
      </c>
      <c r="G631" s="1" t="s">
        <v>46</v>
      </c>
      <c r="H631" s="1" t="s">
        <v>47</v>
      </c>
      <c r="I631" s="1" t="s">
        <v>36</v>
      </c>
      <c r="K631" s="1" t="n">
        <v>68</v>
      </c>
      <c r="N631" s="1" t="n">
        <v>75</v>
      </c>
      <c r="O631" s="1" t="n">
        <v>7</v>
      </c>
    </row>
    <row r="632" customFormat="false" ht="15" hidden="false" customHeight="true" outlineLevel="0" collapsed="false">
      <c r="A632" s="1" t="n">
        <f aca="false">A631+1</f>
        <v>630</v>
      </c>
      <c r="B632" s="1" t="n">
        <f aca="false">B631+1</f>
        <v>1630</v>
      </c>
      <c r="C632" s="1" t="s">
        <v>711</v>
      </c>
      <c r="D632" s="3" t="n">
        <v>28581</v>
      </c>
      <c r="E632" s="1" t="s">
        <v>39</v>
      </c>
      <c r="F632" s="1" t="n">
        <v>100</v>
      </c>
      <c r="G632" s="1" t="s">
        <v>46</v>
      </c>
      <c r="H632" s="1" t="s">
        <v>47</v>
      </c>
      <c r="I632" s="1" t="s">
        <v>36</v>
      </c>
      <c r="K632" s="1" t="n">
        <v>68</v>
      </c>
      <c r="N632" s="1" t="n">
        <v>75</v>
      </c>
      <c r="O632" s="1" t="n">
        <v>7</v>
      </c>
    </row>
    <row r="633" customFormat="false" ht="15" hidden="false" customHeight="true" outlineLevel="0" collapsed="false">
      <c r="A633" s="1" t="n">
        <f aca="false">A632+1</f>
        <v>631</v>
      </c>
      <c r="B633" s="1" t="n">
        <f aca="false">B632+1</f>
        <v>1631</v>
      </c>
      <c r="C633" s="1" t="s">
        <v>712</v>
      </c>
      <c r="D633" s="3" t="n">
        <v>28856</v>
      </c>
      <c r="E633" s="1" t="s">
        <v>39</v>
      </c>
      <c r="F633" s="1" t="n">
        <v>100</v>
      </c>
      <c r="G633" s="1" t="s">
        <v>46</v>
      </c>
      <c r="H633" s="1" t="s">
        <v>47</v>
      </c>
      <c r="I633" s="1" t="s">
        <v>36</v>
      </c>
      <c r="K633" s="1" t="n">
        <v>68</v>
      </c>
      <c r="N633" s="1" t="n">
        <v>75</v>
      </c>
      <c r="O633" s="1" t="n">
        <v>7</v>
      </c>
    </row>
    <row r="634" customFormat="false" ht="15" hidden="false" customHeight="true" outlineLevel="0" collapsed="false">
      <c r="A634" s="1" t="n">
        <f aca="false">A633+1</f>
        <v>632</v>
      </c>
      <c r="B634" s="1" t="n">
        <f aca="false">B633+1</f>
        <v>1632</v>
      </c>
      <c r="C634" s="1" t="s">
        <v>713</v>
      </c>
      <c r="D634" s="3" t="n">
        <v>28946</v>
      </c>
      <c r="E634" s="1" t="s">
        <v>39</v>
      </c>
      <c r="F634" s="1" t="n">
        <v>100</v>
      </c>
      <c r="G634" s="1" t="s">
        <v>46</v>
      </c>
      <c r="H634" s="1" t="s">
        <v>47</v>
      </c>
      <c r="I634" s="1" t="s">
        <v>36</v>
      </c>
      <c r="K634" s="1" t="n">
        <v>68</v>
      </c>
      <c r="N634" s="1" t="n">
        <v>75</v>
      </c>
      <c r="O634" s="1" t="n">
        <v>7</v>
      </c>
    </row>
    <row r="635" customFormat="false" ht="15" hidden="false" customHeight="true" outlineLevel="0" collapsed="false">
      <c r="A635" s="1" t="n">
        <f aca="false">A634+1</f>
        <v>633</v>
      </c>
      <c r="B635" s="1" t="n">
        <f aca="false">B634+1</f>
        <v>1633</v>
      </c>
      <c r="C635" s="1" t="s">
        <v>714</v>
      </c>
      <c r="D635" s="3" t="n">
        <v>29221</v>
      </c>
      <c r="E635" s="1" t="s">
        <v>39</v>
      </c>
      <c r="F635" s="1" t="n">
        <v>100</v>
      </c>
      <c r="G635" s="1" t="s">
        <v>46</v>
      </c>
      <c r="H635" s="1" t="s">
        <v>47</v>
      </c>
      <c r="I635" s="1" t="s">
        <v>36</v>
      </c>
      <c r="K635" s="1" t="n">
        <v>68</v>
      </c>
      <c r="N635" s="1" t="n">
        <v>75</v>
      </c>
      <c r="O635" s="1" t="n">
        <v>7</v>
      </c>
    </row>
    <row r="636" customFormat="false" ht="15" hidden="false" customHeight="true" outlineLevel="0" collapsed="false">
      <c r="A636" s="1" t="n">
        <f aca="false">A635+1</f>
        <v>634</v>
      </c>
      <c r="B636" s="1" t="n">
        <f aca="false">B635+1</f>
        <v>1634</v>
      </c>
      <c r="C636" s="1" t="s">
        <v>715</v>
      </c>
      <c r="D636" s="3" t="n">
        <v>29312</v>
      </c>
      <c r="E636" s="1" t="s">
        <v>39</v>
      </c>
      <c r="F636" s="1" t="n">
        <v>100</v>
      </c>
      <c r="G636" s="1" t="s">
        <v>46</v>
      </c>
      <c r="H636" s="1" t="s">
        <v>47</v>
      </c>
      <c r="I636" s="1" t="s">
        <v>36</v>
      </c>
      <c r="K636" s="1" t="n">
        <v>68</v>
      </c>
      <c r="N636" s="1" t="n">
        <v>75</v>
      </c>
      <c r="O636" s="1" t="n">
        <v>7</v>
      </c>
    </row>
    <row r="637" customFormat="false" ht="15" hidden="false" customHeight="true" outlineLevel="0" collapsed="false">
      <c r="A637" s="1" t="n">
        <f aca="false">A636+1</f>
        <v>635</v>
      </c>
      <c r="B637" s="1" t="n">
        <f aca="false">B636+1</f>
        <v>1635</v>
      </c>
      <c r="C637" s="1" t="s">
        <v>716</v>
      </c>
      <c r="D637" s="3" t="n">
        <v>29587</v>
      </c>
      <c r="E637" s="1" t="s">
        <v>39</v>
      </c>
      <c r="F637" s="1" t="n">
        <v>100</v>
      </c>
      <c r="G637" s="1" t="s">
        <v>46</v>
      </c>
      <c r="H637" s="1" t="s">
        <v>47</v>
      </c>
      <c r="I637" s="1" t="s">
        <v>36</v>
      </c>
      <c r="K637" s="1" t="n">
        <v>68</v>
      </c>
      <c r="N637" s="1" t="n">
        <v>75</v>
      </c>
      <c r="O637" s="1" t="n">
        <v>7</v>
      </c>
    </row>
    <row r="638" customFormat="false" ht="15" hidden="false" customHeight="true" outlineLevel="0" collapsed="false">
      <c r="A638" s="1" t="n">
        <f aca="false">A637+1</f>
        <v>636</v>
      </c>
      <c r="B638" s="1" t="n">
        <f aca="false">B637+1</f>
        <v>1636</v>
      </c>
      <c r="C638" s="1" t="s">
        <v>717</v>
      </c>
      <c r="D638" s="3" t="n">
        <v>29677</v>
      </c>
      <c r="E638" s="1" t="s">
        <v>39</v>
      </c>
      <c r="F638" s="1" t="n">
        <v>100</v>
      </c>
      <c r="G638" s="1" t="s">
        <v>46</v>
      </c>
      <c r="H638" s="1" t="s">
        <v>47</v>
      </c>
      <c r="I638" s="1" t="s">
        <v>36</v>
      </c>
      <c r="K638" s="1" t="n">
        <v>68</v>
      </c>
      <c r="N638" s="1" t="n">
        <v>75</v>
      </c>
      <c r="O638" s="1" t="n">
        <v>7</v>
      </c>
    </row>
    <row r="639" customFormat="false" ht="15" hidden="false" customHeight="true" outlineLevel="0" collapsed="false">
      <c r="A639" s="1" t="n">
        <f aca="false">A638+1</f>
        <v>637</v>
      </c>
      <c r="B639" s="1" t="n">
        <f aca="false">B638+1</f>
        <v>1637</v>
      </c>
      <c r="C639" s="1" t="s">
        <v>718</v>
      </c>
      <c r="D639" s="3" t="n">
        <v>29952</v>
      </c>
      <c r="E639" s="1" t="s">
        <v>39</v>
      </c>
      <c r="F639" s="1" t="n">
        <v>100</v>
      </c>
      <c r="G639" s="1" t="s">
        <v>46</v>
      </c>
      <c r="H639" s="1" t="s">
        <v>47</v>
      </c>
      <c r="I639" s="1" t="s">
        <v>36</v>
      </c>
      <c r="K639" s="1" t="n">
        <v>68</v>
      </c>
      <c r="N639" s="1" t="n">
        <v>75</v>
      </c>
      <c r="O639" s="1" t="n">
        <v>7</v>
      </c>
    </row>
    <row r="640" customFormat="false" ht="15" hidden="false" customHeight="true" outlineLevel="0" collapsed="false">
      <c r="A640" s="1" t="n">
        <f aca="false">A639+1</f>
        <v>638</v>
      </c>
      <c r="B640" s="1" t="n">
        <f aca="false">B639+1</f>
        <v>1638</v>
      </c>
      <c r="C640" s="1" t="s">
        <v>719</v>
      </c>
      <c r="D640" s="3" t="n">
        <v>30042</v>
      </c>
      <c r="E640" s="1" t="s">
        <v>39</v>
      </c>
      <c r="F640" s="1" t="n">
        <v>100</v>
      </c>
      <c r="G640" s="1" t="s">
        <v>46</v>
      </c>
      <c r="H640" s="1" t="s">
        <v>47</v>
      </c>
      <c r="I640" s="1" t="s">
        <v>36</v>
      </c>
      <c r="K640" s="1" t="n">
        <v>68</v>
      </c>
      <c r="N640" s="1" t="n">
        <v>75</v>
      </c>
      <c r="O640" s="1" t="n">
        <v>7</v>
      </c>
    </row>
    <row r="641" customFormat="false" ht="15" hidden="false" customHeight="true" outlineLevel="0" collapsed="false">
      <c r="A641" s="1" t="n">
        <f aca="false">A640+1</f>
        <v>639</v>
      </c>
      <c r="B641" s="1" t="n">
        <f aca="false">B640+1</f>
        <v>1639</v>
      </c>
      <c r="C641" s="1" t="s">
        <v>720</v>
      </c>
      <c r="D641" s="3" t="n">
        <v>30317</v>
      </c>
      <c r="E641" s="1" t="s">
        <v>39</v>
      </c>
      <c r="F641" s="1" t="n">
        <v>100</v>
      </c>
      <c r="G641" s="1" t="s">
        <v>46</v>
      </c>
      <c r="H641" s="1" t="s">
        <v>47</v>
      </c>
      <c r="I641" s="1" t="s">
        <v>36</v>
      </c>
      <c r="K641" s="1" t="n">
        <v>68</v>
      </c>
      <c r="N641" s="1" t="n">
        <v>75</v>
      </c>
      <c r="O641" s="1" t="n">
        <v>7</v>
      </c>
    </row>
    <row r="642" customFormat="false" ht="15" hidden="false" customHeight="true" outlineLevel="0" collapsed="false">
      <c r="A642" s="1" t="n">
        <f aca="false">A641+1</f>
        <v>640</v>
      </c>
      <c r="B642" s="1" t="n">
        <f aca="false">B641+1</f>
        <v>1640</v>
      </c>
      <c r="C642" s="1" t="s">
        <v>721</v>
      </c>
      <c r="D642" s="3" t="n">
        <v>30407</v>
      </c>
      <c r="E642" s="1" t="s">
        <v>39</v>
      </c>
      <c r="F642" s="1" t="n">
        <v>100</v>
      </c>
      <c r="G642" s="1" t="s">
        <v>46</v>
      </c>
      <c r="H642" s="1" t="s">
        <v>47</v>
      </c>
      <c r="I642" s="1" t="s">
        <v>36</v>
      </c>
      <c r="K642" s="1" t="n">
        <v>68</v>
      </c>
      <c r="N642" s="1" t="n">
        <v>75</v>
      </c>
      <c r="O642" s="1" t="n">
        <v>7</v>
      </c>
    </row>
    <row r="643" customFormat="false" ht="15" hidden="false" customHeight="true" outlineLevel="0" collapsed="false">
      <c r="A643" s="1" t="n">
        <f aca="false">A642+1</f>
        <v>641</v>
      </c>
      <c r="B643" s="1" t="n">
        <f aca="false">B642+1</f>
        <v>1641</v>
      </c>
      <c r="C643" s="1" t="s">
        <v>722</v>
      </c>
      <c r="D643" s="3" t="n">
        <v>30682</v>
      </c>
      <c r="E643" s="1" t="s">
        <v>39</v>
      </c>
      <c r="F643" s="1" t="n">
        <v>100</v>
      </c>
      <c r="G643" s="1" t="s">
        <v>46</v>
      </c>
      <c r="H643" s="1" t="s">
        <v>47</v>
      </c>
      <c r="I643" s="1" t="s">
        <v>36</v>
      </c>
      <c r="K643" s="1" t="n">
        <v>68</v>
      </c>
      <c r="N643" s="1" t="n">
        <v>75</v>
      </c>
      <c r="O643" s="1" t="n">
        <v>7</v>
      </c>
    </row>
    <row r="644" customFormat="false" ht="15" hidden="false" customHeight="true" outlineLevel="0" collapsed="false">
      <c r="A644" s="1" t="n">
        <f aca="false">A643+1</f>
        <v>642</v>
      </c>
      <c r="B644" s="1" t="n">
        <f aca="false">B643+1</f>
        <v>1642</v>
      </c>
      <c r="C644" s="1" t="s">
        <v>723</v>
      </c>
      <c r="D644" s="3" t="n">
        <v>30773</v>
      </c>
      <c r="E644" s="1" t="s">
        <v>39</v>
      </c>
      <c r="F644" s="1" t="n">
        <v>100</v>
      </c>
      <c r="G644" s="1" t="s">
        <v>46</v>
      </c>
      <c r="H644" s="1" t="s">
        <v>47</v>
      </c>
      <c r="I644" s="1" t="s">
        <v>36</v>
      </c>
      <c r="K644" s="1" t="n">
        <v>68</v>
      </c>
      <c r="N644" s="1" t="n">
        <v>75</v>
      </c>
      <c r="O644" s="1" t="n">
        <v>7</v>
      </c>
    </row>
    <row r="645" customFormat="false" ht="15" hidden="false" customHeight="true" outlineLevel="0" collapsed="false">
      <c r="A645" s="1" t="n">
        <f aca="false">A644+1</f>
        <v>643</v>
      </c>
      <c r="B645" s="1" t="n">
        <f aca="false">B644+1</f>
        <v>1643</v>
      </c>
      <c r="C645" s="1" t="s">
        <v>724</v>
      </c>
      <c r="D645" s="3" t="n">
        <v>31048</v>
      </c>
      <c r="E645" s="1" t="s">
        <v>39</v>
      </c>
      <c r="F645" s="1" t="n">
        <v>100</v>
      </c>
      <c r="G645" s="1" t="s">
        <v>46</v>
      </c>
      <c r="H645" s="1" t="s">
        <v>47</v>
      </c>
      <c r="I645" s="1" t="s">
        <v>36</v>
      </c>
      <c r="K645" s="1" t="n">
        <v>68</v>
      </c>
      <c r="N645" s="1" t="n">
        <v>75</v>
      </c>
      <c r="O645" s="1" t="n">
        <v>7</v>
      </c>
    </row>
    <row r="646" customFormat="false" ht="15" hidden="false" customHeight="true" outlineLevel="0" collapsed="false">
      <c r="A646" s="1" t="n">
        <f aca="false">A645+1</f>
        <v>644</v>
      </c>
      <c r="B646" s="1" t="n">
        <f aca="false">B645+1</f>
        <v>1644</v>
      </c>
      <c r="C646" s="1" t="s">
        <v>725</v>
      </c>
      <c r="D646" s="3" t="n">
        <v>31138</v>
      </c>
      <c r="E646" s="1" t="s">
        <v>39</v>
      </c>
      <c r="F646" s="1" t="n">
        <v>100</v>
      </c>
      <c r="G646" s="1" t="s">
        <v>46</v>
      </c>
      <c r="H646" s="1" t="s">
        <v>47</v>
      </c>
      <c r="I646" s="1" t="s">
        <v>36</v>
      </c>
      <c r="K646" s="1" t="n">
        <v>68</v>
      </c>
      <c r="N646" s="1" t="n">
        <v>75</v>
      </c>
      <c r="O646" s="1" t="n">
        <v>7</v>
      </c>
    </row>
    <row r="647" customFormat="false" ht="15" hidden="false" customHeight="true" outlineLevel="0" collapsed="false">
      <c r="A647" s="1" t="n">
        <f aca="false">A646+1</f>
        <v>645</v>
      </c>
      <c r="B647" s="1" t="n">
        <f aca="false">B646+1</f>
        <v>1645</v>
      </c>
      <c r="C647" s="1" t="s">
        <v>726</v>
      </c>
      <c r="D647" s="3" t="n">
        <v>31413</v>
      </c>
      <c r="E647" s="1" t="s">
        <v>39</v>
      </c>
      <c r="F647" s="1" t="n">
        <v>100</v>
      </c>
      <c r="G647" s="1" t="s">
        <v>46</v>
      </c>
      <c r="H647" s="1" t="s">
        <v>47</v>
      </c>
      <c r="I647" s="1" t="s">
        <v>36</v>
      </c>
      <c r="K647" s="1" t="n">
        <v>68</v>
      </c>
      <c r="N647" s="1" t="n">
        <v>75</v>
      </c>
      <c r="O647" s="1" t="n">
        <v>7</v>
      </c>
    </row>
    <row r="648" customFormat="false" ht="15" hidden="false" customHeight="true" outlineLevel="0" collapsed="false">
      <c r="A648" s="1" t="n">
        <f aca="false">A647+1</f>
        <v>646</v>
      </c>
      <c r="B648" s="1" t="n">
        <f aca="false">B647+1</f>
        <v>1646</v>
      </c>
      <c r="C648" s="1" t="s">
        <v>727</v>
      </c>
      <c r="D648" s="3" t="n">
        <v>31503</v>
      </c>
      <c r="E648" s="1" t="s">
        <v>39</v>
      </c>
      <c r="F648" s="1" t="n">
        <v>100</v>
      </c>
      <c r="G648" s="1" t="s">
        <v>46</v>
      </c>
      <c r="H648" s="1" t="s">
        <v>47</v>
      </c>
      <c r="I648" s="1" t="s">
        <v>36</v>
      </c>
      <c r="K648" s="1" t="n">
        <v>68</v>
      </c>
      <c r="N648" s="1" t="n">
        <v>75</v>
      </c>
      <c r="O648" s="1" t="n">
        <v>7</v>
      </c>
    </row>
    <row r="649" customFormat="false" ht="15" hidden="false" customHeight="true" outlineLevel="0" collapsed="false">
      <c r="A649" s="1" t="n">
        <f aca="false">A648+1</f>
        <v>647</v>
      </c>
      <c r="B649" s="1" t="n">
        <f aca="false">B648+1</f>
        <v>1647</v>
      </c>
      <c r="C649" s="1" t="s">
        <v>728</v>
      </c>
      <c r="D649" s="3" t="n">
        <v>31778</v>
      </c>
      <c r="E649" s="1" t="s">
        <v>39</v>
      </c>
      <c r="F649" s="1" t="n">
        <v>100</v>
      </c>
      <c r="G649" s="1" t="s">
        <v>46</v>
      </c>
      <c r="H649" s="1" t="s">
        <v>47</v>
      </c>
      <c r="I649" s="1" t="s">
        <v>36</v>
      </c>
      <c r="K649" s="1" t="n">
        <v>68</v>
      </c>
      <c r="N649" s="1" t="n">
        <v>75</v>
      </c>
      <c r="O649" s="1" t="n">
        <v>7</v>
      </c>
    </row>
    <row r="650" customFormat="false" ht="15" hidden="false" customHeight="true" outlineLevel="0" collapsed="false">
      <c r="A650" s="1" t="n">
        <f aca="false">A649+1</f>
        <v>648</v>
      </c>
      <c r="B650" s="1" t="n">
        <f aca="false">B649+1</f>
        <v>1648</v>
      </c>
      <c r="C650" s="1" t="s">
        <v>729</v>
      </c>
      <c r="D650" s="3" t="n">
        <v>31868</v>
      </c>
      <c r="E650" s="1" t="s">
        <v>39</v>
      </c>
      <c r="F650" s="1" t="n">
        <v>100</v>
      </c>
      <c r="G650" s="1" t="s">
        <v>46</v>
      </c>
      <c r="H650" s="1" t="s">
        <v>47</v>
      </c>
      <c r="I650" s="1" t="s">
        <v>36</v>
      </c>
      <c r="K650" s="1" t="n">
        <v>68</v>
      </c>
      <c r="N650" s="1" t="n">
        <v>75</v>
      </c>
      <c r="O650" s="1" t="n">
        <v>7</v>
      </c>
    </row>
    <row r="651" customFormat="false" ht="15" hidden="false" customHeight="true" outlineLevel="0" collapsed="false">
      <c r="A651" s="1" t="n">
        <f aca="false">A650+1</f>
        <v>649</v>
      </c>
      <c r="B651" s="1" t="n">
        <f aca="false">B650+1</f>
        <v>1649</v>
      </c>
      <c r="C651" s="1" t="s">
        <v>730</v>
      </c>
      <c r="D651" s="3" t="n">
        <v>32143</v>
      </c>
      <c r="E651" s="1" t="s">
        <v>39</v>
      </c>
      <c r="F651" s="1" t="n">
        <v>100</v>
      </c>
      <c r="G651" s="1" t="s">
        <v>46</v>
      </c>
      <c r="H651" s="1" t="s">
        <v>47</v>
      </c>
      <c r="I651" s="1" t="s">
        <v>36</v>
      </c>
      <c r="K651" s="1" t="n">
        <v>68</v>
      </c>
      <c r="N651" s="1" t="n">
        <v>75</v>
      </c>
      <c r="O651" s="1" t="n">
        <v>7</v>
      </c>
    </row>
    <row r="652" customFormat="false" ht="15" hidden="false" customHeight="true" outlineLevel="0" collapsed="false">
      <c r="A652" s="1" t="n">
        <f aca="false">A651+1</f>
        <v>650</v>
      </c>
      <c r="B652" s="1" t="n">
        <f aca="false">B651+1</f>
        <v>1650</v>
      </c>
      <c r="C652" s="1" t="s">
        <v>731</v>
      </c>
      <c r="D652" s="3" t="n">
        <v>32234</v>
      </c>
      <c r="E652" s="1" t="s">
        <v>39</v>
      </c>
      <c r="F652" s="1" t="n">
        <v>100</v>
      </c>
      <c r="G652" s="1" t="s">
        <v>46</v>
      </c>
      <c r="H652" s="1" t="s">
        <v>47</v>
      </c>
      <c r="I652" s="1" t="s">
        <v>36</v>
      </c>
      <c r="K652" s="1" t="n">
        <v>68</v>
      </c>
      <c r="N652" s="1" t="n">
        <v>75</v>
      </c>
      <c r="O652" s="1" t="n">
        <v>7</v>
      </c>
    </row>
    <row r="653" customFormat="false" ht="15" hidden="false" customHeight="true" outlineLevel="0" collapsed="false">
      <c r="A653" s="1" t="n">
        <f aca="false">A652+1</f>
        <v>651</v>
      </c>
      <c r="B653" s="1" t="n">
        <f aca="false">B652+1</f>
        <v>1651</v>
      </c>
      <c r="C653" s="1" t="s">
        <v>732</v>
      </c>
      <c r="D653" s="3" t="n">
        <v>32509</v>
      </c>
      <c r="E653" s="1" t="s">
        <v>39</v>
      </c>
      <c r="F653" s="1" t="n">
        <v>100</v>
      </c>
      <c r="G653" s="1" t="s">
        <v>46</v>
      </c>
      <c r="H653" s="1" t="s">
        <v>47</v>
      </c>
      <c r="I653" s="1" t="s">
        <v>36</v>
      </c>
      <c r="K653" s="1" t="n">
        <v>68</v>
      </c>
      <c r="N653" s="1" t="n">
        <v>75</v>
      </c>
      <c r="O653" s="1" t="n">
        <v>7</v>
      </c>
    </row>
    <row r="654" customFormat="false" ht="15" hidden="false" customHeight="true" outlineLevel="0" collapsed="false">
      <c r="A654" s="1" t="n">
        <f aca="false">A653+1</f>
        <v>652</v>
      </c>
      <c r="B654" s="1" t="n">
        <f aca="false">B653+1</f>
        <v>1652</v>
      </c>
      <c r="C654" s="1" t="s">
        <v>733</v>
      </c>
      <c r="D654" s="3" t="n">
        <v>32599</v>
      </c>
      <c r="E654" s="1" t="s">
        <v>39</v>
      </c>
      <c r="F654" s="1" t="n">
        <v>100</v>
      </c>
      <c r="G654" s="1" t="s">
        <v>46</v>
      </c>
      <c r="H654" s="1" t="s">
        <v>47</v>
      </c>
      <c r="I654" s="1" t="s">
        <v>36</v>
      </c>
      <c r="K654" s="1" t="n">
        <v>68</v>
      </c>
      <c r="N654" s="1" t="n">
        <v>75</v>
      </c>
      <c r="O654" s="1" t="n">
        <v>7</v>
      </c>
    </row>
    <row r="655" customFormat="false" ht="15" hidden="false" customHeight="true" outlineLevel="0" collapsed="false">
      <c r="A655" s="1" t="n">
        <f aca="false">A654+1</f>
        <v>653</v>
      </c>
      <c r="B655" s="1" t="n">
        <f aca="false">B654+1</f>
        <v>1653</v>
      </c>
      <c r="C655" s="1" t="s">
        <v>734</v>
      </c>
      <c r="D655" s="3" t="n">
        <v>32874</v>
      </c>
      <c r="E655" s="1" t="s">
        <v>39</v>
      </c>
      <c r="F655" s="1" t="n">
        <v>100</v>
      </c>
      <c r="G655" s="1" t="s">
        <v>46</v>
      </c>
      <c r="H655" s="1" t="s">
        <v>47</v>
      </c>
      <c r="I655" s="1" t="s">
        <v>36</v>
      </c>
      <c r="K655" s="1" t="n">
        <v>68</v>
      </c>
      <c r="N655" s="1" t="n">
        <v>75</v>
      </c>
      <c r="O655" s="1" t="n">
        <v>7</v>
      </c>
    </row>
    <row r="656" customFormat="false" ht="15" hidden="false" customHeight="true" outlineLevel="0" collapsed="false">
      <c r="A656" s="1" t="n">
        <f aca="false">A655+1</f>
        <v>654</v>
      </c>
      <c r="B656" s="1" t="n">
        <f aca="false">B655+1</f>
        <v>1654</v>
      </c>
      <c r="C656" s="1" t="s">
        <v>735</v>
      </c>
      <c r="D656" s="3" t="n">
        <v>32964</v>
      </c>
      <c r="E656" s="1" t="s">
        <v>39</v>
      </c>
      <c r="F656" s="1" t="n">
        <v>100</v>
      </c>
      <c r="G656" s="1" t="s">
        <v>46</v>
      </c>
      <c r="H656" s="1" t="s">
        <v>47</v>
      </c>
      <c r="I656" s="1" t="s">
        <v>36</v>
      </c>
      <c r="K656" s="1" t="n">
        <v>68</v>
      </c>
      <c r="N656" s="1" t="n">
        <v>75</v>
      </c>
      <c r="O656" s="1" t="n">
        <v>7</v>
      </c>
    </row>
    <row r="657" customFormat="false" ht="15" hidden="false" customHeight="true" outlineLevel="0" collapsed="false">
      <c r="A657" s="1" t="n">
        <f aca="false">A656+1</f>
        <v>655</v>
      </c>
      <c r="B657" s="1" t="n">
        <f aca="false">B656+1</f>
        <v>1655</v>
      </c>
      <c r="C657" s="1" t="s">
        <v>736</v>
      </c>
      <c r="D657" s="3" t="n">
        <v>33239</v>
      </c>
      <c r="E657" s="1" t="s">
        <v>39</v>
      </c>
      <c r="F657" s="1" t="n">
        <v>100</v>
      </c>
      <c r="G657" s="1" t="s">
        <v>46</v>
      </c>
      <c r="H657" s="1" t="s">
        <v>47</v>
      </c>
      <c r="I657" s="1" t="s">
        <v>36</v>
      </c>
      <c r="K657" s="1" t="n">
        <v>68</v>
      </c>
      <c r="N657" s="1" t="n">
        <v>75</v>
      </c>
      <c r="O657" s="1" t="n">
        <v>7</v>
      </c>
    </row>
    <row r="658" customFormat="false" ht="15" hidden="false" customHeight="true" outlineLevel="0" collapsed="false">
      <c r="A658" s="1" t="n">
        <f aca="false">A657+1</f>
        <v>656</v>
      </c>
      <c r="B658" s="1" t="n">
        <f aca="false">B657+1</f>
        <v>1656</v>
      </c>
      <c r="C658" s="1" t="s">
        <v>737</v>
      </c>
      <c r="D658" s="3" t="n">
        <v>33329</v>
      </c>
      <c r="E658" s="1" t="s">
        <v>39</v>
      </c>
      <c r="F658" s="1" t="n">
        <v>100</v>
      </c>
      <c r="G658" s="1" t="s">
        <v>46</v>
      </c>
      <c r="H658" s="1" t="s">
        <v>47</v>
      </c>
      <c r="I658" s="1" t="s">
        <v>36</v>
      </c>
      <c r="K658" s="1" t="n">
        <v>68</v>
      </c>
      <c r="N658" s="1" t="n">
        <v>75</v>
      </c>
      <c r="O658" s="1" t="n">
        <v>7</v>
      </c>
    </row>
    <row r="659" customFormat="false" ht="15" hidden="false" customHeight="true" outlineLevel="0" collapsed="false">
      <c r="A659" s="1" t="n">
        <f aca="false">A658+1</f>
        <v>657</v>
      </c>
      <c r="B659" s="1" t="n">
        <f aca="false">B658+1</f>
        <v>1657</v>
      </c>
      <c r="C659" s="1" t="s">
        <v>738</v>
      </c>
      <c r="D659" s="3" t="n">
        <v>33604</v>
      </c>
      <c r="E659" s="1" t="s">
        <v>39</v>
      </c>
      <c r="F659" s="1" t="n">
        <v>100</v>
      </c>
      <c r="G659" s="1" t="s">
        <v>46</v>
      </c>
      <c r="H659" s="1" t="s">
        <v>47</v>
      </c>
      <c r="I659" s="1" t="s">
        <v>36</v>
      </c>
      <c r="K659" s="1" t="n">
        <v>68</v>
      </c>
      <c r="N659" s="1" t="n">
        <v>75</v>
      </c>
      <c r="O659" s="1" t="n">
        <v>7</v>
      </c>
    </row>
    <row r="660" customFormat="false" ht="15" hidden="false" customHeight="true" outlineLevel="0" collapsed="false">
      <c r="A660" s="1" t="n">
        <f aca="false">A659+1</f>
        <v>658</v>
      </c>
      <c r="B660" s="1" t="n">
        <f aca="false">B659+1</f>
        <v>1658</v>
      </c>
      <c r="C660" s="1" t="s">
        <v>739</v>
      </c>
      <c r="D660" s="3" t="n">
        <v>33695</v>
      </c>
      <c r="E660" s="1" t="s">
        <v>39</v>
      </c>
      <c r="F660" s="1" t="n">
        <v>100</v>
      </c>
      <c r="G660" s="1" t="s">
        <v>46</v>
      </c>
      <c r="H660" s="1" t="s">
        <v>47</v>
      </c>
      <c r="I660" s="1" t="s">
        <v>36</v>
      </c>
      <c r="K660" s="1" t="n">
        <v>68</v>
      </c>
      <c r="N660" s="1" t="n">
        <v>75</v>
      </c>
      <c r="O660" s="1" t="n">
        <v>7</v>
      </c>
    </row>
    <row r="661" customFormat="false" ht="15" hidden="false" customHeight="true" outlineLevel="0" collapsed="false">
      <c r="A661" s="1" t="n">
        <f aca="false">A660+1</f>
        <v>659</v>
      </c>
      <c r="B661" s="1" t="n">
        <f aca="false">B660+1</f>
        <v>1659</v>
      </c>
      <c r="C661" s="1" t="s">
        <v>740</v>
      </c>
      <c r="D661" s="3" t="n">
        <v>33970</v>
      </c>
      <c r="E661" s="1" t="s">
        <v>39</v>
      </c>
      <c r="F661" s="1" t="n">
        <v>100</v>
      </c>
      <c r="G661" s="1" t="s">
        <v>46</v>
      </c>
      <c r="H661" s="1" t="s">
        <v>47</v>
      </c>
      <c r="I661" s="1" t="s">
        <v>36</v>
      </c>
      <c r="K661" s="1" t="n">
        <v>68</v>
      </c>
      <c r="N661" s="1" t="n">
        <v>75</v>
      </c>
      <c r="O661" s="1" t="n">
        <v>7</v>
      </c>
    </row>
    <row r="662" customFormat="false" ht="15" hidden="false" customHeight="true" outlineLevel="0" collapsed="false">
      <c r="A662" s="1" t="n">
        <f aca="false">A661+1</f>
        <v>660</v>
      </c>
      <c r="B662" s="1" t="n">
        <f aca="false">B661+1</f>
        <v>1660</v>
      </c>
      <c r="C662" s="1" t="s">
        <v>741</v>
      </c>
      <c r="D662" s="3" t="n">
        <v>34060</v>
      </c>
      <c r="E662" s="1" t="s">
        <v>39</v>
      </c>
      <c r="F662" s="1" t="n">
        <v>100</v>
      </c>
      <c r="G662" s="1" t="s">
        <v>46</v>
      </c>
      <c r="H662" s="1" t="s">
        <v>47</v>
      </c>
      <c r="I662" s="1" t="s">
        <v>36</v>
      </c>
      <c r="K662" s="1" t="n">
        <v>68</v>
      </c>
      <c r="N662" s="1" t="n">
        <v>75</v>
      </c>
      <c r="O662" s="1" t="n">
        <v>7</v>
      </c>
    </row>
    <row r="663" customFormat="false" ht="15" hidden="false" customHeight="true" outlineLevel="0" collapsed="false">
      <c r="A663" s="1" t="n">
        <f aca="false">A662+1</f>
        <v>661</v>
      </c>
      <c r="B663" s="1" t="n">
        <f aca="false">B662+1</f>
        <v>1661</v>
      </c>
      <c r="C663" s="1" t="s">
        <v>742</v>
      </c>
      <c r="D663" s="3" t="n">
        <v>34335</v>
      </c>
      <c r="E663" s="1" t="s">
        <v>39</v>
      </c>
      <c r="F663" s="1" t="n">
        <v>100</v>
      </c>
      <c r="G663" s="1" t="s">
        <v>46</v>
      </c>
      <c r="H663" s="1" t="s">
        <v>47</v>
      </c>
      <c r="I663" s="1" t="s">
        <v>36</v>
      </c>
      <c r="K663" s="1" t="n">
        <v>68</v>
      </c>
      <c r="N663" s="1" t="n">
        <v>75</v>
      </c>
      <c r="O663" s="1" t="n">
        <v>7</v>
      </c>
    </row>
    <row r="664" customFormat="false" ht="15" hidden="false" customHeight="true" outlineLevel="0" collapsed="false">
      <c r="A664" s="1" t="n">
        <f aca="false">A663+1</f>
        <v>662</v>
      </c>
      <c r="B664" s="1" t="n">
        <f aca="false">B663+1</f>
        <v>1662</v>
      </c>
      <c r="C664" s="1" t="s">
        <v>743</v>
      </c>
      <c r="D664" s="3" t="n">
        <v>34425</v>
      </c>
      <c r="E664" s="1" t="s">
        <v>39</v>
      </c>
      <c r="F664" s="1" t="n">
        <v>100</v>
      </c>
      <c r="G664" s="1" t="s">
        <v>46</v>
      </c>
      <c r="H664" s="1" t="s">
        <v>47</v>
      </c>
      <c r="I664" s="1" t="s">
        <v>36</v>
      </c>
      <c r="K664" s="1" t="n">
        <v>68</v>
      </c>
      <c r="N664" s="1" t="n">
        <v>75</v>
      </c>
      <c r="O664" s="1" t="n">
        <v>7</v>
      </c>
    </row>
    <row r="665" customFormat="false" ht="15" hidden="false" customHeight="true" outlineLevel="0" collapsed="false">
      <c r="A665" s="1" t="n">
        <f aca="false">A664+1</f>
        <v>663</v>
      </c>
      <c r="B665" s="1" t="n">
        <f aca="false">B664+1</f>
        <v>1663</v>
      </c>
      <c r="C665" s="1" t="s">
        <v>744</v>
      </c>
      <c r="D665" s="3" t="n">
        <v>34700</v>
      </c>
      <c r="E665" s="1" t="s">
        <v>39</v>
      </c>
      <c r="F665" s="1" t="n">
        <v>100</v>
      </c>
      <c r="G665" s="1" t="s">
        <v>46</v>
      </c>
      <c r="H665" s="1" t="s">
        <v>47</v>
      </c>
      <c r="I665" s="1" t="s">
        <v>36</v>
      </c>
      <c r="K665" s="1" t="n">
        <v>68</v>
      </c>
      <c r="N665" s="1" t="n">
        <v>75</v>
      </c>
      <c r="O665" s="1" t="n">
        <v>7</v>
      </c>
    </row>
    <row r="666" customFormat="false" ht="15" hidden="false" customHeight="true" outlineLevel="0" collapsed="false">
      <c r="A666" s="1" t="n">
        <f aca="false">A665+1</f>
        <v>664</v>
      </c>
      <c r="B666" s="1" t="n">
        <f aca="false">B665+1</f>
        <v>1664</v>
      </c>
      <c r="C666" s="1" t="s">
        <v>745</v>
      </c>
      <c r="D666" s="3" t="n">
        <v>34790</v>
      </c>
      <c r="E666" s="1" t="s">
        <v>39</v>
      </c>
      <c r="F666" s="1" t="n">
        <v>100</v>
      </c>
      <c r="G666" s="1" t="s">
        <v>46</v>
      </c>
      <c r="H666" s="1" t="s">
        <v>47</v>
      </c>
      <c r="I666" s="1" t="s">
        <v>36</v>
      </c>
      <c r="K666" s="1" t="n">
        <v>68</v>
      </c>
      <c r="N666" s="1" t="n">
        <v>75</v>
      </c>
      <c r="O666" s="1" t="n">
        <v>7</v>
      </c>
    </row>
    <row r="667" customFormat="false" ht="15" hidden="false" customHeight="true" outlineLevel="0" collapsed="false">
      <c r="A667" s="1" t="n">
        <f aca="false">A666+1</f>
        <v>665</v>
      </c>
      <c r="B667" s="1" t="n">
        <f aca="false">B666+1</f>
        <v>1665</v>
      </c>
      <c r="C667" s="1" t="s">
        <v>746</v>
      </c>
      <c r="D667" s="3" t="n">
        <v>35065</v>
      </c>
      <c r="E667" s="1" t="s">
        <v>39</v>
      </c>
      <c r="F667" s="1" t="n">
        <v>100</v>
      </c>
      <c r="G667" s="1" t="s">
        <v>46</v>
      </c>
      <c r="H667" s="1" t="s">
        <v>47</v>
      </c>
      <c r="I667" s="1" t="s">
        <v>36</v>
      </c>
      <c r="K667" s="1" t="n">
        <v>68</v>
      </c>
      <c r="N667" s="1" t="n">
        <v>75</v>
      </c>
      <c r="O667" s="1" t="n">
        <v>7</v>
      </c>
    </row>
    <row r="668" customFormat="false" ht="15" hidden="false" customHeight="true" outlineLevel="0" collapsed="false">
      <c r="A668" s="1" t="n">
        <f aca="false">A667+1</f>
        <v>666</v>
      </c>
      <c r="B668" s="1" t="n">
        <f aca="false">B667+1</f>
        <v>1666</v>
      </c>
      <c r="C668" s="1" t="s">
        <v>747</v>
      </c>
      <c r="D668" s="3" t="n">
        <v>35156</v>
      </c>
      <c r="E668" s="1" t="s">
        <v>39</v>
      </c>
      <c r="F668" s="1" t="n">
        <v>100</v>
      </c>
      <c r="G668" s="1" t="s">
        <v>46</v>
      </c>
      <c r="H668" s="1" t="s">
        <v>47</v>
      </c>
      <c r="I668" s="1" t="s">
        <v>36</v>
      </c>
      <c r="K668" s="1" t="n">
        <v>68</v>
      </c>
      <c r="N668" s="1" t="n">
        <v>75</v>
      </c>
      <c r="O668" s="1" t="n">
        <v>7</v>
      </c>
    </row>
    <row r="669" customFormat="false" ht="15" hidden="false" customHeight="true" outlineLevel="0" collapsed="false">
      <c r="A669" s="1" t="n">
        <f aca="false">A668+1</f>
        <v>667</v>
      </c>
      <c r="B669" s="1" t="n">
        <f aca="false">B668+1</f>
        <v>1667</v>
      </c>
      <c r="C669" s="1" t="s">
        <v>748</v>
      </c>
      <c r="D669" s="3" t="n">
        <v>35431</v>
      </c>
      <c r="E669" s="1" t="s">
        <v>39</v>
      </c>
      <c r="F669" s="1" t="n">
        <v>100</v>
      </c>
      <c r="G669" s="1" t="s">
        <v>46</v>
      </c>
      <c r="H669" s="1" t="s">
        <v>47</v>
      </c>
      <c r="I669" s="1" t="s">
        <v>36</v>
      </c>
      <c r="K669" s="1" t="n">
        <v>68</v>
      </c>
      <c r="N669" s="1" t="n">
        <v>75</v>
      </c>
      <c r="O669" s="1" t="n">
        <v>7</v>
      </c>
    </row>
    <row r="670" customFormat="false" ht="15" hidden="false" customHeight="true" outlineLevel="0" collapsed="false">
      <c r="A670" s="1" t="n">
        <f aca="false">A669+1</f>
        <v>668</v>
      </c>
      <c r="B670" s="1" t="n">
        <f aca="false">B669+1</f>
        <v>1668</v>
      </c>
      <c r="C670" s="1" t="s">
        <v>749</v>
      </c>
      <c r="D670" s="3" t="n">
        <v>35521</v>
      </c>
      <c r="E670" s="1" t="s">
        <v>39</v>
      </c>
      <c r="F670" s="1" t="n">
        <v>100</v>
      </c>
      <c r="G670" s="1" t="s">
        <v>46</v>
      </c>
      <c r="H670" s="1" t="s">
        <v>47</v>
      </c>
      <c r="I670" s="1" t="s">
        <v>36</v>
      </c>
      <c r="K670" s="1" t="n">
        <v>68</v>
      </c>
      <c r="N670" s="1" t="n">
        <v>75</v>
      </c>
      <c r="O670" s="1" t="n">
        <v>7</v>
      </c>
    </row>
    <row r="671" customFormat="false" ht="15" hidden="false" customHeight="true" outlineLevel="0" collapsed="false">
      <c r="A671" s="1" t="n">
        <f aca="false">A670+1</f>
        <v>669</v>
      </c>
      <c r="B671" s="1" t="n">
        <f aca="false">B670+1</f>
        <v>1669</v>
      </c>
      <c r="C671" s="1" t="s">
        <v>750</v>
      </c>
      <c r="D671" s="3" t="n">
        <v>35796</v>
      </c>
      <c r="E671" s="1" t="s">
        <v>39</v>
      </c>
      <c r="F671" s="1" t="n">
        <v>100</v>
      </c>
      <c r="G671" s="1" t="s">
        <v>46</v>
      </c>
      <c r="H671" s="1" t="s">
        <v>47</v>
      </c>
      <c r="I671" s="1" t="s">
        <v>36</v>
      </c>
      <c r="K671" s="1" t="n">
        <v>68</v>
      </c>
      <c r="N671" s="1" t="n">
        <v>75</v>
      </c>
      <c r="O671" s="1" t="n">
        <v>7</v>
      </c>
    </row>
    <row r="672" customFormat="false" ht="15" hidden="false" customHeight="true" outlineLevel="0" collapsed="false">
      <c r="A672" s="1" t="n">
        <f aca="false">A671+1</f>
        <v>670</v>
      </c>
      <c r="B672" s="1" t="n">
        <f aca="false">B671+1</f>
        <v>1670</v>
      </c>
      <c r="C672" s="1" t="s">
        <v>751</v>
      </c>
      <c r="D672" s="3" t="n">
        <v>35886</v>
      </c>
      <c r="E672" s="1" t="s">
        <v>39</v>
      </c>
      <c r="F672" s="1" t="n">
        <v>100</v>
      </c>
      <c r="G672" s="1" t="s">
        <v>46</v>
      </c>
      <c r="H672" s="1" t="s">
        <v>47</v>
      </c>
      <c r="I672" s="1" t="s">
        <v>36</v>
      </c>
      <c r="K672" s="1" t="n">
        <v>68</v>
      </c>
      <c r="N672" s="1" t="n">
        <v>75</v>
      </c>
      <c r="O672" s="1" t="n">
        <v>7</v>
      </c>
    </row>
    <row r="673" customFormat="false" ht="15" hidden="false" customHeight="true" outlineLevel="0" collapsed="false">
      <c r="A673" s="1" t="n">
        <f aca="false">A672+1</f>
        <v>671</v>
      </c>
      <c r="B673" s="1" t="n">
        <f aca="false">B672+1</f>
        <v>1671</v>
      </c>
      <c r="C673" s="1" t="s">
        <v>752</v>
      </c>
      <c r="D673" s="3" t="n">
        <v>36161</v>
      </c>
      <c r="E673" s="1" t="s">
        <v>39</v>
      </c>
      <c r="F673" s="1" t="n">
        <v>100</v>
      </c>
      <c r="G673" s="1" t="s">
        <v>46</v>
      </c>
      <c r="H673" s="1" t="s">
        <v>47</v>
      </c>
      <c r="I673" s="1" t="s">
        <v>36</v>
      </c>
      <c r="K673" s="1" t="n">
        <v>68</v>
      </c>
      <c r="N673" s="1" t="n">
        <v>75</v>
      </c>
      <c r="O673" s="1" t="n">
        <v>7</v>
      </c>
    </row>
    <row r="674" customFormat="false" ht="15" hidden="false" customHeight="true" outlineLevel="0" collapsed="false">
      <c r="A674" s="1" t="n">
        <f aca="false">A673+1</f>
        <v>672</v>
      </c>
      <c r="B674" s="1" t="n">
        <f aca="false">B673+1</f>
        <v>1672</v>
      </c>
      <c r="C674" s="1" t="s">
        <v>753</v>
      </c>
      <c r="D674" s="3" t="n">
        <v>36251</v>
      </c>
      <c r="E674" s="1" t="s">
        <v>39</v>
      </c>
      <c r="F674" s="1" t="n">
        <v>100</v>
      </c>
      <c r="G674" s="1" t="s">
        <v>46</v>
      </c>
      <c r="H674" s="1" t="s">
        <v>47</v>
      </c>
      <c r="I674" s="1" t="s">
        <v>36</v>
      </c>
      <c r="K674" s="1" t="n">
        <v>68</v>
      </c>
      <c r="N674" s="1" t="n">
        <v>75</v>
      </c>
      <c r="O674" s="1" t="n">
        <v>7</v>
      </c>
    </row>
    <row r="675" customFormat="false" ht="15" hidden="false" customHeight="true" outlineLevel="0" collapsed="false">
      <c r="A675" s="1" t="n">
        <f aca="false">A674+1</f>
        <v>673</v>
      </c>
      <c r="B675" s="1" t="n">
        <f aca="false">B674+1</f>
        <v>1673</v>
      </c>
      <c r="C675" s="1" t="s">
        <v>754</v>
      </c>
      <c r="D675" s="3" t="n">
        <v>36526</v>
      </c>
      <c r="E675" s="1" t="s">
        <v>39</v>
      </c>
      <c r="F675" s="1" t="n">
        <v>100</v>
      </c>
      <c r="G675" s="1" t="s">
        <v>46</v>
      </c>
      <c r="H675" s="1" t="s">
        <v>47</v>
      </c>
      <c r="I675" s="1" t="s">
        <v>36</v>
      </c>
      <c r="K675" s="1" t="n">
        <v>68</v>
      </c>
      <c r="N675" s="1" t="n">
        <v>75</v>
      </c>
      <c r="O675" s="1" t="n">
        <v>7</v>
      </c>
    </row>
    <row r="676" customFormat="false" ht="15" hidden="false" customHeight="true" outlineLevel="0" collapsed="false">
      <c r="A676" s="1" t="n">
        <f aca="false">A675+1</f>
        <v>674</v>
      </c>
      <c r="B676" s="1" t="n">
        <f aca="false">B675+1</f>
        <v>1674</v>
      </c>
      <c r="C676" s="1" t="s">
        <v>755</v>
      </c>
      <c r="D676" s="3" t="n">
        <v>36617</v>
      </c>
      <c r="E676" s="1" t="s">
        <v>39</v>
      </c>
      <c r="F676" s="1" t="n">
        <v>100</v>
      </c>
      <c r="G676" s="1" t="s">
        <v>46</v>
      </c>
      <c r="H676" s="1" t="s">
        <v>47</v>
      </c>
      <c r="I676" s="1" t="s">
        <v>36</v>
      </c>
      <c r="K676" s="1" t="n">
        <v>68</v>
      </c>
      <c r="N676" s="1" t="n">
        <v>75</v>
      </c>
      <c r="O676" s="1" t="n">
        <v>7</v>
      </c>
    </row>
    <row r="677" customFormat="false" ht="15" hidden="false" customHeight="true" outlineLevel="0" collapsed="false">
      <c r="A677" s="1" t="n">
        <f aca="false">A676+1</f>
        <v>675</v>
      </c>
      <c r="B677" s="1" t="n">
        <f aca="false">B676+1</f>
        <v>1675</v>
      </c>
      <c r="C677" s="1" t="s">
        <v>756</v>
      </c>
      <c r="D677" s="3" t="n">
        <v>36892</v>
      </c>
      <c r="E677" s="1" t="s">
        <v>39</v>
      </c>
      <c r="F677" s="1" t="n">
        <v>100</v>
      </c>
      <c r="G677" s="1" t="s">
        <v>46</v>
      </c>
      <c r="H677" s="1" t="s">
        <v>47</v>
      </c>
      <c r="I677" s="1" t="s">
        <v>36</v>
      </c>
      <c r="K677" s="1" t="n">
        <v>68</v>
      </c>
      <c r="N677" s="1" t="n">
        <v>75</v>
      </c>
      <c r="O677" s="1" t="n">
        <v>7</v>
      </c>
    </row>
    <row r="678" customFormat="false" ht="15" hidden="false" customHeight="true" outlineLevel="0" collapsed="false">
      <c r="A678" s="1" t="n">
        <f aca="false">A677+1</f>
        <v>676</v>
      </c>
      <c r="B678" s="1" t="n">
        <f aca="false">B677+1</f>
        <v>1676</v>
      </c>
      <c r="C678" s="1" t="s">
        <v>757</v>
      </c>
      <c r="D678" s="3" t="n">
        <v>36982</v>
      </c>
      <c r="E678" s="1" t="s">
        <v>39</v>
      </c>
      <c r="F678" s="1" t="n">
        <v>100</v>
      </c>
      <c r="G678" s="1" t="s">
        <v>46</v>
      </c>
      <c r="H678" s="1" t="s">
        <v>47</v>
      </c>
      <c r="I678" s="1" t="s">
        <v>36</v>
      </c>
      <c r="K678" s="1" t="n">
        <v>68</v>
      </c>
      <c r="N678" s="1" t="n">
        <v>75</v>
      </c>
      <c r="O678" s="1" t="n">
        <v>7</v>
      </c>
    </row>
    <row r="679" customFormat="false" ht="15" hidden="false" customHeight="true" outlineLevel="0" collapsed="false">
      <c r="A679" s="1" t="n">
        <f aca="false">A678+1</f>
        <v>677</v>
      </c>
      <c r="B679" s="1" t="n">
        <f aca="false">B678+1</f>
        <v>1677</v>
      </c>
      <c r="C679" s="1" t="s">
        <v>758</v>
      </c>
      <c r="D679" s="3" t="n">
        <v>37257</v>
      </c>
      <c r="E679" s="1" t="s">
        <v>39</v>
      </c>
      <c r="F679" s="1" t="n">
        <v>100</v>
      </c>
      <c r="G679" s="1" t="s">
        <v>46</v>
      </c>
      <c r="H679" s="1" t="s">
        <v>47</v>
      </c>
      <c r="I679" s="1" t="s">
        <v>36</v>
      </c>
      <c r="K679" s="1" t="n">
        <v>68</v>
      </c>
      <c r="N679" s="1" t="n">
        <v>75</v>
      </c>
      <c r="O679" s="1" t="n">
        <v>7</v>
      </c>
    </row>
    <row r="680" customFormat="false" ht="15" hidden="false" customHeight="true" outlineLevel="0" collapsed="false">
      <c r="A680" s="1" t="n">
        <f aca="false">A679+1</f>
        <v>678</v>
      </c>
      <c r="B680" s="1" t="n">
        <f aca="false">B679+1</f>
        <v>1678</v>
      </c>
      <c r="C680" s="1" t="s">
        <v>759</v>
      </c>
      <c r="D680" s="3" t="n">
        <v>37347</v>
      </c>
      <c r="E680" s="1" t="s">
        <v>39</v>
      </c>
      <c r="F680" s="1" t="n">
        <v>100</v>
      </c>
      <c r="G680" s="1" t="s">
        <v>46</v>
      </c>
      <c r="H680" s="1" t="s">
        <v>47</v>
      </c>
      <c r="I680" s="1" t="s">
        <v>36</v>
      </c>
      <c r="K680" s="1" t="n">
        <v>68</v>
      </c>
      <c r="N680" s="1" t="n">
        <v>75</v>
      </c>
      <c r="O680" s="1" t="n">
        <v>7</v>
      </c>
    </row>
    <row r="681" customFormat="false" ht="15" hidden="false" customHeight="true" outlineLevel="0" collapsed="false">
      <c r="A681" s="1" t="n">
        <f aca="false">A680+1</f>
        <v>679</v>
      </c>
      <c r="B681" s="1" t="n">
        <f aca="false">B680+1</f>
        <v>1679</v>
      </c>
      <c r="C681" s="1" t="s">
        <v>760</v>
      </c>
      <c r="D681" s="3" t="n">
        <v>37622</v>
      </c>
      <c r="E681" s="1" t="s">
        <v>39</v>
      </c>
      <c r="F681" s="1" t="n">
        <v>100</v>
      </c>
      <c r="G681" s="1" t="s">
        <v>46</v>
      </c>
      <c r="H681" s="1" t="s">
        <v>47</v>
      </c>
      <c r="I681" s="1" t="s">
        <v>36</v>
      </c>
      <c r="K681" s="1" t="n">
        <v>68</v>
      </c>
      <c r="N681" s="1" t="n">
        <v>75</v>
      </c>
      <c r="O681" s="1" t="n">
        <v>7</v>
      </c>
    </row>
    <row r="682" customFormat="false" ht="15" hidden="false" customHeight="true" outlineLevel="0" collapsed="false">
      <c r="A682" s="1" t="n">
        <f aca="false">A681+1</f>
        <v>680</v>
      </c>
      <c r="B682" s="1" t="n">
        <f aca="false">B681+1</f>
        <v>1680</v>
      </c>
      <c r="C682" s="1" t="s">
        <v>761</v>
      </c>
      <c r="D682" s="3" t="n">
        <v>37712</v>
      </c>
      <c r="E682" s="1" t="s">
        <v>39</v>
      </c>
      <c r="F682" s="1" t="n">
        <v>100</v>
      </c>
      <c r="G682" s="1" t="s">
        <v>46</v>
      </c>
      <c r="H682" s="1" t="s">
        <v>47</v>
      </c>
      <c r="I682" s="1" t="s">
        <v>36</v>
      </c>
      <c r="K682" s="1" t="n">
        <v>68</v>
      </c>
      <c r="N682" s="1" t="n">
        <v>75</v>
      </c>
      <c r="O682" s="1" t="n">
        <v>7</v>
      </c>
    </row>
    <row r="683" customFormat="false" ht="15" hidden="false" customHeight="true" outlineLevel="0" collapsed="false">
      <c r="A683" s="1" t="n">
        <f aca="false">A682+1</f>
        <v>681</v>
      </c>
      <c r="B683" s="1" t="n">
        <f aca="false">B682+1</f>
        <v>1681</v>
      </c>
      <c r="C683" s="1" t="s">
        <v>762</v>
      </c>
      <c r="D683" s="3" t="n">
        <v>37987</v>
      </c>
      <c r="E683" s="1" t="s">
        <v>39</v>
      </c>
      <c r="F683" s="1" t="n">
        <v>100</v>
      </c>
      <c r="G683" s="1" t="s">
        <v>46</v>
      </c>
      <c r="H683" s="1" t="s">
        <v>47</v>
      </c>
      <c r="I683" s="1" t="s">
        <v>36</v>
      </c>
      <c r="K683" s="1" t="n">
        <v>68</v>
      </c>
      <c r="N683" s="1" t="n">
        <v>75</v>
      </c>
      <c r="O683" s="1" t="n">
        <v>7</v>
      </c>
    </row>
    <row r="684" customFormat="false" ht="15" hidden="false" customHeight="true" outlineLevel="0" collapsed="false">
      <c r="A684" s="1" t="n">
        <f aca="false">A683+1</f>
        <v>682</v>
      </c>
      <c r="B684" s="1" t="n">
        <f aca="false">B683+1</f>
        <v>1682</v>
      </c>
      <c r="C684" s="1" t="s">
        <v>763</v>
      </c>
      <c r="D684" s="3" t="n">
        <v>38078</v>
      </c>
      <c r="E684" s="1" t="s">
        <v>39</v>
      </c>
      <c r="F684" s="1" t="n">
        <v>100</v>
      </c>
      <c r="G684" s="1" t="s">
        <v>46</v>
      </c>
      <c r="H684" s="1" t="s">
        <v>47</v>
      </c>
      <c r="I684" s="1" t="s">
        <v>36</v>
      </c>
      <c r="K684" s="1" t="n">
        <v>68</v>
      </c>
      <c r="N684" s="1" t="n">
        <v>75</v>
      </c>
      <c r="O684" s="1" t="n">
        <v>7</v>
      </c>
    </row>
    <row r="685" customFormat="false" ht="15" hidden="false" customHeight="true" outlineLevel="0" collapsed="false">
      <c r="A685" s="1" t="n">
        <f aca="false">A684+1</f>
        <v>683</v>
      </c>
      <c r="B685" s="1" t="n">
        <f aca="false">B684+1</f>
        <v>1683</v>
      </c>
      <c r="C685" s="1" t="s">
        <v>764</v>
      </c>
      <c r="D685" s="3" t="n">
        <v>38353</v>
      </c>
      <c r="E685" s="1" t="s">
        <v>39</v>
      </c>
      <c r="F685" s="1" t="n">
        <v>100</v>
      </c>
      <c r="G685" s="1" t="s">
        <v>46</v>
      </c>
      <c r="H685" s="1" t="s">
        <v>47</v>
      </c>
      <c r="I685" s="1" t="s">
        <v>36</v>
      </c>
      <c r="K685" s="1" t="n">
        <v>68</v>
      </c>
      <c r="N685" s="1" t="n">
        <v>75</v>
      </c>
      <c r="O685" s="1" t="n">
        <v>7</v>
      </c>
    </row>
    <row r="686" customFormat="false" ht="15" hidden="false" customHeight="true" outlineLevel="0" collapsed="false">
      <c r="A686" s="1" t="n">
        <f aca="false">A685+1</f>
        <v>684</v>
      </c>
      <c r="B686" s="1" t="n">
        <f aca="false">B685+1</f>
        <v>1684</v>
      </c>
      <c r="C686" s="1" t="s">
        <v>765</v>
      </c>
      <c r="D686" s="3" t="n">
        <v>21551</v>
      </c>
      <c r="E686" s="1" t="s">
        <v>39</v>
      </c>
      <c r="F686" s="1" t="n">
        <v>100</v>
      </c>
      <c r="G686" s="1" t="s">
        <v>46</v>
      </c>
      <c r="H686" s="1" t="s">
        <v>47</v>
      </c>
      <c r="I686" s="1" t="s">
        <v>36</v>
      </c>
      <c r="K686" s="1" t="n">
        <v>68</v>
      </c>
      <c r="L686" s="1" t="n">
        <v>4</v>
      </c>
      <c r="N686" s="1" t="n">
        <v>75</v>
      </c>
      <c r="O686" s="1" t="n">
        <v>7</v>
      </c>
    </row>
    <row r="687" customFormat="false" ht="15" hidden="false" customHeight="true" outlineLevel="0" collapsed="false">
      <c r="A687" s="1" t="n">
        <f aca="false">A686+1</f>
        <v>685</v>
      </c>
      <c r="B687" s="1" t="n">
        <f aca="false">B686+1</f>
        <v>1685</v>
      </c>
      <c r="C687" s="1" t="s">
        <v>766</v>
      </c>
      <c r="D687" s="3" t="n">
        <v>21641</v>
      </c>
      <c r="E687" s="1" t="s">
        <v>39</v>
      </c>
      <c r="F687" s="1" t="n">
        <v>100</v>
      </c>
      <c r="G687" s="1" t="s">
        <v>46</v>
      </c>
      <c r="H687" s="1" t="s">
        <v>47</v>
      </c>
      <c r="I687" s="1" t="s">
        <v>36</v>
      </c>
      <c r="K687" s="1" t="n">
        <v>68</v>
      </c>
      <c r="L687" s="1" t="n">
        <v>4</v>
      </c>
      <c r="N687" s="1" t="n">
        <v>75</v>
      </c>
      <c r="O687" s="1" t="n">
        <v>7</v>
      </c>
    </row>
    <row r="688" customFormat="false" ht="15" hidden="false" customHeight="true" outlineLevel="0" collapsed="false">
      <c r="A688" s="1" t="n">
        <f aca="false">A687+1</f>
        <v>686</v>
      </c>
      <c r="B688" s="1" t="n">
        <f aca="false">B687+1</f>
        <v>1686</v>
      </c>
      <c r="C688" s="1" t="s">
        <v>767</v>
      </c>
      <c r="D688" s="3" t="n">
        <v>21916</v>
      </c>
      <c r="E688" s="1" t="s">
        <v>39</v>
      </c>
      <c r="F688" s="1" t="n">
        <v>100</v>
      </c>
      <c r="G688" s="1" t="s">
        <v>46</v>
      </c>
      <c r="H688" s="1" t="s">
        <v>47</v>
      </c>
      <c r="I688" s="1" t="s">
        <v>36</v>
      </c>
      <c r="K688" s="1" t="n">
        <v>68</v>
      </c>
      <c r="L688" s="1" t="n">
        <v>4</v>
      </c>
      <c r="N688" s="1" t="n">
        <v>75</v>
      </c>
      <c r="O688" s="1" t="n">
        <v>7</v>
      </c>
    </row>
    <row r="689" customFormat="false" ht="15" hidden="false" customHeight="true" outlineLevel="0" collapsed="false">
      <c r="A689" s="1" t="n">
        <f aca="false">A688+1</f>
        <v>687</v>
      </c>
      <c r="B689" s="1" t="n">
        <f aca="false">B688+1</f>
        <v>1687</v>
      </c>
      <c r="C689" s="1" t="s">
        <v>768</v>
      </c>
      <c r="D689" s="3" t="n">
        <v>22007</v>
      </c>
      <c r="E689" s="1" t="s">
        <v>39</v>
      </c>
      <c r="F689" s="1" t="n">
        <v>100</v>
      </c>
      <c r="G689" s="1" t="s">
        <v>46</v>
      </c>
      <c r="H689" s="1" t="s">
        <v>47</v>
      </c>
      <c r="I689" s="1" t="s">
        <v>36</v>
      </c>
      <c r="K689" s="1" t="n">
        <v>68</v>
      </c>
      <c r="L689" s="1" t="n">
        <v>4</v>
      </c>
      <c r="N689" s="1" t="n">
        <v>75</v>
      </c>
      <c r="O689" s="1" t="n">
        <v>7</v>
      </c>
    </row>
    <row r="690" customFormat="false" ht="15" hidden="false" customHeight="true" outlineLevel="0" collapsed="false">
      <c r="A690" s="1" t="n">
        <f aca="false">A689+1</f>
        <v>688</v>
      </c>
      <c r="B690" s="1" t="n">
        <f aca="false">B689+1</f>
        <v>1688</v>
      </c>
      <c r="C690" s="1" t="s">
        <v>769</v>
      </c>
      <c r="D690" s="3" t="n">
        <v>22282</v>
      </c>
      <c r="E690" s="1" t="s">
        <v>39</v>
      </c>
      <c r="F690" s="1" t="n">
        <v>100</v>
      </c>
      <c r="G690" s="1" t="s">
        <v>46</v>
      </c>
      <c r="H690" s="1" t="s">
        <v>47</v>
      </c>
      <c r="I690" s="1" t="s">
        <v>36</v>
      </c>
      <c r="K690" s="1" t="n">
        <v>68</v>
      </c>
      <c r="L690" s="1" t="n">
        <v>4</v>
      </c>
      <c r="N690" s="1" t="n">
        <v>75</v>
      </c>
      <c r="O690" s="1" t="n">
        <v>7</v>
      </c>
    </row>
    <row r="691" customFormat="false" ht="15" hidden="false" customHeight="true" outlineLevel="0" collapsed="false">
      <c r="A691" s="1" t="n">
        <f aca="false">A690+1</f>
        <v>689</v>
      </c>
      <c r="B691" s="1" t="n">
        <f aca="false">B690+1</f>
        <v>1689</v>
      </c>
      <c r="C691" s="1" t="s">
        <v>770</v>
      </c>
      <c r="D691" s="3" t="n">
        <v>22372</v>
      </c>
      <c r="E691" s="1" t="s">
        <v>39</v>
      </c>
      <c r="F691" s="1" t="n">
        <v>100</v>
      </c>
      <c r="G691" s="1" t="s">
        <v>46</v>
      </c>
      <c r="H691" s="1" t="s">
        <v>47</v>
      </c>
      <c r="I691" s="1" t="s">
        <v>36</v>
      </c>
      <c r="K691" s="1" t="n">
        <v>68</v>
      </c>
      <c r="L691" s="1" t="n">
        <v>4</v>
      </c>
      <c r="N691" s="1" t="n">
        <v>75</v>
      </c>
      <c r="O691" s="1" t="n">
        <v>7</v>
      </c>
    </row>
    <row r="692" customFormat="false" ht="15" hidden="false" customHeight="true" outlineLevel="0" collapsed="false">
      <c r="A692" s="1" t="n">
        <f aca="false">A691+1</f>
        <v>690</v>
      </c>
      <c r="B692" s="1" t="n">
        <f aca="false">B691+1</f>
        <v>1690</v>
      </c>
      <c r="C692" s="1" t="s">
        <v>771</v>
      </c>
      <c r="D692" s="3" t="n">
        <v>22647</v>
      </c>
      <c r="E692" s="1" t="s">
        <v>39</v>
      </c>
      <c r="F692" s="1" t="n">
        <v>100</v>
      </c>
      <c r="G692" s="1" t="s">
        <v>46</v>
      </c>
      <c r="H692" s="1" t="s">
        <v>47</v>
      </c>
      <c r="I692" s="1" t="s">
        <v>36</v>
      </c>
      <c r="K692" s="1" t="n">
        <v>68</v>
      </c>
      <c r="L692" s="1" t="n">
        <v>4</v>
      </c>
      <c r="N692" s="1" t="n">
        <v>75</v>
      </c>
      <c r="O692" s="1" t="n">
        <v>7</v>
      </c>
    </row>
    <row r="693" customFormat="false" ht="15" hidden="false" customHeight="true" outlineLevel="0" collapsed="false">
      <c r="A693" s="1" t="n">
        <f aca="false">A692+1</f>
        <v>691</v>
      </c>
      <c r="B693" s="1" t="n">
        <f aca="false">B692+1</f>
        <v>1691</v>
      </c>
      <c r="C693" s="1" t="s">
        <v>772</v>
      </c>
      <c r="D693" s="3" t="n">
        <v>22737</v>
      </c>
      <c r="E693" s="1" t="s">
        <v>39</v>
      </c>
      <c r="F693" s="1" t="n">
        <v>100</v>
      </c>
      <c r="G693" s="1" t="s">
        <v>46</v>
      </c>
      <c r="H693" s="1" t="s">
        <v>47</v>
      </c>
      <c r="I693" s="1" t="s">
        <v>36</v>
      </c>
      <c r="K693" s="1" t="n">
        <v>68</v>
      </c>
      <c r="L693" s="1" t="n">
        <v>4</v>
      </c>
      <c r="N693" s="1" t="n">
        <v>75</v>
      </c>
      <c r="O693" s="1" t="n">
        <v>7</v>
      </c>
    </row>
    <row r="694" customFormat="false" ht="15" hidden="false" customHeight="true" outlineLevel="0" collapsed="false">
      <c r="A694" s="1" t="n">
        <f aca="false">A693+1</f>
        <v>692</v>
      </c>
      <c r="B694" s="1" t="n">
        <f aca="false">B693+1</f>
        <v>1692</v>
      </c>
      <c r="C694" s="1" t="s">
        <v>773</v>
      </c>
      <c r="D694" s="3" t="n">
        <v>23012</v>
      </c>
      <c r="E694" s="1" t="s">
        <v>39</v>
      </c>
      <c r="F694" s="1" t="n">
        <v>100</v>
      </c>
      <c r="G694" s="1" t="s">
        <v>46</v>
      </c>
      <c r="H694" s="1" t="s">
        <v>47</v>
      </c>
      <c r="I694" s="1" t="s">
        <v>36</v>
      </c>
      <c r="K694" s="1" t="n">
        <v>68</v>
      </c>
      <c r="L694" s="1" t="n">
        <v>4</v>
      </c>
      <c r="N694" s="1" t="n">
        <v>75</v>
      </c>
      <c r="O694" s="1" t="n">
        <v>7</v>
      </c>
    </row>
    <row r="695" customFormat="false" ht="15" hidden="false" customHeight="true" outlineLevel="0" collapsed="false">
      <c r="A695" s="1" t="n">
        <f aca="false">A694+1</f>
        <v>693</v>
      </c>
      <c r="B695" s="1" t="n">
        <f aca="false">B694+1</f>
        <v>1693</v>
      </c>
      <c r="C695" s="1" t="s">
        <v>774</v>
      </c>
      <c r="D695" s="3" t="n">
        <v>23102</v>
      </c>
      <c r="E695" s="1" t="s">
        <v>39</v>
      </c>
      <c r="F695" s="1" t="n">
        <v>100</v>
      </c>
      <c r="G695" s="1" t="s">
        <v>46</v>
      </c>
      <c r="H695" s="1" t="s">
        <v>47</v>
      </c>
      <c r="I695" s="1" t="s">
        <v>36</v>
      </c>
      <c r="K695" s="1" t="n">
        <v>68</v>
      </c>
      <c r="L695" s="1" t="n">
        <v>4</v>
      </c>
      <c r="N695" s="1" t="n">
        <v>75</v>
      </c>
      <c r="O695" s="1" t="n">
        <v>7</v>
      </c>
    </row>
    <row r="696" customFormat="false" ht="15" hidden="false" customHeight="true" outlineLevel="0" collapsed="false">
      <c r="A696" s="1" t="n">
        <f aca="false">A695+1</f>
        <v>694</v>
      </c>
      <c r="B696" s="1" t="n">
        <f aca="false">B695+1</f>
        <v>1694</v>
      </c>
      <c r="C696" s="1" t="s">
        <v>775</v>
      </c>
      <c r="D696" s="3" t="n">
        <v>23377</v>
      </c>
      <c r="E696" s="1" t="s">
        <v>39</v>
      </c>
      <c r="F696" s="1" t="n">
        <v>100</v>
      </c>
      <c r="G696" s="1" t="s">
        <v>46</v>
      </c>
      <c r="H696" s="1" t="s">
        <v>47</v>
      </c>
      <c r="I696" s="1" t="s">
        <v>36</v>
      </c>
      <c r="K696" s="1" t="n">
        <v>68</v>
      </c>
      <c r="L696" s="1" t="n">
        <v>4</v>
      </c>
      <c r="N696" s="1" t="n">
        <v>75</v>
      </c>
      <c r="O696" s="1" t="n">
        <v>7</v>
      </c>
    </row>
    <row r="697" customFormat="false" ht="15" hidden="false" customHeight="true" outlineLevel="0" collapsed="false">
      <c r="A697" s="1" t="n">
        <f aca="false">A696+1</f>
        <v>695</v>
      </c>
      <c r="B697" s="1" t="n">
        <f aca="false">B696+1</f>
        <v>1695</v>
      </c>
      <c r="C697" s="1" t="s">
        <v>776</v>
      </c>
      <c r="D697" s="3" t="n">
        <v>23468</v>
      </c>
      <c r="E697" s="1" t="s">
        <v>39</v>
      </c>
      <c r="F697" s="1" t="n">
        <v>100</v>
      </c>
      <c r="G697" s="1" t="s">
        <v>46</v>
      </c>
      <c r="H697" s="1" t="s">
        <v>47</v>
      </c>
      <c r="I697" s="1" t="s">
        <v>36</v>
      </c>
      <c r="K697" s="1" t="n">
        <v>68</v>
      </c>
      <c r="L697" s="1" t="n">
        <v>4</v>
      </c>
      <c r="N697" s="1" t="n">
        <v>75</v>
      </c>
      <c r="O697" s="1" t="n">
        <v>7</v>
      </c>
    </row>
    <row r="698" customFormat="false" ht="15" hidden="false" customHeight="true" outlineLevel="0" collapsed="false">
      <c r="A698" s="1" t="n">
        <f aca="false">A697+1</f>
        <v>696</v>
      </c>
      <c r="B698" s="1" t="n">
        <f aca="false">B697+1</f>
        <v>1696</v>
      </c>
      <c r="C698" s="1" t="s">
        <v>777</v>
      </c>
      <c r="D698" s="3" t="n">
        <v>23743</v>
      </c>
      <c r="E698" s="1" t="s">
        <v>39</v>
      </c>
      <c r="F698" s="1" t="n">
        <v>100</v>
      </c>
      <c r="G698" s="1" t="s">
        <v>46</v>
      </c>
      <c r="H698" s="1" t="s">
        <v>47</v>
      </c>
      <c r="I698" s="1" t="s">
        <v>36</v>
      </c>
      <c r="K698" s="1" t="n">
        <v>68</v>
      </c>
      <c r="L698" s="1" t="n">
        <v>4</v>
      </c>
      <c r="N698" s="1" t="n">
        <v>75</v>
      </c>
      <c r="O698" s="1" t="n">
        <v>7</v>
      </c>
    </row>
    <row r="699" customFormat="false" ht="15" hidden="false" customHeight="true" outlineLevel="0" collapsed="false">
      <c r="A699" s="1" t="n">
        <f aca="false">A698+1</f>
        <v>697</v>
      </c>
      <c r="B699" s="1" t="n">
        <f aca="false">B698+1</f>
        <v>1697</v>
      </c>
      <c r="C699" s="1" t="s">
        <v>778</v>
      </c>
      <c r="D699" s="3" t="n">
        <v>23833</v>
      </c>
      <c r="E699" s="1" t="s">
        <v>39</v>
      </c>
      <c r="F699" s="1" t="n">
        <v>100</v>
      </c>
      <c r="G699" s="1" t="s">
        <v>46</v>
      </c>
      <c r="H699" s="1" t="s">
        <v>47</v>
      </c>
      <c r="I699" s="1" t="s">
        <v>36</v>
      </c>
      <c r="K699" s="1" t="n">
        <v>68</v>
      </c>
      <c r="L699" s="1" t="n">
        <v>4</v>
      </c>
      <c r="N699" s="1" t="n">
        <v>75</v>
      </c>
      <c r="O699" s="1" t="n">
        <v>7</v>
      </c>
    </row>
    <row r="700" customFormat="false" ht="15" hidden="false" customHeight="true" outlineLevel="0" collapsed="false">
      <c r="A700" s="1" t="n">
        <f aca="false">A699+1</f>
        <v>698</v>
      </c>
      <c r="B700" s="1" t="n">
        <f aca="false">B699+1</f>
        <v>1698</v>
      </c>
      <c r="C700" s="1" t="s">
        <v>779</v>
      </c>
      <c r="D700" s="3" t="n">
        <v>24108</v>
      </c>
      <c r="E700" s="1" t="s">
        <v>39</v>
      </c>
      <c r="F700" s="1" t="n">
        <v>100</v>
      </c>
      <c r="G700" s="1" t="s">
        <v>46</v>
      </c>
      <c r="H700" s="1" t="s">
        <v>47</v>
      </c>
      <c r="I700" s="1" t="s">
        <v>36</v>
      </c>
      <c r="K700" s="1" t="n">
        <v>68</v>
      </c>
      <c r="L700" s="1" t="n">
        <v>4</v>
      </c>
      <c r="N700" s="1" t="n">
        <v>75</v>
      </c>
      <c r="O700" s="1" t="n">
        <v>7</v>
      </c>
    </row>
    <row r="701" customFormat="false" ht="15" hidden="false" customHeight="true" outlineLevel="0" collapsed="false">
      <c r="A701" s="1" t="n">
        <f aca="false">A700+1</f>
        <v>699</v>
      </c>
      <c r="B701" s="1" t="n">
        <f aca="false">B700+1</f>
        <v>1699</v>
      </c>
      <c r="C701" s="1" t="s">
        <v>780</v>
      </c>
      <c r="D701" s="3" t="n">
        <v>24198</v>
      </c>
      <c r="E701" s="1" t="s">
        <v>39</v>
      </c>
      <c r="F701" s="1" t="n">
        <v>100</v>
      </c>
      <c r="G701" s="1" t="s">
        <v>46</v>
      </c>
      <c r="H701" s="1" t="s">
        <v>47</v>
      </c>
      <c r="I701" s="1" t="s">
        <v>36</v>
      </c>
      <c r="K701" s="1" t="n">
        <v>68</v>
      </c>
      <c r="L701" s="1" t="n">
        <v>4</v>
      </c>
      <c r="N701" s="1" t="n">
        <v>75</v>
      </c>
      <c r="O701" s="1" t="n">
        <v>7</v>
      </c>
    </row>
    <row r="702" customFormat="false" ht="15" hidden="false" customHeight="true" outlineLevel="0" collapsed="false">
      <c r="A702" s="1" t="n">
        <f aca="false">A701+1</f>
        <v>700</v>
      </c>
      <c r="B702" s="1" t="n">
        <f aca="false">B701+1</f>
        <v>1700</v>
      </c>
      <c r="C702" s="1" t="s">
        <v>781</v>
      </c>
      <c r="D702" s="3" t="n">
        <v>24473</v>
      </c>
      <c r="E702" s="1" t="s">
        <v>39</v>
      </c>
      <c r="F702" s="1" t="n">
        <v>100</v>
      </c>
      <c r="G702" s="1" t="s">
        <v>46</v>
      </c>
      <c r="H702" s="1" t="s">
        <v>47</v>
      </c>
      <c r="I702" s="1" t="s">
        <v>36</v>
      </c>
      <c r="K702" s="1" t="n">
        <v>68</v>
      </c>
      <c r="L702" s="1" t="n">
        <v>4</v>
      </c>
      <c r="N702" s="1" t="n">
        <v>75</v>
      </c>
      <c r="O702" s="1" t="n">
        <v>7</v>
      </c>
    </row>
    <row r="703" customFormat="false" ht="15" hidden="false" customHeight="true" outlineLevel="0" collapsed="false">
      <c r="A703" s="1" t="n">
        <f aca="false">A702+1</f>
        <v>701</v>
      </c>
      <c r="B703" s="1" t="n">
        <f aca="false">B702+1</f>
        <v>1701</v>
      </c>
      <c r="C703" s="1" t="s">
        <v>782</v>
      </c>
      <c r="D703" s="3" t="n">
        <v>24563</v>
      </c>
      <c r="E703" s="1" t="s">
        <v>39</v>
      </c>
      <c r="F703" s="1" t="n">
        <v>100</v>
      </c>
      <c r="G703" s="1" t="s">
        <v>46</v>
      </c>
      <c r="H703" s="1" t="s">
        <v>47</v>
      </c>
      <c r="I703" s="1" t="s">
        <v>36</v>
      </c>
      <c r="K703" s="1" t="n">
        <v>68</v>
      </c>
      <c r="L703" s="1" t="n">
        <v>4</v>
      </c>
      <c r="N703" s="1" t="n">
        <v>75</v>
      </c>
      <c r="O703" s="1" t="n">
        <v>7</v>
      </c>
    </row>
    <row r="704" customFormat="false" ht="15" hidden="false" customHeight="true" outlineLevel="0" collapsed="false">
      <c r="A704" s="1" t="n">
        <f aca="false">A703+1</f>
        <v>702</v>
      </c>
      <c r="B704" s="1" t="n">
        <f aca="false">B703+1</f>
        <v>1702</v>
      </c>
      <c r="C704" s="1" t="s">
        <v>783</v>
      </c>
      <c r="D704" s="3" t="n">
        <v>24838</v>
      </c>
      <c r="E704" s="1" t="s">
        <v>39</v>
      </c>
      <c r="F704" s="1" t="n">
        <v>100</v>
      </c>
      <c r="G704" s="1" t="s">
        <v>46</v>
      </c>
      <c r="H704" s="1" t="s">
        <v>47</v>
      </c>
      <c r="I704" s="1" t="s">
        <v>36</v>
      </c>
      <c r="K704" s="1" t="n">
        <v>68</v>
      </c>
      <c r="L704" s="1" t="n">
        <v>4</v>
      </c>
      <c r="N704" s="1" t="n">
        <v>75</v>
      </c>
      <c r="O704" s="1" t="n">
        <v>7</v>
      </c>
    </row>
    <row r="705" customFormat="false" ht="15" hidden="false" customHeight="true" outlineLevel="0" collapsed="false">
      <c r="A705" s="1" t="n">
        <f aca="false">A704+1</f>
        <v>703</v>
      </c>
      <c r="B705" s="1" t="n">
        <f aca="false">B704+1</f>
        <v>1703</v>
      </c>
      <c r="C705" s="1" t="s">
        <v>784</v>
      </c>
      <c r="D705" s="3" t="n">
        <v>24929</v>
      </c>
      <c r="E705" s="1" t="s">
        <v>39</v>
      </c>
      <c r="F705" s="1" t="n">
        <v>100</v>
      </c>
      <c r="G705" s="1" t="s">
        <v>46</v>
      </c>
      <c r="H705" s="1" t="s">
        <v>47</v>
      </c>
      <c r="I705" s="1" t="s">
        <v>36</v>
      </c>
      <c r="K705" s="1" t="n">
        <v>68</v>
      </c>
      <c r="L705" s="1" t="n">
        <v>4</v>
      </c>
      <c r="N705" s="1" t="n">
        <v>75</v>
      </c>
      <c r="O705" s="1" t="n">
        <v>7</v>
      </c>
    </row>
    <row r="706" customFormat="false" ht="15" hidden="false" customHeight="true" outlineLevel="0" collapsed="false">
      <c r="A706" s="1" t="n">
        <f aca="false">A705+1</f>
        <v>704</v>
      </c>
      <c r="B706" s="1" t="n">
        <f aca="false">B705+1</f>
        <v>1704</v>
      </c>
      <c r="C706" s="1" t="s">
        <v>785</v>
      </c>
      <c r="D706" s="3" t="n">
        <v>25204</v>
      </c>
      <c r="E706" s="1" t="s">
        <v>39</v>
      </c>
      <c r="F706" s="1" t="n">
        <v>100</v>
      </c>
      <c r="G706" s="1" t="s">
        <v>46</v>
      </c>
      <c r="H706" s="1" t="s">
        <v>47</v>
      </c>
      <c r="I706" s="1" t="s">
        <v>36</v>
      </c>
      <c r="K706" s="1" t="n">
        <v>68</v>
      </c>
      <c r="L706" s="1" t="n">
        <v>4</v>
      </c>
      <c r="N706" s="1" t="n">
        <v>75</v>
      </c>
      <c r="O706" s="1" t="n">
        <v>7</v>
      </c>
    </row>
    <row r="707" customFormat="false" ht="15" hidden="false" customHeight="true" outlineLevel="0" collapsed="false">
      <c r="A707" s="1" t="n">
        <f aca="false">A706+1</f>
        <v>705</v>
      </c>
      <c r="B707" s="1" t="n">
        <f aca="false">B706+1</f>
        <v>1705</v>
      </c>
      <c r="C707" s="1" t="s">
        <v>786</v>
      </c>
      <c r="D707" s="3" t="n">
        <v>25294</v>
      </c>
      <c r="E707" s="1" t="s">
        <v>39</v>
      </c>
      <c r="F707" s="1" t="n">
        <v>100</v>
      </c>
      <c r="G707" s="1" t="s">
        <v>46</v>
      </c>
      <c r="H707" s="1" t="s">
        <v>47</v>
      </c>
      <c r="I707" s="1" t="s">
        <v>36</v>
      </c>
      <c r="K707" s="1" t="n">
        <v>68</v>
      </c>
      <c r="L707" s="1" t="n">
        <v>4</v>
      </c>
      <c r="N707" s="1" t="n">
        <v>75</v>
      </c>
      <c r="O707" s="1" t="n">
        <v>7</v>
      </c>
    </row>
    <row r="708" customFormat="false" ht="15" hidden="false" customHeight="true" outlineLevel="0" collapsed="false">
      <c r="A708" s="1" t="n">
        <f aca="false">A707+1</f>
        <v>706</v>
      </c>
      <c r="B708" s="1" t="n">
        <f aca="false">B707+1</f>
        <v>1706</v>
      </c>
      <c r="C708" s="1" t="s">
        <v>787</v>
      </c>
      <c r="D708" s="3" t="n">
        <v>25569</v>
      </c>
      <c r="E708" s="1" t="s">
        <v>39</v>
      </c>
      <c r="F708" s="1" t="n">
        <v>100</v>
      </c>
      <c r="G708" s="1" t="s">
        <v>46</v>
      </c>
      <c r="H708" s="1" t="s">
        <v>47</v>
      </c>
      <c r="I708" s="1" t="s">
        <v>36</v>
      </c>
      <c r="K708" s="1" t="n">
        <v>68</v>
      </c>
      <c r="L708" s="1" t="n">
        <v>4</v>
      </c>
      <c r="N708" s="1" t="n">
        <v>75</v>
      </c>
      <c r="O708" s="1" t="n">
        <v>7</v>
      </c>
    </row>
    <row r="709" customFormat="false" ht="15" hidden="false" customHeight="true" outlineLevel="0" collapsed="false">
      <c r="A709" s="1" t="n">
        <f aca="false">A708+1</f>
        <v>707</v>
      </c>
      <c r="B709" s="1" t="n">
        <f aca="false">B708+1</f>
        <v>1707</v>
      </c>
      <c r="C709" s="1" t="s">
        <v>788</v>
      </c>
      <c r="D709" s="3" t="n">
        <v>25659</v>
      </c>
      <c r="E709" s="1" t="s">
        <v>39</v>
      </c>
      <c r="F709" s="1" t="n">
        <v>100</v>
      </c>
      <c r="G709" s="1" t="s">
        <v>46</v>
      </c>
      <c r="H709" s="1" t="s">
        <v>47</v>
      </c>
      <c r="I709" s="1" t="s">
        <v>36</v>
      </c>
      <c r="K709" s="1" t="n">
        <v>68</v>
      </c>
      <c r="L709" s="1" t="n">
        <v>4</v>
      </c>
      <c r="N709" s="1" t="n">
        <v>75</v>
      </c>
      <c r="O709" s="1" t="n">
        <v>7</v>
      </c>
    </row>
    <row r="710" customFormat="false" ht="15" hidden="false" customHeight="true" outlineLevel="0" collapsed="false">
      <c r="A710" s="1" t="n">
        <f aca="false">A709+1</f>
        <v>708</v>
      </c>
      <c r="B710" s="1" t="n">
        <f aca="false">B709+1</f>
        <v>1708</v>
      </c>
      <c r="C710" s="1" t="s">
        <v>789</v>
      </c>
      <c r="D710" s="3" t="n">
        <v>25934</v>
      </c>
      <c r="E710" s="1" t="s">
        <v>39</v>
      </c>
      <c r="F710" s="1" t="n">
        <v>100</v>
      </c>
      <c r="G710" s="1" t="s">
        <v>46</v>
      </c>
      <c r="H710" s="1" t="s">
        <v>47</v>
      </c>
      <c r="I710" s="1" t="s">
        <v>36</v>
      </c>
      <c r="K710" s="1" t="n">
        <v>68</v>
      </c>
      <c r="L710" s="1" t="n">
        <v>4</v>
      </c>
      <c r="N710" s="1" t="n">
        <v>75</v>
      </c>
      <c r="O710" s="1" t="n">
        <v>7</v>
      </c>
    </row>
    <row r="711" customFormat="false" ht="15" hidden="false" customHeight="true" outlineLevel="0" collapsed="false">
      <c r="A711" s="1" t="n">
        <f aca="false">A710+1</f>
        <v>709</v>
      </c>
      <c r="B711" s="1" t="n">
        <f aca="false">B710+1</f>
        <v>1709</v>
      </c>
      <c r="C711" s="1" t="s">
        <v>790</v>
      </c>
      <c r="D711" s="3" t="n">
        <v>26024</v>
      </c>
      <c r="E711" s="1" t="s">
        <v>39</v>
      </c>
      <c r="F711" s="1" t="n">
        <v>100</v>
      </c>
      <c r="G711" s="1" t="s">
        <v>46</v>
      </c>
      <c r="H711" s="1" t="s">
        <v>47</v>
      </c>
      <c r="I711" s="1" t="s">
        <v>36</v>
      </c>
      <c r="K711" s="1" t="n">
        <v>68</v>
      </c>
      <c r="L711" s="1" t="n">
        <v>4</v>
      </c>
      <c r="N711" s="1" t="n">
        <v>75</v>
      </c>
      <c r="O711" s="1" t="n">
        <v>7</v>
      </c>
    </row>
    <row r="712" customFormat="false" ht="15" hidden="false" customHeight="true" outlineLevel="0" collapsed="false">
      <c r="A712" s="1" t="n">
        <f aca="false">A711+1</f>
        <v>710</v>
      </c>
      <c r="B712" s="1" t="n">
        <f aca="false">B711+1</f>
        <v>1710</v>
      </c>
      <c r="C712" s="1" t="s">
        <v>791</v>
      </c>
      <c r="D712" s="3" t="n">
        <v>26299</v>
      </c>
      <c r="E712" s="1" t="s">
        <v>39</v>
      </c>
      <c r="F712" s="1" t="n">
        <v>100</v>
      </c>
      <c r="G712" s="1" t="s">
        <v>46</v>
      </c>
      <c r="H712" s="1" t="s">
        <v>47</v>
      </c>
      <c r="I712" s="1" t="s">
        <v>36</v>
      </c>
      <c r="K712" s="1" t="n">
        <v>68</v>
      </c>
      <c r="L712" s="1" t="n">
        <v>4</v>
      </c>
      <c r="N712" s="1" t="n">
        <v>75</v>
      </c>
      <c r="O712" s="1" t="n">
        <v>7</v>
      </c>
    </row>
    <row r="713" customFormat="false" ht="15" hidden="false" customHeight="true" outlineLevel="0" collapsed="false">
      <c r="A713" s="1" t="n">
        <f aca="false">A712+1</f>
        <v>711</v>
      </c>
      <c r="B713" s="1" t="n">
        <f aca="false">B712+1</f>
        <v>1711</v>
      </c>
      <c r="C713" s="1" t="s">
        <v>792</v>
      </c>
      <c r="D713" s="3" t="n">
        <v>26390</v>
      </c>
      <c r="E713" s="1" t="s">
        <v>39</v>
      </c>
      <c r="F713" s="1" t="n">
        <v>100</v>
      </c>
      <c r="G713" s="1" t="s">
        <v>46</v>
      </c>
      <c r="H713" s="1" t="s">
        <v>47</v>
      </c>
      <c r="I713" s="1" t="s">
        <v>36</v>
      </c>
      <c r="K713" s="1" t="n">
        <v>68</v>
      </c>
      <c r="L713" s="1" t="n">
        <v>4</v>
      </c>
      <c r="N713" s="1" t="n">
        <v>75</v>
      </c>
      <c r="O713" s="1" t="n">
        <v>7</v>
      </c>
    </row>
    <row r="714" customFormat="false" ht="15" hidden="false" customHeight="true" outlineLevel="0" collapsed="false">
      <c r="A714" s="1" t="n">
        <f aca="false">A713+1</f>
        <v>712</v>
      </c>
      <c r="B714" s="1" t="n">
        <f aca="false">B713+1</f>
        <v>1712</v>
      </c>
      <c r="C714" s="1" t="s">
        <v>793</v>
      </c>
      <c r="D714" s="3" t="n">
        <v>26665</v>
      </c>
      <c r="E714" s="1" t="s">
        <v>39</v>
      </c>
      <c r="F714" s="1" t="n">
        <v>100</v>
      </c>
      <c r="G714" s="1" t="s">
        <v>46</v>
      </c>
      <c r="H714" s="1" t="s">
        <v>47</v>
      </c>
      <c r="I714" s="1" t="s">
        <v>36</v>
      </c>
      <c r="K714" s="1" t="n">
        <v>68</v>
      </c>
      <c r="L714" s="1" t="n">
        <v>4</v>
      </c>
      <c r="N714" s="1" t="n">
        <v>75</v>
      </c>
      <c r="O714" s="1" t="n">
        <v>7</v>
      </c>
    </row>
    <row r="715" customFormat="false" ht="15" hidden="false" customHeight="true" outlineLevel="0" collapsed="false">
      <c r="A715" s="1" t="n">
        <f aca="false">A714+1</f>
        <v>713</v>
      </c>
      <c r="B715" s="1" t="n">
        <f aca="false">B714+1</f>
        <v>1713</v>
      </c>
      <c r="C715" s="1" t="s">
        <v>794</v>
      </c>
      <c r="D715" s="3" t="n">
        <v>26755</v>
      </c>
      <c r="E715" s="1" t="s">
        <v>39</v>
      </c>
      <c r="F715" s="1" t="n">
        <v>100</v>
      </c>
      <c r="G715" s="1" t="s">
        <v>46</v>
      </c>
      <c r="H715" s="1" t="s">
        <v>47</v>
      </c>
      <c r="I715" s="1" t="s">
        <v>36</v>
      </c>
      <c r="K715" s="1" t="n">
        <v>68</v>
      </c>
      <c r="L715" s="1" t="n">
        <v>4</v>
      </c>
      <c r="N715" s="1" t="n">
        <v>75</v>
      </c>
      <c r="O715" s="1" t="n">
        <v>7</v>
      </c>
    </row>
    <row r="716" customFormat="false" ht="15" hidden="false" customHeight="true" outlineLevel="0" collapsed="false">
      <c r="A716" s="1" t="n">
        <f aca="false">A715+1</f>
        <v>714</v>
      </c>
      <c r="B716" s="1" t="n">
        <f aca="false">B715+1</f>
        <v>1714</v>
      </c>
      <c r="C716" s="1" t="s">
        <v>795</v>
      </c>
      <c r="D716" s="3" t="n">
        <v>27030</v>
      </c>
      <c r="E716" s="1" t="s">
        <v>39</v>
      </c>
      <c r="F716" s="1" t="n">
        <v>100</v>
      </c>
      <c r="G716" s="1" t="s">
        <v>46</v>
      </c>
      <c r="H716" s="1" t="s">
        <v>47</v>
      </c>
      <c r="I716" s="1" t="s">
        <v>36</v>
      </c>
      <c r="K716" s="1" t="n">
        <v>68</v>
      </c>
      <c r="L716" s="1" t="n">
        <v>4</v>
      </c>
      <c r="N716" s="1" t="n">
        <v>75</v>
      </c>
      <c r="O716" s="1" t="n">
        <v>7</v>
      </c>
    </row>
    <row r="717" customFormat="false" ht="15" hidden="false" customHeight="true" outlineLevel="0" collapsed="false">
      <c r="A717" s="1" t="n">
        <f aca="false">A716+1</f>
        <v>715</v>
      </c>
      <c r="B717" s="1" t="n">
        <f aca="false">B716+1</f>
        <v>1715</v>
      </c>
      <c r="C717" s="1" t="s">
        <v>796</v>
      </c>
      <c r="D717" s="3" t="n">
        <v>27120</v>
      </c>
      <c r="E717" s="1" t="s">
        <v>39</v>
      </c>
      <c r="F717" s="1" t="n">
        <v>100</v>
      </c>
      <c r="G717" s="1" t="s">
        <v>46</v>
      </c>
      <c r="H717" s="1" t="s">
        <v>47</v>
      </c>
      <c r="I717" s="1" t="s">
        <v>36</v>
      </c>
      <c r="K717" s="1" t="n">
        <v>68</v>
      </c>
      <c r="L717" s="1" t="n">
        <v>4</v>
      </c>
      <c r="N717" s="1" t="n">
        <v>75</v>
      </c>
      <c r="O717" s="1" t="n">
        <v>7</v>
      </c>
    </row>
    <row r="718" customFormat="false" ht="15" hidden="false" customHeight="true" outlineLevel="0" collapsed="false">
      <c r="A718" s="1" t="n">
        <f aca="false">A717+1</f>
        <v>716</v>
      </c>
      <c r="B718" s="1" t="n">
        <f aca="false">B717+1</f>
        <v>1716</v>
      </c>
      <c r="C718" s="1" t="s">
        <v>797</v>
      </c>
      <c r="D718" s="3" t="n">
        <v>27395</v>
      </c>
      <c r="E718" s="1" t="s">
        <v>39</v>
      </c>
      <c r="F718" s="1" t="n">
        <v>100</v>
      </c>
      <c r="G718" s="1" t="s">
        <v>46</v>
      </c>
      <c r="H718" s="1" t="s">
        <v>47</v>
      </c>
      <c r="I718" s="1" t="s">
        <v>36</v>
      </c>
      <c r="K718" s="1" t="n">
        <v>68</v>
      </c>
      <c r="L718" s="1" t="n">
        <v>4</v>
      </c>
      <c r="N718" s="1" t="n">
        <v>75</v>
      </c>
      <c r="O718" s="1" t="n">
        <v>7</v>
      </c>
    </row>
    <row r="719" customFormat="false" ht="15" hidden="false" customHeight="true" outlineLevel="0" collapsed="false">
      <c r="A719" s="1" t="n">
        <f aca="false">A718+1</f>
        <v>717</v>
      </c>
      <c r="B719" s="1" t="n">
        <f aca="false">B718+1</f>
        <v>1717</v>
      </c>
      <c r="C719" s="1" t="s">
        <v>798</v>
      </c>
      <c r="D719" s="3" t="n">
        <v>27485</v>
      </c>
      <c r="E719" s="1" t="s">
        <v>39</v>
      </c>
      <c r="F719" s="1" t="n">
        <v>100</v>
      </c>
      <c r="G719" s="1" t="s">
        <v>46</v>
      </c>
      <c r="H719" s="1" t="s">
        <v>47</v>
      </c>
      <c r="I719" s="1" t="s">
        <v>36</v>
      </c>
      <c r="K719" s="1" t="n">
        <v>68</v>
      </c>
      <c r="L719" s="1" t="n">
        <v>4</v>
      </c>
      <c r="N719" s="1" t="n">
        <v>75</v>
      </c>
      <c r="O719" s="1" t="n">
        <v>7</v>
      </c>
    </row>
    <row r="720" customFormat="false" ht="15" hidden="false" customHeight="true" outlineLevel="0" collapsed="false">
      <c r="A720" s="1" t="n">
        <f aca="false">A719+1</f>
        <v>718</v>
      </c>
      <c r="B720" s="1" t="n">
        <f aca="false">B719+1</f>
        <v>1718</v>
      </c>
      <c r="C720" s="1" t="s">
        <v>799</v>
      </c>
      <c r="D720" s="3" t="n">
        <v>27760</v>
      </c>
      <c r="E720" s="1" t="s">
        <v>39</v>
      </c>
      <c r="F720" s="1" t="n">
        <v>100</v>
      </c>
      <c r="G720" s="1" t="s">
        <v>46</v>
      </c>
      <c r="H720" s="1" t="s">
        <v>47</v>
      </c>
      <c r="I720" s="1" t="s">
        <v>36</v>
      </c>
      <c r="K720" s="1" t="n">
        <v>68</v>
      </c>
      <c r="L720" s="1" t="n">
        <v>4</v>
      </c>
      <c r="N720" s="1" t="n">
        <v>75</v>
      </c>
      <c r="O720" s="1" t="n">
        <v>7</v>
      </c>
    </row>
    <row r="721" customFormat="false" ht="15" hidden="false" customHeight="true" outlineLevel="0" collapsed="false">
      <c r="A721" s="1" t="n">
        <f aca="false">A720+1</f>
        <v>719</v>
      </c>
      <c r="B721" s="1" t="n">
        <f aca="false">B720+1</f>
        <v>1719</v>
      </c>
      <c r="C721" s="1" t="s">
        <v>800</v>
      </c>
      <c r="D721" s="3" t="n">
        <v>27851</v>
      </c>
      <c r="E721" s="1" t="s">
        <v>39</v>
      </c>
      <c r="F721" s="1" t="n">
        <v>100</v>
      </c>
      <c r="G721" s="1" t="s">
        <v>46</v>
      </c>
      <c r="H721" s="1" t="s">
        <v>47</v>
      </c>
      <c r="I721" s="1" t="s">
        <v>36</v>
      </c>
      <c r="K721" s="1" t="n">
        <v>68</v>
      </c>
      <c r="L721" s="1" t="n">
        <v>4</v>
      </c>
      <c r="N721" s="1" t="n">
        <v>75</v>
      </c>
      <c r="O721" s="1" t="n">
        <v>7</v>
      </c>
    </row>
    <row r="722" customFormat="false" ht="15" hidden="false" customHeight="true" outlineLevel="0" collapsed="false">
      <c r="A722" s="1" t="n">
        <f aca="false">A721+1</f>
        <v>720</v>
      </c>
      <c r="B722" s="1" t="n">
        <f aca="false">B721+1</f>
        <v>1720</v>
      </c>
      <c r="C722" s="1" t="s">
        <v>801</v>
      </c>
      <c r="D722" s="3" t="n">
        <v>28126</v>
      </c>
      <c r="E722" s="1" t="s">
        <v>39</v>
      </c>
      <c r="F722" s="1" t="n">
        <v>100</v>
      </c>
      <c r="G722" s="1" t="s">
        <v>46</v>
      </c>
      <c r="H722" s="1" t="s">
        <v>47</v>
      </c>
      <c r="I722" s="1" t="s">
        <v>36</v>
      </c>
      <c r="K722" s="1" t="n">
        <v>68</v>
      </c>
      <c r="L722" s="1" t="n">
        <v>4</v>
      </c>
      <c r="N722" s="1" t="n">
        <v>75</v>
      </c>
      <c r="O722" s="1" t="n">
        <v>7</v>
      </c>
    </row>
    <row r="723" customFormat="false" ht="15" hidden="false" customHeight="true" outlineLevel="0" collapsed="false">
      <c r="A723" s="1" t="n">
        <f aca="false">A722+1</f>
        <v>721</v>
      </c>
      <c r="B723" s="1" t="n">
        <f aca="false">B722+1</f>
        <v>1721</v>
      </c>
      <c r="C723" s="1" t="s">
        <v>802</v>
      </c>
      <c r="D723" s="3" t="n">
        <v>28216</v>
      </c>
      <c r="E723" s="1" t="s">
        <v>39</v>
      </c>
      <c r="F723" s="1" t="n">
        <v>100</v>
      </c>
      <c r="G723" s="1" t="s">
        <v>46</v>
      </c>
      <c r="H723" s="1" t="s">
        <v>47</v>
      </c>
      <c r="I723" s="1" t="s">
        <v>36</v>
      </c>
      <c r="K723" s="1" t="n">
        <v>68</v>
      </c>
      <c r="L723" s="1" t="n">
        <v>4</v>
      </c>
      <c r="N723" s="1" t="n">
        <v>75</v>
      </c>
      <c r="O723" s="1" t="n">
        <v>7</v>
      </c>
    </row>
    <row r="724" customFormat="false" ht="15" hidden="false" customHeight="true" outlineLevel="0" collapsed="false">
      <c r="A724" s="1" t="n">
        <f aca="false">A723+1</f>
        <v>722</v>
      </c>
      <c r="B724" s="1" t="n">
        <f aca="false">B723+1</f>
        <v>1722</v>
      </c>
      <c r="C724" s="1" t="s">
        <v>803</v>
      </c>
      <c r="D724" s="3" t="n">
        <v>28491</v>
      </c>
      <c r="E724" s="1" t="s">
        <v>39</v>
      </c>
      <c r="F724" s="1" t="n">
        <v>100</v>
      </c>
      <c r="G724" s="1" t="s">
        <v>46</v>
      </c>
      <c r="H724" s="1" t="s">
        <v>47</v>
      </c>
      <c r="I724" s="1" t="s">
        <v>36</v>
      </c>
      <c r="K724" s="1" t="n">
        <v>68</v>
      </c>
      <c r="L724" s="1" t="n">
        <v>4</v>
      </c>
      <c r="N724" s="1" t="n">
        <v>75</v>
      </c>
      <c r="O724" s="1" t="n">
        <v>7</v>
      </c>
    </row>
    <row r="725" customFormat="false" ht="15" hidden="false" customHeight="true" outlineLevel="0" collapsed="false">
      <c r="A725" s="1" t="n">
        <f aca="false">A724+1</f>
        <v>723</v>
      </c>
      <c r="B725" s="1" t="n">
        <f aca="false">B724+1</f>
        <v>1723</v>
      </c>
      <c r="C725" s="1" t="s">
        <v>804</v>
      </c>
      <c r="D725" s="3" t="n">
        <v>28581</v>
      </c>
      <c r="E725" s="1" t="s">
        <v>39</v>
      </c>
      <c r="F725" s="1" t="n">
        <v>100</v>
      </c>
      <c r="G725" s="1" t="s">
        <v>46</v>
      </c>
      <c r="H725" s="1" t="s">
        <v>47</v>
      </c>
      <c r="I725" s="1" t="s">
        <v>36</v>
      </c>
      <c r="K725" s="1" t="n">
        <v>68</v>
      </c>
      <c r="L725" s="1" t="n">
        <v>4</v>
      </c>
      <c r="N725" s="1" t="n">
        <v>75</v>
      </c>
      <c r="O725" s="1" t="n">
        <v>7</v>
      </c>
    </row>
    <row r="726" customFormat="false" ht="15" hidden="false" customHeight="true" outlineLevel="0" collapsed="false">
      <c r="A726" s="1" t="n">
        <f aca="false">A725+1</f>
        <v>724</v>
      </c>
      <c r="B726" s="1" t="n">
        <f aca="false">B725+1</f>
        <v>1724</v>
      </c>
      <c r="C726" s="1" t="s">
        <v>805</v>
      </c>
      <c r="D726" s="3" t="n">
        <v>28856</v>
      </c>
      <c r="E726" s="1" t="s">
        <v>39</v>
      </c>
      <c r="F726" s="1" t="n">
        <v>100</v>
      </c>
      <c r="G726" s="1" t="s">
        <v>46</v>
      </c>
      <c r="H726" s="1" t="s">
        <v>47</v>
      </c>
      <c r="I726" s="1" t="s">
        <v>36</v>
      </c>
      <c r="K726" s="1" t="n">
        <v>68</v>
      </c>
      <c r="L726" s="1" t="n">
        <v>4</v>
      </c>
      <c r="N726" s="1" t="n">
        <v>75</v>
      </c>
      <c r="O726" s="1" t="n">
        <v>7</v>
      </c>
    </row>
    <row r="727" customFormat="false" ht="15" hidden="false" customHeight="true" outlineLevel="0" collapsed="false">
      <c r="A727" s="1" t="n">
        <f aca="false">A726+1</f>
        <v>725</v>
      </c>
      <c r="B727" s="1" t="n">
        <f aca="false">B726+1</f>
        <v>1725</v>
      </c>
      <c r="C727" s="1" t="s">
        <v>806</v>
      </c>
      <c r="D727" s="3" t="n">
        <v>28946</v>
      </c>
      <c r="E727" s="1" t="s">
        <v>39</v>
      </c>
      <c r="F727" s="1" t="n">
        <v>100</v>
      </c>
      <c r="G727" s="1" t="s">
        <v>46</v>
      </c>
      <c r="H727" s="1" t="s">
        <v>47</v>
      </c>
      <c r="I727" s="1" t="s">
        <v>36</v>
      </c>
      <c r="K727" s="1" t="n">
        <v>68</v>
      </c>
      <c r="L727" s="1" t="n">
        <v>4</v>
      </c>
      <c r="N727" s="1" t="n">
        <v>75</v>
      </c>
      <c r="O727" s="1" t="n">
        <v>7</v>
      </c>
    </row>
    <row r="728" customFormat="false" ht="15" hidden="false" customHeight="true" outlineLevel="0" collapsed="false">
      <c r="A728" s="1" t="n">
        <f aca="false">A727+1</f>
        <v>726</v>
      </c>
      <c r="B728" s="1" t="n">
        <f aca="false">B727+1</f>
        <v>1726</v>
      </c>
      <c r="C728" s="1" t="s">
        <v>807</v>
      </c>
      <c r="D728" s="3" t="n">
        <v>29221</v>
      </c>
      <c r="E728" s="1" t="s">
        <v>39</v>
      </c>
      <c r="F728" s="1" t="n">
        <v>100</v>
      </c>
      <c r="G728" s="1" t="s">
        <v>46</v>
      </c>
      <c r="H728" s="1" t="s">
        <v>47</v>
      </c>
      <c r="I728" s="1" t="s">
        <v>36</v>
      </c>
      <c r="K728" s="1" t="n">
        <v>68</v>
      </c>
      <c r="L728" s="1" t="n">
        <v>4</v>
      </c>
      <c r="N728" s="1" t="n">
        <v>75</v>
      </c>
      <c r="O728" s="1" t="n">
        <v>7</v>
      </c>
    </row>
    <row r="729" customFormat="false" ht="15" hidden="false" customHeight="true" outlineLevel="0" collapsed="false">
      <c r="A729" s="1" t="n">
        <f aca="false">A728+1</f>
        <v>727</v>
      </c>
      <c r="B729" s="1" t="n">
        <f aca="false">B728+1</f>
        <v>1727</v>
      </c>
      <c r="C729" s="1" t="s">
        <v>808</v>
      </c>
      <c r="D729" s="3" t="n">
        <v>29312</v>
      </c>
      <c r="E729" s="1" t="s">
        <v>39</v>
      </c>
      <c r="F729" s="1" t="n">
        <v>100</v>
      </c>
      <c r="G729" s="1" t="s">
        <v>46</v>
      </c>
      <c r="H729" s="1" t="s">
        <v>47</v>
      </c>
      <c r="I729" s="1" t="s">
        <v>36</v>
      </c>
      <c r="K729" s="1" t="n">
        <v>68</v>
      </c>
      <c r="L729" s="1" t="n">
        <v>4</v>
      </c>
      <c r="N729" s="1" t="n">
        <v>75</v>
      </c>
      <c r="O729" s="1" t="n">
        <v>7</v>
      </c>
    </row>
    <row r="730" customFormat="false" ht="15" hidden="false" customHeight="true" outlineLevel="0" collapsed="false">
      <c r="A730" s="1" t="n">
        <f aca="false">A729+1</f>
        <v>728</v>
      </c>
      <c r="B730" s="1" t="n">
        <f aca="false">B729+1</f>
        <v>1728</v>
      </c>
      <c r="C730" s="1" t="s">
        <v>809</v>
      </c>
      <c r="D730" s="3" t="n">
        <v>29587</v>
      </c>
      <c r="E730" s="1" t="s">
        <v>39</v>
      </c>
      <c r="F730" s="1" t="n">
        <v>100</v>
      </c>
      <c r="G730" s="1" t="s">
        <v>46</v>
      </c>
      <c r="H730" s="1" t="s">
        <v>47</v>
      </c>
      <c r="I730" s="1" t="s">
        <v>36</v>
      </c>
      <c r="K730" s="1" t="n">
        <v>68</v>
      </c>
      <c r="L730" s="1" t="n">
        <v>4</v>
      </c>
      <c r="N730" s="1" t="n">
        <v>75</v>
      </c>
      <c r="O730" s="1" t="n">
        <v>7</v>
      </c>
    </row>
    <row r="731" customFormat="false" ht="15" hidden="false" customHeight="true" outlineLevel="0" collapsed="false">
      <c r="A731" s="1" t="n">
        <f aca="false">A730+1</f>
        <v>729</v>
      </c>
      <c r="B731" s="1" t="n">
        <f aca="false">B730+1</f>
        <v>1729</v>
      </c>
      <c r="C731" s="1" t="s">
        <v>810</v>
      </c>
      <c r="D731" s="3" t="n">
        <v>29677</v>
      </c>
      <c r="E731" s="1" t="s">
        <v>39</v>
      </c>
      <c r="F731" s="1" t="n">
        <v>100</v>
      </c>
      <c r="G731" s="1" t="s">
        <v>46</v>
      </c>
      <c r="H731" s="1" t="s">
        <v>47</v>
      </c>
      <c r="I731" s="1" t="s">
        <v>36</v>
      </c>
      <c r="K731" s="1" t="n">
        <v>68</v>
      </c>
      <c r="L731" s="1" t="n">
        <v>4</v>
      </c>
      <c r="N731" s="1" t="n">
        <v>75</v>
      </c>
      <c r="O731" s="1" t="n">
        <v>7</v>
      </c>
    </row>
    <row r="732" customFormat="false" ht="15" hidden="false" customHeight="true" outlineLevel="0" collapsed="false">
      <c r="A732" s="1" t="n">
        <f aca="false">A731+1</f>
        <v>730</v>
      </c>
      <c r="B732" s="1" t="n">
        <f aca="false">B731+1</f>
        <v>1730</v>
      </c>
      <c r="C732" s="1" t="s">
        <v>811</v>
      </c>
      <c r="D732" s="3" t="n">
        <v>29952</v>
      </c>
      <c r="E732" s="1" t="s">
        <v>39</v>
      </c>
      <c r="F732" s="1" t="n">
        <v>100</v>
      </c>
      <c r="G732" s="1" t="s">
        <v>46</v>
      </c>
      <c r="H732" s="1" t="s">
        <v>47</v>
      </c>
      <c r="I732" s="1" t="s">
        <v>36</v>
      </c>
      <c r="K732" s="1" t="n">
        <v>68</v>
      </c>
      <c r="L732" s="1" t="n">
        <v>4</v>
      </c>
      <c r="N732" s="1" t="n">
        <v>75</v>
      </c>
      <c r="O732" s="1" t="n">
        <v>7</v>
      </c>
    </row>
    <row r="733" customFormat="false" ht="15" hidden="false" customHeight="true" outlineLevel="0" collapsed="false">
      <c r="A733" s="1" t="n">
        <f aca="false">A732+1</f>
        <v>731</v>
      </c>
      <c r="B733" s="1" t="n">
        <f aca="false">B732+1</f>
        <v>1731</v>
      </c>
      <c r="C733" s="1" t="s">
        <v>812</v>
      </c>
      <c r="D733" s="3" t="n">
        <v>30042</v>
      </c>
      <c r="E733" s="1" t="s">
        <v>39</v>
      </c>
      <c r="F733" s="1" t="n">
        <v>100</v>
      </c>
      <c r="G733" s="1" t="s">
        <v>46</v>
      </c>
      <c r="H733" s="1" t="s">
        <v>47</v>
      </c>
      <c r="I733" s="1" t="s">
        <v>36</v>
      </c>
      <c r="K733" s="1" t="n">
        <v>68</v>
      </c>
      <c r="L733" s="1" t="n">
        <v>4</v>
      </c>
      <c r="N733" s="1" t="n">
        <v>75</v>
      </c>
      <c r="O733" s="1" t="n">
        <v>7</v>
      </c>
    </row>
    <row r="734" customFormat="false" ht="15" hidden="false" customHeight="true" outlineLevel="0" collapsed="false">
      <c r="A734" s="1" t="n">
        <f aca="false">A733+1</f>
        <v>732</v>
      </c>
      <c r="B734" s="1" t="n">
        <f aca="false">B733+1</f>
        <v>1732</v>
      </c>
      <c r="C734" s="1" t="s">
        <v>813</v>
      </c>
      <c r="D734" s="3" t="n">
        <v>30317</v>
      </c>
      <c r="E734" s="1" t="s">
        <v>39</v>
      </c>
      <c r="F734" s="1" t="n">
        <v>100</v>
      </c>
      <c r="G734" s="1" t="s">
        <v>46</v>
      </c>
      <c r="H734" s="1" t="s">
        <v>47</v>
      </c>
      <c r="I734" s="1" t="s">
        <v>36</v>
      </c>
      <c r="K734" s="1" t="n">
        <v>68</v>
      </c>
      <c r="L734" s="1" t="n">
        <v>4</v>
      </c>
      <c r="N734" s="1" t="n">
        <v>75</v>
      </c>
      <c r="O734" s="1" t="n">
        <v>7</v>
      </c>
    </row>
    <row r="735" customFormat="false" ht="15" hidden="false" customHeight="true" outlineLevel="0" collapsed="false">
      <c r="A735" s="1" t="n">
        <f aca="false">A734+1</f>
        <v>733</v>
      </c>
      <c r="B735" s="1" t="n">
        <f aca="false">B734+1</f>
        <v>1733</v>
      </c>
      <c r="C735" s="1" t="s">
        <v>814</v>
      </c>
      <c r="D735" s="3" t="n">
        <v>30407</v>
      </c>
      <c r="E735" s="1" t="s">
        <v>39</v>
      </c>
      <c r="F735" s="1" t="n">
        <v>100</v>
      </c>
      <c r="G735" s="1" t="s">
        <v>46</v>
      </c>
      <c r="H735" s="1" t="s">
        <v>47</v>
      </c>
      <c r="I735" s="1" t="s">
        <v>36</v>
      </c>
      <c r="K735" s="1" t="n">
        <v>68</v>
      </c>
      <c r="L735" s="1" t="n">
        <v>4</v>
      </c>
      <c r="N735" s="1" t="n">
        <v>75</v>
      </c>
      <c r="O735" s="1" t="n">
        <v>7</v>
      </c>
    </row>
    <row r="736" customFormat="false" ht="15" hidden="false" customHeight="true" outlineLevel="0" collapsed="false">
      <c r="A736" s="1" t="n">
        <f aca="false">A735+1</f>
        <v>734</v>
      </c>
      <c r="B736" s="1" t="n">
        <f aca="false">B735+1</f>
        <v>1734</v>
      </c>
      <c r="C736" s="1" t="s">
        <v>815</v>
      </c>
      <c r="D736" s="3" t="n">
        <v>30682</v>
      </c>
      <c r="E736" s="1" t="s">
        <v>39</v>
      </c>
      <c r="F736" s="1" t="n">
        <v>100</v>
      </c>
      <c r="G736" s="1" t="s">
        <v>46</v>
      </c>
      <c r="H736" s="1" t="s">
        <v>47</v>
      </c>
      <c r="I736" s="1" t="s">
        <v>36</v>
      </c>
      <c r="K736" s="1" t="n">
        <v>68</v>
      </c>
      <c r="L736" s="1" t="n">
        <v>4</v>
      </c>
      <c r="N736" s="1" t="n">
        <v>75</v>
      </c>
      <c r="O736" s="1" t="n">
        <v>7</v>
      </c>
    </row>
    <row r="737" customFormat="false" ht="15" hidden="false" customHeight="true" outlineLevel="0" collapsed="false">
      <c r="A737" s="1" t="n">
        <f aca="false">A736+1</f>
        <v>735</v>
      </c>
      <c r="B737" s="1" t="n">
        <f aca="false">B736+1</f>
        <v>1735</v>
      </c>
      <c r="C737" s="1" t="s">
        <v>816</v>
      </c>
      <c r="D737" s="3" t="n">
        <v>30773</v>
      </c>
      <c r="E737" s="1" t="s">
        <v>39</v>
      </c>
      <c r="F737" s="1" t="n">
        <v>100</v>
      </c>
      <c r="G737" s="1" t="s">
        <v>46</v>
      </c>
      <c r="H737" s="1" t="s">
        <v>47</v>
      </c>
      <c r="I737" s="1" t="s">
        <v>36</v>
      </c>
      <c r="K737" s="1" t="n">
        <v>68</v>
      </c>
      <c r="L737" s="1" t="n">
        <v>4</v>
      </c>
      <c r="N737" s="1" t="n">
        <v>75</v>
      </c>
      <c r="O737" s="1" t="n">
        <v>7</v>
      </c>
    </row>
    <row r="738" customFormat="false" ht="15" hidden="false" customHeight="true" outlineLevel="0" collapsed="false">
      <c r="A738" s="1" t="n">
        <f aca="false">A737+1</f>
        <v>736</v>
      </c>
      <c r="B738" s="1" t="n">
        <f aca="false">B737+1</f>
        <v>1736</v>
      </c>
      <c r="C738" s="1" t="s">
        <v>817</v>
      </c>
      <c r="D738" s="3" t="n">
        <v>31048</v>
      </c>
      <c r="E738" s="1" t="s">
        <v>39</v>
      </c>
      <c r="F738" s="1" t="n">
        <v>100</v>
      </c>
      <c r="G738" s="1" t="s">
        <v>46</v>
      </c>
      <c r="H738" s="1" t="s">
        <v>47</v>
      </c>
      <c r="I738" s="1" t="s">
        <v>36</v>
      </c>
      <c r="K738" s="1" t="n">
        <v>68</v>
      </c>
      <c r="L738" s="1" t="n">
        <v>4</v>
      </c>
      <c r="N738" s="1" t="n">
        <v>75</v>
      </c>
      <c r="O738" s="1" t="n">
        <v>7</v>
      </c>
    </row>
    <row r="739" customFormat="false" ht="15" hidden="false" customHeight="true" outlineLevel="0" collapsed="false">
      <c r="A739" s="1" t="n">
        <f aca="false">A738+1</f>
        <v>737</v>
      </c>
      <c r="B739" s="1" t="n">
        <f aca="false">B738+1</f>
        <v>1737</v>
      </c>
      <c r="C739" s="1" t="s">
        <v>818</v>
      </c>
      <c r="D739" s="3" t="n">
        <v>31138</v>
      </c>
      <c r="E739" s="1" t="s">
        <v>39</v>
      </c>
      <c r="F739" s="1" t="n">
        <v>100</v>
      </c>
      <c r="G739" s="1" t="s">
        <v>46</v>
      </c>
      <c r="H739" s="1" t="s">
        <v>47</v>
      </c>
      <c r="I739" s="1" t="s">
        <v>36</v>
      </c>
      <c r="K739" s="1" t="n">
        <v>68</v>
      </c>
      <c r="L739" s="1" t="n">
        <v>4</v>
      </c>
      <c r="N739" s="1" t="n">
        <v>75</v>
      </c>
      <c r="O739" s="1" t="n">
        <v>7</v>
      </c>
    </row>
    <row r="740" customFormat="false" ht="15" hidden="false" customHeight="true" outlineLevel="0" collapsed="false">
      <c r="A740" s="1" t="n">
        <f aca="false">A739+1</f>
        <v>738</v>
      </c>
      <c r="B740" s="1" t="n">
        <f aca="false">B739+1</f>
        <v>1738</v>
      </c>
      <c r="C740" s="1" t="s">
        <v>819</v>
      </c>
      <c r="D740" s="3" t="n">
        <v>31413</v>
      </c>
      <c r="E740" s="1" t="s">
        <v>39</v>
      </c>
      <c r="F740" s="1" t="n">
        <v>100</v>
      </c>
      <c r="G740" s="1" t="s">
        <v>46</v>
      </c>
      <c r="H740" s="1" t="s">
        <v>47</v>
      </c>
      <c r="I740" s="1" t="s">
        <v>36</v>
      </c>
      <c r="K740" s="1" t="n">
        <v>68</v>
      </c>
      <c r="L740" s="1" t="n">
        <v>4</v>
      </c>
      <c r="N740" s="1" t="n">
        <v>75</v>
      </c>
      <c r="O740" s="1" t="n">
        <v>7</v>
      </c>
    </row>
    <row r="741" customFormat="false" ht="15" hidden="false" customHeight="true" outlineLevel="0" collapsed="false">
      <c r="A741" s="1" t="n">
        <f aca="false">A740+1</f>
        <v>739</v>
      </c>
      <c r="B741" s="1" t="n">
        <f aca="false">B740+1</f>
        <v>1739</v>
      </c>
      <c r="C741" s="1" t="s">
        <v>820</v>
      </c>
      <c r="D741" s="3" t="n">
        <v>31503</v>
      </c>
      <c r="E741" s="1" t="s">
        <v>39</v>
      </c>
      <c r="F741" s="1" t="n">
        <v>100</v>
      </c>
      <c r="G741" s="1" t="s">
        <v>46</v>
      </c>
      <c r="H741" s="1" t="s">
        <v>47</v>
      </c>
      <c r="I741" s="1" t="s">
        <v>36</v>
      </c>
      <c r="K741" s="1" t="n">
        <v>68</v>
      </c>
      <c r="L741" s="1" t="n">
        <v>4</v>
      </c>
      <c r="N741" s="1" t="n">
        <v>75</v>
      </c>
      <c r="O741" s="1" t="n">
        <v>7</v>
      </c>
    </row>
    <row r="742" customFormat="false" ht="15" hidden="false" customHeight="true" outlineLevel="0" collapsed="false">
      <c r="A742" s="1" t="n">
        <f aca="false">A741+1</f>
        <v>740</v>
      </c>
      <c r="B742" s="1" t="n">
        <f aca="false">B741+1</f>
        <v>1740</v>
      </c>
      <c r="C742" s="1" t="s">
        <v>821</v>
      </c>
      <c r="D742" s="3" t="n">
        <v>31778</v>
      </c>
      <c r="E742" s="1" t="s">
        <v>39</v>
      </c>
      <c r="F742" s="1" t="n">
        <v>100</v>
      </c>
      <c r="G742" s="1" t="s">
        <v>46</v>
      </c>
      <c r="H742" s="1" t="s">
        <v>47</v>
      </c>
      <c r="I742" s="1" t="s">
        <v>36</v>
      </c>
      <c r="K742" s="1" t="n">
        <v>68</v>
      </c>
      <c r="L742" s="1" t="n">
        <v>4</v>
      </c>
      <c r="N742" s="1" t="n">
        <v>75</v>
      </c>
      <c r="O742" s="1" t="n">
        <v>7</v>
      </c>
    </row>
    <row r="743" customFormat="false" ht="15" hidden="false" customHeight="true" outlineLevel="0" collapsed="false">
      <c r="A743" s="1" t="n">
        <f aca="false">A742+1</f>
        <v>741</v>
      </c>
      <c r="B743" s="1" t="n">
        <f aca="false">B742+1</f>
        <v>1741</v>
      </c>
      <c r="C743" s="1" t="s">
        <v>822</v>
      </c>
      <c r="D743" s="3" t="n">
        <v>31868</v>
      </c>
      <c r="E743" s="1" t="s">
        <v>39</v>
      </c>
      <c r="F743" s="1" t="n">
        <v>100</v>
      </c>
      <c r="G743" s="1" t="s">
        <v>46</v>
      </c>
      <c r="H743" s="1" t="s">
        <v>47</v>
      </c>
      <c r="I743" s="1" t="s">
        <v>36</v>
      </c>
      <c r="K743" s="1" t="n">
        <v>68</v>
      </c>
      <c r="L743" s="1" t="n">
        <v>4</v>
      </c>
      <c r="N743" s="1" t="n">
        <v>75</v>
      </c>
      <c r="O743" s="1" t="n">
        <v>7</v>
      </c>
    </row>
    <row r="744" customFormat="false" ht="15" hidden="false" customHeight="true" outlineLevel="0" collapsed="false">
      <c r="A744" s="1" t="n">
        <f aca="false">A743+1</f>
        <v>742</v>
      </c>
      <c r="B744" s="1" t="n">
        <f aca="false">B743+1</f>
        <v>1742</v>
      </c>
      <c r="C744" s="1" t="s">
        <v>823</v>
      </c>
      <c r="D744" s="3" t="n">
        <v>32143</v>
      </c>
      <c r="E744" s="1" t="s">
        <v>39</v>
      </c>
      <c r="F744" s="1" t="n">
        <v>100</v>
      </c>
      <c r="G744" s="1" t="s">
        <v>46</v>
      </c>
      <c r="H744" s="1" t="s">
        <v>47</v>
      </c>
      <c r="I744" s="1" t="s">
        <v>36</v>
      </c>
      <c r="K744" s="1" t="n">
        <v>68</v>
      </c>
      <c r="L744" s="1" t="n">
        <v>4</v>
      </c>
      <c r="N744" s="1" t="n">
        <v>75</v>
      </c>
      <c r="O744" s="1" t="n">
        <v>7</v>
      </c>
    </row>
    <row r="745" customFormat="false" ht="15" hidden="false" customHeight="true" outlineLevel="0" collapsed="false">
      <c r="A745" s="1" t="n">
        <f aca="false">A744+1</f>
        <v>743</v>
      </c>
      <c r="B745" s="1" t="n">
        <f aca="false">B744+1</f>
        <v>1743</v>
      </c>
      <c r="C745" s="1" t="s">
        <v>824</v>
      </c>
      <c r="D745" s="3" t="n">
        <v>32234</v>
      </c>
      <c r="E745" s="1" t="s">
        <v>39</v>
      </c>
      <c r="F745" s="1" t="n">
        <v>100</v>
      </c>
      <c r="G745" s="1" t="s">
        <v>46</v>
      </c>
      <c r="H745" s="1" t="s">
        <v>47</v>
      </c>
      <c r="I745" s="1" t="s">
        <v>36</v>
      </c>
      <c r="K745" s="1" t="n">
        <v>68</v>
      </c>
      <c r="L745" s="1" t="n">
        <v>4</v>
      </c>
      <c r="N745" s="1" t="n">
        <v>75</v>
      </c>
      <c r="O745" s="1" t="n">
        <v>7</v>
      </c>
    </row>
    <row r="746" customFormat="false" ht="15" hidden="false" customHeight="true" outlineLevel="0" collapsed="false">
      <c r="A746" s="1" t="n">
        <f aca="false">A745+1</f>
        <v>744</v>
      </c>
      <c r="B746" s="1" t="n">
        <f aca="false">B745+1</f>
        <v>1744</v>
      </c>
      <c r="C746" s="1" t="s">
        <v>825</v>
      </c>
      <c r="D746" s="3" t="n">
        <v>32509</v>
      </c>
      <c r="E746" s="1" t="s">
        <v>39</v>
      </c>
      <c r="F746" s="1" t="n">
        <v>100</v>
      </c>
      <c r="G746" s="1" t="s">
        <v>46</v>
      </c>
      <c r="H746" s="1" t="s">
        <v>47</v>
      </c>
      <c r="I746" s="1" t="s">
        <v>36</v>
      </c>
      <c r="K746" s="1" t="n">
        <v>68</v>
      </c>
      <c r="L746" s="1" t="n">
        <v>4</v>
      </c>
      <c r="N746" s="1" t="n">
        <v>75</v>
      </c>
      <c r="O746" s="1" t="n">
        <v>7</v>
      </c>
    </row>
    <row r="747" customFormat="false" ht="15" hidden="false" customHeight="true" outlineLevel="0" collapsed="false">
      <c r="A747" s="1" t="n">
        <f aca="false">A746+1</f>
        <v>745</v>
      </c>
      <c r="B747" s="1" t="n">
        <f aca="false">B746+1</f>
        <v>1745</v>
      </c>
      <c r="C747" s="1" t="s">
        <v>826</v>
      </c>
      <c r="D747" s="3" t="n">
        <v>32599</v>
      </c>
      <c r="E747" s="1" t="s">
        <v>39</v>
      </c>
      <c r="F747" s="1" t="n">
        <v>100</v>
      </c>
      <c r="G747" s="1" t="s">
        <v>46</v>
      </c>
      <c r="H747" s="1" t="s">
        <v>47</v>
      </c>
      <c r="I747" s="1" t="s">
        <v>36</v>
      </c>
      <c r="K747" s="1" t="n">
        <v>68</v>
      </c>
      <c r="L747" s="1" t="n">
        <v>4</v>
      </c>
      <c r="N747" s="1" t="n">
        <v>75</v>
      </c>
      <c r="O747" s="1" t="n">
        <v>7</v>
      </c>
    </row>
    <row r="748" customFormat="false" ht="15" hidden="false" customHeight="true" outlineLevel="0" collapsed="false">
      <c r="A748" s="1" t="n">
        <f aca="false">A747+1</f>
        <v>746</v>
      </c>
      <c r="B748" s="1" t="n">
        <f aca="false">B747+1</f>
        <v>1746</v>
      </c>
      <c r="C748" s="1" t="s">
        <v>827</v>
      </c>
      <c r="D748" s="3" t="n">
        <v>32874</v>
      </c>
      <c r="E748" s="1" t="s">
        <v>39</v>
      </c>
      <c r="F748" s="1" t="n">
        <v>100</v>
      </c>
      <c r="G748" s="1" t="s">
        <v>46</v>
      </c>
      <c r="H748" s="1" t="s">
        <v>47</v>
      </c>
      <c r="I748" s="1" t="s">
        <v>36</v>
      </c>
      <c r="K748" s="1" t="n">
        <v>68</v>
      </c>
      <c r="L748" s="1" t="n">
        <v>4</v>
      </c>
      <c r="N748" s="1" t="n">
        <v>75</v>
      </c>
      <c r="O748" s="1" t="n">
        <v>7</v>
      </c>
    </row>
    <row r="749" customFormat="false" ht="15" hidden="false" customHeight="true" outlineLevel="0" collapsed="false">
      <c r="A749" s="1" t="n">
        <f aca="false">A748+1</f>
        <v>747</v>
      </c>
      <c r="B749" s="1" t="n">
        <f aca="false">B748+1</f>
        <v>1747</v>
      </c>
      <c r="C749" s="1" t="s">
        <v>828</v>
      </c>
      <c r="D749" s="3" t="n">
        <v>32964</v>
      </c>
      <c r="E749" s="1" t="s">
        <v>39</v>
      </c>
      <c r="F749" s="1" t="n">
        <v>100</v>
      </c>
      <c r="G749" s="1" t="s">
        <v>46</v>
      </c>
      <c r="H749" s="1" t="s">
        <v>47</v>
      </c>
      <c r="I749" s="1" t="s">
        <v>36</v>
      </c>
      <c r="K749" s="1" t="n">
        <v>68</v>
      </c>
      <c r="L749" s="1" t="n">
        <v>4</v>
      </c>
      <c r="N749" s="1" t="n">
        <v>75</v>
      </c>
      <c r="O749" s="1" t="n">
        <v>7</v>
      </c>
    </row>
    <row r="750" customFormat="false" ht="15" hidden="false" customHeight="true" outlineLevel="0" collapsed="false">
      <c r="A750" s="1" t="n">
        <f aca="false">A749+1</f>
        <v>748</v>
      </c>
      <c r="B750" s="1" t="n">
        <f aca="false">B749+1</f>
        <v>1748</v>
      </c>
      <c r="C750" s="1" t="s">
        <v>829</v>
      </c>
      <c r="D750" s="3" t="n">
        <v>33239</v>
      </c>
      <c r="E750" s="1" t="s">
        <v>39</v>
      </c>
      <c r="F750" s="1" t="n">
        <v>100</v>
      </c>
      <c r="G750" s="1" t="s">
        <v>46</v>
      </c>
      <c r="H750" s="1" t="s">
        <v>47</v>
      </c>
      <c r="I750" s="1" t="s">
        <v>36</v>
      </c>
      <c r="K750" s="1" t="n">
        <v>68</v>
      </c>
      <c r="L750" s="1" t="n">
        <v>4</v>
      </c>
      <c r="N750" s="1" t="n">
        <v>75</v>
      </c>
      <c r="O750" s="1" t="n">
        <v>7</v>
      </c>
    </row>
    <row r="751" customFormat="false" ht="15" hidden="false" customHeight="true" outlineLevel="0" collapsed="false">
      <c r="A751" s="1" t="n">
        <f aca="false">A750+1</f>
        <v>749</v>
      </c>
      <c r="B751" s="1" t="n">
        <f aca="false">B750+1</f>
        <v>1749</v>
      </c>
      <c r="C751" s="1" t="s">
        <v>830</v>
      </c>
      <c r="D751" s="3" t="n">
        <v>33329</v>
      </c>
      <c r="E751" s="1" t="s">
        <v>39</v>
      </c>
      <c r="F751" s="1" t="n">
        <v>100</v>
      </c>
      <c r="G751" s="1" t="s">
        <v>46</v>
      </c>
      <c r="H751" s="1" t="s">
        <v>47</v>
      </c>
      <c r="I751" s="1" t="s">
        <v>36</v>
      </c>
      <c r="K751" s="1" t="n">
        <v>68</v>
      </c>
      <c r="L751" s="1" t="n">
        <v>4</v>
      </c>
      <c r="N751" s="1" t="n">
        <v>75</v>
      </c>
      <c r="O751" s="1" t="n">
        <v>7</v>
      </c>
    </row>
    <row r="752" customFormat="false" ht="15" hidden="false" customHeight="true" outlineLevel="0" collapsed="false">
      <c r="A752" s="1" t="n">
        <f aca="false">A751+1</f>
        <v>750</v>
      </c>
      <c r="B752" s="1" t="n">
        <f aca="false">B751+1</f>
        <v>1750</v>
      </c>
      <c r="C752" s="1" t="s">
        <v>831</v>
      </c>
      <c r="D752" s="3" t="n">
        <v>33604</v>
      </c>
      <c r="E752" s="1" t="s">
        <v>39</v>
      </c>
      <c r="F752" s="1" t="n">
        <v>100</v>
      </c>
      <c r="G752" s="1" t="s">
        <v>46</v>
      </c>
      <c r="H752" s="1" t="s">
        <v>47</v>
      </c>
      <c r="I752" s="1" t="s">
        <v>36</v>
      </c>
      <c r="K752" s="1" t="n">
        <v>68</v>
      </c>
      <c r="L752" s="1" t="n">
        <v>4</v>
      </c>
      <c r="N752" s="1" t="n">
        <v>75</v>
      </c>
      <c r="O752" s="1" t="n">
        <v>7</v>
      </c>
    </row>
    <row r="753" customFormat="false" ht="15" hidden="false" customHeight="true" outlineLevel="0" collapsed="false">
      <c r="A753" s="1" t="n">
        <f aca="false">A752+1</f>
        <v>751</v>
      </c>
      <c r="B753" s="1" t="n">
        <f aca="false">B752+1</f>
        <v>1751</v>
      </c>
      <c r="C753" s="1" t="s">
        <v>832</v>
      </c>
      <c r="D753" s="3" t="n">
        <v>33695</v>
      </c>
      <c r="E753" s="1" t="s">
        <v>39</v>
      </c>
      <c r="F753" s="1" t="n">
        <v>100</v>
      </c>
      <c r="G753" s="1" t="s">
        <v>46</v>
      </c>
      <c r="H753" s="1" t="s">
        <v>47</v>
      </c>
      <c r="I753" s="1" t="s">
        <v>36</v>
      </c>
      <c r="K753" s="1" t="n">
        <v>68</v>
      </c>
      <c r="L753" s="1" t="n">
        <v>4</v>
      </c>
      <c r="N753" s="1" t="n">
        <v>75</v>
      </c>
      <c r="O753" s="1" t="n">
        <v>7</v>
      </c>
    </row>
    <row r="754" customFormat="false" ht="15" hidden="false" customHeight="true" outlineLevel="0" collapsed="false">
      <c r="A754" s="1" t="n">
        <f aca="false">A753+1</f>
        <v>752</v>
      </c>
      <c r="B754" s="1" t="n">
        <f aca="false">B753+1</f>
        <v>1752</v>
      </c>
      <c r="C754" s="1" t="s">
        <v>833</v>
      </c>
      <c r="D754" s="3" t="n">
        <v>33970</v>
      </c>
      <c r="E754" s="1" t="s">
        <v>39</v>
      </c>
      <c r="F754" s="1" t="n">
        <v>100</v>
      </c>
      <c r="G754" s="1" t="s">
        <v>46</v>
      </c>
      <c r="H754" s="1" t="s">
        <v>47</v>
      </c>
      <c r="I754" s="1" t="s">
        <v>36</v>
      </c>
      <c r="K754" s="1" t="n">
        <v>68</v>
      </c>
      <c r="L754" s="1" t="n">
        <v>4</v>
      </c>
      <c r="N754" s="1" t="n">
        <v>75</v>
      </c>
      <c r="O754" s="1" t="n">
        <v>7</v>
      </c>
    </row>
    <row r="755" customFormat="false" ht="15" hidden="false" customHeight="true" outlineLevel="0" collapsed="false">
      <c r="A755" s="1" t="n">
        <f aca="false">A754+1</f>
        <v>753</v>
      </c>
      <c r="B755" s="1" t="n">
        <f aca="false">B754+1</f>
        <v>1753</v>
      </c>
      <c r="C755" s="1" t="s">
        <v>834</v>
      </c>
      <c r="D755" s="3" t="n">
        <v>34060</v>
      </c>
      <c r="E755" s="1" t="s">
        <v>39</v>
      </c>
      <c r="F755" s="1" t="n">
        <v>100</v>
      </c>
      <c r="G755" s="1" t="s">
        <v>46</v>
      </c>
      <c r="H755" s="1" t="s">
        <v>47</v>
      </c>
      <c r="I755" s="1" t="s">
        <v>36</v>
      </c>
      <c r="K755" s="1" t="n">
        <v>68</v>
      </c>
      <c r="L755" s="1" t="n">
        <v>4</v>
      </c>
      <c r="N755" s="1" t="n">
        <v>75</v>
      </c>
      <c r="O755" s="1" t="n">
        <v>7</v>
      </c>
    </row>
    <row r="756" customFormat="false" ht="15" hidden="false" customHeight="true" outlineLevel="0" collapsed="false">
      <c r="A756" s="1" t="n">
        <f aca="false">A755+1</f>
        <v>754</v>
      </c>
      <c r="B756" s="1" t="n">
        <f aca="false">B755+1</f>
        <v>1754</v>
      </c>
      <c r="C756" s="1" t="s">
        <v>835</v>
      </c>
      <c r="D756" s="3" t="n">
        <v>34335</v>
      </c>
      <c r="E756" s="1" t="s">
        <v>39</v>
      </c>
      <c r="F756" s="1" t="n">
        <v>100</v>
      </c>
      <c r="G756" s="1" t="s">
        <v>46</v>
      </c>
      <c r="H756" s="1" t="s">
        <v>47</v>
      </c>
      <c r="I756" s="1" t="s">
        <v>36</v>
      </c>
      <c r="K756" s="1" t="n">
        <v>68</v>
      </c>
      <c r="L756" s="1" t="n">
        <v>4</v>
      </c>
      <c r="N756" s="1" t="n">
        <v>75</v>
      </c>
      <c r="O756" s="1" t="n">
        <v>7</v>
      </c>
    </row>
    <row r="757" customFormat="false" ht="15" hidden="false" customHeight="true" outlineLevel="0" collapsed="false">
      <c r="A757" s="1" t="n">
        <f aca="false">A756+1</f>
        <v>755</v>
      </c>
      <c r="B757" s="1" t="n">
        <f aca="false">B756+1</f>
        <v>1755</v>
      </c>
      <c r="C757" s="1" t="s">
        <v>836</v>
      </c>
      <c r="D757" s="3" t="n">
        <v>34425</v>
      </c>
      <c r="E757" s="1" t="s">
        <v>39</v>
      </c>
      <c r="F757" s="1" t="n">
        <v>100</v>
      </c>
      <c r="G757" s="1" t="s">
        <v>46</v>
      </c>
      <c r="H757" s="1" t="s">
        <v>47</v>
      </c>
      <c r="I757" s="1" t="s">
        <v>36</v>
      </c>
      <c r="K757" s="1" t="n">
        <v>68</v>
      </c>
      <c r="L757" s="1" t="n">
        <v>4</v>
      </c>
      <c r="N757" s="1" t="n">
        <v>75</v>
      </c>
      <c r="O757" s="1" t="n">
        <v>7</v>
      </c>
    </row>
    <row r="758" customFormat="false" ht="15" hidden="false" customHeight="true" outlineLevel="0" collapsed="false">
      <c r="A758" s="1" t="n">
        <f aca="false">A757+1</f>
        <v>756</v>
      </c>
      <c r="B758" s="1" t="n">
        <f aca="false">B757+1</f>
        <v>1756</v>
      </c>
      <c r="C758" s="1" t="s">
        <v>837</v>
      </c>
      <c r="D758" s="3" t="n">
        <v>34700</v>
      </c>
      <c r="E758" s="1" t="s">
        <v>39</v>
      </c>
      <c r="F758" s="1" t="n">
        <v>100</v>
      </c>
      <c r="G758" s="1" t="s">
        <v>46</v>
      </c>
      <c r="H758" s="1" t="s">
        <v>47</v>
      </c>
      <c r="I758" s="1" t="s">
        <v>36</v>
      </c>
      <c r="K758" s="1" t="n">
        <v>68</v>
      </c>
      <c r="L758" s="1" t="n">
        <v>4</v>
      </c>
      <c r="N758" s="1" t="n">
        <v>75</v>
      </c>
      <c r="O758" s="1" t="n">
        <v>7</v>
      </c>
    </row>
    <row r="759" customFormat="false" ht="15" hidden="false" customHeight="true" outlineLevel="0" collapsed="false">
      <c r="A759" s="1" t="n">
        <f aca="false">A758+1</f>
        <v>757</v>
      </c>
      <c r="B759" s="1" t="n">
        <f aca="false">B758+1</f>
        <v>1757</v>
      </c>
      <c r="C759" s="1" t="s">
        <v>838</v>
      </c>
      <c r="D759" s="3" t="n">
        <v>34790</v>
      </c>
      <c r="E759" s="1" t="s">
        <v>39</v>
      </c>
      <c r="F759" s="1" t="n">
        <v>100</v>
      </c>
      <c r="G759" s="1" t="s">
        <v>46</v>
      </c>
      <c r="H759" s="1" t="s">
        <v>47</v>
      </c>
      <c r="I759" s="1" t="s">
        <v>36</v>
      </c>
      <c r="K759" s="1" t="n">
        <v>68</v>
      </c>
      <c r="L759" s="1" t="n">
        <v>4</v>
      </c>
      <c r="N759" s="1" t="n">
        <v>75</v>
      </c>
      <c r="O759" s="1" t="n">
        <v>7</v>
      </c>
    </row>
    <row r="760" customFormat="false" ht="15" hidden="false" customHeight="true" outlineLevel="0" collapsed="false">
      <c r="A760" s="1" t="n">
        <f aca="false">A759+1</f>
        <v>758</v>
      </c>
      <c r="B760" s="1" t="n">
        <f aca="false">B759+1</f>
        <v>1758</v>
      </c>
      <c r="C760" s="1" t="s">
        <v>839</v>
      </c>
      <c r="D760" s="3" t="n">
        <v>35065</v>
      </c>
      <c r="E760" s="1" t="s">
        <v>39</v>
      </c>
      <c r="F760" s="1" t="n">
        <v>100</v>
      </c>
      <c r="G760" s="1" t="s">
        <v>46</v>
      </c>
      <c r="H760" s="1" t="s">
        <v>47</v>
      </c>
      <c r="I760" s="1" t="s">
        <v>36</v>
      </c>
      <c r="K760" s="1" t="n">
        <v>68</v>
      </c>
      <c r="L760" s="1" t="n">
        <v>4</v>
      </c>
      <c r="N760" s="1" t="n">
        <v>75</v>
      </c>
      <c r="O760" s="1" t="n">
        <v>7</v>
      </c>
    </row>
    <row r="761" customFormat="false" ht="15" hidden="false" customHeight="true" outlineLevel="0" collapsed="false">
      <c r="A761" s="1" t="n">
        <f aca="false">A760+1</f>
        <v>759</v>
      </c>
      <c r="B761" s="1" t="n">
        <f aca="false">B760+1</f>
        <v>1759</v>
      </c>
      <c r="C761" s="1" t="s">
        <v>840</v>
      </c>
      <c r="D761" s="3" t="n">
        <v>35156</v>
      </c>
      <c r="E761" s="1" t="s">
        <v>39</v>
      </c>
      <c r="F761" s="1" t="n">
        <v>100</v>
      </c>
      <c r="G761" s="1" t="s">
        <v>46</v>
      </c>
      <c r="H761" s="1" t="s">
        <v>47</v>
      </c>
      <c r="I761" s="1" t="s">
        <v>36</v>
      </c>
      <c r="K761" s="1" t="n">
        <v>68</v>
      </c>
      <c r="L761" s="1" t="n">
        <v>4</v>
      </c>
      <c r="N761" s="1" t="n">
        <v>75</v>
      </c>
      <c r="O761" s="1" t="n">
        <v>7</v>
      </c>
    </row>
    <row r="762" customFormat="false" ht="15" hidden="false" customHeight="true" outlineLevel="0" collapsed="false">
      <c r="A762" s="1" t="n">
        <f aca="false">A761+1</f>
        <v>760</v>
      </c>
      <c r="B762" s="1" t="n">
        <f aca="false">B761+1</f>
        <v>1760</v>
      </c>
      <c r="C762" s="1" t="s">
        <v>841</v>
      </c>
      <c r="D762" s="3" t="n">
        <v>35431</v>
      </c>
      <c r="E762" s="1" t="s">
        <v>39</v>
      </c>
      <c r="F762" s="1" t="n">
        <v>100</v>
      </c>
      <c r="G762" s="1" t="s">
        <v>46</v>
      </c>
      <c r="H762" s="1" t="s">
        <v>47</v>
      </c>
      <c r="I762" s="1" t="s">
        <v>36</v>
      </c>
      <c r="K762" s="1" t="n">
        <v>68</v>
      </c>
      <c r="L762" s="1" t="n">
        <v>4</v>
      </c>
      <c r="N762" s="1" t="n">
        <v>75</v>
      </c>
      <c r="O762" s="1" t="n">
        <v>7</v>
      </c>
    </row>
    <row r="763" customFormat="false" ht="15" hidden="false" customHeight="true" outlineLevel="0" collapsed="false">
      <c r="A763" s="1" t="n">
        <f aca="false">A762+1</f>
        <v>761</v>
      </c>
      <c r="B763" s="1" t="n">
        <f aca="false">B762+1</f>
        <v>1761</v>
      </c>
      <c r="C763" s="1" t="s">
        <v>842</v>
      </c>
      <c r="D763" s="3" t="n">
        <v>35521</v>
      </c>
      <c r="E763" s="1" t="s">
        <v>39</v>
      </c>
      <c r="F763" s="1" t="n">
        <v>100</v>
      </c>
      <c r="G763" s="1" t="s">
        <v>46</v>
      </c>
      <c r="H763" s="1" t="s">
        <v>47</v>
      </c>
      <c r="I763" s="1" t="s">
        <v>36</v>
      </c>
      <c r="K763" s="1" t="n">
        <v>68</v>
      </c>
      <c r="L763" s="1" t="n">
        <v>4</v>
      </c>
      <c r="N763" s="1" t="n">
        <v>75</v>
      </c>
      <c r="O763" s="1" t="n">
        <v>7</v>
      </c>
    </row>
    <row r="764" customFormat="false" ht="15" hidden="false" customHeight="true" outlineLevel="0" collapsed="false">
      <c r="A764" s="1" t="n">
        <f aca="false">A763+1</f>
        <v>762</v>
      </c>
      <c r="B764" s="1" t="n">
        <f aca="false">B763+1</f>
        <v>1762</v>
      </c>
      <c r="C764" s="1" t="s">
        <v>843</v>
      </c>
      <c r="D764" s="3" t="n">
        <v>35796</v>
      </c>
      <c r="E764" s="1" t="s">
        <v>39</v>
      </c>
      <c r="F764" s="1" t="n">
        <v>100</v>
      </c>
      <c r="G764" s="1" t="s">
        <v>46</v>
      </c>
      <c r="H764" s="1" t="s">
        <v>47</v>
      </c>
      <c r="I764" s="1" t="s">
        <v>36</v>
      </c>
      <c r="K764" s="1" t="n">
        <v>68</v>
      </c>
      <c r="L764" s="1" t="n">
        <v>4</v>
      </c>
      <c r="N764" s="1" t="n">
        <v>75</v>
      </c>
      <c r="O764" s="1" t="n">
        <v>7</v>
      </c>
    </row>
    <row r="765" customFormat="false" ht="15" hidden="false" customHeight="true" outlineLevel="0" collapsed="false">
      <c r="A765" s="1" t="n">
        <f aca="false">A764+1</f>
        <v>763</v>
      </c>
      <c r="B765" s="1" t="n">
        <f aca="false">B764+1</f>
        <v>1763</v>
      </c>
      <c r="C765" s="1" t="s">
        <v>844</v>
      </c>
      <c r="D765" s="3" t="n">
        <v>35886</v>
      </c>
      <c r="E765" s="1" t="s">
        <v>39</v>
      </c>
      <c r="F765" s="1" t="n">
        <v>100</v>
      </c>
      <c r="G765" s="1" t="s">
        <v>46</v>
      </c>
      <c r="H765" s="1" t="s">
        <v>47</v>
      </c>
      <c r="I765" s="1" t="s">
        <v>36</v>
      </c>
      <c r="K765" s="1" t="n">
        <v>68</v>
      </c>
      <c r="L765" s="1" t="n">
        <v>4</v>
      </c>
      <c r="N765" s="1" t="n">
        <v>75</v>
      </c>
      <c r="O765" s="1" t="n">
        <v>7</v>
      </c>
    </row>
    <row r="766" customFormat="false" ht="15" hidden="false" customHeight="true" outlineLevel="0" collapsed="false">
      <c r="A766" s="1" t="n">
        <f aca="false">A765+1</f>
        <v>764</v>
      </c>
      <c r="B766" s="1" t="n">
        <f aca="false">B765+1</f>
        <v>1764</v>
      </c>
      <c r="C766" s="1" t="s">
        <v>845</v>
      </c>
      <c r="D766" s="3" t="n">
        <v>36161</v>
      </c>
      <c r="E766" s="1" t="s">
        <v>39</v>
      </c>
      <c r="F766" s="1" t="n">
        <v>100</v>
      </c>
      <c r="G766" s="1" t="s">
        <v>46</v>
      </c>
      <c r="H766" s="1" t="s">
        <v>47</v>
      </c>
      <c r="I766" s="1" t="s">
        <v>36</v>
      </c>
      <c r="K766" s="1" t="n">
        <v>68</v>
      </c>
      <c r="L766" s="1" t="n">
        <v>4</v>
      </c>
      <c r="N766" s="1" t="n">
        <v>75</v>
      </c>
      <c r="O766" s="1" t="n">
        <v>7</v>
      </c>
    </row>
    <row r="767" customFormat="false" ht="15" hidden="false" customHeight="true" outlineLevel="0" collapsed="false">
      <c r="A767" s="1" t="n">
        <f aca="false">A766+1</f>
        <v>765</v>
      </c>
      <c r="B767" s="1" t="n">
        <f aca="false">B766+1</f>
        <v>1765</v>
      </c>
      <c r="C767" s="1" t="s">
        <v>846</v>
      </c>
      <c r="D767" s="3" t="n">
        <v>36251</v>
      </c>
      <c r="E767" s="1" t="s">
        <v>39</v>
      </c>
      <c r="F767" s="1" t="n">
        <v>100</v>
      </c>
      <c r="G767" s="1" t="s">
        <v>46</v>
      </c>
      <c r="H767" s="1" t="s">
        <v>47</v>
      </c>
      <c r="I767" s="1" t="s">
        <v>36</v>
      </c>
      <c r="K767" s="1" t="n">
        <v>68</v>
      </c>
      <c r="L767" s="1" t="n">
        <v>4</v>
      </c>
      <c r="N767" s="1" t="n">
        <v>75</v>
      </c>
      <c r="O767" s="1" t="n">
        <v>7</v>
      </c>
    </row>
    <row r="768" customFormat="false" ht="15" hidden="false" customHeight="true" outlineLevel="0" collapsed="false">
      <c r="A768" s="1" t="n">
        <f aca="false">A767+1</f>
        <v>766</v>
      </c>
      <c r="B768" s="1" t="n">
        <f aca="false">B767+1</f>
        <v>1766</v>
      </c>
      <c r="C768" s="1" t="s">
        <v>847</v>
      </c>
      <c r="D768" s="3" t="n">
        <v>36526</v>
      </c>
      <c r="E768" s="1" t="s">
        <v>39</v>
      </c>
      <c r="F768" s="1" t="n">
        <v>100</v>
      </c>
      <c r="G768" s="1" t="s">
        <v>46</v>
      </c>
      <c r="H768" s="1" t="s">
        <v>47</v>
      </c>
      <c r="I768" s="1" t="s">
        <v>36</v>
      </c>
      <c r="K768" s="1" t="n">
        <v>68</v>
      </c>
      <c r="L768" s="1" t="n">
        <v>4</v>
      </c>
      <c r="N768" s="1" t="n">
        <v>75</v>
      </c>
      <c r="O768" s="1" t="n">
        <v>7</v>
      </c>
    </row>
    <row r="769" customFormat="false" ht="15" hidden="false" customHeight="true" outlineLevel="0" collapsed="false">
      <c r="A769" s="1" t="n">
        <f aca="false">A768+1</f>
        <v>767</v>
      </c>
      <c r="B769" s="1" t="n">
        <f aca="false">B768+1</f>
        <v>1767</v>
      </c>
      <c r="C769" s="1" t="s">
        <v>848</v>
      </c>
      <c r="D769" s="3" t="n">
        <v>36617</v>
      </c>
      <c r="E769" s="1" t="s">
        <v>39</v>
      </c>
      <c r="F769" s="1" t="n">
        <v>100</v>
      </c>
      <c r="G769" s="1" t="s">
        <v>46</v>
      </c>
      <c r="H769" s="1" t="s">
        <v>47</v>
      </c>
      <c r="I769" s="1" t="s">
        <v>36</v>
      </c>
      <c r="K769" s="1" t="n">
        <v>68</v>
      </c>
      <c r="L769" s="1" t="n">
        <v>4</v>
      </c>
      <c r="N769" s="1" t="n">
        <v>75</v>
      </c>
      <c r="O769" s="1" t="n">
        <v>7</v>
      </c>
    </row>
    <row r="770" customFormat="false" ht="15" hidden="false" customHeight="true" outlineLevel="0" collapsed="false">
      <c r="A770" s="1" t="n">
        <f aca="false">A769+1</f>
        <v>768</v>
      </c>
      <c r="B770" s="1" t="n">
        <f aca="false">B769+1</f>
        <v>1768</v>
      </c>
      <c r="C770" s="1" t="s">
        <v>849</v>
      </c>
      <c r="D770" s="3" t="n">
        <v>36892</v>
      </c>
      <c r="E770" s="1" t="s">
        <v>39</v>
      </c>
      <c r="F770" s="1" t="n">
        <v>100</v>
      </c>
      <c r="G770" s="1" t="s">
        <v>46</v>
      </c>
      <c r="H770" s="1" t="s">
        <v>47</v>
      </c>
      <c r="I770" s="1" t="s">
        <v>36</v>
      </c>
      <c r="K770" s="1" t="n">
        <v>68</v>
      </c>
      <c r="L770" s="1" t="n">
        <v>4</v>
      </c>
      <c r="N770" s="1" t="n">
        <v>75</v>
      </c>
      <c r="O770" s="1" t="n">
        <v>7</v>
      </c>
    </row>
    <row r="771" customFormat="false" ht="15" hidden="false" customHeight="true" outlineLevel="0" collapsed="false">
      <c r="A771" s="1" t="n">
        <f aca="false">A770+1</f>
        <v>769</v>
      </c>
      <c r="B771" s="1" t="n">
        <f aca="false">B770+1</f>
        <v>1769</v>
      </c>
      <c r="C771" s="1" t="s">
        <v>850</v>
      </c>
      <c r="D771" s="3" t="n">
        <v>36982</v>
      </c>
      <c r="E771" s="1" t="s">
        <v>39</v>
      </c>
      <c r="F771" s="1" t="n">
        <v>100</v>
      </c>
      <c r="G771" s="1" t="s">
        <v>46</v>
      </c>
      <c r="H771" s="1" t="s">
        <v>47</v>
      </c>
      <c r="I771" s="1" t="s">
        <v>36</v>
      </c>
      <c r="K771" s="1" t="n">
        <v>68</v>
      </c>
      <c r="L771" s="1" t="n">
        <v>4</v>
      </c>
      <c r="N771" s="1" t="n">
        <v>75</v>
      </c>
      <c r="O771" s="1" t="n">
        <v>7</v>
      </c>
    </row>
    <row r="772" customFormat="false" ht="15" hidden="false" customHeight="true" outlineLevel="0" collapsed="false">
      <c r="A772" s="1" t="n">
        <f aca="false">A771+1</f>
        <v>770</v>
      </c>
      <c r="B772" s="1" t="n">
        <f aca="false">B771+1</f>
        <v>1770</v>
      </c>
      <c r="C772" s="1" t="s">
        <v>851</v>
      </c>
      <c r="D772" s="3" t="n">
        <v>37257</v>
      </c>
      <c r="E772" s="1" t="s">
        <v>39</v>
      </c>
      <c r="F772" s="1" t="n">
        <v>100</v>
      </c>
      <c r="G772" s="1" t="s">
        <v>46</v>
      </c>
      <c r="H772" s="1" t="s">
        <v>47</v>
      </c>
      <c r="I772" s="1" t="s">
        <v>36</v>
      </c>
      <c r="K772" s="1" t="n">
        <v>68</v>
      </c>
      <c r="L772" s="1" t="n">
        <v>4</v>
      </c>
      <c r="N772" s="1" t="n">
        <v>75</v>
      </c>
      <c r="O772" s="1" t="n">
        <v>7</v>
      </c>
    </row>
    <row r="773" customFormat="false" ht="15" hidden="false" customHeight="true" outlineLevel="0" collapsed="false">
      <c r="A773" s="1" t="n">
        <f aca="false">A772+1</f>
        <v>771</v>
      </c>
      <c r="B773" s="1" t="n">
        <f aca="false">B772+1</f>
        <v>1771</v>
      </c>
      <c r="C773" s="1" t="s">
        <v>852</v>
      </c>
      <c r="D773" s="3" t="n">
        <v>37347</v>
      </c>
      <c r="E773" s="1" t="s">
        <v>39</v>
      </c>
      <c r="F773" s="1" t="n">
        <v>100</v>
      </c>
      <c r="G773" s="1" t="s">
        <v>46</v>
      </c>
      <c r="H773" s="1" t="s">
        <v>47</v>
      </c>
      <c r="I773" s="1" t="s">
        <v>36</v>
      </c>
      <c r="K773" s="1" t="n">
        <v>68</v>
      </c>
      <c r="L773" s="1" t="n">
        <v>4</v>
      </c>
      <c r="N773" s="1" t="n">
        <v>75</v>
      </c>
      <c r="O773" s="1" t="n">
        <v>7</v>
      </c>
    </row>
    <row r="774" customFormat="false" ht="15" hidden="false" customHeight="true" outlineLevel="0" collapsed="false">
      <c r="A774" s="1" t="n">
        <f aca="false">A773+1</f>
        <v>772</v>
      </c>
      <c r="B774" s="1" t="n">
        <f aca="false">B773+1</f>
        <v>1772</v>
      </c>
      <c r="C774" s="1" t="s">
        <v>853</v>
      </c>
      <c r="D774" s="3" t="n">
        <v>37622</v>
      </c>
      <c r="E774" s="1" t="s">
        <v>39</v>
      </c>
      <c r="F774" s="1" t="n">
        <v>100</v>
      </c>
      <c r="G774" s="1" t="s">
        <v>46</v>
      </c>
      <c r="H774" s="1" t="s">
        <v>47</v>
      </c>
      <c r="I774" s="1" t="s">
        <v>36</v>
      </c>
      <c r="K774" s="1" t="n">
        <v>68</v>
      </c>
      <c r="L774" s="1" t="n">
        <v>4</v>
      </c>
      <c r="N774" s="1" t="n">
        <v>75</v>
      </c>
      <c r="O774" s="1" t="n">
        <v>7</v>
      </c>
    </row>
    <row r="775" customFormat="false" ht="15" hidden="false" customHeight="true" outlineLevel="0" collapsed="false">
      <c r="A775" s="1" t="n">
        <f aca="false">A774+1</f>
        <v>773</v>
      </c>
      <c r="B775" s="1" t="n">
        <f aca="false">B774+1</f>
        <v>1773</v>
      </c>
      <c r="C775" s="1" t="s">
        <v>854</v>
      </c>
      <c r="D775" s="3" t="n">
        <v>37712</v>
      </c>
      <c r="E775" s="1" t="s">
        <v>39</v>
      </c>
      <c r="F775" s="1" t="n">
        <v>100</v>
      </c>
      <c r="G775" s="1" t="s">
        <v>46</v>
      </c>
      <c r="H775" s="1" t="s">
        <v>47</v>
      </c>
      <c r="I775" s="1" t="s">
        <v>36</v>
      </c>
      <c r="K775" s="1" t="n">
        <v>68</v>
      </c>
      <c r="L775" s="1" t="n">
        <v>4</v>
      </c>
      <c r="N775" s="1" t="n">
        <v>75</v>
      </c>
      <c r="O775" s="1" t="n">
        <v>7</v>
      </c>
    </row>
    <row r="776" customFormat="false" ht="15" hidden="false" customHeight="true" outlineLevel="0" collapsed="false">
      <c r="A776" s="1" t="n">
        <f aca="false">A775+1</f>
        <v>774</v>
      </c>
      <c r="B776" s="1" t="n">
        <f aca="false">B775+1</f>
        <v>1774</v>
      </c>
      <c r="C776" s="1" t="s">
        <v>855</v>
      </c>
      <c r="D776" s="3" t="n">
        <v>37987</v>
      </c>
      <c r="E776" s="1" t="s">
        <v>39</v>
      </c>
      <c r="F776" s="1" t="n">
        <v>100</v>
      </c>
      <c r="G776" s="1" t="s">
        <v>46</v>
      </c>
      <c r="H776" s="1" t="s">
        <v>47</v>
      </c>
      <c r="I776" s="1" t="s">
        <v>36</v>
      </c>
      <c r="K776" s="1" t="n">
        <v>68</v>
      </c>
      <c r="L776" s="1" t="n">
        <v>4</v>
      </c>
      <c r="N776" s="1" t="n">
        <v>75</v>
      </c>
      <c r="O776" s="1" t="n">
        <v>7</v>
      </c>
    </row>
    <row r="777" customFormat="false" ht="15" hidden="false" customHeight="true" outlineLevel="0" collapsed="false">
      <c r="A777" s="1" t="n">
        <f aca="false">A776+1</f>
        <v>775</v>
      </c>
      <c r="B777" s="1" t="n">
        <f aca="false">B776+1</f>
        <v>1775</v>
      </c>
      <c r="C777" s="1" t="s">
        <v>856</v>
      </c>
      <c r="D777" s="3" t="n">
        <v>38078</v>
      </c>
      <c r="E777" s="1" t="s">
        <v>39</v>
      </c>
      <c r="F777" s="1" t="n">
        <v>100</v>
      </c>
      <c r="G777" s="1" t="s">
        <v>46</v>
      </c>
      <c r="H777" s="1" t="s">
        <v>47</v>
      </c>
      <c r="I777" s="1" t="s">
        <v>36</v>
      </c>
      <c r="K777" s="1" t="n">
        <v>68</v>
      </c>
      <c r="L777" s="1" t="n">
        <v>4</v>
      </c>
      <c r="N777" s="1" t="n">
        <v>75</v>
      </c>
      <c r="O777" s="1" t="n">
        <v>7</v>
      </c>
    </row>
    <row r="778" customFormat="false" ht="15" hidden="false" customHeight="true" outlineLevel="0" collapsed="false">
      <c r="A778" s="1" t="n">
        <f aca="false">A777+1</f>
        <v>776</v>
      </c>
      <c r="B778" s="1" t="n">
        <f aca="false">B777+1</f>
        <v>1776</v>
      </c>
      <c r="C778" s="1" t="s">
        <v>857</v>
      </c>
      <c r="D778" s="3" t="n">
        <v>38353</v>
      </c>
      <c r="E778" s="1" t="s">
        <v>39</v>
      </c>
      <c r="F778" s="1" t="n">
        <v>100</v>
      </c>
      <c r="G778" s="1" t="s">
        <v>46</v>
      </c>
      <c r="H778" s="1" t="s">
        <v>47</v>
      </c>
      <c r="I778" s="1" t="s">
        <v>36</v>
      </c>
      <c r="K778" s="1" t="n">
        <v>68</v>
      </c>
      <c r="L778" s="1" t="n">
        <v>4</v>
      </c>
      <c r="N778" s="1" t="n">
        <v>75</v>
      </c>
      <c r="O778" s="1" t="n">
        <v>7</v>
      </c>
    </row>
    <row r="779" customFormat="false" ht="15" hidden="false" customHeight="true" outlineLevel="0" collapsed="false">
      <c r="A779" s="1" t="n">
        <f aca="false">A778+1</f>
        <v>777</v>
      </c>
      <c r="B779" s="1" t="n">
        <f aca="false">B778+1</f>
        <v>1777</v>
      </c>
      <c r="C779" s="1" t="s">
        <v>858</v>
      </c>
      <c r="D779" s="3" t="n">
        <v>9133</v>
      </c>
      <c r="E779" s="1" t="s">
        <v>84</v>
      </c>
      <c r="F779" s="1" t="n">
        <v>80</v>
      </c>
      <c r="G779" s="1" t="s">
        <v>34</v>
      </c>
      <c r="H779" s="1" t="s">
        <v>35</v>
      </c>
      <c r="I779" s="1" t="s">
        <v>36</v>
      </c>
    </row>
    <row r="780" customFormat="false" ht="15" hidden="false" customHeight="true" outlineLevel="0" collapsed="false">
      <c r="A780" s="1" t="n">
        <f aca="false">A779+1</f>
        <v>778</v>
      </c>
      <c r="B780" s="1" t="n">
        <f aca="false">B779+1</f>
        <v>1778</v>
      </c>
      <c r="C780" s="1" t="s">
        <v>859</v>
      </c>
      <c r="D780" s="3" t="n">
        <v>9223</v>
      </c>
      <c r="E780" s="1" t="s">
        <v>84</v>
      </c>
      <c r="F780" s="1" t="n">
        <v>80</v>
      </c>
      <c r="G780" s="1" t="s">
        <v>34</v>
      </c>
      <c r="H780" s="1" t="s">
        <v>35</v>
      </c>
      <c r="I780" s="1" t="s">
        <v>36</v>
      </c>
    </row>
    <row r="781" customFormat="false" ht="15" hidden="false" customHeight="true" outlineLevel="0" collapsed="false">
      <c r="A781" s="1" t="n">
        <f aca="false">A780+1</f>
        <v>779</v>
      </c>
      <c r="B781" s="1" t="n">
        <f aca="false">B780+1</f>
        <v>1779</v>
      </c>
      <c r="C781" s="1" t="s">
        <v>860</v>
      </c>
      <c r="D781" s="3" t="n">
        <v>9498</v>
      </c>
      <c r="E781" s="1" t="s">
        <v>84</v>
      </c>
      <c r="F781" s="1" t="n">
        <v>80</v>
      </c>
      <c r="G781" s="1" t="s">
        <v>34</v>
      </c>
      <c r="H781" s="1" t="s">
        <v>35</v>
      </c>
      <c r="I781" s="1" t="s">
        <v>36</v>
      </c>
    </row>
    <row r="782" customFormat="false" ht="15" hidden="false" customHeight="true" outlineLevel="0" collapsed="false">
      <c r="A782" s="1" t="n">
        <f aca="false">A781+1</f>
        <v>780</v>
      </c>
      <c r="B782" s="1" t="n">
        <f aca="false">B781+1</f>
        <v>1780</v>
      </c>
      <c r="C782" s="1" t="s">
        <v>861</v>
      </c>
      <c r="D782" s="3" t="n">
        <v>9588</v>
      </c>
      <c r="E782" s="1" t="s">
        <v>84</v>
      </c>
      <c r="F782" s="1" t="n">
        <v>80</v>
      </c>
      <c r="G782" s="1" t="s">
        <v>34</v>
      </c>
      <c r="H782" s="1" t="s">
        <v>35</v>
      </c>
      <c r="I782" s="1" t="s">
        <v>36</v>
      </c>
    </row>
    <row r="783" customFormat="false" ht="15" hidden="false" customHeight="true" outlineLevel="0" collapsed="false">
      <c r="A783" s="1" t="n">
        <f aca="false">A782+1</f>
        <v>781</v>
      </c>
      <c r="B783" s="1" t="n">
        <f aca="false">B782+1</f>
        <v>1781</v>
      </c>
      <c r="C783" s="1" t="s">
        <v>862</v>
      </c>
      <c r="D783" s="3" t="n">
        <v>9863</v>
      </c>
      <c r="E783" s="1" t="s">
        <v>84</v>
      </c>
      <c r="F783" s="1" t="n">
        <v>80</v>
      </c>
      <c r="G783" s="1" t="s">
        <v>34</v>
      </c>
      <c r="H783" s="1" t="s">
        <v>35</v>
      </c>
      <c r="I783" s="1" t="s">
        <v>36</v>
      </c>
    </row>
    <row r="784" customFormat="false" ht="15" hidden="false" customHeight="true" outlineLevel="0" collapsed="false">
      <c r="A784" s="1" t="n">
        <f aca="false">A783+1</f>
        <v>782</v>
      </c>
      <c r="B784" s="1" t="n">
        <f aca="false">B783+1</f>
        <v>1782</v>
      </c>
      <c r="C784" s="1" t="s">
        <v>863</v>
      </c>
      <c r="D784" s="3" t="n">
        <v>9953</v>
      </c>
      <c r="E784" s="1" t="s">
        <v>84</v>
      </c>
      <c r="F784" s="1" t="n">
        <v>80</v>
      </c>
      <c r="G784" s="1" t="s">
        <v>34</v>
      </c>
      <c r="H784" s="1" t="s">
        <v>35</v>
      </c>
      <c r="I784" s="1" t="s">
        <v>36</v>
      </c>
    </row>
    <row r="785" customFormat="false" ht="15" hidden="false" customHeight="true" outlineLevel="0" collapsed="false">
      <c r="A785" s="1" t="n">
        <f aca="false">A784+1</f>
        <v>783</v>
      </c>
      <c r="B785" s="1" t="n">
        <f aca="false">B784+1</f>
        <v>1783</v>
      </c>
      <c r="C785" s="1" t="s">
        <v>864</v>
      </c>
      <c r="D785" s="3" t="n">
        <v>10228</v>
      </c>
      <c r="E785" s="1" t="s">
        <v>84</v>
      </c>
      <c r="F785" s="1" t="n">
        <v>80</v>
      </c>
      <c r="G785" s="1" t="s">
        <v>34</v>
      </c>
      <c r="H785" s="1" t="s">
        <v>35</v>
      </c>
      <c r="I785" s="1" t="s">
        <v>36</v>
      </c>
    </row>
    <row r="786" customFormat="false" ht="15" hidden="false" customHeight="true" outlineLevel="0" collapsed="false">
      <c r="A786" s="1" t="n">
        <f aca="false">A785+1</f>
        <v>784</v>
      </c>
      <c r="B786" s="1" t="n">
        <f aca="false">B785+1</f>
        <v>1784</v>
      </c>
      <c r="C786" s="1" t="s">
        <v>865</v>
      </c>
      <c r="D786" s="3" t="n">
        <v>10319</v>
      </c>
      <c r="E786" s="1" t="s">
        <v>84</v>
      </c>
      <c r="F786" s="1" t="n">
        <v>80</v>
      </c>
      <c r="G786" s="1" t="s">
        <v>34</v>
      </c>
      <c r="H786" s="1" t="s">
        <v>35</v>
      </c>
      <c r="I786" s="1" t="s">
        <v>36</v>
      </c>
    </row>
    <row r="787" customFormat="false" ht="15" hidden="false" customHeight="true" outlineLevel="0" collapsed="false">
      <c r="A787" s="1" t="n">
        <f aca="false">A786+1</f>
        <v>785</v>
      </c>
      <c r="B787" s="1" t="n">
        <f aca="false">B786+1</f>
        <v>1785</v>
      </c>
      <c r="C787" s="1" t="s">
        <v>866</v>
      </c>
      <c r="D787" s="3" t="n">
        <v>10594</v>
      </c>
      <c r="E787" s="1" t="s">
        <v>84</v>
      </c>
      <c r="F787" s="1" t="n">
        <v>80</v>
      </c>
      <c r="G787" s="1" t="s">
        <v>34</v>
      </c>
      <c r="H787" s="1" t="s">
        <v>35</v>
      </c>
      <c r="I787" s="1" t="s">
        <v>36</v>
      </c>
    </row>
    <row r="788" customFormat="false" ht="15" hidden="false" customHeight="true" outlineLevel="0" collapsed="false">
      <c r="A788" s="1" t="n">
        <f aca="false">A787+1</f>
        <v>786</v>
      </c>
      <c r="B788" s="1" t="n">
        <f aca="false">B787+1</f>
        <v>1786</v>
      </c>
      <c r="C788" s="1" t="s">
        <v>867</v>
      </c>
      <c r="D788" s="3" t="n">
        <v>10684</v>
      </c>
      <c r="E788" s="1" t="s">
        <v>84</v>
      </c>
      <c r="F788" s="1" t="n">
        <v>80</v>
      </c>
      <c r="G788" s="1" t="s">
        <v>34</v>
      </c>
      <c r="H788" s="1" t="s">
        <v>35</v>
      </c>
      <c r="I788" s="1" t="s">
        <v>36</v>
      </c>
    </row>
    <row r="789" customFormat="false" ht="15" hidden="false" customHeight="true" outlineLevel="0" collapsed="false">
      <c r="A789" s="1" t="n">
        <f aca="false">A788+1</f>
        <v>787</v>
      </c>
      <c r="B789" s="1" t="n">
        <f aca="false">B788+1</f>
        <v>1787</v>
      </c>
      <c r="C789" s="1" t="s">
        <v>868</v>
      </c>
      <c r="D789" s="3" t="n">
        <v>10959</v>
      </c>
      <c r="E789" s="1" t="s">
        <v>84</v>
      </c>
      <c r="F789" s="1" t="n">
        <v>80</v>
      </c>
      <c r="G789" s="1" t="s">
        <v>34</v>
      </c>
      <c r="H789" s="1" t="s">
        <v>35</v>
      </c>
      <c r="I789" s="1" t="s">
        <v>36</v>
      </c>
    </row>
    <row r="790" customFormat="false" ht="15" hidden="false" customHeight="true" outlineLevel="0" collapsed="false">
      <c r="A790" s="1" t="n">
        <f aca="false">A789+1</f>
        <v>788</v>
      </c>
      <c r="B790" s="1" t="n">
        <f aca="false">B789+1</f>
        <v>1788</v>
      </c>
      <c r="C790" s="1" t="s">
        <v>869</v>
      </c>
      <c r="D790" s="3" t="n">
        <v>11049</v>
      </c>
      <c r="E790" s="1" t="s">
        <v>84</v>
      </c>
      <c r="F790" s="1" t="n">
        <v>80</v>
      </c>
      <c r="G790" s="1" t="s">
        <v>34</v>
      </c>
      <c r="H790" s="1" t="s">
        <v>35</v>
      </c>
      <c r="I790" s="1" t="s">
        <v>36</v>
      </c>
    </row>
    <row r="791" customFormat="false" ht="15" hidden="false" customHeight="true" outlineLevel="0" collapsed="false">
      <c r="A791" s="1" t="n">
        <f aca="false">A790+1</f>
        <v>789</v>
      </c>
      <c r="B791" s="1" t="n">
        <f aca="false">B790+1</f>
        <v>1789</v>
      </c>
      <c r="C791" s="1" t="s">
        <v>870</v>
      </c>
      <c r="D791" s="3" t="n">
        <v>11324</v>
      </c>
      <c r="E791" s="1" t="s">
        <v>84</v>
      </c>
      <c r="F791" s="1" t="n">
        <v>80</v>
      </c>
      <c r="G791" s="1" t="s">
        <v>34</v>
      </c>
      <c r="H791" s="1" t="s">
        <v>35</v>
      </c>
      <c r="I791" s="1" t="s">
        <v>36</v>
      </c>
    </row>
    <row r="792" customFormat="false" ht="15" hidden="false" customHeight="true" outlineLevel="0" collapsed="false">
      <c r="A792" s="1" t="n">
        <f aca="false">A791+1</f>
        <v>790</v>
      </c>
      <c r="B792" s="1" t="n">
        <f aca="false">B791+1</f>
        <v>1790</v>
      </c>
      <c r="C792" s="1" t="s">
        <v>871</v>
      </c>
      <c r="D792" s="3" t="n">
        <v>11414</v>
      </c>
      <c r="E792" s="1" t="s">
        <v>84</v>
      </c>
      <c r="F792" s="1" t="n">
        <v>80</v>
      </c>
      <c r="G792" s="1" t="s">
        <v>34</v>
      </c>
      <c r="H792" s="1" t="s">
        <v>35</v>
      </c>
      <c r="I792" s="1" t="s">
        <v>36</v>
      </c>
    </row>
    <row r="793" customFormat="false" ht="15" hidden="false" customHeight="true" outlineLevel="0" collapsed="false">
      <c r="A793" s="1" t="n">
        <f aca="false">A792+1</f>
        <v>791</v>
      </c>
      <c r="B793" s="1" t="n">
        <f aca="false">B792+1</f>
        <v>1791</v>
      </c>
      <c r="C793" s="1" t="s">
        <v>872</v>
      </c>
      <c r="D793" s="3" t="n">
        <v>11689</v>
      </c>
      <c r="E793" s="1" t="s">
        <v>84</v>
      </c>
      <c r="F793" s="1" t="n">
        <v>80</v>
      </c>
      <c r="G793" s="1" t="s">
        <v>34</v>
      </c>
      <c r="H793" s="1" t="s">
        <v>35</v>
      </c>
      <c r="I793" s="1" t="s">
        <v>36</v>
      </c>
    </row>
    <row r="794" customFormat="false" ht="15" hidden="false" customHeight="true" outlineLevel="0" collapsed="false">
      <c r="A794" s="1" t="n">
        <f aca="false">A793+1</f>
        <v>792</v>
      </c>
      <c r="B794" s="1" t="n">
        <f aca="false">B793+1</f>
        <v>1792</v>
      </c>
      <c r="C794" s="1" t="s">
        <v>873</v>
      </c>
      <c r="D794" s="3" t="n">
        <v>11780</v>
      </c>
      <c r="E794" s="1" t="s">
        <v>84</v>
      </c>
      <c r="F794" s="1" t="n">
        <v>80</v>
      </c>
      <c r="G794" s="1" t="s">
        <v>34</v>
      </c>
      <c r="H794" s="1" t="s">
        <v>35</v>
      </c>
      <c r="I794" s="1" t="s">
        <v>36</v>
      </c>
    </row>
    <row r="795" customFormat="false" ht="15" hidden="false" customHeight="true" outlineLevel="0" collapsed="false">
      <c r="A795" s="1" t="n">
        <f aca="false">A794+1</f>
        <v>793</v>
      </c>
      <c r="B795" s="1" t="n">
        <f aca="false">B794+1</f>
        <v>1793</v>
      </c>
      <c r="C795" s="1" t="s">
        <v>874</v>
      </c>
      <c r="D795" s="3" t="n">
        <v>12055</v>
      </c>
      <c r="E795" s="1" t="s">
        <v>84</v>
      </c>
      <c r="F795" s="1" t="n">
        <v>80</v>
      </c>
      <c r="G795" s="1" t="s">
        <v>34</v>
      </c>
      <c r="H795" s="1" t="s">
        <v>35</v>
      </c>
      <c r="I795" s="1" t="s">
        <v>36</v>
      </c>
    </row>
    <row r="796" customFormat="false" ht="15" hidden="false" customHeight="true" outlineLevel="0" collapsed="false">
      <c r="A796" s="1" t="n">
        <f aca="false">A795+1</f>
        <v>794</v>
      </c>
      <c r="B796" s="1" t="n">
        <f aca="false">B795+1</f>
        <v>1794</v>
      </c>
      <c r="C796" s="1" t="s">
        <v>875</v>
      </c>
      <c r="D796" s="3" t="n">
        <v>12145</v>
      </c>
      <c r="E796" s="1" t="s">
        <v>84</v>
      </c>
      <c r="F796" s="1" t="n">
        <v>80</v>
      </c>
      <c r="G796" s="1" t="s">
        <v>34</v>
      </c>
      <c r="H796" s="1" t="s">
        <v>35</v>
      </c>
      <c r="I796" s="1" t="s">
        <v>36</v>
      </c>
    </row>
    <row r="797" customFormat="false" ht="15" hidden="false" customHeight="true" outlineLevel="0" collapsed="false">
      <c r="A797" s="1" t="n">
        <f aca="false">A796+1</f>
        <v>795</v>
      </c>
      <c r="B797" s="1" t="n">
        <f aca="false">B796+1</f>
        <v>1795</v>
      </c>
      <c r="C797" s="1" t="s">
        <v>876</v>
      </c>
      <c r="D797" s="3" t="n">
        <v>12420</v>
      </c>
      <c r="E797" s="1" t="s">
        <v>84</v>
      </c>
      <c r="F797" s="1" t="n">
        <v>80</v>
      </c>
      <c r="G797" s="1" t="s">
        <v>34</v>
      </c>
      <c r="H797" s="1" t="s">
        <v>35</v>
      </c>
      <c r="I797" s="1" t="s">
        <v>36</v>
      </c>
    </row>
    <row r="798" customFormat="false" ht="15" hidden="false" customHeight="true" outlineLevel="0" collapsed="false">
      <c r="A798" s="1" t="n">
        <f aca="false">A797+1</f>
        <v>796</v>
      </c>
      <c r="B798" s="1" t="n">
        <f aca="false">B797+1</f>
        <v>1796</v>
      </c>
      <c r="C798" s="1" t="s">
        <v>877</v>
      </c>
      <c r="D798" s="3" t="n">
        <v>12510</v>
      </c>
      <c r="E798" s="1" t="s">
        <v>84</v>
      </c>
      <c r="F798" s="1" t="n">
        <v>80</v>
      </c>
      <c r="G798" s="1" t="s">
        <v>34</v>
      </c>
      <c r="H798" s="1" t="s">
        <v>35</v>
      </c>
      <c r="I798" s="1" t="s">
        <v>36</v>
      </c>
    </row>
    <row r="799" customFormat="false" ht="15" hidden="false" customHeight="true" outlineLevel="0" collapsed="false">
      <c r="A799" s="1" t="n">
        <f aca="false">A798+1</f>
        <v>797</v>
      </c>
      <c r="B799" s="1" t="n">
        <f aca="false">B798+1</f>
        <v>1797</v>
      </c>
      <c r="C799" s="1" t="s">
        <v>878</v>
      </c>
      <c r="D799" s="3" t="n">
        <v>12785</v>
      </c>
      <c r="E799" s="1" t="s">
        <v>84</v>
      </c>
      <c r="F799" s="1" t="n">
        <v>80</v>
      </c>
      <c r="G799" s="1" t="s">
        <v>34</v>
      </c>
      <c r="H799" s="1" t="s">
        <v>35</v>
      </c>
      <c r="I799" s="1" t="s">
        <v>36</v>
      </c>
    </row>
    <row r="800" customFormat="false" ht="15" hidden="false" customHeight="true" outlineLevel="0" collapsed="false">
      <c r="A800" s="1" t="n">
        <f aca="false">A799+1</f>
        <v>798</v>
      </c>
      <c r="B800" s="1" t="n">
        <f aca="false">B799+1</f>
        <v>1798</v>
      </c>
      <c r="C800" s="1" t="s">
        <v>879</v>
      </c>
      <c r="D800" s="3" t="n">
        <v>12875</v>
      </c>
      <c r="E800" s="1" t="s">
        <v>84</v>
      </c>
      <c r="F800" s="1" t="n">
        <v>80</v>
      </c>
      <c r="G800" s="1" t="s">
        <v>34</v>
      </c>
      <c r="H800" s="1" t="s">
        <v>35</v>
      </c>
      <c r="I800" s="1" t="s">
        <v>36</v>
      </c>
    </row>
    <row r="801" customFormat="false" ht="15" hidden="false" customHeight="true" outlineLevel="0" collapsed="false">
      <c r="A801" s="1" t="n">
        <f aca="false">A800+1</f>
        <v>799</v>
      </c>
      <c r="B801" s="1" t="n">
        <f aca="false">B800+1</f>
        <v>1799</v>
      </c>
      <c r="C801" s="1" t="s">
        <v>880</v>
      </c>
      <c r="D801" s="3" t="n">
        <v>13150</v>
      </c>
      <c r="E801" s="1" t="s">
        <v>84</v>
      </c>
      <c r="F801" s="1" t="n">
        <v>80</v>
      </c>
      <c r="G801" s="1" t="s">
        <v>34</v>
      </c>
      <c r="H801" s="1" t="s">
        <v>35</v>
      </c>
      <c r="I801" s="1" t="s">
        <v>36</v>
      </c>
    </row>
    <row r="802" customFormat="false" ht="15" hidden="false" customHeight="true" outlineLevel="0" collapsed="false">
      <c r="A802" s="1" t="n">
        <f aca="false">A801+1</f>
        <v>800</v>
      </c>
      <c r="B802" s="1" t="n">
        <f aca="false">B801+1</f>
        <v>1800</v>
      </c>
      <c r="C802" s="1" t="s">
        <v>881</v>
      </c>
      <c r="D802" s="3" t="n">
        <v>13241</v>
      </c>
      <c r="E802" s="1" t="s">
        <v>84</v>
      </c>
      <c r="F802" s="1" t="n">
        <v>80</v>
      </c>
      <c r="G802" s="1" t="s">
        <v>34</v>
      </c>
      <c r="H802" s="1" t="s">
        <v>35</v>
      </c>
      <c r="I802" s="1" t="s">
        <v>36</v>
      </c>
    </row>
    <row r="803" customFormat="false" ht="15" hidden="false" customHeight="true" outlineLevel="0" collapsed="false">
      <c r="A803" s="1" t="n">
        <f aca="false">A802+1</f>
        <v>801</v>
      </c>
      <c r="B803" s="1" t="n">
        <f aca="false">B802+1</f>
        <v>1801</v>
      </c>
      <c r="C803" s="1" t="s">
        <v>882</v>
      </c>
      <c r="D803" s="3" t="n">
        <v>13516</v>
      </c>
      <c r="E803" s="1" t="s">
        <v>84</v>
      </c>
      <c r="F803" s="1" t="n">
        <v>80</v>
      </c>
      <c r="G803" s="1" t="s">
        <v>34</v>
      </c>
      <c r="H803" s="1" t="s">
        <v>35</v>
      </c>
      <c r="I803" s="1" t="s">
        <v>36</v>
      </c>
    </row>
    <row r="804" customFormat="false" ht="15" hidden="false" customHeight="true" outlineLevel="0" collapsed="false">
      <c r="A804" s="1" t="n">
        <f aca="false">A803+1</f>
        <v>802</v>
      </c>
      <c r="B804" s="1" t="n">
        <f aca="false">B803+1</f>
        <v>1802</v>
      </c>
      <c r="C804" s="1" t="s">
        <v>883</v>
      </c>
      <c r="D804" s="3" t="n">
        <v>13606</v>
      </c>
      <c r="E804" s="1" t="s">
        <v>84</v>
      </c>
      <c r="F804" s="1" t="n">
        <v>80</v>
      </c>
      <c r="G804" s="1" t="s">
        <v>34</v>
      </c>
      <c r="H804" s="1" t="s">
        <v>35</v>
      </c>
      <c r="I804" s="1" t="s">
        <v>36</v>
      </c>
    </row>
    <row r="805" customFormat="false" ht="15" hidden="false" customHeight="true" outlineLevel="0" collapsed="false">
      <c r="A805" s="1" t="n">
        <f aca="false">A804+1</f>
        <v>803</v>
      </c>
      <c r="B805" s="1" t="n">
        <f aca="false">B804+1</f>
        <v>1803</v>
      </c>
      <c r="C805" s="1" t="s">
        <v>884</v>
      </c>
      <c r="D805" s="3" t="n">
        <v>13881</v>
      </c>
      <c r="E805" s="1" t="s">
        <v>84</v>
      </c>
      <c r="F805" s="1" t="n">
        <v>80</v>
      </c>
      <c r="G805" s="1" t="s">
        <v>34</v>
      </c>
      <c r="H805" s="1" t="s">
        <v>35</v>
      </c>
      <c r="I805" s="1" t="s">
        <v>36</v>
      </c>
    </row>
    <row r="806" customFormat="false" ht="15" hidden="false" customHeight="true" outlineLevel="0" collapsed="false">
      <c r="A806" s="1" t="n">
        <f aca="false">A805+1</f>
        <v>804</v>
      </c>
      <c r="B806" s="1" t="n">
        <f aca="false">B805+1</f>
        <v>1804</v>
      </c>
      <c r="C806" s="1" t="s">
        <v>885</v>
      </c>
      <c r="D806" s="3" t="n">
        <v>13971</v>
      </c>
      <c r="E806" s="1" t="s">
        <v>84</v>
      </c>
      <c r="F806" s="1" t="n">
        <v>80</v>
      </c>
      <c r="G806" s="1" t="s">
        <v>34</v>
      </c>
      <c r="H806" s="1" t="s">
        <v>35</v>
      </c>
      <c r="I806" s="1" t="s">
        <v>36</v>
      </c>
    </row>
    <row r="807" customFormat="false" ht="15" hidden="false" customHeight="true" outlineLevel="0" collapsed="false">
      <c r="A807" s="1" t="n">
        <f aca="false">A806+1</f>
        <v>805</v>
      </c>
      <c r="B807" s="1" t="n">
        <f aca="false">B806+1</f>
        <v>1805</v>
      </c>
      <c r="C807" s="1" t="s">
        <v>886</v>
      </c>
      <c r="D807" s="3" t="n">
        <v>14246</v>
      </c>
      <c r="E807" s="1" t="s">
        <v>84</v>
      </c>
      <c r="F807" s="1" t="n">
        <v>80</v>
      </c>
      <c r="G807" s="1" t="s">
        <v>34</v>
      </c>
      <c r="H807" s="1" t="s">
        <v>35</v>
      </c>
      <c r="I807" s="1" t="s">
        <v>36</v>
      </c>
    </row>
    <row r="808" customFormat="false" ht="15" hidden="false" customHeight="true" outlineLevel="0" collapsed="false">
      <c r="A808" s="1" t="n">
        <f aca="false">A807+1</f>
        <v>806</v>
      </c>
      <c r="B808" s="1" t="n">
        <f aca="false">B807+1</f>
        <v>1806</v>
      </c>
      <c r="C808" s="1" t="s">
        <v>887</v>
      </c>
      <c r="D808" s="3" t="n">
        <v>14336</v>
      </c>
      <c r="E808" s="1" t="s">
        <v>84</v>
      </c>
      <c r="F808" s="1" t="n">
        <v>80</v>
      </c>
      <c r="G808" s="1" t="s">
        <v>34</v>
      </c>
      <c r="H808" s="1" t="s">
        <v>35</v>
      </c>
      <c r="I808" s="1" t="s">
        <v>36</v>
      </c>
    </row>
    <row r="809" customFormat="false" ht="15" hidden="false" customHeight="true" outlineLevel="0" collapsed="false">
      <c r="A809" s="1" t="n">
        <f aca="false">A808+1</f>
        <v>807</v>
      </c>
      <c r="B809" s="1" t="n">
        <f aca="false">B808+1</f>
        <v>1807</v>
      </c>
      <c r="C809" s="1" t="s">
        <v>888</v>
      </c>
      <c r="D809" s="3" t="n">
        <v>14611</v>
      </c>
      <c r="E809" s="1" t="s">
        <v>84</v>
      </c>
      <c r="F809" s="1" t="n">
        <v>80</v>
      </c>
      <c r="G809" s="1" t="s">
        <v>34</v>
      </c>
      <c r="H809" s="1" t="s">
        <v>35</v>
      </c>
      <c r="I809" s="1" t="s">
        <v>36</v>
      </c>
    </row>
    <row r="810" customFormat="false" ht="15" hidden="false" customHeight="true" outlineLevel="0" collapsed="false">
      <c r="A810" s="1" t="n">
        <f aca="false">A809+1</f>
        <v>808</v>
      </c>
      <c r="B810" s="1" t="n">
        <f aca="false">B809+1</f>
        <v>1808</v>
      </c>
      <c r="C810" s="1" t="s">
        <v>889</v>
      </c>
      <c r="D810" s="3" t="n">
        <v>14702</v>
      </c>
      <c r="E810" s="1" t="s">
        <v>84</v>
      </c>
      <c r="F810" s="1" t="n">
        <v>80</v>
      </c>
      <c r="G810" s="1" t="s">
        <v>34</v>
      </c>
      <c r="H810" s="1" t="s">
        <v>35</v>
      </c>
      <c r="I810" s="1" t="s">
        <v>36</v>
      </c>
    </row>
    <row r="811" customFormat="false" ht="15" hidden="false" customHeight="true" outlineLevel="0" collapsed="false">
      <c r="A811" s="1" t="n">
        <f aca="false">A810+1</f>
        <v>809</v>
      </c>
      <c r="B811" s="1" t="n">
        <f aca="false">B810+1</f>
        <v>1809</v>
      </c>
      <c r="C811" s="1" t="s">
        <v>890</v>
      </c>
      <c r="D811" s="3" t="n">
        <v>14977</v>
      </c>
      <c r="E811" s="1" t="s">
        <v>84</v>
      </c>
      <c r="F811" s="1" t="n">
        <v>80</v>
      </c>
      <c r="G811" s="1" t="s">
        <v>34</v>
      </c>
      <c r="H811" s="1" t="s">
        <v>35</v>
      </c>
      <c r="I811" s="1" t="s">
        <v>36</v>
      </c>
    </row>
    <row r="812" customFormat="false" ht="15" hidden="false" customHeight="true" outlineLevel="0" collapsed="false">
      <c r="A812" s="1" t="n">
        <f aca="false">A811+1</f>
        <v>810</v>
      </c>
      <c r="B812" s="1" t="n">
        <f aca="false">B811+1</f>
        <v>1810</v>
      </c>
      <c r="C812" s="1" t="s">
        <v>891</v>
      </c>
      <c r="D812" s="3" t="n">
        <v>15067</v>
      </c>
      <c r="E812" s="1" t="s">
        <v>84</v>
      </c>
      <c r="F812" s="1" t="n">
        <v>80</v>
      </c>
      <c r="G812" s="1" t="s">
        <v>34</v>
      </c>
      <c r="H812" s="1" t="s">
        <v>35</v>
      </c>
      <c r="I812" s="1" t="s">
        <v>36</v>
      </c>
    </row>
    <row r="813" customFormat="false" ht="15" hidden="false" customHeight="true" outlineLevel="0" collapsed="false">
      <c r="A813" s="1" t="n">
        <f aca="false">A812+1</f>
        <v>811</v>
      </c>
      <c r="B813" s="1" t="n">
        <f aca="false">B812+1</f>
        <v>1811</v>
      </c>
      <c r="C813" s="1" t="s">
        <v>892</v>
      </c>
      <c r="D813" s="3" t="n">
        <v>15342</v>
      </c>
      <c r="E813" s="1" t="s">
        <v>84</v>
      </c>
      <c r="F813" s="1" t="n">
        <v>80</v>
      </c>
      <c r="G813" s="1" t="s">
        <v>34</v>
      </c>
      <c r="H813" s="1" t="s">
        <v>35</v>
      </c>
      <c r="I813" s="1" t="s">
        <v>36</v>
      </c>
    </row>
    <row r="814" customFormat="false" ht="15" hidden="false" customHeight="true" outlineLevel="0" collapsed="false">
      <c r="A814" s="1" t="n">
        <f aca="false">A813+1</f>
        <v>812</v>
      </c>
      <c r="B814" s="1" t="n">
        <f aca="false">B813+1</f>
        <v>1812</v>
      </c>
      <c r="C814" s="1" t="s">
        <v>893</v>
      </c>
      <c r="D814" s="3" t="n">
        <v>15432</v>
      </c>
      <c r="E814" s="1" t="s">
        <v>84</v>
      </c>
      <c r="F814" s="1" t="n">
        <v>80</v>
      </c>
      <c r="G814" s="1" t="s">
        <v>34</v>
      </c>
      <c r="H814" s="1" t="s">
        <v>35</v>
      </c>
      <c r="I814" s="1" t="s">
        <v>36</v>
      </c>
    </row>
    <row r="815" customFormat="false" ht="15" hidden="false" customHeight="true" outlineLevel="0" collapsed="false">
      <c r="A815" s="1" t="n">
        <f aca="false">A814+1</f>
        <v>813</v>
      </c>
      <c r="B815" s="1" t="n">
        <f aca="false">B814+1</f>
        <v>1813</v>
      </c>
      <c r="C815" s="1" t="s">
        <v>894</v>
      </c>
      <c r="D815" s="3" t="n">
        <v>15707</v>
      </c>
      <c r="E815" s="1" t="s">
        <v>84</v>
      </c>
      <c r="F815" s="1" t="n">
        <v>80</v>
      </c>
      <c r="G815" s="1" t="s">
        <v>34</v>
      </c>
      <c r="H815" s="1" t="s">
        <v>35</v>
      </c>
      <c r="I815" s="1" t="s">
        <v>36</v>
      </c>
    </row>
    <row r="816" customFormat="false" ht="15" hidden="false" customHeight="true" outlineLevel="0" collapsed="false">
      <c r="A816" s="1" t="n">
        <f aca="false">A815+1</f>
        <v>814</v>
      </c>
      <c r="B816" s="1" t="n">
        <f aca="false">B815+1</f>
        <v>1814</v>
      </c>
      <c r="C816" s="1" t="s">
        <v>895</v>
      </c>
      <c r="D816" s="3" t="n">
        <v>15797</v>
      </c>
      <c r="E816" s="1" t="s">
        <v>84</v>
      </c>
      <c r="F816" s="1" t="n">
        <v>80</v>
      </c>
      <c r="G816" s="1" t="s">
        <v>34</v>
      </c>
      <c r="H816" s="1" t="s">
        <v>35</v>
      </c>
      <c r="I816" s="1" t="s">
        <v>36</v>
      </c>
    </row>
    <row r="817" customFormat="false" ht="15" hidden="false" customHeight="true" outlineLevel="0" collapsed="false">
      <c r="A817" s="1" t="n">
        <f aca="false">A816+1</f>
        <v>815</v>
      </c>
      <c r="B817" s="1" t="n">
        <f aca="false">B816+1</f>
        <v>1815</v>
      </c>
      <c r="C817" s="1" t="s">
        <v>896</v>
      </c>
      <c r="D817" s="3" t="n">
        <v>16072</v>
      </c>
      <c r="E817" s="1" t="s">
        <v>84</v>
      </c>
      <c r="F817" s="1" t="n">
        <v>80</v>
      </c>
      <c r="G817" s="1" t="s">
        <v>34</v>
      </c>
      <c r="H817" s="1" t="s">
        <v>35</v>
      </c>
      <c r="I817" s="1" t="s">
        <v>36</v>
      </c>
    </row>
    <row r="818" customFormat="false" ht="15" hidden="false" customHeight="true" outlineLevel="0" collapsed="false">
      <c r="A818" s="1" t="n">
        <f aca="false">A817+1</f>
        <v>816</v>
      </c>
      <c r="B818" s="1" t="n">
        <f aca="false">B817+1</f>
        <v>1816</v>
      </c>
      <c r="C818" s="1" t="s">
        <v>897</v>
      </c>
      <c r="D818" s="3" t="n">
        <v>16163</v>
      </c>
      <c r="E818" s="1" t="s">
        <v>84</v>
      </c>
      <c r="F818" s="1" t="n">
        <v>80</v>
      </c>
      <c r="G818" s="1" t="s">
        <v>34</v>
      </c>
      <c r="H818" s="1" t="s">
        <v>35</v>
      </c>
      <c r="I818" s="1" t="s">
        <v>36</v>
      </c>
    </row>
    <row r="819" customFormat="false" ht="15" hidden="false" customHeight="true" outlineLevel="0" collapsed="false">
      <c r="A819" s="1" t="n">
        <f aca="false">A818+1</f>
        <v>817</v>
      </c>
      <c r="B819" s="1" t="n">
        <f aca="false">B818+1</f>
        <v>1817</v>
      </c>
      <c r="C819" s="1" t="s">
        <v>898</v>
      </c>
      <c r="D819" s="3" t="n">
        <v>16438</v>
      </c>
      <c r="E819" s="1" t="s">
        <v>84</v>
      </c>
      <c r="F819" s="1" t="n">
        <v>80</v>
      </c>
      <c r="G819" s="1" t="s">
        <v>34</v>
      </c>
      <c r="H819" s="1" t="s">
        <v>35</v>
      </c>
      <c r="I819" s="1" t="s">
        <v>36</v>
      </c>
    </row>
    <row r="820" customFormat="false" ht="15" hidden="false" customHeight="true" outlineLevel="0" collapsed="false">
      <c r="A820" s="1" t="n">
        <f aca="false">A819+1</f>
        <v>818</v>
      </c>
      <c r="B820" s="1" t="n">
        <f aca="false">B819+1</f>
        <v>1818</v>
      </c>
      <c r="C820" s="1" t="s">
        <v>899</v>
      </c>
      <c r="D820" s="3" t="n">
        <v>16528</v>
      </c>
      <c r="E820" s="1" t="s">
        <v>84</v>
      </c>
      <c r="F820" s="1" t="n">
        <v>80</v>
      </c>
      <c r="G820" s="1" t="s">
        <v>34</v>
      </c>
      <c r="H820" s="1" t="s">
        <v>35</v>
      </c>
      <c r="I820" s="1" t="s">
        <v>36</v>
      </c>
    </row>
    <row r="821" customFormat="false" ht="15" hidden="false" customHeight="true" outlineLevel="0" collapsed="false">
      <c r="A821" s="1" t="n">
        <f aca="false">A820+1</f>
        <v>819</v>
      </c>
      <c r="B821" s="1" t="n">
        <f aca="false">B820+1</f>
        <v>1819</v>
      </c>
      <c r="C821" s="1" t="s">
        <v>900</v>
      </c>
      <c r="D821" s="3" t="n">
        <v>16803</v>
      </c>
      <c r="E821" s="1" t="s">
        <v>84</v>
      </c>
      <c r="F821" s="1" t="n">
        <v>80</v>
      </c>
      <c r="G821" s="1" t="s">
        <v>34</v>
      </c>
      <c r="H821" s="1" t="s">
        <v>35</v>
      </c>
      <c r="I821" s="1" t="s">
        <v>36</v>
      </c>
    </row>
    <row r="822" customFormat="false" ht="15" hidden="false" customHeight="true" outlineLevel="0" collapsed="false">
      <c r="A822" s="1" t="n">
        <f aca="false">A821+1</f>
        <v>820</v>
      </c>
      <c r="B822" s="1" t="n">
        <f aca="false">B821+1</f>
        <v>1820</v>
      </c>
      <c r="C822" s="1" t="s">
        <v>901</v>
      </c>
      <c r="D822" s="3" t="n">
        <v>16893</v>
      </c>
      <c r="E822" s="1" t="s">
        <v>84</v>
      </c>
      <c r="F822" s="1" t="n">
        <v>80</v>
      </c>
      <c r="G822" s="1" t="s">
        <v>34</v>
      </c>
      <c r="H822" s="1" t="s">
        <v>35</v>
      </c>
      <c r="I822" s="1" t="s">
        <v>36</v>
      </c>
    </row>
    <row r="823" customFormat="false" ht="15" hidden="false" customHeight="true" outlineLevel="0" collapsed="false">
      <c r="A823" s="1" t="n">
        <f aca="false">A822+1</f>
        <v>821</v>
      </c>
      <c r="B823" s="1" t="n">
        <f aca="false">B822+1</f>
        <v>1821</v>
      </c>
      <c r="C823" s="1" t="s">
        <v>902</v>
      </c>
      <c r="D823" s="3" t="n">
        <v>17168</v>
      </c>
      <c r="E823" s="1" t="s">
        <v>84</v>
      </c>
      <c r="F823" s="1" t="n">
        <v>80</v>
      </c>
      <c r="G823" s="1" t="s">
        <v>34</v>
      </c>
      <c r="H823" s="1" t="s">
        <v>35</v>
      </c>
      <c r="I823" s="1" t="s">
        <v>36</v>
      </c>
    </row>
    <row r="824" customFormat="false" ht="15" hidden="false" customHeight="true" outlineLevel="0" collapsed="false">
      <c r="A824" s="1" t="n">
        <f aca="false">A823+1</f>
        <v>822</v>
      </c>
      <c r="B824" s="1" t="n">
        <f aca="false">B823+1</f>
        <v>1822</v>
      </c>
      <c r="C824" s="1" t="s">
        <v>903</v>
      </c>
      <c r="D824" s="3" t="n">
        <v>17258</v>
      </c>
      <c r="E824" s="1" t="s">
        <v>84</v>
      </c>
      <c r="F824" s="1" t="n">
        <v>80</v>
      </c>
      <c r="G824" s="1" t="s">
        <v>34</v>
      </c>
      <c r="H824" s="1" t="s">
        <v>35</v>
      </c>
      <c r="I824" s="1" t="s">
        <v>36</v>
      </c>
    </row>
    <row r="825" customFormat="false" ht="15" hidden="false" customHeight="true" outlineLevel="0" collapsed="false">
      <c r="A825" s="1" t="n">
        <f aca="false">A824+1</f>
        <v>823</v>
      </c>
      <c r="B825" s="1" t="n">
        <f aca="false">B824+1</f>
        <v>1823</v>
      </c>
      <c r="C825" s="1" t="s">
        <v>904</v>
      </c>
      <c r="D825" s="3" t="n">
        <v>17533</v>
      </c>
      <c r="E825" s="1" t="s">
        <v>84</v>
      </c>
      <c r="F825" s="1" t="n">
        <v>80</v>
      </c>
      <c r="G825" s="1" t="s">
        <v>34</v>
      </c>
      <c r="H825" s="1" t="s">
        <v>35</v>
      </c>
      <c r="I825" s="1" t="s">
        <v>36</v>
      </c>
    </row>
    <row r="826" customFormat="false" ht="15" hidden="false" customHeight="true" outlineLevel="0" collapsed="false">
      <c r="A826" s="1" t="n">
        <f aca="false">A825+1</f>
        <v>824</v>
      </c>
      <c r="B826" s="1" t="n">
        <f aca="false">B825+1</f>
        <v>1824</v>
      </c>
      <c r="C826" s="1" t="s">
        <v>905</v>
      </c>
      <c r="D826" s="3" t="n">
        <v>17624</v>
      </c>
      <c r="E826" s="1" t="s">
        <v>84</v>
      </c>
      <c r="F826" s="1" t="n">
        <v>80</v>
      </c>
      <c r="G826" s="1" t="s">
        <v>34</v>
      </c>
      <c r="H826" s="1" t="s">
        <v>35</v>
      </c>
      <c r="I826" s="1" t="s">
        <v>36</v>
      </c>
    </row>
    <row r="827" customFormat="false" ht="15" hidden="false" customHeight="true" outlineLevel="0" collapsed="false">
      <c r="A827" s="1" t="n">
        <f aca="false">A826+1</f>
        <v>825</v>
      </c>
      <c r="B827" s="1" t="n">
        <f aca="false">B826+1</f>
        <v>1825</v>
      </c>
      <c r="C827" s="1" t="s">
        <v>906</v>
      </c>
      <c r="D827" s="3" t="n">
        <v>17899</v>
      </c>
      <c r="E827" s="1" t="s">
        <v>84</v>
      </c>
      <c r="F827" s="1" t="n">
        <v>80</v>
      </c>
      <c r="G827" s="1" t="s">
        <v>34</v>
      </c>
      <c r="H827" s="1" t="s">
        <v>35</v>
      </c>
      <c r="I827" s="1" t="s">
        <v>36</v>
      </c>
    </row>
    <row r="828" customFormat="false" ht="15" hidden="false" customHeight="true" outlineLevel="0" collapsed="false">
      <c r="A828" s="1" t="n">
        <f aca="false">A827+1</f>
        <v>826</v>
      </c>
      <c r="B828" s="1" t="n">
        <f aca="false">B827+1</f>
        <v>1826</v>
      </c>
      <c r="C828" s="1" t="s">
        <v>907</v>
      </c>
      <c r="D828" s="3" t="n">
        <v>17989</v>
      </c>
      <c r="E828" s="1" t="s">
        <v>84</v>
      </c>
      <c r="F828" s="1" t="n">
        <v>80</v>
      </c>
      <c r="G828" s="1" t="s">
        <v>34</v>
      </c>
      <c r="H828" s="1" t="s">
        <v>35</v>
      </c>
      <c r="I828" s="1" t="s">
        <v>36</v>
      </c>
    </row>
    <row r="829" customFormat="false" ht="15" hidden="false" customHeight="true" outlineLevel="0" collapsed="false">
      <c r="A829" s="1" t="n">
        <f aca="false">A828+1</f>
        <v>827</v>
      </c>
      <c r="B829" s="1" t="n">
        <f aca="false">B828+1</f>
        <v>1827</v>
      </c>
      <c r="C829" s="1" t="s">
        <v>908</v>
      </c>
      <c r="D829" s="3" t="n">
        <v>18264</v>
      </c>
      <c r="E829" s="1" t="s">
        <v>84</v>
      </c>
      <c r="F829" s="1" t="n">
        <v>80</v>
      </c>
      <c r="G829" s="1" t="s">
        <v>34</v>
      </c>
      <c r="H829" s="1" t="s">
        <v>35</v>
      </c>
      <c r="I829" s="1" t="s">
        <v>36</v>
      </c>
    </row>
    <row r="830" customFormat="false" ht="15" hidden="false" customHeight="true" outlineLevel="0" collapsed="false">
      <c r="A830" s="1" t="n">
        <f aca="false">A829+1</f>
        <v>828</v>
      </c>
      <c r="B830" s="1" t="n">
        <f aca="false">B829+1</f>
        <v>1828</v>
      </c>
      <c r="C830" s="1" t="s">
        <v>909</v>
      </c>
      <c r="D830" s="3" t="n">
        <v>18354</v>
      </c>
      <c r="E830" s="1" t="s">
        <v>84</v>
      </c>
      <c r="F830" s="1" t="n">
        <v>80</v>
      </c>
      <c r="G830" s="1" t="s">
        <v>34</v>
      </c>
      <c r="H830" s="1" t="s">
        <v>35</v>
      </c>
      <c r="I830" s="1" t="s">
        <v>36</v>
      </c>
    </row>
    <row r="831" customFormat="false" ht="15" hidden="false" customHeight="true" outlineLevel="0" collapsed="false">
      <c r="A831" s="1" t="n">
        <f aca="false">A830+1</f>
        <v>829</v>
      </c>
      <c r="B831" s="1" t="n">
        <f aca="false">B830+1</f>
        <v>1829</v>
      </c>
      <c r="C831" s="1" t="s">
        <v>910</v>
      </c>
      <c r="D831" s="3" t="n">
        <v>18629</v>
      </c>
      <c r="E831" s="1" t="s">
        <v>84</v>
      </c>
      <c r="F831" s="1" t="n">
        <v>80</v>
      </c>
      <c r="G831" s="1" t="s">
        <v>34</v>
      </c>
      <c r="H831" s="1" t="s">
        <v>35</v>
      </c>
      <c r="I831" s="1" t="s">
        <v>36</v>
      </c>
    </row>
    <row r="832" customFormat="false" ht="15" hidden="false" customHeight="true" outlineLevel="0" collapsed="false">
      <c r="A832" s="1" t="n">
        <f aca="false">A831+1</f>
        <v>830</v>
      </c>
      <c r="B832" s="1" t="n">
        <f aca="false">B831+1</f>
        <v>1830</v>
      </c>
      <c r="C832" s="1" t="s">
        <v>911</v>
      </c>
      <c r="D832" s="3" t="n">
        <v>18719</v>
      </c>
      <c r="E832" s="1" t="s">
        <v>84</v>
      </c>
      <c r="F832" s="1" t="n">
        <v>80</v>
      </c>
      <c r="G832" s="1" t="s">
        <v>34</v>
      </c>
      <c r="H832" s="1" t="s">
        <v>35</v>
      </c>
      <c r="I832" s="1" t="s">
        <v>36</v>
      </c>
    </row>
    <row r="833" customFormat="false" ht="15" hidden="false" customHeight="true" outlineLevel="0" collapsed="false">
      <c r="A833" s="1" t="n">
        <f aca="false">A832+1</f>
        <v>831</v>
      </c>
      <c r="B833" s="1" t="n">
        <f aca="false">B832+1</f>
        <v>1831</v>
      </c>
      <c r="C833" s="1" t="s">
        <v>912</v>
      </c>
      <c r="D833" s="3" t="n">
        <v>18994</v>
      </c>
      <c r="E833" s="1" t="s">
        <v>84</v>
      </c>
      <c r="F833" s="1" t="n">
        <v>80</v>
      </c>
      <c r="G833" s="1" t="s">
        <v>34</v>
      </c>
      <c r="H833" s="1" t="s">
        <v>35</v>
      </c>
      <c r="I833" s="1" t="s">
        <v>36</v>
      </c>
    </row>
    <row r="834" customFormat="false" ht="15" hidden="false" customHeight="true" outlineLevel="0" collapsed="false">
      <c r="A834" s="1" t="n">
        <f aca="false">A833+1</f>
        <v>832</v>
      </c>
      <c r="B834" s="1" t="n">
        <f aca="false">B833+1</f>
        <v>1832</v>
      </c>
      <c r="C834" s="1" t="s">
        <v>913</v>
      </c>
      <c r="D834" s="3" t="n">
        <v>19085</v>
      </c>
      <c r="E834" s="1" t="s">
        <v>84</v>
      </c>
      <c r="F834" s="1" t="n">
        <v>80</v>
      </c>
      <c r="G834" s="1" t="s">
        <v>34</v>
      </c>
      <c r="H834" s="1" t="s">
        <v>35</v>
      </c>
      <c r="I834" s="1" t="s">
        <v>36</v>
      </c>
    </row>
    <row r="835" customFormat="false" ht="15" hidden="false" customHeight="true" outlineLevel="0" collapsed="false">
      <c r="A835" s="1" t="n">
        <f aca="false">A834+1</f>
        <v>833</v>
      </c>
      <c r="B835" s="1" t="n">
        <f aca="false">B834+1</f>
        <v>1833</v>
      </c>
      <c r="C835" s="1" t="s">
        <v>914</v>
      </c>
      <c r="D835" s="3" t="n">
        <v>19360</v>
      </c>
      <c r="E835" s="1" t="s">
        <v>84</v>
      </c>
      <c r="F835" s="1" t="n">
        <v>80</v>
      </c>
      <c r="G835" s="1" t="s">
        <v>34</v>
      </c>
      <c r="H835" s="1" t="s">
        <v>35</v>
      </c>
      <c r="I835" s="1" t="s">
        <v>36</v>
      </c>
    </row>
    <row r="836" customFormat="false" ht="15" hidden="false" customHeight="true" outlineLevel="0" collapsed="false">
      <c r="A836" s="1" t="n">
        <f aca="false">A835+1</f>
        <v>834</v>
      </c>
      <c r="B836" s="1" t="n">
        <f aca="false">B835+1</f>
        <v>1834</v>
      </c>
      <c r="C836" s="1" t="s">
        <v>915</v>
      </c>
      <c r="D836" s="3" t="n">
        <v>19450</v>
      </c>
      <c r="E836" s="1" t="s">
        <v>84</v>
      </c>
      <c r="F836" s="1" t="n">
        <v>80</v>
      </c>
      <c r="G836" s="1" t="s">
        <v>34</v>
      </c>
      <c r="H836" s="1" t="s">
        <v>35</v>
      </c>
      <c r="I836" s="1" t="s">
        <v>36</v>
      </c>
    </row>
    <row r="837" customFormat="false" ht="15" hidden="false" customHeight="true" outlineLevel="0" collapsed="false">
      <c r="A837" s="1" t="n">
        <f aca="false">A836+1</f>
        <v>835</v>
      </c>
      <c r="B837" s="1" t="n">
        <f aca="false">B836+1</f>
        <v>1835</v>
      </c>
      <c r="C837" s="1" t="s">
        <v>916</v>
      </c>
      <c r="D837" s="3" t="n">
        <v>19725</v>
      </c>
      <c r="E837" s="1" t="s">
        <v>84</v>
      </c>
      <c r="F837" s="1" t="n">
        <v>80</v>
      </c>
      <c r="G837" s="1" t="s">
        <v>34</v>
      </c>
      <c r="H837" s="1" t="s">
        <v>35</v>
      </c>
      <c r="I837" s="1" t="s">
        <v>36</v>
      </c>
    </row>
    <row r="838" customFormat="false" ht="15" hidden="false" customHeight="true" outlineLevel="0" collapsed="false">
      <c r="A838" s="1" t="n">
        <f aca="false">A837+1</f>
        <v>836</v>
      </c>
      <c r="B838" s="1" t="n">
        <f aca="false">B837+1</f>
        <v>1836</v>
      </c>
      <c r="C838" s="1" t="s">
        <v>917</v>
      </c>
      <c r="D838" s="3" t="n">
        <v>19815</v>
      </c>
      <c r="E838" s="1" t="s">
        <v>84</v>
      </c>
      <c r="F838" s="1" t="n">
        <v>80</v>
      </c>
      <c r="G838" s="1" t="s">
        <v>34</v>
      </c>
      <c r="H838" s="1" t="s">
        <v>35</v>
      </c>
      <c r="I838" s="1" t="s">
        <v>36</v>
      </c>
    </row>
    <row r="839" customFormat="false" ht="15" hidden="false" customHeight="true" outlineLevel="0" collapsed="false">
      <c r="A839" s="1" t="n">
        <f aca="false">A838+1</f>
        <v>837</v>
      </c>
      <c r="B839" s="1" t="n">
        <f aca="false">B838+1</f>
        <v>1837</v>
      </c>
      <c r="C839" s="1" t="s">
        <v>918</v>
      </c>
      <c r="D839" s="3" t="n">
        <v>20090</v>
      </c>
      <c r="E839" s="1" t="s">
        <v>84</v>
      </c>
      <c r="F839" s="1" t="n">
        <v>80</v>
      </c>
      <c r="G839" s="1" t="s">
        <v>34</v>
      </c>
      <c r="H839" s="1" t="s">
        <v>35</v>
      </c>
      <c r="I839" s="1" t="s">
        <v>36</v>
      </c>
    </row>
    <row r="840" customFormat="false" ht="15" hidden="false" customHeight="true" outlineLevel="0" collapsed="false">
      <c r="A840" s="1" t="n">
        <f aca="false">A839+1</f>
        <v>838</v>
      </c>
      <c r="B840" s="1" t="n">
        <f aca="false">B839+1</f>
        <v>1838</v>
      </c>
      <c r="C840" s="1" t="s">
        <v>919</v>
      </c>
      <c r="D840" s="3" t="n">
        <v>20180</v>
      </c>
      <c r="E840" s="1" t="s">
        <v>84</v>
      </c>
      <c r="F840" s="1" t="n">
        <v>80</v>
      </c>
      <c r="G840" s="1" t="s">
        <v>34</v>
      </c>
      <c r="H840" s="1" t="s">
        <v>35</v>
      </c>
      <c r="I840" s="1" t="s">
        <v>36</v>
      </c>
    </row>
    <row r="841" customFormat="false" ht="15" hidden="false" customHeight="true" outlineLevel="0" collapsed="false">
      <c r="A841" s="1" t="n">
        <f aca="false">A840+1</f>
        <v>839</v>
      </c>
      <c r="B841" s="1" t="n">
        <f aca="false">B840+1</f>
        <v>1839</v>
      </c>
      <c r="C841" s="1" t="s">
        <v>920</v>
      </c>
      <c r="D841" s="3" t="n">
        <v>20455</v>
      </c>
      <c r="E841" s="1" t="s">
        <v>84</v>
      </c>
      <c r="F841" s="1" t="n">
        <v>80</v>
      </c>
      <c r="G841" s="1" t="s">
        <v>34</v>
      </c>
      <c r="H841" s="1" t="s">
        <v>35</v>
      </c>
      <c r="I841" s="1" t="s">
        <v>36</v>
      </c>
    </row>
    <row r="842" customFormat="false" ht="15" hidden="false" customHeight="true" outlineLevel="0" collapsed="false">
      <c r="A842" s="1" t="n">
        <f aca="false">A841+1</f>
        <v>840</v>
      </c>
      <c r="B842" s="1" t="n">
        <f aca="false">B841+1</f>
        <v>1840</v>
      </c>
      <c r="C842" s="1" t="s">
        <v>921</v>
      </c>
      <c r="D842" s="3" t="n">
        <v>20546</v>
      </c>
      <c r="E842" s="1" t="s">
        <v>84</v>
      </c>
      <c r="F842" s="1" t="n">
        <v>80</v>
      </c>
      <c r="G842" s="1" t="s">
        <v>34</v>
      </c>
      <c r="H842" s="1" t="s">
        <v>35</v>
      </c>
      <c r="I842" s="1" t="s">
        <v>36</v>
      </c>
    </row>
    <row r="843" customFormat="false" ht="15" hidden="false" customHeight="true" outlineLevel="0" collapsed="false">
      <c r="A843" s="1" t="n">
        <f aca="false">A842+1</f>
        <v>841</v>
      </c>
      <c r="B843" s="1" t="n">
        <f aca="false">B842+1</f>
        <v>1841</v>
      </c>
      <c r="C843" s="1" t="s">
        <v>922</v>
      </c>
      <c r="D843" s="3" t="n">
        <v>20821</v>
      </c>
      <c r="E843" s="1" t="s">
        <v>84</v>
      </c>
      <c r="F843" s="1" t="n">
        <v>80</v>
      </c>
      <c r="G843" s="1" t="s">
        <v>34</v>
      </c>
      <c r="H843" s="1" t="s">
        <v>35</v>
      </c>
      <c r="I843" s="1" t="s">
        <v>36</v>
      </c>
    </row>
    <row r="844" customFormat="false" ht="15" hidden="false" customHeight="true" outlineLevel="0" collapsed="false">
      <c r="A844" s="1" t="n">
        <f aca="false">A843+1</f>
        <v>842</v>
      </c>
      <c r="B844" s="1" t="n">
        <f aca="false">B843+1</f>
        <v>1842</v>
      </c>
      <c r="C844" s="1" t="s">
        <v>923</v>
      </c>
      <c r="D844" s="3" t="n">
        <v>20911</v>
      </c>
      <c r="E844" s="1" t="s">
        <v>84</v>
      </c>
      <c r="F844" s="1" t="n">
        <v>80</v>
      </c>
      <c r="G844" s="1" t="s">
        <v>34</v>
      </c>
      <c r="H844" s="1" t="s">
        <v>35</v>
      </c>
      <c r="I844" s="1" t="s">
        <v>36</v>
      </c>
    </row>
    <row r="845" customFormat="false" ht="15" hidden="false" customHeight="true" outlineLevel="0" collapsed="false">
      <c r="A845" s="1" t="n">
        <f aca="false">A844+1</f>
        <v>843</v>
      </c>
      <c r="B845" s="1" t="n">
        <f aca="false">B844+1</f>
        <v>1843</v>
      </c>
      <c r="C845" s="1" t="s">
        <v>924</v>
      </c>
      <c r="D845" s="3" t="n">
        <v>21186</v>
      </c>
      <c r="E845" s="1" t="s">
        <v>84</v>
      </c>
      <c r="F845" s="1" t="n">
        <v>80</v>
      </c>
      <c r="G845" s="1" t="s">
        <v>34</v>
      </c>
      <c r="H845" s="1" t="s">
        <v>35</v>
      </c>
      <c r="I845" s="1" t="s">
        <v>36</v>
      </c>
    </row>
    <row r="846" customFormat="false" ht="15" hidden="false" customHeight="true" outlineLevel="0" collapsed="false">
      <c r="A846" s="1" t="n">
        <f aca="false">A845+1</f>
        <v>844</v>
      </c>
      <c r="B846" s="1" t="n">
        <f aca="false">B845+1</f>
        <v>1844</v>
      </c>
      <c r="C846" s="1" t="s">
        <v>925</v>
      </c>
      <c r="D846" s="3" t="n">
        <v>21276</v>
      </c>
      <c r="E846" s="1" t="s">
        <v>84</v>
      </c>
      <c r="F846" s="1" t="n">
        <v>80</v>
      </c>
      <c r="G846" s="1" t="s">
        <v>34</v>
      </c>
      <c r="H846" s="1" t="s">
        <v>35</v>
      </c>
      <c r="I846" s="1" t="s">
        <v>36</v>
      </c>
    </row>
    <row r="847" customFormat="false" ht="15" hidden="false" customHeight="true" outlineLevel="0" collapsed="false">
      <c r="A847" s="1" t="n">
        <f aca="false">A846+1</f>
        <v>845</v>
      </c>
      <c r="B847" s="1" t="n">
        <f aca="false">B846+1</f>
        <v>1845</v>
      </c>
      <c r="C847" s="1" t="s">
        <v>926</v>
      </c>
      <c r="D847" s="3" t="n">
        <v>21551</v>
      </c>
      <c r="E847" s="1" t="s">
        <v>84</v>
      </c>
      <c r="F847" s="1" t="n">
        <v>80</v>
      </c>
      <c r="G847" s="1" t="s">
        <v>34</v>
      </c>
      <c r="H847" s="1" t="s">
        <v>35</v>
      </c>
      <c r="I847" s="1" t="s">
        <v>36</v>
      </c>
    </row>
    <row r="848" customFormat="false" ht="15" hidden="false" customHeight="true" outlineLevel="0" collapsed="false">
      <c r="A848" s="1" t="n">
        <f aca="false">A847+1</f>
        <v>846</v>
      </c>
      <c r="B848" s="1" t="n">
        <f aca="false">B847+1</f>
        <v>1846</v>
      </c>
      <c r="C848" s="1" t="s">
        <v>927</v>
      </c>
      <c r="D848" s="3" t="n">
        <v>21641</v>
      </c>
      <c r="E848" s="1" t="s">
        <v>84</v>
      </c>
      <c r="F848" s="1" t="n">
        <v>80</v>
      </c>
      <c r="G848" s="1" t="s">
        <v>34</v>
      </c>
      <c r="H848" s="1" t="s">
        <v>35</v>
      </c>
      <c r="I848" s="1" t="s">
        <v>36</v>
      </c>
    </row>
    <row r="849" customFormat="false" ht="15" hidden="false" customHeight="true" outlineLevel="0" collapsed="false">
      <c r="A849" s="1" t="n">
        <f aca="false">A848+1</f>
        <v>847</v>
      </c>
      <c r="B849" s="1" t="n">
        <f aca="false">B848+1</f>
        <v>1847</v>
      </c>
      <c r="C849" s="1" t="s">
        <v>928</v>
      </c>
      <c r="D849" s="3" t="n">
        <v>21916</v>
      </c>
      <c r="E849" s="1" t="s">
        <v>84</v>
      </c>
      <c r="F849" s="1" t="n">
        <v>80</v>
      </c>
      <c r="G849" s="1" t="s">
        <v>34</v>
      </c>
      <c r="H849" s="1" t="s">
        <v>35</v>
      </c>
      <c r="I849" s="1" t="s">
        <v>36</v>
      </c>
    </row>
    <row r="850" customFormat="false" ht="15" hidden="false" customHeight="true" outlineLevel="0" collapsed="false">
      <c r="A850" s="1" t="n">
        <f aca="false">A849+1</f>
        <v>848</v>
      </c>
      <c r="B850" s="1" t="n">
        <f aca="false">B849+1</f>
        <v>1848</v>
      </c>
      <c r="C850" s="1" t="s">
        <v>929</v>
      </c>
      <c r="D850" s="3" t="n">
        <v>22007</v>
      </c>
      <c r="E850" s="1" t="s">
        <v>84</v>
      </c>
      <c r="F850" s="1" t="n">
        <v>80</v>
      </c>
      <c r="G850" s="1" t="s">
        <v>34</v>
      </c>
      <c r="H850" s="1" t="s">
        <v>35</v>
      </c>
      <c r="I850" s="1" t="s">
        <v>36</v>
      </c>
    </row>
    <row r="851" customFormat="false" ht="15" hidden="false" customHeight="true" outlineLevel="0" collapsed="false">
      <c r="A851" s="1" t="n">
        <f aca="false">A850+1</f>
        <v>849</v>
      </c>
      <c r="B851" s="1" t="n">
        <f aca="false">B850+1</f>
        <v>1849</v>
      </c>
      <c r="C851" s="1" t="s">
        <v>930</v>
      </c>
      <c r="D851" s="3" t="n">
        <v>22282</v>
      </c>
      <c r="E851" s="1" t="s">
        <v>84</v>
      </c>
      <c r="F851" s="1" t="n">
        <v>80</v>
      </c>
      <c r="G851" s="1" t="s">
        <v>34</v>
      </c>
      <c r="H851" s="1" t="s">
        <v>35</v>
      </c>
      <c r="I851" s="1" t="s">
        <v>36</v>
      </c>
    </row>
    <row r="852" customFormat="false" ht="15" hidden="false" customHeight="true" outlineLevel="0" collapsed="false">
      <c r="A852" s="1" t="n">
        <f aca="false">A851+1</f>
        <v>850</v>
      </c>
      <c r="B852" s="1" t="n">
        <f aca="false">B851+1</f>
        <v>1850</v>
      </c>
      <c r="C852" s="1" t="s">
        <v>931</v>
      </c>
      <c r="D852" s="3" t="n">
        <v>22372</v>
      </c>
      <c r="E852" s="1" t="s">
        <v>84</v>
      </c>
      <c r="F852" s="1" t="n">
        <v>80</v>
      </c>
      <c r="G852" s="1" t="s">
        <v>34</v>
      </c>
      <c r="H852" s="1" t="s">
        <v>35</v>
      </c>
      <c r="I852" s="1" t="s">
        <v>36</v>
      </c>
    </row>
    <row r="853" customFormat="false" ht="15" hidden="false" customHeight="true" outlineLevel="0" collapsed="false">
      <c r="A853" s="1" t="n">
        <f aca="false">A852+1</f>
        <v>851</v>
      </c>
      <c r="B853" s="1" t="n">
        <f aca="false">B852+1</f>
        <v>1851</v>
      </c>
      <c r="C853" s="1" t="s">
        <v>932</v>
      </c>
      <c r="D853" s="3" t="n">
        <v>22647</v>
      </c>
      <c r="E853" s="1" t="s">
        <v>84</v>
      </c>
      <c r="F853" s="1" t="n">
        <v>80</v>
      </c>
      <c r="G853" s="1" t="s">
        <v>34</v>
      </c>
      <c r="H853" s="1" t="s">
        <v>35</v>
      </c>
      <c r="I853" s="1" t="s">
        <v>36</v>
      </c>
    </row>
    <row r="854" customFormat="false" ht="15" hidden="false" customHeight="true" outlineLevel="0" collapsed="false">
      <c r="A854" s="1" t="n">
        <f aca="false">A853+1</f>
        <v>852</v>
      </c>
      <c r="B854" s="1" t="n">
        <f aca="false">B853+1</f>
        <v>1852</v>
      </c>
      <c r="C854" s="1" t="s">
        <v>933</v>
      </c>
      <c r="D854" s="3" t="n">
        <v>22737</v>
      </c>
      <c r="E854" s="1" t="s">
        <v>84</v>
      </c>
      <c r="F854" s="1" t="n">
        <v>80</v>
      </c>
      <c r="G854" s="1" t="s">
        <v>34</v>
      </c>
      <c r="H854" s="1" t="s">
        <v>35</v>
      </c>
      <c r="I854" s="1" t="s">
        <v>36</v>
      </c>
    </row>
    <row r="855" customFormat="false" ht="15" hidden="false" customHeight="true" outlineLevel="0" collapsed="false">
      <c r="A855" s="1" t="n">
        <f aca="false">A854+1</f>
        <v>853</v>
      </c>
      <c r="B855" s="1" t="n">
        <f aca="false">B854+1</f>
        <v>1853</v>
      </c>
      <c r="C855" s="1" t="s">
        <v>934</v>
      </c>
      <c r="D855" s="3" t="n">
        <v>23012</v>
      </c>
      <c r="E855" s="1" t="s">
        <v>84</v>
      </c>
      <c r="F855" s="1" t="n">
        <v>80</v>
      </c>
      <c r="G855" s="1" t="s">
        <v>34</v>
      </c>
      <c r="H855" s="1" t="s">
        <v>35</v>
      </c>
      <c r="I855" s="1" t="s">
        <v>36</v>
      </c>
    </row>
    <row r="856" customFormat="false" ht="15" hidden="false" customHeight="true" outlineLevel="0" collapsed="false">
      <c r="A856" s="1" t="n">
        <f aca="false">A855+1</f>
        <v>854</v>
      </c>
      <c r="B856" s="1" t="n">
        <f aca="false">B855+1</f>
        <v>1854</v>
      </c>
      <c r="C856" s="1" t="s">
        <v>935</v>
      </c>
      <c r="D856" s="3" t="n">
        <v>23102</v>
      </c>
      <c r="E856" s="1" t="s">
        <v>84</v>
      </c>
      <c r="F856" s="1" t="n">
        <v>80</v>
      </c>
      <c r="G856" s="1" t="s">
        <v>34</v>
      </c>
      <c r="H856" s="1" t="s">
        <v>35</v>
      </c>
      <c r="I856" s="1" t="s">
        <v>36</v>
      </c>
    </row>
    <row r="857" customFormat="false" ht="15" hidden="false" customHeight="true" outlineLevel="0" collapsed="false">
      <c r="A857" s="1" t="n">
        <f aca="false">A856+1</f>
        <v>855</v>
      </c>
      <c r="B857" s="1" t="n">
        <f aca="false">B856+1</f>
        <v>1855</v>
      </c>
      <c r="C857" s="1" t="s">
        <v>936</v>
      </c>
      <c r="D857" s="3" t="n">
        <v>23377</v>
      </c>
      <c r="E857" s="1" t="s">
        <v>84</v>
      </c>
      <c r="F857" s="1" t="n">
        <v>80</v>
      </c>
      <c r="G857" s="1" t="s">
        <v>34</v>
      </c>
      <c r="H857" s="1" t="s">
        <v>35</v>
      </c>
      <c r="I857" s="1" t="s">
        <v>36</v>
      </c>
    </row>
    <row r="858" customFormat="false" ht="15" hidden="false" customHeight="true" outlineLevel="0" collapsed="false">
      <c r="A858" s="1" t="n">
        <f aca="false">A857+1</f>
        <v>856</v>
      </c>
      <c r="B858" s="1" t="n">
        <f aca="false">B857+1</f>
        <v>1856</v>
      </c>
      <c r="C858" s="1" t="s">
        <v>937</v>
      </c>
      <c r="D858" s="3" t="n">
        <v>23468</v>
      </c>
      <c r="E858" s="1" t="s">
        <v>84</v>
      </c>
      <c r="F858" s="1" t="n">
        <v>80</v>
      </c>
      <c r="G858" s="1" t="s">
        <v>34</v>
      </c>
      <c r="H858" s="1" t="s">
        <v>35</v>
      </c>
      <c r="I858" s="1" t="s">
        <v>36</v>
      </c>
    </row>
    <row r="859" customFormat="false" ht="15" hidden="false" customHeight="true" outlineLevel="0" collapsed="false">
      <c r="A859" s="1" t="n">
        <f aca="false">A858+1</f>
        <v>857</v>
      </c>
      <c r="B859" s="1" t="n">
        <f aca="false">B858+1</f>
        <v>1857</v>
      </c>
      <c r="C859" s="1" t="s">
        <v>938</v>
      </c>
      <c r="D859" s="3" t="n">
        <v>23743</v>
      </c>
      <c r="E859" s="1" t="s">
        <v>84</v>
      </c>
      <c r="F859" s="1" t="n">
        <v>80</v>
      </c>
      <c r="G859" s="1" t="s">
        <v>34</v>
      </c>
      <c r="H859" s="1" t="s">
        <v>35</v>
      </c>
      <c r="I859" s="1" t="s">
        <v>36</v>
      </c>
    </row>
    <row r="860" customFormat="false" ht="15" hidden="false" customHeight="true" outlineLevel="0" collapsed="false">
      <c r="A860" s="1" t="n">
        <f aca="false">A859+1</f>
        <v>858</v>
      </c>
      <c r="B860" s="1" t="n">
        <f aca="false">B859+1</f>
        <v>1858</v>
      </c>
      <c r="C860" s="1" t="s">
        <v>939</v>
      </c>
      <c r="D860" s="3" t="n">
        <v>23833</v>
      </c>
      <c r="E860" s="1" t="s">
        <v>84</v>
      </c>
      <c r="F860" s="1" t="n">
        <v>80</v>
      </c>
      <c r="G860" s="1" t="s">
        <v>34</v>
      </c>
      <c r="H860" s="1" t="s">
        <v>35</v>
      </c>
      <c r="I860" s="1" t="s">
        <v>36</v>
      </c>
    </row>
    <row r="861" customFormat="false" ht="15" hidden="false" customHeight="true" outlineLevel="0" collapsed="false">
      <c r="A861" s="1" t="n">
        <f aca="false">A860+1</f>
        <v>859</v>
      </c>
      <c r="B861" s="1" t="n">
        <f aca="false">B860+1</f>
        <v>1859</v>
      </c>
      <c r="C861" s="1" t="s">
        <v>940</v>
      </c>
      <c r="D861" s="3" t="n">
        <v>24108</v>
      </c>
      <c r="E861" s="1" t="s">
        <v>84</v>
      </c>
      <c r="F861" s="1" t="n">
        <v>80</v>
      </c>
      <c r="G861" s="1" t="s">
        <v>34</v>
      </c>
      <c r="H861" s="1" t="s">
        <v>35</v>
      </c>
      <c r="I861" s="1" t="s">
        <v>36</v>
      </c>
    </row>
    <row r="862" customFormat="false" ht="15" hidden="false" customHeight="true" outlineLevel="0" collapsed="false">
      <c r="A862" s="1" t="n">
        <f aca="false">A861+1</f>
        <v>860</v>
      </c>
      <c r="B862" s="1" t="n">
        <f aca="false">B861+1</f>
        <v>1860</v>
      </c>
      <c r="C862" s="1" t="s">
        <v>941</v>
      </c>
      <c r="D862" s="3" t="n">
        <v>24198</v>
      </c>
      <c r="E862" s="1" t="s">
        <v>84</v>
      </c>
      <c r="F862" s="1" t="n">
        <v>80</v>
      </c>
      <c r="G862" s="1" t="s">
        <v>34</v>
      </c>
      <c r="H862" s="1" t="s">
        <v>35</v>
      </c>
      <c r="I862" s="1" t="s">
        <v>36</v>
      </c>
    </row>
    <row r="863" customFormat="false" ht="15" hidden="false" customHeight="true" outlineLevel="0" collapsed="false">
      <c r="A863" s="1" t="n">
        <f aca="false">A862+1</f>
        <v>861</v>
      </c>
      <c r="B863" s="1" t="n">
        <f aca="false">B862+1</f>
        <v>1861</v>
      </c>
      <c r="C863" s="1" t="s">
        <v>942</v>
      </c>
      <c r="D863" s="3" t="n">
        <v>24473</v>
      </c>
      <c r="E863" s="1" t="s">
        <v>84</v>
      </c>
      <c r="F863" s="1" t="n">
        <v>80</v>
      </c>
      <c r="G863" s="1" t="s">
        <v>34</v>
      </c>
      <c r="H863" s="1" t="s">
        <v>35</v>
      </c>
      <c r="I863" s="1" t="s">
        <v>36</v>
      </c>
    </row>
    <row r="864" customFormat="false" ht="15" hidden="false" customHeight="true" outlineLevel="0" collapsed="false">
      <c r="A864" s="1" t="n">
        <f aca="false">A863+1</f>
        <v>862</v>
      </c>
      <c r="B864" s="1" t="n">
        <f aca="false">B863+1</f>
        <v>1862</v>
      </c>
      <c r="C864" s="1" t="s">
        <v>943</v>
      </c>
      <c r="D864" s="3" t="n">
        <v>24563</v>
      </c>
      <c r="E864" s="1" t="s">
        <v>84</v>
      </c>
      <c r="F864" s="1" t="n">
        <v>80</v>
      </c>
      <c r="G864" s="1" t="s">
        <v>34</v>
      </c>
      <c r="H864" s="1" t="s">
        <v>35</v>
      </c>
      <c r="I864" s="1" t="s">
        <v>36</v>
      </c>
    </row>
    <row r="865" customFormat="false" ht="15" hidden="false" customHeight="true" outlineLevel="0" collapsed="false">
      <c r="A865" s="1" t="n">
        <f aca="false">A864+1</f>
        <v>863</v>
      </c>
      <c r="B865" s="1" t="n">
        <f aca="false">B864+1</f>
        <v>1863</v>
      </c>
      <c r="C865" s="1" t="s">
        <v>944</v>
      </c>
      <c r="D865" s="3" t="n">
        <v>24838</v>
      </c>
      <c r="E865" s="1" t="s">
        <v>84</v>
      </c>
      <c r="F865" s="1" t="n">
        <v>80</v>
      </c>
      <c r="G865" s="1" t="s">
        <v>34</v>
      </c>
      <c r="H865" s="1" t="s">
        <v>35</v>
      </c>
      <c r="I865" s="1" t="s">
        <v>36</v>
      </c>
    </row>
    <row r="866" customFormat="false" ht="15" hidden="false" customHeight="true" outlineLevel="0" collapsed="false">
      <c r="A866" s="1" t="n">
        <f aca="false">A865+1</f>
        <v>864</v>
      </c>
      <c r="B866" s="1" t="n">
        <f aca="false">B865+1</f>
        <v>1864</v>
      </c>
      <c r="C866" s="1" t="s">
        <v>945</v>
      </c>
      <c r="D866" s="3" t="n">
        <v>24929</v>
      </c>
      <c r="E866" s="1" t="s">
        <v>84</v>
      </c>
      <c r="F866" s="1" t="n">
        <v>80</v>
      </c>
      <c r="G866" s="1" t="s">
        <v>34</v>
      </c>
      <c r="H866" s="1" t="s">
        <v>35</v>
      </c>
      <c r="I866" s="1" t="s">
        <v>36</v>
      </c>
    </row>
    <row r="867" customFormat="false" ht="15" hidden="false" customHeight="true" outlineLevel="0" collapsed="false">
      <c r="A867" s="1" t="n">
        <f aca="false">A866+1</f>
        <v>865</v>
      </c>
      <c r="B867" s="1" t="n">
        <f aca="false">B866+1</f>
        <v>1865</v>
      </c>
      <c r="C867" s="1" t="s">
        <v>946</v>
      </c>
      <c r="D867" s="3" t="n">
        <v>25204</v>
      </c>
      <c r="E867" s="1" t="s">
        <v>84</v>
      </c>
      <c r="F867" s="1" t="n">
        <v>80</v>
      </c>
      <c r="G867" s="1" t="s">
        <v>34</v>
      </c>
      <c r="H867" s="1" t="s">
        <v>35</v>
      </c>
      <c r="I867" s="1" t="s">
        <v>36</v>
      </c>
    </row>
    <row r="868" customFormat="false" ht="15" hidden="false" customHeight="true" outlineLevel="0" collapsed="false">
      <c r="A868" s="1" t="n">
        <f aca="false">A867+1</f>
        <v>866</v>
      </c>
      <c r="B868" s="1" t="n">
        <f aca="false">B867+1</f>
        <v>1866</v>
      </c>
      <c r="C868" s="1" t="s">
        <v>947</v>
      </c>
      <c r="D868" s="3" t="n">
        <v>25294</v>
      </c>
      <c r="E868" s="1" t="s">
        <v>84</v>
      </c>
      <c r="F868" s="1" t="n">
        <v>80</v>
      </c>
      <c r="G868" s="1" t="s">
        <v>34</v>
      </c>
      <c r="H868" s="1" t="s">
        <v>35</v>
      </c>
      <c r="I868" s="1" t="s">
        <v>36</v>
      </c>
    </row>
    <row r="869" customFormat="false" ht="15" hidden="false" customHeight="true" outlineLevel="0" collapsed="false">
      <c r="A869" s="1" t="n">
        <f aca="false">A868+1</f>
        <v>867</v>
      </c>
      <c r="B869" s="1" t="n">
        <f aca="false">B868+1</f>
        <v>1867</v>
      </c>
      <c r="C869" s="1" t="s">
        <v>948</v>
      </c>
      <c r="D869" s="3" t="n">
        <v>25569</v>
      </c>
      <c r="E869" s="1" t="s">
        <v>84</v>
      </c>
      <c r="F869" s="1" t="n">
        <v>80</v>
      </c>
      <c r="G869" s="1" t="s">
        <v>34</v>
      </c>
      <c r="H869" s="1" t="s">
        <v>35</v>
      </c>
      <c r="I869" s="1" t="s">
        <v>36</v>
      </c>
    </row>
    <row r="870" customFormat="false" ht="15" hidden="false" customHeight="true" outlineLevel="0" collapsed="false">
      <c r="A870" s="1" t="n">
        <f aca="false">A869+1</f>
        <v>868</v>
      </c>
      <c r="B870" s="1" t="n">
        <f aca="false">B869+1</f>
        <v>1868</v>
      </c>
      <c r="C870" s="1" t="s">
        <v>949</v>
      </c>
      <c r="D870" s="3" t="n">
        <v>25659</v>
      </c>
      <c r="E870" s="1" t="s">
        <v>84</v>
      </c>
      <c r="F870" s="1" t="n">
        <v>80</v>
      </c>
      <c r="G870" s="1" t="s">
        <v>34</v>
      </c>
      <c r="H870" s="1" t="s">
        <v>35</v>
      </c>
      <c r="I870" s="1" t="s">
        <v>36</v>
      </c>
    </row>
    <row r="871" customFormat="false" ht="15" hidden="false" customHeight="true" outlineLevel="0" collapsed="false">
      <c r="A871" s="1" t="n">
        <f aca="false">A870+1</f>
        <v>869</v>
      </c>
      <c r="B871" s="1" t="n">
        <f aca="false">B870+1</f>
        <v>1869</v>
      </c>
      <c r="C871" s="1" t="s">
        <v>950</v>
      </c>
      <c r="D871" s="3" t="n">
        <v>25934</v>
      </c>
      <c r="E871" s="1" t="s">
        <v>84</v>
      </c>
      <c r="F871" s="1" t="n">
        <v>80</v>
      </c>
      <c r="G871" s="1" t="s">
        <v>34</v>
      </c>
      <c r="H871" s="1" t="s">
        <v>35</v>
      </c>
      <c r="I871" s="1" t="s">
        <v>36</v>
      </c>
    </row>
    <row r="872" customFormat="false" ht="15" hidden="false" customHeight="true" outlineLevel="0" collapsed="false">
      <c r="A872" s="1" t="n">
        <f aca="false">A871+1</f>
        <v>870</v>
      </c>
      <c r="B872" s="1" t="n">
        <f aca="false">B871+1</f>
        <v>1870</v>
      </c>
      <c r="C872" s="1" t="s">
        <v>951</v>
      </c>
      <c r="D872" s="3" t="n">
        <v>26024</v>
      </c>
      <c r="E872" s="1" t="s">
        <v>84</v>
      </c>
      <c r="F872" s="1" t="n">
        <v>80</v>
      </c>
      <c r="G872" s="1" t="s">
        <v>34</v>
      </c>
      <c r="H872" s="1" t="s">
        <v>35</v>
      </c>
      <c r="I872" s="1" t="s">
        <v>36</v>
      </c>
    </row>
    <row r="873" customFormat="false" ht="15" hidden="false" customHeight="true" outlineLevel="0" collapsed="false">
      <c r="A873" s="1" t="n">
        <f aca="false">A872+1</f>
        <v>871</v>
      </c>
      <c r="B873" s="1" t="n">
        <f aca="false">B872+1</f>
        <v>1871</v>
      </c>
      <c r="C873" s="1" t="s">
        <v>952</v>
      </c>
      <c r="D873" s="3" t="n">
        <v>26299</v>
      </c>
      <c r="E873" s="1" t="s">
        <v>84</v>
      </c>
      <c r="F873" s="1" t="n">
        <v>80</v>
      </c>
      <c r="G873" s="1" t="s">
        <v>34</v>
      </c>
      <c r="H873" s="1" t="s">
        <v>35</v>
      </c>
      <c r="I873" s="1" t="s">
        <v>36</v>
      </c>
    </row>
    <row r="874" customFormat="false" ht="15" hidden="false" customHeight="true" outlineLevel="0" collapsed="false">
      <c r="A874" s="1" t="n">
        <f aca="false">A873+1</f>
        <v>872</v>
      </c>
      <c r="B874" s="1" t="n">
        <f aca="false">B873+1</f>
        <v>1872</v>
      </c>
      <c r="C874" s="1" t="s">
        <v>953</v>
      </c>
      <c r="D874" s="3" t="n">
        <v>26390</v>
      </c>
      <c r="E874" s="1" t="s">
        <v>84</v>
      </c>
      <c r="F874" s="1" t="n">
        <v>80</v>
      </c>
      <c r="G874" s="1" t="s">
        <v>34</v>
      </c>
      <c r="H874" s="1" t="s">
        <v>35</v>
      </c>
      <c r="I874" s="1" t="s">
        <v>36</v>
      </c>
    </row>
    <row r="875" customFormat="false" ht="15" hidden="false" customHeight="true" outlineLevel="0" collapsed="false">
      <c r="A875" s="1" t="n">
        <f aca="false">A874+1</f>
        <v>873</v>
      </c>
      <c r="B875" s="1" t="n">
        <f aca="false">B874+1</f>
        <v>1873</v>
      </c>
      <c r="C875" s="1" t="s">
        <v>954</v>
      </c>
      <c r="D875" s="3" t="n">
        <v>26665</v>
      </c>
      <c r="E875" s="1" t="s">
        <v>84</v>
      </c>
      <c r="F875" s="1" t="n">
        <v>80</v>
      </c>
      <c r="G875" s="1" t="s">
        <v>34</v>
      </c>
      <c r="H875" s="1" t="s">
        <v>35</v>
      </c>
      <c r="I875" s="1" t="s">
        <v>36</v>
      </c>
    </row>
    <row r="876" customFormat="false" ht="15" hidden="false" customHeight="true" outlineLevel="0" collapsed="false">
      <c r="A876" s="1" t="n">
        <f aca="false">A875+1</f>
        <v>874</v>
      </c>
      <c r="B876" s="1" t="n">
        <f aca="false">B875+1</f>
        <v>1874</v>
      </c>
      <c r="C876" s="1" t="s">
        <v>955</v>
      </c>
      <c r="D876" s="3" t="n">
        <v>26755</v>
      </c>
      <c r="E876" s="1" t="s">
        <v>84</v>
      </c>
      <c r="F876" s="1" t="n">
        <v>80</v>
      </c>
      <c r="G876" s="1" t="s">
        <v>34</v>
      </c>
      <c r="H876" s="1" t="s">
        <v>35</v>
      </c>
      <c r="I876" s="1" t="s">
        <v>36</v>
      </c>
    </row>
    <row r="877" customFormat="false" ht="15" hidden="false" customHeight="true" outlineLevel="0" collapsed="false">
      <c r="A877" s="1" t="n">
        <f aca="false">A876+1</f>
        <v>875</v>
      </c>
      <c r="B877" s="1" t="n">
        <f aca="false">B876+1</f>
        <v>1875</v>
      </c>
      <c r="C877" s="1" t="s">
        <v>956</v>
      </c>
      <c r="D877" s="3" t="n">
        <v>27030</v>
      </c>
      <c r="E877" s="1" t="s">
        <v>84</v>
      </c>
      <c r="F877" s="1" t="n">
        <v>80</v>
      </c>
      <c r="G877" s="1" t="s">
        <v>34</v>
      </c>
      <c r="H877" s="1" t="s">
        <v>35</v>
      </c>
      <c r="I877" s="1" t="s">
        <v>36</v>
      </c>
    </row>
    <row r="878" customFormat="false" ht="15" hidden="false" customHeight="true" outlineLevel="0" collapsed="false">
      <c r="A878" s="1" t="n">
        <f aca="false">A877+1</f>
        <v>876</v>
      </c>
      <c r="B878" s="1" t="n">
        <f aca="false">B877+1</f>
        <v>1876</v>
      </c>
      <c r="C878" s="1" t="s">
        <v>957</v>
      </c>
      <c r="D878" s="3" t="n">
        <v>27120</v>
      </c>
      <c r="E878" s="1" t="s">
        <v>84</v>
      </c>
      <c r="F878" s="1" t="n">
        <v>80</v>
      </c>
      <c r="G878" s="1" t="s">
        <v>34</v>
      </c>
      <c r="H878" s="1" t="s">
        <v>35</v>
      </c>
      <c r="I878" s="1" t="s">
        <v>36</v>
      </c>
    </row>
    <row r="879" customFormat="false" ht="15" hidden="false" customHeight="true" outlineLevel="0" collapsed="false">
      <c r="A879" s="1" t="n">
        <f aca="false">A878+1</f>
        <v>877</v>
      </c>
      <c r="B879" s="1" t="n">
        <f aca="false">B878+1</f>
        <v>1877</v>
      </c>
      <c r="C879" s="1" t="s">
        <v>958</v>
      </c>
      <c r="D879" s="3" t="n">
        <v>27395</v>
      </c>
      <c r="E879" s="1" t="s">
        <v>84</v>
      </c>
      <c r="F879" s="1" t="n">
        <v>80</v>
      </c>
      <c r="G879" s="1" t="s">
        <v>34</v>
      </c>
      <c r="H879" s="1" t="s">
        <v>35</v>
      </c>
      <c r="I879" s="1" t="s">
        <v>36</v>
      </c>
    </row>
    <row r="880" customFormat="false" ht="15" hidden="false" customHeight="true" outlineLevel="0" collapsed="false">
      <c r="A880" s="1" t="n">
        <f aca="false">A879+1</f>
        <v>878</v>
      </c>
      <c r="B880" s="1" t="n">
        <f aca="false">B879+1</f>
        <v>1878</v>
      </c>
      <c r="C880" s="1" t="s">
        <v>959</v>
      </c>
      <c r="D880" s="3" t="n">
        <v>27485</v>
      </c>
      <c r="E880" s="1" t="s">
        <v>84</v>
      </c>
      <c r="F880" s="1" t="n">
        <v>80</v>
      </c>
      <c r="G880" s="1" t="s">
        <v>34</v>
      </c>
      <c r="H880" s="1" t="s">
        <v>35</v>
      </c>
      <c r="I880" s="1" t="s">
        <v>36</v>
      </c>
    </row>
    <row r="881" customFormat="false" ht="15" hidden="false" customHeight="true" outlineLevel="0" collapsed="false">
      <c r="A881" s="1" t="n">
        <f aca="false">A880+1</f>
        <v>879</v>
      </c>
      <c r="B881" s="1" t="n">
        <f aca="false">B880+1</f>
        <v>1879</v>
      </c>
      <c r="C881" s="1" t="s">
        <v>960</v>
      </c>
      <c r="D881" s="3" t="n">
        <v>27760</v>
      </c>
      <c r="E881" s="1" t="s">
        <v>84</v>
      </c>
      <c r="F881" s="1" t="n">
        <v>80</v>
      </c>
      <c r="G881" s="1" t="s">
        <v>34</v>
      </c>
      <c r="H881" s="1" t="s">
        <v>35</v>
      </c>
      <c r="I881" s="1" t="s">
        <v>36</v>
      </c>
    </row>
    <row r="882" customFormat="false" ht="15" hidden="false" customHeight="true" outlineLevel="0" collapsed="false">
      <c r="A882" s="1" t="n">
        <f aca="false">A881+1</f>
        <v>880</v>
      </c>
      <c r="B882" s="1" t="n">
        <f aca="false">B881+1</f>
        <v>1880</v>
      </c>
      <c r="C882" s="1" t="s">
        <v>961</v>
      </c>
      <c r="D882" s="3" t="n">
        <v>27851</v>
      </c>
      <c r="E882" s="1" t="s">
        <v>84</v>
      </c>
      <c r="F882" s="1" t="n">
        <v>80</v>
      </c>
      <c r="G882" s="1" t="s">
        <v>34</v>
      </c>
      <c r="H882" s="1" t="s">
        <v>35</v>
      </c>
      <c r="I882" s="1" t="s">
        <v>36</v>
      </c>
    </row>
    <row r="883" customFormat="false" ht="15" hidden="false" customHeight="true" outlineLevel="0" collapsed="false">
      <c r="A883" s="1" t="n">
        <f aca="false">A882+1</f>
        <v>881</v>
      </c>
      <c r="B883" s="1" t="n">
        <f aca="false">B882+1</f>
        <v>1881</v>
      </c>
      <c r="C883" s="1" t="s">
        <v>962</v>
      </c>
      <c r="D883" s="3" t="n">
        <v>28126</v>
      </c>
      <c r="E883" s="1" t="s">
        <v>84</v>
      </c>
      <c r="F883" s="1" t="n">
        <v>80</v>
      </c>
      <c r="G883" s="1" t="s">
        <v>34</v>
      </c>
      <c r="H883" s="1" t="s">
        <v>35</v>
      </c>
      <c r="I883" s="1" t="s">
        <v>36</v>
      </c>
    </row>
    <row r="884" customFormat="false" ht="15" hidden="false" customHeight="true" outlineLevel="0" collapsed="false">
      <c r="A884" s="1" t="n">
        <f aca="false">A883+1</f>
        <v>882</v>
      </c>
      <c r="B884" s="1" t="n">
        <f aca="false">B883+1</f>
        <v>1882</v>
      </c>
      <c r="C884" s="1" t="s">
        <v>963</v>
      </c>
      <c r="D884" s="3" t="n">
        <v>28216</v>
      </c>
      <c r="E884" s="1" t="s">
        <v>84</v>
      </c>
      <c r="F884" s="1" t="n">
        <v>80</v>
      </c>
      <c r="G884" s="1" t="s">
        <v>34</v>
      </c>
      <c r="H884" s="1" t="s">
        <v>35</v>
      </c>
      <c r="I884" s="1" t="s">
        <v>36</v>
      </c>
    </row>
    <row r="885" customFormat="false" ht="15" hidden="false" customHeight="true" outlineLevel="0" collapsed="false">
      <c r="A885" s="1" t="n">
        <f aca="false">A884+1</f>
        <v>883</v>
      </c>
      <c r="B885" s="1" t="n">
        <f aca="false">B884+1</f>
        <v>1883</v>
      </c>
      <c r="C885" s="1" t="s">
        <v>964</v>
      </c>
      <c r="D885" s="3" t="n">
        <v>28491</v>
      </c>
      <c r="E885" s="1" t="s">
        <v>84</v>
      </c>
      <c r="F885" s="1" t="n">
        <v>80</v>
      </c>
      <c r="G885" s="1" t="s">
        <v>34</v>
      </c>
      <c r="H885" s="1" t="s">
        <v>35</v>
      </c>
      <c r="I885" s="1" t="s">
        <v>36</v>
      </c>
    </row>
    <row r="886" customFormat="false" ht="15" hidden="false" customHeight="true" outlineLevel="0" collapsed="false">
      <c r="A886" s="1" t="n">
        <f aca="false">A885+1</f>
        <v>884</v>
      </c>
      <c r="B886" s="1" t="n">
        <f aca="false">B885+1</f>
        <v>1884</v>
      </c>
      <c r="C886" s="1" t="s">
        <v>965</v>
      </c>
      <c r="D886" s="3" t="n">
        <v>28581</v>
      </c>
      <c r="E886" s="1" t="s">
        <v>84</v>
      </c>
      <c r="F886" s="1" t="n">
        <v>80</v>
      </c>
      <c r="G886" s="1" t="s">
        <v>34</v>
      </c>
      <c r="H886" s="1" t="s">
        <v>35</v>
      </c>
      <c r="I886" s="1" t="s">
        <v>36</v>
      </c>
    </row>
    <row r="887" customFormat="false" ht="15" hidden="false" customHeight="true" outlineLevel="0" collapsed="false">
      <c r="A887" s="1" t="n">
        <f aca="false">A886+1</f>
        <v>885</v>
      </c>
      <c r="B887" s="1" t="n">
        <f aca="false">B886+1</f>
        <v>1885</v>
      </c>
      <c r="C887" s="1" t="s">
        <v>966</v>
      </c>
      <c r="D887" s="3" t="n">
        <v>28856</v>
      </c>
      <c r="E887" s="1" t="s">
        <v>84</v>
      </c>
      <c r="F887" s="1" t="n">
        <v>80</v>
      </c>
      <c r="G887" s="1" t="s">
        <v>34</v>
      </c>
      <c r="H887" s="1" t="s">
        <v>35</v>
      </c>
      <c r="I887" s="1" t="s">
        <v>36</v>
      </c>
    </row>
    <row r="888" customFormat="false" ht="15" hidden="false" customHeight="true" outlineLevel="0" collapsed="false">
      <c r="A888" s="1" t="n">
        <f aca="false">A887+1</f>
        <v>886</v>
      </c>
      <c r="B888" s="1" t="n">
        <f aca="false">B887+1</f>
        <v>1886</v>
      </c>
      <c r="C888" s="1" t="s">
        <v>967</v>
      </c>
      <c r="D888" s="3" t="n">
        <v>28946</v>
      </c>
      <c r="E888" s="1" t="s">
        <v>84</v>
      </c>
      <c r="F888" s="1" t="n">
        <v>80</v>
      </c>
      <c r="G888" s="1" t="s">
        <v>34</v>
      </c>
      <c r="H888" s="1" t="s">
        <v>35</v>
      </c>
      <c r="I888" s="1" t="s">
        <v>36</v>
      </c>
    </row>
    <row r="889" customFormat="false" ht="15" hidden="false" customHeight="true" outlineLevel="0" collapsed="false">
      <c r="A889" s="1" t="n">
        <f aca="false">A888+1</f>
        <v>887</v>
      </c>
      <c r="B889" s="1" t="n">
        <f aca="false">B888+1</f>
        <v>1887</v>
      </c>
      <c r="C889" s="1" t="s">
        <v>968</v>
      </c>
      <c r="D889" s="3" t="n">
        <v>29221</v>
      </c>
      <c r="E889" s="1" t="s">
        <v>84</v>
      </c>
      <c r="F889" s="1" t="n">
        <v>80</v>
      </c>
      <c r="G889" s="1" t="s">
        <v>34</v>
      </c>
      <c r="H889" s="1" t="s">
        <v>35</v>
      </c>
      <c r="I889" s="1" t="s">
        <v>36</v>
      </c>
    </row>
    <row r="890" customFormat="false" ht="15" hidden="false" customHeight="true" outlineLevel="0" collapsed="false">
      <c r="A890" s="1" t="n">
        <f aca="false">A889+1</f>
        <v>888</v>
      </c>
      <c r="B890" s="1" t="n">
        <f aca="false">B889+1</f>
        <v>1888</v>
      </c>
      <c r="C890" s="1" t="s">
        <v>969</v>
      </c>
      <c r="D890" s="3" t="n">
        <v>29312</v>
      </c>
      <c r="E890" s="1" t="s">
        <v>84</v>
      </c>
      <c r="F890" s="1" t="n">
        <v>80</v>
      </c>
      <c r="G890" s="1" t="s">
        <v>34</v>
      </c>
      <c r="H890" s="1" t="s">
        <v>35</v>
      </c>
      <c r="I890" s="1" t="s">
        <v>36</v>
      </c>
    </row>
    <row r="891" customFormat="false" ht="15" hidden="false" customHeight="true" outlineLevel="0" collapsed="false">
      <c r="A891" s="1" t="n">
        <f aca="false">A890+1</f>
        <v>889</v>
      </c>
      <c r="B891" s="1" t="n">
        <f aca="false">B890+1</f>
        <v>1889</v>
      </c>
      <c r="C891" s="1" t="s">
        <v>970</v>
      </c>
      <c r="D891" s="3" t="n">
        <v>29587</v>
      </c>
      <c r="E891" s="1" t="s">
        <v>84</v>
      </c>
      <c r="F891" s="1" t="n">
        <v>80</v>
      </c>
      <c r="G891" s="1" t="s">
        <v>34</v>
      </c>
      <c r="H891" s="1" t="s">
        <v>35</v>
      </c>
      <c r="I891" s="1" t="s">
        <v>36</v>
      </c>
    </row>
    <row r="892" customFormat="false" ht="15" hidden="false" customHeight="true" outlineLevel="0" collapsed="false">
      <c r="A892" s="1" t="n">
        <f aca="false">A891+1</f>
        <v>890</v>
      </c>
      <c r="B892" s="1" t="n">
        <f aca="false">B891+1</f>
        <v>1890</v>
      </c>
      <c r="C892" s="1" t="s">
        <v>971</v>
      </c>
      <c r="D892" s="3" t="n">
        <v>29677</v>
      </c>
      <c r="E892" s="1" t="s">
        <v>84</v>
      </c>
      <c r="F892" s="1" t="n">
        <v>80</v>
      </c>
      <c r="G892" s="1" t="s">
        <v>34</v>
      </c>
      <c r="H892" s="1" t="s">
        <v>35</v>
      </c>
      <c r="I892" s="1" t="s">
        <v>36</v>
      </c>
    </row>
    <row r="893" customFormat="false" ht="15" hidden="false" customHeight="true" outlineLevel="0" collapsed="false">
      <c r="A893" s="1" t="n">
        <f aca="false">A892+1</f>
        <v>891</v>
      </c>
      <c r="B893" s="1" t="n">
        <f aca="false">B892+1</f>
        <v>1891</v>
      </c>
      <c r="C893" s="1" t="s">
        <v>972</v>
      </c>
      <c r="D893" s="3" t="n">
        <v>29952</v>
      </c>
      <c r="E893" s="1" t="s">
        <v>84</v>
      </c>
      <c r="F893" s="1" t="n">
        <v>80</v>
      </c>
      <c r="G893" s="1" t="s">
        <v>34</v>
      </c>
      <c r="H893" s="1" t="s">
        <v>35</v>
      </c>
      <c r="I893" s="1" t="s">
        <v>36</v>
      </c>
    </row>
    <row r="894" customFormat="false" ht="15" hidden="false" customHeight="true" outlineLevel="0" collapsed="false">
      <c r="A894" s="1" t="n">
        <f aca="false">A893+1</f>
        <v>892</v>
      </c>
      <c r="B894" s="1" t="n">
        <f aca="false">B893+1</f>
        <v>1892</v>
      </c>
      <c r="C894" s="1" t="s">
        <v>973</v>
      </c>
      <c r="D894" s="3" t="n">
        <v>30042</v>
      </c>
      <c r="E894" s="1" t="s">
        <v>84</v>
      </c>
      <c r="F894" s="1" t="n">
        <v>80</v>
      </c>
      <c r="G894" s="1" t="s">
        <v>34</v>
      </c>
      <c r="H894" s="1" t="s">
        <v>35</v>
      </c>
      <c r="I894" s="1" t="s">
        <v>36</v>
      </c>
    </row>
    <row r="895" customFormat="false" ht="15" hidden="false" customHeight="true" outlineLevel="0" collapsed="false">
      <c r="A895" s="1" t="n">
        <f aca="false">A894+1</f>
        <v>893</v>
      </c>
      <c r="B895" s="1" t="n">
        <f aca="false">B894+1</f>
        <v>1893</v>
      </c>
      <c r="C895" s="1" t="s">
        <v>974</v>
      </c>
      <c r="D895" s="3" t="n">
        <v>30317</v>
      </c>
      <c r="E895" s="1" t="s">
        <v>84</v>
      </c>
      <c r="F895" s="1" t="n">
        <v>80</v>
      </c>
      <c r="G895" s="1" t="s">
        <v>34</v>
      </c>
      <c r="H895" s="1" t="s">
        <v>35</v>
      </c>
      <c r="I895" s="1" t="s">
        <v>36</v>
      </c>
    </row>
    <row r="896" customFormat="false" ht="15" hidden="false" customHeight="true" outlineLevel="0" collapsed="false">
      <c r="A896" s="1" t="n">
        <f aca="false">A895+1</f>
        <v>894</v>
      </c>
      <c r="B896" s="1" t="n">
        <f aca="false">B895+1</f>
        <v>1894</v>
      </c>
      <c r="C896" s="1" t="s">
        <v>975</v>
      </c>
      <c r="D896" s="3" t="n">
        <v>30407</v>
      </c>
      <c r="E896" s="1" t="s">
        <v>84</v>
      </c>
      <c r="F896" s="1" t="n">
        <v>80</v>
      </c>
      <c r="G896" s="1" t="s">
        <v>34</v>
      </c>
      <c r="H896" s="1" t="s">
        <v>35</v>
      </c>
      <c r="I896" s="1" t="s">
        <v>36</v>
      </c>
    </row>
    <row r="897" customFormat="false" ht="15" hidden="false" customHeight="true" outlineLevel="0" collapsed="false">
      <c r="A897" s="1" t="n">
        <f aca="false">A896+1</f>
        <v>895</v>
      </c>
      <c r="B897" s="1" t="n">
        <f aca="false">B896+1</f>
        <v>1895</v>
      </c>
      <c r="C897" s="1" t="s">
        <v>976</v>
      </c>
      <c r="D897" s="3" t="n">
        <v>30682</v>
      </c>
      <c r="E897" s="1" t="s">
        <v>84</v>
      </c>
      <c r="F897" s="1" t="n">
        <v>80</v>
      </c>
      <c r="G897" s="1" t="s">
        <v>34</v>
      </c>
      <c r="H897" s="1" t="s">
        <v>35</v>
      </c>
      <c r="I897" s="1" t="s">
        <v>36</v>
      </c>
    </row>
    <row r="898" customFormat="false" ht="15" hidden="false" customHeight="true" outlineLevel="0" collapsed="false">
      <c r="A898" s="1" t="n">
        <f aca="false">A897+1</f>
        <v>896</v>
      </c>
      <c r="B898" s="1" t="n">
        <f aca="false">B897+1</f>
        <v>1896</v>
      </c>
      <c r="C898" s="1" t="s">
        <v>977</v>
      </c>
      <c r="D898" s="3" t="n">
        <v>30773</v>
      </c>
      <c r="E898" s="1" t="s">
        <v>84</v>
      </c>
      <c r="F898" s="1" t="n">
        <v>80</v>
      </c>
      <c r="G898" s="1" t="s">
        <v>34</v>
      </c>
      <c r="H898" s="1" t="s">
        <v>35</v>
      </c>
      <c r="I898" s="1" t="s">
        <v>36</v>
      </c>
    </row>
    <row r="899" customFormat="false" ht="15" hidden="false" customHeight="true" outlineLevel="0" collapsed="false">
      <c r="A899" s="1" t="n">
        <f aca="false">A898+1</f>
        <v>897</v>
      </c>
      <c r="B899" s="1" t="n">
        <f aca="false">B898+1</f>
        <v>1897</v>
      </c>
      <c r="C899" s="1" t="s">
        <v>978</v>
      </c>
      <c r="D899" s="3" t="n">
        <v>31048</v>
      </c>
      <c r="E899" s="1" t="s">
        <v>84</v>
      </c>
      <c r="F899" s="1" t="n">
        <v>80</v>
      </c>
      <c r="G899" s="1" t="s">
        <v>34</v>
      </c>
      <c r="H899" s="1" t="s">
        <v>35</v>
      </c>
      <c r="I899" s="1" t="s">
        <v>36</v>
      </c>
    </row>
    <row r="900" customFormat="false" ht="15" hidden="false" customHeight="true" outlineLevel="0" collapsed="false">
      <c r="A900" s="1" t="n">
        <f aca="false">A899+1</f>
        <v>898</v>
      </c>
      <c r="B900" s="1" t="n">
        <f aca="false">B899+1</f>
        <v>1898</v>
      </c>
      <c r="C900" s="1" t="s">
        <v>979</v>
      </c>
      <c r="D900" s="3" t="n">
        <v>31138</v>
      </c>
      <c r="E900" s="1" t="s">
        <v>84</v>
      </c>
      <c r="F900" s="1" t="n">
        <v>80</v>
      </c>
      <c r="G900" s="1" t="s">
        <v>34</v>
      </c>
      <c r="H900" s="1" t="s">
        <v>35</v>
      </c>
      <c r="I900" s="1" t="s">
        <v>36</v>
      </c>
    </row>
    <row r="901" customFormat="false" ht="15" hidden="false" customHeight="true" outlineLevel="0" collapsed="false">
      <c r="A901" s="1" t="n">
        <f aca="false">A900+1</f>
        <v>899</v>
      </c>
      <c r="B901" s="1" t="n">
        <f aca="false">B900+1</f>
        <v>1899</v>
      </c>
      <c r="C901" s="1" t="s">
        <v>980</v>
      </c>
      <c r="D901" s="3" t="n">
        <v>31413</v>
      </c>
      <c r="E901" s="1" t="s">
        <v>84</v>
      </c>
      <c r="F901" s="1" t="n">
        <v>80</v>
      </c>
      <c r="G901" s="1" t="s">
        <v>34</v>
      </c>
      <c r="H901" s="1" t="s">
        <v>35</v>
      </c>
      <c r="I901" s="1" t="s">
        <v>36</v>
      </c>
    </row>
    <row r="902" customFormat="false" ht="15" hidden="false" customHeight="true" outlineLevel="0" collapsed="false">
      <c r="A902" s="1" t="n">
        <f aca="false">A901+1</f>
        <v>900</v>
      </c>
      <c r="B902" s="1" t="n">
        <f aca="false">B901+1</f>
        <v>1900</v>
      </c>
      <c r="C902" s="1" t="s">
        <v>981</v>
      </c>
      <c r="D902" s="3" t="n">
        <v>31503</v>
      </c>
      <c r="E902" s="1" t="s">
        <v>84</v>
      </c>
      <c r="F902" s="1" t="n">
        <v>80</v>
      </c>
      <c r="G902" s="1" t="s">
        <v>34</v>
      </c>
      <c r="H902" s="1" t="s">
        <v>35</v>
      </c>
      <c r="I902" s="1" t="s">
        <v>36</v>
      </c>
    </row>
    <row r="903" customFormat="false" ht="15" hidden="false" customHeight="true" outlineLevel="0" collapsed="false">
      <c r="A903" s="1" t="n">
        <f aca="false">A902+1</f>
        <v>901</v>
      </c>
      <c r="B903" s="1" t="n">
        <f aca="false">B902+1</f>
        <v>1901</v>
      </c>
      <c r="C903" s="1" t="s">
        <v>982</v>
      </c>
      <c r="D903" s="3" t="n">
        <v>31778</v>
      </c>
      <c r="E903" s="1" t="s">
        <v>84</v>
      </c>
      <c r="F903" s="1" t="n">
        <v>80</v>
      </c>
      <c r="G903" s="1" t="s">
        <v>34</v>
      </c>
      <c r="H903" s="1" t="s">
        <v>35</v>
      </c>
      <c r="I903" s="1" t="s">
        <v>36</v>
      </c>
    </row>
    <row r="904" customFormat="false" ht="15" hidden="false" customHeight="true" outlineLevel="0" collapsed="false">
      <c r="A904" s="1" t="n">
        <f aca="false">A903+1</f>
        <v>902</v>
      </c>
      <c r="B904" s="1" t="n">
        <f aca="false">B903+1</f>
        <v>1902</v>
      </c>
      <c r="C904" s="1" t="s">
        <v>983</v>
      </c>
      <c r="D904" s="3" t="n">
        <v>31868</v>
      </c>
      <c r="E904" s="1" t="s">
        <v>84</v>
      </c>
      <c r="F904" s="1" t="n">
        <v>80</v>
      </c>
      <c r="G904" s="1" t="s">
        <v>34</v>
      </c>
      <c r="H904" s="1" t="s">
        <v>35</v>
      </c>
      <c r="I904" s="1" t="s">
        <v>36</v>
      </c>
    </row>
    <row r="905" customFormat="false" ht="15" hidden="false" customHeight="true" outlineLevel="0" collapsed="false">
      <c r="A905" s="1" t="n">
        <f aca="false">A904+1</f>
        <v>903</v>
      </c>
      <c r="B905" s="1" t="n">
        <f aca="false">B904+1</f>
        <v>1903</v>
      </c>
      <c r="C905" s="1" t="s">
        <v>984</v>
      </c>
      <c r="D905" s="3" t="n">
        <v>32143</v>
      </c>
      <c r="E905" s="1" t="s">
        <v>84</v>
      </c>
      <c r="F905" s="1" t="n">
        <v>80</v>
      </c>
      <c r="G905" s="1" t="s">
        <v>34</v>
      </c>
      <c r="H905" s="1" t="s">
        <v>35</v>
      </c>
      <c r="I905" s="1" t="s">
        <v>36</v>
      </c>
    </row>
    <row r="906" customFormat="false" ht="15" hidden="false" customHeight="true" outlineLevel="0" collapsed="false">
      <c r="A906" s="1" t="n">
        <f aca="false">A905+1</f>
        <v>904</v>
      </c>
      <c r="B906" s="1" t="n">
        <f aca="false">B905+1</f>
        <v>1904</v>
      </c>
      <c r="C906" s="1" t="s">
        <v>985</v>
      </c>
      <c r="D906" s="3" t="n">
        <v>32234</v>
      </c>
      <c r="E906" s="1" t="s">
        <v>84</v>
      </c>
      <c r="F906" s="1" t="n">
        <v>80</v>
      </c>
      <c r="G906" s="1" t="s">
        <v>34</v>
      </c>
      <c r="H906" s="1" t="s">
        <v>35</v>
      </c>
      <c r="I906" s="1" t="s">
        <v>36</v>
      </c>
    </row>
    <row r="907" customFormat="false" ht="15" hidden="false" customHeight="true" outlineLevel="0" collapsed="false">
      <c r="A907" s="1" t="n">
        <f aca="false">A906+1</f>
        <v>905</v>
      </c>
      <c r="B907" s="1" t="n">
        <f aca="false">B906+1</f>
        <v>1905</v>
      </c>
      <c r="C907" s="1" t="s">
        <v>986</v>
      </c>
      <c r="D907" s="3" t="n">
        <v>32509</v>
      </c>
      <c r="E907" s="1" t="s">
        <v>84</v>
      </c>
      <c r="F907" s="1" t="n">
        <v>80</v>
      </c>
      <c r="G907" s="1" t="s">
        <v>34</v>
      </c>
      <c r="H907" s="1" t="s">
        <v>35</v>
      </c>
      <c r="I907" s="1" t="s">
        <v>36</v>
      </c>
    </row>
    <row r="908" customFormat="false" ht="15" hidden="false" customHeight="true" outlineLevel="0" collapsed="false">
      <c r="A908" s="1" t="n">
        <f aca="false">A907+1</f>
        <v>906</v>
      </c>
      <c r="B908" s="1" t="n">
        <f aca="false">B907+1</f>
        <v>1906</v>
      </c>
      <c r="C908" s="1" t="s">
        <v>987</v>
      </c>
      <c r="D908" s="3" t="n">
        <v>32599</v>
      </c>
      <c r="E908" s="1" t="s">
        <v>84</v>
      </c>
      <c r="F908" s="1" t="n">
        <v>80</v>
      </c>
      <c r="G908" s="1" t="s">
        <v>34</v>
      </c>
      <c r="H908" s="1" t="s">
        <v>35</v>
      </c>
      <c r="I908" s="1" t="s">
        <v>36</v>
      </c>
    </row>
    <row r="909" customFormat="false" ht="15" hidden="false" customHeight="true" outlineLevel="0" collapsed="false">
      <c r="A909" s="1" t="n">
        <f aca="false">A908+1</f>
        <v>907</v>
      </c>
      <c r="B909" s="1" t="n">
        <f aca="false">B908+1</f>
        <v>1907</v>
      </c>
      <c r="C909" s="1" t="s">
        <v>988</v>
      </c>
      <c r="D909" s="3" t="n">
        <v>32874</v>
      </c>
      <c r="E909" s="1" t="s">
        <v>84</v>
      </c>
      <c r="F909" s="1" t="n">
        <v>80</v>
      </c>
      <c r="G909" s="1" t="s">
        <v>34</v>
      </c>
      <c r="H909" s="1" t="s">
        <v>35</v>
      </c>
      <c r="I909" s="1" t="s">
        <v>36</v>
      </c>
    </row>
    <row r="910" customFormat="false" ht="15" hidden="false" customHeight="true" outlineLevel="0" collapsed="false">
      <c r="A910" s="1" t="n">
        <f aca="false">A909+1</f>
        <v>908</v>
      </c>
      <c r="B910" s="1" t="n">
        <f aca="false">B909+1</f>
        <v>1908</v>
      </c>
      <c r="C910" s="1" t="s">
        <v>989</v>
      </c>
      <c r="D910" s="3" t="n">
        <v>32964</v>
      </c>
      <c r="E910" s="1" t="s">
        <v>84</v>
      </c>
      <c r="F910" s="1" t="n">
        <v>80</v>
      </c>
      <c r="G910" s="1" t="s">
        <v>34</v>
      </c>
      <c r="H910" s="1" t="s">
        <v>35</v>
      </c>
      <c r="I910" s="1" t="s">
        <v>36</v>
      </c>
    </row>
    <row r="911" customFormat="false" ht="15" hidden="false" customHeight="true" outlineLevel="0" collapsed="false">
      <c r="A911" s="1" t="n">
        <f aca="false">A910+1</f>
        <v>909</v>
      </c>
      <c r="B911" s="1" t="n">
        <f aca="false">B910+1</f>
        <v>1909</v>
      </c>
      <c r="C911" s="1" t="s">
        <v>990</v>
      </c>
      <c r="D911" s="3" t="n">
        <v>33239</v>
      </c>
      <c r="E911" s="1" t="s">
        <v>84</v>
      </c>
      <c r="F911" s="1" t="n">
        <v>80</v>
      </c>
      <c r="G911" s="1" t="s">
        <v>34</v>
      </c>
      <c r="H911" s="1" t="s">
        <v>35</v>
      </c>
      <c r="I911" s="1" t="s">
        <v>36</v>
      </c>
    </row>
    <row r="912" customFormat="false" ht="15" hidden="false" customHeight="true" outlineLevel="0" collapsed="false">
      <c r="A912" s="1" t="n">
        <f aca="false">A911+1</f>
        <v>910</v>
      </c>
      <c r="B912" s="1" t="n">
        <f aca="false">B911+1</f>
        <v>1910</v>
      </c>
      <c r="C912" s="1" t="s">
        <v>991</v>
      </c>
      <c r="D912" s="3" t="n">
        <v>33329</v>
      </c>
      <c r="E912" s="1" t="s">
        <v>84</v>
      </c>
      <c r="F912" s="1" t="n">
        <v>80</v>
      </c>
      <c r="G912" s="1" t="s">
        <v>34</v>
      </c>
      <c r="H912" s="1" t="s">
        <v>35</v>
      </c>
      <c r="I912" s="1" t="s">
        <v>36</v>
      </c>
    </row>
    <row r="913" customFormat="false" ht="15" hidden="false" customHeight="true" outlineLevel="0" collapsed="false">
      <c r="A913" s="1" t="n">
        <f aca="false">A912+1</f>
        <v>911</v>
      </c>
      <c r="B913" s="1" t="n">
        <f aca="false">B912+1</f>
        <v>1911</v>
      </c>
      <c r="C913" s="1" t="s">
        <v>992</v>
      </c>
      <c r="D913" s="3" t="n">
        <v>33604</v>
      </c>
      <c r="E913" s="1" t="s">
        <v>84</v>
      </c>
      <c r="F913" s="1" t="n">
        <v>80</v>
      </c>
      <c r="G913" s="1" t="s">
        <v>34</v>
      </c>
      <c r="H913" s="1" t="s">
        <v>35</v>
      </c>
      <c r="I913" s="1" t="s">
        <v>36</v>
      </c>
    </row>
    <row r="914" customFormat="false" ht="15" hidden="false" customHeight="true" outlineLevel="0" collapsed="false">
      <c r="A914" s="1" t="n">
        <f aca="false">A913+1</f>
        <v>912</v>
      </c>
      <c r="B914" s="1" t="n">
        <f aca="false">B913+1</f>
        <v>1912</v>
      </c>
      <c r="C914" s="1" t="s">
        <v>993</v>
      </c>
      <c r="D914" s="3" t="n">
        <v>33695</v>
      </c>
      <c r="E914" s="1" t="s">
        <v>84</v>
      </c>
      <c r="F914" s="1" t="n">
        <v>80</v>
      </c>
      <c r="G914" s="1" t="s">
        <v>34</v>
      </c>
      <c r="H914" s="1" t="s">
        <v>35</v>
      </c>
      <c r="I914" s="1" t="s">
        <v>36</v>
      </c>
    </row>
    <row r="915" customFormat="false" ht="15" hidden="false" customHeight="true" outlineLevel="0" collapsed="false">
      <c r="A915" s="1" t="n">
        <f aca="false">A914+1</f>
        <v>913</v>
      </c>
      <c r="B915" s="1" t="n">
        <f aca="false">B914+1</f>
        <v>1913</v>
      </c>
      <c r="C915" s="1" t="s">
        <v>994</v>
      </c>
      <c r="D915" s="3" t="n">
        <v>33970</v>
      </c>
      <c r="E915" s="1" t="s">
        <v>84</v>
      </c>
      <c r="F915" s="1" t="n">
        <v>80</v>
      </c>
      <c r="G915" s="1" t="s">
        <v>34</v>
      </c>
      <c r="H915" s="1" t="s">
        <v>35</v>
      </c>
      <c r="I915" s="1" t="s">
        <v>36</v>
      </c>
    </row>
    <row r="916" customFormat="false" ht="15" hidden="false" customHeight="true" outlineLevel="0" collapsed="false">
      <c r="A916" s="1" t="n">
        <f aca="false">A915+1</f>
        <v>914</v>
      </c>
      <c r="B916" s="1" t="n">
        <f aca="false">B915+1</f>
        <v>1914</v>
      </c>
      <c r="C916" s="1" t="s">
        <v>995</v>
      </c>
      <c r="D916" s="3" t="n">
        <v>34060</v>
      </c>
      <c r="E916" s="1" t="s">
        <v>84</v>
      </c>
      <c r="F916" s="1" t="n">
        <v>80</v>
      </c>
      <c r="G916" s="1" t="s">
        <v>34</v>
      </c>
      <c r="H916" s="1" t="s">
        <v>35</v>
      </c>
      <c r="I916" s="1" t="s">
        <v>36</v>
      </c>
    </row>
    <row r="917" customFormat="false" ht="15" hidden="false" customHeight="true" outlineLevel="0" collapsed="false">
      <c r="A917" s="1" t="n">
        <f aca="false">A916+1</f>
        <v>915</v>
      </c>
      <c r="B917" s="1" t="n">
        <f aca="false">B916+1</f>
        <v>1915</v>
      </c>
      <c r="C917" s="1" t="s">
        <v>996</v>
      </c>
      <c r="D917" s="3" t="n">
        <v>34335</v>
      </c>
      <c r="E917" s="1" t="s">
        <v>84</v>
      </c>
      <c r="F917" s="1" t="n">
        <v>80</v>
      </c>
      <c r="G917" s="1" t="s">
        <v>34</v>
      </c>
      <c r="H917" s="1" t="s">
        <v>35</v>
      </c>
      <c r="I917" s="1" t="s">
        <v>36</v>
      </c>
    </row>
    <row r="918" customFormat="false" ht="15" hidden="false" customHeight="true" outlineLevel="0" collapsed="false">
      <c r="A918" s="1" t="n">
        <f aca="false">A917+1</f>
        <v>916</v>
      </c>
      <c r="B918" s="1" t="n">
        <f aca="false">B917+1</f>
        <v>1916</v>
      </c>
      <c r="C918" s="1" t="s">
        <v>997</v>
      </c>
      <c r="D918" s="3" t="n">
        <v>34425</v>
      </c>
      <c r="E918" s="1" t="s">
        <v>84</v>
      </c>
      <c r="F918" s="1" t="n">
        <v>80</v>
      </c>
      <c r="G918" s="1" t="s">
        <v>34</v>
      </c>
      <c r="H918" s="1" t="s">
        <v>35</v>
      </c>
      <c r="I918" s="1" t="s">
        <v>36</v>
      </c>
    </row>
    <row r="919" customFormat="false" ht="15" hidden="false" customHeight="true" outlineLevel="0" collapsed="false">
      <c r="A919" s="1" t="n">
        <f aca="false">A918+1</f>
        <v>917</v>
      </c>
      <c r="B919" s="1" t="n">
        <f aca="false">B918+1</f>
        <v>1917</v>
      </c>
      <c r="C919" s="1" t="s">
        <v>998</v>
      </c>
      <c r="D919" s="3" t="n">
        <v>34700</v>
      </c>
      <c r="E919" s="1" t="s">
        <v>84</v>
      </c>
      <c r="F919" s="1" t="n">
        <v>80</v>
      </c>
      <c r="G919" s="1" t="s">
        <v>34</v>
      </c>
      <c r="H919" s="1" t="s">
        <v>35</v>
      </c>
      <c r="I919" s="1" t="s">
        <v>36</v>
      </c>
    </row>
    <row r="920" customFormat="false" ht="15" hidden="false" customHeight="true" outlineLevel="0" collapsed="false">
      <c r="A920" s="1" t="n">
        <f aca="false">A919+1</f>
        <v>918</v>
      </c>
      <c r="B920" s="1" t="n">
        <f aca="false">B919+1</f>
        <v>1918</v>
      </c>
      <c r="C920" s="1" t="s">
        <v>999</v>
      </c>
      <c r="D920" s="3" t="n">
        <v>34790</v>
      </c>
      <c r="E920" s="1" t="s">
        <v>84</v>
      </c>
      <c r="F920" s="1" t="n">
        <v>80</v>
      </c>
      <c r="G920" s="1" t="s">
        <v>34</v>
      </c>
      <c r="H920" s="1" t="s">
        <v>35</v>
      </c>
      <c r="I920" s="1" t="s">
        <v>36</v>
      </c>
    </row>
    <row r="921" customFormat="false" ht="15" hidden="false" customHeight="true" outlineLevel="0" collapsed="false">
      <c r="A921" s="1" t="n">
        <f aca="false">A920+1</f>
        <v>919</v>
      </c>
      <c r="B921" s="1" t="n">
        <f aca="false">B920+1</f>
        <v>1919</v>
      </c>
      <c r="C921" s="1" t="s">
        <v>1000</v>
      </c>
      <c r="D921" s="3" t="n">
        <v>35065</v>
      </c>
      <c r="E921" s="1" t="s">
        <v>84</v>
      </c>
      <c r="F921" s="1" t="n">
        <v>80</v>
      </c>
      <c r="G921" s="1" t="s">
        <v>34</v>
      </c>
      <c r="H921" s="1" t="s">
        <v>35</v>
      </c>
      <c r="I921" s="1" t="s">
        <v>36</v>
      </c>
    </row>
    <row r="922" customFormat="false" ht="15" hidden="false" customHeight="true" outlineLevel="0" collapsed="false">
      <c r="A922" s="1" t="n">
        <f aca="false">A921+1</f>
        <v>920</v>
      </c>
      <c r="B922" s="1" t="n">
        <f aca="false">B921+1</f>
        <v>1920</v>
      </c>
      <c r="C922" s="1" t="s">
        <v>1001</v>
      </c>
      <c r="D922" s="3" t="n">
        <v>35156</v>
      </c>
      <c r="E922" s="1" t="s">
        <v>84</v>
      </c>
      <c r="F922" s="1" t="n">
        <v>80</v>
      </c>
      <c r="G922" s="1" t="s">
        <v>34</v>
      </c>
      <c r="H922" s="1" t="s">
        <v>35</v>
      </c>
      <c r="I922" s="1" t="s">
        <v>36</v>
      </c>
    </row>
    <row r="923" customFormat="false" ht="15" hidden="false" customHeight="true" outlineLevel="0" collapsed="false">
      <c r="A923" s="1" t="n">
        <f aca="false">A922+1</f>
        <v>921</v>
      </c>
      <c r="B923" s="1" t="n">
        <f aca="false">B922+1</f>
        <v>1921</v>
      </c>
      <c r="C923" s="1" t="s">
        <v>1002</v>
      </c>
      <c r="D923" s="3" t="n">
        <v>35431</v>
      </c>
      <c r="E923" s="1" t="s">
        <v>84</v>
      </c>
      <c r="F923" s="1" t="n">
        <v>80</v>
      </c>
      <c r="G923" s="1" t="s">
        <v>34</v>
      </c>
      <c r="H923" s="1" t="s">
        <v>35</v>
      </c>
      <c r="I923" s="1" t="s">
        <v>36</v>
      </c>
    </row>
    <row r="924" customFormat="false" ht="15" hidden="false" customHeight="true" outlineLevel="0" collapsed="false">
      <c r="A924" s="1" t="n">
        <f aca="false">A923+1</f>
        <v>922</v>
      </c>
      <c r="B924" s="1" t="n">
        <f aca="false">B923+1</f>
        <v>1922</v>
      </c>
      <c r="C924" s="1" t="s">
        <v>1003</v>
      </c>
      <c r="D924" s="3" t="n">
        <v>35521</v>
      </c>
      <c r="E924" s="1" t="s">
        <v>84</v>
      </c>
      <c r="F924" s="1" t="n">
        <v>80</v>
      </c>
      <c r="G924" s="1" t="s">
        <v>34</v>
      </c>
      <c r="H924" s="1" t="s">
        <v>35</v>
      </c>
      <c r="I924" s="1" t="s">
        <v>36</v>
      </c>
    </row>
    <row r="925" customFormat="false" ht="15" hidden="false" customHeight="true" outlineLevel="0" collapsed="false">
      <c r="A925" s="1" t="n">
        <f aca="false">A924+1</f>
        <v>923</v>
      </c>
      <c r="B925" s="1" t="n">
        <f aca="false">B924+1</f>
        <v>1923</v>
      </c>
      <c r="C925" s="1" t="s">
        <v>1004</v>
      </c>
      <c r="D925" s="3" t="n">
        <v>35796</v>
      </c>
      <c r="E925" s="1" t="s">
        <v>84</v>
      </c>
      <c r="F925" s="1" t="n">
        <v>80</v>
      </c>
      <c r="G925" s="1" t="s">
        <v>34</v>
      </c>
      <c r="H925" s="1" t="s">
        <v>35</v>
      </c>
      <c r="I925" s="1" t="s">
        <v>36</v>
      </c>
    </row>
    <row r="926" customFormat="false" ht="15" hidden="false" customHeight="true" outlineLevel="0" collapsed="false">
      <c r="A926" s="1" t="n">
        <f aca="false">A925+1</f>
        <v>924</v>
      </c>
      <c r="B926" s="1" t="n">
        <f aca="false">B925+1</f>
        <v>1924</v>
      </c>
      <c r="C926" s="1" t="s">
        <v>1005</v>
      </c>
      <c r="D926" s="3" t="n">
        <v>35886</v>
      </c>
      <c r="E926" s="1" t="s">
        <v>84</v>
      </c>
      <c r="F926" s="1" t="n">
        <v>80</v>
      </c>
      <c r="G926" s="1" t="s">
        <v>34</v>
      </c>
      <c r="H926" s="1" t="s">
        <v>35</v>
      </c>
      <c r="I926" s="1" t="s">
        <v>36</v>
      </c>
    </row>
    <row r="927" customFormat="false" ht="15" hidden="false" customHeight="true" outlineLevel="0" collapsed="false">
      <c r="A927" s="1" t="n">
        <f aca="false">A926+1</f>
        <v>925</v>
      </c>
      <c r="B927" s="1" t="n">
        <f aca="false">B926+1</f>
        <v>1925</v>
      </c>
      <c r="C927" s="1" t="s">
        <v>1006</v>
      </c>
      <c r="D927" s="3" t="n">
        <v>36161</v>
      </c>
      <c r="E927" s="1" t="s">
        <v>84</v>
      </c>
      <c r="F927" s="1" t="n">
        <v>80</v>
      </c>
      <c r="G927" s="1" t="s">
        <v>34</v>
      </c>
      <c r="H927" s="1" t="s">
        <v>35</v>
      </c>
      <c r="I927" s="1" t="s">
        <v>36</v>
      </c>
    </row>
    <row r="928" customFormat="false" ht="15" hidden="false" customHeight="true" outlineLevel="0" collapsed="false">
      <c r="A928" s="1" t="n">
        <f aca="false">A927+1</f>
        <v>926</v>
      </c>
      <c r="B928" s="1" t="n">
        <f aca="false">B927+1</f>
        <v>1926</v>
      </c>
      <c r="C928" s="1" t="s">
        <v>1007</v>
      </c>
      <c r="D928" s="3" t="n">
        <v>36251</v>
      </c>
      <c r="E928" s="1" t="s">
        <v>84</v>
      </c>
      <c r="F928" s="1" t="n">
        <v>80</v>
      </c>
      <c r="G928" s="1" t="s">
        <v>34</v>
      </c>
      <c r="H928" s="1" t="s">
        <v>35</v>
      </c>
      <c r="I928" s="1" t="s">
        <v>36</v>
      </c>
    </row>
    <row r="929" customFormat="false" ht="15" hidden="false" customHeight="true" outlineLevel="0" collapsed="false">
      <c r="A929" s="1" t="n">
        <f aca="false">A928+1</f>
        <v>927</v>
      </c>
      <c r="B929" s="1" t="n">
        <f aca="false">B928+1</f>
        <v>1927</v>
      </c>
      <c r="C929" s="1" t="s">
        <v>1008</v>
      </c>
      <c r="D929" s="3" t="n">
        <v>36526</v>
      </c>
      <c r="E929" s="1" t="s">
        <v>84</v>
      </c>
      <c r="F929" s="1" t="n">
        <v>80</v>
      </c>
      <c r="G929" s="1" t="s">
        <v>34</v>
      </c>
      <c r="H929" s="1" t="s">
        <v>35</v>
      </c>
      <c r="I929" s="1" t="s">
        <v>36</v>
      </c>
    </row>
    <row r="930" customFormat="false" ht="15" hidden="false" customHeight="true" outlineLevel="0" collapsed="false">
      <c r="A930" s="1" t="n">
        <f aca="false">A929+1</f>
        <v>928</v>
      </c>
      <c r="B930" s="1" t="n">
        <f aca="false">B929+1</f>
        <v>1928</v>
      </c>
      <c r="C930" s="1" t="s">
        <v>1009</v>
      </c>
      <c r="D930" s="3" t="n">
        <v>36617</v>
      </c>
      <c r="E930" s="1" t="s">
        <v>84</v>
      </c>
      <c r="F930" s="1" t="n">
        <v>80</v>
      </c>
      <c r="G930" s="1" t="s">
        <v>34</v>
      </c>
      <c r="H930" s="1" t="s">
        <v>35</v>
      </c>
      <c r="I930" s="1" t="s">
        <v>36</v>
      </c>
    </row>
    <row r="931" customFormat="false" ht="15" hidden="false" customHeight="true" outlineLevel="0" collapsed="false">
      <c r="A931" s="1" t="n">
        <f aca="false">A930+1</f>
        <v>929</v>
      </c>
      <c r="B931" s="1" t="n">
        <f aca="false">B930+1</f>
        <v>1929</v>
      </c>
      <c r="C931" s="1" t="s">
        <v>1010</v>
      </c>
      <c r="D931" s="3" t="n">
        <v>36892</v>
      </c>
      <c r="E931" s="1" t="s">
        <v>84</v>
      </c>
      <c r="F931" s="1" t="n">
        <v>80</v>
      </c>
      <c r="G931" s="1" t="s">
        <v>34</v>
      </c>
      <c r="H931" s="1" t="s">
        <v>35</v>
      </c>
      <c r="I931" s="1" t="s">
        <v>36</v>
      </c>
    </row>
    <row r="932" customFormat="false" ht="15" hidden="false" customHeight="true" outlineLevel="0" collapsed="false">
      <c r="A932" s="1" t="n">
        <f aca="false">A931+1</f>
        <v>930</v>
      </c>
      <c r="B932" s="1" t="n">
        <f aca="false">B931+1</f>
        <v>1930</v>
      </c>
      <c r="C932" s="1" t="s">
        <v>1011</v>
      </c>
      <c r="D932" s="3" t="n">
        <v>36982</v>
      </c>
      <c r="E932" s="1" t="s">
        <v>84</v>
      </c>
      <c r="F932" s="1" t="n">
        <v>80</v>
      </c>
      <c r="G932" s="1" t="s">
        <v>34</v>
      </c>
      <c r="H932" s="1" t="s">
        <v>35</v>
      </c>
      <c r="I932" s="1" t="s">
        <v>36</v>
      </c>
    </row>
    <row r="933" customFormat="false" ht="15" hidden="false" customHeight="true" outlineLevel="0" collapsed="false">
      <c r="A933" s="1" t="n">
        <f aca="false">A932+1</f>
        <v>931</v>
      </c>
      <c r="B933" s="1" t="n">
        <f aca="false">B932+1</f>
        <v>1931</v>
      </c>
      <c r="C933" s="1" t="s">
        <v>1012</v>
      </c>
      <c r="D933" s="3" t="n">
        <v>37257</v>
      </c>
      <c r="E933" s="1" t="s">
        <v>84</v>
      </c>
      <c r="F933" s="1" t="n">
        <v>80</v>
      </c>
      <c r="G933" s="1" t="s">
        <v>34</v>
      </c>
      <c r="H933" s="1" t="s">
        <v>35</v>
      </c>
      <c r="I933" s="1" t="s">
        <v>36</v>
      </c>
    </row>
    <row r="934" customFormat="false" ht="15" hidden="false" customHeight="true" outlineLevel="0" collapsed="false">
      <c r="A934" s="1" t="n">
        <f aca="false">A933+1</f>
        <v>932</v>
      </c>
      <c r="B934" s="1" t="n">
        <f aca="false">B933+1</f>
        <v>1932</v>
      </c>
      <c r="C934" s="1" t="s">
        <v>1013</v>
      </c>
      <c r="D934" s="3" t="n">
        <v>37347</v>
      </c>
      <c r="E934" s="1" t="s">
        <v>84</v>
      </c>
      <c r="F934" s="1" t="n">
        <v>80</v>
      </c>
      <c r="G934" s="1" t="s">
        <v>34</v>
      </c>
      <c r="H934" s="1" t="s">
        <v>35</v>
      </c>
      <c r="I934" s="1" t="s">
        <v>36</v>
      </c>
    </row>
    <row r="935" customFormat="false" ht="15" hidden="false" customHeight="true" outlineLevel="0" collapsed="false">
      <c r="A935" s="1" t="n">
        <f aca="false">A934+1</f>
        <v>933</v>
      </c>
      <c r="B935" s="1" t="n">
        <f aca="false">B934+1</f>
        <v>1933</v>
      </c>
      <c r="C935" s="1" t="s">
        <v>1014</v>
      </c>
      <c r="D935" s="3" t="n">
        <v>37622</v>
      </c>
      <c r="E935" s="1" t="s">
        <v>84</v>
      </c>
      <c r="F935" s="1" t="n">
        <v>80</v>
      </c>
      <c r="G935" s="1" t="s">
        <v>34</v>
      </c>
      <c r="H935" s="1" t="s">
        <v>35</v>
      </c>
      <c r="I935" s="1" t="s">
        <v>36</v>
      </c>
    </row>
    <row r="936" customFormat="false" ht="15" hidden="false" customHeight="true" outlineLevel="0" collapsed="false">
      <c r="A936" s="1" t="n">
        <f aca="false">A935+1</f>
        <v>934</v>
      </c>
      <c r="B936" s="1" t="n">
        <f aca="false">B935+1</f>
        <v>1934</v>
      </c>
      <c r="C936" s="1" t="s">
        <v>1015</v>
      </c>
      <c r="D936" s="3" t="n">
        <v>37712</v>
      </c>
      <c r="E936" s="1" t="s">
        <v>84</v>
      </c>
      <c r="F936" s="1" t="n">
        <v>80</v>
      </c>
      <c r="G936" s="1" t="s">
        <v>34</v>
      </c>
      <c r="H936" s="1" t="s">
        <v>35</v>
      </c>
      <c r="I936" s="1" t="s">
        <v>36</v>
      </c>
    </row>
    <row r="937" customFormat="false" ht="15" hidden="false" customHeight="true" outlineLevel="0" collapsed="false">
      <c r="A937" s="1" t="n">
        <f aca="false">A936+1</f>
        <v>935</v>
      </c>
      <c r="B937" s="1" t="n">
        <f aca="false">B936+1</f>
        <v>1935</v>
      </c>
      <c r="C937" s="1" t="s">
        <v>1016</v>
      </c>
      <c r="D937" s="3" t="n">
        <v>37987</v>
      </c>
      <c r="E937" s="1" t="s">
        <v>84</v>
      </c>
      <c r="F937" s="1" t="n">
        <v>80</v>
      </c>
      <c r="G937" s="1" t="s">
        <v>34</v>
      </c>
      <c r="H937" s="1" t="s">
        <v>35</v>
      </c>
      <c r="I937" s="1" t="s">
        <v>36</v>
      </c>
    </row>
    <row r="938" customFormat="false" ht="15" hidden="false" customHeight="true" outlineLevel="0" collapsed="false">
      <c r="A938" s="1" t="n">
        <f aca="false">A937+1</f>
        <v>936</v>
      </c>
      <c r="B938" s="1" t="n">
        <f aca="false">B937+1</f>
        <v>1936</v>
      </c>
      <c r="C938" s="1" t="s">
        <v>1017</v>
      </c>
      <c r="D938" s="3" t="n">
        <v>38078</v>
      </c>
      <c r="E938" s="1" t="s">
        <v>84</v>
      </c>
      <c r="F938" s="1" t="n">
        <v>80</v>
      </c>
      <c r="G938" s="1" t="s">
        <v>34</v>
      </c>
      <c r="H938" s="1" t="s">
        <v>35</v>
      </c>
      <c r="I938" s="1" t="s">
        <v>36</v>
      </c>
    </row>
    <row r="939" customFormat="false" ht="15" hidden="false" customHeight="true" outlineLevel="0" collapsed="false">
      <c r="A939" s="1" t="n">
        <f aca="false">A938+1</f>
        <v>937</v>
      </c>
      <c r="B939" s="1" t="n">
        <f aca="false">B938+1</f>
        <v>1937</v>
      </c>
      <c r="C939" s="1" t="s">
        <v>1018</v>
      </c>
      <c r="D939" s="3" t="n">
        <v>38353</v>
      </c>
      <c r="E939" s="1" t="s">
        <v>84</v>
      </c>
      <c r="F939" s="1" t="n">
        <v>80</v>
      </c>
      <c r="G939" s="1" t="s">
        <v>34</v>
      </c>
      <c r="H939" s="1" t="s">
        <v>35</v>
      </c>
      <c r="I939" s="1" t="s">
        <v>36</v>
      </c>
    </row>
    <row r="940" customFormat="false" ht="15" hidden="false" customHeight="true" outlineLevel="0" collapsed="false">
      <c r="A940" s="1" t="n">
        <f aca="false">A939+1</f>
        <v>938</v>
      </c>
      <c r="B940" s="1" t="n">
        <f aca="false">B939+1</f>
        <v>1938</v>
      </c>
      <c r="C940" s="1" t="s">
        <v>1019</v>
      </c>
      <c r="D940" s="3" t="n">
        <v>39173</v>
      </c>
      <c r="E940" s="1" t="s">
        <v>87</v>
      </c>
      <c r="F940" s="1" t="n">
        <v>75</v>
      </c>
      <c r="G940" s="1" t="s">
        <v>34</v>
      </c>
      <c r="H940" s="1" t="s">
        <v>35</v>
      </c>
      <c r="I940" s="1" t="s">
        <v>36</v>
      </c>
      <c r="N940" s="1" t="n">
        <v>18</v>
      </c>
    </row>
    <row r="941" customFormat="false" ht="15" hidden="false" customHeight="true" outlineLevel="0" collapsed="false">
      <c r="A941" s="1" t="n">
        <f aca="false">A940+1</f>
        <v>939</v>
      </c>
      <c r="B941" s="1" t="n">
        <f aca="false">B940+1</f>
        <v>1939</v>
      </c>
      <c r="C941" s="1" t="s">
        <v>1020</v>
      </c>
      <c r="D941" s="3" t="n">
        <v>39448</v>
      </c>
      <c r="E941" s="1" t="s">
        <v>87</v>
      </c>
      <c r="F941" s="1" t="n">
        <v>75</v>
      </c>
      <c r="G941" s="1" t="s">
        <v>34</v>
      </c>
      <c r="H941" s="1" t="s">
        <v>35</v>
      </c>
      <c r="I941" s="1" t="s">
        <v>36</v>
      </c>
      <c r="N941" s="1" t="n">
        <v>18</v>
      </c>
    </row>
    <row r="942" customFormat="false" ht="15" hidden="false" customHeight="true" outlineLevel="0" collapsed="false">
      <c r="A942" s="1" t="n">
        <f aca="false">A941+1</f>
        <v>940</v>
      </c>
      <c r="B942" s="1" t="n">
        <f aca="false">B941+1</f>
        <v>1940</v>
      </c>
      <c r="C942" s="1" t="s">
        <v>1021</v>
      </c>
      <c r="D942" s="3" t="n">
        <v>39539</v>
      </c>
      <c r="E942" s="1" t="s">
        <v>87</v>
      </c>
      <c r="F942" s="1" t="n">
        <v>75</v>
      </c>
      <c r="G942" s="1" t="s">
        <v>34</v>
      </c>
      <c r="H942" s="1" t="s">
        <v>35</v>
      </c>
      <c r="I942" s="1" t="s">
        <v>36</v>
      </c>
      <c r="N942" s="1" t="n">
        <v>18</v>
      </c>
    </row>
    <row r="943" customFormat="false" ht="15" hidden="false" customHeight="true" outlineLevel="0" collapsed="false">
      <c r="A943" s="1" t="n">
        <f aca="false">A942+1</f>
        <v>941</v>
      </c>
      <c r="B943" s="1" t="n">
        <f aca="false">B942+1</f>
        <v>1941</v>
      </c>
      <c r="C943" s="1" t="s">
        <v>1022</v>
      </c>
      <c r="D943" s="3" t="n">
        <v>39814</v>
      </c>
      <c r="E943" s="1" t="s">
        <v>87</v>
      </c>
      <c r="F943" s="1" t="n">
        <v>75</v>
      </c>
      <c r="G943" s="1" t="s">
        <v>34</v>
      </c>
      <c r="H943" s="1" t="s">
        <v>35</v>
      </c>
      <c r="I943" s="1" t="s">
        <v>36</v>
      </c>
      <c r="N943" s="1" t="n">
        <v>18</v>
      </c>
    </row>
    <row r="944" customFormat="false" ht="15" hidden="false" customHeight="true" outlineLevel="0" collapsed="false">
      <c r="A944" s="1" t="n">
        <f aca="false">A943+1</f>
        <v>942</v>
      </c>
      <c r="B944" s="1" t="n">
        <f aca="false">B943+1</f>
        <v>1942</v>
      </c>
      <c r="C944" s="1" t="s">
        <v>1023</v>
      </c>
      <c r="D944" s="3" t="n">
        <v>39904</v>
      </c>
      <c r="E944" s="1" t="s">
        <v>87</v>
      </c>
      <c r="F944" s="1" t="n">
        <v>75</v>
      </c>
      <c r="G944" s="1" t="s">
        <v>34</v>
      </c>
      <c r="H944" s="1" t="s">
        <v>35</v>
      </c>
      <c r="I944" s="1" t="s">
        <v>36</v>
      </c>
      <c r="N944" s="1" t="n">
        <v>18</v>
      </c>
    </row>
    <row r="945" customFormat="false" ht="15" hidden="false" customHeight="true" outlineLevel="0" collapsed="false">
      <c r="A945" s="1" t="n">
        <f aca="false">A944+1</f>
        <v>943</v>
      </c>
      <c r="B945" s="1" t="n">
        <f aca="false">B944+1</f>
        <v>1943</v>
      </c>
      <c r="C945" s="1" t="s">
        <v>1024</v>
      </c>
      <c r="D945" s="3" t="n">
        <v>40179</v>
      </c>
      <c r="E945" s="1" t="s">
        <v>87</v>
      </c>
      <c r="F945" s="1" t="n">
        <v>75</v>
      </c>
      <c r="G945" s="1" t="s">
        <v>34</v>
      </c>
      <c r="H945" s="1" t="s">
        <v>35</v>
      </c>
      <c r="I945" s="1" t="s">
        <v>36</v>
      </c>
      <c r="N945" s="1" t="n">
        <v>18</v>
      </c>
    </row>
    <row r="946" customFormat="false" ht="15" hidden="false" customHeight="true" outlineLevel="0" collapsed="false">
      <c r="A946" s="1" t="n">
        <f aca="false">A945+1</f>
        <v>944</v>
      </c>
      <c r="B946" s="1" t="n">
        <f aca="false">B945+1</f>
        <v>1944</v>
      </c>
      <c r="C946" s="1" t="s">
        <v>1025</v>
      </c>
      <c r="D946" s="3" t="n">
        <v>40269</v>
      </c>
      <c r="E946" s="1" t="s">
        <v>87</v>
      </c>
      <c r="F946" s="1" t="n">
        <v>75</v>
      </c>
      <c r="G946" s="1" t="s">
        <v>34</v>
      </c>
      <c r="H946" s="1" t="s">
        <v>35</v>
      </c>
      <c r="I946" s="1" t="s">
        <v>36</v>
      </c>
      <c r="N946" s="1" t="n">
        <v>18</v>
      </c>
    </row>
    <row r="947" customFormat="false" ht="15" hidden="false" customHeight="true" outlineLevel="0" collapsed="false">
      <c r="A947" s="1" t="n">
        <f aca="false">A946+1</f>
        <v>945</v>
      </c>
      <c r="B947" s="1" t="n">
        <f aca="false">B946+1</f>
        <v>1945</v>
      </c>
      <c r="C947" s="1" t="s">
        <v>1026</v>
      </c>
      <c r="D947" s="3" t="n">
        <v>40544</v>
      </c>
      <c r="E947" s="1" t="s">
        <v>87</v>
      </c>
      <c r="F947" s="1" t="n">
        <v>75</v>
      </c>
      <c r="G947" s="1" t="s">
        <v>34</v>
      </c>
      <c r="H947" s="1" t="s">
        <v>35</v>
      </c>
      <c r="I947" s="1" t="s">
        <v>36</v>
      </c>
      <c r="N947" s="1" t="n">
        <v>18</v>
      </c>
    </row>
    <row r="948" customFormat="false" ht="15" hidden="false" customHeight="true" outlineLevel="0" collapsed="false">
      <c r="A948" s="1" t="n">
        <f aca="false">A947+1</f>
        <v>946</v>
      </c>
      <c r="B948" s="1" t="n">
        <f aca="false">B947+1</f>
        <v>1946</v>
      </c>
      <c r="C948" s="1" t="s">
        <v>1027</v>
      </c>
      <c r="D948" s="3" t="n">
        <v>40634</v>
      </c>
      <c r="E948" s="1" t="s">
        <v>87</v>
      </c>
      <c r="F948" s="1" t="n">
        <v>75</v>
      </c>
      <c r="G948" s="1" t="s">
        <v>34</v>
      </c>
      <c r="H948" s="1" t="s">
        <v>35</v>
      </c>
      <c r="I948" s="1" t="s">
        <v>36</v>
      </c>
      <c r="N948" s="1" t="n">
        <v>18</v>
      </c>
    </row>
    <row r="949" customFormat="false" ht="15" hidden="false" customHeight="true" outlineLevel="0" collapsed="false">
      <c r="A949" s="1" t="n">
        <f aca="false">A948+1</f>
        <v>947</v>
      </c>
      <c r="B949" s="1" t="n">
        <f aca="false">B948+1</f>
        <v>1947</v>
      </c>
      <c r="C949" s="1" t="s">
        <v>1028</v>
      </c>
      <c r="D949" s="3" t="n">
        <v>40909</v>
      </c>
      <c r="E949" s="1" t="s">
        <v>87</v>
      </c>
      <c r="F949" s="1" t="n">
        <v>75</v>
      </c>
      <c r="G949" s="1" t="s">
        <v>34</v>
      </c>
      <c r="H949" s="1" t="s">
        <v>35</v>
      </c>
      <c r="I949" s="1" t="s">
        <v>36</v>
      </c>
      <c r="N949" s="1" t="n">
        <v>18</v>
      </c>
    </row>
    <row r="950" customFormat="false" ht="15" hidden="false" customHeight="true" outlineLevel="0" collapsed="false">
      <c r="A950" s="1" t="n">
        <f aca="false">A949+1</f>
        <v>948</v>
      </c>
      <c r="B950" s="1" t="n">
        <f aca="false">B949+1</f>
        <v>1948</v>
      </c>
      <c r="C950" s="1" t="s">
        <v>1029</v>
      </c>
      <c r="D950" s="3" t="n">
        <v>41000</v>
      </c>
      <c r="E950" s="1" t="s">
        <v>87</v>
      </c>
      <c r="F950" s="1" t="n">
        <v>75</v>
      </c>
      <c r="G950" s="1" t="s">
        <v>34</v>
      </c>
      <c r="H950" s="1" t="s">
        <v>35</v>
      </c>
      <c r="I950" s="1" t="s">
        <v>36</v>
      </c>
      <c r="N950" s="1" t="n">
        <v>18</v>
      </c>
    </row>
    <row r="951" customFormat="false" ht="15" hidden="false" customHeight="true" outlineLevel="0" collapsed="false">
      <c r="A951" s="1" t="n">
        <f aca="false">A950+1</f>
        <v>949</v>
      </c>
      <c r="B951" s="1" t="n">
        <f aca="false">B950+1</f>
        <v>1949</v>
      </c>
      <c r="C951" s="1" t="s">
        <v>1030</v>
      </c>
      <c r="D951" s="3" t="n">
        <v>41275</v>
      </c>
      <c r="E951" s="1" t="s">
        <v>87</v>
      </c>
      <c r="F951" s="1" t="n">
        <v>75</v>
      </c>
      <c r="G951" s="1" t="s">
        <v>34</v>
      </c>
      <c r="H951" s="1" t="s">
        <v>35</v>
      </c>
      <c r="I951" s="1" t="s">
        <v>36</v>
      </c>
      <c r="N951" s="1" t="n">
        <v>18</v>
      </c>
    </row>
    <row r="952" customFormat="false" ht="15" hidden="false" customHeight="true" outlineLevel="0" collapsed="false">
      <c r="A952" s="1" t="n">
        <f aca="false">A951+1</f>
        <v>950</v>
      </c>
      <c r="B952" s="1" t="n">
        <f aca="false">B951+1</f>
        <v>1950</v>
      </c>
      <c r="C952" s="1" t="s">
        <v>1031</v>
      </c>
      <c r="D952" s="3" t="n">
        <v>41365</v>
      </c>
      <c r="E952" s="1" t="s">
        <v>87</v>
      </c>
      <c r="F952" s="1" t="n">
        <v>75</v>
      </c>
      <c r="G952" s="1" t="s">
        <v>34</v>
      </c>
      <c r="H952" s="1" t="s">
        <v>35</v>
      </c>
      <c r="I952" s="1" t="s">
        <v>36</v>
      </c>
      <c r="N952" s="1" t="n">
        <v>18</v>
      </c>
    </row>
    <row r="953" customFormat="false" ht="15" hidden="false" customHeight="true" outlineLevel="0" collapsed="false">
      <c r="A953" s="1" t="n">
        <f aca="false">A952+1</f>
        <v>951</v>
      </c>
      <c r="B953" s="1" t="n">
        <f aca="false">B952+1</f>
        <v>1951</v>
      </c>
      <c r="C953" s="1" t="s">
        <v>1032</v>
      </c>
      <c r="D953" s="3" t="n">
        <v>41640</v>
      </c>
      <c r="E953" s="1" t="s">
        <v>87</v>
      </c>
      <c r="F953" s="1" t="n">
        <v>75</v>
      </c>
      <c r="G953" s="1" t="s">
        <v>34</v>
      </c>
      <c r="H953" s="1" t="s">
        <v>35</v>
      </c>
      <c r="I953" s="1" t="s">
        <v>36</v>
      </c>
      <c r="N953" s="1" t="n">
        <v>18</v>
      </c>
    </row>
    <row r="954" customFormat="false" ht="15" hidden="false" customHeight="true" outlineLevel="0" collapsed="false">
      <c r="A954" s="1" t="n">
        <f aca="false">A953+1</f>
        <v>952</v>
      </c>
      <c r="B954" s="1" t="n">
        <f aca="false">B953+1</f>
        <v>1952</v>
      </c>
      <c r="C954" s="1" t="s">
        <v>1033</v>
      </c>
      <c r="D954" s="3" t="n">
        <v>41730</v>
      </c>
      <c r="E954" s="1" t="s">
        <v>87</v>
      </c>
      <c r="F954" s="1" t="n">
        <v>75</v>
      </c>
      <c r="G954" s="1" t="s">
        <v>34</v>
      </c>
      <c r="H954" s="1" t="s">
        <v>35</v>
      </c>
      <c r="I954" s="1" t="s">
        <v>36</v>
      </c>
      <c r="N954" s="1" t="n">
        <v>18</v>
      </c>
    </row>
    <row r="955" customFormat="false" ht="15" hidden="false" customHeight="true" outlineLevel="0" collapsed="false">
      <c r="A955" s="1" t="n">
        <f aca="false">A954+1</f>
        <v>953</v>
      </c>
      <c r="B955" s="1" t="n">
        <f aca="false">B954+1</f>
        <v>1953</v>
      </c>
      <c r="C955" s="1" t="s">
        <v>1034</v>
      </c>
      <c r="D955" s="3" t="n">
        <v>42005</v>
      </c>
      <c r="E955" s="1" t="s">
        <v>87</v>
      </c>
      <c r="F955" s="1" t="n">
        <v>75</v>
      </c>
      <c r="G955" s="1" t="s">
        <v>34</v>
      </c>
      <c r="H955" s="1" t="s">
        <v>35</v>
      </c>
      <c r="I955" s="1" t="s">
        <v>36</v>
      </c>
      <c r="N955" s="1" t="n">
        <v>18</v>
      </c>
    </row>
    <row r="956" customFormat="false" ht="15" hidden="false" customHeight="true" outlineLevel="0" collapsed="false">
      <c r="A956" s="1" t="n">
        <f aca="false">A955+1</f>
        <v>954</v>
      </c>
      <c r="B956" s="1" t="n">
        <f aca="false">B955+1</f>
        <v>1954</v>
      </c>
      <c r="C956" s="1" t="s">
        <v>1035</v>
      </c>
      <c r="D956" s="3" t="n">
        <v>42095</v>
      </c>
      <c r="E956" s="1" t="s">
        <v>87</v>
      </c>
      <c r="F956" s="1" t="n">
        <v>75</v>
      </c>
      <c r="G956" s="1" t="s">
        <v>34</v>
      </c>
      <c r="H956" s="1" t="s">
        <v>35</v>
      </c>
      <c r="I956" s="1" t="s">
        <v>36</v>
      </c>
      <c r="N956" s="1" t="n">
        <v>18</v>
      </c>
    </row>
    <row r="957" customFormat="false" ht="15" hidden="false" customHeight="true" outlineLevel="0" collapsed="false">
      <c r="A957" s="1" t="n">
        <f aca="false">A956+1</f>
        <v>955</v>
      </c>
      <c r="B957" s="1" t="n">
        <f aca="false">B956+1</f>
        <v>1955</v>
      </c>
      <c r="C957" s="1" t="s">
        <v>1036</v>
      </c>
      <c r="D957" s="3" t="n">
        <v>42370</v>
      </c>
      <c r="E957" s="1" t="s">
        <v>87</v>
      </c>
      <c r="F957" s="1" t="n">
        <v>75</v>
      </c>
      <c r="G957" s="1" t="s">
        <v>34</v>
      </c>
      <c r="H957" s="1" t="s">
        <v>35</v>
      </c>
      <c r="I957" s="1" t="s">
        <v>36</v>
      </c>
      <c r="N957" s="1" t="n">
        <v>18</v>
      </c>
    </row>
    <row r="958" customFormat="false" ht="15" hidden="false" customHeight="true" outlineLevel="0" collapsed="false">
      <c r="A958" s="1" t="n">
        <f aca="false">A957+1</f>
        <v>956</v>
      </c>
      <c r="B958" s="1" t="n">
        <f aca="false">B957+1</f>
        <v>1956</v>
      </c>
      <c r="C958" s="1" t="s">
        <v>1037</v>
      </c>
      <c r="D958" s="3" t="n">
        <v>42461</v>
      </c>
      <c r="E958" s="1" t="s">
        <v>87</v>
      </c>
      <c r="F958" s="1" t="n">
        <v>75</v>
      </c>
      <c r="G958" s="1" t="s">
        <v>34</v>
      </c>
      <c r="H958" s="1" t="s">
        <v>35</v>
      </c>
      <c r="I958" s="1" t="s">
        <v>36</v>
      </c>
      <c r="N958" s="1" t="n">
        <v>18</v>
      </c>
    </row>
    <row r="959" customFormat="false" ht="15" hidden="false" customHeight="true" outlineLevel="0" collapsed="false">
      <c r="A959" s="1" t="n">
        <f aca="false">A958+1</f>
        <v>957</v>
      </c>
      <c r="B959" s="1" t="n">
        <f aca="false">B958+1</f>
        <v>1957</v>
      </c>
      <c r="C959" s="1" t="s">
        <v>1038</v>
      </c>
      <c r="D959" s="3" t="n">
        <v>42736</v>
      </c>
      <c r="E959" s="1" t="s">
        <v>87</v>
      </c>
      <c r="F959" s="1" t="n">
        <v>75</v>
      </c>
      <c r="G959" s="1" t="s">
        <v>34</v>
      </c>
      <c r="H959" s="1" t="s">
        <v>35</v>
      </c>
      <c r="I959" s="1" t="s">
        <v>36</v>
      </c>
      <c r="N959" s="1" t="n">
        <v>18</v>
      </c>
    </row>
    <row r="960" customFormat="false" ht="15" hidden="false" customHeight="true" outlineLevel="0" collapsed="false">
      <c r="A960" s="1" t="n">
        <f aca="false">A959+1</f>
        <v>958</v>
      </c>
      <c r="B960" s="1" t="n">
        <f aca="false">B959+1</f>
        <v>1958</v>
      </c>
      <c r="C960" s="1" t="s">
        <v>1039</v>
      </c>
      <c r="D960" s="3" t="n">
        <v>42826</v>
      </c>
      <c r="E960" s="1" t="s">
        <v>87</v>
      </c>
      <c r="F960" s="1" t="n">
        <v>75</v>
      </c>
      <c r="G960" s="1" t="s">
        <v>34</v>
      </c>
      <c r="H960" s="1" t="s">
        <v>35</v>
      </c>
      <c r="I960" s="1" t="s">
        <v>36</v>
      </c>
      <c r="N960" s="1" t="n">
        <v>18</v>
      </c>
    </row>
    <row r="961" customFormat="false" ht="15" hidden="false" customHeight="true" outlineLevel="0" collapsed="false">
      <c r="A961" s="1" t="n">
        <f aca="false">A960+1</f>
        <v>959</v>
      </c>
      <c r="B961" s="1" t="n">
        <f aca="false">B960+1</f>
        <v>1959</v>
      </c>
      <c r="C961" s="1" t="s">
        <v>1040</v>
      </c>
      <c r="D961" s="3" t="n">
        <v>43101</v>
      </c>
      <c r="E961" s="1" t="s">
        <v>87</v>
      </c>
      <c r="F961" s="1" t="n">
        <v>75</v>
      </c>
      <c r="G961" s="1" t="s">
        <v>34</v>
      </c>
      <c r="H961" s="1" t="s">
        <v>35</v>
      </c>
      <c r="I961" s="1" t="s">
        <v>36</v>
      </c>
      <c r="N961" s="1" t="n">
        <v>18</v>
      </c>
    </row>
    <row r="962" customFormat="false" ht="15" hidden="false" customHeight="true" outlineLevel="0" collapsed="false">
      <c r="A962" s="1" t="n">
        <f aca="false">A961+1</f>
        <v>960</v>
      </c>
      <c r="B962" s="1" t="n">
        <f aca="false">B961+1</f>
        <v>1960</v>
      </c>
      <c r="C962" s="1" t="s">
        <v>1041</v>
      </c>
      <c r="D962" s="3" t="n">
        <v>43191</v>
      </c>
      <c r="E962" s="1" t="s">
        <v>87</v>
      </c>
      <c r="F962" s="1" t="n">
        <v>75</v>
      </c>
      <c r="G962" s="1" t="s">
        <v>34</v>
      </c>
      <c r="H962" s="1" t="s">
        <v>35</v>
      </c>
      <c r="I962" s="1" t="s">
        <v>36</v>
      </c>
      <c r="N962" s="1" t="n">
        <v>18</v>
      </c>
    </row>
    <row r="963" customFormat="false" ht="15" hidden="false" customHeight="true" outlineLevel="0" collapsed="false">
      <c r="A963" s="1" t="n">
        <f aca="false">A962+1</f>
        <v>961</v>
      </c>
      <c r="B963" s="1" t="n">
        <f aca="false">B962+1</f>
        <v>1961</v>
      </c>
      <c r="C963" s="1" t="s">
        <v>1042</v>
      </c>
      <c r="D963" s="3" t="n">
        <v>43466</v>
      </c>
      <c r="E963" s="1" t="s">
        <v>87</v>
      </c>
      <c r="F963" s="1" t="n">
        <v>75</v>
      </c>
      <c r="G963" s="1" t="s">
        <v>34</v>
      </c>
      <c r="H963" s="1" t="s">
        <v>35</v>
      </c>
      <c r="I963" s="1" t="s">
        <v>36</v>
      </c>
      <c r="N963" s="1" t="n">
        <v>18</v>
      </c>
    </row>
    <row r="964" customFormat="false" ht="15" hidden="false" customHeight="true" outlineLevel="0" collapsed="false">
      <c r="A964" s="1" t="n">
        <f aca="false">A963+1</f>
        <v>962</v>
      </c>
      <c r="B964" s="1" t="n">
        <f aca="false">B963+1</f>
        <v>1962</v>
      </c>
      <c r="C964" s="1" t="s">
        <v>1043</v>
      </c>
      <c r="D964" s="3" t="n">
        <v>43556</v>
      </c>
      <c r="E964" s="1" t="s">
        <v>87</v>
      </c>
      <c r="F964" s="1" t="n">
        <v>75</v>
      </c>
      <c r="G964" s="1" t="s">
        <v>34</v>
      </c>
      <c r="H964" s="1" t="s">
        <v>35</v>
      </c>
      <c r="I964" s="1" t="s">
        <v>36</v>
      </c>
      <c r="N964" s="1" t="n">
        <v>18</v>
      </c>
    </row>
    <row r="965" customFormat="false" ht="15" hidden="false" customHeight="true" outlineLevel="0" collapsed="false">
      <c r="A965" s="1" t="n">
        <f aca="false">A964+1</f>
        <v>963</v>
      </c>
      <c r="B965" s="1" t="n">
        <f aca="false">B964+1</f>
        <v>1963</v>
      </c>
      <c r="C965" s="1" t="s">
        <v>1044</v>
      </c>
      <c r="D965" s="3" t="n">
        <v>43831</v>
      </c>
      <c r="E965" s="1" t="s">
        <v>87</v>
      </c>
      <c r="F965" s="1" t="n">
        <v>75</v>
      </c>
      <c r="G965" s="1" t="s">
        <v>34</v>
      </c>
      <c r="H965" s="1" t="s">
        <v>35</v>
      </c>
      <c r="I965" s="1" t="s">
        <v>36</v>
      </c>
      <c r="N965" s="1" t="n">
        <v>18</v>
      </c>
    </row>
    <row r="966" customFormat="false" ht="15" hidden="false" customHeight="true" outlineLevel="0" collapsed="false">
      <c r="A966" s="1" t="n">
        <f aca="false">A965+1</f>
        <v>964</v>
      </c>
      <c r="B966" s="1" t="n">
        <f aca="false">B965+1</f>
        <v>1964</v>
      </c>
      <c r="C966" s="1" t="s">
        <v>1045</v>
      </c>
      <c r="D966" s="3" t="n">
        <v>43922</v>
      </c>
      <c r="E966" s="1" t="s">
        <v>87</v>
      </c>
      <c r="F966" s="1" t="n">
        <v>75</v>
      </c>
      <c r="G966" s="1" t="s">
        <v>34</v>
      </c>
      <c r="H966" s="1" t="s">
        <v>35</v>
      </c>
      <c r="I966" s="1" t="s">
        <v>36</v>
      </c>
      <c r="N966" s="1" t="n">
        <v>18</v>
      </c>
    </row>
    <row r="967" customFormat="false" ht="15" hidden="false" customHeight="true" outlineLevel="0" collapsed="false">
      <c r="A967" s="1" t="n">
        <f aca="false">A966+1</f>
        <v>965</v>
      </c>
      <c r="B967" s="1" t="n">
        <f aca="false">B966+1</f>
        <v>1965</v>
      </c>
      <c r="C967" s="1" t="s">
        <v>1046</v>
      </c>
      <c r="D967" s="3" t="n">
        <v>44197</v>
      </c>
      <c r="E967" s="1" t="s">
        <v>87</v>
      </c>
      <c r="F967" s="1" t="n">
        <v>75</v>
      </c>
      <c r="G967" s="1" t="s">
        <v>34</v>
      </c>
      <c r="H967" s="1" t="s">
        <v>35</v>
      </c>
      <c r="I967" s="1" t="s">
        <v>36</v>
      </c>
      <c r="N967" s="1" t="n">
        <v>18</v>
      </c>
    </row>
    <row r="968" customFormat="false" ht="15" hidden="false" customHeight="true" outlineLevel="0" collapsed="false">
      <c r="A968" s="1" t="n">
        <f aca="false">A967+1</f>
        <v>966</v>
      </c>
      <c r="B968" s="1" t="n">
        <f aca="false">B967+1</f>
        <v>1966</v>
      </c>
      <c r="C968" s="1" t="s">
        <v>1047</v>
      </c>
      <c r="D968" s="3" t="n">
        <v>44287</v>
      </c>
      <c r="E968" s="1" t="s">
        <v>87</v>
      </c>
      <c r="F968" s="1" t="n">
        <v>75</v>
      </c>
      <c r="G968" s="1" t="s">
        <v>34</v>
      </c>
      <c r="H968" s="1" t="s">
        <v>35</v>
      </c>
      <c r="I968" s="1" t="s">
        <v>36</v>
      </c>
      <c r="N968" s="1" t="n">
        <v>18</v>
      </c>
    </row>
    <row r="969" customFormat="false" ht="15" hidden="false" customHeight="true" outlineLevel="0" collapsed="false">
      <c r="A969" s="1" t="n">
        <f aca="false">A968+1</f>
        <v>967</v>
      </c>
      <c r="B969" s="1" t="n">
        <f aca="false">B968+1</f>
        <v>1967</v>
      </c>
      <c r="C969" s="1" t="s">
        <v>1048</v>
      </c>
      <c r="D969" s="3" t="n">
        <v>44562</v>
      </c>
      <c r="E969" s="1" t="s">
        <v>87</v>
      </c>
      <c r="F969" s="1" t="n">
        <v>75</v>
      </c>
      <c r="G969" s="1" t="s">
        <v>34</v>
      </c>
      <c r="H969" s="1" t="s">
        <v>35</v>
      </c>
      <c r="I969" s="1" t="s">
        <v>36</v>
      </c>
      <c r="N969" s="1" t="n">
        <v>18</v>
      </c>
    </row>
    <row r="970" customFormat="false" ht="15" hidden="false" customHeight="true" outlineLevel="0" collapsed="false">
      <c r="A970" s="1" t="n">
        <f aca="false">A969+1</f>
        <v>968</v>
      </c>
      <c r="B970" s="1" t="n">
        <f aca="false">B969+1</f>
        <v>1968</v>
      </c>
      <c r="C970" s="1" t="s">
        <v>1049</v>
      </c>
      <c r="D970" s="3" t="n">
        <v>44652</v>
      </c>
      <c r="E970" s="1" t="s">
        <v>87</v>
      </c>
      <c r="F970" s="1" t="n">
        <v>75</v>
      </c>
      <c r="G970" s="1" t="s">
        <v>34</v>
      </c>
      <c r="H970" s="1" t="s">
        <v>35</v>
      </c>
      <c r="I970" s="1" t="s">
        <v>36</v>
      </c>
      <c r="N970" s="1" t="n">
        <v>18</v>
      </c>
    </row>
    <row r="971" customFormat="false" ht="15" hidden="false" customHeight="true" outlineLevel="0" collapsed="false">
      <c r="A971" s="1" t="n">
        <f aca="false">A970+1</f>
        <v>969</v>
      </c>
      <c r="B971" s="1" t="n">
        <f aca="false">B970+1</f>
        <v>1969</v>
      </c>
      <c r="C971" s="1" t="s">
        <v>1050</v>
      </c>
      <c r="D971" s="3" t="n">
        <v>44927</v>
      </c>
      <c r="E971" s="1" t="s">
        <v>87</v>
      </c>
      <c r="F971" s="1" t="n">
        <v>75</v>
      </c>
      <c r="G971" s="1" t="s">
        <v>34</v>
      </c>
      <c r="H971" s="1" t="s">
        <v>35</v>
      </c>
      <c r="I971" s="1" t="s">
        <v>36</v>
      </c>
      <c r="N971" s="1" t="n">
        <v>18</v>
      </c>
    </row>
    <row r="972" customFormat="false" ht="15" hidden="false" customHeight="true" outlineLevel="0" collapsed="false">
      <c r="A972" s="1" t="n">
        <f aca="false">A971+1</f>
        <v>970</v>
      </c>
      <c r="B972" s="1" t="n">
        <f aca="false">B971+1</f>
        <v>1970</v>
      </c>
      <c r="C972" s="1" t="s">
        <v>1051</v>
      </c>
      <c r="D972" s="3" t="n">
        <v>45017</v>
      </c>
      <c r="E972" s="1" t="s">
        <v>87</v>
      </c>
      <c r="F972" s="1" t="n">
        <v>75</v>
      </c>
      <c r="G972" s="1" t="s">
        <v>34</v>
      </c>
      <c r="H972" s="1" t="s">
        <v>35</v>
      </c>
      <c r="I972" s="1" t="s">
        <v>36</v>
      </c>
      <c r="N972" s="1" t="n">
        <v>18</v>
      </c>
    </row>
    <row r="973" customFormat="false" ht="15" hidden="false" customHeight="true" outlineLevel="0" collapsed="false">
      <c r="A973" s="1" t="n">
        <f aca="false">A972+1</f>
        <v>971</v>
      </c>
      <c r="B973" s="1" t="n">
        <f aca="false">B972+1</f>
        <v>1971</v>
      </c>
      <c r="C973" s="1" t="s">
        <v>1052</v>
      </c>
      <c r="D973" s="3" t="n">
        <v>45292</v>
      </c>
      <c r="E973" s="1" t="s">
        <v>87</v>
      </c>
      <c r="F973" s="1" t="n">
        <v>75</v>
      </c>
      <c r="G973" s="1" t="s">
        <v>34</v>
      </c>
      <c r="H973" s="1" t="s">
        <v>35</v>
      </c>
      <c r="I973" s="1" t="s">
        <v>36</v>
      </c>
      <c r="N973" s="1" t="n">
        <v>18</v>
      </c>
    </row>
    <row r="974" customFormat="false" ht="15" hidden="false" customHeight="true" outlineLevel="0" collapsed="false">
      <c r="A974" s="1" t="n">
        <f aca="false">A973+1</f>
        <v>972</v>
      </c>
      <c r="B974" s="1" t="n">
        <f aca="false">B973+1</f>
        <v>1972</v>
      </c>
      <c r="C974" s="1" t="s">
        <v>1053</v>
      </c>
      <c r="D974" s="3" t="n">
        <v>45383</v>
      </c>
      <c r="E974" s="1" t="s">
        <v>87</v>
      </c>
      <c r="F974" s="1" t="n">
        <v>75</v>
      </c>
      <c r="G974" s="1" t="s">
        <v>34</v>
      </c>
      <c r="H974" s="1" t="s">
        <v>35</v>
      </c>
      <c r="I974" s="1" t="s">
        <v>36</v>
      </c>
      <c r="N974" s="1" t="n">
        <v>18</v>
      </c>
    </row>
    <row r="975" customFormat="false" ht="15" hidden="false" customHeight="true" outlineLevel="0" collapsed="false">
      <c r="A975" s="1" t="n">
        <f aca="false">A974+1</f>
        <v>973</v>
      </c>
      <c r="B975" s="1" t="n">
        <f aca="false">B974+1</f>
        <v>1973</v>
      </c>
      <c r="C975" s="1" t="s">
        <v>1054</v>
      </c>
      <c r="D975" s="3" t="n">
        <v>21551</v>
      </c>
      <c r="E975" s="1" t="s">
        <v>90</v>
      </c>
      <c r="F975" s="1" t="n">
        <v>90</v>
      </c>
      <c r="G975" s="1" t="s">
        <v>34</v>
      </c>
      <c r="H975" s="1" t="s">
        <v>35</v>
      </c>
      <c r="I975" s="1" t="s">
        <v>36</v>
      </c>
      <c r="N975" s="1" t="n">
        <v>67</v>
      </c>
      <c r="O975" s="1" t="n">
        <v>3</v>
      </c>
    </row>
    <row r="976" customFormat="false" ht="15" hidden="false" customHeight="true" outlineLevel="0" collapsed="false">
      <c r="A976" s="1" t="n">
        <f aca="false">A975+1</f>
        <v>974</v>
      </c>
      <c r="B976" s="1" t="n">
        <f aca="false">B975+1</f>
        <v>1974</v>
      </c>
      <c r="C976" s="1" t="s">
        <v>1055</v>
      </c>
      <c r="D976" s="3" t="n">
        <v>21641</v>
      </c>
      <c r="E976" s="1" t="s">
        <v>90</v>
      </c>
      <c r="F976" s="1" t="n">
        <v>90</v>
      </c>
      <c r="G976" s="1" t="s">
        <v>34</v>
      </c>
      <c r="H976" s="1" t="s">
        <v>35</v>
      </c>
      <c r="I976" s="1" t="s">
        <v>36</v>
      </c>
      <c r="N976" s="1" t="n">
        <v>67</v>
      </c>
      <c r="O976" s="1" t="n">
        <v>3</v>
      </c>
    </row>
    <row r="977" customFormat="false" ht="15" hidden="false" customHeight="true" outlineLevel="0" collapsed="false">
      <c r="A977" s="1" t="n">
        <f aca="false">A976+1</f>
        <v>975</v>
      </c>
      <c r="B977" s="1" t="n">
        <f aca="false">B976+1</f>
        <v>1975</v>
      </c>
      <c r="C977" s="1" t="s">
        <v>1056</v>
      </c>
      <c r="D977" s="3" t="n">
        <v>21916</v>
      </c>
      <c r="E977" s="1" t="s">
        <v>90</v>
      </c>
      <c r="F977" s="1" t="n">
        <v>90</v>
      </c>
      <c r="G977" s="1" t="s">
        <v>34</v>
      </c>
      <c r="H977" s="1" t="s">
        <v>35</v>
      </c>
      <c r="I977" s="1" t="s">
        <v>36</v>
      </c>
      <c r="N977" s="1" t="n">
        <v>67</v>
      </c>
      <c r="O977" s="1" t="n">
        <v>3</v>
      </c>
    </row>
    <row r="978" customFormat="false" ht="15" hidden="false" customHeight="true" outlineLevel="0" collapsed="false">
      <c r="A978" s="1" t="n">
        <f aca="false">A977+1</f>
        <v>976</v>
      </c>
      <c r="B978" s="1" t="n">
        <f aca="false">B977+1</f>
        <v>1976</v>
      </c>
      <c r="C978" s="1" t="s">
        <v>1057</v>
      </c>
      <c r="D978" s="3" t="n">
        <v>22007</v>
      </c>
      <c r="E978" s="1" t="s">
        <v>90</v>
      </c>
      <c r="F978" s="1" t="n">
        <v>90</v>
      </c>
      <c r="G978" s="1" t="s">
        <v>34</v>
      </c>
      <c r="H978" s="1" t="s">
        <v>35</v>
      </c>
      <c r="I978" s="1" t="s">
        <v>36</v>
      </c>
      <c r="N978" s="1" t="n">
        <v>67</v>
      </c>
      <c r="O978" s="1" t="n">
        <v>3</v>
      </c>
    </row>
    <row r="979" customFormat="false" ht="15" hidden="false" customHeight="true" outlineLevel="0" collapsed="false">
      <c r="A979" s="1" t="n">
        <f aca="false">A978+1</f>
        <v>977</v>
      </c>
      <c r="B979" s="1" t="n">
        <f aca="false">B978+1</f>
        <v>1977</v>
      </c>
      <c r="C979" s="1" t="s">
        <v>1058</v>
      </c>
      <c r="D979" s="3" t="n">
        <v>22282</v>
      </c>
      <c r="E979" s="1" t="s">
        <v>90</v>
      </c>
      <c r="F979" s="1" t="n">
        <v>90</v>
      </c>
      <c r="G979" s="1" t="s">
        <v>34</v>
      </c>
      <c r="H979" s="1" t="s">
        <v>35</v>
      </c>
      <c r="I979" s="1" t="s">
        <v>36</v>
      </c>
      <c r="N979" s="1" t="n">
        <v>67</v>
      </c>
      <c r="O979" s="1" t="n">
        <v>3</v>
      </c>
    </row>
    <row r="980" customFormat="false" ht="15" hidden="false" customHeight="true" outlineLevel="0" collapsed="false">
      <c r="A980" s="1" t="n">
        <f aca="false">A979+1</f>
        <v>978</v>
      </c>
      <c r="B980" s="1" t="n">
        <f aca="false">B979+1</f>
        <v>1978</v>
      </c>
      <c r="C980" s="1" t="s">
        <v>1059</v>
      </c>
      <c r="D980" s="3" t="n">
        <v>22372</v>
      </c>
      <c r="E980" s="1" t="s">
        <v>90</v>
      </c>
      <c r="F980" s="1" t="n">
        <v>90</v>
      </c>
      <c r="G980" s="1" t="s">
        <v>34</v>
      </c>
      <c r="H980" s="1" t="s">
        <v>35</v>
      </c>
      <c r="I980" s="1" t="s">
        <v>36</v>
      </c>
      <c r="N980" s="1" t="n">
        <v>67</v>
      </c>
      <c r="O980" s="1" t="n">
        <v>3</v>
      </c>
    </row>
    <row r="981" customFormat="false" ht="15" hidden="false" customHeight="true" outlineLevel="0" collapsed="false">
      <c r="A981" s="1" t="n">
        <f aca="false">A980+1</f>
        <v>979</v>
      </c>
      <c r="B981" s="1" t="n">
        <f aca="false">B980+1</f>
        <v>1979</v>
      </c>
      <c r="C981" s="1" t="s">
        <v>1060</v>
      </c>
      <c r="D981" s="3" t="n">
        <v>22647</v>
      </c>
      <c r="E981" s="1" t="s">
        <v>90</v>
      </c>
      <c r="F981" s="1" t="n">
        <v>90</v>
      </c>
      <c r="G981" s="1" t="s">
        <v>34</v>
      </c>
      <c r="H981" s="1" t="s">
        <v>35</v>
      </c>
      <c r="I981" s="1" t="s">
        <v>36</v>
      </c>
      <c r="N981" s="1" t="n">
        <v>67</v>
      </c>
      <c r="O981" s="1" t="n">
        <v>3</v>
      </c>
    </row>
    <row r="982" customFormat="false" ht="15" hidden="false" customHeight="true" outlineLevel="0" collapsed="false">
      <c r="A982" s="1" t="n">
        <f aca="false">A981+1</f>
        <v>980</v>
      </c>
      <c r="B982" s="1" t="n">
        <f aca="false">B981+1</f>
        <v>1980</v>
      </c>
      <c r="C982" s="1" t="s">
        <v>1061</v>
      </c>
      <c r="D982" s="3" t="n">
        <v>22737</v>
      </c>
      <c r="E982" s="1" t="s">
        <v>90</v>
      </c>
      <c r="F982" s="1" t="n">
        <v>90</v>
      </c>
      <c r="G982" s="1" t="s">
        <v>34</v>
      </c>
      <c r="H982" s="1" t="s">
        <v>35</v>
      </c>
      <c r="I982" s="1" t="s">
        <v>36</v>
      </c>
      <c r="N982" s="1" t="n">
        <v>67</v>
      </c>
      <c r="O982" s="1" t="n">
        <v>3</v>
      </c>
    </row>
    <row r="983" customFormat="false" ht="15" hidden="false" customHeight="true" outlineLevel="0" collapsed="false">
      <c r="A983" s="1" t="n">
        <f aca="false">A982+1</f>
        <v>981</v>
      </c>
      <c r="B983" s="1" t="n">
        <f aca="false">B982+1</f>
        <v>1981</v>
      </c>
      <c r="C983" s="1" t="s">
        <v>1062</v>
      </c>
      <c r="D983" s="3" t="n">
        <v>23012</v>
      </c>
      <c r="E983" s="1" t="s">
        <v>90</v>
      </c>
      <c r="F983" s="1" t="n">
        <v>90</v>
      </c>
      <c r="G983" s="1" t="s">
        <v>34</v>
      </c>
      <c r="H983" s="1" t="s">
        <v>35</v>
      </c>
      <c r="I983" s="1" t="s">
        <v>36</v>
      </c>
      <c r="N983" s="1" t="n">
        <v>67</v>
      </c>
      <c r="O983" s="1" t="n">
        <v>3</v>
      </c>
    </row>
    <row r="984" customFormat="false" ht="15" hidden="false" customHeight="true" outlineLevel="0" collapsed="false">
      <c r="A984" s="1" t="n">
        <f aca="false">A983+1</f>
        <v>982</v>
      </c>
      <c r="B984" s="1" t="n">
        <f aca="false">B983+1</f>
        <v>1982</v>
      </c>
      <c r="C984" s="1" t="s">
        <v>1063</v>
      </c>
      <c r="D984" s="3" t="n">
        <v>23102</v>
      </c>
      <c r="E984" s="1" t="s">
        <v>90</v>
      </c>
      <c r="F984" s="1" t="n">
        <v>90</v>
      </c>
      <c r="G984" s="1" t="s">
        <v>34</v>
      </c>
      <c r="H984" s="1" t="s">
        <v>35</v>
      </c>
      <c r="I984" s="1" t="s">
        <v>36</v>
      </c>
      <c r="N984" s="1" t="n">
        <v>67</v>
      </c>
      <c r="O984" s="1" t="n">
        <v>3</v>
      </c>
    </row>
    <row r="985" customFormat="false" ht="15" hidden="false" customHeight="true" outlineLevel="0" collapsed="false">
      <c r="A985" s="1" t="n">
        <f aca="false">A984+1</f>
        <v>983</v>
      </c>
      <c r="B985" s="1" t="n">
        <f aca="false">B984+1</f>
        <v>1983</v>
      </c>
      <c r="C985" s="1" t="s">
        <v>1064</v>
      </c>
      <c r="D985" s="3" t="n">
        <v>23377</v>
      </c>
      <c r="E985" s="1" t="s">
        <v>90</v>
      </c>
      <c r="F985" s="1" t="n">
        <v>90</v>
      </c>
      <c r="G985" s="1" t="s">
        <v>34</v>
      </c>
      <c r="H985" s="1" t="s">
        <v>35</v>
      </c>
      <c r="I985" s="1" t="s">
        <v>36</v>
      </c>
      <c r="N985" s="1" t="n">
        <v>67</v>
      </c>
      <c r="O985" s="1" t="n">
        <v>3</v>
      </c>
    </row>
    <row r="986" customFormat="false" ht="15" hidden="false" customHeight="true" outlineLevel="0" collapsed="false">
      <c r="A986" s="1" t="n">
        <f aca="false">A985+1</f>
        <v>984</v>
      </c>
      <c r="B986" s="1" t="n">
        <f aca="false">B985+1</f>
        <v>1984</v>
      </c>
      <c r="C986" s="1" t="s">
        <v>1065</v>
      </c>
      <c r="D986" s="3" t="n">
        <v>23468</v>
      </c>
      <c r="E986" s="1" t="s">
        <v>90</v>
      </c>
      <c r="F986" s="1" t="n">
        <v>90</v>
      </c>
      <c r="G986" s="1" t="s">
        <v>34</v>
      </c>
      <c r="H986" s="1" t="s">
        <v>35</v>
      </c>
      <c r="I986" s="1" t="s">
        <v>36</v>
      </c>
      <c r="N986" s="1" t="n">
        <v>67</v>
      </c>
      <c r="O986" s="1" t="n">
        <v>3</v>
      </c>
    </row>
    <row r="987" customFormat="false" ht="15" hidden="false" customHeight="true" outlineLevel="0" collapsed="false">
      <c r="A987" s="1" t="n">
        <f aca="false">A986+1</f>
        <v>985</v>
      </c>
      <c r="B987" s="1" t="n">
        <f aca="false">B986+1</f>
        <v>1985</v>
      </c>
      <c r="C987" s="1" t="s">
        <v>1066</v>
      </c>
      <c r="D987" s="3" t="n">
        <v>23743</v>
      </c>
      <c r="E987" s="1" t="s">
        <v>90</v>
      </c>
      <c r="F987" s="1" t="n">
        <v>90</v>
      </c>
      <c r="G987" s="1" t="s">
        <v>34</v>
      </c>
      <c r="H987" s="1" t="s">
        <v>35</v>
      </c>
      <c r="I987" s="1" t="s">
        <v>36</v>
      </c>
      <c r="N987" s="1" t="n">
        <v>67</v>
      </c>
      <c r="O987" s="1" t="n">
        <v>3</v>
      </c>
    </row>
    <row r="988" customFormat="false" ht="15" hidden="false" customHeight="true" outlineLevel="0" collapsed="false">
      <c r="A988" s="1" t="n">
        <f aca="false">A987+1</f>
        <v>986</v>
      </c>
      <c r="B988" s="1" t="n">
        <f aca="false">B987+1</f>
        <v>1986</v>
      </c>
      <c r="C988" s="1" t="s">
        <v>1067</v>
      </c>
      <c r="D988" s="3" t="n">
        <v>23833</v>
      </c>
      <c r="E988" s="1" t="s">
        <v>90</v>
      </c>
      <c r="F988" s="1" t="n">
        <v>90</v>
      </c>
      <c r="G988" s="1" t="s">
        <v>34</v>
      </c>
      <c r="H988" s="1" t="s">
        <v>35</v>
      </c>
      <c r="I988" s="1" t="s">
        <v>36</v>
      </c>
      <c r="N988" s="1" t="n">
        <v>67</v>
      </c>
      <c r="O988" s="1" t="n">
        <v>3</v>
      </c>
    </row>
    <row r="989" customFormat="false" ht="15" hidden="false" customHeight="true" outlineLevel="0" collapsed="false">
      <c r="A989" s="1" t="n">
        <f aca="false">A988+1</f>
        <v>987</v>
      </c>
      <c r="B989" s="1" t="n">
        <f aca="false">B988+1</f>
        <v>1987</v>
      </c>
      <c r="C989" s="1" t="s">
        <v>1068</v>
      </c>
      <c r="D989" s="3" t="n">
        <v>24108</v>
      </c>
      <c r="E989" s="1" t="s">
        <v>90</v>
      </c>
      <c r="F989" s="1" t="n">
        <v>90</v>
      </c>
      <c r="G989" s="1" t="s">
        <v>34</v>
      </c>
      <c r="H989" s="1" t="s">
        <v>35</v>
      </c>
      <c r="I989" s="1" t="s">
        <v>36</v>
      </c>
      <c r="N989" s="1" t="n">
        <v>67</v>
      </c>
      <c r="O989" s="1" t="n">
        <v>3</v>
      </c>
    </row>
    <row r="990" customFormat="false" ht="15" hidden="false" customHeight="true" outlineLevel="0" collapsed="false">
      <c r="A990" s="1" t="n">
        <f aca="false">A989+1</f>
        <v>988</v>
      </c>
      <c r="B990" s="1" t="n">
        <f aca="false">B989+1</f>
        <v>1988</v>
      </c>
      <c r="C990" s="1" t="s">
        <v>1069</v>
      </c>
      <c r="D990" s="3" t="n">
        <v>24198</v>
      </c>
      <c r="E990" s="1" t="s">
        <v>90</v>
      </c>
      <c r="F990" s="1" t="n">
        <v>90</v>
      </c>
      <c r="G990" s="1" t="s">
        <v>34</v>
      </c>
      <c r="H990" s="1" t="s">
        <v>35</v>
      </c>
      <c r="I990" s="1" t="s">
        <v>36</v>
      </c>
      <c r="N990" s="1" t="n">
        <v>67</v>
      </c>
      <c r="O990" s="1" t="n">
        <v>3</v>
      </c>
    </row>
    <row r="991" customFormat="false" ht="15" hidden="false" customHeight="true" outlineLevel="0" collapsed="false">
      <c r="A991" s="1" t="n">
        <f aca="false">A990+1</f>
        <v>989</v>
      </c>
      <c r="B991" s="1" t="n">
        <f aca="false">B990+1</f>
        <v>1989</v>
      </c>
      <c r="C991" s="1" t="s">
        <v>1070</v>
      </c>
      <c r="D991" s="3" t="n">
        <v>24473</v>
      </c>
      <c r="E991" s="1" t="s">
        <v>90</v>
      </c>
      <c r="F991" s="1" t="n">
        <v>90</v>
      </c>
      <c r="G991" s="1" t="s">
        <v>34</v>
      </c>
      <c r="H991" s="1" t="s">
        <v>35</v>
      </c>
      <c r="I991" s="1" t="s">
        <v>36</v>
      </c>
      <c r="N991" s="1" t="n">
        <v>67</v>
      </c>
      <c r="O991" s="1" t="n">
        <v>3</v>
      </c>
    </row>
    <row r="992" customFormat="false" ht="15" hidden="false" customHeight="true" outlineLevel="0" collapsed="false">
      <c r="A992" s="1" t="n">
        <f aca="false">A991+1</f>
        <v>990</v>
      </c>
      <c r="B992" s="1" t="n">
        <f aca="false">B991+1</f>
        <v>1990</v>
      </c>
      <c r="C992" s="1" t="s">
        <v>1071</v>
      </c>
      <c r="D992" s="3" t="n">
        <v>24563</v>
      </c>
      <c r="E992" s="1" t="s">
        <v>90</v>
      </c>
      <c r="F992" s="1" t="n">
        <v>90</v>
      </c>
      <c r="G992" s="1" t="s">
        <v>34</v>
      </c>
      <c r="H992" s="1" t="s">
        <v>35</v>
      </c>
      <c r="I992" s="1" t="s">
        <v>36</v>
      </c>
      <c r="N992" s="1" t="n">
        <v>67</v>
      </c>
      <c r="O992" s="1" t="n">
        <v>3</v>
      </c>
    </row>
    <row r="993" customFormat="false" ht="15" hidden="false" customHeight="true" outlineLevel="0" collapsed="false">
      <c r="A993" s="1" t="n">
        <f aca="false">A992+1</f>
        <v>991</v>
      </c>
      <c r="B993" s="1" t="n">
        <f aca="false">B992+1</f>
        <v>1991</v>
      </c>
      <c r="C993" s="1" t="s">
        <v>1072</v>
      </c>
      <c r="D993" s="3" t="n">
        <v>24838</v>
      </c>
      <c r="E993" s="1" t="s">
        <v>90</v>
      </c>
      <c r="F993" s="1" t="n">
        <v>90</v>
      </c>
      <c r="G993" s="1" t="s">
        <v>34</v>
      </c>
      <c r="H993" s="1" t="s">
        <v>35</v>
      </c>
      <c r="I993" s="1" t="s">
        <v>36</v>
      </c>
      <c r="N993" s="1" t="n">
        <v>67</v>
      </c>
      <c r="O993" s="1" t="n">
        <v>3</v>
      </c>
    </row>
    <row r="994" customFormat="false" ht="15" hidden="false" customHeight="true" outlineLevel="0" collapsed="false">
      <c r="A994" s="1" t="n">
        <f aca="false">A993+1</f>
        <v>992</v>
      </c>
      <c r="B994" s="1" t="n">
        <f aca="false">B993+1</f>
        <v>1992</v>
      </c>
      <c r="C994" s="1" t="s">
        <v>1073</v>
      </c>
      <c r="D994" s="3" t="n">
        <v>24929</v>
      </c>
      <c r="E994" s="1" t="s">
        <v>90</v>
      </c>
      <c r="F994" s="1" t="n">
        <v>90</v>
      </c>
      <c r="G994" s="1" t="s">
        <v>34</v>
      </c>
      <c r="H994" s="1" t="s">
        <v>35</v>
      </c>
      <c r="I994" s="1" t="s">
        <v>36</v>
      </c>
      <c r="N994" s="1" t="n">
        <v>67</v>
      </c>
      <c r="O994" s="1" t="n">
        <v>3</v>
      </c>
    </row>
    <row r="995" customFormat="false" ht="15" hidden="false" customHeight="true" outlineLevel="0" collapsed="false">
      <c r="A995" s="1" t="n">
        <f aca="false">A994+1</f>
        <v>993</v>
      </c>
      <c r="B995" s="1" t="n">
        <f aca="false">B994+1</f>
        <v>1993</v>
      </c>
      <c r="C995" s="1" t="s">
        <v>1074</v>
      </c>
      <c r="D995" s="3" t="n">
        <v>25204</v>
      </c>
      <c r="E995" s="1" t="s">
        <v>90</v>
      </c>
      <c r="F995" s="1" t="n">
        <v>90</v>
      </c>
      <c r="G995" s="1" t="s">
        <v>34</v>
      </c>
      <c r="H995" s="1" t="s">
        <v>35</v>
      </c>
      <c r="I995" s="1" t="s">
        <v>36</v>
      </c>
      <c r="N995" s="1" t="n">
        <v>67</v>
      </c>
      <c r="O995" s="1" t="n">
        <v>3</v>
      </c>
    </row>
    <row r="996" customFormat="false" ht="15" hidden="false" customHeight="true" outlineLevel="0" collapsed="false">
      <c r="A996" s="1" t="n">
        <f aca="false">A995+1</f>
        <v>994</v>
      </c>
      <c r="B996" s="1" t="n">
        <f aca="false">B995+1</f>
        <v>1994</v>
      </c>
      <c r="C996" s="1" t="s">
        <v>1075</v>
      </c>
      <c r="D996" s="3" t="n">
        <v>25294</v>
      </c>
      <c r="E996" s="1" t="s">
        <v>90</v>
      </c>
      <c r="F996" s="1" t="n">
        <v>90</v>
      </c>
      <c r="G996" s="1" t="s">
        <v>34</v>
      </c>
      <c r="H996" s="1" t="s">
        <v>35</v>
      </c>
      <c r="I996" s="1" t="s">
        <v>36</v>
      </c>
      <c r="N996" s="1" t="n">
        <v>67</v>
      </c>
      <c r="O996" s="1" t="n">
        <v>3</v>
      </c>
    </row>
    <row r="997" customFormat="false" ht="15" hidden="false" customHeight="true" outlineLevel="0" collapsed="false">
      <c r="A997" s="1" t="n">
        <f aca="false">A996+1</f>
        <v>995</v>
      </c>
      <c r="B997" s="1" t="n">
        <f aca="false">B996+1</f>
        <v>1995</v>
      </c>
      <c r="C997" s="1" t="s">
        <v>1076</v>
      </c>
      <c r="D997" s="3" t="n">
        <v>25569</v>
      </c>
      <c r="E997" s="1" t="s">
        <v>90</v>
      </c>
      <c r="F997" s="1" t="n">
        <v>90</v>
      </c>
      <c r="G997" s="1" t="s">
        <v>34</v>
      </c>
      <c r="H997" s="1" t="s">
        <v>35</v>
      </c>
      <c r="I997" s="1" t="s">
        <v>36</v>
      </c>
      <c r="N997" s="1" t="n">
        <v>67</v>
      </c>
      <c r="O997" s="1" t="n">
        <v>3</v>
      </c>
    </row>
    <row r="998" customFormat="false" ht="15" hidden="false" customHeight="true" outlineLevel="0" collapsed="false">
      <c r="A998" s="1" t="n">
        <f aca="false">A997+1</f>
        <v>996</v>
      </c>
      <c r="B998" s="1" t="n">
        <f aca="false">B997+1</f>
        <v>1996</v>
      </c>
      <c r="C998" s="1" t="s">
        <v>1077</v>
      </c>
      <c r="D998" s="3" t="n">
        <v>25659</v>
      </c>
      <c r="E998" s="1" t="s">
        <v>90</v>
      </c>
      <c r="F998" s="1" t="n">
        <v>90</v>
      </c>
      <c r="G998" s="1" t="s">
        <v>34</v>
      </c>
      <c r="H998" s="1" t="s">
        <v>35</v>
      </c>
      <c r="I998" s="1" t="s">
        <v>36</v>
      </c>
      <c r="N998" s="1" t="n">
        <v>67</v>
      </c>
      <c r="O998" s="1" t="n">
        <v>3</v>
      </c>
    </row>
    <row r="999" customFormat="false" ht="15" hidden="false" customHeight="true" outlineLevel="0" collapsed="false">
      <c r="A999" s="1" t="n">
        <f aca="false">A998+1</f>
        <v>997</v>
      </c>
      <c r="B999" s="1" t="n">
        <f aca="false">B998+1</f>
        <v>1997</v>
      </c>
      <c r="C999" s="1" t="s">
        <v>1078</v>
      </c>
      <c r="D999" s="3" t="n">
        <v>25934</v>
      </c>
      <c r="E999" s="1" t="s">
        <v>90</v>
      </c>
      <c r="F999" s="1" t="n">
        <v>90</v>
      </c>
      <c r="G999" s="1" t="s">
        <v>34</v>
      </c>
      <c r="H999" s="1" t="s">
        <v>35</v>
      </c>
      <c r="I999" s="1" t="s">
        <v>36</v>
      </c>
      <c r="N999" s="1" t="n">
        <v>67</v>
      </c>
      <c r="O999" s="1" t="n">
        <v>3</v>
      </c>
    </row>
    <row r="1000" customFormat="false" ht="15" hidden="false" customHeight="true" outlineLevel="0" collapsed="false">
      <c r="A1000" s="1" t="n">
        <f aca="false">A999+1</f>
        <v>998</v>
      </c>
      <c r="B1000" s="1" t="n">
        <f aca="false">B999+1</f>
        <v>1998</v>
      </c>
      <c r="C1000" s="1" t="s">
        <v>1079</v>
      </c>
      <c r="D1000" s="3" t="n">
        <v>26024</v>
      </c>
      <c r="E1000" s="1" t="s">
        <v>90</v>
      </c>
      <c r="F1000" s="1" t="n">
        <v>90</v>
      </c>
      <c r="G1000" s="1" t="s">
        <v>34</v>
      </c>
      <c r="H1000" s="1" t="s">
        <v>35</v>
      </c>
      <c r="I1000" s="1" t="s">
        <v>36</v>
      </c>
      <c r="N1000" s="1" t="n">
        <v>67</v>
      </c>
      <c r="O1000" s="1" t="n">
        <v>3</v>
      </c>
    </row>
    <row r="1001" customFormat="false" ht="15" hidden="false" customHeight="true" outlineLevel="0" collapsed="false">
      <c r="A1001" s="1" t="n">
        <f aca="false">A1000+1</f>
        <v>999</v>
      </c>
      <c r="B1001" s="1" t="n">
        <f aca="false">B1000+1</f>
        <v>1999</v>
      </c>
      <c r="C1001" s="1" t="s">
        <v>1080</v>
      </c>
      <c r="D1001" s="3" t="n">
        <v>26299</v>
      </c>
      <c r="E1001" s="1" t="s">
        <v>90</v>
      </c>
      <c r="F1001" s="1" t="n">
        <v>90</v>
      </c>
      <c r="G1001" s="1" t="s">
        <v>34</v>
      </c>
      <c r="H1001" s="1" t="s">
        <v>35</v>
      </c>
      <c r="I1001" s="1" t="s">
        <v>36</v>
      </c>
      <c r="N1001" s="1" t="n">
        <v>67</v>
      </c>
      <c r="O1001" s="1" t="n">
        <v>3</v>
      </c>
    </row>
    <row r="1002" customFormat="false" ht="15" hidden="false" customHeight="true" outlineLevel="0" collapsed="false">
      <c r="A1002" s="1" t="n">
        <f aca="false">A1001+1</f>
        <v>1000</v>
      </c>
      <c r="B1002" s="1" t="n">
        <f aca="false">B1001+1</f>
        <v>2000</v>
      </c>
      <c r="C1002" s="1" t="s">
        <v>1081</v>
      </c>
      <c r="D1002" s="3" t="n">
        <v>26390</v>
      </c>
      <c r="E1002" s="1" t="s">
        <v>90</v>
      </c>
      <c r="F1002" s="1" t="n">
        <v>90</v>
      </c>
      <c r="G1002" s="1" t="s">
        <v>34</v>
      </c>
      <c r="H1002" s="1" t="s">
        <v>35</v>
      </c>
      <c r="I1002" s="1" t="s">
        <v>36</v>
      </c>
      <c r="N1002" s="1" t="n">
        <v>67</v>
      </c>
      <c r="O1002" s="1" t="n">
        <v>3</v>
      </c>
    </row>
    <row r="1003" customFormat="false" ht="15" hidden="false" customHeight="true" outlineLevel="0" collapsed="false">
      <c r="A1003" s="1" t="n">
        <f aca="false">A1002+1</f>
        <v>1001</v>
      </c>
      <c r="B1003" s="1" t="n">
        <f aca="false">B1002+1</f>
        <v>2001</v>
      </c>
      <c r="C1003" s="1" t="s">
        <v>1082</v>
      </c>
      <c r="D1003" s="3" t="n">
        <v>26665</v>
      </c>
      <c r="E1003" s="1" t="s">
        <v>90</v>
      </c>
      <c r="F1003" s="1" t="n">
        <v>90</v>
      </c>
      <c r="G1003" s="1" t="s">
        <v>34</v>
      </c>
      <c r="H1003" s="1" t="s">
        <v>35</v>
      </c>
      <c r="I1003" s="1" t="s">
        <v>36</v>
      </c>
      <c r="N1003" s="1" t="n">
        <v>67</v>
      </c>
      <c r="O1003" s="1" t="n">
        <v>3</v>
      </c>
    </row>
    <row r="1004" customFormat="false" ht="15" hidden="false" customHeight="true" outlineLevel="0" collapsed="false">
      <c r="A1004" s="1" t="n">
        <f aca="false">A1003+1</f>
        <v>1002</v>
      </c>
      <c r="B1004" s="1" t="n">
        <f aca="false">B1003+1</f>
        <v>2002</v>
      </c>
      <c r="C1004" s="1" t="s">
        <v>1083</v>
      </c>
      <c r="D1004" s="3" t="n">
        <v>26755</v>
      </c>
      <c r="E1004" s="1" t="s">
        <v>90</v>
      </c>
      <c r="F1004" s="1" t="n">
        <v>90</v>
      </c>
      <c r="G1004" s="1" t="s">
        <v>34</v>
      </c>
      <c r="H1004" s="1" t="s">
        <v>35</v>
      </c>
      <c r="I1004" s="1" t="s">
        <v>36</v>
      </c>
      <c r="N1004" s="1" t="n">
        <v>67</v>
      </c>
      <c r="O1004" s="1" t="n">
        <v>3</v>
      </c>
    </row>
    <row r="1005" customFormat="false" ht="15" hidden="false" customHeight="true" outlineLevel="0" collapsed="false">
      <c r="A1005" s="1" t="n">
        <f aca="false">A1004+1</f>
        <v>1003</v>
      </c>
      <c r="B1005" s="1" t="n">
        <f aca="false">B1004+1</f>
        <v>2003</v>
      </c>
      <c r="C1005" s="1" t="s">
        <v>1084</v>
      </c>
      <c r="D1005" s="3" t="n">
        <v>27030</v>
      </c>
      <c r="E1005" s="1" t="s">
        <v>90</v>
      </c>
      <c r="F1005" s="1" t="n">
        <v>90</v>
      </c>
      <c r="G1005" s="1" t="s">
        <v>34</v>
      </c>
      <c r="H1005" s="1" t="s">
        <v>35</v>
      </c>
      <c r="I1005" s="1" t="s">
        <v>36</v>
      </c>
      <c r="N1005" s="1" t="n">
        <v>67</v>
      </c>
      <c r="O1005" s="1" t="n">
        <v>3</v>
      </c>
    </row>
    <row r="1006" customFormat="false" ht="15" hidden="false" customHeight="true" outlineLevel="0" collapsed="false">
      <c r="A1006" s="1" t="n">
        <f aca="false">A1005+1</f>
        <v>1004</v>
      </c>
      <c r="B1006" s="1" t="n">
        <f aca="false">B1005+1</f>
        <v>2004</v>
      </c>
      <c r="C1006" s="1" t="s">
        <v>1085</v>
      </c>
      <c r="D1006" s="3" t="n">
        <v>27120</v>
      </c>
      <c r="E1006" s="1" t="s">
        <v>90</v>
      </c>
      <c r="F1006" s="1" t="n">
        <v>90</v>
      </c>
      <c r="G1006" s="1" t="s">
        <v>34</v>
      </c>
      <c r="H1006" s="1" t="s">
        <v>35</v>
      </c>
      <c r="I1006" s="1" t="s">
        <v>36</v>
      </c>
      <c r="N1006" s="1" t="n">
        <v>67</v>
      </c>
      <c r="O1006" s="1" t="n">
        <v>3</v>
      </c>
    </row>
    <row r="1007" customFormat="false" ht="15" hidden="false" customHeight="true" outlineLevel="0" collapsed="false">
      <c r="A1007" s="1" t="n">
        <f aca="false">A1006+1</f>
        <v>1005</v>
      </c>
      <c r="B1007" s="1" t="n">
        <f aca="false">B1006+1</f>
        <v>2005</v>
      </c>
      <c r="C1007" s="1" t="s">
        <v>1086</v>
      </c>
      <c r="D1007" s="3" t="n">
        <v>27395</v>
      </c>
      <c r="E1007" s="1" t="s">
        <v>90</v>
      </c>
      <c r="F1007" s="1" t="n">
        <v>90</v>
      </c>
      <c r="G1007" s="1" t="s">
        <v>34</v>
      </c>
      <c r="H1007" s="1" t="s">
        <v>35</v>
      </c>
      <c r="I1007" s="1" t="s">
        <v>36</v>
      </c>
      <c r="N1007" s="1" t="n">
        <v>67</v>
      </c>
      <c r="O1007" s="1" t="n">
        <v>3</v>
      </c>
    </row>
    <row r="1008" customFormat="false" ht="15" hidden="false" customHeight="true" outlineLevel="0" collapsed="false">
      <c r="A1008" s="1" t="n">
        <f aca="false">A1007+1</f>
        <v>1006</v>
      </c>
      <c r="B1008" s="1" t="n">
        <f aca="false">B1007+1</f>
        <v>2006</v>
      </c>
      <c r="C1008" s="1" t="s">
        <v>1087</v>
      </c>
      <c r="D1008" s="3" t="n">
        <v>27485</v>
      </c>
      <c r="E1008" s="1" t="s">
        <v>90</v>
      </c>
      <c r="F1008" s="1" t="n">
        <v>90</v>
      </c>
      <c r="G1008" s="1" t="s">
        <v>34</v>
      </c>
      <c r="H1008" s="1" t="s">
        <v>35</v>
      </c>
      <c r="I1008" s="1" t="s">
        <v>36</v>
      </c>
      <c r="N1008" s="1" t="n">
        <v>67</v>
      </c>
      <c r="O1008" s="1" t="n">
        <v>3</v>
      </c>
    </row>
    <row r="1009" customFormat="false" ht="15" hidden="false" customHeight="true" outlineLevel="0" collapsed="false">
      <c r="A1009" s="1" t="n">
        <f aca="false">A1008+1</f>
        <v>1007</v>
      </c>
      <c r="B1009" s="1" t="n">
        <f aca="false">B1008+1</f>
        <v>2007</v>
      </c>
      <c r="C1009" s="1" t="s">
        <v>1088</v>
      </c>
      <c r="D1009" s="3" t="n">
        <v>27760</v>
      </c>
      <c r="E1009" s="1" t="s">
        <v>90</v>
      </c>
      <c r="F1009" s="1" t="n">
        <v>90</v>
      </c>
      <c r="G1009" s="1" t="s">
        <v>34</v>
      </c>
      <c r="H1009" s="1" t="s">
        <v>35</v>
      </c>
      <c r="I1009" s="1" t="s">
        <v>36</v>
      </c>
      <c r="N1009" s="1" t="n">
        <v>67</v>
      </c>
      <c r="O1009" s="1" t="n">
        <v>3</v>
      </c>
    </row>
    <row r="1010" customFormat="false" ht="15" hidden="false" customHeight="true" outlineLevel="0" collapsed="false">
      <c r="A1010" s="1" t="n">
        <f aca="false">A1009+1</f>
        <v>1008</v>
      </c>
      <c r="B1010" s="1" t="n">
        <f aca="false">B1009+1</f>
        <v>2008</v>
      </c>
      <c r="C1010" s="1" t="s">
        <v>1089</v>
      </c>
      <c r="D1010" s="3" t="n">
        <v>27851</v>
      </c>
      <c r="E1010" s="1" t="s">
        <v>90</v>
      </c>
      <c r="F1010" s="1" t="n">
        <v>90</v>
      </c>
      <c r="G1010" s="1" t="s">
        <v>34</v>
      </c>
      <c r="H1010" s="1" t="s">
        <v>35</v>
      </c>
      <c r="I1010" s="1" t="s">
        <v>36</v>
      </c>
      <c r="N1010" s="1" t="n">
        <v>67</v>
      </c>
      <c r="O1010" s="1" t="n">
        <v>3</v>
      </c>
    </row>
    <row r="1011" customFormat="false" ht="15" hidden="false" customHeight="true" outlineLevel="0" collapsed="false">
      <c r="A1011" s="1" t="n">
        <f aca="false">A1010+1</f>
        <v>1009</v>
      </c>
      <c r="B1011" s="1" t="n">
        <f aca="false">B1010+1</f>
        <v>2009</v>
      </c>
      <c r="C1011" s="1" t="s">
        <v>1090</v>
      </c>
      <c r="D1011" s="3" t="n">
        <v>28126</v>
      </c>
      <c r="E1011" s="1" t="s">
        <v>90</v>
      </c>
      <c r="F1011" s="1" t="n">
        <v>90</v>
      </c>
      <c r="G1011" s="1" t="s">
        <v>34</v>
      </c>
      <c r="H1011" s="1" t="s">
        <v>35</v>
      </c>
      <c r="I1011" s="1" t="s">
        <v>36</v>
      </c>
      <c r="N1011" s="1" t="n">
        <v>67</v>
      </c>
      <c r="O1011" s="1" t="n">
        <v>3</v>
      </c>
    </row>
    <row r="1012" customFormat="false" ht="15" hidden="false" customHeight="true" outlineLevel="0" collapsed="false">
      <c r="A1012" s="1" t="n">
        <f aca="false">A1011+1</f>
        <v>1010</v>
      </c>
      <c r="B1012" s="1" t="n">
        <f aca="false">B1011+1</f>
        <v>2010</v>
      </c>
      <c r="C1012" s="1" t="s">
        <v>1091</v>
      </c>
      <c r="D1012" s="3" t="n">
        <v>28216</v>
      </c>
      <c r="E1012" s="1" t="s">
        <v>90</v>
      </c>
      <c r="F1012" s="1" t="n">
        <v>90</v>
      </c>
      <c r="G1012" s="1" t="s">
        <v>34</v>
      </c>
      <c r="H1012" s="1" t="s">
        <v>35</v>
      </c>
      <c r="I1012" s="1" t="s">
        <v>36</v>
      </c>
      <c r="N1012" s="1" t="n">
        <v>67</v>
      </c>
      <c r="O1012" s="1" t="n">
        <v>3</v>
      </c>
    </row>
    <row r="1013" customFormat="false" ht="15" hidden="false" customHeight="true" outlineLevel="0" collapsed="false">
      <c r="A1013" s="1" t="n">
        <f aca="false">A1012+1</f>
        <v>1011</v>
      </c>
      <c r="B1013" s="1" t="n">
        <f aca="false">B1012+1</f>
        <v>2011</v>
      </c>
      <c r="C1013" s="1" t="s">
        <v>1092</v>
      </c>
      <c r="D1013" s="3" t="n">
        <v>28491</v>
      </c>
      <c r="E1013" s="1" t="s">
        <v>90</v>
      </c>
      <c r="F1013" s="1" t="n">
        <v>90</v>
      </c>
      <c r="G1013" s="1" t="s">
        <v>34</v>
      </c>
      <c r="H1013" s="1" t="s">
        <v>35</v>
      </c>
      <c r="I1013" s="1" t="s">
        <v>36</v>
      </c>
      <c r="N1013" s="1" t="n">
        <v>67</v>
      </c>
      <c r="O1013" s="1" t="n">
        <v>3</v>
      </c>
    </row>
    <row r="1014" customFormat="false" ht="15" hidden="false" customHeight="true" outlineLevel="0" collapsed="false">
      <c r="A1014" s="1" t="n">
        <f aca="false">A1013+1</f>
        <v>1012</v>
      </c>
      <c r="B1014" s="1" t="n">
        <f aca="false">B1013+1</f>
        <v>2012</v>
      </c>
      <c r="C1014" s="1" t="s">
        <v>1093</v>
      </c>
      <c r="D1014" s="3" t="n">
        <v>28581</v>
      </c>
      <c r="E1014" s="1" t="s">
        <v>90</v>
      </c>
      <c r="F1014" s="1" t="n">
        <v>90</v>
      </c>
      <c r="G1014" s="1" t="s">
        <v>34</v>
      </c>
      <c r="H1014" s="1" t="s">
        <v>35</v>
      </c>
      <c r="I1014" s="1" t="s">
        <v>36</v>
      </c>
      <c r="N1014" s="1" t="n">
        <v>67</v>
      </c>
      <c r="O1014" s="1" t="n">
        <v>3</v>
      </c>
    </row>
    <row r="1015" customFormat="false" ht="15" hidden="false" customHeight="true" outlineLevel="0" collapsed="false">
      <c r="A1015" s="1" t="n">
        <f aca="false">A1014+1</f>
        <v>1013</v>
      </c>
      <c r="B1015" s="1" t="n">
        <f aca="false">B1014+1</f>
        <v>2013</v>
      </c>
      <c r="C1015" s="1" t="s">
        <v>1094</v>
      </c>
      <c r="D1015" s="3" t="n">
        <v>28856</v>
      </c>
      <c r="E1015" s="1" t="s">
        <v>90</v>
      </c>
      <c r="F1015" s="1" t="n">
        <v>90</v>
      </c>
      <c r="G1015" s="1" t="s">
        <v>34</v>
      </c>
      <c r="H1015" s="1" t="s">
        <v>35</v>
      </c>
      <c r="I1015" s="1" t="s">
        <v>36</v>
      </c>
      <c r="N1015" s="1" t="n">
        <v>67</v>
      </c>
      <c r="O1015" s="1" t="n">
        <v>3</v>
      </c>
    </row>
    <row r="1016" customFormat="false" ht="15" hidden="false" customHeight="true" outlineLevel="0" collapsed="false">
      <c r="A1016" s="1" t="n">
        <f aca="false">A1015+1</f>
        <v>1014</v>
      </c>
      <c r="B1016" s="1" t="n">
        <f aca="false">B1015+1</f>
        <v>2014</v>
      </c>
      <c r="C1016" s="1" t="s">
        <v>1095</v>
      </c>
      <c r="D1016" s="3" t="n">
        <v>28946</v>
      </c>
      <c r="E1016" s="1" t="s">
        <v>90</v>
      </c>
      <c r="F1016" s="1" t="n">
        <v>90</v>
      </c>
      <c r="G1016" s="1" t="s">
        <v>34</v>
      </c>
      <c r="H1016" s="1" t="s">
        <v>35</v>
      </c>
      <c r="I1016" s="1" t="s">
        <v>36</v>
      </c>
      <c r="N1016" s="1" t="n">
        <v>67</v>
      </c>
      <c r="O1016" s="1" t="n">
        <v>3</v>
      </c>
    </row>
    <row r="1017" customFormat="false" ht="15" hidden="false" customHeight="true" outlineLevel="0" collapsed="false">
      <c r="A1017" s="1" t="n">
        <f aca="false">A1016+1</f>
        <v>1015</v>
      </c>
      <c r="B1017" s="1" t="n">
        <f aca="false">B1016+1</f>
        <v>2015</v>
      </c>
      <c r="C1017" s="1" t="s">
        <v>1096</v>
      </c>
      <c r="D1017" s="3" t="n">
        <v>29221</v>
      </c>
      <c r="E1017" s="1" t="s">
        <v>90</v>
      </c>
      <c r="F1017" s="1" t="n">
        <v>90</v>
      </c>
      <c r="G1017" s="1" t="s">
        <v>34</v>
      </c>
      <c r="H1017" s="1" t="s">
        <v>35</v>
      </c>
      <c r="I1017" s="1" t="s">
        <v>36</v>
      </c>
      <c r="N1017" s="1" t="n">
        <v>67</v>
      </c>
      <c r="O1017" s="1" t="n">
        <v>3</v>
      </c>
    </row>
    <row r="1018" customFormat="false" ht="15" hidden="false" customHeight="true" outlineLevel="0" collapsed="false">
      <c r="A1018" s="1" t="n">
        <f aca="false">A1017+1</f>
        <v>1016</v>
      </c>
      <c r="B1018" s="1" t="n">
        <f aca="false">B1017+1</f>
        <v>2016</v>
      </c>
      <c r="C1018" s="1" t="s">
        <v>1097</v>
      </c>
      <c r="D1018" s="3" t="n">
        <v>29312</v>
      </c>
      <c r="E1018" s="1" t="s">
        <v>90</v>
      </c>
      <c r="F1018" s="1" t="n">
        <v>90</v>
      </c>
      <c r="G1018" s="1" t="s">
        <v>34</v>
      </c>
      <c r="H1018" s="1" t="s">
        <v>35</v>
      </c>
      <c r="I1018" s="1" t="s">
        <v>36</v>
      </c>
      <c r="N1018" s="1" t="n">
        <v>67</v>
      </c>
      <c r="O1018" s="1" t="n">
        <v>3</v>
      </c>
    </row>
    <row r="1019" customFormat="false" ht="15" hidden="false" customHeight="true" outlineLevel="0" collapsed="false">
      <c r="A1019" s="1" t="n">
        <f aca="false">A1018+1</f>
        <v>1017</v>
      </c>
      <c r="B1019" s="1" t="n">
        <f aca="false">B1018+1</f>
        <v>2017</v>
      </c>
      <c r="C1019" s="1" t="s">
        <v>1098</v>
      </c>
      <c r="D1019" s="3" t="n">
        <v>29587</v>
      </c>
      <c r="E1019" s="1" t="s">
        <v>90</v>
      </c>
      <c r="F1019" s="1" t="n">
        <v>90</v>
      </c>
      <c r="G1019" s="1" t="s">
        <v>34</v>
      </c>
      <c r="H1019" s="1" t="s">
        <v>35</v>
      </c>
      <c r="I1019" s="1" t="s">
        <v>36</v>
      </c>
      <c r="N1019" s="1" t="n">
        <v>67</v>
      </c>
      <c r="O1019" s="1" t="n">
        <v>3</v>
      </c>
    </row>
    <row r="1020" customFormat="false" ht="15" hidden="false" customHeight="true" outlineLevel="0" collapsed="false">
      <c r="A1020" s="1" t="n">
        <f aca="false">A1019+1</f>
        <v>1018</v>
      </c>
      <c r="B1020" s="1" t="n">
        <f aca="false">B1019+1</f>
        <v>2018</v>
      </c>
      <c r="C1020" s="1" t="s">
        <v>1099</v>
      </c>
      <c r="D1020" s="3" t="n">
        <v>29677</v>
      </c>
      <c r="E1020" s="1" t="s">
        <v>90</v>
      </c>
      <c r="F1020" s="1" t="n">
        <v>90</v>
      </c>
      <c r="G1020" s="1" t="s">
        <v>34</v>
      </c>
      <c r="H1020" s="1" t="s">
        <v>35</v>
      </c>
      <c r="I1020" s="1" t="s">
        <v>36</v>
      </c>
      <c r="N1020" s="1" t="n">
        <v>67</v>
      </c>
      <c r="O1020" s="1" t="n">
        <v>3</v>
      </c>
    </row>
    <row r="1021" customFormat="false" ht="15" hidden="false" customHeight="true" outlineLevel="0" collapsed="false">
      <c r="A1021" s="1" t="n">
        <f aca="false">A1020+1</f>
        <v>1019</v>
      </c>
      <c r="B1021" s="1" t="n">
        <f aca="false">B1020+1</f>
        <v>2019</v>
      </c>
      <c r="C1021" s="1" t="s">
        <v>1100</v>
      </c>
      <c r="D1021" s="3" t="n">
        <v>29952</v>
      </c>
      <c r="E1021" s="1" t="s">
        <v>90</v>
      </c>
      <c r="F1021" s="1" t="n">
        <v>90</v>
      </c>
      <c r="G1021" s="1" t="s">
        <v>34</v>
      </c>
      <c r="H1021" s="1" t="s">
        <v>35</v>
      </c>
      <c r="I1021" s="1" t="s">
        <v>36</v>
      </c>
      <c r="N1021" s="1" t="n">
        <v>67</v>
      </c>
      <c r="O1021" s="1" t="n">
        <v>3</v>
      </c>
    </row>
    <row r="1022" customFormat="false" ht="15" hidden="false" customHeight="true" outlineLevel="0" collapsed="false">
      <c r="A1022" s="1" t="n">
        <f aca="false">A1021+1</f>
        <v>1020</v>
      </c>
      <c r="B1022" s="1" t="n">
        <f aca="false">B1021+1</f>
        <v>2020</v>
      </c>
      <c r="C1022" s="1" t="s">
        <v>1101</v>
      </c>
      <c r="D1022" s="3" t="n">
        <v>30042</v>
      </c>
      <c r="E1022" s="1" t="s">
        <v>90</v>
      </c>
      <c r="F1022" s="1" t="n">
        <v>90</v>
      </c>
      <c r="G1022" s="1" t="s">
        <v>34</v>
      </c>
      <c r="H1022" s="1" t="s">
        <v>35</v>
      </c>
      <c r="I1022" s="1" t="s">
        <v>36</v>
      </c>
      <c r="N1022" s="1" t="n">
        <v>67</v>
      </c>
      <c r="O1022" s="1" t="n">
        <v>3</v>
      </c>
    </row>
    <row r="1023" customFormat="false" ht="15" hidden="false" customHeight="true" outlineLevel="0" collapsed="false">
      <c r="A1023" s="1" t="n">
        <f aca="false">A1022+1</f>
        <v>1021</v>
      </c>
      <c r="B1023" s="1" t="n">
        <f aca="false">B1022+1</f>
        <v>2021</v>
      </c>
      <c r="C1023" s="1" t="s">
        <v>1102</v>
      </c>
      <c r="D1023" s="3" t="n">
        <v>30317</v>
      </c>
      <c r="E1023" s="1" t="s">
        <v>90</v>
      </c>
      <c r="F1023" s="1" t="n">
        <v>90</v>
      </c>
      <c r="G1023" s="1" t="s">
        <v>34</v>
      </c>
      <c r="H1023" s="1" t="s">
        <v>35</v>
      </c>
      <c r="I1023" s="1" t="s">
        <v>36</v>
      </c>
      <c r="N1023" s="1" t="n">
        <v>67</v>
      </c>
      <c r="O1023" s="1" t="n">
        <v>3</v>
      </c>
    </row>
    <row r="1024" customFormat="false" ht="15" hidden="false" customHeight="true" outlineLevel="0" collapsed="false">
      <c r="A1024" s="1" t="n">
        <f aca="false">A1023+1</f>
        <v>1022</v>
      </c>
      <c r="B1024" s="1" t="n">
        <f aca="false">B1023+1</f>
        <v>2022</v>
      </c>
      <c r="C1024" s="1" t="s">
        <v>1103</v>
      </c>
      <c r="D1024" s="3" t="n">
        <v>30407</v>
      </c>
      <c r="E1024" s="1" t="s">
        <v>90</v>
      </c>
      <c r="F1024" s="1" t="n">
        <v>90</v>
      </c>
      <c r="G1024" s="1" t="s">
        <v>34</v>
      </c>
      <c r="H1024" s="1" t="s">
        <v>35</v>
      </c>
      <c r="I1024" s="1" t="s">
        <v>36</v>
      </c>
      <c r="N1024" s="1" t="n">
        <v>67</v>
      </c>
      <c r="O1024" s="1" t="n">
        <v>3</v>
      </c>
    </row>
    <row r="1025" customFormat="false" ht="15" hidden="false" customHeight="true" outlineLevel="0" collapsed="false">
      <c r="A1025" s="1" t="n">
        <f aca="false">A1024+1</f>
        <v>1023</v>
      </c>
      <c r="B1025" s="1" t="n">
        <f aca="false">B1024+1</f>
        <v>2023</v>
      </c>
      <c r="C1025" s="1" t="s">
        <v>1104</v>
      </c>
      <c r="D1025" s="3" t="n">
        <v>30682</v>
      </c>
      <c r="E1025" s="1" t="s">
        <v>90</v>
      </c>
      <c r="F1025" s="1" t="n">
        <v>90</v>
      </c>
      <c r="G1025" s="1" t="s">
        <v>34</v>
      </c>
      <c r="H1025" s="1" t="s">
        <v>35</v>
      </c>
      <c r="I1025" s="1" t="s">
        <v>36</v>
      </c>
      <c r="N1025" s="1" t="n">
        <v>67</v>
      </c>
      <c r="O1025" s="1" t="n">
        <v>3</v>
      </c>
    </row>
    <row r="1026" customFormat="false" ht="15" hidden="false" customHeight="true" outlineLevel="0" collapsed="false">
      <c r="A1026" s="1" t="n">
        <f aca="false">A1025+1</f>
        <v>1024</v>
      </c>
      <c r="B1026" s="1" t="n">
        <f aca="false">B1025+1</f>
        <v>2024</v>
      </c>
      <c r="C1026" s="1" t="s">
        <v>1105</v>
      </c>
      <c r="D1026" s="3" t="n">
        <v>30773</v>
      </c>
      <c r="E1026" s="1" t="s">
        <v>90</v>
      </c>
      <c r="F1026" s="1" t="n">
        <v>90</v>
      </c>
      <c r="G1026" s="1" t="s">
        <v>34</v>
      </c>
      <c r="H1026" s="1" t="s">
        <v>35</v>
      </c>
      <c r="I1026" s="1" t="s">
        <v>36</v>
      </c>
      <c r="N1026" s="1" t="n">
        <v>67</v>
      </c>
      <c r="O1026" s="1" t="n">
        <v>3</v>
      </c>
    </row>
    <row r="1027" customFormat="false" ht="15" hidden="false" customHeight="true" outlineLevel="0" collapsed="false">
      <c r="A1027" s="1" t="n">
        <f aca="false">A1026+1</f>
        <v>1025</v>
      </c>
      <c r="B1027" s="1" t="n">
        <f aca="false">B1026+1</f>
        <v>2025</v>
      </c>
      <c r="C1027" s="1" t="s">
        <v>1106</v>
      </c>
      <c r="D1027" s="3" t="n">
        <v>31048</v>
      </c>
      <c r="E1027" s="1" t="s">
        <v>90</v>
      </c>
      <c r="F1027" s="1" t="n">
        <v>90</v>
      </c>
      <c r="G1027" s="1" t="s">
        <v>34</v>
      </c>
      <c r="H1027" s="1" t="s">
        <v>35</v>
      </c>
      <c r="I1027" s="1" t="s">
        <v>36</v>
      </c>
      <c r="N1027" s="1" t="n">
        <v>67</v>
      </c>
      <c r="O1027" s="1" t="n">
        <v>3</v>
      </c>
    </row>
    <row r="1028" customFormat="false" ht="15" hidden="false" customHeight="true" outlineLevel="0" collapsed="false">
      <c r="A1028" s="1" t="n">
        <f aca="false">A1027+1</f>
        <v>1026</v>
      </c>
      <c r="B1028" s="1" t="n">
        <f aca="false">B1027+1</f>
        <v>2026</v>
      </c>
      <c r="C1028" s="1" t="s">
        <v>1107</v>
      </c>
      <c r="D1028" s="3" t="n">
        <v>31138</v>
      </c>
      <c r="E1028" s="1" t="s">
        <v>90</v>
      </c>
      <c r="F1028" s="1" t="n">
        <v>90</v>
      </c>
      <c r="G1028" s="1" t="s">
        <v>34</v>
      </c>
      <c r="H1028" s="1" t="s">
        <v>35</v>
      </c>
      <c r="I1028" s="1" t="s">
        <v>36</v>
      </c>
      <c r="N1028" s="1" t="n">
        <v>67</v>
      </c>
      <c r="O1028" s="1" t="n">
        <v>3</v>
      </c>
    </row>
    <row r="1029" customFormat="false" ht="15" hidden="false" customHeight="true" outlineLevel="0" collapsed="false">
      <c r="A1029" s="1" t="n">
        <f aca="false">A1028+1</f>
        <v>1027</v>
      </c>
      <c r="B1029" s="1" t="n">
        <f aca="false">B1028+1</f>
        <v>2027</v>
      </c>
      <c r="C1029" s="1" t="s">
        <v>1108</v>
      </c>
      <c r="D1029" s="3" t="n">
        <v>31413</v>
      </c>
      <c r="E1029" s="1" t="s">
        <v>90</v>
      </c>
      <c r="F1029" s="1" t="n">
        <v>90</v>
      </c>
      <c r="G1029" s="1" t="s">
        <v>34</v>
      </c>
      <c r="H1029" s="1" t="s">
        <v>35</v>
      </c>
      <c r="I1029" s="1" t="s">
        <v>36</v>
      </c>
      <c r="N1029" s="1" t="n">
        <v>67</v>
      </c>
      <c r="O1029" s="1" t="n">
        <v>3</v>
      </c>
    </row>
    <row r="1030" customFormat="false" ht="15" hidden="false" customHeight="true" outlineLevel="0" collapsed="false">
      <c r="A1030" s="1" t="n">
        <f aca="false">A1029+1</f>
        <v>1028</v>
      </c>
      <c r="B1030" s="1" t="n">
        <f aca="false">B1029+1</f>
        <v>2028</v>
      </c>
      <c r="C1030" s="1" t="s">
        <v>1109</v>
      </c>
      <c r="D1030" s="3" t="n">
        <v>31503</v>
      </c>
      <c r="E1030" s="1" t="s">
        <v>90</v>
      </c>
      <c r="F1030" s="1" t="n">
        <v>90</v>
      </c>
      <c r="G1030" s="1" t="s">
        <v>34</v>
      </c>
      <c r="H1030" s="1" t="s">
        <v>35</v>
      </c>
      <c r="I1030" s="1" t="s">
        <v>36</v>
      </c>
      <c r="N1030" s="1" t="n">
        <v>67</v>
      </c>
      <c r="O1030" s="1" t="n">
        <v>3</v>
      </c>
    </row>
    <row r="1031" customFormat="false" ht="15" hidden="false" customHeight="true" outlineLevel="0" collapsed="false">
      <c r="A1031" s="1" t="n">
        <f aca="false">A1030+1</f>
        <v>1029</v>
      </c>
      <c r="B1031" s="1" t="n">
        <f aca="false">B1030+1</f>
        <v>2029</v>
      </c>
      <c r="C1031" s="1" t="s">
        <v>1110</v>
      </c>
      <c r="D1031" s="3" t="n">
        <v>31778</v>
      </c>
      <c r="E1031" s="1" t="s">
        <v>90</v>
      </c>
      <c r="F1031" s="1" t="n">
        <v>90</v>
      </c>
      <c r="G1031" s="1" t="s">
        <v>34</v>
      </c>
      <c r="H1031" s="1" t="s">
        <v>35</v>
      </c>
      <c r="I1031" s="1" t="s">
        <v>36</v>
      </c>
      <c r="N1031" s="1" t="n">
        <v>67</v>
      </c>
      <c r="O1031" s="1" t="n">
        <v>3</v>
      </c>
    </row>
    <row r="1032" customFormat="false" ht="15" hidden="false" customHeight="true" outlineLevel="0" collapsed="false">
      <c r="A1032" s="1" t="n">
        <f aca="false">A1031+1</f>
        <v>1030</v>
      </c>
      <c r="B1032" s="1" t="n">
        <f aca="false">B1031+1</f>
        <v>2030</v>
      </c>
      <c r="C1032" s="1" t="s">
        <v>1111</v>
      </c>
      <c r="D1032" s="3" t="n">
        <v>31868</v>
      </c>
      <c r="E1032" s="1" t="s">
        <v>90</v>
      </c>
      <c r="F1032" s="1" t="n">
        <v>90</v>
      </c>
      <c r="G1032" s="1" t="s">
        <v>34</v>
      </c>
      <c r="H1032" s="1" t="s">
        <v>35</v>
      </c>
      <c r="I1032" s="1" t="s">
        <v>36</v>
      </c>
      <c r="N1032" s="1" t="n">
        <v>67</v>
      </c>
      <c r="O1032" s="1" t="n">
        <v>3</v>
      </c>
    </row>
    <row r="1033" customFormat="false" ht="15" hidden="false" customHeight="true" outlineLevel="0" collapsed="false">
      <c r="A1033" s="1" t="n">
        <f aca="false">A1032+1</f>
        <v>1031</v>
      </c>
      <c r="B1033" s="1" t="n">
        <f aca="false">B1032+1</f>
        <v>2031</v>
      </c>
      <c r="C1033" s="1" t="s">
        <v>1112</v>
      </c>
      <c r="D1033" s="3" t="n">
        <v>32143</v>
      </c>
      <c r="E1033" s="1" t="s">
        <v>90</v>
      </c>
      <c r="F1033" s="1" t="n">
        <v>90</v>
      </c>
      <c r="G1033" s="1" t="s">
        <v>34</v>
      </c>
      <c r="H1033" s="1" t="s">
        <v>35</v>
      </c>
      <c r="I1033" s="1" t="s">
        <v>36</v>
      </c>
      <c r="N1033" s="1" t="n">
        <v>67</v>
      </c>
      <c r="O1033" s="1" t="n">
        <v>3</v>
      </c>
    </row>
    <row r="1034" customFormat="false" ht="15" hidden="false" customHeight="true" outlineLevel="0" collapsed="false">
      <c r="A1034" s="1" t="n">
        <f aca="false">A1033+1</f>
        <v>1032</v>
      </c>
      <c r="B1034" s="1" t="n">
        <f aca="false">B1033+1</f>
        <v>2032</v>
      </c>
      <c r="C1034" s="1" t="s">
        <v>1113</v>
      </c>
      <c r="D1034" s="3" t="n">
        <v>32234</v>
      </c>
      <c r="E1034" s="1" t="s">
        <v>90</v>
      </c>
      <c r="F1034" s="1" t="n">
        <v>90</v>
      </c>
      <c r="G1034" s="1" t="s">
        <v>34</v>
      </c>
      <c r="H1034" s="1" t="s">
        <v>35</v>
      </c>
      <c r="I1034" s="1" t="s">
        <v>36</v>
      </c>
      <c r="N1034" s="1" t="n">
        <v>67</v>
      </c>
      <c r="O1034" s="1" t="n">
        <v>3</v>
      </c>
    </row>
    <row r="1035" customFormat="false" ht="15" hidden="false" customHeight="true" outlineLevel="0" collapsed="false">
      <c r="A1035" s="1" t="n">
        <f aca="false">A1034+1</f>
        <v>1033</v>
      </c>
      <c r="B1035" s="1" t="n">
        <f aca="false">B1034+1</f>
        <v>2033</v>
      </c>
      <c r="C1035" s="1" t="s">
        <v>1114</v>
      </c>
      <c r="D1035" s="3" t="n">
        <v>32509</v>
      </c>
      <c r="E1035" s="1" t="s">
        <v>90</v>
      </c>
      <c r="F1035" s="1" t="n">
        <v>90</v>
      </c>
      <c r="G1035" s="1" t="s">
        <v>34</v>
      </c>
      <c r="H1035" s="1" t="s">
        <v>35</v>
      </c>
      <c r="I1035" s="1" t="s">
        <v>36</v>
      </c>
      <c r="N1035" s="1" t="n">
        <v>67</v>
      </c>
      <c r="O1035" s="1" t="n">
        <v>3</v>
      </c>
    </row>
    <row r="1036" customFormat="false" ht="15" hidden="false" customHeight="true" outlineLevel="0" collapsed="false">
      <c r="A1036" s="1" t="n">
        <f aca="false">A1035+1</f>
        <v>1034</v>
      </c>
      <c r="B1036" s="1" t="n">
        <f aca="false">B1035+1</f>
        <v>2034</v>
      </c>
      <c r="C1036" s="1" t="s">
        <v>1115</v>
      </c>
      <c r="D1036" s="3" t="n">
        <v>32599</v>
      </c>
      <c r="E1036" s="1" t="s">
        <v>90</v>
      </c>
      <c r="F1036" s="1" t="n">
        <v>90</v>
      </c>
      <c r="G1036" s="1" t="s">
        <v>34</v>
      </c>
      <c r="H1036" s="1" t="s">
        <v>35</v>
      </c>
      <c r="I1036" s="1" t="s">
        <v>36</v>
      </c>
      <c r="N1036" s="1" t="n">
        <v>67</v>
      </c>
      <c r="O1036" s="1" t="n">
        <v>3</v>
      </c>
    </row>
    <row r="1037" customFormat="false" ht="15" hidden="false" customHeight="true" outlineLevel="0" collapsed="false">
      <c r="A1037" s="1" t="n">
        <f aca="false">A1036+1</f>
        <v>1035</v>
      </c>
      <c r="B1037" s="1" t="n">
        <f aca="false">B1036+1</f>
        <v>2035</v>
      </c>
      <c r="C1037" s="1" t="s">
        <v>1116</v>
      </c>
      <c r="D1037" s="3" t="n">
        <v>32874</v>
      </c>
      <c r="E1037" s="1" t="s">
        <v>90</v>
      </c>
      <c r="F1037" s="1" t="n">
        <v>90</v>
      </c>
      <c r="G1037" s="1" t="s">
        <v>34</v>
      </c>
      <c r="H1037" s="1" t="s">
        <v>35</v>
      </c>
      <c r="I1037" s="1" t="s">
        <v>36</v>
      </c>
      <c r="N1037" s="1" t="n">
        <v>67</v>
      </c>
      <c r="O1037" s="1" t="n">
        <v>3</v>
      </c>
    </row>
    <row r="1038" customFormat="false" ht="15" hidden="false" customHeight="true" outlineLevel="0" collapsed="false">
      <c r="A1038" s="1" t="n">
        <f aca="false">A1037+1</f>
        <v>1036</v>
      </c>
      <c r="B1038" s="1" t="n">
        <f aca="false">B1037+1</f>
        <v>2036</v>
      </c>
      <c r="C1038" s="1" t="s">
        <v>1117</v>
      </c>
      <c r="D1038" s="3" t="n">
        <v>32964</v>
      </c>
      <c r="E1038" s="1" t="s">
        <v>90</v>
      </c>
      <c r="F1038" s="1" t="n">
        <v>90</v>
      </c>
      <c r="G1038" s="1" t="s">
        <v>34</v>
      </c>
      <c r="H1038" s="1" t="s">
        <v>35</v>
      </c>
      <c r="I1038" s="1" t="s">
        <v>36</v>
      </c>
      <c r="N1038" s="1" t="n">
        <v>67</v>
      </c>
      <c r="O1038" s="1" t="n">
        <v>3</v>
      </c>
    </row>
    <row r="1039" customFormat="false" ht="15" hidden="false" customHeight="true" outlineLevel="0" collapsed="false">
      <c r="A1039" s="1" t="n">
        <f aca="false">A1038+1</f>
        <v>1037</v>
      </c>
      <c r="B1039" s="1" t="n">
        <f aca="false">B1038+1</f>
        <v>2037</v>
      </c>
      <c r="C1039" s="1" t="s">
        <v>1118</v>
      </c>
      <c r="D1039" s="3" t="n">
        <v>33239</v>
      </c>
      <c r="E1039" s="1" t="s">
        <v>90</v>
      </c>
      <c r="F1039" s="1" t="n">
        <v>90</v>
      </c>
      <c r="G1039" s="1" t="s">
        <v>34</v>
      </c>
      <c r="H1039" s="1" t="s">
        <v>35</v>
      </c>
      <c r="I1039" s="1" t="s">
        <v>36</v>
      </c>
      <c r="N1039" s="1" t="n">
        <v>67</v>
      </c>
      <c r="O1039" s="1" t="n">
        <v>3</v>
      </c>
    </row>
    <row r="1040" customFormat="false" ht="15" hidden="false" customHeight="true" outlineLevel="0" collapsed="false">
      <c r="A1040" s="1" t="n">
        <f aca="false">A1039+1</f>
        <v>1038</v>
      </c>
      <c r="B1040" s="1" t="n">
        <f aca="false">B1039+1</f>
        <v>2038</v>
      </c>
      <c r="C1040" s="1" t="s">
        <v>1119</v>
      </c>
      <c r="D1040" s="3" t="n">
        <v>33329</v>
      </c>
      <c r="E1040" s="1" t="s">
        <v>90</v>
      </c>
      <c r="F1040" s="1" t="n">
        <v>90</v>
      </c>
      <c r="G1040" s="1" t="s">
        <v>34</v>
      </c>
      <c r="H1040" s="1" t="s">
        <v>35</v>
      </c>
      <c r="I1040" s="1" t="s">
        <v>36</v>
      </c>
      <c r="N1040" s="1" t="n">
        <v>67</v>
      </c>
      <c r="O1040" s="1" t="n">
        <v>3</v>
      </c>
    </row>
    <row r="1041" customFormat="false" ht="15" hidden="false" customHeight="true" outlineLevel="0" collapsed="false">
      <c r="A1041" s="1" t="n">
        <f aca="false">A1040+1</f>
        <v>1039</v>
      </c>
      <c r="B1041" s="1" t="n">
        <f aca="false">B1040+1</f>
        <v>2039</v>
      </c>
      <c r="C1041" s="1" t="s">
        <v>1120</v>
      </c>
      <c r="D1041" s="3" t="n">
        <v>33604</v>
      </c>
      <c r="E1041" s="1" t="s">
        <v>90</v>
      </c>
      <c r="F1041" s="1" t="n">
        <v>90</v>
      </c>
      <c r="G1041" s="1" t="s">
        <v>34</v>
      </c>
      <c r="H1041" s="1" t="s">
        <v>35</v>
      </c>
      <c r="I1041" s="1" t="s">
        <v>36</v>
      </c>
      <c r="N1041" s="1" t="n">
        <v>67</v>
      </c>
      <c r="O1041" s="1" t="n">
        <v>3</v>
      </c>
    </row>
    <row r="1042" customFormat="false" ht="15" hidden="false" customHeight="true" outlineLevel="0" collapsed="false">
      <c r="A1042" s="1" t="n">
        <f aca="false">A1041+1</f>
        <v>1040</v>
      </c>
      <c r="B1042" s="1" t="n">
        <f aca="false">B1041+1</f>
        <v>2040</v>
      </c>
      <c r="C1042" s="1" t="s">
        <v>1121</v>
      </c>
      <c r="D1042" s="3" t="n">
        <v>33695</v>
      </c>
      <c r="E1042" s="1" t="s">
        <v>90</v>
      </c>
      <c r="F1042" s="1" t="n">
        <v>90</v>
      </c>
      <c r="G1042" s="1" t="s">
        <v>34</v>
      </c>
      <c r="H1042" s="1" t="s">
        <v>35</v>
      </c>
      <c r="I1042" s="1" t="s">
        <v>36</v>
      </c>
      <c r="N1042" s="1" t="n">
        <v>67</v>
      </c>
      <c r="O1042" s="1" t="n">
        <v>3</v>
      </c>
    </row>
    <row r="1043" customFormat="false" ht="15" hidden="false" customHeight="true" outlineLevel="0" collapsed="false">
      <c r="A1043" s="1" t="n">
        <f aca="false">A1042+1</f>
        <v>1041</v>
      </c>
      <c r="B1043" s="1" t="n">
        <f aca="false">B1042+1</f>
        <v>2041</v>
      </c>
      <c r="C1043" s="1" t="s">
        <v>1122</v>
      </c>
      <c r="D1043" s="3" t="n">
        <v>33970</v>
      </c>
      <c r="E1043" s="1" t="s">
        <v>90</v>
      </c>
      <c r="F1043" s="1" t="n">
        <v>90</v>
      </c>
      <c r="G1043" s="1" t="s">
        <v>34</v>
      </c>
      <c r="H1043" s="1" t="s">
        <v>35</v>
      </c>
      <c r="I1043" s="1" t="s">
        <v>36</v>
      </c>
      <c r="N1043" s="1" t="n">
        <v>67</v>
      </c>
      <c r="O1043" s="1" t="n">
        <v>3</v>
      </c>
    </row>
    <row r="1044" customFormat="false" ht="15" hidden="false" customHeight="true" outlineLevel="0" collapsed="false">
      <c r="A1044" s="1" t="n">
        <f aca="false">A1043+1</f>
        <v>1042</v>
      </c>
      <c r="B1044" s="1" t="n">
        <f aca="false">B1043+1</f>
        <v>2042</v>
      </c>
      <c r="C1044" s="1" t="s">
        <v>1123</v>
      </c>
      <c r="D1044" s="3" t="n">
        <v>34060</v>
      </c>
      <c r="E1044" s="1" t="s">
        <v>90</v>
      </c>
      <c r="F1044" s="1" t="n">
        <v>90</v>
      </c>
      <c r="G1044" s="1" t="s">
        <v>34</v>
      </c>
      <c r="H1044" s="1" t="s">
        <v>35</v>
      </c>
      <c r="I1044" s="1" t="s">
        <v>36</v>
      </c>
      <c r="N1044" s="1" t="n">
        <v>67</v>
      </c>
      <c r="O1044" s="1" t="n">
        <v>3</v>
      </c>
    </row>
    <row r="1045" customFormat="false" ht="15" hidden="false" customHeight="true" outlineLevel="0" collapsed="false">
      <c r="A1045" s="1" t="n">
        <f aca="false">A1044+1</f>
        <v>1043</v>
      </c>
      <c r="B1045" s="1" t="n">
        <f aca="false">B1044+1</f>
        <v>2043</v>
      </c>
      <c r="C1045" s="1" t="s">
        <v>1124</v>
      </c>
      <c r="D1045" s="3" t="n">
        <v>34335</v>
      </c>
      <c r="E1045" s="1" t="s">
        <v>90</v>
      </c>
      <c r="F1045" s="1" t="n">
        <v>90</v>
      </c>
      <c r="G1045" s="1" t="s">
        <v>34</v>
      </c>
      <c r="H1045" s="1" t="s">
        <v>35</v>
      </c>
      <c r="I1045" s="1" t="s">
        <v>36</v>
      </c>
      <c r="N1045" s="1" t="n">
        <v>67</v>
      </c>
      <c r="O1045" s="1" t="n">
        <v>3</v>
      </c>
    </row>
    <row r="1046" customFormat="false" ht="15" hidden="false" customHeight="true" outlineLevel="0" collapsed="false">
      <c r="A1046" s="1" t="n">
        <f aca="false">A1045+1</f>
        <v>1044</v>
      </c>
      <c r="B1046" s="1" t="n">
        <f aca="false">B1045+1</f>
        <v>2044</v>
      </c>
      <c r="C1046" s="1" t="s">
        <v>1125</v>
      </c>
      <c r="D1046" s="3" t="n">
        <v>34425</v>
      </c>
      <c r="E1046" s="1" t="s">
        <v>90</v>
      </c>
      <c r="F1046" s="1" t="n">
        <v>90</v>
      </c>
      <c r="G1046" s="1" t="s">
        <v>34</v>
      </c>
      <c r="H1046" s="1" t="s">
        <v>35</v>
      </c>
      <c r="I1046" s="1" t="s">
        <v>36</v>
      </c>
      <c r="N1046" s="1" t="n">
        <v>67</v>
      </c>
      <c r="O1046" s="1" t="n">
        <v>3</v>
      </c>
    </row>
    <row r="1047" customFormat="false" ht="15" hidden="false" customHeight="true" outlineLevel="0" collapsed="false">
      <c r="A1047" s="1" t="n">
        <f aca="false">A1046+1</f>
        <v>1045</v>
      </c>
      <c r="B1047" s="1" t="n">
        <f aca="false">B1046+1</f>
        <v>2045</v>
      </c>
      <c r="C1047" s="1" t="s">
        <v>1126</v>
      </c>
      <c r="D1047" s="3" t="n">
        <v>21551</v>
      </c>
      <c r="E1047" s="1" t="s">
        <v>93</v>
      </c>
      <c r="F1047" s="1" t="n">
        <v>90</v>
      </c>
      <c r="G1047" s="1" t="s">
        <v>34</v>
      </c>
      <c r="H1047" s="1" t="s">
        <v>35</v>
      </c>
      <c r="I1047" s="1" t="s">
        <v>36</v>
      </c>
      <c r="N1047" s="1" t="n">
        <v>67</v>
      </c>
      <c r="O1047" s="1" t="n">
        <v>3</v>
      </c>
    </row>
    <row r="1048" customFormat="false" ht="15" hidden="false" customHeight="true" outlineLevel="0" collapsed="false">
      <c r="A1048" s="1" t="n">
        <f aca="false">A1047+1</f>
        <v>1046</v>
      </c>
      <c r="B1048" s="1" t="n">
        <f aca="false">B1047+1</f>
        <v>2046</v>
      </c>
      <c r="C1048" s="1" t="s">
        <v>1127</v>
      </c>
      <c r="D1048" s="3" t="n">
        <v>21641</v>
      </c>
      <c r="E1048" s="1" t="s">
        <v>93</v>
      </c>
      <c r="F1048" s="1" t="n">
        <v>90</v>
      </c>
      <c r="G1048" s="1" t="s">
        <v>34</v>
      </c>
      <c r="H1048" s="1" t="s">
        <v>35</v>
      </c>
      <c r="I1048" s="1" t="s">
        <v>36</v>
      </c>
      <c r="N1048" s="1" t="n">
        <v>67</v>
      </c>
      <c r="O1048" s="1" t="n">
        <v>3</v>
      </c>
    </row>
    <row r="1049" customFormat="false" ht="15" hidden="false" customHeight="true" outlineLevel="0" collapsed="false">
      <c r="A1049" s="1" t="n">
        <f aca="false">A1048+1</f>
        <v>1047</v>
      </c>
      <c r="B1049" s="1" t="n">
        <f aca="false">B1048+1</f>
        <v>2047</v>
      </c>
      <c r="C1049" s="1" t="s">
        <v>1128</v>
      </c>
      <c r="D1049" s="3" t="n">
        <v>21916</v>
      </c>
      <c r="E1049" s="1" t="s">
        <v>93</v>
      </c>
      <c r="F1049" s="1" t="n">
        <v>90</v>
      </c>
      <c r="G1049" s="1" t="s">
        <v>34</v>
      </c>
      <c r="H1049" s="1" t="s">
        <v>35</v>
      </c>
      <c r="I1049" s="1" t="s">
        <v>36</v>
      </c>
      <c r="N1049" s="1" t="n">
        <v>67</v>
      </c>
      <c r="O1049" s="1" t="n">
        <v>3</v>
      </c>
    </row>
    <row r="1050" customFormat="false" ht="15" hidden="false" customHeight="true" outlineLevel="0" collapsed="false">
      <c r="A1050" s="1" t="n">
        <f aca="false">A1049+1</f>
        <v>1048</v>
      </c>
      <c r="B1050" s="1" t="n">
        <f aca="false">B1049+1</f>
        <v>2048</v>
      </c>
      <c r="C1050" s="1" t="s">
        <v>1129</v>
      </c>
      <c r="D1050" s="3" t="n">
        <v>22007</v>
      </c>
      <c r="E1050" s="1" t="s">
        <v>93</v>
      </c>
      <c r="F1050" s="1" t="n">
        <v>90</v>
      </c>
      <c r="G1050" s="1" t="s">
        <v>34</v>
      </c>
      <c r="H1050" s="1" t="s">
        <v>35</v>
      </c>
      <c r="I1050" s="1" t="s">
        <v>36</v>
      </c>
      <c r="N1050" s="1" t="n">
        <v>67</v>
      </c>
      <c r="O1050" s="1" t="n">
        <v>3</v>
      </c>
    </row>
    <row r="1051" customFormat="false" ht="15" hidden="false" customHeight="true" outlineLevel="0" collapsed="false">
      <c r="A1051" s="1" t="n">
        <f aca="false">A1050+1</f>
        <v>1049</v>
      </c>
      <c r="B1051" s="1" t="n">
        <f aca="false">B1050+1</f>
        <v>2049</v>
      </c>
      <c r="C1051" s="1" t="s">
        <v>1130</v>
      </c>
      <c r="D1051" s="3" t="n">
        <v>22282</v>
      </c>
      <c r="E1051" s="1" t="s">
        <v>93</v>
      </c>
      <c r="F1051" s="1" t="n">
        <v>90</v>
      </c>
      <c r="G1051" s="1" t="s">
        <v>34</v>
      </c>
      <c r="H1051" s="1" t="s">
        <v>35</v>
      </c>
      <c r="I1051" s="1" t="s">
        <v>36</v>
      </c>
      <c r="N1051" s="1" t="n">
        <v>67</v>
      </c>
      <c r="O1051" s="1" t="n">
        <v>3</v>
      </c>
    </row>
    <row r="1052" customFormat="false" ht="15" hidden="false" customHeight="true" outlineLevel="0" collapsed="false">
      <c r="A1052" s="1" t="n">
        <f aca="false">A1051+1</f>
        <v>1050</v>
      </c>
      <c r="B1052" s="1" t="n">
        <f aca="false">B1051+1</f>
        <v>2050</v>
      </c>
      <c r="C1052" s="1" t="s">
        <v>1131</v>
      </c>
      <c r="D1052" s="3" t="n">
        <v>22372</v>
      </c>
      <c r="E1052" s="1" t="s">
        <v>93</v>
      </c>
      <c r="F1052" s="1" t="n">
        <v>90</v>
      </c>
      <c r="G1052" s="1" t="s">
        <v>34</v>
      </c>
      <c r="H1052" s="1" t="s">
        <v>35</v>
      </c>
      <c r="I1052" s="1" t="s">
        <v>36</v>
      </c>
      <c r="N1052" s="1" t="n">
        <v>67</v>
      </c>
      <c r="O1052" s="1" t="n">
        <v>3</v>
      </c>
    </row>
    <row r="1053" customFormat="false" ht="15" hidden="false" customHeight="true" outlineLevel="0" collapsed="false">
      <c r="A1053" s="1" t="n">
        <f aca="false">A1052+1</f>
        <v>1051</v>
      </c>
      <c r="B1053" s="1" t="n">
        <f aca="false">B1052+1</f>
        <v>2051</v>
      </c>
      <c r="C1053" s="1" t="s">
        <v>1132</v>
      </c>
      <c r="D1053" s="3" t="n">
        <v>22647</v>
      </c>
      <c r="E1053" s="1" t="s">
        <v>93</v>
      </c>
      <c r="F1053" s="1" t="n">
        <v>90</v>
      </c>
      <c r="G1053" s="1" t="s">
        <v>34</v>
      </c>
      <c r="H1053" s="1" t="s">
        <v>35</v>
      </c>
      <c r="I1053" s="1" t="s">
        <v>36</v>
      </c>
      <c r="N1053" s="1" t="n">
        <v>67</v>
      </c>
      <c r="O1053" s="1" t="n">
        <v>3</v>
      </c>
    </row>
    <row r="1054" customFormat="false" ht="15" hidden="false" customHeight="true" outlineLevel="0" collapsed="false">
      <c r="A1054" s="1" t="n">
        <f aca="false">A1053+1</f>
        <v>1052</v>
      </c>
      <c r="B1054" s="1" t="n">
        <f aca="false">B1053+1</f>
        <v>2052</v>
      </c>
      <c r="C1054" s="1" t="s">
        <v>1133</v>
      </c>
      <c r="D1054" s="3" t="n">
        <v>22737</v>
      </c>
      <c r="E1054" s="1" t="s">
        <v>93</v>
      </c>
      <c r="F1054" s="1" t="n">
        <v>90</v>
      </c>
      <c r="G1054" s="1" t="s">
        <v>34</v>
      </c>
      <c r="H1054" s="1" t="s">
        <v>35</v>
      </c>
      <c r="I1054" s="1" t="s">
        <v>36</v>
      </c>
      <c r="N1054" s="1" t="n">
        <v>67</v>
      </c>
      <c r="O1054" s="1" t="n">
        <v>3</v>
      </c>
    </row>
    <row r="1055" customFormat="false" ht="15" hidden="false" customHeight="true" outlineLevel="0" collapsed="false">
      <c r="A1055" s="1" t="n">
        <f aca="false">A1054+1</f>
        <v>1053</v>
      </c>
      <c r="B1055" s="1" t="n">
        <f aca="false">B1054+1</f>
        <v>2053</v>
      </c>
      <c r="C1055" s="1" t="s">
        <v>1134</v>
      </c>
      <c r="D1055" s="3" t="n">
        <v>23012</v>
      </c>
      <c r="E1055" s="1" t="s">
        <v>93</v>
      </c>
      <c r="F1055" s="1" t="n">
        <v>90</v>
      </c>
      <c r="G1055" s="1" t="s">
        <v>34</v>
      </c>
      <c r="H1055" s="1" t="s">
        <v>35</v>
      </c>
      <c r="I1055" s="1" t="s">
        <v>36</v>
      </c>
      <c r="N1055" s="1" t="n">
        <v>67</v>
      </c>
      <c r="O1055" s="1" t="n">
        <v>3</v>
      </c>
    </row>
    <row r="1056" customFormat="false" ht="15" hidden="false" customHeight="true" outlineLevel="0" collapsed="false">
      <c r="A1056" s="1" t="n">
        <f aca="false">A1055+1</f>
        <v>1054</v>
      </c>
      <c r="B1056" s="1" t="n">
        <f aca="false">B1055+1</f>
        <v>2054</v>
      </c>
      <c r="C1056" s="1" t="s">
        <v>1135</v>
      </c>
      <c r="D1056" s="3" t="n">
        <v>23102</v>
      </c>
      <c r="E1056" s="1" t="s">
        <v>93</v>
      </c>
      <c r="F1056" s="1" t="n">
        <v>90</v>
      </c>
      <c r="G1056" s="1" t="s">
        <v>34</v>
      </c>
      <c r="H1056" s="1" t="s">
        <v>35</v>
      </c>
      <c r="I1056" s="1" t="s">
        <v>36</v>
      </c>
      <c r="N1056" s="1" t="n">
        <v>67</v>
      </c>
      <c r="O1056" s="1" t="n">
        <v>3</v>
      </c>
    </row>
    <row r="1057" customFormat="false" ht="15" hidden="false" customHeight="true" outlineLevel="0" collapsed="false">
      <c r="A1057" s="1" t="n">
        <f aca="false">A1056+1</f>
        <v>1055</v>
      </c>
      <c r="B1057" s="1" t="n">
        <f aca="false">B1056+1</f>
        <v>2055</v>
      </c>
      <c r="C1057" s="1" t="s">
        <v>1136</v>
      </c>
      <c r="D1057" s="3" t="n">
        <v>23377</v>
      </c>
      <c r="E1057" s="1" t="s">
        <v>93</v>
      </c>
      <c r="F1057" s="1" t="n">
        <v>90</v>
      </c>
      <c r="G1057" s="1" t="s">
        <v>34</v>
      </c>
      <c r="H1057" s="1" t="s">
        <v>35</v>
      </c>
      <c r="I1057" s="1" t="s">
        <v>36</v>
      </c>
      <c r="N1057" s="1" t="n">
        <v>67</v>
      </c>
      <c r="O1057" s="1" t="n">
        <v>3</v>
      </c>
    </row>
    <row r="1058" customFormat="false" ht="15" hidden="false" customHeight="true" outlineLevel="0" collapsed="false">
      <c r="A1058" s="1" t="n">
        <f aca="false">A1057+1</f>
        <v>1056</v>
      </c>
      <c r="B1058" s="1" t="n">
        <f aca="false">B1057+1</f>
        <v>2056</v>
      </c>
      <c r="C1058" s="1" t="s">
        <v>1137</v>
      </c>
      <c r="D1058" s="3" t="n">
        <v>23468</v>
      </c>
      <c r="E1058" s="1" t="s">
        <v>93</v>
      </c>
      <c r="F1058" s="1" t="n">
        <v>90</v>
      </c>
      <c r="G1058" s="1" t="s">
        <v>34</v>
      </c>
      <c r="H1058" s="1" t="s">
        <v>35</v>
      </c>
      <c r="I1058" s="1" t="s">
        <v>36</v>
      </c>
      <c r="N1058" s="1" t="n">
        <v>67</v>
      </c>
      <c r="O1058" s="1" t="n">
        <v>3</v>
      </c>
    </row>
    <row r="1059" customFormat="false" ht="15" hidden="false" customHeight="true" outlineLevel="0" collapsed="false">
      <c r="A1059" s="1" t="n">
        <f aca="false">A1058+1</f>
        <v>1057</v>
      </c>
      <c r="B1059" s="1" t="n">
        <f aca="false">B1058+1</f>
        <v>2057</v>
      </c>
      <c r="C1059" s="1" t="s">
        <v>1138</v>
      </c>
      <c r="D1059" s="3" t="n">
        <v>23743</v>
      </c>
      <c r="E1059" s="1" t="s">
        <v>93</v>
      </c>
      <c r="F1059" s="1" t="n">
        <v>90</v>
      </c>
      <c r="G1059" s="1" t="s">
        <v>34</v>
      </c>
      <c r="H1059" s="1" t="s">
        <v>35</v>
      </c>
      <c r="I1059" s="1" t="s">
        <v>36</v>
      </c>
      <c r="N1059" s="1" t="n">
        <v>67</v>
      </c>
      <c r="O1059" s="1" t="n">
        <v>3</v>
      </c>
    </row>
    <row r="1060" customFormat="false" ht="15" hidden="false" customHeight="true" outlineLevel="0" collapsed="false">
      <c r="A1060" s="1" t="n">
        <f aca="false">A1059+1</f>
        <v>1058</v>
      </c>
      <c r="B1060" s="1" t="n">
        <f aca="false">B1059+1</f>
        <v>2058</v>
      </c>
      <c r="C1060" s="1" t="s">
        <v>1139</v>
      </c>
      <c r="D1060" s="3" t="n">
        <v>23833</v>
      </c>
      <c r="E1060" s="1" t="s">
        <v>93</v>
      </c>
      <c r="F1060" s="1" t="n">
        <v>90</v>
      </c>
      <c r="G1060" s="1" t="s">
        <v>34</v>
      </c>
      <c r="H1060" s="1" t="s">
        <v>35</v>
      </c>
      <c r="I1060" s="1" t="s">
        <v>36</v>
      </c>
      <c r="N1060" s="1" t="n">
        <v>67</v>
      </c>
      <c r="O1060" s="1" t="n">
        <v>3</v>
      </c>
    </row>
    <row r="1061" customFormat="false" ht="15" hidden="false" customHeight="true" outlineLevel="0" collapsed="false">
      <c r="A1061" s="1" t="n">
        <f aca="false">A1060+1</f>
        <v>1059</v>
      </c>
      <c r="B1061" s="1" t="n">
        <f aca="false">B1060+1</f>
        <v>2059</v>
      </c>
      <c r="C1061" s="1" t="s">
        <v>1140</v>
      </c>
      <c r="D1061" s="3" t="n">
        <v>24108</v>
      </c>
      <c r="E1061" s="1" t="s">
        <v>93</v>
      </c>
      <c r="F1061" s="1" t="n">
        <v>90</v>
      </c>
      <c r="G1061" s="1" t="s">
        <v>34</v>
      </c>
      <c r="H1061" s="1" t="s">
        <v>35</v>
      </c>
      <c r="I1061" s="1" t="s">
        <v>36</v>
      </c>
      <c r="N1061" s="1" t="n">
        <v>67</v>
      </c>
      <c r="O1061" s="1" t="n">
        <v>3</v>
      </c>
    </row>
    <row r="1062" customFormat="false" ht="15" hidden="false" customHeight="true" outlineLevel="0" collapsed="false">
      <c r="A1062" s="1" t="n">
        <f aca="false">A1061+1</f>
        <v>1060</v>
      </c>
      <c r="B1062" s="1" t="n">
        <f aca="false">B1061+1</f>
        <v>2060</v>
      </c>
      <c r="C1062" s="1" t="s">
        <v>1141</v>
      </c>
      <c r="D1062" s="3" t="n">
        <v>24198</v>
      </c>
      <c r="E1062" s="1" t="s">
        <v>93</v>
      </c>
      <c r="F1062" s="1" t="n">
        <v>90</v>
      </c>
      <c r="G1062" s="1" t="s">
        <v>34</v>
      </c>
      <c r="H1062" s="1" t="s">
        <v>35</v>
      </c>
      <c r="I1062" s="1" t="s">
        <v>36</v>
      </c>
      <c r="N1062" s="1" t="n">
        <v>67</v>
      </c>
      <c r="O1062" s="1" t="n">
        <v>3</v>
      </c>
    </row>
    <row r="1063" customFormat="false" ht="15" hidden="false" customHeight="true" outlineLevel="0" collapsed="false">
      <c r="A1063" s="1" t="n">
        <f aca="false">A1062+1</f>
        <v>1061</v>
      </c>
      <c r="B1063" s="1" t="n">
        <f aca="false">B1062+1</f>
        <v>2061</v>
      </c>
      <c r="C1063" s="1" t="s">
        <v>1142</v>
      </c>
      <c r="D1063" s="3" t="n">
        <v>24473</v>
      </c>
      <c r="E1063" s="1" t="s">
        <v>93</v>
      </c>
      <c r="F1063" s="1" t="n">
        <v>90</v>
      </c>
      <c r="G1063" s="1" t="s">
        <v>34</v>
      </c>
      <c r="H1063" s="1" t="s">
        <v>35</v>
      </c>
      <c r="I1063" s="1" t="s">
        <v>36</v>
      </c>
      <c r="N1063" s="1" t="n">
        <v>67</v>
      </c>
      <c r="O1063" s="1" t="n">
        <v>3</v>
      </c>
    </row>
    <row r="1064" customFormat="false" ht="15" hidden="false" customHeight="true" outlineLevel="0" collapsed="false">
      <c r="A1064" s="1" t="n">
        <f aca="false">A1063+1</f>
        <v>1062</v>
      </c>
      <c r="B1064" s="1" t="n">
        <f aca="false">B1063+1</f>
        <v>2062</v>
      </c>
      <c r="C1064" s="1" t="s">
        <v>1143</v>
      </c>
      <c r="D1064" s="3" t="n">
        <v>24563</v>
      </c>
      <c r="E1064" s="1" t="s">
        <v>93</v>
      </c>
      <c r="F1064" s="1" t="n">
        <v>90</v>
      </c>
      <c r="G1064" s="1" t="s">
        <v>34</v>
      </c>
      <c r="H1064" s="1" t="s">
        <v>35</v>
      </c>
      <c r="I1064" s="1" t="s">
        <v>36</v>
      </c>
      <c r="N1064" s="1" t="n">
        <v>67</v>
      </c>
      <c r="O1064" s="1" t="n">
        <v>3</v>
      </c>
    </row>
    <row r="1065" customFormat="false" ht="15" hidden="false" customHeight="true" outlineLevel="0" collapsed="false">
      <c r="A1065" s="1" t="n">
        <f aca="false">A1064+1</f>
        <v>1063</v>
      </c>
      <c r="B1065" s="1" t="n">
        <f aca="false">B1064+1</f>
        <v>2063</v>
      </c>
      <c r="C1065" s="1" t="s">
        <v>1144</v>
      </c>
      <c r="D1065" s="3" t="n">
        <v>24838</v>
      </c>
      <c r="E1065" s="1" t="s">
        <v>93</v>
      </c>
      <c r="F1065" s="1" t="n">
        <v>90</v>
      </c>
      <c r="G1065" s="1" t="s">
        <v>34</v>
      </c>
      <c r="H1065" s="1" t="s">
        <v>35</v>
      </c>
      <c r="I1065" s="1" t="s">
        <v>36</v>
      </c>
      <c r="N1065" s="1" t="n">
        <v>67</v>
      </c>
      <c r="O1065" s="1" t="n">
        <v>3</v>
      </c>
    </row>
    <row r="1066" customFormat="false" ht="15" hidden="false" customHeight="true" outlineLevel="0" collapsed="false">
      <c r="A1066" s="1" t="n">
        <f aca="false">A1065+1</f>
        <v>1064</v>
      </c>
      <c r="B1066" s="1" t="n">
        <f aca="false">B1065+1</f>
        <v>2064</v>
      </c>
      <c r="C1066" s="1" t="s">
        <v>1145</v>
      </c>
      <c r="D1066" s="3" t="n">
        <v>24929</v>
      </c>
      <c r="E1066" s="1" t="s">
        <v>93</v>
      </c>
      <c r="F1066" s="1" t="n">
        <v>90</v>
      </c>
      <c r="G1066" s="1" t="s">
        <v>34</v>
      </c>
      <c r="H1066" s="1" t="s">
        <v>35</v>
      </c>
      <c r="I1066" s="1" t="s">
        <v>36</v>
      </c>
      <c r="N1066" s="1" t="n">
        <v>67</v>
      </c>
      <c r="O1066" s="1" t="n">
        <v>3</v>
      </c>
    </row>
    <row r="1067" customFormat="false" ht="15" hidden="false" customHeight="true" outlineLevel="0" collapsed="false">
      <c r="A1067" s="1" t="n">
        <f aca="false">A1066+1</f>
        <v>1065</v>
      </c>
      <c r="B1067" s="1" t="n">
        <f aca="false">B1066+1</f>
        <v>2065</v>
      </c>
      <c r="C1067" s="1" t="s">
        <v>1146</v>
      </c>
      <c r="D1067" s="3" t="n">
        <v>25204</v>
      </c>
      <c r="E1067" s="1" t="s">
        <v>93</v>
      </c>
      <c r="F1067" s="1" t="n">
        <v>90</v>
      </c>
      <c r="G1067" s="1" t="s">
        <v>34</v>
      </c>
      <c r="H1067" s="1" t="s">
        <v>35</v>
      </c>
      <c r="I1067" s="1" t="s">
        <v>36</v>
      </c>
      <c r="N1067" s="1" t="n">
        <v>67</v>
      </c>
      <c r="O1067" s="1" t="n">
        <v>3</v>
      </c>
    </row>
    <row r="1068" customFormat="false" ht="15" hidden="false" customHeight="true" outlineLevel="0" collapsed="false">
      <c r="A1068" s="1" t="n">
        <f aca="false">A1067+1</f>
        <v>1066</v>
      </c>
      <c r="B1068" s="1" t="n">
        <f aca="false">B1067+1</f>
        <v>2066</v>
      </c>
      <c r="C1068" s="1" t="s">
        <v>1147</v>
      </c>
      <c r="D1068" s="3" t="n">
        <v>25294</v>
      </c>
      <c r="E1068" s="1" t="s">
        <v>93</v>
      </c>
      <c r="F1068" s="1" t="n">
        <v>90</v>
      </c>
      <c r="G1068" s="1" t="s">
        <v>34</v>
      </c>
      <c r="H1068" s="1" t="s">
        <v>35</v>
      </c>
      <c r="I1068" s="1" t="s">
        <v>36</v>
      </c>
      <c r="N1068" s="1" t="n">
        <v>67</v>
      </c>
      <c r="O1068" s="1" t="n">
        <v>3</v>
      </c>
    </row>
    <row r="1069" customFormat="false" ht="15" hidden="false" customHeight="true" outlineLevel="0" collapsed="false">
      <c r="A1069" s="1" t="n">
        <f aca="false">A1068+1</f>
        <v>1067</v>
      </c>
      <c r="B1069" s="1" t="n">
        <f aca="false">B1068+1</f>
        <v>2067</v>
      </c>
      <c r="C1069" s="1" t="s">
        <v>1148</v>
      </c>
      <c r="D1069" s="3" t="n">
        <v>25569</v>
      </c>
      <c r="E1069" s="1" t="s">
        <v>93</v>
      </c>
      <c r="F1069" s="1" t="n">
        <v>90</v>
      </c>
      <c r="G1069" s="1" t="s">
        <v>34</v>
      </c>
      <c r="H1069" s="1" t="s">
        <v>35</v>
      </c>
      <c r="I1069" s="1" t="s">
        <v>36</v>
      </c>
      <c r="N1069" s="1" t="n">
        <v>67</v>
      </c>
      <c r="O1069" s="1" t="n">
        <v>3</v>
      </c>
    </row>
    <row r="1070" customFormat="false" ht="15" hidden="false" customHeight="true" outlineLevel="0" collapsed="false">
      <c r="A1070" s="1" t="n">
        <f aca="false">A1069+1</f>
        <v>1068</v>
      </c>
      <c r="B1070" s="1" t="n">
        <f aca="false">B1069+1</f>
        <v>2068</v>
      </c>
      <c r="C1070" s="1" t="s">
        <v>1149</v>
      </c>
      <c r="D1070" s="3" t="n">
        <v>25659</v>
      </c>
      <c r="E1070" s="1" t="s">
        <v>93</v>
      </c>
      <c r="F1070" s="1" t="n">
        <v>90</v>
      </c>
      <c r="G1070" s="1" t="s">
        <v>34</v>
      </c>
      <c r="H1070" s="1" t="s">
        <v>35</v>
      </c>
      <c r="I1070" s="1" t="s">
        <v>36</v>
      </c>
      <c r="N1070" s="1" t="n">
        <v>67</v>
      </c>
      <c r="O1070" s="1" t="n">
        <v>3</v>
      </c>
    </row>
    <row r="1071" customFormat="false" ht="15" hidden="false" customHeight="true" outlineLevel="0" collapsed="false">
      <c r="A1071" s="1" t="n">
        <f aca="false">A1070+1</f>
        <v>1069</v>
      </c>
      <c r="B1071" s="1" t="n">
        <f aca="false">B1070+1</f>
        <v>2069</v>
      </c>
      <c r="C1071" s="1" t="s">
        <v>1150</v>
      </c>
      <c r="D1071" s="3" t="n">
        <v>25934</v>
      </c>
      <c r="E1071" s="1" t="s">
        <v>93</v>
      </c>
      <c r="F1071" s="1" t="n">
        <v>90</v>
      </c>
      <c r="G1071" s="1" t="s">
        <v>34</v>
      </c>
      <c r="H1071" s="1" t="s">
        <v>35</v>
      </c>
      <c r="I1071" s="1" t="s">
        <v>36</v>
      </c>
      <c r="N1071" s="1" t="n">
        <v>67</v>
      </c>
      <c r="O1071" s="1" t="n">
        <v>3</v>
      </c>
    </row>
    <row r="1072" customFormat="false" ht="15" hidden="false" customHeight="true" outlineLevel="0" collapsed="false">
      <c r="A1072" s="1" t="n">
        <f aca="false">A1071+1</f>
        <v>1070</v>
      </c>
      <c r="B1072" s="1" t="n">
        <f aca="false">B1071+1</f>
        <v>2070</v>
      </c>
      <c r="C1072" s="1" t="s">
        <v>1151</v>
      </c>
      <c r="D1072" s="3" t="n">
        <v>26024</v>
      </c>
      <c r="E1072" s="1" t="s">
        <v>93</v>
      </c>
      <c r="F1072" s="1" t="n">
        <v>90</v>
      </c>
      <c r="G1072" s="1" t="s">
        <v>34</v>
      </c>
      <c r="H1072" s="1" t="s">
        <v>35</v>
      </c>
      <c r="I1072" s="1" t="s">
        <v>36</v>
      </c>
      <c r="N1072" s="1" t="n">
        <v>67</v>
      </c>
      <c r="O1072" s="1" t="n">
        <v>3</v>
      </c>
    </row>
    <row r="1073" customFormat="false" ht="15" hidden="false" customHeight="true" outlineLevel="0" collapsed="false">
      <c r="A1073" s="1" t="n">
        <f aca="false">A1072+1</f>
        <v>1071</v>
      </c>
      <c r="B1073" s="1" t="n">
        <f aca="false">B1072+1</f>
        <v>2071</v>
      </c>
      <c r="C1073" s="1" t="s">
        <v>1152</v>
      </c>
      <c r="D1073" s="3" t="n">
        <v>26299</v>
      </c>
      <c r="E1073" s="1" t="s">
        <v>93</v>
      </c>
      <c r="F1073" s="1" t="n">
        <v>90</v>
      </c>
      <c r="G1073" s="1" t="s">
        <v>34</v>
      </c>
      <c r="H1073" s="1" t="s">
        <v>35</v>
      </c>
      <c r="I1073" s="1" t="s">
        <v>36</v>
      </c>
      <c r="N1073" s="1" t="n">
        <v>67</v>
      </c>
      <c r="O1073" s="1" t="n">
        <v>3</v>
      </c>
    </row>
    <row r="1074" customFormat="false" ht="15" hidden="false" customHeight="true" outlineLevel="0" collapsed="false">
      <c r="A1074" s="1" t="n">
        <f aca="false">A1073+1</f>
        <v>1072</v>
      </c>
      <c r="B1074" s="1" t="n">
        <f aca="false">B1073+1</f>
        <v>2072</v>
      </c>
      <c r="C1074" s="1" t="s">
        <v>1153</v>
      </c>
      <c r="D1074" s="3" t="n">
        <v>26390</v>
      </c>
      <c r="E1074" s="1" t="s">
        <v>93</v>
      </c>
      <c r="F1074" s="1" t="n">
        <v>90</v>
      </c>
      <c r="G1074" s="1" t="s">
        <v>34</v>
      </c>
      <c r="H1074" s="1" t="s">
        <v>35</v>
      </c>
      <c r="I1074" s="1" t="s">
        <v>36</v>
      </c>
      <c r="N1074" s="1" t="n">
        <v>67</v>
      </c>
      <c r="O1074" s="1" t="n">
        <v>3</v>
      </c>
    </row>
    <row r="1075" customFormat="false" ht="15" hidden="false" customHeight="true" outlineLevel="0" collapsed="false">
      <c r="A1075" s="1" t="n">
        <f aca="false">A1074+1</f>
        <v>1073</v>
      </c>
      <c r="B1075" s="1" t="n">
        <f aca="false">B1074+1</f>
        <v>2073</v>
      </c>
      <c r="C1075" s="1" t="s">
        <v>1154</v>
      </c>
      <c r="D1075" s="3" t="n">
        <v>26665</v>
      </c>
      <c r="E1075" s="1" t="s">
        <v>93</v>
      </c>
      <c r="F1075" s="1" t="n">
        <v>90</v>
      </c>
      <c r="G1075" s="1" t="s">
        <v>34</v>
      </c>
      <c r="H1075" s="1" t="s">
        <v>35</v>
      </c>
      <c r="I1075" s="1" t="s">
        <v>36</v>
      </c>
      <c r="N1075" s="1" t="n">
        <v>67</v>
      </c>
      <c r="O1075" s="1" t="n">
        <v>3</v>
      </c>
    </row>
    <row r="1076" customFormat="false" ht="15" hidden="false" customHeight="true" outlineLevel="0" collapsed="false">
      <c r="A1076" s="1" t="n">
        <f aca="false">A1075+1</f>
        <v>1074</v>
      </c>
      <c r="B1076" s="1" t="n">
        <f aca="false">B1075+1</f>
        <v>2074</v>
      </c>
      <c r="C1076" s="1" t="s">
        <v>1155</v>
      </c>
      <c r="D1076" s="3" t="n">
        <v>26755</v>
      </c>
      <c r="E1076" s="1" t="s">
        <v>93</v>
      </c>
      <c r="F1076" s="1" t="n">
        <v>90</v>
      </c>
      <c r="G1076" s="1" t="s">
        <v>34</v>
      </c>
      <c r="H1076" s="1" t="s">
        <v>35</v>
      </c>
      <c r="I1076" s="1" t="s">
        <v>36</v>
      </c>
      <c r="N1076" s="1" t="n">
        <v>67</v>
      </c>
      <c r="O1076" s="1" t="n">
        <v>3</v>
      </c>
    </row>
    <row r="1077" customFormat="false" ht="15" hidden="false" customHeight="true" outlineLevel="0" collapsed="false">
      <c r="A1077" s="1" t="n">
        <f aca="false">A1076+1</f>
        <v>1075</v>
      </c>
      <c r="B1077" s="1" t="n">
        <f aca="false">B1076+1</f>
        <v>2075</v>
      </c>
      <c r="C1077" s="1" t="s">
        <v>1156</v>
      </c>
      <c r="D1077" s="3" t="n">
        <v>27030</v>
      </c>
      <c r="E1077" s="1" t="s">
        <v>93</v>
      </c>
      <c r="F1077" s="1" t="n">
        <v>90</v>
      </c>
      <c r="G1077" s="1" t="s">
        <v>34</v>
      </c>
      <c r="H1077" s="1" t="s">
        <v>35</v>
      </c>
      <c r="I1077" s="1" t="s">
        <v>36</v>
      </c>
      <c r="N1077" s="1" t="n">
        <v>67</v>
      </c>
      <c r="O1077" s="1" t="n">
        <v>3</v>
      </c>
    </row>
    <row r="1078" customFormat="false" ht="15" hidden="false" customHeight="true" outlineLevel="0" collapsed="false">
      <c r="A1078" s="1" t="n">
        <f aca="false">A1077+1</f>
        <v>1076</v>
      </c>
      <c r="B1078" s="1" t="n">
        <f aca="false">B1077+1</f>
        <v>2076</v>
      </c>
      <c r="C1078" s="1" t="s">
        <v>1157</v>
      </c>
      <c r="D1078" s="3" t="n">
        <v>27120</v>
      </c>
      <c r="E1078" s="1" t="s">
        <v>93</v>
      </c>
      <c r="F1078" s="1" t="n">
        <v>90</v>
      </c>
      <c r="G1078" s="1" t="s">
        <v>34</v>
      </c>
      <c r="H1078" s="1" t="s">
        <v>35</v>
      </c>
      <c r="I1078" s="1" t="s">
        <v>36</v>
      </c>
      <c r="N1078" s="1" t="n">
        <v>67</v>
      </c>
      <c r="O1078" s="1" t="n">
        <v>3</v>
      </c>
    </row>
    <row r="1079" customFormat="false" ht="15" hidden="false" customHeight="true" outlineLevel="0" collapsed="false">
      <c r="A1079" s="1" t="n">
        <f aca="false">A1078+1</f>
        <v>1077</v>
      </c>
      <c r="B1079" s="1" t="n">
        <f aca="false">B1078+1</f>
        <v>2077</v>
      </c>
      <c r="C1079" s="1" t="s">
        <v>1158</v>
      </c>
      <c r="D1079" s="3" t="n">
        <v>27395</v>
      </c>
      <c r="E1079" s="1" t="s">
        <v>93</v>
      </c>
      <c r="F1079" s="1" t="n">
        <v>90</v>
      </c>
      <c r="G1079" s="1" t="s">
        <v>34</v>
      </c>
      <c r="H1079" s="1" t="s">
        <v>35</v>
      </c>
      <c r="I1079" s="1" t="s">
        <v>36</v>
      </c>
      <c r="N1079" s="1" t="n">
        <v>67</v>
      </c>
      <c r="O1079" s="1" t="n">
        <v>3</v>
      </c>
    </row>
    <row r="1080" customFormat="false" ht="15" hidden="false" customHeight="true" outlineLevel="0" collapsed="false">
      <c r="A1080" s="1" t="n">
        <f aca="false">A1079+1</f>
        <v>1078</v>
      </c>
      <c r="B1080" s="1" t="n">
        <f aca="false">B1079+1</f>
        <v>2078</v>
      </c>
      <c r="C1080" s="1" t="s">
        <v>1159</v>
      </c>
      <c r="D1080" s="3" t="n">
        <v>27485</v>
      </c>
      <c r="E1080" s="1" t="s">
        <v>93</v>
      </c>
      <c r="F1080" s="1" t="n">
        <v>90</v>
      </c>
      <c r="G1080" s="1" t="s">
        <v>34</v>
      </c>
      <c r="H1080" s="1" t="s">
        <v>35</v>
      </c>
      <c r="I1080" s="1" t="s">
        <v>36</v>
      </c>
      <c r="N1080" s="1" t="n">
        <v>67</v>
      </c>
      <c r="O1080" s="1" t="n">
        <v>3</v>
      </c>
    </row>
    <row r="1081" customFormat="false" ht="15" hidden="false" customHeight="true" outlineLevel="0" collapsed="false">
      <c r="A1081" s="1" t="n">
        <f aca="false">A1080+1</f>
        <v>1079</v>
      </c>
      <c r="B1081" s="1" t="n">
        <f aca="false">B1080+1</f>
        <v>2079</v>
      </c>
      <c r="C1081" s="1" t="s">
        <v>1160</v>
      </c>
      <c r="D1081" s="3" t="n">
        <v>27760</v>
      </c>
      <c r="E1081" s="1" t="s">
        <v>93</v>
      </c>
      <c r="F1081" s="1" t="n">
        <v>90</v>
      </c>
      <c r="G1081" s="1" t="s">
        <v>34</v>
      </c>
      <c r="H1081" s="1" t="s">
        <v>35</v>
      </c>
      <c r="I1081" s="1" t="s">
        <v>36</v>
      </c>
      <c r="N1081" s="1" t="n">
        <v>67</v>
      </c>
      <c r="O1081" s="1" t="n">
        <v>3</v>
      </c>
    </row>
    <row r="1082" customFormat="false" ht="15" hidden="false" customHeight="true" outlineLevel="0" collapsed="false">
      <c r="A1082" s="1" t="n">
        <f aca="false">A1081+1</f>
        <v>1080</v>
      </c>
      <c r="B1082" s="1" t="n">
        <f aca="false">B1081+1</f>
        <v>2080</v>
      </c>
      <c r="C1082" s="1" t="s">
        <v>1161</v>
      </c>
      <c r="D1082" s="3" t="n">
        <v>27851</v>
      </c>
      <c r="E1082" s="1" t="s">
        <v>93</v>
      </c>
      <c r="F1082" s="1" t="n">
        <v>90</v>
      </c>
      <c r="G1082" s="1" t="s">
        <v>34</v>
      </c>
      <c r="H1082" s="1" t="s">
        <v>35</v>
      </c>
      <c r="I1082" s="1" t="s">
        <v>36</v>
      </c>
      <c r="N1082" s="1" t="n">
        <v>67</v>
      </c>
      <c r="O1082" s="1" t="n">
        <v>3</v>
      </c>
    </row>
    <row r="1083" customFormat="false" ht="15" hidden="false" customHeight="true" outlineLevel="0" collapsed="false">
      <c r="A1083" s="1" t="n">
        <f aca="false">A1082+1</f>
        <v>1081</v>
      </c>
      <c r="B1083" s="1" t="n">
        <f aca="false">B1082+1</f>
        <v>2081</v>
      </c>
      <c r="C1083" s="1" t="s">
        <v>1162</v>
      </c>
      <c r="D1083" s="3" t="n">
        <v>28126</v>
      </c>
      <c r="E1083" s="1" t="s">
        <v>93</v>
      </c>
      <c r="F1083" s="1" t="n">
        <v>90</v>
      </c>
      <c r="G1083" s="1" t="s">
        <v>34</v>
      </c>
      <c r="H1083" s="1" t="s">
        <v>35</v>
      </c>
      <c r="I1083" s="1" t="s">
        <v>36</v>
      </c>
      <c r="N1083" s="1" t="n">
        <v>67</v>
      </c>
      <c r="O1083" s="1" t="n">
        <v>3</v>
      </c>
    </row>
    <row r="1084" customFormat="false" ht="15" hidden="false" customHeight="true" outlineLevel="0" collapsed="false">
      <c r="A1084" s="1" t="n">
        <f aca="false">A1083+1</f>
        <v>1082</v>
      </c>
      <c r="B1084" s="1" t="n">
        <f aca="false">B1083+1</f>
        <v>2082</v>
      </c>
      <c r="C1084" s="1" t="s">
        <v>1163</v>
      </c>
      <c r="D1084" s="3" t="n">
        <v>28216</v>
      </c>
      <c r="E1084" s="1" t="s">
        <v>93</v>
      </c>
      <c r="F1084" s="1" t="n">
        <v>90</v>
      </c>
      <c r="G1084" s="1" t="s">
        <v>34</v>
      </c>
      <c r="H1084" s="1" t="s">
        <v>35</v>
      </c>
      <c r="I1084" s="1" t="s">
        <v>36</v>
      </c>
      <c r="N1084" s="1" t="n">
        <v>67</v>
      </c>
      <c r="O1084" s="1" t="n">
        <v>3</v>
      </c>
    </row>
    <row r="1085" customFormat="false" ht="15" hidden="false" customHeight="true" outlineLevel="0" collapsed="false">
      <c r="A1085" s="1" t="n">
        <f aca="false">A1084+1</f>
        <v>1083</v>
      </c>
      <c r="B1085" s="1" t="n">
        <f aca="false">B1084+1</f>
        <v>2083</v>
      </c>
      <c r="C1085" s="1" t="s">
        <v>1164</v>
      </c>
      <c r="D1085" s="3" t="n">
        <v>28491</v>
      </c>
      <c r="E1085" s="1" t="s">
        <v>93</v>
      </c>
      <c r="F1085" s="1" t="n">
        <v>90</v>
      </c>
      <c r="G1085" s="1" t="s">
        <v>34</v>
      </c>
      <c r="H1085" s="1" t="s">
        <v>35</v>
      </c>
      <c r="I1085" s="1" t="s">
        <v>36</v>
      </c>
      <c r="N1085" s="1" t="n">
        <v>67</v>
      </c>
      <c r="O1085" s="1" t="n">
        <v>3</v>
      </c>
    </row>
    <row r="1086" customFormat="false" ht="15" hidden="false" customHeight="true" outlineLevel="0" collapsed="false">
      <c r="A1086" s="1" t="n">
        <f aca="false">A1085+1</f>
        <v>1084</v>
      </c>
      <c r="B1086" s="1" t="n">
        <f aca="false">B1085+1</f>
        <v>2084</v>
      </c>
      <c r="C1086" s="1" t="s">
        <v>1165</v>
      </c>
      <c r="D1086" s="3" t="n">
        <v>28581</v>
      </c>
      <c r="E1086" s="1" t="s">
        <v>93</v>
      </c>
      <c r="F1086" s="1" t="n">
        <v>90</v>
      </c>
      <c r="G1086" s="1" t="s">
        <v>34</v>
      </c>
      <c r="H1086" s="1" t="s">
        <v>35</v>
      </c>
      <c r="I1086" s="1" t="s">
        <v>36</v>
      </c>
      <c r="N1086" s="1" t="n">
        <v>67</v>
      </c>
      <c r="O1086" s="1" t="n">
        <v>3</v>
      </c>
    </row>
    <row r="1087" customFormat="false" ht="15" hidden="false" customHeight="true" outlineLevel="0" collapsed="false">
      <c r="A1087" s="1" t="n">
        <f aca="false">A1086+1</f>
        <v>1085</v>
      </c>
      <c r="B1087" s="1" t="n">
        <f aca="false">B1086+1</f>
        <v>2085</v>
      </c>
      <c r="C1087" s="1" t="s">
        <v>1166</v>
      </c>
      <c r="D1087" s="3" t="n">
        <v>28856</v>
      </c>
      <c r="E1087" s="1" t="s">
        <v>93</v>
      </c>
      <c r="F1087" s="1" t="n">
        <v>90</v>
      </c>
      <c r="G1087" s="1" t="s">
        <v>34</v>
      </c>
      <c r="H1087" s="1" t="s">
        <v>35</v>
      </c>
      <c r="I1087" s="1" t="s">
        <v>36</v>
      </c>
      <c r="N1087" s="1" t="n">
        <v>67</v>
      </c>
      <c r="O1087" s="1" t="n">
        <v>3</v>
      </c>
    </row>
    <row r="1088" customFormat="false" ht="15" hidden="false" customHeight="true" outlineLevel="0" collapsed="false">
      <c r="A1088" s="1" t="n">
        <f aca="false">A1087+1</f>
        <v>1086</v>
      </c>
      <c r="B1088" s="1" t="n">
        <f aca="false">B1087+1</f>
        <v>2086</v>
      </c>
      <c r="C1088" s="1" t="s">
        <v>1167</v>
      </c>
      <c r="D1088" s="3" t="n">
        <v>28946</v>
      </c>
      <c r="E1088" s="1" t="s">
        <v>93</v>
      </c>
      <c r="F1088" s="1" t="n">
        <v>90</v>
      </c>
      <c r="G1088" s="1" t="s">
        <v>34</v>
      </c>
      <c r="H1088" s="1" t="s">
        <v>35</v>
      </c>
      <c r="I1088" s="1" t="s">
        <v>36</v>
      </c>
      <c r="N1088" s="1" t="n">
        <v>67</v>
      </c>
      <c r="O1088" s="1" t="n">
        <v>3</v>
      </c>
    </row>
    <row r="1089" customFormat="false" ht="15" hidden="false" customHeight="true" outlineLevel="0" collapsed="false">
      <c r="A1089" s="1" t="n">
        <f aca="false">A1088+1</f>
        <v>1087</v>
      </c>
      <c r="B1089" s="1" t="n">
        <f aca="false">B1088+1</f>
        <v>2087</v>
      </c>
      <c r="C1089" s="1" t="s">
        <v>1168</v>
      </c>
      <c r="D1089" s="3" t="n">
        <v>29221</v>
      </c>
      <c r="E1089" s="1" t="s">
        <v>93</v>
      </c>
      <c r="F1089" s="1" t="n">
        <v>90</v>
      </c>
      <c r="G1089" s="1" t="s">
        <v>34</v>
      </c>
      <c r="H1089" s="1" t="s">
        <v>35</v>
      </c>
      <c r="I1089" s="1" t="s">
        <v>36</v>
      </c>
      <c r="N1089" s="1" t="n">
        <v>67</v>
      </c>
      <c r="O1089" s="1" t="n">
        <v>3</v>
      </c>
    </row>
    <row r="1090" customFormat="false" ht="15" hidden="false" customHeight="true" outlineLevel="0" collapsed="false">
      <c r="A1090" s="1" t="n">
        <f aca="false">A1089+1</f>
        <v>1088</v>
      </c>
      <c r="B1090" s="1" t="n">
        <f aca="false">B1089+1</f>
        <v>2088</v>
      </c>
      <c r="C1090" s="1" t="s">
        <v>1169</v>
      </c>
      <c r="D1090" s="3" t="n">
        <v>29312</v>
      </c>
      <c r="E1090" s="1" t="s">
        <v>93</v>
      </c>
      <c r="F1090" s="1" t="n">
        <v>90</v>
      </c>
      <c r="G1090" s="1" t="s">
        <v>34</v>
      </c>
      <c r="H1090" s="1" t="s">
        <v>35</v>
      </c>
      <c r="I1090" s="1" t="s">
        <v>36</v>
      </c>
      <c r="N1090" s="1" t="n">
        <v>67</v>
      </c>
      <c r="O1090" s="1" t="n">
        <v>3</v>
      </c>
    </row>
    <row r="1091" customFormat="false" ht="15" hidden="false" customHeight="true" outlineLevel="0" collapsed="false">
      <c r="A1091" s="1" t="n">
        <f aca="false">A1090+1</f>
        <v>1089</v>
      </c>
      <c r="B1091" s="1" t="n">
        <f aca="false">B1090+1</f>
        <v>2089</v>
      </c>
      <c r="C1091" s="1" t="s">
        <v>1170</v>
      </c>
      <c r="D1091" s="3" t="n">
        <v>29587</v>
      </c>
      <c r="E1091" s="1" t="s">
        <v>93</v>
      </c>
      <c r="F1091" s="1" t="n">
        <v>90</v>
      </c>
      <c r="G1091" s="1" t="s">
        <v>34</v>
      </c>
      <c r="H1091" s="1" t="s">
        <v>35</v>
      </c>
      <c r="I1091" s="1" t="s">
        <v>36</v>
      </c>
      <c r="N1091" s="1" t="n">
        <v>67</v>
      </c>
      <c r="O1091" s="1" t="n">
        <v>3</v>
      </c>
    </row>
    <row r="1092" customFormat="false" ht="15" hidden="false" customHeight="true" outlineLevel="0" collapsed="false">
      <c r="A1092" s="1" t="n">
        <f aca="false">A1091+1</f>
        <v>1090</v>
      </c>
      <c r="B1092" s="1" t="n">
        <f aca="false">B1091+1</f>
        <v>2090</v>
      </c>
      <c r="C1092" s="1" t="s">
        <v>1171</v>
      </c>
      <c r="D1092" s="3" t="n">
        <v>29677</v>
      </c>
      <c r="E1092" s="1" t="s">
        <v>93</v>
      </c>
      <c r="F1092" s="1" t="n">
        <v>90</v>
      </c>
      <c r="G1092" s="1" t="s">
        <v>34</v>
      </c>
      <c r="H1092" s="1" t="s">
        <v>35</v>
      </c>
      <c r="I1092" s="1" t="s">
        <v>36</v>
      </c>
      <c r="N1092" s="1" t="n">
        <v>67</v>
      </c>
      <c r="O1092" s="1" t="n">
        <v>3</v>
      </c>
    </row>
    <row r="1093" customFormat="false" ht="15" hidden="false" customHeight="true" outlineLevel="0" collapsed="false">
      <c r="A1093" s="1" t="n">
        <f aca="false">A1092+1</f>
        <v>1091</v>
      </c>
      <c r="B1093" s="1" t="n">
        <f aca="false">B1092+1</f>
        <v>2091</v>
      </c>
      <c r="C1093" s="1" t="s">
        <v>1172</v>
      </c>
      <c r="D1093" s="3" t="n">
        <v>29952</v>
      </c>
      <c r="E1093" s="1" t="s">
        <v>93</v>
      </c>
      <c r="F1093" s="1" t="n">
        <v>90</v>
      </c>
      <c r="G1093" s="1" t="s">
        <v>34</v>
      </c>
      <c r="H1093" s="1" t="s">
        <v>35</v>
      </c>
      <c r="I1093" s="1" t="s">
        <v>36</v>
      </c>
      <c r="N1093" s="1" t="n">
        <v>67</v>
      </c>
      <c r="O1093" s="1" t="n">
        <v>3</v>
      </c>
    </row>
    <row r="1094" customFormat="false" ht="15" hidden="false" customHeight="true" outlineLevel="0" collapsed="false">
      <c r="A1094" s="1" t="n">
        <f aca="false">A1093+1</f>
        <v>1092</v>
      </c>
      <c r="B1094" s="1" t="n">
        <f aca="false">B1093+1</f>
        <v>2092</v>
      </c>
      <c r="C1094" s="1" t="s">
        <v>1173</v>
      </c>
      <c r="D1094" s="3" t="n">
        <v>30042</v>
      </c>
      <c r="E1094" s="1" t="s">
        <v>93</v>
      </c>
      <c r="F1094" s="1" t="n">
        <v>90</v>
      </c>
      <c r="G1094" s="1" t="s">
        <v>34</v>
      </c>
      <c r="H1094" s="1" t="s">
        <v>35</v>
      </c>
      <c r="I1094" s="1" t="s">
        <v>36</v>
      </c>
      <c r="N1094" s="1" t="n">
        <v>67</v>
      </c>
      <c r="O1094" s="1" t="n">
        <v>3</v>
      </c>
    </row>
    <row r="1095" customFormat="false" ht="15" hidden="false" customHeight="true" outlineLevel="0" collapsed="false">
      <c r="A1095" s="1" t="n">
        <f aca="false">A1094+1</f>
        <v>1093</v>
      </c>
      <c r="B1095" s="1" t="n">
        <f aca="false">B1094+1</f>
        <v>2093</v>
      </c>
      <c r="C1095" s="1" t="s">
        <v>1174</v>
      </c>
      <c r="D1095" s="3" t="n">
        <v>30317</v>
      </c>
      <c r="E1095" s="1" t="s">
        <v>93</v>
      </c>
      <c r="F1095" s="1" t="n">
        <v>90</v>
      </c>
      <c r="G1095" s="1" t="s">
        <v>34</v>
      </c>
      <c r="H1095" s="1" t="s">
        <v>35</v>
      </c>
      <c r="I1095" s="1" t="s">
        <v>36</v>
      </c>
      <c r="N1095" s="1" t="n">
        <v>67</v>
      </c>
      <c r="O1095" s="1" t="n">
        <v>3</v>
      </c>
    </row>
    <row r="1096" customFormat="false" ht="15" hidden="false" customHeight="true" outlineLevel="0" collapsed="false">
      <c r="A1096" s="1" t="n">
        <f aca="false">A1095+1</f>
        <v>1094</v>
      </c>
      <c r="B1096" s="1" t="n">
        <f aca="false">B1095+1</f>
        <v>2094</v>
      </c>
      <c r="C1096" s="1" t="s">
        <v>1175</v>
      </c>
      <c r="D1096" s="3" t="n">
        <v>30407</v>
      </c>
      <c r="E1096" s="1" t="s">
        <v>93</v>
      </c>
      <c r="F1096" s="1" t="n">
        <v>90</v>
      </c>
      <c r="G1096" s="1" t="s">
        <v>34</v>
      </c>
      <c r="H1096" s="1" t="s">
        <v>35</v>
      </c>
      <c r="I1096" s="1" t="s">
        <v>36</v>
      </c>
      <c r="N1096" s="1" t="n">
        <v>67</v>
      </c>
      <c r="O1096" s="1" t="n">
        <v>3</v>
      </c>
    </row>
    <row r="1097" customFormat="false" ht="15" hidden="false" customHeight="true" outlineLevel="0" collapsed="false">
      <c r="A1097" s="1" t="n">
        <f aca="false">A1096+1</f>
        <v>1095</v>
      </c>
      <c r="B1097" s="1" t="n">
        <f aca="false">B1096+1</f>
        <v>2095</v>
      </c>
      <c r="C1097" s="1" t="s">
        <v>1176</v>
      </c>
      <c r="D1097" s="3" t="n">
        <v>30682</v>
      </c>
      <c r="E1097" s="1" t="s">
        <v>93</v>
      </c>
      <c r="F1097" s="1" t="n">
        <v>90</v>
      </c>
      <c r="G1097" s="1" t="s">
        <v>34</v>
      </c>
      <c r="H1097" s="1" t="s">
        <v>35</v>
      </c>
      <c r="I1097" s="1" t="s">
        <v>36</v>
      </c>
      <c r="N1097" s="1" t="n">
        <v>67</v>
      </c>
      <c r="O1097" s="1" t="n">
        <v>3</v>
      </c>
    </row>
    <row r="1098" customFormat="false" ht="15" hidden="false" customHeight="true" outlineLevel="0" collapsed="false">
      <c r="A1098" s="1" t="n">
        <f aca="false">A1097+1</f>
        <v>1096</v>
      </c>
      <c r="B1098" s="1" t="n">
        <f aca="false">B1097+1</f>
        <v>2096</v>
      </c>
      <c r="C1098" s="1" t="s">
        <v>1177</v>
      </c>
      <c r="D1098" s="3" t="n">
        <v>30773</v>
      </c>
      <c r="E1098" s="1" t="s">
        <v>93</v>
      </c>
      <c r="F1098" s="1" t="n">
        <v>90</v>
      </c>
      <c r="G1098" s="1" t="s">
        <v>34</v>
      </c>
      <c r="H1098" s="1" t="s">
        <v>35</v>
      </c>
      <c r="I1098" s="1" t="s">
        <v>36</v>
      </c>
      <c r="N1098" s="1" t="n">
        <v>67</v>
      </c>
      <c r="O1098" s="1" t="n">
        <v>3</v>
      </c>
    </row>
    <row r="1099" customFormat="false" ht="15" hidden="false" customHeight="true" outlineLevel="0" collapsed="false">
      <c r="A1099" s="1" t="n">
        <f aca="false">A1098+1</f>
        <v>1097</v>
      </c>
      <c r="B1099" s="1" t="n">
        <f aca="false">B1098+1</f>
        <v>2097</v>
      </c>
      <c r="C1099" s="1" t="s">
        <v>1178</v>
      </c>
      <c r="D1099" s="3" t="n">
        <v>31048</v>
      </c>
      <c r="E1099" s="1" t="s">
        <v>93</v>
      </c>
      <c r="F1099" s="1" t="n">
        <v>90</v>
      </c>
      <c r="G1099" s="1" t="s">
        <v>34</v>
      </c>
      <c r="H1099" s="1" t="s">
        <v>35</v>
      </c>
      <c r="I1099" s="1" t="s">
        <v>36</v>
      </c>
      <c r="N1099" s="1" t="n">
        <v>67</v>
      </c>
      <c r="O1099" s="1" t="n">
        <v>3</v>
      </c>
    </row>
    <row r="1100" customFormat="false" ht="15" hidden="false" customHeight="true" outlineLevel="0" collapsed="false">
      <c r="A1100" s="1" t="n">
        <f aca="false">A1099+1</f>
        <v>1098</v>
      </c>
      <c r="B1100" s="1" t="n">
        <f aca="false">B1099+1</f>
        <v>2098</v>
      </c>
      <c r="C1100" s="1" t="s">
        <v>1179</v>
      </c>
      <c r="D1100" s="3" t="n">
        <v>31138</v>
      </c>
      <c r="E1100" s="1" t="s">
        <v>93</v>
      </c>
      <c r="F1100" s="1" t="n">
        <v>90</v>
      </c>
      <c r="G1100" s="1" t="s">
        <v>34</v>
      </c>
      <c r="H1100" s="1" t="s">
        <v>35</v>
      </c>
      <c r="I1100" s="1" t="s">
        <v>36</v>
      </c>
      <c r="N1100" s="1" t="n">
        <v>67</v>
      </c>
      <c r="O1100" s="1" t="n">
        <v>3</v>
      </c>
    </row>
    <row r="1101" customFormat="false" ht="15" hidden="false" customHeight="true" outlineLevel="0" collapsed="false">
      <c r="A1101" s="1" t="n">
        <f aca="false">A1100+1</f>
        <v>1099</v>
      </c>
      <c r="B1101" s="1" t="n">
        <f aca="false">B1100+1</f>
        <v>2099</v>
      </c>
      <c r="C1101" s="1" t="s">
        <v>1180</v>
      </c>
      <c r="D1101" s="3" t="n">
        <v>31413</v>
      </c>
      <c r="E1101" s="1" t="s">
        <v>93</v>
      </c>
      <c r="F1101" s="1" t="n">
        <v>90</v>
      </c>
      <c r="G1101" s="1" t="s">
        <v>34</v>
      </c>
      <c r="H1101" s="1" t="s">
        <v>35</v>
      </c>
      <c r="I1101" s="1" t="s">
        <v>36</v>
      </c>
      <c r="N1101" s="1" t="n">
        <v>67</v>
      </c>
      <c r="O1101" s="1" t="n">
        <v>3</v>
      </c>
    </row>
    <row r="1102" customFormat="false" ht="15" hidden="false" customHeight="true" outlineLevel="0" collapsed="false">
      <c r="A1102" s="1" t="n">
        <f aca="false">A1101+1</f>
        <v>1100</v>
      </c>
      <c r="B1102" s="1" t="n">
        <f aca="false">B1101+1</f>
        <v>2100</v>
      </c>
      <c r="C1102" s="1" t="s">
        <v>1181</v>
      </c>
      <c r="D1102" s="3" t="n">
        <v>31503</v>
      </c>
      <c r="E1102" s="1" t="s">
        <v>93</v>
      </c>
      <c r="F1102" s="1" t="n">
        <v>90</v>
      </c>
      <c r="G1102" s="1" t="s">
        <v>34</v>
      </c>
      <c r="H1102" s="1" t="s">
        <v>35</v>
      </c>
      <c r="I1102" s="1" t="s">
        <v>36</v>
      </c>
      <c r="N1102" s="1" t="n">
        <v>67</v>
      </c>
      <c r="O1102" s="1" t="n">
        <v>3</v>
      </c>
    </row>
    <row r="1103" customFormat="false" ht="15" hidden="false" customHeight="true" outlineLevel="0" collapsed="false">
      <c r="A1103" s="1" t="n">
        <f aca="false">A1102+1</f>
        <v>1101</v>
      </c>
      <c r="B1103" s="1" t="n">
        <f aca="false">B1102+1</f>
        <v>2101</v>
      </c>
      <c r="C1103" s="1" t="s">
        <v>1182</v>
      </c>
      <c r="D1103" s="3" t="n">
        <v>31778</v>
      </c>
      <c r="E1103" s="1" t="s">
        <v>93</v>
      </c>
      <c r="F1103" s="1" t="n">
        <v>90</v>
      </c>
      <c r="G1103" s="1" t="s">
        <v>34</v>
      </c>
      <c r="H1103" s="1" t="s">
        <v>35</v>
      </c>
      <c r="I1103" s="1" t="s">
        <v>36</v>
      </c>
      <c r="N1103" s="1" t="n">
        <v>67</v>
      </c>
      <c r="O1103" s="1" t="n">
        <v>3</v>
      </c>
    </row>
    <row r="1104" customFormat="false" ht="15" hidden="false" customHeight="true" outlineLevel="0" collapsed="false">
      <c r="A1104" s="1" t="n">
        <f aca="false">A1103+1</f>
        <v>1102</v>
      </c>
      <c r="B1104" s="1" t="n">
        <f aca="false">B1103+1</f>
        <v>2102</v>
      </c>
      <c r="C1104" s="1" t="s">
        <v>1183</v>
      </c>
      <c r="D1104" s="3" t="n">
        <v>31868</v>
      </c>
      <c r="E1104" s="1" t="s">
        <v>93</v>
      </c>
      <c r="F1104" s="1" t="n">
        <v>90</v>
      </c>
      <c r="G1104" s="1" t="s">
        <v>34</v>
      </c>
      <c r="H1104" s="1" t="s">
        <v>35</v>
      </c>
      <c r="I1104" s="1" t="s">
        <v>36</v>
      </c>
      <c r="N1104" s="1" t="n">
        <v>67</v>
      </c>
      <c r="O1104" s="1" t="n">
        <v>3</v>
      </c>
    </row>
    <row r="1105" customFormat="false" ht="15" hidden="false" customHeight="true" outlineLevel="0" collapsed="false">
      <c r="A1105" s="1" t="n">
        <f aca="false">A1104+1</f>
        <v>1103</v>
      </c>
      <c r="B1105" s="1" t="n">
        <f aca="false">B1104+1</f>
        <v>2103</v>
      </c>
      <c r="C1105" s="1" t="s">
        <v>1184</v>
      </c>
      <c r="D1105" s="3" t="n">
        <v>32143</v>
      </c>
      <c r="E1105" s="1" t="s">
        <v>93</v>
      </c>
      <c r="F1105" s="1" t="n">
        <v>90</v>
      </c>
      <c r="G1105" s="1" t="s">
        <v>34</v>
      </c>
      <c r="H1105" s="1" t="s">
        <v>35</v>
      </c>
      <c r="I1105" s="1" t="s">
        <v>36</v>
      </c>
      <c r="N1105" s="1" t="n">
        <v>67</v>
      </c>
      <c r="O1105" s="1" t="n">
        <v>3</v>
      </c>
    </row>
    <row r="1106" customFormat="false" ht="15" hidden="false" customHeight="true" outlineLevel="0" collapsed="false">
      <c r="A1106" s="1" t="n">
        <f aca="false">A1105+1</f>
        <v>1104</v>
      </c>
      <c r="B1106" s="1" t="n">
        <f aca="false">B1105+1</f>
        <v>2104</v>
      </c>
      <c r="C1106" s="1" t="s">
        <v>1185</v>
      </c>
      <c r="D1106" s="3" t="n">
        <v>32234</v>
      </c>
      <c r="E1106" s="1" t="s">
        <v>93</v>
      </c>
      <c r="F1106" s="1" t="n">
        <v>90</v>
      </c>
      <c r="G1106" s="1" t="s">
        <v>34</v>
      </c>
      <c r="H1106" s="1" t="s">
        <v>35</v>
      </c>
      <c r="I1106" s="1" t="s">
        <v>36</v>
      </c>
      <c r="N1106" s="1" t="n">
        <v>67</v>
      </c>
      <c r="O1106" s="1" t="n">
        <v>3</v>
      </c>
    </row>
    <row r="1107" customFormat="false" ht="15" hidden="false" customHeight="true" outlineLevel="0" collapsed="false">
      <c r="A1107" s="1" t="n">
        <f aca="false">A1106+1</f>
        <v>1105</v>
      </c>
      <c r="B1107" s="1" t="n">
        <f aca="false">B1106+1</f>
        <v>2105</v>
      </c>
      <c r="C1107" s="1" t="s">
        <v>1186</v>
      </c>
      <c r="D1107" s="3" t="n">
        <v>32509</v>
      </c>
      <c r="E1107" s="1" t="s">
        <v>93</v>
      </c>
      <c r="F1107" s="1" t="n">
        <v>90</v>
      </c>
      <c r="G1107" s="1" t="s">
        <v>34</v>
      </c>
      <c r="H1107" s="1" t="s">
        <v>35</v>
      </c>
      <c r="I1107" s="1" t="s">
        <v>36</v>
      </c>
      <c r="N1107" s="1" t="n">
        <v>67</v>
      </c>
      <c r="O1107" s="1" t="n">
        <v>3</v>
      </c>
    </row>
    <row r="1108" customFormat="false" ht="15" hidden="false" customHeight="true" outlineLevel="0" collapsed="false">
      <c r="A1108" s="1" t="n">
        <f aca="false">A1107+1</f>
        <v>1106</v>
      </c>
      <c r="B1108" s="1" t="n">
        <f aca="false">B1107+1</f>
        <v>2106</v>
      </c>
      <c r="C1108" s="1" t="s">
        <v>1187</v>
      </c>
      <c r="D1108" s="3" t="n">
        <v>32599</v>
      </c>
      <c r="E1108" s="1" t="s">
        <v>93</v>
      </c>
      <c r="F1108" s="1" t="n">
        <v>90</v>
      </c>
      <c r="G1108" s="1" t="s">
        <v>34</v>
      </c>
      <c r="H1108" s="1" t="s">
        <v>35</v>
      </c>
      <c r="I1108" s="1" t="s">
        <v>36</v>
      </c>
      <c r="N1108" s="1" t="n">
        <v>67</v>
      </c>
      <c r="O1108" s="1" t="n">
        <v>3</v>
      </c>
    </row>
    <row r="1109" customFormat="false" ht="15" hidden="false" customHeight="true" outlineLevel="0" collapsed="false">
      <c r="A1109" s="1" t="n">
        <f aca="false">A1108+1</f>
        <v>1107</v>
      </c>
      <c r="B1109" s="1" t="n">
        <f aca="false">B1108+1</f>
        <v>2107</v>
      </c>
      <c r="C1109" s="1" t="s">
        <v>1188</v>
      </c>
      <c r="D1109" s="3" t="n">
        <v>32874</v>
      </c>
      <c r="E1109" s="1" t="s">
        <v>93</v>
      </c>
      <c r="F1109" s="1" t="n">
        <v>90</v>
      </c>
      <c r="G1109" s="1" t="s">
        <v>34</v>
      </c>
      <c r="H1109" s="1" t="s">
        <v>35</v>
      </c>
      <c r="I1109" s="1" t="s">
        <v>36</v>
      </c>
      <c r="N1109" s="1" t="n">
        <v>67</v>
      </c>
      <c r="O1109" s="1" t="n">
        <v>3</v>
      </c>
    </row>
    <row r="1110" customFormat="false" ht="15" hidden="false" customHeight="true" outlineLevel="0" collapsed="false">
      <c r="A1110" s="1" t="n">
        <f aca="false">A1109+1</f>
        <v>1108</v>
      </c>
      <c r="B1110" s="1" t="n">
        <f aca="false">B1109+1</f>
        <v>2108</v>
      </c>
      <c r="C1110" s="1" t="s">
        <v>1189</v>
      </c>
      <c r="D1110" s="3" t="n">
        <v>32964</v>
      </c>
      <c r="E1110" s="1" t="s">
        <v>93</v>
      </c>
      <c r="F1110" s="1" t="n">
        <v>90</v>
      </c>
      <c r="G1110" s="1" t="s">
        <v>34</v>
      </c>
      <c r="H1110" s="1" t="s">
        <v>35</v>
      </c>
      <c r="I1110" s="1" t="s">
        <v>36</v>
      </c>
      <c r="N1110" s="1" t="n">
        <v>67</v>
      </c>
      <c r="O1110" s="1" t="n">
        <v>3</v>
      </c>
    </row>
    <row r="1111" customFormat="false" ht="15" hidden="false" customHeight="true" outlineLevel="0" collapsed="false">
      <c r="A1111" s="1" t="n">
        <f aca="false">A1110+1</f>
        <v>1109</v>
      </c>
      <c r="B1111" s="1" t="n">
        <f aca="false">B1110+1</f>
        <v>2109</v>
      </c>
      <c r="C1111" s="1" t="s">
        <v>1190</v>
      </c>
      <c r="D1111" s="3" t="n">
        <v>33239</v>
      </c>
      <c r="E1111" s="1" t="s">
        <v>93</v>
      </c>
      <c r="F1111" s="1" t="n">
        <v>90</v>
      </c>
      <c r="G1111" s="1" t="s">
        <v>34</v>
      </c>
      <c r="H1111" s="1" t="s">
        <v>35</v>
      </c>
      <c r="I1111" s="1" t="s">
        <v>36</v>
      </c>
      <c r="N1111" s="1" t="n">
        <v>67</v>
      </c>
      <c r="O1111" s="1" t="n">
        <v>3</v>
      </c>
    </row>
    <row r="1112" customFormat="false" ht="15" hidden="false" customHeight="true" outlineLevel="0" collapsed="false">
      <c r="A1112" s="1" t="n">
        <f aca="false">A1111+1</f>
        <v>1110</v>
      </c>
      <c r="B1112" s="1" t="n">
        <f aca="false">B1111+1</f>
        <v>2110</v>
      </c>
      <c r="C1112" s="1" t="s">
        <v>1191</v>
      </c>
      <c r="D1112" s="3" t="n">
        <v>33329</v>
      </c>
      <c r="E1112" s="1" t="s">
        <v>93</v>
      </c>
      <c r="F1112" s="1" t="n">
        <v>90</v>
      </c>
      <c r="G1112" s="1" t="s">
        <v>34</v>
      </c>
      <c r="H1112" s="1" t="s">
        <v>35</v>
      </c>
      <c r="I1112" s="1" t="s">
        <v>36</v>
      </c>
      <c r="N1112" s="1" t="n">
        <v>67</v>
      </c>
      <c r="O1112" s="1" t="n">
        <v>3</v>
      </c>
    </row>
    <row r="1113" customFormat="false" ht="15" hidden="false" customHeight="true" outlineLevel="0" collapsed="false">
      <c r="A1113" s="1" t="n">
        <f aca="false">A1112+1</f>
        <v>1111</v>
      </c>
      <c r="B1113" s="1" t="n">
        <f aca="false">B1112+1</f>
        <v>2111</v>
      </c>
      <c r="C1113" s="1" t="s">
        <v>1192</v>
      </c>
      <c r="D1113" s="3" t="n">
        <v>33604</v>
      </c>
      <c r="E1113" s="1" t="s">
        <v>93</v>
      </c>
      <c r="F1113" s="1" t="n">
        <v>90</v>
      </c>
      <c r="G1113" s="1" t="s">
        <v>34</v>
      </c>
      <c r="H1113" s="1" t="s">
        <v>35</v>
      </c>
      <c r="I1113" s="1" t="s">
        <v>36</v>
      </c>
      <c r="N1113" s="1" t="n">
        <v>67</v>
      </c>
      <c r="O1113" s="1" t="n">
        <v>3</v>
      </c>
    </row>
    <row r="1114" customFormat="false" ht="15" hidden="false" customHeight="true" outlineLevel="0" collapsed="false">
      <c r="A1114" s="1" t="n">
        <f aca="false">A1113+1</f>
        <v>1112</v>
      </c>
      <c r="B1114" s="1" t="n">
        <f aca="false">B1113+1</f>
        <v>2112</v>
      </c>
      <c r="C1114" s="1" t="s">
        <v>1193</v>
      </c>
      <c r="D1114" s="3" t="n">
        <v>33695</v>
      </c>
      <c r="E1114" s="1" t="s">
        <v>93</v>
      </c>
      <c r="F1114" s="1" t="n">
        <v>90</v>
      </c>
      <c r="G1114" s="1" t="s">
        <v>34</v>
      </c>
      <c r="H1114" s="1" t="s">
        <v>35</v>
      </c>
      <c r="I1114" s="1" t="s">
        <v>36</v>
      </c>
      <c r="N1114" s="1" t="n">
        <v>67</v>
      </c>
      <c r="O1114" s="1" t="n">
        <v>3</v>
      </c>
    </row>
    <row r="1115" customFormat="false" ht="15" hidden="false" customHeight="true" outlineLevel="0" collapsed="false">
      <c r="A1115" s="1" t="n">
        <f aca="false">A1114+1</f>
        <v>1113</v>
      </c>
      <c r="B1115" s="1" t="n">
        <f aca="false">B1114+1</f>
        <v>2113</v>
      </c>
      <c r="C1115" s="1" t="s">
        <v>1194</v>
      </c>
      <c r="D1115" s="3" t="n">
        <v>33970</v>
      </c>
      <c r="E1115" s="1" t="s">
        <v>93</v>
      </c>
      <c r="F1115" s="1" t="n">
        <v>90</v>
      </c>
      <c r="G1115" s="1" t="s">
        <v>34</v>
      </c>
      <c r="H1115" s="1" t="s">
        <v>35</v>
      </c>
      <c r="I1115" s="1" t="s">
        <v>36</v>
      </c>
      <c r="N1115" s="1" t="n">
        <v>67</v>
      </c>
      <c r="O1115" s="1" t="n">
        <v>3</v>
      </c>
    </row>
    <row r="1116" customFormat="false" ht="15" hidden="false" customHeight="true" outlineLevel="0" collapsed="false">
      <c r="A1116" s="1" t="n">
        <f aca="false">A1115+1</f>
        <v>1114</v>
      </c>
      <c r="B1116" s="1" t="n">
        <f aca="false">B1115+1</f>
        <v>2114</v>
      </c>
      <c r="C1116" s="1" t="s">
        <v>1195</v>
      </c>
      <c r="D1116" s="3" t="n">
        <v>34060</v>
      </c>
      <c r="E1116" s="1" t="s">
        <v>93</v>
      </c>
      <c r="F1116" s="1" t="n">
        <v>90</v>
      </c>
      <c r="G1116" s="1" t="s">
        <v>34</v>
      </c>
      <c r="H1116" s="1" t="s">
        <v>35</v>
      </c>
      <c r="I1116" s="1" t="s">
        <v>36</v>
      </c>
      <c r="N1116" s="1" t="n">
        <v>67</v>
      </c>
      <c r="O1116" s="1" t="n">
        <v>3</v>
      </c>
    </row>
    <row r="1117" customFormat="false" ht="15" hidden="false" customHeight="true" outlineLevel="0" collapsed="false">
      <c r="A1117" s="1" t="n">
        <f aca="false">A1116+1</f>
        <v>1115</v>
      </c>
      <c r="B1117" s="1" t="n">
        <f aca="false">B1116+1</f>
        <v>2115</v>
      </c>
      <c r="C1117" s="1" t="s">
        <v>1196</v>
      </c>
      <c r="D1117" s="3" t="n">
        <v>34335</v>
      </c>
      <c r="E1117" s="1" t="s">
        <v>93</v>
      </c>
      <c r="F1117" s="1" t="n">
        <v>90</v>
      </c>
      <c r="G1117" s="1" t="s">
        <v>34</v>
      </c>
      <c r="H1117" s="1" t="s">
        <v>35</v>
      </c>
      <c r="I1117" s="1" t="s">
        <v>36</v>
      </c>
      <c r="N1117" s="1" t="n">
        <v>67</v>
      </c>
      <c r="O1117" s="1" t="n">
        <v>3</v>
      </c>
    </row>
    <row r="1118" customFormat="false" ht="15" hidden="false" customHeight="true" outlineLevel="0" collapsed="false">
      <c r="A1118" s="1" t="n">
        <f aca="false">A1117+1</f>
        <v>1116</v>
      </c>
      <c r="B1118" s="1" t="n">
        <f aca="false">B1117+1</f>
        <v>2116</v>
      </c>
      <c r="C1118" s="1" t="s">
        <v>1197</v>
      </c>
      <c r="D1118" s="3" t="n">
        <v>34425</v>
      </c>
      <c r="E1118" s="1" t="s">
        <v>93</v>
      </c>
      <c r="F1118" s="1" t="n">
        <v>90</v>
      </c>
      <c r="G1118" s="1" t="s">
        <v>34</v>
      </c>
      <c r="H1118" s="1" t="s">
        <v>35</v>
      </c>
      <c r="I1118" s="1" t="s">
        <v>36</v>
      </c>
      <c r="N1118" s="1" t="n">
        <v>67</v>
      </c>
      <c r="O1118" s="1" t="n">
        <v>3</v>
      </c>
    </row>
    <row r="1119" customFormat="false" ht="15" hidden="false" customHeight="true" outlineLevel="0" collapsed="false">
      <c r="A1119" s="1" t="n">
        <f aca="false">A1118+1</f>
        <v>1117</v>
      </c>
      <c r="B1119" s="1" t="n">
        <f aca="false">B1118+1</f>
        <v>2117</v>
      </c>
      <c r="C1119" s="1" t="s">
        <v>1198</v>
      </c>
      <c r="D1119" s="3" t="n">
        <v>21916</v>
      </c>
      <c r="E1119" s="1" t="s">
        <v>84</v>
      </c>
      <c r="F1119" s="1" t="n">
        <v>85</v>
      </c>
      <c r="G1119" s="1" t="s">
        <v>46</v>
      </c>
      <c r="H1119" s="1" t="s">
        <v>47</v>
      </c>
      <c r="I1119" s="1" t="s">
        <v>36</v>
      </c>
    </row>
    <row r="1120" customFormat="false" ht="15" hidden="false" customHeight="true" outlineLevel="0" collapsed="false">
      <c r="A1120" s="1" t="n">
        <f aca="false">A1119+1</f>
        <v>1118</v>
      </c>
      <c r="B1120" s="1" t="n">
        <f aca="false">B1119+1</f>
        <v>2118</v>
      </c>
      <c r="C1120" s="1" t="s">
        <v>1199</v>
      </c>
      <c r="D1120" s="3" t="n">
        <v>22007</v>
      </c>
      <c r="E1120" s="1" t="s">
        <v>84</v>
      </c>
      <c r="F1120" s="1" t="n">
        <v>85</v>
      </c>
      <c r="G1120" s="1" t="s">
        <v>46</v>
      </c>
      <c r="H1120" s="1" t="s">
        <v>47</v>
      </c>
      <c r="I1120" s="1" t="s">
        <v>36</v>
      </c>
    </row>
    <row r="1121" customFormat="false" ht="15" hidden="false" customHeight="true" outlineLevel="0" collapsed="false">
      <c r="A1121" s="1" t="n">
        <f aca="false">A1120+1</f>
        <v>1119</v>
      </c>
      <c r="B1121" s="1" t="n">
        <f aca="false">B1120+1</f>
        <v>2119</v>
      </c>
      <c r="C1121" s="1" t="s">
        <v>1200</v>
      </c>
      <c r="D1121" s="3" t="n">
        <v>22282</v>
      </c>
      <c r="E1121" s="1" t="s">
        <v>84</v>
      </c>
      <c r="F1121" s="1" t="n">
        <v>85</v>
      </c>
      <c r="G1121" s="1" t="s">
        <v>46</v>
      </c>
      <c r="H1121" s="1" t="s">
        <v>47</v>
      </c>
      <c r="I1121" s="1" t="s">
        <v>36</v>
      </c>
    </row>
    <row r="1122" customFormat="false" ht="15" hidden="false" customHeight="true" outlineLevel="0" collapsed="false">
      <c r="A1122" s="1" t="n">
        <f aca="false">A1121+1</f>
        <v>1120</v>
      </c>
      <c r="B1122" s="1" t="n">
        <f aca="false">B1121+1</f>
        <v>2120</v>
      </c>
      <c r="C1122" s="1" t="s">
        <v>1201</v>
      </c>
      <c r="D1122" s="3" t="n">
        <v>22372</v>
      </c>
      <c r="E1122" s="1" t="s">
        <v>84</v>
      </c>
      <c r="F1122" s="1" t="n">
        <v>85</v>
      </c>
      <c r="G1122" s="1" t="s">
        <v>46</v>
      </c>
      <c r="H1122" s="1" t="s">
        <v>47</v>
      </c>
      <c r="I1122" s="1" t="s">
        <v>36</v>
      </c>
    </row>
    <row r="1123" customFormat="false" ht="15" hidden="false" customHeight="true" outlineLevel="0" collapsed="false">
      <c r="A1123" s="1" t="n">
        <f aca="false">A1122+1</f>
        <v>1121</v>
      </c>
      <c r="B1123" s="1" t="n">
        <f aca="false">B1122+1</f>
        <v>2121</v>
      </c>
      <c r="C1123" s="1" t="s">
        <v>1202</v>
      </c>
      <c r="D1123" s="3" t="n">
        <v>22647</v>
      </c>
      <c r="E1123" s="1" t="s">
        <v>84</v>
      </c>
      <c r="F1123" s="1" t="n">
        <v>85</v>
      </c>
      <c r="G1123" s="1" t="s">
        <v>46</v>
      </c>
      <c r="H1123" s="1" t="s">
        <v>47</v>
      </c>
      <c r="I1123" s="1" t="s">
        <v>36</v>
      </c>
    </row>
    <row r="1124" customFormat="false" ht="15" hidden="false" customHeight="true" outlineLevel="0" collapsed="false">
      <c r="A1124" s="1" t="n">
        <f aca="false">A1123+1</f>
        <v>1122</v>
      </c>
      <c r="B1124" s="1" t="n">
        <f aca="false">B1123+1</f>
        <v>2122</v>
      </c>
      <c r="C1124" s="1" t="s">
        <v>1203</v>
      </c>
      <c r="D1124" s="3" t="n">
        <v>22737</v>
      </c>
      <c r="E1124" s="1" t="s">
        <v>84</v>
      </c>
      <c r="F1124" s="1" t="n">
        <v>85</v>
      </c>
      <c r="G1124" s="1" t="s">
        <v>46</v>
      </c>
      <c r="H1124" s="1" t="s">
        <v>47</v>
      </c>
      <c r="I1124" s="1" t="s">
        <v>36</v>
      </c>
    </row>
    <row r="1125" customFormat="false" ht="15" hidden="false" customHeight="true" outlineLevel="0" collapsed="false">
      <c r="A1125" s="1" t="n">
        <f aca="false">A1124+1</f>
        <v>1123</v>
      </c>
      <c r="B1125" s="1" t="n">
        <f aca="false">B1124+1</f>
        <v>2123</v>
      </c>
      <c r="C1125" s="1" t="s">
        <v>1204</v>
      </c>
      <c r="D1125" s="3" t="n">
        <v>23012</v>
      </c>
      <c r="E1125" s="1" t="s">
        <v>84</v>
      </c>
      <c r="F1125" s="1" t="n">
        <v>85</v>
      </c>
      <c r="G1125" s="1" t="s">
        <v>46</v>
      </c>
      <c r="H1125" s="1" t="s">
        <v>47</v>
      </c>
      <c r="I1125" s="1" t="s">
        <v>36</v>
      </c>
    </row>
    <row r="1126" customFormat="false" ht="15" hidden="false" customHeight="true" outlineLevel="0" collapsed="false">
      <c r="A1126" s="1" t="n">
        <f aca="false">A1125+1</f>
        <v>1124</v>
      </c>
      <c r="B1126" s="1" t="n">
        <f aca="false">B1125+1</f>
        <v>2124</v>
      </c>
      <c r="C1126" s="1" t="s">
        <v>1205</v>
      </c>
      <c r="D1126" s="3" t="n">
        <v>23102</v>
      </c>
      <c r="E1126" s="1" t="s">
        <v>84</v>
      </c>
      <c r="F1126" s="1" t="n">
        <v>85</v>
      </c>
      <c r="G1126" s="1" t="s">
        <v>46</v>
      </c>
      <c r="H1126" s="1" t="s">
        <v>47</v>
      </c>
      <c r="I1126" s="1" t="s">
        <v>36</v>
      </c>
    </row>
    <row r="1127" customFormat="false" ht="15" hidden="false" customHeight="true" outlineLevel="0" collapsed="false">
      <c r="A1127" s="1" t="n">
        <f aca="false">A1126+1</f>
        <v>1125</v>
      </c>
      <c r="B1127" s="1" t="n">
        <f aca="false">B1126+1</f>
        <v>2125</v>
      </c>
      <c r="C1127" s="1" t="s">
        <v>1206</v>
      </c>
      <c r="D1127" s="3" t="n">
        <v>23377</v>
      </c>
      <c r="E1127" s="1" t="s">
        <v>84</v>
      </c>
      <c r="F1127" s="1" t="n">
        <v>85</v>
      </c>
      <c r="G1127" s="1" t="s">
        <v>46</v>
      </c>
      <c r="H1127" s="1" t="s">
        <v>47</v>
      </c>
      <c r="I1127" s="1" t="s">
        <v>36</v>
      </c>
    </row>
    <row r="1128" customFormat="false" ht="15" hidden="false" customHeight="true" outlineLevel="0" collapsed="false">
      <c r="A1128" s="1" t="n">
        <f aca="false">A1127+1</f>
        <v>1126</v>
      </c>
      <c r="B1128" s="1" t="n">
        <f aca="false">B1127+1</f>
        <v>2126</v>
      </c>
      <c r="C1128" s="1" t="s">
        <v>1207</v>
      </c>
      <c r="D1128" s="3" t="n">
        <v>23468</v>
      </c>
      <c r="E1128" s="1" t="s">
        <v>84</v>
      </c>
      <c r="F1128" s="1" t="n">
        <v>85</v>
      </c>
      <c r="G1128" s="1" t="s">
        <v>46</v>
      </c>
      <c r="H1128" s="1" t="s">
        <v>47</v>
      </c>
      <c r="I1128" s="1" t="s">
        <v>36</v>
      </c>
    </row>
    <row r="1129" customFormat="false" ht="15" hidden="false" customHeight="true" outlineLevel="0" collapsed="false">
      <c r="A1129" s="1" t="n">
        <f aca="false">A1128+1</f>
        <v>1127</v>
      </c>
      <c r="B1129" s="1" t="n">
        <f aca="false">B1128+1</f>
        <v>2127</v>
      </c>
      <c r="C1129" s="1" t="s">
        <v>1208</v>
      </c>
      <c r="D1129" s="3" t="n">
        <v>23743</v>
      </c>
      <c r="E1129" s="1" t="s">
        <v>84</v>
      </c>
      <c r="F1129" s="1" t="n">
        <v>85</v>
      </c>
      <c r="G1129" s="1" t="s">
        <v>46</v>
      </c>
      <c r="H1129" s="1" t="s">
        <v>47</v>
      </c>
      <c r="I1129" s="1" t="s">
        <v>36</v>
      </c>
    </row>
    <row r="1130" customFormat="false" ht="15" hidden="false" customHeight="true" outlineLevel="0" collapsed="false">
      <c r="A1130" s="1" t="n">
        <f aca="false">A1129+1</f>
        <v>1128</v>
      </c>
      <c r="B1130" s="1" t="n">
        <f aca="false">B1129+1</f>
        <v>2128</v>
      </c>
      <c r="C1130" s="1" t="s">
        <v>1209</v>
      </c>
      <c r="D1130" s="3" t="n">
        <v>23833</v>
      </c>
      <c r="E1130" s="1" t="s">
        <v>84</v>
      </c>
      <c r="F1130" s="1" t="n">
        <v>85</v>
      </c>
      <c r="G1130" s="1" t="s">
        <v>46</v>
      </c>
      <c r="H1130" s="1" t="s">
        <v>47</v>
      </c>
      <c r="I1130" s="1" t="s">
        <v>36</v>
      </c>
    </row>
    <row r="1131" customFormat="false" ht="15" hidden="false" customHeight="true" outlineLevel="0" collapsed="false">
      <c r="A1131" s="1" t="n">
        <f aca="false">A1130+1</f>
        <v>1129</v>
      </c>
      <c r="B1131" s="1" t="n">
        <f aca="false">B1130+1</f>
        <v>2129</v>
      </c>
      <c r="C1131" s="1" t="s">
        <v>1210</v>
      </c>
      <c r="D1131" s="3" t="n">
        <v>24108</v>
      </c>
      <c r="E1131" s="1" t="s">
        <v>84</v>
      </c>
      <c r="F1131" s="1" t="n">
        <v>85</v>
      </c>
      <c r="G1131" s="1" t="s">
        <v>46</v>
      </c>
      <c r="H1131" s="1" t="s">
        <v>47</v>
      </c>
      <c r="I1131" s="1" t="s">
        <v>36</v>
      </c>
    </row>
    <row r="1132" customFormat="false" ht="15" hidden="false" customHeight="true" outlineLevel="0" collapsed="false">
      <c r="A1132" s="1" t="n">
        <f aca="false">A1131+1</f>
        <v>1130</v>
      </c>
      <c r="B1132" s="1" t="n">
        <f aca="false">B1131+1</f>
        <v>2130</v>
      </c>
      <c r="C1132" s="1" t="s">
        <v>1211</v>
      </c>
      <c r="D1132" s="3" t="n">
        <v>24198</v>
      </c>
      <c r="E1132" s="1" t="s">
        <v>84</v>
      </c>
      <c r="F1132" s="1" t="n">
        <v>85</v>
      </c>
      <c r="G1132" s="1" t="s">
        <v>46</v>
      </c>
      <c r="H1132" s="1" t="s">
        <v>47</v>
      </c>
      <c r="I1132" s="1" t="s">
        <v>36</v>
      </c>
    </row>
    <row r="1133" customFormat="false" ht="15" hidden="false" customHeight="true" outlineLevel="0" collapsed="false">
      <c r="A1133" s="1" t="n">
        <f aca="false">A1132+1</f>
        <v>1131</v>
      </c>
      <c r="B1133" s="1" t="n">
        <f aca="false">B1132+1</f>
        <v>2131</v>
      </c>
      <c r="C1133" s="1" t="s">
        <v>1212</v>
      </c>
      <c r="D1133" s="3" t="n">
        <v>24473</v>
      </c>
      <c r="E1133" s="1" t="s">
        <v>84</v>
      </c>
      <c r="F1133" s="1" t="n">
        <v>85</v>
      </c>
      <c r="G1133" s="1" t="s">
        <v>46</v>
      </c>
      <c r="H1133" s="1" t="s">
        <v>47</v>
      </c>
      <c r="I1133" s="1" t="s">
        <v>36</v>
      </c>
    </row>
    <row r="1134" customFormat="false" ht="15" hidden="false" customHeight="true" outlineLevel="0" collapsed="false">
      <c r="A1134" s="1" t="n">
        <f aca="false">A1133+1</f>
        <v>1132</v>
      </c>
      <c r="B1134" s="1" t="n">
        <f aca="false">B1133+1</f>
        <v>2132</v>
      </c>
      <c r="C1134" s="1" t="s">
        <v>1213</v>
      </c>
      <c r="D1134" s="3" t="n">
        <v>24563</v>
      </c>
      <c r="E1134" s="1" t="s">
        <v>84</v>
      </c>
      <c r="F1134" s="1" t="n">
        <v>85</v>
      </c>
      <c r="G1134" s="1" t="s">
        <v>46</v>
      </c>
      <c r="H1134" s="1" t="s">
        <v>47</v>
      </c>
      <c r="I1134" s="1" t="s">
        <v>36</v>
      </c>
    </row>
    <row r="1135" customFormat="false" ht="15" hidden="false" customHeight="true" outlineLevel="0" collapsed="false">
      <c r="A1135" s="1" t="n">
        <f aca="false">A1134+1</f>
        <v>1133</v>
      </c>
      <c r="B1135" s="1" t="n">
        <f aca="false">B1134+1</f>
        <v>2133</v>
      </c>
      <c r="C1135" s="1" t="s">
        <v>1214</v>
      </c>
      <c r="D1135" s="3" t="n">
        <v>24838</v>
      </c>
      <c r="E1135" s="1" t="s">
        <v>84</v>
      </c>
      <c r="F1135" s="1" t="n">
        <v>85</v>
      </c>
      <c r="G1135" s="1" t="s">
        <v>46</v>
      </c>
      <c r="H1135" s="1" t="s">
        <v>47</v>
      </c>
      <c r="I1135" s="1" t="s">
        <v>36</v>
      </c>
    </row>
    <row r="1136" customFormat="false" ht="15" hidden="false" customHeight="true" outlineLevel="0" collapsed="false">
      <c r="A1136" s="1" t="n">
        <f aca="false">A1135+1</f>
        <v>1134</v>
      </c>
      <c r="B1136" s="1" t="n">
        <f aca="false">B1135+1</f>
        <v>2134</v>
      </c>
      <c r="C1136" s="1" t="s">
        <v>1215</v>
      </c>
      <c r="D1136" s="3" t="n">
        <v>24929</v>
      </c>
      <c r="E1136" s="1" t="s">
        <v>84</v>
      </c>
      <c r="F1136" s="1" t="n">
        <v>85</v>
      </c>
      <c r="G1136" s="1" t="s">
        <v>46</v>
      </c>
      <c r="H1136" s="1" t="s">
        <v>47</v>
      </c>
      <c r="I1136" s="1" t="s">
        <v>36</v>
      </c>
    </row>
    <row r="1137" customFormat="false" ht="15" hidden="false" customHeight="true" outlineLevel="0" collapsed="false">
      <c r="A1137" s="1" t="n">
        <f aca="false">A1136+1</f>
        <v>1135</v>
      </c>
      <c r="B1137" s="1" t="n">
        <f aca="false">B1136+1</f>
        <v>2135</v>
      </c>
      <c r="C1137" s="1" t="s">
        <v>1216</v>
      </c>
      <c r="D1137" s="3" t="n">
        <v>25204</v>
      </c>
      <c r="E1137" s="1" t="s">
        <v>84</v>
      </c>
      <c r="F1137" s="1" t="n">
        <v>85</v>
      </c>
      <c r="G1137" s="1" t="s">
        <v>46</v>
      </c>
      <c r="H1137" s="1" t="s">
        <v>47</v>
      </c>
      <c r="I1137" s="1" t="s">
        <v>36</v>
      </c>
    </row>
    <row r="1138" customFormat="false" ht="15" hidden="false" customHeight="true" outlineLevel="0" collapsed="false">
      <c r="A1138" s="1" t="n">
        <f aca="false">A1137+1</f>
        <v>1136</v>
      </c>
      <c r="B1138" s="1" t="n">
        <f aca="false">B1137+1</f>
        <v>2136</v>
      </c>
      <c r="C1138" s="1" t="s">
        <v>1217</v>
      </c>
      <c r="D1138" s="3" t="n">
        <v>25294</v>
      </c>
      <c r="E1138" s="1" t="s">
        <v>84</v>
      </c>
      <c r="F1138" s="1" t="n">
        <v>85</v>
      </c>
      <c r="G1138" s="1" t="s">
        <v>46</v>
      </c>
      <c r="H1138" s="1" t="s">
        <v>47</v>
      </c>
      <c r="I1138" s="1" t="s">
        <v>36</v>
      </c>
    </row>
    <row r="1139" customFormat="false" ht="15" hidden="false" customHeight="true" outlineLevel="0" collapsed="false">
      <c r="A1139" s="1" t="n">
        <f aca="false">A1138+1</f>
        <v>1137</v>
      </c>
      <c r="B1139" s="1" t="n">
        <f aca="false">B1138+1</f>
        <v>2137</v>
      </c>
      <c r="C1139" s="1" t="s">
        <v>1218</v>
      </c>
      <c r="D1139" s="3" t="n">
        <v>25569</v>
      </c>
      <c r="E1139" s="1" t="s">
        <v>84</v>
      </c>
      <c r="F1139" s="1" t="n">
        <v>85</v>
      </c>
      <c r="G1139" s="1" t="s">
        <v>46</v>
      </c>
      <c r="H1139" s="1" t="s">
        <v>47</v>
      </c>
      <c r="I1139" s="1" t="s">
        <v>36</v>
      </c>
    </row>
    <row r="1140" customFormat="false" ht="15" hidden="false" customHeight="true" outlineLevel="0" collapsed="false">
      <c r="A1140" s="1" t="n">
        <f aca="false">A1139+1</f>
        <v>1138</v>
      </c>
      <c r="B1140" s="1" t="n">
        <f aca="false">B1139+1</f>
        <v>2138</v>
      </c>
      <c r="C1140" s="1" t="s">
        <v>1219</v>
      </c>
      <c r="D1140" s="3" t="n">
        <v>25659</v>
      </c>
      <c r="E1140" s="1" t="s">
        <v>84</v>
      </c>
      <c r="F1140" s="1" t="n">
        <v>85</v>
      </c>
      <c r="G1140" s="1" t="s">
        <v>46</v>
      </c>
      <c r="H1140" s="1" t="s">
        <v>47</v>
      </c>
      <c r="I1140" s="1" t="s">
        <v>36</v>
      </c>
    </row>
    <row r="1141" customFormat="false" ht="15" hidden="false" customHeight="true" outlineLevel="0" collapsed="false">
      <c r="A1141" s="1" t="n">
        <f aca="false">A1140+1</f>
        <v>1139</v>
      </c>
      <c r="B1141" s="1" t="n">
        <f aca="false">B1140+1</f>
        <v>2139</v>
      </c>
      <c r="C1141" s="1" t="s">
        <v>1220</v>
      </c>
      <c r="D1141" s="3" t="n">
        <v>25934</v>
      </c>
      <c r="E1141" s="1" t="s">
        <v>84</v>
      </c>
      <c r="F1141" s="1" t="n">
        <v>85</v>
      </c>
      <c r="G1141" s="1" t="s">
        <v>46</v>
      </c>
      <c r="H1141" s="1" t="s">
        <v>47</v>
      </c>
      <c r="I1141" s="1" t="s">
        <v>36</v>
      </c>
    </row>
    <row r="1142" customFormat="false" ht="15" hidden="false" customHeight="true" outlineLevel="0" collapsed="false">
      <c r="A1142" s="1" t="n">
        <f aca="false">A1141+1</f>
        <v>1140</v>
      </c>
      <c r="B1142" s="1" t="n">
        <f aca="false">B1141+1</f>
        <v>2140</v>
      </c>
      <c r="C1142" s="1" t="s">
        <v>1221</v>
      </c>
      <c r="D1142" s="3" t="n">
        <v>26024</v>
      </c>
      <c r="E1142" s="1" t="s">
        <v>84</v>
      </c>
      <c r="F1142" s="1" t="n">
        <v>85</v>
      </c>
      <c r="G1142" s="1" t="s">
        <v>46</v>
      </c>
      <c r="H1142" s="1" t="s">
        <v>47</v>
      </c>
      <c r="I1142" s="1" t="s">
        <v>36</v>
      </c>
    </row>
    <row r="1143" customFormat="false" ht="15" hidden="false" customHeight="true" outlineLevel="0" collapsed="false">
      <c r="A1143" s="1" t="n">
        <f aca="false">A1142+1</f>
        <v>1141</v>
      </c>
      <c r="B1143" s="1" t="n">
        <f aca="false">B1142+1</f>
        <v>2141</v>
      </c>
      <c r="C1143" s="1" t="s">
        <v>1222</v>
      </c>
      <c r="D1143" s="3" t="n">
        <v>26299</v>
      </c>
      <c r="E1143" s="1" t="s">
        <v>84</v>
      </c>
      <c r="F1143" s="1" t="n">
        <v>85</v>
      </c>
      <c r="G1143" s="1" t="s">
        <v>46</v>
      </c>
      <c r="H1143" s="1" t="s">
        <v>47</v>
      </c>
      <c r="I1143" s="1" t="s">
        <v>36</v>
      </c>
    </row>
    <row r="1144" customFormat="false" ht="15" hidden="false" customHeight="true" outlineLevel="0" collapsed="false">
      <c r="A1144" s="1" t="n">
        <f aca="false">A1143+1</f>
        <v>1142</v>
      </c>
      <c r="B1144" s="1" t="n">
        <f aca="false">B1143+1</f>
        <v>2142</v>
      </c>
      <c r="C1144" s="1" t="s">
        <v>1223</v>
      </c>
      <c r="D1144" s="3" t="n">
        <v>26390</v>
      </c>
      <c r="E1144" s="1" t="s">
        <v>84</v>
      </c>
      <c r="F1144" s="1" t="n">
        <v>85</v>
      </c>
      <c r="G1144" s="1" t="s">
        <v>46</v>
      </c>
      <c r="H1144" s="1" t="s">
        <v>47</v>
      </c>
      <c r="I1144" s="1" t="s">
        <v>36</v>
      </c>
    </row>
    <row r="1145" customFormat="false" ht="15" hidden="false" customHeight="true" outlineLevel="0" collapsed="false">
      <c r="A1145" s="1" t="n">
        <f aca="false">A1144+1</f>
        <v>1143</v>
      </c>
      <c r="B1145" s="1" t="n">
        <f aca="false">B1144+1</f>
        <v>2143</v>
      </c>
      <c r="C1145" s="1" t="s">
        <v>1224</v>
      </c>
      <c r="D1145" s="3" t="n">
        <v>26665</v>
      </c>
      <c r="E1145" s="1" t="s">
        <v>84</v>
      </c>
      <c r="F1145" s="1" t="n">
        <v>85</v>
      </c>
      <c r="G1145" s="1" t="s">
        <v>46</v>
      </c>
      <c r="H1145" s="1" t="s">
        <v>47</v>
      </c>
      <c r="I1145" s="1" t="s">
        <v>36</v>
      </c>
    </row>
    <row r="1146" customFormat="false" ht="15" hidden="false" customHeight="true" outlineLevel="0" collapsed="false">
      <c r="A1146" s="1" t="n">
        <f aca="false">A1145+1</f>
        <v>1144</v>
      </c>
      <c r="B1146" s="1" t="n">
        <f aca="false">B1145+1</f>
        <v>2144</v>
      </c>
      <c r="C1146" s="1" t="s">
        <v>1225</v>
      </c>
      <c r="D1146" s="3" t="n">
        <v>26755</v>
      </c>
      <c r="E1146" s="1" t="s">
        <v>84</v>
      </c>
      <c r="F1146" s="1" t="n">
        <v>85</v>
      </c>
      <c r="G1146" s="1" t="s">
        <v>46</v>
      </c>
      <c r="H1146" s="1" t="s">
        <v>47</v>
      </c>
      <c r="I1146" s="1" t="s">
        <v>36</v>
      </c>
    </row>
    <row r="1147" customFormat="false" ht="15" hidden="false" customHeight="true" outlineLevel="0" collapsed="false">
      <c r="A1147" s="1" t="n">
        <f aca="false">A1146+1</f>
        <v>1145</v>
      </c>
      <c r="B1147" s="1" t="n">
        <f aca="false">B1146+1</f>
        <v>2145</v>
      </c>
      <c r="C1147" s="1" t="s">
        <v>1226</v>
      </c>
      <c r="D1147" s="3" t="n">
        <v>27030</v>
      </c>
      <c r="E1147" s="1" t="s">
        <v>84</v>
      </c>
      <c r="F1147" s="1" t="n">
        <v>85</v>
      </c>
      <c r="G1147" s="1" t="s">
        <v>46</v>
      </c>
      <c r="H1147" s="1" t="s">
        <v>47</v>
      </c>
      <c r="I1147" s="1" t="s">
        <v>36</v>
      </c>
    </row>
    <row r="1148" customFormat="false" ht="15" hidden="false" customHeight="true" outlineLevel="0" collapsed="false">
      <c r="A1148" s="1" t="n">
        <f aca="false">A1147+1</f>
        <v>1146</v>
      </c>
      <c r="B1148" s="1" t="n">
        <f aca="false">B1147+1</f>
        <v>2146</v>
      </c>
      <c r="C1148" s="1" t="s">
        <v>1227</v>
      </c>
      <c r="D1148" s="3" t="n">
        <v>27120</v>
      </c>
      <c r="E1148" s="1" t="s">
        <v>84</v>
      </c>
      <c r="F1148" s="1" t="n">
        <v>85</v>
      </c>
      <c r="G1148" s="1" t="s">
        <v>46</v>
      </c>
      <c r="H1148" s="1" t="s">
        <v>47</v>
      </c>
      <c r="I1148" s="1" t="s">
        <v>36</v>
      </c>
    </row>
    <row r="1149" customFormat="false" ht="15" hidden="false" customHeight="true" outlineLevel="0" collapsed="false">
      <c r="A1149" s="1" t="n">
        <f aca="false">A1148+1</f>
        <v>1147</v>
      </c>
      <c r="B1149" s="1" t="n">
        <f aca="false">B1148+1</f>
        <v>2147</v>
      </c>
      <c r="C1149" s="1" t="s">
        <v>1228</v>
      </c>
      <c r="D1149" s="3" t="n">
        <v>27395</v>
      </c>
      <c r="E1149" s="1" t="s">
        <v>84</v>
      </c>
      <c r="F1149" s="1" t="n">
        <v>85</v>
      </c>
      <c r="G1149" s="1" t="s">
        <v>46</v>
      </c>
      <c r="H1149" s="1" t="s">
        <v>47</v>
      </c>
      <c r="I1149" s="1" t="s">
        <v>36</v>
      </c>
    </row>
    <row r="1150" customFormat="false" ht="15" hidden="false" customHeight="true" outlineLevel="0" collapsed="false">
      <c r="A1150" s="1" t="n">
        <f aca="false">A1149+1</f>
        <v>1148</v>
      </c>
      <c r="B1150" s="1" t="n">
        <f aca="false">B1149+1</f>
        <v>2148</v>
      </c>
      <c r="C1150" s="1" t="s">
        <v>1229</v>
      </c>
      <c r="D1150" s="3" t="n">
        <v>27485</v>
      </c>
      <c r="E1150" s="1" t="s">
        <v>84</v>
      </c>
      <c r="F1150" s="1" t="n">
        <v>85</v>
      </c>
      <c r="G1150" s="1" t="s">
        <v>46</v>
      </c>
      <c r="H1150" s="1" t="s">
        <v>47</v>
      </c>
      <c r="I1150" s="1" t="s">
        <v>36</v>
      </c>
    </row>
    <row r="1151" customFormat="false" ht="15" hidden="false" customHeight="true" outlineLevel="0" collapsed="false">
      <c r="A1151" s="1" t="n">
        <f aca="false">A1150+1</f>
        <v>1149</v>
      </c>
      <c r="B1151" s="1" t="n">
        <f aca="false">B1150+1</f>
        <v>2149</v>
      </c>
      <c r="C1151" s="1" t="s">
        <v>1230</v>
      </c>
      <c r="D1151" s="3" t="n">
        <v>27760</v>
      </c>
      <c r="E1151" s="1" t="s">
        <v>84</v>
      </c>
      <c r="F1151" s="1" t="n">
        <v>85</v>
      </c>
      <c r="G1151" s="1" t="s">
        <v>46</v>
      </c>
      <c r="H1151" s="1" t="s">
        <v>47</v>
      </c>
      <c r="I1151" s="1" t="s">
        <v>36</v>
      </c>
    </row>
    <row r="1152" customFormat="false" ht="15" hidden="false" customHeight="true" outlineLevel="0" collapsed="false">
      <c r="A1152" s="1" t="n">
        <f aca="false">A1151+1</f>
        <v>1150</v>
      </c>
      <c r="B1152" s="1" t="n">
        <f aca="false">B1151+1</f>
        <v>2150</v>
      </c>
      <c r="C1152" s="1" t="s">
        <v>1231</v>
      </c>
      <c r="D1152" s="3" t="n">
        <v>27851</v>
      </c>
      <c r="E1152" s="1" t="s">
        <v>84</v>
      </c>
      <c r="F1152" s="1" t="n">
        <v>85</v>
      </c>
      <c r="G1152" s="1" t="s">
        <v>46</v>
      </c>
      <c r="H1152" s="1" t="s">
        <v>47</v>
      </c>
      <c r="I1152" s="1" t="s">
        <v>36</v>
      </c>
    </row>
    <row r="1153" customFormat="false" ht="15" hidden="false" customHeight="true" outlineLevel="0" collapsed="false">
      <c r="A1153" s="1" t="n">
        <f aca="false">A1152+1</f>
        <v>1151</v>
      </c>
      <c r="B1153" s="1" t="n">
        <f aca="false">B1152+1</f>
        <v>2151</v>
      </c>
      <c r="C1153" s="1" t="s">
        <v>1232</v>
      </c>
      <c r="D1153" s="3" t="n">
        <v>28126</v>
      </c>
      <c r="E1153" s="1" t="s">
        <v>84</v>
      </c>
      <c r="F1153" s="1" t="n">
        <v>85</v>
      </c>
      <c r="G1153" s="1" t="s">
        <v>46</v>
      </c>
      <c r="H1153" s="1" t="s">
        <v>47</v>
      </c>
      <c r="I1153" s="1" t="s">
        <v>36</v>
      </c>
    </row>
    <row r="1154" customFormat="false" ht="15" hidden="false" customHeight="true" outlineLevel="0" collapsed="false">
      <c r="A1154" s="1" t="n">
        <f aca="false">A1153+1</f>
        <v>1152</v>
      </c>
      <c r="B1154" s="1" t="n">
        <f aca="false">B1153+1</f>
        <v>2152</v>
      </c>
      <c r="C1154" s="1" t="s">
        <v>1233</v>
      </c>
      <c r="D1154" s="3" t="n">
        <v>28216</v>
      </c>
      <c r="E1154" s="1" t="s">
        <v>84</v>
      </c>
      <c r="F1154" s="1" t="n">
        <v>85</v>
      </c>
      <c r="G1154" s="1" t="s">
        <v>46</v>
      </c>
      <c r="H1154" s="1" t="s">
        <v>47</v>
      </c>
      <c r="I1154" s="1" t="s">
        <v>36</v>
      </c>
    </row>
    <row r="1155" customFormat="false" ht="15" hidden="false" customHeight="true" outlineLevel="0" collapsed="false">
      <c r="A1155" s="1" t="n">
        <f aca="false">A1154+1</f>
        <v>1153</v>
      </c>
      <c r="B1155" s="1" t="n">
        <f aca="false">B1154+1</f>
        <v>2153</v>
      </c>
      <c r="C1155" s="1" t="s">
        <v>1234</v>
      </c>
      <c r="D1155" s="3" t="n">
        <v>28491</v>
      </c>
      <c r="E1155" s="1" t="s">
        <v>84</v>
      </c>
      <c r="F1155" s="1" t="n">
        <v>85</v>
      </c>
      <c r="G1155" s="1" t="s">
        <v>46</v>
      </c>
      <c r="H1155" s="1" t="s">
        <v>47</v>
      </c>
      <c r="I1155" s="1" t="s">
        <v>36</v>
      </c>
    </row>
    <row r="1156" customFormat="false" ht="15" hidden="false" customHeight="true" outlineLevel="0" collapsed="false">
      <c r="A1156" s="1" t="n">
        <f aca="false">A1155+1</f>
        <v>1154</v>
      </c>
      <c r="B1156" s="1" t="n">
        <f aca="false">B1155+1</f>
        <v>2154</v>
      </c>
      <c r="C1156" s="1" t="s">
        <v>1235</v>
      </c>
      <c r="D1156" s="3" t="n">
        <v>28581</v>
      </c>
      <c r="E1156" s="1" t="s">
        <v>84</v>
      </c>
      <c r="F1156" s="1" t="n">
        <v>85</v>
      </c>
      <c r="G1156" s="1" t="s">
        <v>46</v>
      </c>
      <c r="H1156" s="1" t="s">
        <v>47</v>
      </c>
      <c r="I1156" s="1" t="s">
        <v>36</v>
      </c>
    </row>
    <row r="1157" customFormat="false" ht="15" hidden="false" customHeight="true" outlineLevel="0" collapsed="false">
      <c r="A1157" s="1" t="n">
        <f aca="false">A1156+1</f>
        <v>1155</v>
      </c>
      <c r="B1157" s="1" t="n">
        <f aca="false">B1156+1</f>
        <v>2155</v>
      </c>
      <c r="C1157" s="1" t="s">
        <v>1236</v>
      </c>
      <c r="D1157" s="3" t="n">
        <v>28856</v>
      </c>
      <c r="E1157" s="1" t="s">
        <v>84</v>
      </c>
      <c r="F1157" s="1" t="n">
        <v>85</v>
      </c>
      <c r="G1157" s="1" t="s">
        <v>46</v>
      </c>
      <c r="H1157" s="1" t="s">
        <v>47</v>
      </c>
      <c r="I1157" s="1" t="s">
        <v>36</v>
      </c>
    </row>
    <row r="1158" customFormat="false" ht="15" hidden="false" customHeight="true" outlineLevel="0" collapsed="false">
      <c r="A1158" s="1" t="n">
        <f aca="false">A1157+1</f>
        <v>1156</v>
      </c>
      <c r="B1158" s="1" t="n">
        <f aca="false">B1157+1</f>
        <v>2156</v>
      </c>
      <c r="C1158" s="1" t="s">
        <v>1237</v>
      </c>
      <c r="D1158" s="3" t="n">
        <v>28946</v>
      </c>
      <c r="E1158" s="1" t="s">
        <v>84</v>
      </c>
      <c r="F1158" s="1" t="n">
        <v>85</v>
      </c>
      <c r="G1158" s="1" t="s">
        <v>46</v>
      </c>
      <c r="H1158" s="1" t="s">
        <v>47</v>
      </c>
      <c r="I1158" s="1" t="s">
        <v>36</v>
      </c>
    </row>
    <row r="1159" customFormat="false" ht="15" hidden="false" customHeight="true" outlineLevel="0" collapsed="false">
      <c r="A1159" s="1" t="n">
        <f aca="false">A1158+1</f>
        <v>1157</v>
      </c>
      <c r="B1159" s="1" t="n">
        <f aca="false">B1158+1</f>
        <v>2157</v>
      </c>
      <c r="C1159" s="1" t="s">
        <v>1238</v>
      </c>
      <c r="D1159" s="3" t="n">
        <v>29221</v>
      </c>
      <c r="E1159" s="1" t="s">
        <v>84</v>
      </c>
      <c r="F1159" s="1" t="n">
        <v>85</v>
      </c>
      <c r="G1159" s="1" t="s">
        <v>46</v>
      </c>
      <c r="H1159" s="1" t="s">
        <v>47</v>
      </c>
      <c r="I1159" s="1" t="s">
        <v>36</v>
      </c>
    </row>
    <row r="1160" customFormat="false" ht="15" hidden="false" customHeight="true" outlineLevel="0" collapsed="false">
      <c r="A1160" s="1" t="n">
        <f aca="false">A1159+1</f>
        <v>1158</v>
      </c>
      <c r="B1160" s="1" t="n">
        <f aca="false">B1159+1</f>
        <v>2158</v>
      </c>
      <c r="C1160" s="1" t="s">
        <v>1239</v>
      </c>
      <c r="D1160" s="3" t="n">
        <v>29312</v>
      </c>
      <c r="E1160" s="1" t="s">
        <v>84</v>
      </c>
      <c r="F1160" s="1" t="n">
        <v>85</v>
      </c>
      <c r="G1160" s="1" t="s">
        <v>46</v>
      </c>
      <c r="H1160" s="1" t="s">
        <v>47</v>
      </c>
      <c r="I1160" s="1" t="s">
        <v>36</v>
      </c>
    </row>
    <row r="1161" customFormat="false" ht="15" hidden="false" customHeight="true" outlineLevel="0" collapsed="false">
      <c r="A1161" s="1" t="n">
        <f aca="false">A1160+1</f>
        <v>1159</v>
      </c>
      <c r="B1161" s="1" t="n">
        <f aca="false">B1160+1</f>
        <v>2159</v>
      </c>
      <c r="C1161" s="1" t="s">
        <v>1240</v>
      </c>
      <c r="D1161" s="3" t="n">
        <v>29587</v>
      </c>
      <c r="E1161" s="1" t="s">
        <v>84</v>
      </c>
      <c r="F1161" s="1" t="n">
        <v>85</v>
      </c>
      <c r="G1161" s="1" t="s">
        <v>46</v>
      </c>
      <c r="H1161" s="1" t="s">
        <v>47</v>
      </c>
      <c r="I1161" s="1" t="s">
        <v>36</v>
      </c>
    </row>
    <row r="1162" customFormat="false" ht="15" hidden="false" customHeight="true" outlineLevel="0" collapsed="false">
      <c r="A1162" s="1" t="n">
        <f aca="false">A1161+1</f>
        <v>1160</v>
      </c>
      <c r="B1162" s="1" t="n">
        <f aca="false">B1161+1</f>
        <v>2160</v>
      </c>
      <c r="C1162" s="1" t="s">
        <v>1241</v>
      </c>
      <c r="D1162" s="3" t="n">
        <v>29677</v>
      </c>
      <c r="E1162" s="1" t="s">
        <v>84</v>
      </c>
      <c r="F1162" s="1" t="n">
        <v>85</v>
      </c>
      <c r="G1162" s="1" t="s">
        <v>46</v>
      </c>
      <c r="H1162" s="1" t="s">
        <v>47</v>
      </c>
      <c r="I1162" s="1" t="s">
        <v>36</v>
      </c>
    </row>
    <row r="1163" customFormat="false" ht="15" hidden="false" customHeight="true" outlineLevel="0" collapsed="false">
      <c r="A1163" s="1" t="n">
        <f aca="false">A1162+1</f>
        <v>1161</v>
      </c>
      <c r="B1163" s="1" t="n">
        <f aca="false">B1162+1</f>
        <v>2161</v>
      </c>
      <c r="C1163" s="1" t="s">
        <v>1242</v>
      </c>
      <c r="D1163" s="3" t="n">
        <v>29952</v>
      </c>
      <c r="E1163" s="1" t="s">
        <v>84</v>
      </c>
      <c r="F1163" s="1" t="n">
        <v>85</v>
      </c>
      <c r="G1163" s="1" t="s">
        <v>46</v>
      </c>
      <c r="H1163" s="1" t="s">
        <v>47</v>
      </c>
      <c r="I1163" s="1" t="s">
        <v>36</v>
      </c>
    </row>
    <row r="1164" customFormat="false" ht="15" hidden="false" customHeight="true" outlineLevel="0" collapsed="false">
      <c r="A1164" s="1" t="n">
        <f aca="false">A1163+1</f>
        <v>1162</v>
      </c>
      <c r="B1164" s="1" t="n">
        <f aca="false">B1163+1</f>
        <v>2162</v>
      </c>
      <c r="C1164" s="1" t="s">
        <v>1243</v>
      </c>
      <c r="D1164" s="3" t="n">
        <v>30042</v>
      </c>
      <c r="E1164" s="1" t="s">
        <v>84</v>
      </c>
      <c r="F1164" s="1" t="n">
        <v>85</v>
      </c>
      <c r="G1164" s="1" t="s">
        <v>46</v>
      </c>
      <c r="H1164" s="1" t="s">
        <v>47</v>
      </c>
      <c r="I1164" s="1" t="s">
        <v>36</v>
      </c>
    </row>
    <row r="1165" customFormat="false" ht="15" hidden="false" customHeight="true" outlineLevel="0" collapsed="false">
      <c r="A1165" s="1" t="n">
        <f aca="false">A1164+1</f>
        <v>1163</v>
      </c>
      <c r="B1165" s="1" t="n">
        <f aca="false">B1164+1</f>
        <v>2163</v>
      </c>
      <c r="C1165" s="1" t="s">
        <v>1244</v>
      </c>
      <c r="D1165" s="3" t="n">
        <v>30317</v>
      </c>
      <c r="E1165" s="1" t="s">
        <v>84</v>
      </c>
      <c r="F1165" s="1" t="n">
        <v>85</v>
      </c>
      <c r="G1165" s="1" t="s">
        <v>46</v>
      </c>
      <c r="H1165" s="1" t="s">
        <v>47</v>
      </c>
      <c r="I1165" s="1" t="s">
        <v>36</v>
      </c>
    </row>
    <row r="1166" customFormat="false" ht="15" hidden="false" customHeight="true" outlineLevel="0" collapsed="false">
      <c r="A1166" s="1" t="n">
        <f aca="false">A1165+1</f>
        <v>1164</v>
      </c>
      <c r="B1166" s="1" t="n">
        <f aca="false">B1165+1</f>
        <v>2164</v>
      </c>
      <c r="C1166" s="1" t="s">
        <v>1245</v>
      </c>
      <c r="D1166" s="3" t="n">
        <v>30407</v>
      </c>
      <c r="E1166" s="1" t="s">
        <v>84</v>
      </c>
      <c r="F1166" s="1" t="n">
        <v>85</v>
      </c>
      <c r="G1166" s="1" t="s">
        <v>46</v>
      </c>
      <c r="H1166" s="1" t="s">
        <v>47</v>
      </c>
      <c r="I1166" s="1" t="s">
        <v>36</v>
      </c>
    </row>
    <row r="1167" customFormat="false" ht="15" hidden="false" customHeight="true" outlineLevel="0" collapsed="false">
      <c r="A1167" s="1" t="n">
        <f aca="false">A1166+1</f>
        <v>1165</v>
      </c>
      <c r="B1167" s="1" t="n">
        <f aca="false">B1166+1</f>
        <v>2165</v>
      </c>
      <c r="C1167" s="1" t="s">
        <v>1246</v>
      </c>
      <c r="D1167" s="3" t="n">
        <v>30682</v>
      </c>
      <c r="E1167" s="1" t="s">
        <v>84</v>
      </c>
      <c r="F1167" s="1" t="n">
        <v>85</v>
      </c>
      <c r="G1167" s="1" t="s">
        <v>46</v>
      </c>
      <c r="H1167" s="1" t="s">
        <v>47</v>
      </c>
      <c r="I1167" s="1" t="s">
        <v>36</v>
      </c>
    </row>
    <row r="1168" customFormat="false" ht="15" hidden="false" customHeight="true" outlineLevel="0" collapsed="false">
      <c r="A1168" s="1" t="n">
        <f aca="false">A1167+1</f>
        <v>1166</v>
      </c>
      <c r="B1168" s="1" t="n">
        <f aca="false">B1167+1</f>
        <v>2166</v>
      </c>
      <c r="C1168" s="1" t="s">
        <v>1247</v>
      </c>
      <c r="D1168" s="3" t="n">
        <v>30773</v>
      </c>
      <c r="E1168" s="1" t="s">
        <v>84</v>
      </c>
      <c r="F1168" s="1" t="n">
        <v>85</v>
      </c>
      <c r="G1168" s="1" t="s">
        <v>46</v>
      </c>
      <c r="H1168" s="1" t="s">
        <v>47</v>
      </c>
      <c r="I1168" s="1" t="s">
        <v>36</v>
      </c>
    </row>
    <row r="1169" customFormat="false" ht="15" hidden="false" customHeight="true" outlineLevel="0" collapsed="false">
      <c r="A1169" s="1" t="n">
        <f aca="false">A1168+1</f>
        <v>1167</v>
      </c>
      <c r="B1169" s="1" t="n">
        <f aca="false">B1168+1</f>
        <v>2167</v>
      </c>
      <c r="C1169" s="1" t="s">
        <v>1248</v>
      </c>
      <c r="D1169" s="3" t="n">
        <v>31048</v>
      </c>
      <c r="E1169" s="1" t="s">
        <v>84</v>
      </c>
      <c r="F1169" s="1" t="n">
        <v>85</v>
      </c>
      <c r="G1169" s="1" t="s">
        <v>46</v>
      </c>
      <c r="H1169" s="1" t="s">
        <v>47</v>
      </c>
      <c r="I1169" s="1" t="s">
        <v>36</v>
      </c>
    </row>
    <row r="1170" customFormat="false" ht="15" hidden="false" customHeight="true" outlineLevel="0" collapsed="false">
      <c r="A1170" s="1" t="n">
        <f aca="false">A1169+1</f>
        <v>1168</v>
      </c>
      <c r="B1170" s="1" t="n">
        <f aca="false">B1169+1</f>
        <v>2168</v>
      </c>
      <c r="C1170" s="1" t="s">
        <v>1249</v>
      </c>
      <c r="D1170" s="3" t="n">
        <v>31138</v>
      </c>
      <c r="E1170" s="1" t="s">
        <v>84</v>
      </c>
      <c r="F1170" s="1" t="n">
        <v>85</v>
      </c>
      <c r="G1170" s="1" t="s">
        <v>46</v>
      </c>
      <c r="H1170" s="1" t="s">
        <v>47</v>
      </c>
      <c r="I1170" s="1" t="s">
        <v>36</v>
      </c>
    </row>
    <row r="1171" customFormat="false" ht="15" hidden="false" customHeight="true" outlineLevel="0" collapsed="false">
      <c r="A1171" s="1" t="n">
        <f aca="false">A1170+1</f>
        <v>1169</v>
      </c>
      <c r="B1171" s="1" t="n">
        <f aca="false">B1170+1</f>
        <v>2169</v>
      </c>
      <c r="C1171" s="1" t="s">
        <v>1250</v>
      </c>
      <c r="D1171" s="3" t="n">
        <v>31413</v>
      </c>
      <c r="E1171" s="1" t="s">
        <v>84</v>
      </c>
      <c r="F1171" s="1" t="n">
        <v>85</v>
      </c>
      <c r="G1171" s="1" t="s">
        <v>46</v>
      </c>
      <c r="H1171" s="1" t="s">
        <v>47</v>
      </c>
      <c r="I1171" s="1" t="s">
        <v>36</v>
      </c>
    </row>
    <row r="1172" customFormat="false" ht="15" hidden="false" customHeight="true" outlineLevel="0" collapsed="false">
      <c r="A1172" s="1" t="n">
        <f aca="false">A1171+1</f>
        <v>1170</v>
      </c>
      <c r="B1172" s="1" t="n">
        <f aca="false">B1171+1</f>
        <v>2170</v>
      </c>
      <c r="C1172" s="1" t="s">
        <v>1251</v>
      </c>
      <c r="D1172" s="3" t="n">
        <v>31503</v>
      </c>
      <c r="E1172" s="1" t="s">
        <v>84</v>
      </c>
      <c r="F1172" s="1" t="n">
        <v>85</v>
      </c>
      <c r="G1172" s="1" t="s">
        <v>46</v>
      </c>
      <c r="H1172" s="1" t="s">
        <v>47</v>
      </c>
      <c r="I1172" s="1" t="s">
        <v>36</v>
      </c>
    </row>
    <row r="1173" customFormat="false" ht="15" hidden="false" customHeight="true" outlineLevel="0" collapsed="false">
      <c r="A1173" s="1" t="n">
        <f aca="false">A1172+1</f>
        <v>1171</v>
      </c>
      <c r="B1173" s="1" t="n">
        <f aca="false">B1172+1</f>
        <v>2171</v>
      </c>
      <c r="C1173" s="1" t="s">
        <v>1252</v>
      </c>
      <c r="D1173" s="3" t="n">
        <v>31778</v>
      </c>
      <c r="E1173" s="1" t="s">
        <v>84</v>
      </c>
      <c r="F1173" s="1" t="n">
        <v>85</v>
      </c>
      <c r="G1173" s="1" t="s">
        <v>46</v>
      </c>
      <c r="H1173" s="1" t="s">
        <v>47</v>
      </c>
      <c r="I1173" s="1" t="s">
        <v>36</v>
      </c>
    </row>
    <row r="1174" customFormat="false" ht="15" hidden="false" customHeight="true" outlineLevel="0" collapsed="false">
      <c r="A1174" s="1" t="n">
        <f aca="false">A1173+1</f>
        <v>1172</v>
      </c>
      <c r="B1174" s="1" t="n">
        <f aca="false">B1173+1</f>
        <v>2172</v>
      </c>
      <c r="C1174" s="1" t="s">
        <v>1253</v>
      </c>
      <c r="D1174" s="3" t="n">
        <v>31868</v>
      </c>
      <c r="E1174" s="1" t="s">
        <v>84</v>
      </c>
      <c r="F1174" s="1" t="n">
        <v>85</v>
      </c>
      <c r="G1174" s="1" t="s">
        <v>46</v>
      </c>
      <c r="H1174" s="1" t="s">
        <v>47</v>
      </c>
      <c r="I1174" s="1" t="s">
        <v>36</v>
      </c>
    </row>
    <row r="1175" customFormat="false" ht="15" hidden="false" customHeight="true" outlineLevel="0" collapsed="false">
      <c r="A1175" s="1" t="n">
        <f aca="false">A1174+1</f>
        <v>1173</v>
      </c>
      <c r="B1175" s="1" t="n">
        <f aca="false">B1174+1</f>
        <v>2173</v>
      </c>
      <c r="C1175" s="1" t="s">
        <v>1254</v>
      </c>
      <c r="D1175" s="3" t="n">
        <v>32143</v>
      </c>
      <c r="E1175" s="1" t="s">
        <v>84</v>
      </c>
      <c r="F1175" s="1" t="n">
        <v>85</v>
      </c>
      <c r="G1175" s="1" t="s">
        <v>46</v>
      </c>
      <c r="H1175" s="1" t="s">
        <v>47</v>
      </c>
      <c r="I1175" s="1" t="s">
        <v>36</v>
      </c>
    </row>
    <row r="1176" customFormat="false" ht="15" hidden="false" customHeight="true" outlineLevel="0" collapsed="false">
      <c r="A1176" s="1" t="n">
        <f aca="false">A1175+1</f>
        <v>1174</v>
      </c>
      <c r="B1176" s="1" t="n">
        <f aca="false">B1175+1</f>
        <v>2174</v>
      </c>
      <c r="C1176" s="1" t="s">
        <v>1255</v>
      </c>
      <c r="D1176" s="3" t="n">
        <v>32234</v>
      </c>
      <c r="E1176" s="1" t="s">
        <v>84</v>
      </c>
      <c r="F1176" s="1" t="n">
        <v>85</v>
      </c>
      <c r="G1176" s="1" t="s">
        <v>46</v>
      </c>
      <c r="H1176" s="1" t="s">
        <v>47</v>
      </c>
      <c r="I1176" s="1" t="s">
        <v>36</v>
      </c>
    </row>
    <row r="1177" customFormat="false" ht="15" hidden="false" customHeight="true" outlineLevel="0" collapsed="false">
      <c r="A1177" s="1" t="n">
        <f aca="false">A1176+1</f>
        <v>1175</v>
      </c>
      <c r="B1177" s="1" t="n">
        <f aca="false">B1176+1</f>
        <v>2175</v>
      </c>
      <c r="C1177" s="1" t="s">
        <v>1256</v>
      </c>
      <c r="D1177" s="3" t="n">
        <v>32509</v>
      </c>
      <c r="E1177" s="1" t="s">
        <v>84</v>
      </c>
      <c r="F1177" s="1" t="n">
        <v>85</v>
      </c>
      <c r="G1177" s="1" t="s">
        <v>46</v>
      </c>
      <c r="H1177" s="1" t="s">
        <v>47</v>
      </c>
      <c r="I1177" s="1" t="s">
        <v>36</v>
      </c>
    </row>
    <row r="1178" customFormat="false" ht="15" hidden="false" customHeight="true" outlineLevel="0" collapsed="false">
      <c r="A1178" s="1" t="n">
        <f aca="false">A1177+1</f>
        <v>1176</v>
      </c>
      <c r="B1178" s="1" t="n">
        <f aca="false">B1177+1</f>
        <v>2176</v>
      </c>
      <c r="C1178" s="1" t="s">
        <v>1257</v>
      </c>
      <c r="D1178" s="3" t="n">
        <v>32599</v>
      </c>
      <c r="E1178" s="1" t="s">
        <v>84</v>
      </c>
      <c r="F1178" s="1" t="n">
        <v>85</v>
      </c>
      <c r="G1178" s="1" t="s">
        <v>46</v>
      </c>
      <c r="H1178" s="1" t="s">
        <v>47</v>
      </c>
      <c r="I1178" s="1" t="s">
        <v>36</v>
      </c>
    </row>
    <row r="1179" customFormat="false" ht="15" hidden="false" customHeight="true" outlineLevel="0" collapsed="false">
      <c r="A1179" s="1" t="n">
        <f aca="false">A1178+1</f>
        <v>1177</v>
      </c>
      <c r="B1179" s="1" t="n">
        <f aca="false">B1178+1</f>
        <v>2177</v>
      </c>
      <c r="C1179" s="1" t="s">
        <v>1258</v>
      </c>
      <c r="D1179" s="3" t="n">
        <v>32874</v>
      </c>
      <c r="E1179" s="1" t="s">
        <v>84</v>
      </c>
      <c r="F1179" s="1" t="n">
        <v>85</v>
      </c>
      <c r="G1179" s="1" t="s">
        <v>46</v>
      </c>
      <c r="H1179" s="1" t="s">
        <v>47</v>
      </c>
      <c r="I1179" s="1" t="s">
        <v>36</v>
      </c>
    </row>
    <row r="1180" customFormat="false" ht="15" hidden="false" customHeight="true" outlineLevel="0" collapsed="false">
      <c r="A1180" s="1" t="n">
        <f aca="false">A1179+1</f>
        <v>1178</v>
      </c>
      <c r="B1180" s="1" t="n">
        <f aca="false">B1179+1</f>
        <v>2178</v>
      </c>
      <c r="C1180" s="1" t="s">
        <v>1259</v>
      </c>
      <c r="D1180" s="3" t="n">
        <v>32964</v>
      </c>
      <c r="E1180" s="1" t="s">
        <v>84</v>
      </c>
      <c r="F1180" s="1" t="n">
        <v>85</v>
      </c>
      <c r="G1180" s="1" t="s">
        <v>46</v>
      </c>
      <c r="H1180" s="1" t="s">
        <v>47</v>
      </c>
      <c r="I1180" s="1" t="s">
        <v>36</v>
      </c>
    </row>
    <row r="1181" customFormat="false" ht="15" hidden="false" customHeight="true" outlineLevel="0" collapsed="false">
      <c r="A1181" s="1" t="n">
        <f aca="false">A1180+1</f>
        <v>1179</v>
      </c>
      <c r="B1181" s="1" t="n">
        <f aca="false">B1180+1</f>
        <v>2179</v>
      </c>
      <c r="C1181" s="1" t="s">
        <v>1260</v>
      </c>
      <c r="D1181" s="3" t="n">
        <v>33239</v>
      </c>
      <c r="E1181" s="1" t="s">
        <v>84</v>
      </c>
      <c r="F1181" s="1" t="n">
        <v>85</v>
      </c>
      <c r="G1181" s="1" t="s">
        <v>46</v>
      </c>
      <c r="H1181" s="1" t="s">
        <v>47</v>
      </c>
      <c r="I1181" s="1" t="s">
        <v>36</v>
      </c>
    </row>
    <row r="1182" customFormat="false" ht="15" hidden="false" customHeight="true" outlineLevel="0" collapsed="false">
      <c r="A1182" s="1" t="n">
        <f aca="false">A1181+1</f>
        <v>1180</v>
      </c>
      <c r="B1182" s="1" t="n">
        <f aca="false">B1181+1</f>
        <v>2180</v>
      </c>
      <c r="C1182" s="1" t="s">
        <v>1261</v>
      </c>
      <c r="D1182" s="3" t="n">
        <v>33329</v>
      </c>
      <c r="E1182" s="1" t="s">
        <v>84</v>
      </c>
      <c r="F1182" s="1" t="n">
        <v>85</v>
      </c>
      <c r="G1182" s="1" t="s">
        <v>46</v>
      </c>
      <c r="H1182" s="1" t="s">
        <v>47</v>
      </c>
      <c r="I1182" s="1" t="s">
        <v>36</v>
      </c>
    </row>
    <row r="1183" customFormat="false" ht="15" hidden="false" customHeight="true" outlineLevel="0" collapsed="false">
      <c r="A1183" s="1" t="n">
        <f aca="false">A1182+1</f>
        <v>1181</v>
      </c>
      <c r="B1183" s="1" t="n">
        <f aca="false">B1182+1</f>
        <v>2181</v>
      </c>
      <c r="C1183" s="1" t="s">
        <v>1262</v>
      </c>
      <c r="D1183" s="3" t="n">
        <v>33604</v>
      </c>
      <c r="E1183" s="1" t="s">
        <v>84</v>
      </c>
      <c r="F1183" s="1" t="n">
        <v>85</v>
      </c>
      <c r="G1183" s="1" t="s">
        <v>46</v>
      </c>
      <c r="H1183" s="1" t="s">
        <v>47</v>
      </c>
      <c r="I1183" s="1" t="s">
        <v>36</v>
      </c>
    </row>
    <row r="1184" customFormat="false" ht="15" hidden="false" customHeight="true" outlineLevel="0" collapsed="false">
      <c r="A1184" s="1" t="n">
        <f aca="false">A1183+1</f>
        <v>1182</v>
      </c>
      <c r="B1184" s="1" t="n">
        <f aca="false">B1183+1</f>
        <v>2182</v>
      </c>
      <c r="C1184" s="1" t="s">
        <v>1263</v>
      </c>
      <c r="D1184" s="3" t="n">
        <v>33695</v>
      </c>
      <c r="E1184" s="1" t="s">
        <v>84</v>
      </c>
      <c r="F1184" s="1" t="n">
        <v>85</v>
      </c>
      <c r="G1184" s="1" t="s">
        <v>46</v>
      </c>
      <c r="H1184" s="1" t="s">
        <v>47</v>
      </c>
      <c r="I1184" s="1" t="s">
        <v>36</v>
      </c>
    </row>
    <row r="1185" customFormat="false" ht="15" hidden="false" customHeight="true" outlineLevel="0" collapsed="false">
      <c r="A1185" s="1" t="n">
        <f aca="false">A1184+1</f>
        <v>1183</v>
      </c>
      <c r="B1185" s="1" t="n">
        <f aca="false">B1184+1</f>
        <v>2183</v>
      </c>
      <c r="C1185" s="1" t="s">
        <v>1264</v>
      </c>
      <c r="D1185" s="3" t="n">
        <v>33970</v>
      </c>
      <c r="E1185" s="1" t="s">
        <v>84</v>
      </c>
      <c r="F1185" s="1" t="n">
        <v>85</v>
      </c>
      <c r="G1185" s="1" t="s">
        <v>46</v>
      </c>
      <c r="H1185" s="1" t="s">
        <v>47</v>
      </c>
      <c r="I1185" s="1" t="s">
        <v>36</v>
      </c>
    </row>
    <row r="1186" customFormat="false" ht="15" hidden="false" customHeight="true" outlineLevel="0" collapsed="false">
      <c r="A1186" s="1" t="n">
        <f aca="false">A1185+1</f>
        <v>1184</v>
      </c>
      <c r="B1186" s="1" t="n">
        <f aca="false">B1185+1</f>
        <v>2184</v>
      </c>
      <c r="C1186" s="1" t="s">
        <v>1265</v>
      </c>
      <c r="D1186" s="3" t="n">
        <v>34060</v>
      </c>
      <c r="E1186" s="1" t="s">
        <v>84</v>
      </c>
      <c r="F1186" s="1" t="n">
        <v>85</v>
      </c>
      <c r="G1186" s="1" t="s">
        <v>46</v>
      </c>
      <c r="H1186" s="1" t="s">
        <v>47</v>
      </c>
      <c r="I1186" s="1" t="s">
        <v>36</v>
      </c>
    </row>
    <row r="1187" customFormat="false" ht="15" hidden="false" customHeight="true" outlineLevel="0" collapsed="false">
      <c r="A1187" s="1" t="n">
        <f aca="false">A1186+1</f>
        <v>1185</v>
      </c>
      <c r="B1187" s="1" t="n">
        <f aca="false">B1186+1</f>
        <v>2185</v>
      </c>
      <c r="C1187" s="1" t="s">
        <v>1266</v>
      </c>
      <c r="D1187" s="3" t="n">
        <v>34335</v>
      </c>
      <c r="E1187" s="1" t="s">
        <v>84</v>
      </c>
      <c r="F1187" s="1" t="n">
        <v>85</v>
      </c>
      <c r="G1187" s="1" t="s">
        <v>46</v>
      </c>
      <c r="H1187" s="1" t="s">
        <v>47</v>
      </c>
      <c r="I1187" s="1" t="s">
        <v>36</v>
      </c>
    </row>
    <row r="1188" customFormat="false" ht="15" hidden="false" customHeight="true" outlineLevel="0" collapsed="false">
      <c r="A1188" s="1" t="n">
        <f aca="false">A1187+1</f>
        <v>1186</v>
      </c>
      <c r="B1188" s="1" t="n">
        <f aca="false">B1187+1</f>
        <v>2186</v>
      </c>
      <c r="C1188" s="1" t="s">
        <v>1267</v>
      </c>
      <c r="D1188" s="3" t="n">
        <v>34425</v>
      </c>
      <c r="E1188" s="1" t="s">
        <v>84</v>
      </c>
      <c r="F1188" s="1" t="n">
        <v>85</v>
      </c>
      <c r="G1188" s="1" t="s">
        <v>46</v>
      </c>
      <c r="H1188" s="1" t="s">
        <v>47</v>
      </c>
      <c r="I1188" s="1" t="s">
        <v>36</v>
      </c>
    </row>
    <row r="1189" customFormat="false" ht="15" hidden="false" customHeight="true" outlineLevel="0" collapsed="false">
      <c r="A1189" s="1" t="n">
        <f aca="false">A1188+1</f>
        <v>1187</v>
      </c>
      <c r="B1189" s="1" t="n">
        <f aca="false">B1188+1</f>
        <v>2187</v>
      </c>
      <c r="C1189" s="1" t="s">
        <v>1268</v>
      </c>
      <c r="D1189" s="3" t="n">
        <v>34700</v>
      </c>
      <c r="E1189" s="1" t="s">
        <v>84</v>
      </c>
      <c r="F1189" s="1" t="n">
        <v>85</v>
      </c>
      <c r="G1189" s="1" t="s">
        <v>46</v>
      </c>
      <c r="H1189" s="1" t="s">
        <v>47</v>
      </c>
      <c r="I1189" s="1" t="s">
        <v>36</v>
      </c>
    </row>
    <row r="1190" customFormat="false" ht="15" hidden="false" customHeight="true" outlineLevel="0" collapsed="false">
      <c r="A1190" s="1" t="n">
        <f aca="false">A1189+1</f>
        <v>1188</v>
      </c>
      <c r="B1190" s="1" t="n">
        <f aca="false">B1189+1</f>
        <v>2188</v>
      </c>
      <c r="C1190" s="1" t="s">
        <v>1269</v>
      </c>
      <c r="D1190" s="3" t="n">
        <v>34790</v>
      </c>
      <c r="E1190" s="1" t="s">
        <v>84</v>
      </c>
      <c r="F1190" s="1" t="n">
        <v>85</v>
      </c>
      <c r="G1190" s="1" t="s">
        <v>46</v>
      </c>
      <c r="H1190" s="1" t="s">
        <v>47</v>
      </c>
      <c r="I1190" s="1" t="s">
        <v>36</v>
      </c>
    </row>
    <row r="1191" customFormat="false" ht="15" hidden="false" customHeight="true" outlineLevel="0" collapsed="false">
      <c r="A1191" s="1" t="n">
        <f aca="false">A1190+1</f>
        <v>1189</v>
      </c>
      <c r="B1191" s="1" t="n">
        <f aca="false">B1190+1</f>
        <v>2189</v>
      </c>
      <c r="C1191" s="1" t="s">
        <v>1270</v>
      </c>
      <c r="D1191" s="3" t="n">
        <v>35065</v>
      </c>
      <c r="E1191" s="1" t="s">
        <v>84</v>
      </c>
      <c r="F1191" s="1" t="n">
        <v>85</v>
      </c>
      <c r="G1191" s="1" t="s">
        <v>46</v>
      </c>
      <c r="H1191" s="1" t="s">
        <v>47</v>
      </c>
      <c r="I1191" s="1" t="s">
        <v>36</v>
      </c>
    </row>
    <row r="1192" customFormat="false" ht="15" hidden="false" customHeight="true" outlineLevel="0" collapsed="false">
      <c r="A1192" s="1" t="n">
        <f aca="false">A1191+1</f>
        <v>1190</v>
      </c>
      <c r="B1192" s="1" t="n">
        <f aca="false">B1191+1</f>
        <v>2190</v>
      </c>
      <c r="C1192" s="1" t="s">
        <v>1271</v>
      </c>
      <c r="D1192" s="3" t="n">
        <v>35156</v>
      </c>
      <c r="E1192" s="1" t="s">
        <v>84</v>
      </c>
      <c r="F1192" s="1" t="n">
        <v>85</v>
      </c>
      <c r="G1192" s="1" t="s">
        <v>46</v>
      </c>
      <c r="H1192" s="1" t="s">
        <v>47</v>
      </c>
      <c r="I1192" s="1" t="s">
        <v>36</v>
      </c>
    </row>
    <row r="1193" customFormat="false" ht="15" hidden="false" customHeight="true" outlineLevel="0" collapsed="false">
      <c r="A1193" s="1" t="n">
        <f aca="false">A1192+1</f>
        <v>1191</v>
      </c>
      <c r="B1193" s="1" t="n">
        <f aca="false">B1192+1</f>
        <v>2191</v>
      </c>
      <c r="C1193" s="1" t="s">
        <v>1272</v>
      </c>
      <c r="D1193" s="3" t="n">
        <v>35431</v>
      </c>
      <c r="E1193" s="1" t="s">
        <v>84</v>
      </c>
      <c r="F1193" s="1" t="n">
        <v>85</v>
      </c>
      <c r="G1193" s="1" t="s">
        <v>46</v>
      </c>
      <c r="H1193" s="1" t="s">
        <v>47</v>
      </c>
      <c r="I1193" s="1" t="s">
        <v>36</v>
      </c>
    </row>
    <row r="1194" customFormat="false" ht="15" hidden="false" customHeight="true" outlineLevel="0" collapsed="false">
      <c r="A1194" s="1" t="n">
        <f aca="false">A1193+1</f>
        <v>1192</v>
      </c>
      <c r="B1194" s="1" t="n">
        <f aca="false">B1193+1</f>
        <v>2192</v>
      </c>
      <c r="C1194" s="1" t="s">
        <v>1273</v>
      </c>
      <c r="D1194" s="3" t="n">
        <v>35521</v>
      </c>
      <c r="E1194" s="1" t="s">
        <v>84</v>
      </c>
      <c r="F1194" s="1" t="n">
        <v>85</v>
      </c>
      <c r="G1194" s="1" t="s">
        <v>46</v>
      </c>
      <c r="H1194" s="1" t="s">
        <v>47</v>
      </c>
      <c r="I1194" s="1" t="s">
        <v>36</v>
      </c>
    </row>
    <row r="1195" customFormat="false" ht="15" hidden="false" customHeight="true" outlineLevel="0" collapsed="false">
      <c r="A1195" s="1" t="n">
        <f aca="false">A1194+1</f>
        <v>1193</v>
      </c>
      <c r="B1195" s="1" t="n">
        <f aca="false">B1194+1</f>
        <v>2193</v>
      </c>
      <c r="C1195" s="1" t="s">
        <v>1274</v>
      </c>
      <c r="D1195" s="3" t="n">
        <v>35796</v>
      </c>
      <c r="E1195" s="1" t="s">
        <v>84</v>
      </c>
      <c r="F1195" s="1" t="n">
        <v>85</v>
      </c>
      <c r="G1195" s="1" t="s">
        <v>46</v>
      </c>
      <c r="H1195" s="1" t="s">
        <v>47</v>
      </c>
      <c r="I1195" s="1" t="s">
        <v>36</v>
      </c>
    </row>
    <row r="1196" customFormat="false" ht="15" hidden="false" customHeight="true" outlineLevel="0" collapsed="false">
      <c r="A1196" s="1" t="n">
        <f aca="false">A1195+1</f>
        <v>1194</v>
      </c>
      <c r="B1196" s="1" t="n">
        <f aca="false">B1195+1</f>
        <v>2194</v>
      </c>
      <c r="C1196" s="1" t="s">
        <v>1275</v>
      </c>
      <c r="D1196" s="3" t="n">
        <v>35886</v>
      </c>
      <c r="E1196" s="1" t="s">
        <v>84</v>
      </c>
      <c r="F1196" s="1" t="n">
        <v>85</v>
      </c>
      <c r="G1196" s="1" t="s">
        <v>46</v>
      </c>
      <c r="H1196" s="1" t="s">
        <v>47</v>
      </c>
      <c r="I1196" s="1" t="s">
        <v>36</v>
      </c>
    </row>
    <row r="1197" customFormat="false" ht="15" hidden="false" customHeight="true" outlineLevel="0" collapsed="false">
      <c r="A1197" s="1" t="n">
        <f aca="false">A1196+1</f>
        <v>1195</v>
      </c>
      <c r="B1197" s="1" t="n">
        <f aca="false">B1196+1</f>
        <v>2195</v>
      </c>
      <c r="C1197" s="1" t="s">
        <v>1276</v>
      </c>
      <c r="D1197" s="3" t="n">
        <v>36161</v>
      </c>
      <c r="E1197" s="1" t="s">
        <v>84</v>
      </c>
      <c r="F1197" s="1" t="n">
        <v>85</v>
      </c>
      <c r="G1197" s="1" t="s">
        <v>46</v>
      </c>
      <c r="H1197" s="1" t="s">
        <v>47</v>
      </c>
      <c r="I1197" s="1" t="s">
        <v>36</v>
      </c>
    </row>
    <row r="1198" customFormat="false" ht="15" hidden="false" customHeight="true" outlineLevel="0" collapsed="false">
      <c r="A1198" s="1" t="n">
        <f aca="false">A1197+1</f>
        <v>1196</v>
      </c>
      <c r="B1198" s="1" t="n">
        <f aca="false">B1197+1</f>
        <v>2196</v>
      </c>
      <c r="C1198" s="1" t="s">
        <v>1277</v>
      </c>
      <c r="D1198" s="3" t="n">
        <v>36251</v>
      </c>
      <c r="E1198" s="1" t="s">
        <v>84</v>
      </c>
      <c r="F1198" s="1" t="n">
        <v>85</v>
      </c>
      <c r="G1198" s="1" t="s">
        <v>46</v>
      </c>
      <c r="H1198" s="1" t="s">
        <v>47</v>
      </c>
      <c r="I1198" s="1" t="s">
        <v>36</v>
      </c>
    </row>
    <row r="1199" customFormat="false" ht="15" hidden="false" customHeight="true" outlineLevel="0" collapsed="false">
      <c r="A1199" s="1" t="n">
        <f aca="false">A1198+1</f>
        <v>1197</v>
      </c>
      <c r="B1199" s="1" t="n">
        <f aca="false">B1198+1</f>
        <v>2197</v>
      </c>
      <c r="C1199" s="1" t="s">
        <v>1278</v>
      </c>
      <c r="D1199" s="3" t="n">
        <v>36526</v>
      </c>
      <c r="E1199" s="1" t="s">
        <v>84</v>
      </c>
      <c r="F1199" s="1" t="n">
        <v>85</v>
      </c>
      <c r="G1199" s="1" t="s">
        <v>46</v>
      </c>
      <c r="H1199" s="1" t="s">
        <v>47</v>
      </c>
      <c r="I1199" s="1" t="s">
        <v>36</v>
      </c>
    </row>
    <row r="1200" customFormat="false" ht="15" hidden="false" customHeight="true" outlineLevel="0" collapsed="false">
      <c r="A1200" s="1" t="n">
        <f aca="false">A1199+1</f>
        <v>1198</v>
      </c>
      <c r="B1200" s="1" t="n">
        <f aca="false">B1199+1</f>
        <v>2198</v>
      </c>
      <c r="C1200" s="1" t="s">
        <v>1279</v>
      </c>
      <c r="D1200" s="3" t="n">
        <v>36617</v>
      </c>
      <c r="E1200" s="1" t="s">
        <v>84</v>
      </c>
      <c r="F1200" s="1" t="n">
        <v>85</v>
      </c>
      <c r="G1200" s="1" t="s">
        <v>46</v>
      </c>
      <c r="H1200" s="1" t="s">
        <v>47</v>
      </c>
      <c r="I1200" s="1" t="s">
        <v>36</v>
      </c>
    </row>
    <row r="1201" customFormat="false" ht="15" hidden="false" customHeight="true" outlineLevel="0" collapsed="false">
      <c r="A1201" s="1" t="n">
        <f aca="false">A1200+1</f>
        <v>1199</v>
      </c>
      <c r="B1201" s="1" t="n">
        <f aca="false">B1200+1</f>
        <v>2199</v>
      </c>
      <c r="C1201" s="1" t="s">
        <v>1280</v>
      </c>
      <c r="D1201" s="3" t="n">
        <v>36892</v>
      </c>
      <c r="E1201" s="1" t="s">
        <v>84</v>
      </c>
      <c r="F1201" s="1" t="n">
        <v>85</v>
      </c>
      <c r="G1201" s="1" t="s">
        <v>46</v>
      </c>
      <c r="H1201" s="1" t="s">
        <v>47</v>
      </c>
      <c r="I1201" s="1" t="s">
        <v>36</v>
      </c>
    </row>
    <row r="1202" customFormat="false" ht="15" hidden="false" customHeight="true" outlineLevel="0" collapsed="false">
      <c r="A1202" s="1" t="n">
        <f aca="false">A1201+1</f>
        <v>1200</v>
      </c>
      <c r="B1202" s="1" t="n">
        <f aca="false">B1201+1</f>
        <v>2200</v>
      </c>
      <c r="C1202" s="1" t="s">
        <v>1281</v>
      </c>
      <c r="D1202" s="3" t="n">
        <v>36982</v>
      </c>
      <c r="E1202" s="1" t="s">
        <v>84</v>
      </c>
      <c r="F1202" s="1" t="n">
        <v>85</v>
      </c>
      <c r="G1202" s="1" t="s">
        <v>46</v>
      </c>
      <c r="H1202" s="1" t="s">
        <v>47</v>
      </c>
      <c r="I1202" s="1" t="s">
        <v>36</v>
      </c>
    </row>
    <row r="1203" customFormat="false" ht="15" hidden="false" customHeight="true" outlineLevel="0" collapsed="false">
      <c r="A1203" s="1" t="n">
        <f aca="false">A1202+1</f>
        <v>1201</v>
      </c>
      <c r="B1203" s="1" t="n">
        <f aca="false">B1202+1</f>
        <v>2201</v>
      </c>
      <c r="C1203" s="1" t="s">
        <v>1282</v>
      </c>
      <c r="D1203" s="3" t="n">
        <v>37257</v>
      </c>
      <c r="E1203" s="1" t="s">
        <v>84</v>
      </c>
      <c r="F1203" s="1" t="n">
        <v>85</v>
      </c>
      <c r="G1203" s="1" t="s">
        <v>46</v>
      </c>
      <c r="H1203" s="1" t="s">
        <v>47</v>
      </c>
      <c r="I1203" s="1" t="s">
        <v>36</v>
      </c>
    </row>
    <row r="1204" customFormat="false" ht="15" hidden="false" customHeight="true" outlineLevel="0" collapsed="false">
      <c r="A1204" s="1" t="n">
        <f aca="false">A1203+1</f>
        <v>1202</v>
      </c>
      <c r="B1204" s="1" t="n">
        <f aca="false">B1203+1</f>
        <v>2202</v>
      </c>
      <c r="C1204" s="1" t="s">
        <v>1283</v>
      </c>
      <c r="D1204" s="3" t="n">
        <v>37347</v>
      </c>
      <c r="E1204" s="1" t="s">
        <v>84</v>
      </c>
      <c r="F1204" s="1" t="n">
        <v>85</v>
      </c>
      <c r="G1204" s="1" t="s">
        <v>46</v>
      </c>
      <c r="H1204" s="1" t="s">
        <v>47</v>
      </c>
      <c r="I1204" s="1" t="s">
        <v>36</v>
      </c>
    </row>
    <row r="1205" customFormat="false" ht="15" hidden="false" customHeight="true" outlineLevel="0" collapsed="false">
      <c r="A1205" s="1" t="n">
        <f aca="false">A1204+1</f>
        <v>1203</v>
      </c>
      <c r="B1205" s="1" t="n">
        <f aca="false">B1204+1</f>
        <v>2203</v>
      </c>
      <c r="C1205" s="1" t="s">
        <v>1284</v>
      </c>
      <c r="D1205" s="3" t="n">
        <v>37622</v>
      </c>
      <c r="E1205" s="1" t="s">
        <v>84</v>
      </c>
      <c r="F1205" s="1" t="n">
        <v>85</v>
      </c>
      <c r="G1205" s="1" t="s">
        <v>46</v>
      </c>
      <c r="H1205" s="1" t="s">
        <v>47</v>
      </c>
      <c r="I1205" s="1" t="s">
        <v>36</v>
      </c>
    </row>
    <row r="1206" customFormat="false" ht="15" hidden="false" customHeight="true" outlineLevel="0" collapsed="false">
      <c r="A1206" s="1" t="n">
        <f aca="false">A1205+1</f>
        <v>1204</v>
      </c>
      <c r="B1206" s="1" t="n">
        <f aca="false">B1205+1</f>
        <v>2204</v>
      </c>
      <c r="C1206" s="1" t="s">
        <v>1285</v>
      </c>
      <c r="D1206" s="3" t="n">
        <v>37712</v>
      </c>
      <c r="E1206" s="1" t="s">
        <v>84</v>
      </c>
      <c r="F1206" s="1" t="n">
        <v>85</v>
      </c>
      <c r="G1206" s="1" t="s">
        <v>46</v>
      </c>
      <c r="H1206" s="1" t="s">
        <v>47</v>
      </c>
      <c r="I1206" s="1" t="s">
        <v>36</v>
      </c>
    </row>
    <row r="1207" customFormat="false" ht="15" hidden="false" customHeight="true" outlineLevel="0" collapsed="false">
      <c r="A1207" s="1" t="n">
        <f aca="false">A1206+1</f>
        <v>1205</v>
      </c>
      <c r="B1207" s="1" t="n">
        <f aca="false">B1206+1</f>
        <v>2205</v>
      </c>
      <c r="C1207" s="1" t="s">
        <v>1286</v>
      </c>
      <c r="D1207" s="3" t="n">
        <v>37987</v>
      </c>
      <c r="E1207" s="1" t="s">
        <v>84</v>
      </c>
      <c r="F1207" s="1" t="n">
        <v>85</v>
      </c>
      <c r="G1207" s="1" t="s">
        <v>46</v>
      </c>
      <c r="H1207" s="1" t="s">
        <v>47</v>
      </c>
      <c r="I1207" s="1" t="s">
        <v>36</v>
      </c>
    </row>
    <row r="1208" customFormat="false" ht="15" hidden="false" customHeight="true" outlineLevel="0" collapsed="false">
      <c r="A1208" s="1" t="n">
        <f aca="false">A1207+1</f>
        <v>1206</v>
      </c>
      <c r="B1208" s="1" t="n">
        <f aca="false">B1207+1</f>
        <v>2206</v>
      </c>
      <c r="C1208" s="1" t="s">
        <v>1287</v>
      </c>
      <c r="D1208" s="3" t="n">
        <v>38078</v>
      </c>
      <c r="E1208" s="1" t="s">
        <v>84</v>
      </c>
      <c r="F1208" s="1" t="n">
        <v>85</v>
      </c>
      <c r="G1208" s="1" t="s">
        <v>46</v>
      </c>
      <c r="H1208" s="1" t="s">
        <v>47</v>
      </c>
      <c r="I1208" s="1" t="s">
        <v>36</v>
      </c>
    </row>
    <row r="1209" customFormat="false" ht="15" hidden="false" customHeight="true" outlineLevel="0" collapsed="false">
      <c r="A1209" s="1" t="n">
        <f aca="false">A1208+1</f>
        <v>1207</v>
      </c>
      <c r="B1209" s="1" t="n">
        <f aca="false">B1208+1</f>
        <v>2207</v>
      </c>
      <c r="C1209" s="1" t="s">
        <v>1288</v>
      </c>
      <c r="D1209" s="3" t="n">
        <v>38353</v>
      </c>
      <c r="E1209" s="1" t="s">
        <v>84</v>
      </c>
      <c r="F1209" s="1" t="n">
        <v>85</v>
      </c>
      <c r="G1209" s="1" t="s">
        <v>46</v>
      </c>
      <c r="H1209" s="1" t="s">
        <v>47</v>
      </c>
      <c r="I1209" s="1" t="s">
        <v>36</v>
      </c>
    </row>
    <row r="1210" customFormat="false" ht="15" hidden="false" customHeight="true" outlineLevel="0" collapsed="false">
      <c r="A1210" s="1" t="n">
        <f aca="false">A1209+1</f>
        <v>1208</v>
      </c>
      <c r="B1210" s="1" t="n">
        <f aca="false">B1209+1</f>
        <v>2208</v>
      </c>
      <c r="C1210" s="1" t="s">
        <v>1289</v>
      </c>
      <c r="D1210" s="3" t="n">
        <v>21916</v>
      </c>
      <c r="E1210" s="1" t="s">
        <v>93</v>
      </c>
      <c r="F1210" s="1" t="n">
        <v>85</v>
      </c>
      <c r="G1210" s="1" t="s">
        <v>46</v>
      </c>
      <c r="H1210" s="1" t="s">
        <v>47</v>
      </c>
      <c r="I1210" s="1" t="s">
        <v>36</v>
      </c>
      <c r="N1210" s="1" t="n">
        <v>67</v>
      </c>
      <c r="O1210" s="1" t="n">
        <v>3</v>
      </c>
    </row>
    <row r="1211" customFormat="false" ht="15" hidden="false" customHeight="true" outlineLevel="0" collapsed="false">
      <c r="A1211" s="1" t="n">
        <f aca="false">A1210+1</f>
        <v>1209</v>
      </c>
      <c r="B1211" s="1" t="n">
        <f aca="false">B1210+1</f>
        <v>2209</v>
      </c>
      <c r="C1211" s="1" t="s">
        <v>1290</v>
      </c>
      <c r="D1211" s="3" t="n">
        <v>22007</v>
      </c>
      <c r="E1211" s="1" t="s">
        <v>93</v>
      </c>
      <c r="F1211" s="1" t="n">
        <v>85</v>
      </c>
      <c r="G1211" s="1" t="s">
        <v>46</v>
      </c>
      <c r="H1211" s="1" t="s">
        <v>47</v>
      </c>
      <c r="I1211" s="1" t="s">
        <v>36</v>
      </c>
      <c r="N1211" s="1" t="n">
        <v>67</v>
      </c>
      <c r="O1211" s="1" t="n">
        <v>3</v>
      </c>
    </row>
    <row r="1212" customFormat="false" ht="15" hidden="false" customHeight="true" outlineLevel="0" collapsed="false">
      <c r="A1212" s="1" t="n">
        <f aca="false">A1211+1</f>
        <v>1210</v>
      </c>
      <c r="B1212" s="1" t="n">
        <f aca="false">B1211+1</f>
        <v>2210</v>
      </c>
      <c r="C1212" s="1" t="s">
        <v>1291</v>
      </c>
      <c r="D1212" s="3" t="n">
        <v>22282</v>
      </c>
      <c r="E1212" s="1" t="s">
        <v>93</v>
      </c>
      <c r="F1212" s="1" t="n">
        <v>85</v>
      </c>
      <c r="G1212" s="1" t="s">
        <v>46</v>
      </c>
      <c r="H1212" s="1" t="s">
        <v>47</v>
      </c>
      <c r="I1212" s="1" t="s">
        <v>36</v>
      </c>
      <c r="N1212" s="1" t="n">
        <v>67</v>
      </c>
      <c r="O1212" s="1" t="n">
        <v>3</v>
      </c>
    </row>
    <row r="1213" customFormat="false" ht="15" hidden="false" customHeight="true" outlineLevel="0" collapsed="false">
      <c r="A1213" s="1" t="n">
        <f aca="false">A1212+1</f>
        <v>1211</v>
      </c>
      <c r="B1213" s="1" t="n">
        <f aca="false">B1212+1</f>
        <v>2211</v>
      </c>
      <c r="C1213" s="1" t="s">
        <v>1292</v>
      </c>
      <c r="D1213" s="3" t="n">
        <v>22372</v>
      </c>
      <c r="E1213" s="1" t="s">
        <v>93</v>
      </c>
      <c r="F1213" s="1" t="n">
        <v>85</v>
      </c>
      <c r="G1213" s="1" t="s">
        <v>46</v>
      </c>
      <c r="H1213" s="1" t="s">
        <v>47</v>
      </c>
      <c r="I1213" s="1" t="s">
        <v>36</v>
      </c>
      <c r="N1213" s="1" t="n">
        <v>67</v>
      </c>
      <c r="O1213" s="1" t="n">
        <v>3</v>
      </c>
    </row>
    <row r="1214" customFormat="false" ht="15" hidden="false" customHeight="true" outlineLevel="0" collapsed="false">
      <c r="A1214" s="1" t="n">
        <f aca="false">A1213+1</f>
        <v>1212</v>
      </c>
      <c r="B1214" s="1" t="n">
        <f aca="false">B1213+1</f>
        <v>2212</v>
      </c>
      <c r="C1214" s="1" t="s">
        <v>1293</v>
      </c>
      <c r="D1214" s="3" t="n">
        <v>22647</v>
      </c>
      <c r="E1214" s="1" t="s">
        <v>93</v>
      </c>
      <c r="F1214" s="1" t="n">
        <v>85</v>
      </c>
      <c r="G1214" s="1" t="s">
        <v>46</v>
      </c>
      <c r="H1214" s="1" t="s">
        <v>47</v>
      </c>
      <c r="I1214" s="1" t="s">
        <v>36</v>
      </c>
      <c r="N1214" s="1" t="n">
        <v>67</v>
      </c>
      <c r="O1214" s="1" t="n">
        <v>3</v>
      </c>
    </row>
    <row r="1215" customFormat="false" ht="15" hidden="false" customHeight="true" outlineLevel="0" collapsed="false">
      <c r="A1215" s="1" t="n">
        <f aca="false">A1214+1</f>
        <v>1213</v>
      </c>
      <c r="B1215" s="1" t="n">
        <f aca="false">B1214+1</f>
        <v>2213</v>
      </c>
      <c r="C1215" s="1" t="s">
        <v>1294</v>
      </c>
      <c r="D1215" s="3" t="n">
        <v>22737</v>
      </c>
      <c r="E1215" s="1" t="s">
        <v>93</v>
      </c>
      <c r="F1215" s="1" t="n">
        <v>85</v>
      </c>
      <c r="G1215" s="1" t="s">
        <v>46</v>
      </c>
      <c r="H1215" s="1" t="s">
        <v>47</v>
      </c>
      <c r="I1215" s="1" t="s">
        <v>36</v>
      </c>
      <c r="N1215" s="1" t="n">
        <v>67</v>
      </c>
      <c r="O1215" s="1" t="n">
        <v>3</v>
      </c>
    </row>
    <row r="1216" customFormat="false" ht="15" hidden="false" customHeight="true" outlineLevel="0" collapsed="false">
      <c r="A1216" s="1" t="n">
        <f aca="false">A1215+1</f>
        <v>1214</v>
      </c>
      <c r="B1216" s="1" t="n">
        <f aca="false">B1215+1</f>
        <v>2214</v>
      </c>
      <c r="C1216" s="1" t="s">
        <v>1295</v>
      </c>
      <c r="D1216" s="3" t="n">
        <v>23012</v>
      </c>
      <c r="E1216" s="1" t="s">
        <v>93</v>
      </c>
      <c r="F1216" s="1" t="n">
        <v>85</v>
      </c>
      <c r="G1216" s="1" t="s">
        <v>46</v>
      </c>
      <c r="H1216" s="1" t="s">
        <v>47</v>
      </c>
      <c r="I1216" s="1" t="s">
        <v>36</v>
      </c>
      <c r="N1216" s="1" t="n">
        <v>67</v>
      </c>
      <c r="O1216" s="1" t="n">
        <v>3</v>
      </c>
    </row>
    <row r="1217" customFormat="false" ht="15" hidden="false" customHeight="true" outlineLevel="0" collapsed="false">
      <c r="A1217" s="1" t="n">
        <f aca="false">A1216+1</f>
        <v>1215</v>
      </c>
      <c r="B1217" s="1" t="n">
        <f aca="false">B1216+1</f>
        <v>2215</v>
      </c>
      <c r="C1217" s="1" t="s">
        <v>1296</v>
      </c>
      <c r="D1217" s="3" t="n">
        <v>23102</v>
      </c>
      <c r="E1217" s="1" t="s">
        <v>93</v>
      </c>
      <c r="F1217" s="1" t="n">
        <v>85</v>
      </c>
      <c r="G1217" s="1" t="s">
        <v>46</v>
      </c>
      <c r="H1217" s="1" t="s">
        <v>47</v>
      </c>
      <c r="I1217" s="1" t="s">
        <v>36</v>
      </c>
      <c r="N1217" s="1" t="n">
        <v>67</v>
      </c>
      <c r="O1217" s="1" t="n">
        <v>3</v>
      </c>
    </row>
    <row r="1218" customFormat="false" ht="15" hidden="false" customHeight="true" outlineLevel="0" collapsed="false">
      <c r="A1218" s="1" t="n">
        <f aca="false">A1217+1</f>
        <v>1216</v>
      </c>
      <c r="B1218" s="1" t="n">
        <f aca="false">B1217+1</f>
        <v>2216</v>
      </c>
      <c r="C1218" s="1" t="s">
        <v>1297</v>
      </c>
      <c r="D1218" s="3" t="n">
        <v>23377</v>
      </c>
      <c r="E1218" s="1" t="s">
        <v>93</v>
      </c>
      <c r="F1218" s="1" t="n">
        <v>85</v>
      </c>
      <c r="G1218" s="1" t="s">
        <v>46</v>
      </c>
      <c r="H1218" s="1" t="s">
        <v>47</v>
      </c>
      <c r="I1218" s="1" t="s">
        <v>36</v>
      </c>
      <c r="N1218" s="1" t="n">
        <v>67</v>
      </c>
      <c r="O1218" s="1" t="n">
        <v>3</v>
      </c>
    </row>
    <row r="1219" customFormat="false" ht="15" hidden="false" customHeight="true" outlineLevel="0" collapsed="false">
      <c r="A1219" s="1" t="n">
        <f aca="false">A1218+1</f>
        <v>1217</v>
      </c>
      <c r="B1219" s="1" t="n">
        <f aca="false">B1218+1</f>
        <v>2217</v>
      </c>
      <c r="C1219" s="1" t="s">
        <v>1298</v>
      </c>
      <c r="D1219" s="3" t="n">
        <v>23468</v>
      </c>
      <c r="E1219" s="1" t="s">
        <v>93</v>
      </c>
      <c r="F1219" s="1" t="n">
        <v>85</v>
      </c>
      <c r="G1219" s="1" t="s">
        <v>46</v>
      </c>
      <c r="H1219" s="1" t="s">
        <v>47</v>
      </c>
      <c r="I1219" s="1" t="s">
        <v>36</v>
      </c>
      <c r="N1219" s="1" t="n">
        <v>67</v>
      </c>
      <c r="O1219" s="1" t="n">
        <v>3</v>
      </c>
    </row>
    <row r="1220" customFormat="false" ht="15" hidden="false" customHeight="true" outlineLevel="0" collapsed="false">
      <c r="A1220" s="1" t="n">
        <f aca="false">A1219+1</f>
        <v>1218</v>
      </c>
      <c r="B1220" s="1" t="n">
        <f aca="false">B1219+1</f>
        <v>2218</v>
      </c>
      <c r="C1220" s="1" t="s">
        <v>1299</v>
      </c>
      <c r="D1220" s="3" t="n">
        <v>23743</v>
      </c>
      <c r="E1220" s="1" t="s">
        <v>93</v>
      </c>
      <c r="F1220" s="1" t="n">
        <v>85</v>
      </c>
      <c r="G1220" s="1" t="s">
        <v>46</v>
      </c>
      <c r="H1220" s="1" t="s">
        <v>47</v>
      </c>
      <c r="I1220" s="1" t="s">
        <v>36</v>
      </c>
      <c r="N1220" s="1" t="n">
        <v>67</v>
      </c>
      <c r="O1220" s="1" t="n">
        <v>3</v>
      </c>
    </row>
    <row r="1221" customFormat="false" ht="15" hidden="false" customHeight="true" outlineLevel="0" collapsed="false">
      <c r="A1221" s="1" t="n">
        <f aca="false">A1220+1</f>
        <v>1219</v>
      </c>
      <c r="B1221" s="1" t="n">
        <f aca="false">B1220+1</f>
        <v>2219</v>
      </c>
      <c r="C1221" s="1" t="s">
        <v>1300</v>
      </c>
      <c r="D1221" s="3" t="n">
        <v>23833</v>
      </c>
      <c r="E1221" s="1" t="s">
        <v>93</v>
      </c>
      <c r="F1221" s="1" t="n">
        <v>85</v>
      </c>
      <c r="G1221" s="1" t="s">
        <v>46</v>
      </c>
      <c r="H1221" s="1" t="s">
        <v>47</v>
      </c>
      <c r="I1221" s="1" t="s">
        <v>36</v>
      </c>
      <c r="N1221" s="1" t="n">
        <v>67</v>
      </c>
      <c r="O1221" s="1" t="n">
        <v>3</v>
      </c>
    </row>
    <row r="1222" customFormat="false" ht="15" hidden="false" customHeight="true" outlineLevel="0" collapsed="false">
      <c r="A1222" s="1" t="n">
        <f aca="false">A1221+1</f>
        <v>1220</v>
      </c>
      <c r="B1222" s="1" t="n">
        <f aca="false">B1221+1</f>
        <v>2220</v>
      </c>
      <c r="C1222" s="1" t="s">
        <v>1301</v>
      </c>
      <c r="D1222" s="3" t="n">
        <v>24108</v>
      </c>
      <c r="E1222" s="1" t="s">
        <v>93</v>
      </c>
      <c r="F1222" s="1" t="n">
        <v>85</v>
      </c>
      <c r="G1222" s="1" t="s">
        <v>46</v>
      </c>
      <c r="H1222" s="1" t="s">
        <v>47</v>
      </c>
      <c r="I1222" s="1" t="s">
        <v>36</v>
      </c>
      <c r="N1222" s="1" t="n">
        <v>67</v>
      </c>
      <c r="O1222" s="1" t="n">
        <v>3</v>
      </c>
    </row>
    <row r="1223" customFormat="false" ht="15" hidden="false" customHeight="true" outlineLevel="0" collapsed="false">
      <c r="A1223" s="1" t="n">
        <f aca="false">A1222+1</f>
        <v>1221</v>
      </c>
      <c r="B1223" s="1" t="n">
        <f aca="false">B1222+1</f>
        <v>2221</v>
      </c>
      <c r="C1223" s="1" t="s">
        <v>1302</v>
      </c>
      <c r="D1223" s="3" t="n">
        <v>24198</v>
      </c>
      <c r="E1223" s="1" t="s">
        <v>93</v>
      </c>
      <c r="F1223" s="1" t="n">
        <v>85</v>
      </c>
      <c r="G1223" s="1" t="s">
        <v>46</v>
      </c>
      <c r="H1223" s="1" t="s">
        <v>47</v>
      </c>
      <c r="I1223" s="1" t="s">
        <v>36</v>
      </c>
      <c r="N1223" s="1" t="n">
        <v>67</v>
      </c>
      <c r="O1223" s="1" t="n">
        <v>3</v>
      </c>
    </row>
    <row r="1224" customFormat="false" ht="15" hidden="false" customHeight="true" outlineLevel="0" collapsed="false">
      <c r="A1224" s="1" t="n">
        <f aca="false">A1223+1</f>
        <v>1222</v>
      </c>
      <c r="B1224" s="1" t="n">
        <f aca="false">B1223+1</f>
        <v>2222</v>
      </c>
      <c r="C1224" s="1" t="s">
        <v>1303</v>
      </c>
      <c r="D1224" s="3" t="n">
        <v>24473</v>
      </c>
      <c r="E1224" s="1" t="s">
        <v>93</v>
      </c>
      <c r="F1224" s="1" t="n">
        <v>85</v>
      </c>
      <c r="G1224" s="1" t="s">
        <v>46</v>
      </c>
      <c r="H1224" s="1" t="s">
        <v>47</v>
      </c>
      <c r="I1224" s="1" t="s">
        <v>36</v>
      </c>
      <c r="N1224" s="1" t="n">
        <v>67</v>
      </c>
      <c r="O1224" s="1" t="n">
        <v>3</v>
      </c>
    </row>
    <row r="1225" customFormat="false" ht="15" hidden="false" customHeight="true" outlineLevel="0" collapsed="false">
      <c r="A1225" s="1" t="n">
        <f aca="false">A1224+1</f>
        <v>1223</v>
      </c>
      <c r="B1225" s="1" t="n">
        <f aca="false">B1224+1</f>
        <v>2223</v>
      </c>
      <c r="C1225" s="1" t="s">
        <v>1304</v>
      </c>
      <c r="D1225" s="3" t="n">
        <v>24563</v>
      </c>
      <c r="E1225" s="1" t="s">
        <v>93</v>
      </c>
      <c r="F1225" s="1" t="n">
        <v>85</v>
      </c>
      <c r="G1225" s="1" t="s">
        <v>46</v>
      </c>
      <c r="H1225" s="1" t="s">
        <v>47</v>
      </c>
      <c r="I1225" s="1" t="s">
        <v>36</v>
      </c>
      <c r="N1225" s="1" t="n">
        <v>67</v>
      </c>
      <c r="O1225" s="1" t="n">
        <v>3</v>
      </c>
    </row>
    <row r="1226" customFormat="false" ht="15" hidden="false" customHeight="true" outlineLevel="0" collapsed="false">
      <c r="A1226" s="1" t="n">
        <f aca="false">A1225+1</f>
        <v>1224</v>
      </c>
      <c r="B1226" s="1" t="n">
        <f aca="false">B1225+1</f>
        <v>2224</v>
      </c>
      <c r="C1226" s="1" t="s">
        <v>1305</v>
      </c>
      <c r="D1226" s="3" t="n">
        <v>24838</v>
      </c>
      <c r="E1226" s="1" t="s">
        <v>93</v>
      </c>
      <c r="F1226" s="1" t="n">
        <v>85</v>
      </c>
      <c r="G1226" s="1" t="s">
        <v>46</v>
      </c>
      <c r="H1226" s="1" t="s">
        <v>47</v>
      </c>
      <c r="I1226" s="1" t="s">
        <v>36</v>
      </c>
      <c r="N1226" s="1" t="n">
        <v>67</v>
      </c>
      <c r="O1226" s="1" t="n">
        <v>3</v>
      </c>
    </row>
    <row r="1227" customFormat="false" ht="15" hidden="false" customHeight="true" outlineLevel="0" collapsed="false">
      <c r="A1227" s="1" t="n">
        <f aca="false">A1226+1</f>
        <v>1225</v>
      </c>
      <c r="B1227" s="1" t="n">
        <f aca="false">B1226+1</f>
        <v>2225</v>
      </c>
      <c r="C1227" s="1" t="s">
        <v>1306</v>
      </c>
      <c r="D1227" s="3" t="n">
        <v>24929</v>
      </c>
      <c r="E1227" s="1" t="s">
        <v>93</v>
      </c>
      <c r="F1227" s="1" t="n">
        <v>85</v>
      </c>
      <c r="G1227" s="1" t="s">
        <v>46</v>
      </c>
      <c r="H1227" s="1" t="s">
        <v>47</v>
      </c>
      <c r="I1227" s="1" t="s">
        <v>36</v>
      </c>
      <c r="N1227" s="1" t="n">
        <v>67</v>
      </c>
      <c r="O1227" s="1" t="n">
        <v>3</v>
      </c>
    </row>
    <row r="1228" customFormat="false" ht="15" hidden="false" customHeight="true" outlineLevel="0" collapsed="false">
      <c r="A1228" s="1" t="n">
        <f aca="false">A1227+1</f>
        <v>1226</v>
      </c>
      <c r="B1228" s="1" t="n">
        <f aca="false">B1227+1</f>
        <v>2226</v>
      </c>
      <c r="C1228" s="1" t="s">
        <v>1307</v>
      </c>
      <c r="D1228" s="3" t="n">
        <v>25204</v>
      </c>
      <c r="E1228" s="1" t="s">
        <v>93</v>
      </c>
      <c r="F1228" s="1" t="n">
        <v>85</v>
      </c>
      <c r="G1228" s="1" t="s">
        <v>46</v>
      </c>
      <c r="H1228" s="1" t="s">
        <v>47</v>
      </c>
      <c r="I1228" s="1" t="s">
        <v>36</v>
      </c>
      <c r="N1228" s="1" t="n">
        <v>67</v>
      </c>
      <c r="O1228" s="1" t="n">
        <v>3</v>
      </c>
    </row>
    <row r="1229" customFormat="false" ht="15" hidden="false" customHeight="true" outlineLevel="0" collapsed="false">
      <c r="A1229" s="1" t="n">
        <f aca="false">A1228+1</f>
        <v>1227</v>
      </c>
      <c r="B1229" s="1" t="n">
        <f aca="false">B1228+1</f>
        <v>2227</v>
      </c>
      <c r="C1229" s="1" t="s">
        <v>1308</v>
      </c>
      <c r="D1229" s="3" t="n">
        <v>25294</v>
      </c>
      <c r="E1229" s="1" t="s">
        <v>93</v>
      </c>
      <c r="F1229" s="1" t="n">
        <v>85</v>
      </c>
      <c r="G1229" s="1" t="s">
        <v>46</v>
      </c>
      <c r="H1229" s="1" t="s">
        <v>47</v>
      </c>
      <c r="I1229" s="1" t="s">
        <v>36</v>
      </c>
      <c r="N1229" s="1" t="n">
        <v>67</v>
      </c>
      <c r="O1229" s="1" t="n">
        <v>3</v>
      </c>
    </row>
    <row r="1230" customFormat="false" ht="15" hidden="false" customHeight="true" outlineLevel="0" collapsed="false">
      <c r="A1230" s="1" t="n">
        <f aca="false">A1229+1</f>
        <v>1228</v>
      </c>
      <c r="B1230" s="1" t="n">
        <f aca="false">B1229+1</f>
        <v>2228</v>
      </c>
      <c r="C1230" s="1" t="s">
        <v>1309</v>
      </c>
      <c r="D1230" s="3" t="n">
        <v>25569</v>
      </c>
      <c r="E1230" s="1" t="s">
        <v>93</v>
      </c>
      <c r="F1230" s="1" t="n">
        <v>85</v>
      </c>
      <c r="G1230" s="1" t="s">
        <v>46</v>
      </c>
      <c r="H1230" s="1" t="s">
        <v>47</v>
      </c>
      <c r="I1230" s="1" t="s">
        <v>36</v>
      </c>
      <c r="N1230" s="1" t="n">
        <v>67</v>
      </c>
      <c r="O1230" s="1" t="n">
        <v>3</v>
      </c>
    </row>
    <row r="1231" customFormat="false" ht="15" hidden="false" customHeight="true" outlineLevel="0" collapsed="false">
      <c r="A1231" s="1" t="n">
        <f aca="false">A1230+1</f>
        <v>1229</v>
      </c>
      <c r="B1231" s="1" t="n">
        <f aca="false">B1230+1</f>
        <v>2229</v>
      </c>
      <c r="C1231" s="1" t="s">
        <v>1310</v>
      </c>
      <c r="D1231" s="3" t="n">
        <v>25659</v>
      </c>
      <c r="E1231" s="1" t="s">
        <v>93</v>
      </c>
      <c r="F1231" s="1" t="n">
        <v>85</v>
      </c>
      <c r="G1231" s="1" t="s">
        <v>46</v>
      </c>
      <c r="H1231" s="1" t="s">
        <v>47</v>
      </c>
      <c r="I1231" s="1" t="s">
        <v>36</v>
      </c>
      <c r="N1231" s="1" t="n">
        <v>67</v>
      </c>
      <c r="O1231" s="1" t="n">
        <v>3</v>
      </c>
    </row>
    <row r="1232" customFormat="false" ht="15" hidden="false" customHeight="true" outlineLevel="0" collapsed="false">
      <c r="A1232" s="1" t="n">
        <f aca="false">A1231+1</f>
        <v>1230</v>
      </c>
      <c r="B1232" s="1" t="n">
        <f aca="false">B1231+1</f>
        <v>2230</v>
      </c>
      <c r="C1232" s="1" t="s">
        <v>1311</v>
      </c>
      <c r="D1232" s="3" t="n">
        <v>25934</v>
      </c>
      <c r="E1232" s="1" t="s">
        <v>93</v>
      </c>
      <c r="F1232" s="1" t="n">
        <v>85</v>
      </c>
      <c r="G1232" s="1" t="s">
        <v>46</v>
      </c>
      <c r="H1232" s="1" t="s">
        <v>47</v>
      </c>
      <c r="I1232" s="1" t="s">
        <v>36</v>
      </c>
      <c r="N1232" s="1" t="n">
        <v>67</v>
      </c>
      <c r="O1232" s="1" t="n">
        <v>3</v>
      </c>
    </row>
    <row r="1233" customFormat="false" ht="15" hidden="false" customHeight="true" outlineLevel="0" collapsed="false">
      <c r="A1233" s="1" t="n">
        <f aca="false">A1232+1</f>
        <v>1231</v>
      </c>
      <c r="B1233" s="1" t="n">
        <f aca="false">B1232+1</f>
        <v>2231</v>
      </c>
      <c r="C1233" s="1" t="s">
        <v>1312</v>
      </c>
      <c r="D1233" s="3" t="n">
        <v>26024</v>
      </c>
      <c r="E1233" s="1" t="s">
        <v>93</v>
      </c>
      <c r="F1233" s="1" t="n">
        <v>85</v>
      </c>
      <c r="G1233" s="1" t="s">
        <v>46</v>
      </c>
      <c r="H1233" s="1" t="s">
        <v>47</v>
      </c>
      <c r="I1233" s="1" t="s">
        <v>36</v>
      </c>
      <c r="N1233" s="1" t="n">
        <v>67</v>
      </c>
      <c r="O1233" s="1" t="n">
        <v>3</v>
      </c>
    </row>
    <row r="1234" customFormat="false" ht="15" hidden="false" customHeight="true" outlineLevel="0" collapsed="false">
      <c r="A1234" s="1" t="n">
        <f aca="false">A1233+1</f>
        <v>1232</v>
      </c>
      <c r="B1234" s="1" t="n">
        <f aca="false">B1233+1</f>
        <v>2232</v>
      </c>
      <c r="C1234" s="1" t="s">
        <v>1313</v>
      </c>
      <c r="D1234" s="3" t="n">
        <v>26299</v>
      </c>
      <c r="E1234" s="1" t="s">
        <v>93</v>
      </c>
      <c r="F1234" s="1" t="n">
        <v>85</v>
      </c>
      <c r="G1234" s="1" t="s">
        <v>46</v>
      </c>
      <c r="H1234" s="1" t="s">
        <v>47</v>
      </c>
      <c r="I1234" s="1" t="s">
        <v>36</v>
      </c>
      <c r="N1234" s="1" t="n">
        <v>67</v>
      </c>
      <c r="O1234" s="1" t="n">
        <v>3</v>
      </c>
    </row>
    <row r="1235" customFormat="false" ht="15" hidden="false" customHeight="true" outlineLevel="0" collapsed="false">
      <c r="A1235" s="1" t="n">
        <f aca="false">A1234+1</f>
        <v>1233</v>
      </c>
      <c r="B1235" s="1" t="n">
        <f aca="false">B1234+1</f>
        <v>2233</v>
      </c>
      <c r="C1235" s="1" t="s">
        <v>1314</v>
      </c>
      <c r="D1235" s="3" t="n">
        <v>26390</v>
      </c>
      <c r="E1235" s="1" t="s">
        <v>93</v>
      </c>
      <c r="F1235" s="1" t="n">
        <v>85</v>
      </c>
      <c r="G1235" s="1" t="s">
        <v>46</v>
      </c>
      <c r="H1235" s="1" t="s">
        <v>47</v>
      </c>
      <c r="I1235" s="1" t="s">
        <v>36</v>
      </c>
      <c r="N1235" s="1" t="n">
        <v>67</v>
      </c>
      <c r="O1235" s="1" t="n">
        <v>3</v>
      </c>
    </row>
    <row r="1236" customFormat="false" ht="15" hidden="false" customHeight="true" outlineLevel="0" collapsed="false">
      <c r="A1236" s="1" t="n">
        <f aca="false">A1235+1</f>
        <v>1234</v>
      </c>
      <c r="B1236" s="1" t="n">
        <f aca="false">B1235+1</f>
        <v>2234</v>
      </c>
      <c r="C1236" s="1" t="s">
        <v>1315</v>
      </c>
      <c r="D1236" s="3" t="n">
        <v>26665</v>
      </c>
      <c r="E1236" s="1" t="s">
        <v>93</v>
      </c>
      <c r="F1236" s="1" t="n">
        <v>85</v>
      </c>
      <c r="G1236" s="1" t="s">
        <v>46</v>
      </c>
      <c r="H1236" s="1" t="s">
        <v>47</v>
      </c>
      <c r="I1236" s="1" t="s">
        <v>36</v>
      </c>
      <c r="N1236" s="1" t="n">
        <v>67</v>
      </c>
      <c r="O1236" s="1" t="n">
        <v>3</v>
      </c>
    </row>
    <row r="1237" customFormat="false" ht="15" hidden="false" customHeight="true" outlineLevel="0" collapsed="false">
      <c r="A1237" s="1" t="n">
        <f aca="false">A1236+1</f>
        <v>1235</v>
      </c>
      <c r="B1237" s="1" t="n">
        <f aca="false">B1236+1</f>
        <v>2235</v>
      </c>
      <c r="C1237" s="1" t="s">
        <v>1316</v>
      </c>
      <c r="D1237" s="3" t="n">
        <v>26755</v>
      </c>
      <c r="E1237" s="1" t="s">
        <v>93</v>
      </c>
      <c r="F1237" s="1" t="n">
        <v>85</v>
      </c>
      <c r="G1237" s="1" t="s">
        <v>46</v>
      </c>
      <c r="H1237" s="1" t="s">
        <v>47</v>
      </c>
      <c r="I1237" s="1" t="s">
        <v>36</v>
      </c>
      <c r="N1237" s="1" t="n">
        <v>67</v>
      </c>
      <c r="O1237" s="1" t="n">
        <v>3</v>
      </c>
    </row>
    <row r="1238" customFormat="false" ht="15" hidden="false" customHeight="true" outlineLevel="0" collapsed="false">
      <c r="A1238" s="1" t="n">
        <f aca="false">A1237+1</f>
        <v>1236</v>
      </c>
      <c r="B1238" s="1" t="n">
        <f aca="false">B1237+1</f>
        <v>2236</v>
      </c>
      <c r="C1238" s="1" t="s">
        <v>1317</v>
      </c>
      <c r="D1238" s="3" t="n">
        <v>27030</v>
      </c>
      <c r="E1238" s="1" t="s">
        <v>93</v>
      </c>
      <c r="F1238" s="1" t="n">
        <v>85</v>
      </c>
      <c r="G1238" s="1" t="s">
        <v>46</v>
      </c>
      <c r="H1238" s="1" t="s">
        <v>47</v>
      </c>
      <c r="I1238" s="1" t="s">
        <v>36</v>
      </c>
      <c r="N1238" s="1" t="n">
        <v>67</v>
      </c>
      <c r="O1238" s="1" t="n">
        <v>3</v>
      </c>
    </row>
    <row r="1239" customFormat="false" ht="15" hidden="false" customHeight="true" outlineLevel="0" collapsed="false">
      <c r="A1239" s="1" t="n">
        <f aca="false">A1238+1</f>
        <v>1237</v>
      </c>
      <c r="B1239" s="1" t="n">
        <f aca="false">B1238+1</f>
        <v>2237</v>
      </c>
      <c r="C1239" s="1" t="s">
        <v>1318</v>
      </c>
      <c r="D1239" s="3" t="n">
        <v>27120</v>
      </c>
      <c r="E1239" s="1" t="s">
        <v>93</v>
      </c>
      <c r="F1239" s="1" t="n">
        <v>85</v>
      </c>
      <c r="G1239" s="1" t="s">
        <v>46</v>
      </c>
      <c r="H1239" s="1" t="s">
        <v>47</v>
      </c>
      <c r="I1239" s="1" t="s">
        <v>36</v>
      </c>
      <c r="N1239" s="1" t="n">
        <v>67</v>
      </c>
      <c r="O1239" s="1" t="n">
        <v>3</v>
      </c>
    </row>
    <row r="1240" customFormat="false" ht="15" hidden="false" customHeight="true" outlineLevel="0" collapsed="false">
      <c r="A1240" s="1" t="n">
        <f aca="false">A1239+1</f>
        <v>1238</v>
      </c>
      <c r="B1240" s="1" t="n">
        <f aca="false">B1239+1</f>
        <v>2238</v>
      </c>
      <c r="C1240" s="1" t="s">
        <v>1319</v>
      </c>
      <c r="D1240" s="3" t="n">
        <v>27395</v>
      </c>
      <c r="E1240" s="1" t="s">
        <v>93</v>
      </c>
      <c r="F1240" s="1" t="n">
        <v>85</v>
      </c>
      <c r="G1240" s="1" t="s">
        <v>46</v>
      </c>
      <c r="H1240" s="1" t="s">
        <v>47</v>
      </c>
      <c r="I1240" s="1" t="s">
        <v>36</v>
      </c>
      <c r="N1240" s="1" t="n">
        <v>67</v>
      </c>
      <c r="O1240" s="1" t="n">
        <v>3</v>
      </c>
    </row>
    <row r="1241" customFormat="false" ht="15" hidden="false" customHeight="true" outlineLevel="0" collapsed="false">
      <c r="A1241" s="1" t="n">
        <f aca="false">A1240+1</f>
        <v>1239</v>
      </c>
      <c r="B1241" s="1" t="n">
        <f aca="false">B1240+1</f>
        <v>2239</v>
      </c>
      <c r="C1241" s="1" t="s">
        <v>1320</v>
      </c>
      <c r="D1241" s="3" t="n">
        <v>27485</v>
      </c>
      <c r="E1241" s="1" t="s">
        <v>93</v>
      </c>
      <c r="F1241" s="1" t="n">
        <v>85</v>
      </c>
      <c r="G1241" s="1" t="s">
        <v>46</v>
      </c>
      <c r="H1241" s="1" t="s">
        <v>47</v>
      </c>
      <c r="I1241" s="1" t="s">
        <v>36</v>
      </c>
      <c r="N1241" s="1" t="n">
        <v>67</v>
      </c>
      <c r="O1241" s="1" t="n">
        <v>3</v>
      </c>
    </row>
    <row r="1242" customFormat="false" ht="15" hidden="false" customHeight="true" outlineLevel="0" collapsed="false">
      <c r="A1242" s="1" t="n">
        <f aca="false">A1241+1</f>
        <v>1240</v>
      </c>
      <c r="B1242" s="1" t="n">
        <f aca="false">B1241+1</f>
        <v>2240</v>
      </c>
      <c r="C1242" s="1" t="s">
        <v>1321</v>
      </c>
      <c r="D1242" s="3" t="n">
        <v>27760</v>
      </c>
      <c r="E1242" s="1" t="s">
        <v>93</v>
      </c>
      <c r="F1242" s="1" t="n">
        <v>85</v>
      </c>
      <c r="G1242" s="1" t="s">
        <v>46</v>
      </c>
      <c r="H1242" s="1" t="s">
        <v>47</v>
      </c>
      <c r="I1242" s="1" t="s">
        <v>36</v>
      </c>
      <c r="N1242" s="1" t="n">
        <v>67</v>
      </c>
      <c r="O1242" s="1" t="n">
        <v>3</v>
      </c>
    </row>
    <row r="1243" customFormat="false" ht="15" hidden="false" customHeight="true" outlineLevel="0" collapsed="false">
      <c r="A1243" s="1" t="n">
        <f aca="false">A1242+1</f>
        <v>1241</v>
      </c>
      <c r="B1243" s="1" t="n">
        <f aca="false">B1242+1</f>
        <v>2241</v>
      </c>
      <c r="C1243" s="1" t="s">
        <v>1322</v>
      </c>
      <c r="D1243" s="3" t="n">
        <v>27851</v>
      </c>
      <c r="E1243" s="1" t="s">
        <v>93</v>
      </c>
      <c r="F1243" s="1" t="n">
        <v>85</v>
      </c>
      <c r="G1243" s="1" t="s">
        <v>46</v>
      </c>
      <c r="H1243" s="1" t="s">
        <v>47</v>
      </c>
      <c r="I1243" s="1" t="s">
        <v>36</v>
      </c>
      <c r="N1243" s="1" t="n">
        <v>67</v>
      </c>
      <c r="O1243" s="1" t="n">
        <v>3</v>
      </c>
    </row>
    <row r="1244" customFormat="false" ht="15" hidden="false" customHeight="true" outlineLevel="0" collapsed="false">
      <c r="A1244" s="1" t="n">
        <f aca="false">A1243+1</f>
        <v>1242</v>
      </c>
      <c r="B1244" s="1" t="n">
        <f aca="false">B1243+1</f>
        <v>2242</v>
      </c>
      <c r="C1244" s="1" t="s">
        <v>1323</v>
      </c>
      <c r="D1244" s="3" t="n">
        <v>28126</v>
      </c>
      <c r="E1244" s="1" t="s">
        <v>93</v>
      </c>
      <c r="F1244" s="1" t="n">
        <v>85</v>
      </c>
      <c r="G1244" s="1" t="s">
        <v>46</v>
      </c>
      <c r="H1244" s="1" t="s">
        <v>47</v>
      </c>
      <c r="I1244" s="1" t="s">
        <v>36</v>
      </c>
      <c r="N1244" s="1" t="n">
        <v>67</v>
      </c>
      <c r="O1244" s="1" t="n">
        <v>3</v>
      </c>
    </row>
    <row r="1245" customFormat="false" ht="15" hidden="false" customHeight="true" outlineLevel="0" collapsed="false">
      <c r="A1245" s="1" t="n">
        <f aca="false">A1244+1</f>
        <v>1243</v>
      </c>
      <c r="B1245" s="1" t="n">
        <f aca="false">B1244+1</f>
        <v>2243</v>
      </c>
      <c r="C1245" s="1" t="s">
        <v>1324</v>
      </c>
      <c r="D1245" s="3" t="n">
        <v>28216</v>
      </c>
      <c r="E1245" s="1" t="s">
        <v>93</v>
      </c>
      <c r="F1245" s="1" t="n">
        <v>85</v>
      </c>
      <c r="G1245" s="1" t="s">
        <v>46</v>
      </c>
      <c r="H1245" s="1" t="s">
        <v>47</v>
      </c>
      <c r="I1245" s="1" t="s">
        <v>36</v>
      </c>
      <c r="N1245" s="1" t="n">
        <v>67</v>
      </c>
      <c r="O1245" s="1" t="n">
        <v>3</v>
      </c>
    </row>
    <row r="1246" customFormat="false" ht="15" hidden="false" customHeight="true" outlineLevel="0" collapsed="false">
      <c r="A1246" s="1" t="n">
        <f aca="false">A1245+1</f>
        <v>1244</v>
      </c>
      <c r="B1246" s="1" t="n">
        <f aca="false">B1245+1</f>
        <v>2244</v>
      </c>
      <c r="C1246" s="1" t="s">
        <v>1325</v>
      </c>
      <c r="D1246" s="3" t="n">
        <v>28491</v>
      </c>
      <c r="E1246" s="1" t="s">
        <v>93</v>
      </c>
      <c r="F1246" s="1" t="n">
        <v>85</v>
      </c>
      <c r="G1246" s="1" t="s">
        <v>46</v>
      </c>
      <c r="H1246" s="1" t="s">
        <v>47</v>
      </c>
      <c r="I1246" s="1" t="s">
        <v>36</v>
      </c>
      <c r="N1246" s="1" t="n">
        <v>67</v>
      </c>
      <c r="O1246" s="1" t="n">
        <v>3</v>
      </c>
    </row>
    <row r="1247" customFormat="false" ht="15" hidden="false" customHeight="true" outlineLevel="0" collapsed="false">
      <c r="A1247" s="1" t="n">
        <f aca="false">A1246+1</f>
        <v>1245</v>
      </c>
      <c r="B1247" s="1" t="n">
        <f aca="false">B1246+1</f>
        <v>2245</v>
      </c>
      <c r="C1247" s="1" t="s">
        <v>1326</v>
      </c>
      <c r="D1247" s="3" t="n">
        <v>28581</v>
      </c>
      <c r="E1247" s="1" t="s">
        <v>93</v>
      </c>
      <c r="F1247" s="1" t="n">
        <v>85</v>
      </c>
      <c r="G1247" s="1" t="s">
        <v>46</v>
      </c>
      <c r="H1247" s="1" t="s">
        <v>47</v>
      </c>
      <c r="I1247" s="1" t="s">
        <v>36</v>
      </c>
      <c r="N1247" s="1" t="n">
        <v>67</v>
      </c>
      <c r="O1247" s="1" t="n">
        <v>3</v>
      </c>
    </row>
    <row r="1248" customFormat="false" ht="15" hidden="false" customHeight="true" outlineLevel="0" collapsed="false">
      <c r="A1248" s="1" t="n">
        <f aca="false">A1247+1</f>
        <v>1246</v>
      </c>
      <c r="B1248" s="1" t="n">
        <f aca="false">B1247+1</f>
        <v>2246</v>
      </c>
      <c r="C1248" s="1" t="s">
        <v>1327</v>
      </c>
      <c r="D1248" s="3" t="n">
        <v>28856</v>
      </c>
      <c r="E1248" s="1" t="s">
        <v>93</v>
      </c>
      <c r="F1248" s="1" t="n">
        <v>85</v>
      </c>
      <c r="G1248" s="1" t="s">
        <v>46</v>
      </c>
      <c r="H1248" s="1" t="s">
        <v>47</v>
      </c>
      <c r="I1248" s="1" t="s">
        <v>36</v>
      </c>
      <c r="N1248" s="1" t="n">
        <v>67</v>
      </c>
      <c r="O1248" s="1" t="n">
        <v>3</v>
      </c>
    </row>
    <row r="1249" customFormat="false" ht="15" hidden="false" customHeight="true" outlineLevel="0" collapsed="false">
      <c r="A1249" s="1" t="n">
        <f aca="false">A1248+1</f>
        <v>1247</v>
      </c>
      <c r="B1249" s="1" t="n">
        <f aca="false">B1248+1</f>
        <v>2247</v>
      </c>
      <c r="C1249" s="1" t="s">
        <v>1328</v>
      </c>
      <c r="D1249" s="3" t="n">
        <v>28946</v>
      </c>
      <c r="E1249" s="1" t="s">
        <v>93</v>
      </c>
      <c r="F1249" s="1" t="n">
        <v>85</v>
      </c>
      <c r="G1249" s="1" t="s">
        <v>46</v>
      </c>
      <c r="H1249" s="1" t="s">
        <v>47</v>
      </c>
      <c r="I1249" s="1" t="s">
        <v>36</v>
      </c>
      <c r="N1249" s="1" t="n">
        <v>67</v>
      </c>
      <c r="O1249" s="1" t="n">
        <v>3</v>
      </c>
    </row>
    <row r="1250" customFormat="false" ht="15" hidden="false" customHeight="true" outlineLevel="0" collapsed="false">
      <c r="A1250" s="1" t="n">
        <f aca="false">A1249+1</f>
        <v>1248</v>
      </c>
      <c r="B1250" s="1" t="n">
        <f aca="false">B1249+1</f>
        <v>2248</v>
      </c>
      <c r="C1250" s="1" t="s">
        <v>1329</v>
      </c>
      <c r="D1250" s="3" t="n">
        <v>29221</v>
      </c>
      <c r="E1250" s="1" t="s">
        <v>93</v>
      </c>
      <c r="F1250" s="1" t="n">
        <v>85</v>
      </c>
      <c r="G1250" s="1" t="s">
        <v>46</v>
      </c>
      <c r="H1250" s="1" t="s">
        <v>47</v>
      </c>
      <c r="I1250" s="1" t="s">
        <v>36</v>
      </c>
      <c r="N1250" s="1" t="n">
        <v>67</v>
      </c>
      <c r="O1250" s="1" t="n">
        <v>3</v>
      </c>
    </row>
    <row r="1251" customFormat="false" ht="15" hidden="false" customHeight="true" outlineLevel="0" collapsed="false">
      <c r="A1251" s="1" t="n">
        <f aca="false">A1250+1</f>
        <v>1249</v>
      </c>
      <c r="B1251" s="1" t="n">
        <f aca="false">B1250+1</f>
        <v>2249</v>
      </c>
      <c r="C1251" s="1" t="s">
        <v>1330</v>
      </c>
      <c r="D1251" s="3" t="n">
        <v>29312</v>
      </c>
      <c r="E1251" s="1" t="s">
        <v>93</v>
      </c>
      <c r="F1251" s="1" t="n">
        <v>85</v>
      </c>
      <c r="G1251" s="1" t="s">
        <v>46</v>
      </c>
      <c r="H1251" s="1" t="s">
        <v>47</v>
      </c>
      <c r="I1251" s="1" t="s">
        <v>36</v>
      </c>
      <c r="N1251" s="1" t="n">
        <v>67</v>
      </c>
      <c r="O1251" s="1" t="n">
        <v>3</v>
      </c>
    </row>
    <row r="1252" customFormat="false" ht="15" hidden="false" customHeight="true" outlineLevel="0" collapsed="false">
      <c r="A1252" s="1" t="n">
        <f aca="false">A1251+1</f>
        <v>1250</v>
      </c>
      <c r="B1252" s="1" t="n">
        <f aca="false">B1251+1</f>
        <v>2250</v>
      </c>
      <c r="C1252" s="1" t="s">
        <v>1331</v>
      </c>
      <c r="D1252" s="3" t="n">
        <v>29587</v>
      </c>
      <c r="E1252" s="1" t="s">
        <v>93</v>
      </c>
      <c r="F1252" s="1" t="n">
        <v>85</v>
      </c>
      <c r="G1252" s="1" t="s">
        <v>46</v>
      </c>
      <c r="H1252" s="1" t="s">
        <v>47</v>
      </c>
      <c r="I1252" s="1" t="s">
        <v>36</v>
      </c>
      <c r="N1252" s="1" t="n">
        <v>67</v>
      </c>
      <c r="O1252" s="1" t="n">
        <v>3</v>
      </c>
    </row>
    <row r="1253" customFormat="false" ht="15" hidden="false" customHeight="true" outlineLevel="0" collapsed="false">
      <c r="A1253" s="1" t="n">
        <f aca="false">A1252+1</f>
        <v>1251</v>
      </c>
      <c r="B1253" s="1" t="n">
        <f aca="false">B1252+1</f>
        <v>2251</v>
      </c>
      <c r="C1253" s="1" t="s">
        <v>1332</v>
      </c>
      <c r="D1253" s="3" t="n">
        <v>29677</v>
      </c>
      <c r="E1253" s="1" t="s">
        <v>93</v>
      </c>
      <c r="F1253" s="1" t="n">
        <v>85</v>
      </c>
      <c r="G1253" s="1" t="s">
        <v>46</v>
      </c>
      <c r="H1253" s="1" t="s">
        <v>47</v>
      </c>
      <c r="I1253" s="1" t="s">
        <v>36</v>
      </c>
      <c r="N1253" s="1" t="n">
        <v>67</v>
      </c>
      <c r="O1253" s="1" t="n">
        <v>3</v>
      </c>
    </row>
    <row r="1254" customFormat="false" ht="15" hidden="false" customHeight="true" outlineLevel="0" collapsed="false">
      <c r="A1254" s="1" t="n">
        <f aca="false">A1253+1</f>
        <v>1252</v>
      </c>
      <c r="B1254" s="1" t="n">
        <f aca="false">B1253+1</f>
        <v>2252</v>
      </c>
      <c r="C1254" s="1" t="s">
        <v>1333</v>
      </c>
      <c r="D1254" s="3" t="n">
        <v>29952</v>
      </c>
      <c r="E1254" s="1" t="s">
        <v>93</v>
      </c>
      <c r="F1254" s="1" t="n">
        <v>85</v>
      </c>
      <c r="G1254" s="1" t="s">
        <v>46</v>
      </c>
      <c r="H1254" s="1" t="s">
        <v>47</v>
      </c>
      <c r="I1254" s="1" t="s">
        <v>36</v>
      </c>
      <c r="N1254" s="1" t="n">
        <v>67</v>
      </c>
      <c r="O1254" s="1" t="n">
        <v>3</v>
      </c>
    </row>
    <row r="1255" customFormat="false" ht="15" hidden="false" customHeight="true" outlineLevel="0" collapsed="false">
      <c r="A1255" s="1" t="n">
        <f aca="false">A1254+1</f>
        <v>1253</v>
      </c>
      <c r="B1255" s="1" t="n">
        <f aca="false">B1254+1</f>
        <v>2253</v>
      </c>
      <c r="C1255" s="1" t="s">
        <v>1334</v>
      </c>
      <c r="D1255" s="3" t="n">
        <v>30042</v>
      </c>
      <c r="E1255" s="1" t="s">
        <v>93</v>
      </c>
      <c r="F1255" s="1" t="n">
        <v>85</v>
      </c>
      <c r="G1255" s="1" t="s">
        <v>46</v>
      </c>
      <c r="H1255" s="1" t="s">
        <v>47</v>
      </c>
      <c r="I1255" s="1" t="s">
        <v>36</v>
      </c>
      <c r="N1255" s="1" t="n">
        <v>67</v>
      </c>
      <c r="O1255" s="1" t="n">
        <v>3</v>
      </c>
    </row>
    <row r="1256" customFormat="false" ht="15" hidden="false" customHeight="true" outlineLevel="0" collapsed="false">
      <c r="A1256" s="1" t="n">
        <f aca="false">A1255+1</f>
        <v>1254</v>
      </c>
      <c r="B1256" s="1" t="n">
        <f aca="false">B1255+1</f>
        <v>2254</v>
      </c>
      <c r="C1256" s="1" t="s">
        <v>1335</v>
      </c>
      <c r="D1256" s="3" t="n">
        <v>30317</v>
      </c>
      <c r="E1256" s="1" t="s">
        <v>93</v>
      </c>
      <c r="F1256" s="1" t="n">
        <v>85</v>
      </c>
      <c r="G1256" s="1" t="s">
        <v>46</v>
      </c>
      <c r="H1256" s="1" t="s">
        <v>47</v>
      </c>
      <c r="I1256" s="1" t="s">
        <v>36</v>
      </c>
      <c r="N1256" s="1" t="n">
        <v>67</v>
      </c>
      <c r="O1256" s="1" t="n">
        <v>3</v>
      </c>
    </row>
    <row r="1257" customFormat="false" ht="15" hidden="false" customHeight="true" outlineLevel="0" collapsed="false">
      <c r="A1257" s="1" t="n">
        <f aca="false">A1256+1</f>
        <v>1255</v>
      </c>
      <c r="B1257" s="1" t="n">
        <f aca="false">B1256+1</f>
        <v>2255</v>
      </c>
      <c r="C1257" s="1" t="s">
        <v>1336</v>
      </c>
      <c r="D1257" s="3" t="n">
        <v>30407</v>
      </c>
      <c r="E1257" s="1" t="s">
        <v>93</v>
      </c>
      <c r="F1257" s="1" t="n">
        <v>85</v>
      </c>
      <c r="G1257" s="1" t="s">
        <v>46</v>
      </c>
      <c r="H1257" s="1" t="s">
        <v>47</v>
      </c>
      <c r="I1257" s="1" t="s">
        <v>36</v>
      </c>
      <c r="N1257" s="1" t="n">
        <v>67</v>
      </c>
      <c r="O1257" s="1" t="n">
        <v>3</v>
      </c>
    </row>
    <row r="1258" customFormat="false" ht="15" hidden="false" customHeight="true" outlineLevel="0" collapsed="false">
      <c r="A1258" s="1" t="n">
        <f aca="false">A1257+1</f>
        <v>1256</v>
      </c>
      <c r="B1258" s="1" t="n">
        <f aca="false">B1257+1</f>
        <v>2256</v>
      </c>
      <c r="C1258" s="1" t="s">
        <v>1337</v>
      </c>
      <c r="D1258" s="3" t="n">
        <v>30682</v>
      </c>
      <c r="E1258" s="1" t="s">
        <v>93</v>
      </c>
      <c r="F1258" s="1" t="n">
        <v>85</v>
      </c>
      <c r="G1258" s="1" t="s">
        <v>46</v>
      </c>
      <c r="H1258" s="1" t="s">
        <v>47</v>
      </c>
      <c r="I1258" s="1" t="s">
        <v>36</v>
      </c>
      <c r="N1258" s="1" t="n">
        <v>67</v>
      </c>
      <c r="O1258" s="1" t="n">
        <v>3</v>
      </c>
    </row>
    <row r="1259" customFormat="false" ht="15" hidden="false" customHeight="true" outlineLevel="0" collapsed="false">
      <c r="A1259" s="1" t="n">
        <f aca="false">A1258+1</f>
        <v>1257</v>
      </c>
      <c r="B1259" s="1" t="n">
        <f aca="false">B1258+1</f>
        <v>2257</v>
      </c>
      <c r="C1259" s="1" t="s">
        <v>1338</v>
      </c>
      <c r="D1259" s="3" t="n">
        <v>30773</v>
      </c>
      <c r="E1259" s="1" t="s">
        <v>93</v>
      </c>
      <c r="F1259" s="1" t="n">
        <v>85</v>
      </c>
      <c r="G1259" s="1" t="s">
        <v>46</v>
      </c>
      <c r="H1259" s="1" t="s">
        <v>47</v>
      </c>
      <c r="I1259" s="1" t="s">
        <v>36</v>
      </c>
      <c r="N1259" s="1" t="n">
        <v>67</v>
      </c>
      <c r="O1259" s="1" t="n">
        <v>3</v>
      </c>
    </row>
    <row r="1260" customFormat="false" ht="15" hidden="false" customHeight="true" outlineLevel="0" collapsed="false">
      <c r="A1260" s="1" t="n">
        <f aca="false">A1259+1</f>
        <v>1258</v>
      </c>
      <c r="B1260" s="1" t="n">
        <f aca="false">B1259+1</f>
        <v>2258</v>
      </c>
      <c r="C1260" s="1" t="s">
        <v>1339</v>
      </c>
      <c r="D1260" s="3" t="n">
        <v>31048</v>
      </c>
      <c r="E1260" s="1" t="s">
        <v>93</v>
      </c>
      <c r="F1260" s="1" t="n">
        <v>85</v>
      </c>
      <c r="G1260" s="1" t="s">
        <v>46</v>
      </c>
      <c r="H1260" s="1" t="s">
        <v>47</v>
      </c>
      <c r="I1260" s="1" t="s">
        <v>36</v>
      </c>
      <c r="N1260" s="1" t="n">
        <v>67</v>
      </c>
      <c r="O1260" s="1" t="n">
        <v>3</v>
      </c>
    </row>
    <row r="1261" customFormat="false" ht="15" hidden="false" customHeight="true" outlineLevel="0" collapsed="false">
      <c r="A1261" s="1" t="n">
        <f aca="false">A1260+1</f>
        <v>1259</v>
      </c>
      <c r="B1261" s="1" t="n">
        <f aca="false">B1260+1</f>
        <v>2259</v>
      </c>
      <c r="C1261" s="1" t="s">
        <v>1340</v>
      </c>
      <c r="D1261" s="3" t="n">
        <v>31138</v>
      </c>
      <c r="E1261" s="1" t="s">
        <v>93</v>
      </c>
      <c r="F1261" s="1" t="n">
        <v>85</v>
      </c>
      <c r="G1261" s="1" t="s">
        <v>46</v>
      </c>
      <c r="H1261" s="1" t="s">
        <v>47</v>
      </c>
      <c r="I1261" s="1" t="s">
        <v>36</v>
      </c>
      <c r="N1261" s="1" t="n">
        <v>67</v>
      </c>
      <c r="O1261" s="1" t="n">
        <v>3</v>
      </c>
    </row>
    <row r="1262" customFormat="false" ht="15" hidden="false" customHeight="true" outlineLevel="0" collapsed="false">
      <c r="A1262" s="1" t="n">
        <f aca="false">A1261+1</f>
        <v>1260</v>
      </c>
      <c r="B1262" s="1" t="n">
        <f aca="false">B1261+1</f>
        <v>2260</v>
      </c>
      <c r="C1262" s="1" t="s">
        <v>1341</v>
      </c>
      <c r="D1262" s="3" t="n">
        <v>31413</v>
      </c>
      <c r="E1262" s="1" t="s">
        <v>93</v>
      </c>
      <c r="F1262" s="1" t="n">
        <v>85</v>
      </c>
      <c r="G1262" s="1" t="s">
        <v>46</v>
      </c>
      <c r="H1262" s="1" t="s">
        <v>47</v>
      </c>
      <c r="I1262" s="1" t="s">
        <v>36</v>
      </c>
      <c r="N1262" s="1" t="n">
        <v>67</v>
      </c>
      <c r="O1262" s="1" t="n">
        <v>3</v>
      </c>
    </row>
    <row r="1263" customFormat="false" ht="15" hidden="false" customHeight="true" outlineLevel="0" collapsed="false">
      <c r="A1263" s="1" t="n">
        <f aca="false">A1262+1</f>
        <v>1261</v>
      </c>
      <c r="B1263" s="1" t="n">
        <f aca="false">B1262+1</f>
        <v>2261</v>
      </c>
      <c r="C1263" s="1" t="s">
        <v>1342</v>
      </c>
      <c r="D1263" s="3" t="n">
        <v>31503</v>
      </c>
      <c r="E1263" s="1" t="s">
        <v>93</v>
      </c>
      <c r="F1263" s="1" t="n">
        <v>85</v>
      </c>
      <c r="G1263" s="1" t="s">
        <v>46</v>
      </c>
      <c r="H1263" s="1" t="s">
        <v>47</v>
      </c>
      <c r="I1263" s="1" t="s">
        <v>36</v>
      </c>
      <c r="N1263" s="1" t="n">
        <v>67</v>
      </c>
      <c r="O1263" s="1" t="n">
        <v>3</v>
      </c>
    </row>
    <row r="1264" customFormat="false" ht="15" hidden="false" customHeight="true" outlineLevel="0" collapsed="false">
      <c r="A1264" s="1" t="n">
        <f aca="false">A1263+1</f>
        <v>1262</v>
      </c>
      <c r="B1264" s="1" t="n">
        <f aca="false">B1263+1</f>
        <v>2262</v>
      </c>
      <c r="C1264" s="1" t="s">
        <v>1343</v>
      </c>
      <c r="D1264" s="3" t="n">
        <v>31778</v>
      </c>
      <c r="E1264" s="1" t="s">
        <v>93</v>
      </c>
      <c r="F1264" s="1" t="n">
        <v>85</v>
      </c>
      <c r="G1264" s="1" t="s">
        <v>46</v>
      </c>
      <c r="H1264" s="1" t="s">
        <v>47</v>
      </c>
      <c r="I1264" s="1" t="s">
        <v>36</v>
      </c>
      <c r="N1264" s="1" t="n">
        <v>67</v>
      </c>
      <c r="O1264" s="1" t="n">
        <v>3</v>
      </c>
    </row>
    <row r="1265" customFormat="false" ht="15" hidden="false" customHeight="true" outlineLevel="0" collapsed="false">
      <c r="A1265" s="1" t="n">
        <f aca="false">A1264+1</f>
        <v>1263</v>
      </c>
      <c r="B1265" s="1" t="n">
        <f aca="false">B1264+1</f>
        <v>2263</v>
      </c>
      <c r="C1265" s="1" t="s">
        <v>1344</v>
      </c>
      <c r="D1265" s="3" t="n">
        <v>31868</v>
      </c>
      <c r="E1265" s="1" t="s">
        <v>93</v>
      </c>
      <c r="F1265" s="1" t="n">
        <v>85</v>
      </c>
      <c r="G1265" s="1" t="s">
        <v>46</v>
      </c>
      <c r="H1265" s="1" t="s">
        <v>47</v>
      </c>
      <c r="I1265" s="1" t="s">
        <v>36</v>
      </c>
      <c r="N1265" s="1" t="n">
        <v>67</v>
      </c>
      <c r="O1265" s="1" t="n">
        <v>3</v>
      </c>
    </row>
    <row r="1266" customFormat="false" ht="15" hidden="false" customHeight="true" outlineLevel="0" collapsed="false">
      <c r="A1266" s="1" t="n">
        <f aca="false">A1265+1</f>
        <v>1264</v>
      </c>
      <c r="B1266" s="1" t="n">
        <f aca="false">B1265+1</f>
        <v>2264</v>
      </c>
      <c r="C1266" s="1" t="s">
        <v>1345</v>
      </c>
      <c r="D1266" s="3" t="n">
        <v>32143</v>
      </c>
      <c r="E1266" s="1" t="s">
        <v>93</v>
      </c>
      <c r="F1266" s="1" t="n">
        <v>85</v>
      </c>
      <c r="G1266" s="1" t="s">
        <v>46</v>
      </c>
      <c r="H1266" s="1" t="s">
        <v>47</v>
      </c>
      <c r="I1266" s="1" t="s">
        <v>36</v>
      </c>
      <c r="N1266" s="1" t="n">
        <v>67</v>
      </c>
      <c r="O1266" s="1" t="n">
        <v>3</v>
      </c>
    </row>
    <row r="1267" customFormat="false" ht="15" hidden="false" customHeight="true" outlineLevel="0" collapsed="false">
      <c r="A1267" s="1" t="n">
        <f aca="false">A1266+1</f>
        <v>1265</v>
      </c>
      <c r="B1267" s="1" t="n">
        <f aca="false">B1266+1</f>
        <v>2265</v>
      </c>
      <c r="C1267" s="1" t="s">
        <v>1346</v>
      </c>
      <c r="D1267" s="3" t="n">
        <v>32234</v>
      </c>
      <c r="E1267" s="1" t="s">
        <v>93</v>
      </c>
      <c r="F1267" s="1" t="n">
        <v>85</v>
      </c>
      <c r="G1267" s="1" t="s">
        <v>46</v>
      </c>
      <c r="H1267" s="1" t="s">
        <v>47</v>
      </c>
      <c r="I1267" s="1" t="s">
        <v>36</v>
      </c>
      <c r="N1267" s="1" t="n">
        <v>67</v>
      </c>
      <c r="O1267" s="1" t="n">
        <v>3</v>
      </c>
    </row>
    <row r="1268" customFormat="false" ht="15" hidden="false" customHeight="true" outlineLevel="0" collapsed="false">
      <c r="A1268" s="1" t="n">
        <f aca="false">A1267+1</f>
        <v>1266</v>
      </c>
      <c r="B1268" s="1" t="n">
        <f aca="false">B1267+1</f>
        <v>2266</v>
      </c>
      <c r="C1268" s="1" t="s">
        <v>1347</v>
      </c>
      <c r="D1268" s="3" t="n">
        <v>32509</v>
      </c>
      <c r="E1268" s="1" t="s">
        <v>93</v>
      </c>
      <c r="F1268" s="1" t="n">
        <v>85</v>
      </c>
      <c r="G1268" s="1" t="s">
        <v>46</v>
      </c>
      <c r="H1268" s="1" t="s">
        <v>47</v>
      </c>
      <c r="I1268" s="1" t="s">
        <v>36</v>
      </c>
      <c r="N1268" s="1" t="n">
        <v>67</v>
      </c>
      <c r="O1268" s="1" t="n">
        <v>3</v>
      </c>
    </row>
    <row r="1269" customFormat="false" ht="15" hidden="false" customHeight="true" outlineLevel="0" collapsed="false">
      <c r="A1269" s="1" t="n">
        <f aca="false">A1268+1</f>
        <v>1267</v>
      </c>
      <c r="B1269" s="1" t="n">
        <f aca="false">B1268+1</f>
        <v>2267</v>
      </c>
      <c r="C1269" s="1" t="s">
        <v>1348</v>
      </c>
      <c r="D1269" s="3" t="n">
        <v>32599</v>
      </c>
      <c r="E1269" s="1" t="s">
        <v>93</v>
      </c>
      <c r="F1269" s="1" t="n">
        <v>85</v>
      </c>
      <c r="G1269" s="1" t="s">
        <v>46</v>
      </c>
      <c r="H1269" s="1" t="s">
        <v>47</v>
      </c>
      <c r="I1269" s="1" t="s">
        <v>36</v>
      </c>
      <c r="N1269" s="1" t="n">
        <v>67</v>
      </c>
      <c r="O1269" s="1" t="n">
        <v>3</v>
      </c>
    </row>
    <row r="1270" customFormat="false" ht="15" hidden="false" customHeight="true" outlineLevel="0" collapsed="false">
      <c r="A1270" s="1" t="n">
        <f aca="false">A1269+1</f>
        <v>1268</v>
      </c>
      <c r="B1270" s="1" t="n">
        <f aca="false">B1269+1</f>
        <v>2268</v>
      </c>
      <c r="C1270" s="1" t="s">
        <v>1349</v>
      </c>
      <c r="D1270" s="3" t="n">
        <v>32874</v>
      </c>
      <c r="E1270" s="1" t="s">
        <v>93</v>
      </c>
      <c r="F1270" s="1" t="n">
        <v>85</v>
      </c>
      <c r="G1270" s="1" t="s">
        <v>46</v>
      </c>
      <c r="H1270" s="1" t="s">
        <v>47</v>
      </c>
      <c r="I1270" s="1" t="s">
        <v>36</v>
      </c>
      <c r="N1270" s="1" t="n">
        <v>67</v>
      </c>
      <c r="O1270" s="1" t="n">
        <v>3</v>
      </c>
    </row>
    <row r="1271" customFormat="false" ht="15" hidden="false" customHeight="true" outlineLevel="0" collapsed="false">
      <c r="A1271" s="1" t="n">
        <f aca="false">A1270+1</f>
        <v>1269</v>
      </c>
      <c r="B1271" s="1" t="n">
        <f aca="false">B1270+1</f>
        <v>2269</v>
      </c>
      <c r="C1271" s="1" t="s">
        <v>1350</v>
      </c>
      <c r="D1271" s="3" t="n">
        <v>32964</v>
      </c>
      <c r="E1271" s="1" t="s">
        <v>93</v>
      </c>
      <c r="F1271" s="1" t="n">
        <v>85</v>
      </c>
      <c r="G1271" s="1" t="s">
        <v>46</v>
      </c>
      <c r="H1271" s="1" t="s">
        <v>47</v>
      </c>
      <c r="I1271" s="1" t="s">
        <v>36</v>
      </c>
      <c r="N1271" s="1" t="n">
        <v>67</v>
      </c>
      <c r="O1271" s="1" t="n">
        <v>3</v>
      </c>
    </row>
    <row r="1272" customFormat="false" ht="15" hidden="false" customHeight="true" outlineLevel="0" collapsed="false">
      <c r="A1272" s="1" t="n">
        <f aca="false">A1271+1</f>
        <v>1270</v>
      </c>
      <c r="B1272" s="1" t="n">
        <f aca="false">B1271+1</f>
        <v>2270</v>
      </c>
      <c r="C1272" s="1" t="s">
        <v>1351</v>
      </c>
      <c r="D1272" s="3" t="n">
        <v>33239</v>
      </c>
      <c r="E1272" s="1" t="s">
        <v>93</v>
      </c>
      <c r="F1272" s="1" t="n">
        <v>85</v>
      </c>
      <c r="G1272" s="1" t="s">
        <v>46</v>
      </c>
      <c r="H1272" s="1" t="s">
        <v>47</v>
      </c>
      <c r="I1272" s="1" t="s">
        <v>36</v>
      </c>
      <c r="N1272" s="1" t="n">
        <v>67</v>
      </c>
      <c r="O1272" s="1" t="n">
        <v>3</v>
      </c>
    </row>
    <row r="1273" customFormat="false" ht="15" hidden="false" customHeight="true" outlineLevel="0" collapsed="false">
      <c r="A1273" s="1" t="n">
        <f aca="false">A1272+1</f>
        <v>1271</v>
      </c>
      <c r="B1273" s="1" t="n">
        <f aca="false">B1272+1</f>
        <v>2271</v>
      </c>
      <c r="C1273" s="1" t="s">
        <v>1352</v>
      </c>
      <c r="D1273" s="3" t="n">
        <v>33329</v>
      </c>
      <c r="E1273" s="1" t="s">
        <v>93</v>
      </c>
      <c r="F1273" s="1" t="n">
        <v>85</v>
      </c>
      <c r="G1273" s="1" t="s">
        <v>46</v>
      </c>
      <c r="H1273" s="1" t="s">
        <v>47</v>
      </c>
      <c r="I1273" s="1" t="s">
        <v>36</v>
      </c>
      <c r="N1273" s="1" t="n">
        <v>67</v>
      </c>
      <c r="O1273" s="1" t="n">
        <v>3</v>
      </c>
    </row>
    <row r="1274" customFormat="false" ht="15" hidden="false" customHeight="true" outlineLevel="0" collapsed="false">
      <c r="A1274" s="1" t="n">
        <f aca="false">A1273+1</f>
        <v>1272</v>
      </c>
      <c r="B1274" s="1" t="n">
        <f aca="false">B1273+1</f>
        <v>2272</v>
      </c>
      <c r="C1274" s="1" t="s">
        <v>1353</v>
      </c>
      <c r="D1274" s="3" t="n">
        <v>33604</v>
      </c>
      <c r="E1274" s="1" t="s">
        <v>93</v>
      </c>
      <c r="F1274" s="1" t="n">
        <v>85</v>
      </c>
      <c r="G1274" s="1" t="s">
        <v>46</v>
      </c>
      <c r="H1274" s="1" t="s">
        <v>47</v>
      </c>
      <c r="I1274" s="1" t="s">
        <v>36</v>
      </c>
      <c r="N1274" s="1" t="n">
        <v>67</v>
      </c>
      <c r="O1274" s="1" t="n">
        <v>3</v>
      </c>
    </row>
    <row r="1275" customFormat="false" ht="15" hidden="false" customHeight="true" outlineLevel="0" collapsed="false">
      <c r="A1275" s="1" t="n">
        <f aca="false">A1274+1</f>
        <v>1273</v>
      </c>
      <c r="B1275" s="1" t="n">
        <f aca="false">B1274+1</f>
        <v>2273</v>
      </c>
      <c r="C1275" s="1" t="s">
        <v>1354</v>
      </c>
      <c r="D1275" s="3" t="n">
        <v>33695</v>
      </c>
      <c r="E1275" s="1" t="s">
        <v>93</v>
      </c>
      <c r="F1275" s="1" t="n">
        <v>85</v>
      </c>
      <c r="G1275" s="1" t="s">
        <v>46</v>
      </c>
      <c r="H1275" s="1" t="s">
        <v>47</v>
      </c>
      <c r="I1275" s="1" t="s">
        <v>36</v>
      </c>
      <c r="N1275" s="1" t="n">
        <v>67</v>
      </c>
      <c r="O1275" s="1" t="n">
        <v>3</v>
      </c>
    </row>
    <row r="1276" customFormat="false" ht="15" hidden="false" customHeight="true" outlineLevel="0" collapsed="false">
      <c r="A1276" s="1" t="n">
        <f aca="false">A1275+1</f>
        <v>1274</v>
      </c>
      <c r="B1276" s="1" t="n">
        <f aca="false">B1275+1</f>
        <v>2274</v>
      </c>
      <c r="C1276" s="1" t="s">
        <v>1355</v>
      </c>
      <c r="D1276" s="3" t="n">
        <v>33970</v>
      </c>
      <c r="E1276" s="1" t="s">
        <v>93</v>
      </c>
      <c r="F1276" s="1" t="n">
        <v>85</v>
      </c>
      <c r="G1276" s="1" t="s">
        <v>46</v>
      </c>
      <c r="H1276" s="1" t="s">
        <v>47</v>
      </c>
      <c r="I1276" s="1" t="s">
        <v>36</v>
      </c>
      <c r="N1276" s="1" t="n">
        <v>67</v>
      </c>
      <c r="O1276" s="1" t="n">
        <v>3</v>
      </c>
    </row>
    <row r="1277" customFormat="false" ht="15" hidden="false" customHeight="true" outlineLevel="0" collapsed="false">
      <c r="A1277" s="1" t="n">
        <f aca="false">A1276+1</f>
        <v>1275</v>
      </c>
      <c r="B1277" s="1" t="n">
        <f aca="false">B1276+1</f>
        <v>2275</v>
      </c>
      <c r="C1277" s="1" t="s">
        <v>1356</v>
      </c>
      <c r="D1277" s="3" t="n">
        <v>34060</v>
      </c>
      <c r="E1277" s="1" t="s">
        <v>93</v>
      </c>
      <c r="F1277" s="1" t="n">
        <v>85</v>
      </c>
      <c r="G1277" s="1" t="s">
        <v>46</v>
      </c>
      <c r="H1277" s="1" t="s">
        <v>47</v>
      </c>
      <c r="I1277" s="1" t="s">
        <v>36</v>
      </c>
      <c r="N1277" s="1" t="n">
        <v>67</v>
      </c>
      <c r="O1277" s="1" t="n">
        <v>3</v>
      </c>
    </row>
    <row r="1278" customFormat="false" ht="15" hidden="false" customHeight="true" outlineLevel="0" collapsed="false">
      <c r="A1278" s="1" t="n">
        <f aca="false">A1277+1</f>
        <v>1276</v>
      </c>
      <c r="B1278" s="1" t="n">
        <f aca="false">B1277+1</f>
        <v>2276</v>
      </c>
      <c r="C1278" s="1" t="s">
        <v>1357</v>
      </c>
      <c r="D1278" s="3" t="n">
        <v>34335</v>
      </c>
      <c r="E1278" s="1" t="s">
        <v>93</v>
      </c>
      <c r="F1278" s="1" t="n">
        <v>85</v>
      </c>
      <c r="G1278" s="1" t="s">
        <v>46</v>
      </c>
      <c r="H1278" s="1" t="s">
        <v>47</v>
      </c>
      <c r="I1278" s="1" t="s">
        <v>36</v>
      </c>
      <c r="N1278" s="1" t="n">
        <v>67</v>
      </c>
      <c r="O1278" s="1" t="n">
        <v>3</v>
      </c>
    </row>
    <row r="1279" customFormat="false" ht="15" hidden="false" customHeight="true" outlineLevel="0" collapsed="false">
      <c r="A1279" s="1" t="n">
        <f aca="false">A1278+1</f>
        <v>1277</v>
      </c>
      <c r="B1279" s="1" t="n">
        <f aca="false">B1278+1</f>
        <v>2277</v>
      </c>
      <c r="C1279" s="1" t="s">
        <v>1358</v>
      </c>
      <c r="D1279" s="3" t="n">
        <v>34425</v>
      </c>
      <c r="E1279" s="1" t="s">
        <v>93</v>
      </c>
      <c r="F1279" s="1" t="n">
        <v>85</v>
      </c>
      <c r="G1279" s="1" t="s">
        <v>46</v>
      </c>
      <c r="H1279" s="1" t="s">
        <v>47</v>
      </c>
      <c r="I1279" s="1" t="s">
        <v>36</v>
      </c>
      <c r="N1279" s="1" t="n">
        <v>67</v>
      </c>
      <c r="O1279" s="1" t="n">
        <v>3</v>
      </c>
    </row>
    <row r="1280" customFormat="false" ht="15" hidden="false" customHeight="true" outlineLevel="0" collapsed="false">
      <c r="A1280" s="1" t="n">
        <f aca="false">A1279+1</f>
        <v>1278</v>
      </c>
      <c r="B1280" s="1" t="n">
        <f aca="false">B1279+1</f>
        <v>2278</v>
      </c>
      <c r="C1280" s="1" t="s">
        <v>1359</v>
      </c>
      <c r="D1280" s="3" t="n">
        <v>34700</v>
      </c>
      <c r="E1280" s="1" t="s">
        <v>93</v>
      </c>
      <c r="F1280" s="1" t="n">
        <v>85</v>
      </c>
      <c r="G1280" s="1" t="s">
        <v>46</v>
      </c>
      <c r="H1280" s="1" t="s">
        <v>47</v>
      </c>
      <c r="I1280" s="1" t="s">
        <v>36</v>
      </c>
      <c r="N1280" s="1" t="n">
        <v>67</v>
      </c>
      <c r="O1280" s="1" t="n">
        <v>3</v>
      </c>
    </row>
    <row r="1281" customFormat="false" ht="15" hidden="false" customHeight="true" outlineLevel="0" collapsed="false">
      <c r="A1281" s="1" t="n">
        <f aca="false">A1280+1</f>
        <v>1279</v>
      </c>
      <c r="B1281" s="1" t="n">
        <f aca="false">B1280+1</f>
        <v>2279</v>
      </c>
      <c r="C1281" s="1" t="s">
        <v>1360</v>
      </c>
      <c r="D1281" s="3" t="n">
        <v>34790</v>
      </c>
      <c r="E1281" s="1" t="s">
        <v>93</v>
      </c>
      <c r="F1281" s="1" t="n">
        <v>85</v>
      </c>
      <c r="G1281" s="1" t="s">
        <v>46</v>
      </c>
      <c r="H1281" s="1" t="s">
        <v>47</v>
      </c>
      <c r="I1281" s="1" t="s">
        <v>36</v>
      </c>
      <c r="N1281" s="1" t="n">
        <v>67</v>
      </c>
      <c r="O1281" s="1" t="n">
        <v>3</v>
      </c>
    </row>
    <row r="1282" customFormat="false" ht="15" hidden="false" customHeight="true" outlineLevel="0" collapsed="false">
      <c r="A1282" s="1" t="n">
        <f aca="false">A1281+1</f>
        <v>1280</v>
      </c>
      <c r="B1282" s="1" t="n">
        <f aca="false">B1281+1</f>
        <v>2280</v>
      </c>
      <c r="C1282" s="1" t="s">
        <v>1361</v>
      </c>
      <c r="D1282" s="3" t="n">
        <v>35065</v>
      </c>
      <c r="E1282" s="1" t="s">
        <v>93</v>
      </c>
      <c r="F1282" s="1" t="n">
        <v>85</v>
      </c>
      <c r="G1282" s="1" t="s">
        <v>46</v>
      </c>
      <c r="H1282" s="1" t="s">
        <v>47</v>
      </c>
      <c r="I1282" s="1" t="s">
        <v>36</v>
      </c>
      <c r="N1282" s="1" t="n">
        <v>67</v>
      </c>
      <c r="O1282" s="1" t="n">
        <v>3</v>
      </c>
    </row>
    <row r="1283" customFormat="false" ht="15" hidden="false" customHeight="true" outlineLevel="0" collapsed="false">
      <c r="A1283" s="1" t="n">
        <f aca="false">A1282+1</f>
        <v>1281</v>
      </c>
      <c r="B1283" s="1" t="n">
        <f aca="false">B1282+1</f>
        <v>2281</v>
      </c>
      <c r="C1283" s="1" t="s">
        <v>1362</v>
      </c>
      <c r="D1283" s="3" t="n">
        <v>35156</v>
      </c>
      <c r="E1283" s="1" t="s">
        <v>93</v>
      </c>
      <c r="F1283" s="1" t="n">
        <v>85</v>
      </c>
      <c r="G1283" s="1" t="s">
        <v>46</v>
      </c>
      <c r="H1283" s="1" t="s">
        <v>47</v>
      </c>
      <c r="I1283" s="1" t="s">
        <v>36</v>
      </c>
      <c r="N1283" s="1" t="n">
        <v>67</v>
      </c>
      <c r="O1283" s="1" t="n">
        <v>3</v>
      </c>
    </row>
    <row r="1284" customFormat="false" ht="15" hidden="false" customHeight="true" outlineLevel="0" collapsed="false">
      <c r="A1284" s="1" t="n">
        <f aca="false">A1283+1</f>
        <v>1282</v>
      </c>
      <c r="B1284" s="1" t="n">
        <f aca="false">B1283+1</f>
        <v>2282</v>
      </c>
      <c r="C1284" s="1" t="s">
        <v>1363</v>
      </c>
      <c r="D1284" s="3" t="n">
        <v>35431</v>
      </c>
      <c r="E1284" s="1" t="s">
        <v>93</v>
      </c>
      <c r="F1284" s="1" t="n">
        <v>85</v>
      </c>
      <c r="G1284" s="1" t="s">
        <v>46</v>
      </c>
      <c r="H1284" s="1" t="s">
        <v>47</v>
      </c>
      <c r="I1284" s="1" t="s">
        <v>36</v>
      </c>
      <c r="N1284" s="1" t="n">
        <v>67</v>
      </c>
      <c r="O1284" s="1" t="n">
        <v>3</v>
      </c>
    </row>
    <row r="1285" customFormat="false" ht="15" hidden="false" customHeight="true" outlineLevel="0" collapsed="false">
      <c r="A1285" s="1" t="n">
        <f aca="false">A1284+1</f>
        <v>1283</v>
      </c>
      <c r="B1285" s="1" t="n">
        <f aca="false">B1284+1</f>
        <v>2283</v>
      </c>
      <c r="C1285" s="1" t="s">
        <v>1364</v>
      </c>
      <c r="D1285" s="3" t="n">
        <v>35521</v>
      </c>
      <c r="E1285" s="1" t="s">
        <v>93</v>
      </c>
      <c r="F1285" s="1" t="n">
        <v>85</v>
      </c>
      <c r="G1285" s="1" t="s">
        <v>46</v>
      </c>
      <c r="H1285" s="1" t="s">
        <v>47</v>
      </c>
      <c r="I1285" s="1" t="s">
        <v>36</v>
      </c>
      <c r="N1285" s="1" t="n">
        <v>67</v>
      </c>
      <c r="O1285" s="1" t="n">
        <v>3</v>
      </c>
    </row>
    <row r="1286" customFormat="false" ht="15" hidden="false" customHeight="true" outlineLevel="0" collapsed="false">
      <c r="A1286" s="1" t="n">
        <f aca="false">A1285+1</f>
        <v>1284</v>
      </c>
      <c r="B1286" s="1" t="n">
        <f aca="false">B1285+1</f>
        <v>2284</v>
      </c>
      <c r="C1286" s="1" t="s">
        <v>1365</v>
      </c>
      <c r="D1286" s="3" t="n">
        <v>35796</v>
      </c>
      <c r="E1286" s="1" t="s">
        <v>93</v>
      </c>
      <c r="F1286" s="1" t="n">
        <v>85</v>
      </c>
      <c r="G1286" s="1" t="s">
        <v>46</v>
      </c>
      <c r="H1286" s="1" t="s">
        <v>47</v>
      </c>
      <c r="I1286" s="1" t="s">
        <v>36</v>
      </c>
      <c r="N1286" s="1" t="n">
        <v>67</v>
      </c>
      <c r="O1286" s="1" t="n">
        <v>3</v>
      </c>
    </row>
    <row r="1287" customFormat="false" ht="15" hidden="false" customHeight="true" outlineLevel="0" collapsed="false">
      <c r="A1287" s="1" t="n">
        <f aca="false">A1286+1</f>
        <v>1285</v>
      </c>
      <c r="B1287" s="1" t="n">
        <f aca="false">B1286+1</f>
        <v>2285</v>
      </c>
      <c r="C1287" s="1" t="s">
        <v>1366</v>
      </c>
      <c r="D1287" s="3" t="n">
        <v>35886</v>
      </c>
      <c r="E1287" s="1" t="s">
        <v>93</v>
      </c>
      <c r="F1287" s="1" t="n">
        <v>85</v>
      </c>
      <c r="G1287" s="1" t="s">
        <v>46</v>
      </c>
      <c r="H1287" s="1" t="s">
        <v>47</v>
      </c>
      <c r="I1287" s="1" t="s">
        <v>36</v>
      </c>
      <c r="N1287" s="1" t="n">
        <v>67</v>
      </c>
      <c r="O1287" s="1" t="n">
        <v>3</v>
      </c>
    </row>
    <row r="1288" customFormat="false" ht="15" hidden="false" customHeight="true" outlineLevel="0" collapsed="false">
      <c r="A1288" s="1" t="n">
        <f aca="false">A1287+1</f>
        <v>1286</v>
      </c>
      <c r="B1288" s="1" t="n">
        <f aca="false">B1287+1</f>
        <v>2286</v>
      </c>
      <c r="C1288" s="1" t="s">
        <v>1367</v>
      </c>
      <c r="D1288" s="3" t="n">
        <v>36161</v>
      </c>
      <c r="E1288" s="1" t="s">
        <v>93</v>
      </c>
      <c r="F1288" s="1" t="n">
        <v>85</v>
      </c>
      <c r="G1288" s="1" t="s">
        <v>46</v>
      </c>
      <c r="H1288" s="1" t="s">
        <v>47</v>
      </c>
      <c r="I1288" s="1" t="s">
        <v>36</v>
      </c>
      <c r="N1288" s="1" t="n">
        <v>67</v>
      </c>
      <c r="O1288" s="1" t="n">
        <v>3</v>
      </c>
    </row>
    <row r="1289" customFormat="false" ht="15" hidden="false" customHeight="true" outlineLevel="0" collapsed="false">
      <c r="A1289" s="1" t="n">
        <f aca="false">A1288+1</f>
        <v>1287</v>
      </c>
      <c r="B1289" s="1" t="n">
        <f aca="false">B1288+1</f>
        <v>2287</v>
      </c>
      <c r="C1289" s="1" t="s">
        <v>1368</v>
      </c>
      <c r="D1289" s="3" t="n">
        <v>36251</v>
      </c>
      <c r="E1289" s="1" t="s">
        <v>93</v>
      </c>
      <c r="F1289" s="1" t="n">
        <v>85</v>
      </c>
      <c r="G1289" s="1" t="s">
        <v>46</v>
      </c>
      <c r="H1289" s="1" t="s">
        <v>47</v>
      </c>
      <c r="I1289" s="1" t="s">
        <v>36</v>
      </c>
      <c r="N1289" s="1" t="n">
        <v>67</v>
      </c>
      <c r="O1289" s="1" t="n">
        <v>3</v>
      </c>
    </row>
    <row r="1290" customFormat="false" ht="15" hidden="false" customHeight="true" outlineLevel="0" collapsed="false">
      <c r="A1290" s="1" t="n">
        <f aca="false">A1289+1</f>
        <v>1288</v>
      </c>
      <c r="B1290" s="1" t="n">
        <f aca="false">B1289+1</f>
        <v>2288</v>
      </c>
      <c r="C1290" s="1" t="s">
        <v>1369</v>
      </c>
      <c r="D1290" s="3" t="n">
        <v>36526</v>
      </c>
      <c r="E1290" s="1" t="s">
        <v>93</v>
      </c>
      <c r="F1290" s="1" t="n">
        <v>85</v>
      </c>
      <c r="G1290" s="1" t="s">
        <v>46</v>
      </c>
      <c r="H1290" s="1" t="s">
        <v>47</v>
      </c>
      <c r="I1290" s="1" t="s">
        <v>36</v>
      </c>
      <c r="N1290" s="1" t="n">
        <v>67</v>
      </c>
      <c r="O1290" s="1" t="n">
        <v>3</v>
      </c>
    </row>
    <row r="1291" customFormat="false" ht="15" hidden="false" customHeight="true" outlineLevel="0" collapsed="false">
      <c r="A1291" s="1" t="n">
        <f aca="false">A1290+1</f>
        <v>1289</v>
      </c>
      <c r="B1291" s="1" t="n">
        <f aca="false">B1290+1</f>
        <v>2289</v>
      </c>
      <c r="C1291" s="1" t="s">
        <v>1370</v>
      </c>
      <c r="D1291" s="3" t="n">
        <v>36617</v>
      </c>
      <c r="E1291" s="1" t="s">
        <v>93</v>
      </c>
      <c r="F1291" s="1" t="n">
        <v>85</v>
      </c>
      <c r="G1291" s="1" t="s">
        <v>46</v>
      </c>
      <c r="H1291" s="1" t="s">
        <v>47</v>
      </c>
      <c r="I1291" s="1" t="s">
        <v>36</v>
      </c>
      <c r="N1291" s="1" t="n">
        <v>67</v>
      </c>
      <c r="O1291" s="1" t="n">
        <v>3</v>
      </c>
    </row>
    <row r="1292" customFormat="false" ht="15" hidden="false" customHeight="true" outlineLevel="0" collapsed="false">
      <c r="A1292" s="1" t="n">
        <f aca="false">A1291+1</f>
        <v>1290</v>
      </c>
      <c r="B1292" s="1" t="n">
        <f aca="false">B1291+1</f>
        <v>2290</v>
      </c>
      <c r="C1292" s="1" t="s">
        <v>1371</v>
      </c>
      <c r="D1292" s="3" t="n">
        <v>36892</v>
      </c>
      <c r="E1292" s="1" t="s">
        <v>93</v>
      </c>
      <c r="F1292" s="1" t="n">
        <v>85</v>
      </c>
      <c r="G1292" s="1" t="s">
        <v>46</v>
      </c>
      <c r="H1292" s="1" t="s">
        <v>47</v>
      </c>
      <c r="I1292" s="1" t="s">
        <v>36</v>
      </c>
      <c r="N1292" s="1" t="n">
        <v>67</v>
      </c>
      <c r="O1292" s="1" t="n">
        <v>3</v>
      </c>
    </row>
    <row r="1293" customFormat="false" ht="15" hidden="false" customHeight="true" outlineLevel="0" collapsed="false">
      <c r="A1293" s="1" t="n">
        <f aca="false">A1292+1</f>
        <v>1291</v>
      </c>
      <c r="B1293" s="1" t="n">
        <f aca="false">B1292+1</f>
        <v>2291</v>
      </c>
      <c r="C1293" s="1" t="s">
        <v>1372</v>
      </c>
      <c r="D1293" s="3" t="n">
        <v>36982</v>
      </c>
      <c r="E1293" s="1" t="s">
        <v>93</v>
      </c>
      <c r="F1293" s="1" t="n">
        <v>85</v>
      </c>
      <c r="G1293" s="1" t="s">
        <v>46</v>
      </c>
      <c r="H1293" s="1" t="s">
        <v>47</v>
      </c>
      <c r="I1293" s="1" t="s">
        <v>36</v>
      </c>
      <c r="N1293" s="1" t="n">
        <v>67</v>
      </c>
      <c r="O1293" s="1" t="n">
        <v>3</v>
      </c>
    </row>
    <row r="1294" customFormat="false" ht="15" hidden="false" customHeight="true" outlineLevel="0" collapsed="false">
      <c r="A1294" s="1" t="n">
        <f aca="false">A1293+1</f>
        <v>1292</v>
      </c>
      <c r="B1294" s="1" t="n">
        <f aca="false">B1293+1</f>
        <v>2292</v>
      </c>
      <c r="C1294" s="1" t="s">
        <v>1373</v>
      </c>
      <c r="D1294" s="3" t="n">
        <v>37257</v>
      </c>
      <c r="E1294" s="1" t="s">
        <v>93</v>
      </c>
      <c r="F1294" s="1" t="n">
        <v>85</v>
      </c>
      <c r="G1294" s="1" t="s">
        <v>46</v>
      </c>
      <c r="H1294" s="1" t="s">
        <v>47</v>
      </c>
      <c r="I1294" s="1" t="s">
        <v>36</v>
      </c>
      <c r="N1294" s="1" t="n">
        <v>67</v>
      </c>
      <c r="O1294" s="1" t="n">
        <v>3</v>
      </c>
    </row>
    <row r="1295" customFormat="false" ht="15" hidden="false" customHeight="true" outlineLevel="0" collapsed="false">
      <c r="A1295" s="1" t="n">
        <f aca="false">A1294+1</f>
        <v>1293</v>
      </c>
      <c r="B1295" s="1" t="n">
        <f aca="false">B1294+1</f>
        <v>2293</v>
      </c>
      <c r="C1295" s="1" t="s">
        <v>1374</v>
      </c>
      <c r="D1295" s="3" t="n">
        <v>37347</v>
      </c>
      <c r="E1295" s="1" t="s">
        <v>93</v>
      </c>
      <c r="F1295" s="1" t="n">
        <v>85</v>
      </c>
      <c r="G1295" s="1" t="s">
        <v>46</v>
      </c>
      <c r="H1295" s="1" t="s">
        <v>47</v>
      </c>
      <c r="I1295" s="1" t="s">
        <v>36</v>
      </c>
      <c r="N1295" s="1" t="n">
        <v>67</v>
      </c>
      <c r="O1295" s="1" t="n">
        <v>3</v>
      </c>
    </row>
    <row r="1296" customFormat="false" ht="15" hidden="false" customHeight="true" outlineLevel="0" collapsed="false">
      <c r="A1296" s="1" t="n">
        <f aca="false">A1295+1</f>
        <v>1294</v>
      </c>
      <c r="B1296" s="1" t="n">
        <f aca="false">B1295+1</f>
        <v>2294</v>
      </c>
      <c r="C1296" s="1" t="s">
        <v>1375</v>
      </c>
      <c r="D1296" s="3" t="n">
        <v>37622</v>
      </c>
      <c r="E1296" s="1" t="s">
        <v>93</v>
      </c>
      <c r="F1296" s="1" t="n">
        <v>85</v>
      </c>
      <c r="G1296" s="1" t="s">
        <v>46</v>
      </c>
      <c r="H1296" s="1" t="s">
        <v>47</v>
      </c>
      <c r="I1296" s="1" t="s">
        <v>36</v>
      </c>
      <c r="N1296" s="1" t="n">
        <v>67</v>
      </c>
      <c r="O1296" s="1" t="n">
        <v>3</v>
      </c>
    </row>
    <row r="1297" customFormat="false" ht="15" hidden="false" customHeight="true" outlineLevel="0" collapsed="false">
      <c r="A1297" s="1" t="n">
        <f aca="false">A1296+1</f>
        <v>1295</v>
      </c>
      <c r="B1297" s="1" t="n">
        <f aca="false">B1296+1</f>
        <v>2295</v>
      </c>
      <c r="C1297" s="1" t="s">
        <v>1376</v>
      </c>
      <c r="D1297" s="3" t="n">
        <v>37712</v>
      </c>
      <c r="E1297" s="1" t="s">
        <v>93</v>
      </c>
      <c r="F1297" s="1" t="n">
        <v>85</v>
      </c>
      <c r="G1297" s="1" t="s">
        <v>46</v>
      </c>
      <c r="H1297" s="1" t="s">
        <v>47</v>
      </c>
      <c r="I1297" s="1" t="s">
        <v>36</v>
      </c>
      <c r="N1297" s="1" t="n">
        <v>67</v>
      </c>
      <c r="O1297" s="1" t="n">
        <v>3</v>
      </c>
    </row>
    <row r="1298" customFormat="false" ht="15" hidden="false" customHeight="true" outlineLevel="0" collapsed="false">
      <c r="A1298" s="1" t="n">
        <f aca="false">A1297+1</f>
        <v>1296</v>
      </c>
      <c r="B1298" s="1" t="n">
        <f aca="false">B1297+1</f>
        <v>2296</v>
      </c>
      <c r="C1298" s="1" t="s">
        <v>1377</v>
      </c>
      <c r="D1298" s="3" t="n">
        <v>37987</v>
      </c>
      <c r="E1298" s="1" t="s">
        <v>93</v>
      </c>
      <c r="F1298" s="1" t="n">
        <v>85</v>
      </c>
      <c r="G1298" s="1" t="s">
        <v>46</v>
      </c>
      <c r="H1298" s="1" t="s">
        <v>47</v>
      </c>
      <c r="I1298" s="1" t="s">
        <v>36</v>
      </c>
      <c r="N1298" s="1" t="n">
        <v>67</v>
      </c>
      <c r="O1298" s="1" t="n">
        <v>3</v>
      </c>
    </row>
    <row r="1299" customFormat="false" ht="15" hidden="false" customHeight="true" outlineLevel="0" collapsed="false">
      <c r="A1299" s="1" t="n">
        <f aca="false">A1298+1</f>
        <v>1297</v>
      </c>
      <c r="B1299" s="1" t="n">
        <f aca="false">B1298+1</f>
        <v>2297</v>
      </c>
      <c r="C1299" s="1" t="s">
        <v>1378</v>
      </c>
      <c r="D1299" s="3" t="n">
        <v>38078</v>
      </c>
      <c r="E1299" s="1" t="s">
        <v>93</v>
      </c>
      <c r="F1299" s="1" t="n">
        <v>85</v>
      </c>
      <c r="G1299" s="1" t="s">
        <v>46</v>
      </c>
      <c r="H1299" s="1" t="s">
        <v>47</v>
      </c>
      <c r="I1299" s="1" t="s">
        <v>36</v>
      </c>
      <c r="N1299" s="1" t="n">
        <v>67</v>
      </c>
      <c r="O1299" s="1" t="n">
        <v>3</v>
      </c>
    </row>
    <row r="1300" customFormat="false" ht="15" hidden="false" customHeight="true" outlineLevel="0" collapsed="false">
      <c r="A1300" s="1" t="n">
        <f aca="false">A1299+1</f>
        <v>1298</v>
      </c>
      <c r="B1300" s="1" t="n">
        <f aca="false">B1299+1</f>
        <v>2298</v>
      </c>
      <c r="C1300" s="1" t="s">
        <v>1379</v>
      </c>
      <c r="D1300" s="3" t="n">
        <v>38353</v>
      </c>
      <c r="E1300" s="1" t="s">
        <v>93</v>
      </c>
      <c r="F1300" s="1" t="n">
        <v>85</v>
      </c>
      <c r="G1300" s="1" t="s">
        <v>46</v>
      </c>
      <c r="H1300" s="1" t="s">
        <v>47</v>
      </c>
      <c r="I1300" s="1" t="s">
        <v>36</v>
      </c>
      <c r="N1300" s="1" t="n">
        <v>67</v>
      </c>
      <c r="O1300" s="1" t="n">
        <v>3</v>
      </c>
    </row>
    <row r="1301" customFormat="false" ht="15" hidden="false" customHeight="true" outlineLevel="0" collapsed="false">
      <c r="A1301" s="1" t="n">
        <f aca="false">A1300+1</f>
        <v>1299</v>
      </c>
      <c r="B1301" s="1" t="n">
        <f aca="false">B1300+1</f>
        <v>2299</v>
      </c>
      <c r="C1301" s="1" t="s">
        <v>1380</v>
      </c>
      <c r="D1301" s="3" t="n">
        <v>9133</v>
      </c>
      <c r="E1301" s="1" t="s">
        <v>33</v>
      </c>
      <c r="F1301" s="1" t="n">
        <v>100</v>
      </c>
      <c r="G1301" s="1" t="s">
        <v>34</v>
      </c>
      <c r="H1301" s="1" t="s">
        <v>35</v>
      </c>
      <c r="I1301" s="1" t="s">
        <v>36</v>
      </c>
    </row>
    <row r="1302" customFormat="false" ht="15" hidden="false" customHeight="true" outlineLevel="0" collapsed="false">
      <c r="A1302" s="1" t="n">
        <f aca="false">A1301+1</f>
        <v>1300</v>
      </c>
      <c r="B1302" s="1" t="n">
        <f aca="false">B1301+1</f>
        <v>2300</v>
      </c>
      <c r="C1302" s="1" t="s">
        <v>1381</v>
      </c>
      <c r="D1302" s="3" t="n">
        <v>9223</v>
      </c>
      <c r="E1302" s="1" t="s">
        <v>33</v>
      </c>
      <c r="F1302" s="1" t="n">
        <v>100</v>
      </c>
      <c r="G1302" s="1" t="s">
        <v>34</v>
      </c>
      <c r="H1302" s="1" t="s">
        <v>35</v>
      </c>
      <c r="I1302" s="1" t="s">
        <v>36</v>
      </c>
    </row>
    <row r="1303" customFormat="false" ht="15" hidden="false" customHeight="true" outlineLevel="0" collapsed="false">
      <c r="A1303" s="1" t="n">
        <f aca="false">A1302+1</f>
        <v>1301</v>
      </c>
      <c r="B1303" s="1" t="n">
        <f aca="false">B1302+1</f>
        <v>2301</v>
      </c>
      <c r="C1303" s="1" t="s">
        <v>1382</v>
      </c>
      <c r="D1303" s="3" t="n">
        <v>9498</v>
      </c>
      <c r="E1303" s="1" t="s">
        <v>33</v>
      </c>
      <c r="F1303" s="1" t="n">
        <v>100</v>
      </c>
      <c r="G1303" s="1" t="s">
        <v>34</v>
      </c>
      <c r="H1303" s="1" t="s">
        <v>35</v>
      </c>
      <c r="I1303" s="1" t="s">
        <v>36</v>
      </c>
    </row>
    <row r="1304" customFormat="false" ht="15" hidden="false" customHeight="true" outlineLevel="0" collapsed="false">
      <c r="A1304" s="1" t="n">
        <f aca="false">A1303+1</f>
        <v>1302</v>
      </c>
      <c r="B1304" s="1" t="n">
        <f aca="false">B1303+1</f>
        <v>2302</v>
      </c>
      <c r="C1304" s="1" t="s">
        <v>1383</v>
      </c>
      <c r="D1304" s="3" t="n">
        <v>9588</v>
      </c>
      <c r="E1304" s="1" t="s">
        <v>33</v>
      </c>
      <c r="F1304" s="1" t="n">
        <v>100</v>
      </c>
      <c r="G1304" s="1" t="s">
        <v>34</v>
      </c>
      <c r="H1304" s="1" t="s">
        <v>35</v>
      </c>
      <c r="I1304" s="1" t="s">
        <v>36</v>
      </c>
    </row>
    <row r="1305" customFormat="false" ht="15" hidden="false" customHeight="true" outlineLevel="0" collapsed="false">
      <c r="A1305" s="1" t="n">
        <f aca="false">A1304+1</f>
        <v>1303</v>
      </c>
      <c r="B1305" s="1" t="n">
        <f aca="false">B1304+1</f>
        <v>2303</v>
      </c>
      <c r="C1305" s="1" t="s">
        <v>1384</v>
      </c>
      <c r="D1305" s="3" t="n">
        <v>9863</v>
      </c>
      <c r="E1305" s="1" t="s">
        <v>33</v>
      </c>
      <c r="F1305" s="1" t="n">
        <v>100</v>
      </c>
      <c r="G1305" s="1" t="s">
        <v>34</v>
      </c>
      <c r="H1305" s="1" t="s">
        <v>35</v>
      </c>
      <c r="I1305" s="1" t="s">
        <v>36</v>
      </c>
    </row>
    <row r="1306" customFormat="false" ht="15" hidden="false" customHeight="true" outlineLevel="0" collapsed="false">
      <c r="A1306" s="1" t="n">
        <f aca="false">A1305+1</f>
        <v>1304</v>
      </c>
      <c r="B1306" s="1" t="n">
        <f aca="false">B1305+1</f>
        <v>2304</v>
      </c>
      <c r="C1306" s="1" t="s">
        <v>1385</v>
      </c>
      <c r="D1306" s="3" t="n">
        <v>9953</v>
      </c>
      <c r="E1306" s="1" t="s">
        <v>33</v>
      </c>
      <c r="F1306" s="1" t="n">
        <v>100</v>
      </c>
      <c r="G1306" s="1" t="s">
        <v>34</v>
      </c>
      <c r="H1306" s="1" t="s">
        <v>35</v>
      </c>
      <c r="I1306" s="1" t="s">
        <v>36</v>
      </c>
    </row>
    <row r="1307" customFormat="false" ht="15" hidden="false" customHeight="true" outlineLevel="0" collapsed="false">
      <c r="A1307" s="1" t="n">
        <f aca="false">A1306+1</f>
        <v>1305</v>
      </c>
      <c r="B1307" s="1" t="n">
        <f aca="false">B1306+1</f>
        <v>2305</v>
      </c>
      <c r="C1307" s="1" t="s">
        <v>1386</v>
      </c>
      <c r="D1307" s="3" t="n">
        <v>10228</v>
      </c>
      <c r="E1307" s="1" t="s">
        <v>33</v>
      </c>
      <c r="F1307" s="1" t="n">
        <v>100</v>
      </c>
      <c r="G1307" s="1" t="s">
        <v>34</v>
      </c>
      <c r="H1307" s="1" t="s">
        <v>35</v>
      </c>
      <c r="I1307" s="1" t="s">
        <v>36</v>
      </c>
    </row>
    <row r="1308" customFormat="false" ht="15" hidden="false" customHeight="true" outlineLevel="0" collapsed="false">
      <c r="A1308" s="1" t="n">
        <f aca="false">A1307+1</f>
        <v>1306</v>
      </c>
      <c r="B1308" s="1" t="n">
        <f aca="false">B1307+1</f>
        <v>2306</v>
      </c>
      <c r="C1308" s="1" t="s">
        <v>1387</v>
      </c>
      <c r="D1308" s="3" t="n">
        <v>10319</v>
      </c>
      <c r="E1308" s="1" t="s">
        <v>33</v>
      </c>
      <c r="F1308" s="1" t="n">
        <v>100</v>
      </c>
      <c r="G1308" s="1" t="s">
        <v>34</v>
      </c>
      <c r="H1308" s="1" t="s">
        <v>35</v>
      </c>
      <c r="I1308" s="1" t="s">
        <v>36</v>
      </c>
    </row>
    <row r="1309" customFormat="false" ht="15" hidden="false" customHeight="true" outlineLevel="0" collapsed="false">
      <c r="A1309" s="1" t="n">
        <f aca="false">A1308+1</f>
        <v>1307</v>
      </c>
      <c r="B1309" s="1" t="n">
        <f aca="false">B1308+1</f>
        <v>2307</v>
      </c>
      <c r="C1309" s="1" t="s">
        <v>1388</v>
      </c>
      <c r="D1309" s="3" t="n">
        <v>10594</v>
      </c>
      <c r="E1309" s="1" t="s">
        <v>33</v>
      </c>
      <c r="F1309" s="1" t="n">
        <v>100</v>
      </c>
      <c r="G1309" s="1" t="s">
        <v>34</v>
      </c>
      <c r="H1309" s="1" t="s">
        <v>35</v>
      </c>
      <c r="I1309" s="1" t="s">
        <v>36</v>
      </c>
    </row>
    <row r="1310" customFormat="false" ht="15" hidden="false" customHeight="true" outlineLevel="0" collapsed="false">
      <c r="A1310" s="1" t="n">
        <f aca="false">A1309+1</f>
        <v>1308</v>
      </c>
      <c r="B1310" s="1" t="n">
        <f aca="false">B1309+1</f>
        <v>2308</v>
      </c>
      <c r="C1310" s="1" t="s">
        <v>1389</v>
      </c>
      <c r="D1310" s="3" t="n">
        <v>10684</v>
      </c>
      <c r="E1310" s="1" t="s">
        <v>33</v>
      </c>
      <c r="F1310" s="1" t="n">
        <v>100</v>
      </c>
      <c r="G1310" s="1" t="s">
        <v>34</v>
      </c>
      <c r="H1310" s="1" t="s">
        <v>35</v>
      </c>
      <c r="I1310" s="1" t="s">
        <v>36</v>
      </c>
    </row>
    <row r="1311" customFormat="false" ht="15" hidden="false" customHeight="true" outlineLevel="0" collapsed="false">
      <c r="A1311" s="1" t="n">
        <f aca="false">A1310+1</f>
        <v>1309</v>
      </c>
      <c r="B1311" s="1" t="n">
        <f aca="false">B1310+1</f>
        <v>2309</v>
      </c>
      <c r="C1311" s="1" t="s">
        <v>1390</v>
      </c>
      <c r="D1311" s="3" t="n">
        <v>10959</v>
      </c>
      <c r="E1311" s="1" t="s">
        <v>33</v>
      </c>
      <c r="F1311" s="1" t="n">
        <v>100</v>
      </c>
      <c r="G1311" s="1" t="s">
        <v>34</v>
      </c>
      <c r="H1311" s="1" t="s">
        <v>35</v>
      </c>
      <c r="I1311" s="1" t="s">
        <v>36</v>
      </c>
    </row>
    <row r="1312" customFormat="false" ht="15" hidden="false" customHeight="true" outlineLevel="0" collapsed="false">
      <c r="A1312" s="1" t="n">
        <f aca="false">A1311+1</f>
        <v>1310</v>
      </c>
      <c r="B1312" s="1" t="n">
        <f aca="false">B1311+1</f>
        <v>2310</v>
      </c>
      <c r="C1312" s="1" t="s">
        <v>1391</v>
      </c>
      <c r="D1312" s="3" t="n">
        <v>11049</v>
      </c>
      <c r="E1312" s="1" t="s">
        <v>33</v>
      </c>
      <c r="F1312" s="1" t="n">
        <v>100</v>
      </c>
      <c r="G1312" s="1" t="s">
        <v>34</v>
      </c>
      <c r="H1312" s="1" t="s">
        <v>35</v>
      </c>
      <c r="I1312" s="1" t="s">
        <v>36</v>
      </c>
    </row>
    <row r="1313" customFormat="false" ht="15" hidden="false" customHeight="true" outlineLevel="0" collapsed="false">
      <c r="A1313" s="1" t="n">
        <f aca="false">A1312+1</f>
        <v>1311</v>
      </c>
      <c r="B1313" s="1" t="n">
        <f aca="false">B1312+1</f>
        <v>2311</v>
      </c>
      <c r="C1313" s="1" t="s">
        <v>1392</v>
      </c>
      <c r="D1313" s="3" t="n">
        <v>11324</v>
      </c>
      <c r="E1313" s="1" t="s">
        <v>33</v>
      </c>
      <c r="F1313" s="1" t="n">
        <v>100</v>
      </c>
      <c r="G1313" s="1" t="s">
        <v>34</v>
      </c>
      <c r="H1313" s="1" t="s">
        <v>35</v>
      </c>
      <c r="I1313" s="1" t="s">
        <v>36</v>
      </c>
    </row>
    <row r="1314" customFormat="false" ht="15" hidden="false" customHeight="true" outlineLevel="0" collapsed="false">
      <c r="A1314" s="1" t="n">
        <f aca="false">A1313+1</f>
        <v>1312</v>
      </c>
      <c r="B1314" s="1" t="n">
        <f aca="false">B1313+1</f>
        <v>2312</v>
      </c>
      <c r="C1314" s="1" t="s">
        <v>1393</v>
      </c>
      <c r="D1314" s="3" t="n">
        <v>11414</v>
      </c>
      <c r="E1314" s="1" t="s">
        <v>33</v>
      </c>
      <c r="F1314" s="1" t="n">
        <v>100</v>
      </c>
      <c r="G1314" s="1" t="s">
        <v>34</v>
      </c>
      <c r="H1314" s="1" t="s">
        <v>35</v>
      </c>
      <c r="I1314" s="1" t="s">
        <v>36</v>
      </c>
    </row>
    <row r="1315" customFormat="false" ht="15" hidden="false" customHeight="true" outlineLevel="0" collapsed="false">
      <c r="A1315" s="1" t="n">
        <f aca="false">A1314+1</f>
        <v>1313</v>
      </c>
      <c r="B1315" s="1" t="n">
        <f aca="false">B1314+1</f>
        <v>2313</v>
      </c>
      <c r="C1315" s="1" t="s">
        <v>1394</v>
      </c>
      <c r="D1315" s="3" t="n">
        <v>11689</v>
      </c>
      <c r="E1315" s="1" t="s">
        <v>33</v>
      </c>
      <c r="F1315" s="1" t="n">
        <v>100</v>
      </c>
      <c r="G1315" s="1" t="s">
        <v>34</v>
      </c>
      <c r="H1315" s="1" t="s">
        <v>35</v>
      </c>
      <c r="I1315" s="1" t="s">
        <v>36</v>
      </c>
    </row>
    <row r="1316" customFormat="false" ht="15" hidden="false" customHeight="true" outlineLevel="0" collapsed="false">
      <c r="A1316" s="1" t="n">
        <f aca="false">A1315+1</f>
        <v>1314</v>
      </c>
      <c r="B1316" s="1" t="n">
        <f aca="false">B1315+1</f>
        <v>2314</v>
      </c>
      <c r="C1316" s="1" t="s">
        <v>1395</v>
      </c>
      <c r="D1316" s="3" t="n">
        <v>11780</v>
      </c>
      <c r="E1316" s="1" t="s">
        <v>33</v>
      </c>
      <c r="F1316" s="1" t="n">
        <v>100</v>
      </c>
      <c r="G1316" s="1" t="s">
        <v>34</v>
      </c>
      <c r="H1316" s="1" t="s">
        <v>35</v>
      </c>
      <c r="I1316" s="1" t="s">
        <v>36</v>
      </c>
    </row>
    <row r="1317" customFormat="false" ht="15" hidden="false" customHeight="true" outlineLevel="0" collapsed="false">
      <c r="A1317" s="1" t="n">
        <f aca="false">A1316+1</f>
        <v>1315</v>
      </c>
      <c r="B1317" s="1" t="n">
        <f aca="false">B1316+1</f>
        <v>2315</v>
      </c>
      <c r="C1317" s="1" t="s">
        <v>1396</v>
      </c>
      <c r="D1317" s="3" t="n">
        <v>12055</v>
      </c>
      <c r="E1317" s="1" t="s">
        <v>33</v>
      </c>
      <c r="F1317" s="1" t="n">
        <v>100</v>
      </c>
      <c r="G1317" s="1" t="s">
        <v>34</v>
      </c>
      <c r="H1317" s="1" t="s">
        <v>35</v>
      </c>
      <c r="I1317" s="1" t="s">
        <v>36</v>
      </c>
    </row>
    <row r="1318" customFormat="false" ht="15" hidden="false" customHeight="true" outlineLevel="0" collapsed="false">
      <c r="A1318" s="1" t="n">
        <f aca="false">A1317+1</f>
        <v>1316</v>
      </c>
      <c r="B1318" s="1" t="n">
        <f aca="false">B1317+1</f>
        <v>2316</v>
      </c>
      <c r="C1318" s="1" t="s">
        <v>1397</v>
      </c>
      <c r="D1318" s="3" t="n">
        <v>12145</v>
      </c>
      <c r="E1318" s="1" t="s">
        <v>33</v>
      </c>
      <c r="F1318" s="1" t="n">
        <v>100</v>
      </c>
      <c r="G1318" s="1" t="s">
        <v>34</v>
      </c>
      <c r="H1318" s="1" t="s">
        <v>35</v>
      </c>
      <c r="I1318" s="1" t="s">
        <v>36</v>
      </c>
    </row>
    <row r="1319" customFormat="false" ht="15" hidden="false" customHeight="true" outlineLevel="0" collapsed="false">
      <c r="A1319" s="1" t="n">
        <f aca="false">A1318+1</f>
        <v>1317</v>
      </c>
      <c r="B1319" s="1" t="n">
        <f aca="false">B1318+1</f>
        <v>2317</v>
      </c>
      <c r="C1319" s="1" t="s">
        <v>1398</v>
      </c>
      <c r="D1319" s="3" t="n">
        <v>12420</v>
      </c>
      <c r="E1319" s="1" t="s">
        <v>33</v>
      </c>
      <c r="F1319" s="1" t="n">
        <v>100</v>
      </c>
      <c r="G1319" s="1" t="s">
        <v>34</v>
      </c>
      <c r="H1319" s="1" t="s">
        <v>35</v>
      </c>
      <c r="I1319" s="1" t="s">
        <v>36</v>
      </c>
    </row>
    <row r="1320" customFormat="false" ht="15" hidden="false" customHeight="true" outlineLevel="0" collapsed="false">
      <c r="A1320" s="1" t="n">
        <f aca="false">A1319+1</f>
        <v>1318</v>
      </c>
      <c r="B1320" s="1" t="n">
        <f aca="false">B1319+1</f>
        <v>2318</v>
      </c>
      <c r="C1320" s="1" t="s">
        <v>1399</v>
      </c>
      <c r="D1320" s="3" t="n">
        <v>12510</v>
      </c>
      <c r="E1320" s="1" t="s">
        <v>33</v>
      </c>
      <c r="F1320" s="1" t="n">
        <v>100</v>
      </c>
      <c r="G1320" s="1" t="s">
        <v>34</v>
      </c>
      <c r="H1320" s="1" t="s">
        <v>35</v>
      </c>
      <c r="I1320" s="1" t="s">
        <v>36</v>
      </c>
    </row>
    <row r="1321" customFormat="false" ht="15" hidden="false" customHeight="true" outlineLevel="0" collapsed="false">
      <c r="A1321" s="1" t="n">
        <f aca="false">A1320+1</f>
        <v>1319</v>
      </c>
      <c r="B1321" s="1" t="n">
        <f aca="false">B1320+1</f>
        <v>2319</v>
      </c>
      <c r="C1321" s="1" t="s">
        <v>1400</v>
      </c>
      <c r="D1321" s="3" t="n">
        <v>12785</v>
      </c>
      <c r="E1321" s="1" t="s">
        <v>33</v>
      </c>
      <c r="F1321" s="1" t="n">
        <v>100</v>
      </c>
      <c r="G1321" s="1" t="s">
        <v>34</v>
      </c>
      <c r="H1321" s="1" t="s">
        <v>35</v>
      </c>
      <c r="I1321" s="1" t="s">
        <v>36</v>
      </c>
    </row>
    <row r="1322" customFormat="false" ht="15" hidden="false" customHeight="true" outlineLevel="0" collapsed="false">
      <c r="A1322" s="1" t="n">
        <f aca="false">A1321+1</f>
        <v>1320</v>
      </c>
      <c r="B1322" s="1" t="n">
        <f aca="false">B1321+1</f>
        <v>2320</v>
      </c>
      <c r="C1322" s="1" t="s">
        <v>1401</v>
      </c>
      <c r="D1322" s="3" t="n">
        <v>12875</v>
      </c>
      <c r="E1322" s="1" t="s">
        <v>33</v>
      </c>
      <c r="F1322" s="1" t="n">
        <v>100</v>
      </c>
      <c r="G1322" s="1" t="s">
        <v>34</v>
      </c>
      <c r="H1322" s="1" t="s">
        <v>35</v>
      </c>
      <c r="I1322" s="1" t="s">
        <v>36</v>
      </c>
    </row>
    <row r="1323" customFormat="false" ht="15" hidden="false" customHeight="true" outlineLevel="0" collapsed="false">
      <c r="A1323" s="1" t="n">
        <f aca="false">A1322+1</f>
        <v>1321</v>
      </c>
      <c r="B1323" s="1" t="n">
        <f aca="false">B1322+1</f>
        <v>2321</v>
      </c>
      <c r="C1323" s="1" t="s">
        <v>1402</v>
      </c>
      <c r="D1323" s="3" t="n">
        <v>13150</v>
      </c>
      <c r="E1323" s="1" t="s">
        <v>33</v>
      </c>
      <c r="F1323" s="1" t="n">
        <v>100</v>
      </c>
      <c r="G1323" s="1" t="s">
        <v>34</v>
      </c>
      <c r="H1323" s="1" t="s">
        <v>35</v>
      </c>
      <c r="I1323" s="1" t="s">
        <v>36</v>
      </c>
    </row>
    <row r="1324" customFormat="false" ht="15" hidden="false" customHeight="true" outlineLevel="0" collapsed="false">
      <c r="A1324" s="1" t="n">
        <f aca="false">A1323+1</f>
        <v>1322</v>
      </c>
      <c r="B1324" s="1" t="n">
        <f aca="false">B1323+1</f>
        <v>2322</v>
      </c>
      <c r="C1324" s="1" t="s">
        <v>1403</v>
      </c>
      <c r="D1324" s="3" t="n">
        <v>13241</v>
      </c>
      <c r="E1324" s="1" t="s">
        <v>33</v>
      </c>
      <c r="F1324" s="1" t="n">
        <v>100</v>
      </c>
      <c r="G1324" s="1" t="s">
        <v>34</v>
      </c>
      <c r="H1324" s="1" t="s">
        <v>35</v>
      </c>
      <c r="I1324" s="1" t="s">
        <v>36</v>
      </c>
    </row>
    <row r="1325" customFormat="false" ht="15" hidden="false" customHeight="true" outlineLevel="0" collapsed="false">
      <c r="A1325" s="1" t="n">
        <f aca="false">A1324+1</f>
        <v>1323</v>
      </c>
      <c r="B1325" s="1" t="n">
        <f aca="false">B1324+1</f>
        <v>2323</v>
      </c>
      <c r="C1325" s="1" t="s">
        <v>1404</v>
      </c>
      <c r="D1325" s="3" t="n">
        <v>13516</v>
      </c>
      <c r="E1325" s="1" t="s">
        <v>33</v>
      </c>
      <c r="F1325" s="1" t="n">
        <v>100</v>
      </c>
      <c r="G1325" s="1" t="s">
        <v>34</v>
      </c>
      <c r="H1325" s="1" t="s">
        <v>35</v>
      </c>
      <c r="I1325" s="1" t="s">
        <v>36</v>
      </c>
    </row>
    <row r="1326" customFormat="false" ht="15" hidden="false" customHeight="true" outlineLevel="0" collapsed="false">
      <c r="A1326" s="1" t="n">
        <f aca="false">A1325+1</f>
        <v>1324</v>
      </c>
      <c r="B1326" s="1" t="n">
        <f aca="false">B1325+1</f>
        <v>2324</v>
      </c>
      <c r="C1326" s="1" t="s">
        <v>1405</v>
      </c>
      <c r="D1326" s="3" t="n">
        <v>13606</v>
      </c>
      <c r="E1326" s="1" t="s">
        <v>33</v>
      </c>
      <c r="F1326" s="1" t="n">
        <v>100</v>
      </c>
      <c r="G1326" s="1" t="s">
        <v>34</v>
      </c>
      <c r="H1326" s="1" t="s">
        <v>35</v>
      </c>
      <c r="I1326" s="1" t="s">
        <v>36</v>
      </c>
    </row>
    <row r="1327" customFormat="false" ht="15" hidden="false" customHeight="true" outlineLevel="0" collapsed="false">
      <c r="A1327" s="1" t="n">
        <f aca="false">A1326+1</f>
        <v>1325</v>
      </c>
      <c r="B1327" s="1" t="n">
        <f aca="false">B1326+1</f>
        <v>2325</v>
      </c>
      <c r="C1327" s="1" t="s">
        <v>1406</v>
      </c>
      <c r="D1327" s="3" t="n">
        <v>13881</v>
      </c>
      <c r="E1327" s="1" t="s">
        <v>33</v>
      </c>
      <c r="F1327" s="1" t="n">
        <v>100</v>
      </c>
      <c r="G1327" s="1" t="s">
        <v>34</v>
      </c>
      <c r="H1327" s="1" t="s">
        <v>35</v>
      </c>
      <c r="I1327" s="1" t="s">
        <v>36</v>
      </c>
    </row>
    <row r="1328" customFormat="false" ht="15" hidden="false" customHeight="true" outlineLevel="0" collapsed="false">
      <c r="A1328" s="1" t="n">
        <f aca="false">A1327+1</f>
        <v>1326</v>
      </c>
      <c r="B1328" s="1" t="n">
        <f aca="false">B1327+1</f>
        <v>2326</v>
      </c>
      <c r="C1328" s="1" t="s">
        <v>1407</v>
      </c>
      <c r="D1328" s="3" t="n">
        <v>13971</v>
      </c>
      <c r="E1328" s="1" t="s">
        <v>33</v>
      </c>
      <c r="F1328" s="1" t="n">
        <v>100</v>
      </c>
      <c r="G1328" s="1" t="s">
        <v>34</v>
      </c>
      <c r="H1328" s="1" t="s">
        <v>35</v>
      </c>
      <c r="I1328" s="1" t="s">
        <v>36</v>
      </c>
    </row>
    <row r="1329" customFormat="false" ht="15" hidden="false" customHeight="true" outlineLevel="0" collapsed="false">
      <c r="A1329" s="1" t="n">
        <f aca="false">A1328+1</f>
        <v>1327</v>
      </c>
      <c r="B1329" s="1" t="n">
        <f aca="false">B1328+1</f>
        <v>2327</v>
      </c>
      <c r="C1329" s="1" t="s">
        <v>1408</v>
      </c>
      <c r="D1329" s="3" t="n">
        <v>14246</v>
      </c>
      <c r="E1329" s="1" t="s">
        <v>33</v>
      </c>
      <c r="F1329" s="1" t="n">
        <v>100</v>
      </c>
      <c r="G1329" s="1" t="s">
        <v>34</v>
      </c>
      <c r="H1329" s="1" t="s">
        <v>35</v>
      </c>
      <c r="I1329" s="1" t="s">
        <v>36</v>
      </c>
    </row>
    <row r="1330" customFormat="false" ht="15" hidden="false" customHeight="true" outlineLevel="0" collapsed="false">
      <c r="A1330" s="1" t="n">
        <f aca="false">A1329+1</f>
        <v>1328</v>
      </c>
      <c r="B1330" s="1" t="n">
        <f aca="false">B1329+1</f>
        <v>2328</v>
      </c>
      <c r="C1330" s="1" t="s">
        <v>1409</v>
      </c>
      <c r="D1330" s="3" t="n">
        <v>14336</v>
      </c>
      <c r="E1330" s="1" t="s">
        <v>33</v>
      </c>
      <c r="F1330" s="1" t="n">
        <v>100</v>
      </c>
      <c r="G1330" s="1" t="s">
        <v>34</v>
      </c>
      <c r="H1330" s="1" t="s">
        <v>35</v>
      </c>
      <c r="I1330" s="1" t="s">
        <v>36</v>
      </c>
    </row>
    <row r="1331" customFormat="false" ht="15" hidden="false" customHeight="true" outlineLevel="0" collapsed="false">
      <c r="A1331" s="1" t="n">
        <f aca="false">A1330+1</f>
        <v>1329</v>
      </c>
      <c r="B1331" s="1" t="n">
        <f aca="false">B1330+1</f>
        <v>2329</v>
      </c>
      <c r="C1331" s="1" t="s">
        <v>1410</v>
      </c>
      <c r="D1331" s="3" t="n">
        <v>14611</v>
      </c>
      <c r="E1331" s="1" t="s">
        <v>33</v>
      </c>
      <c r="F1331" s="1" t="n">
        <v>100</v>
      </c>
      <c r="G1331" s="1" t="s">
        <v>34</v>
      </c>
      <c r="H1331" s="1" t="s">
        <v>35</v>
      </c>
      <c r="I1331" s="1" t="s">
        <v>36</v>
      </c>
    </row>
    <row r="1332" customFormat="false" ht="15" hidden="false" customHeight="true" outlineLevel="0" collapsed="false">
      <c r="A1332" s="1" t="n">
        <f aca="false">A1331+1</f>
        <v>1330</v>
      </c>
      <c r="B1332" s="1" t="n">
        <f aca="false">B1331+1</f>
        <v>2330</v>
      </c>
      <c r="C1332" s="1" t="s">
        <v>1411</v>
      </c>
      <c r="D1332" s="3" t="n">
        <v>14702</v>
      </c>
      <c r="E1332" s="1" t="s">
        <v>33</v>
      </c>
      <c r="F1332" s="1" t="n">
        <v>100</v>
      </c>
      <c r="G1332" s="1" t="s">
        <v>34</v>
      </c>
      <c r="H1332" s="1" t="s">
        <v>35</v>
      </c>
      <c r="I1332" s="1" t="s">
        <v>36</v>
      </c>
    </row>
    <row r="1333" customFormat="false" ht="15" hidden="false" customHeight="true" outlineLevel="0" collapsed="false">
      <c r="A1333" s="1" t="n">
        <f aca="false">A1332+1</f>
        <v>1331</v>
      </c>
      <c r="B1333" s="1" t="n">
        <f aca="false">B1332+1</f>
        <v>2331</v>
      </c>
      <c r="C1333" s="1" t="s">
        <v>1412</v>
      </c>
      <c r="D1333" s="3" t="n">
        <v>14977</v>
      </c>
      <c r="E1333" s="1" t="s">
        <v>33</v>
      </c>
      <c r="F1333" s="1" t="n">
        <v>100</v>
      </c>
      <c r="G1333" s="1" t="s">
        <v>34</v>
      </c>
      <c r="H1333" s="1" t="s">
        <v>35</v>
      </c>
      <c r="I1333" s="1" t="s">
        <v>36</v>
      </c>
    </row>
    <row r="1334" customFormat="false" ht="15" hidden="false" customHeight="true" outlineLevel="0" collapsed="false">
      <c r="A1334" s="1" t="n">
        <f aca="false">A1333+1</f>
        <v>1332</v>
      </c>
      <c r="B1334" s="1" t="n">
        <f aca="false">B1333+1</f>
        <v>2332</v>
      </c>
      <c r="C1334" s="1" t="s">
        <v>1413</v>
      </c>
      <c r="D1334" s="3" t="n">
        <v>15067</v>
      </c>
      <c r="E1334" s="1" t="s">
        <v>33</v>
      </c>
      <c r="F1334" s="1" t="n">
        <v>100</v>
      </c>
      <c r="G1334" s="1" t="s">
        <v>34</v>
      </c>
      <c r="H1334" s="1" t="s">
        <v>35</v>
      </c>
      <c r="I1334" s="1" t="s">
        <v>36</v>
      </c>
    </row>
    <row r="1335" customFormat="false" ht="15" hidden="false" customHeight="true" outlineLevel="0" collapsed="false">
      <c r="A1335" s="1" t="n">
        <f aca="false">A1334+1</f>
        <v>1333</v>
      </c>
      <c r="B1335" s="1" t="n">
        <f aca="false">B1334+1</f>
        <v>2333</v>
      </c>
      <c r="C1335" s="1" t="s">
        <v>1414</v>
      </c>
      <c r="D1335" s="3" t="n">
        <v>15342</v>
      </c>
      <c r="E1335" s="1" t="s">
        <v>33</v>
      </c>
      <c r="F1335" s="1" t="n">
        <v>100</v>
      </c>
      <c r="G1335" s="1" t="s">
        <v>34</v>
      </c>
      <c r="H1335" s="1" t="s">
        <v>35</v>
      </c>
      <c r="I1335" s="1" t="s">
        <v>36</v>
      </c>
    </row>
    <row r="1336" customFormat="false" ht="15" hidden="false" customHeight="true" outlineLevel="0" collapsed="false">
      <c r="A1336" s="1" t="n">
        <f aca="false">A1335+1</f>
        <v>1334</v>
      </c>
      <c r="B1336" s="1" t="n">
        <f aca="false">B1335+1</f>
        <v>2334</v>
      </c>
      <c r="C1336" s="1" t="s">
        <v>1415</v>
      </c>
      <c r="D1336" s="3" t="n">
        <v>15432</v>
      </c>
      <c r="E1336" s="1" t="s">
        <v>33</v>
      </c>
      <c r="F1336" s="1" t="n">
        <v>100</v>
      </c>
      <c r="G1336" s="1" t="s">
        <v>34</v>
      </c>
      <c r="H1336" s="1" t="s">
        <v>35</v>
      </c>
      <c r="I1336" s="1" t="s">
        <v>36</v>
      </c>
    </row>
    <row r="1337" customFormat="false" ht="15" hidden="false" customHeight="true" outlineLevel="0" collapsed="false">
      <c r="A1337" s="1" t="n">
        <f aca="false">A1336+1</f>
        <v>1335</v>
      </c>
      <c r="B1337" s="1" t="n">
        <f aca="false">B1336+1</f>
        <v>2335</v>
      </c>
      <c r="C1337" s="1" t="s">
        <v>1416</v>
      </c>
      <c r="D1337" s="3" t="n">
        <v>15707</v>
      </c>
      <c r="E1337" s="1" t="s">
        <v>33</v>
      </c>
      <c r="F1337" s="1" t="n">
        <v>100</v>
      </c>
      <c r="G1337" s="1" t="s">
        <v>34</v>
      </c>
      <c r="H1337" s="1" t="s">
        <v>35</v>
      </c>
      <c r="I1337" s="1" t="s">
        <v>36</v>
      </c>
    </row>
    <row r="1338" customFormat="false" ht="15" hidden="false" customHeight="true" outlineLevel="0" collapsed="false">
      <c r="A1338" s="1" t="n">
        <f aca="false">A1337+1</f>
        <v>1336</v>
      </c>
      <c r="B1338" s="1" t="n">
        <f aca="false">B1337+1</f>
        <v>2336</v>
      </c>
      <c r="C1338" s="1" t="s">
        <v>1417</v>
      </c>
      <c r="D1338" s="3" t="n">
        <v>15797</v>
      </c>
      <c r="E1338" s="1" t="s">
        <v>33</v>
      </c>
      <c r="F1338" s="1" t="n">
        <v>100</v>
      </c>
      <c r="G1338" s="1" t="s">
        <v>34</v>
      </c>
      <c r="H1338" s="1" t="s">
        <v>35</v>
      </c>
      <c r="I1338" s="1" t="s">
        <v>36</v>
      </c>
    </row>
    <row r="1339" customFormat="false" ht="15" hidden="false" customHeight="true" outlineLevel="0" collapsed="false">
      <c r="A1339" s="1" t="n">
        <f aca="false">A1338+1</f>
        <v>1337</v>
      </c>
      <c r="B1339" s="1" t="n">
        <f aca="false">B1338+1</f>
        <v>2337</v>
      </c>
      <c r="C1339" s="1" t="s">
        <v>1418</v>
      </c>
      <c r="D1339" s="3" t="n">
        <v>16072</v>
      </c>
      <c r="E1339" s="1" t="s">
        <v>33</v>
      </c>
      <c r="F1339" s="1" t="n">
        <v>100</v>
      </c>
      <c r="G1339" s="1" t="s">
        <v>34</v>
      </c>
      <c r="H1339" s="1" t="s">
        <v>35</v>
      </c>
      <c r="I1339" s="1" t="s">
        <v>36</v>
      </c>
    </row>
    <row r="1340" customFormat="false" ht="15" hidden="false" customHeight="true" outlineLevel="0" collapsed="false">
      <c r="A1340" s="1" t="n">
        <f aca="false">A1339+1</f>
        <v>1338</v>
      </c>
      <c r="B1340" s="1" t="n">
        <f aca="false">B1339+1</f>
        <v>2338</v>
      </c>
      <c r="C1340" s="1" t="s">
        <v>1419</v>
      </c>
      <c r="D1340" s="3" t="n">
        <v>16163</v>
      </c>
      <c r="E1340" s="1" t="s">
        <v>33</v>
      </c>
      <c r="F1340" s="1" t="n">
        <v>100</v>
      </c>
      <c r="G1340" s="1" t="s">
        <v>34</v>
      </c>
      <c r="H1340" s="1" t="s">
        <v>35</v>
      </c>
      <c r="I1340" s="1" t="s">
        <v>36</v>
      </c>
    </row>
    <row r="1341" customFormat="false" ht="15" hidden="false" customHeight="true" outlineLevel="0" collapsed="false">
      <c r="A1341" s="1" t="n">
        <f aca="false">A1340+1</f>
        <v>1339</v>
      </c>
      <c r="B1341" s="1" t="n">
        <f aca="false">B1340+1</f>
        <v>2339</v>
      </c>
      <c r="C1341" s="1" t="s">
        <v>1420</v>
      </c>
      <c r="D1341" s="3" t="n">
        <v>16438</v>
      </c>
      <c r="E1341" s="1" t="s">
        <v>33</v>
      </c>
      <c r="F1341" s="1" t="n">
        <v>100</v>
      </c>
      <c r="G1341" s="1" t="s">
        <v>34</v>
      </c>
      <c r="H1341" s="1" t="s">
        <v>35</v>
      </c>
      <c r="I1341" s="1" t="s">
        <v>36</v>
      </c>
    </row>
    <row r="1342" customFormat="false" ht="15" hidden="false" customHeight="true" outlineLevel="0" collapsed="false">
      <c r="A1342" s="1" t="n">
        <f aca="false">A1341+1</f>
        <v>1340</v>
      </c>
      <c r="B1342" s="1" t="n">
        <f aca="false">B1341+1</f>
        <v>2340</v>
      </c>
      <c r="C1342" s="1" t="s">
        <v>1421</v>
      </c>
      <c r="D1342" s="3" t="n">
        <v>16528</v>
      </c>
      <c r="E1342" s="1" t="s">
        <v>33</v>
      </c>
      <c r="F1342" s="1" t="n">
        <v>100</v>
      </c>
      <c r="G1342" s="1" t="s">
        <v>34</v>
      </c>
      <c r="H1342" s="1" t="s">
        <v>35</v>
      </c>
      <c r="I1342" s="1" t="s">
        <v>36</v>
      </c>
    </row>
    <row r="1343" customFormat="false" ht="15" hidden="false" customHeight="true" outlineLevel="0" collapsed="false">
      <c r="A1343" s="1" t="n">
        <f aca="false">A1342+1</f>
        <v>1341</v>
      </c>
      <c r="B1343" s="1" t="n">
        <f aca="false">B1342+1</f>
        <v>2341</v>
      </c>
      <c r="C1343" s="1" t="s">
        <v>1422</v>
      </c>
      <c r="D1343" s="3" t="n">
        <v>16803</v>
      </c>
      <c r="E1343" s="1" t="s">
        <v>33</v>
      </c>
      <c r="F1343" s="1" t="n">
        <v>100</v>
      </c>
      <c r="G1343" s="1" t="s">
        <v>34</v>
      </c>
      <c r="H1343" s="1" t="s">
        <v>35</v>
      </c>
      <c r="I1343" s="1" t="s">
        <v>36</v>
      </c>
    </row>
    <row r="1344" customFormat="false" ht="15" hidden="false" customHeight="true" outlineLevel="0" collapsed="false">
      <c r="A1344" s="1" t="n">
        <f aca="false">A1343+1</f>
        <v>1342</v>
      </c>
      <c r="B1344" s="1" t="n">
        <f aca="false">B1343+1</f>
        <v>2342</v>
      </c>
      <c r="C1344" s="1" t="s">
        <v>1423</v>
      </c>
      <c r="D1344" s="3" t="n">
        <v>16893</v>
      </c>
      <c r="E1344" s="1" t="s">
        <v>33</v>
      </c>
      <c r="F1344" s="1" t="n">
        <v>100</v>
      </c>
      <c r="G1344" s="1" t="s">
        <v>34</v>
      </c>
      <c r="H1344" s="1" t="s">
        <v>35</v>
      </c>
      <c r="I1344" s="1" t="s">
        <v>36</v>
      </c>
    </row>
    <row r="1345" customFormat="false" ht="15" hidden="false" customHeight="true" outlineLevel="0" collapsed="false">
      <c r="A1345" s="1" t="n">
        <f aca="false">A1344+1</f>
        <v>1343</v>
      </c>
      <c r="B1345" s="1" t="n">
        <f aca="false">B1344+1</f>
        <v>2343</v>
      </c>
      <c r="C1345" s="1" t="s">
        <v>1424</v>
      </c>
      <c r="D1345" s="3" t="n">
        <v>17168</v>
      </c>
      <c r="E1345" s="1" t="s">
        <v>33</v>
      </c>
      <c r="F1345" s="1" t="n">
        <v>100</v>
      </c>
      <c r="G1345" s="1" t="s">
        <v>34</v>
      </c>
      <c r="H1345" s="1" t="s">
        <v>35</v>
      </c>
      <c r="I1345" s="1" t="s">
        <v>36</v>
      </c>
    </row>
    <row r="1346" customFormat="false" ht="15" hidden="false" customHeight="true" outlineLevel="0" collapsed="false">
      <c r="A1346" s="1" t="n">
        <f aca="false">A1345+1</f>
        <v>1344</v>
      </c>
      <c r="B1346" s="1" t="n">
        <f aca="false">B1345+1</f>
        <v>2344</v>
      </c>
      <c r="C1346" s="1" t="s">
        <v>1425</v>
      </c>
      <c r="D1346" s="3" t="n">
        <v>17258</v>
      </c>
      <c r="E1346" s="1" t="s">
        <v>33</v>
      </c>
      <c r="F1346" s="1" t="n">
        <v>100</v>
      </c>
      <c r="G1346" s="1" t="s">
        <v>34</v>
      </c>
      <c r="H1346" s="1" t="s">
        <v>35</v>
      </c>
      <c r="I1346" s="1" t="s">
        <v>36</v>
      </c>
    </row>
    <row r="1347" customFormat="false" ht="15" hidden="false" customHeight="true" outlineLevel="0" collapsed="false">
      <c r="A1347" s="1" t="n">
        <f aca="false">A1346+1</f>
        <v>1345</v>
      </c>
      <c r="B1347" s="1" t="n">
        <f aca="false">B1346+1</f>
        <v>2345</v>
      </c>
      <c r="C1347" s="1" t="s">
        <v>1426</v>
      </c>
      <c r="D1347" s="3" t="n">
        <v>17533</v>
      </c>
      <c r="E1347" s="1" t="s">
        <v>33</v>
      </c>
      <c r="F1347" s="1" t="n">
        <v>100</v>
      </c>
      <c r="G1347" s="1" t="s">
        <v>34</v>
      </c>
      <c r="H1347" s="1" t="s">
        <v>35</v>
      </c>
      <c r="I1347" s="1" t="s">
        <v>36</v>
      </c>
    </row>
    <row r="1348" customFormat="false" ht="15" hidden="false" customHeight="true" outlineLevel="0" collapsed="false">
      <c r="A1348" s="1" t="n">
        <f aca="false">A1347+1</f>
        <v>1346</v>
      </c>
      <c r="B1348" s="1" t="n">
        <f aca="false">B1347+1</f>
        <v>2346</v>
      </c>
      <c r="C1348" s="1" t="s">
        <v>1427</v>
      </c>
      <c r="D1348" s="3" t="n">
        <v>17624</v>
      </c>
      <c r="E1348" s="1" t="s">
        <v>33</v>
      </c>
      <c r="F1348" s="1" t="n">
        <v>100</v>
      </c>
      <c r="G1348" s="1" t="s">
        <v>34</v>
      </c>
      <c r="H1348" s="1" t="s">
        <v>35</v>
      </c>
      <c r="I1348" s="1" t="s">
        <v>36</v>
      </c>
    </row>
    <row r="1349" customFormat="false" ht="15" hidden="false" customHeight="true" outlineLevel="0" collapsed="false">
      <c r="A1349" s="1" t="n">
        <f aca="false">A1348+1</f>
        <v>1347</v>
      </c>
      <c r="B1349" s="1" t="n">
        <f aca="false">B1348+1</f>
        <v>2347</v>
      </c>
      <c r="C1349" s="1" t="s">
        <v>1428</v>
      </c>
      <c r="D1349" s="3" t="n">
        <v>17899</v>
      </c>
      <c r="E1349" s="1" t="s">
        <v>33</v>
      </c>
      <c r="F1349" s="1" t="n">
        <v>100</v>
      </c>
      <c r="G1349" s="1" t="s">
        <v>34</v>
      </c>
      <c r="H1349" s="1" t="s">
        <v>35</v>
      </c>
      <c r="I1349" s="1" t="s">
        <v>36</v>
      </c>
    </row>
    <row r="1350" customFormat="false" ht="15" hidden="false" customHeight="true" outlineLevel="0" collapsed="false">
      <c r="A1350" s="1" t="n">
        <f aca="false">A1349+1</f>
        <v>1348</v>
      </c>
      <c r="B1350" s="1" t="n">
        <f aca="false">B1349+1</f>
        <v>2348</v>
      </c>
      <c r="C1350" s="1" t="s">
        <v>1429</v>
      </c>
      <c r="D1350" s="3" t="n">
        <v>17989</v>
      </c>
      <c r="E1350" s="1" t="s">
        <v>33</v>
      </c>
      <c r="F1350" s="1" t="n">
        <v>100</v>
      </c>
      <c r="G1350" s="1" t="s">
        <v>34</v>
      </c>
      <c r="H1350" s="1" t="s">
        <v>35</v>
      </c>
      <c r="I1350" s="1" t="s">
        <v>36</v>
      </c>
    </row>
    <row r="1351" customFormat="false" ht="15" hidden="false" customHeight="true" outlineLevel="0" collapsed="false">
      <c r="A1351" s="1" t="n">
        <f aca="false">A1350+1</f>
        <v>1349</v>
      </c>
      <c r="B1351" s="1" t="n">
        <f aca="false">B1350+1</f>
        <v>2349</v>
      </c>
      <c r="C1351" s="1" t="s">
        <v>1430</v>
      </c>
      <c r="D1351" s="3" t="n">
        <v>18264</v>
      </c>
      <c r="E1351" s="1" t="s">
        <v>33</v>
      </c>
      <c r="F1351" s="1" t="n">
        <v>100</v>
      </c>
      <c r="G1351" s="1" t="s">
        <v>34</v>
      </c>
      <c r="H1351" s="1" t="s">
        <v>35</v>
      </c>
      <c r="I1351" s="1" t="s">
        <v>36</v>
      </c>
    </row>
    <row r="1352" customFormat="false" ht="15" hidden="false" customHeight="true" outlineLevel="0" collapsed="false">
      <c r="A1352" s="1" t="n">
        <f aca="false">A1351+1</f>
        <v>1350</v>
      </c>
      <c r="B1352" s="1" t="n">
        <f aca="false">B1351+1</f>
        <v>2350</v>
      </c>
      <c r="C1352" s="1" t="s">
        <v>1431</v>
      </c>
      <c r="D1352" s="3" t="n">
        <v>18354</v>
      </c>
      <c r="E1352" s="1" t="s">
        <v>33</v>
      </c>
      <c r="F1352" s="1" t="n">
        <v>100</v>
      </c>
      <c r="G1352" s="1" t="s">
        <v>34</v>
      </c>
      <c r="H1352" s="1" t="s">
        <v>35</v>
      </c>
      <c r="I1352" s="1" t="s">
        <v>36</v>
      </c>
    </row>
    <row r="1353" customFormat="false" ht="15" hidden="false" customHeight="true" outlineLevel="0" collapsed="false">
      <c r="A1353" s="1" t="n">
        <f aca="false">A1352+1</f>
        <v>1351</v>
      </c>
      <c r="B1353" s="1" t="n">
        <f aca="false">B1352+1</f>
        <v>2351</v>
      </c>
      <c r="C1353" s="1" t="s">
        <v>1432</v>
      </c>
      <c r="D1353" s="3" t="n">
        <v>18629</v>
      </c>
      <c r="E1353" s="1" t="s">
        <v>33</v>
      </c>
      <c r="F1353" s="1" t="n">
        <v>100</v>
      </c>
      <c r="G1353" s="1" t="s">
        <v>34</v>
      </c>
      <c r="H1353" s="1" t="s">
        <v>35</v>
      </c>
      <c r="I1353" s="1" t="s">
        <v>36</v>
      </c>
    </row>
    <row r="1354" customFormat="false" ht="15" hidden="false" customHeight="true" outlineLevel="0" collapsed="false">
      <c r="A1354" s="1" t="n">
        <f aca="false">A1353+1</f>
        <v>1352</v>
      </c>
      <c r="B1354" s="1" t="n">
        <f aca="false">B1353+1</f>
        <v>2352</v>
      </c>
      <c r="C1354" s="1" t="s">
        <v>1433</v>
      </c>
      <c r="D1354" s="3" t="n">
        <v>18719</v>
      </c>
      <c r="E1354" s="1" t="s">
        <v>33</v>
      </c>
      <c r="F1354" s="1" t="n">
        <v>100</v>
      </c>
      <c r="G1354" s="1" t="s">
        <v>34</v>
      </c>
      <c r="H1354" s="1" t="s">
        <v>35</v>
      </c>
      <c r="I1354" s="1" t="s">
        <v>36</v>
      </c>
    </row>
    <row r="1355" customFormat="false" ht="15" hidden="false" customHeight="true" outlineLevel="0" collapsed="false">
      <c r="A1355" s="1" t="n">
        <f aca="false">A1354+1</f>
        <v>1353</v>
      </c>
      <c r="B1355" s="1" t="n">
        <f aca="false">B1354+1</f>
        <v>2353</v>
      </c>
      <c r="C1355" s="1" t="s">
        <v>1434</v>
      </c>
      <c r="D1355" s="3" t="n">
        <v>18994</v>
      </c>
      <c r="E1355" s="1" t="s">
        <v>33</v>
      </c>
      <c r="F1355" s="1" t="n">
        <v>100</v>
      </c>
      <c r="G1355" s="1" t="s">
        <v>34</v>
      </c>
      <c r="H1355" s="1" t="s">
        <v>35</v>
      </c>
      <c r="I1355" s="1" t="s">
        <v>36</v>
      </c>
    </row>
    <row r="1356" customFormat="false" ht="15" hidden="false" customHeight="true" outlineLevel="0" collapsed="false">
      <c r="A1356" s="1" t="n">
        <f aca="false">A1355+1</f>
        <v>1354</v>
      </c>
      <c r="B1356" s="1" t="n">
        <f aca="false">B1355+1</f>
        <v>2354</v>
      </c>
      <c r="C1356" s="1" t="s">
        <v>1435</v>
      </c>
      <c r="D1356" s="3" t="n">
        <v>19085</v>
      </c>
      <c r="E1356" s="1" t="s">
        <v>33</v>
      </c>
      <c r="F1356" s="1" t="n">
        <v>100</v>
      </c>
      <c r="G1356" s="1" t="s">
        <v>34</v>
      </c>
      <c r="H1356" s="1" t="s">
        <v>35</v>
      </c>
      <c r="I1356" s="1" t="s">
        <v>36</v>
      </c>
    </row>
    <row r="1357" customFormat="false" ht="15" hidden="false" customHeight="true" outlineLevel="0" collapsed="false">
      <c r="A1357" s="1" t="n">
        <f aca="false">A1356+1</f>
        <v>1355</v>
      </c>
      <c r="B1357" s="1" t="n">
        <f aca="false">B1356+1</f>
        <v>2355</v>
      </c>
      <c r="C1357" s="1" t="s">
        <v>1436</v>
      </c>
      <c r="D1357" s="3" t="n">
        <v>19360</v>
      </c>
      <c r="E1357" s="1" t="s">
        <v>33</v>
      </c>
      <c r="F1357" s="1" t="n">
        <v>100</v>
      </c>
      <c r="G1357" s="1" t="s">
        <v>34</v>
      </c>
      <c r="H1357" s="1" t="s">
        <v>35</v>
      </c>
      <c r="I1357" s="1" t="s">
        <v>36</v>
      </c>
    </row>
    <row r="1358" customFormat="false" ht="15" hidden="false" customHeight="true" outlineLevel="0" collapsed="false">
      <c r="A1358" s="1" t="n">
        <f aca="false">A1357+1</f>
        <v>1356</v>
      </c>
      <c r="B1358" s="1" t="n">
        <f aca="false">B1357+1</f>
        <v>2356</v>
      </c>
      <c r="C1358" s="1" t="s">
        <v>1437</v>
      </c>
      <c r="D1358" s="3" t="n">
        <v>19450</v>
      </c>
      <c r="E1358" s="1" t="s">
        <v>33</v>
      </c>
      <c r="F1358" s="1" t="n">
        <v>100</v>
      </c>
      <c r="G1358" s="1" t="s">
        <v>34</v>
      </c>
      <c r="H1358" s="1" t="s">
        <v>35</v>
      </c>
      <c r="I1358" s="1" t="s">
        <v>36</v>
      </c>
    </row>
    <row r="1359" customFormat="false" ht="15" hidden="false" customHeight="true" outlineLevel="0" collapsed="false">
      <c r="A1359" s="1" t="n">
        <f aca="false">A1358+1</f>
        <v>1357</v>
      </c>
      <c r="B1359" s="1" t="n">
        <f aca="false">B1358+1</f>
        <v>2357</v>
      </c>
      <c r="C1359" s="1" t="s">
        <v>1438</v>
      </c>
      <c r="D1359" s="3" t="n">
        <v>19725</v>
      </c>
      <c r="E1359" s="1" t="s">
        <v>33</v>
      </c>
      <c r="F1359" s="1" t="n">
        <v>100</v>
      </c>
      <c r="G1359" s="1" t="s">
        <v>34</v>
      </c>
      <c r="H1359" s="1" t="s">
        <v>35</v>
      </c>
      <c r="I1359" s="1" t="s">
        <v>36</v>
      </c>
    </row>
    <row r="1360" customFormat="false" ht="15" hidden="false" customHeight="true" outlineLevel="0" collapsed="false">
      <c r="A1360" s="1" t="n">
        <f aca="false">A1359+1</f>
        <v>1358</v>
      </c>
      <c r="B1360" s="1" t="n">
        <f aca="false">B1359+1</f>
        <v>2358</v>
      </c>
      <c r="C1360" s="1" t="s">
        <v>1439</v>
      </c>
      <c r="D1360" s="3" t="n">
        <v>19815</v>
      </c>
      <c r="E1360" s="1" t="s">
        <v>33</v>
      </c>
      <c r="F1360" s="1" t="n">
        <v>100</v>
      </c>
      <c r="G1360" s="1" t="s">
        <v>34</v>
      </c>
      <c r="H1360" s="1" t="s">
        <v>35</v>
      </c>
      <c r="I1360" s="1" t="s">
        <v>36</v>
      </c>
    </row>
    <row r="1361" customFormat="false" ht="15" hidden="false" customHeight="true" outlineLevel="0" collapsed="false">
      <c r="A1361" s="1" t="n">
        <f aca="false">A1360+1</f>
        <v>1359</v>
      </c>
      <c r="B1361" s="1" t="n">
        <f aca="false">B1360+1</f>
        <v>2359</v>
      </c>
      <c r="C1361" s="1" t="s">
        <v>1440</v>
      </c>
      <c r="D1361" s="3" t="n">
        <v>20090</v>
      </c>
      <c r="E1361" s="1" t="s">
        <v>33</v>
      </c>
      <c r="F1361" s="1" t="n">
        <v>100</v>
      </c>
      <c r="G1361" s="1" t="s">
        <v>34</v>
      </c>
      <c r="H1361" s="1" t="s">
        <v>35</v>
      </c>
      <c r="I1361" s="1" t="s">
        <v>36</v>
      </c>
    </row>
    <row r="1362" customFormat="false" ht="15" hidden="false" customHeight="true" outlineLevel="0" collapsed="false">
      <c r="A1362" s="1" t="n">
        <f aca="false">A1361+1</f>
        <v>1360</v>
      </c>
      <c r="B1362" s="1" t="n">
        <f aca="false">B1361+1</f>
        <v>2360</v>
      </c>
      <c r="C1362" s="1" t="s">
        <v>1441</v>
      </c>
      <c r="D1362" s="3" t="n">
        <v>20180</v>
      </c>
      <c r="E1362" s="1" t="s">
        <v>33</v>
      </c>
      <c r="F1362" s="1" t="n">
        <v>100</v>
      </c>
      <c r="G1362" s="1" t="s">
        <v>34</v>
      </c>
      <c r="H1362" s="1" t="s">
        <v>35</v>
      </c>
      <c r="I1362" s="1" t="s">
        <v>36</v>
      </c>
    </row>
    <row r="1363" customFormat="false" ht="15" hidden="false" customHeight="true" outlineLevel="0" collapsed="false">
      <c r="A1363" s="1" t="n">
        <f aca="false">A1362+1</f>
        <v>1361</v>
      </c>
      <c r="B1363" s="1" t="n">
        <f aca="false">B1362+1</f>
        <v>2361</v>
      </c>
      <c r="C1363" s="1" t="s">
        <v>1442</v>
      </c>
      <c r="D1363" s="3" t="n">
        <v>20455</v>
      </c>
      <c r="E1363" s="1" t="s">
        <v>33</v>
      </c>
      <c r="F1363" s="1" t="n">
        <v>100</v>
      </c>
      <c r="G1363" s="1" t="s">
        <v>34</v>
      </c>
      <c r="H1363" s="1" t="s">
        <v>35</v>
      </c>
      <c r="I1363" s="1" t="s">
        <v>36</v>
      </c>
    </row>
    <row r="1364" customFormat="false" ht="15" hidden="false" customHeight="true" outlineLevel="0" collapsed="false">
      <c r="A1364" s="1" t="n">
        <f aca="false">A1363+1</f>
        <v>1362</v>
      </c>
      <c r="B1364" s="1" t="n">
        <f aca="false">B1363+1</f>
        <v>2362</v>
      </c>
      <c r="C1364" s="1" t="s">
        <v>1443</v>
      </c>
      <c r="D1364" s="3" t="n">
        <v>20546</v>
      </c>
      <c r="E1364" s="1" t="s">
        <v>33</v>
      </c>
      <c r="F1364" s="1" t="n">
        <v>100</v>
      </c>
      <c r="G1364" s="1" t="s">
        <v>34</v>
      </c>
      <c r="H1364" s="1" t="s">
        <v>35</v>
      </c>
      <c r="I1364" s="1" t="s">
        <v>36</v>
      </c>
    </row>
    <row r="1365" customFormat="false" ht="15" hidden="false" customHeight="true" outlineLevel="0" collapsed="false">
      <c r="A1365" s="1" t="n">
        <f aca="false">A1364+1</f>
        <v>1363</v>
      </c>
      <c r="B1365" s="1" t="n">
        <f aca="false">B1364+1</f>
        <v>2363</v>
      </c>
      <c r="C1365" s="1" t="s">
        <v>1444</v>
      </c>
      <c r="D1365" s="3" t="n">
        <v>20821</v>
      </c>
      <c r="E1365" s="1" t="s">
        <v>33</v>
      </c>
      <c r="F1365" s="1" t="n">
        <v>100</v>
      </c>
      <c r="G1365" s="1" t="s">
        <v>34</v>
      </c>
      <c r="H1365" s="1" t="s">
        <v>35</v>
      </c>
      <c r="I1365" s="1" t="s">
        <v>36</v>
      </c>
    </row>
    <row r="1366" customFormat="false" ht="15" hidden="false" customHeight="true" outlineLevel="0" collapsed="false">
      <c r="A1366" s="1" t="n">
        <f aca="false">A1365+1</f>
        <v>1364</v>
      </c>
      <c r="B1366" s="1" t="n">
        <f aca="false">B1365+1</f>
        <v>2364</v>
      </c>
      <c r="C1366" s="1" t="s">
        <v>1445</v>
      </c>
      <c r="D1366" s="3" t="n">
        <v>20911</v>
      </c>
      <c r="E1366" s="1" t="s">
        <v>33</v>
      </c>
      <c r="F1366" s="1" t="n">
        <v>100</v>
      </c>
      <c r="G1366" s="1" t="s">
        <v>34</v>
      </c>
      <c r="H1366" s="1" t="s">
        <v>35</v>
      </c>
      <c r="I1366" s="1" t="s">
        <v>36</v>
      </c>
    </row>
    <row r="1367" customFormat="false" ht="15" hidden="false" customHeight="true" outlineLevel="0" collapsed="false">
      <c r="A1367" s="1" t="n">
        <f aca="false">A1366+1</f>
        <v>1365</v>
      </c>
      <c r="B1367" s="1" t="n">
        <f aca="false">B1366+1</f>
        <v>2365</v>
      </c>
      <c r="C1367" s="1" t="s">
        <v>1446</v>
      </c>
      <c r="D1367" s="3" t="n">
        <v>21186</v>
      </c>
      <c r="E1367" s="1" t="s">
        <v>33</v>
      </c>
      <c r="F1367" s="1" t="n">
        <v>100</v>
      </c>
      <c r="G1367" s="1" t="s">
        <v>34</v>
      </c>
      <c r="H1367" s="1" t="s">
        <v>35</v>
      </c>
      <c r="I1367" s="1" t="s">
        <v>36</v>
      </c>
    </row>
    <row r="1368" customFormat="false" ht="15" hidden="false" customHeight="true" outlineLevel="0" collapsed="false">
      <c r="A1368" s="1" t="n">
        <f aca="false">A1367+1</f>
        <v>1366</v>
      </c>
      <c r="B1368" s="1" t="n">
        <f aca="false">B1367+1</f>
        <v>2366</v>
      </c>
      <c r="C1368" s="1" t="s">
        <v>1447</v>
      </c>
      <c r="D1368" s="3" t="n">
        <v>18629</v>
      </c>
      <c r="E1368" s="1" t="s">
        <v>39</v>
      </c>
      <c r="F1368" s="1" t="n">
        <v>50</v>
      </c>
      <c r="G1368" s="1" t="s">
        <v>34</v>
      </c>
      <c r="H1368" s="1" t="s">
        <v>35</v>
      </c>
      <c r="I1368" s="1" t="s">
        <v>36</v>
      </c>
      <c r="N1368" s="1" t="n">
        <v>75</v>
      </c>
    </row>
    <row r="1369" customFormat="false" ht="15" hidden="false" customHeight="true" outlineLevel="0" collapsed="false">
      <c r="A1369" s="1" t="n">
        <f aca="false">A1368+1</f>
        <v>1367</v>
      </c>
      <c r="B1369" s="1" t="n">
        <f aca="false">B1368+1</f>
        <v>2367</v>
      </c>
      <c r="C1369" s="1" t="s">
        <v>1448</v>
      </c>
      <c r="D1369" s="3" t="n">
        <v>18719</v>
      </c>
      <c r="E1369" s="1" t="s">
        <v>39</v>
      </c>
      <c r="F1369" s="1" t="n">
        <v>50</v>
      </c>
      <c r="G1369" s="1" t="s">
        <v>34</v>
      </c>
      <c r="H1369" s="1" t="s">
        <v>35</v>
      </c>
      <c r="I1369" s="1" t="s">
        <v>36</v>
      </c>
      <c r="N1369" s="1" t="n">
        <v>75</v>
      </c>
    </row>
    <row r="1370" customFormat="false" ht="15" hidden="false" customHeight="true" outlineLevel="0" collapsed="false">
      <c r="A1370" s="1" t="n">
        <f aca="false">A1369+1</f>
        <v>1368</v>
      </c>
      <c r="B1370" s="1" t="n">
        <f aca="false">B1369+1</f>
        <v>2368</v>
      </c>
      <c r="C1370" s="1" t="s">
        <v>1449</v>
      </c>
      <c r="D1370" s="3" t="n">
        <v>18994</v>
      </c>
      <c r="E1370" s="1" t="s">
        <v>39</v>
      </c>
      <c r="F1370" s="1" t="n">
        <v>50</v>
      </c>
      <c r="G1370" s="1" t="s">
        <v>34</v>
      </c>
      <c r="H1370" s="1" t="s">
        <v>35</v>
      </c>
      <c r="I1370" s="1" t="s">
        <v>36</v>
      </c>
      <c r="N1370" s="1" t="n">
        <v>75</v>
      </c>
    </row>
    <row r="1371" customFormat="false" ht="15" hidden="false" customHeight="true" outlineLevel="0" collapsed="false">
      <c r="A1371" s="1" t="n">
        <f aca="false">A1370+1</f>
        <v>1369</v>
      </c>
      <c r="B1371" s="1" t="n">
        <f aca="false">B1370+1</f>
        <v>2369</v>
      </c>
      <c r="C1371" s="1" t="s">
        <v>1450</v>
      </c>
      <c r="D1371" s="3" t="n">
        <v>19085</v>
      </c>
      <c r="E1371" s="1" t="s">
        <v>39</v>
      </c>
      <c r="F1371" s="1" t="n">
        <v>50</v>
      </c>
      <c r="G1371" s="1" t="s">
        <v>34</v>
      </c>
      <c r="H1371" s="1" t="s">
        <v>35</v>
      </c>
      <c r="I1371" s="1" t="s">
        <v>36</v>
      </c>
      <c r="N1371" s="1" t="n">
        <v>75</v>
      </c>
    </row>
    <row r="1372" customFormat="false" ht="15" hidden="false" customHeight="true" outlineLevel="0" collapsed="false">
      <c r="A1372" s="1" t="n">
        <f aca="false">A1371+1</f>
        <v>1370</v>
      </c>
      <c r="B1372" s="1" t="n">
        <f aca="false">B1371+1</f>
        <v>2370</v>
      </c>
      <c r="C1372" s="1" t="s">
        <v>1451</v>
      </c>
      <c r="D1372" s="3" t="n">
        <v>19360</v>
      </c>
      <c r="E1372" s="1" t="s">
        <v>39</v>
      </c>
      <c r="F1372" s="1" t="n">
        <v>50</v>
      </c>
      <c r="G1372" s="1" t="s">
        <v>34</v>
      </c>
      <c r="H1372" s="1" t="s">
        <v>35</v>
      </c>
      <c r="I1372" s="1" t="s">
        <v>36</v>
      </c>
      <c r="N1372" s="1" t="n">
        <v>75</v>
      </c>
    </row>
    <row r="1373" customFormat="false" ht="15" hidden="false" customHeight="true" outlineLevel="0" collapsed="false">
      <c r="A1373" s="1" t="n">
        <f aca="false">A1372+1</f>
        <v>1371</v>
      </c>
      <c r="B1373" s="1" t="n">
        <f aca="false">B1372+1</f>
        <v>2371</v>
      </c>
      <c r="C1373" s="1" t="s">
        <v>1452</v>
      </c>
      <c r="D1373" s="3" t="n">
        <v>19450</v>
      </c>
      <c r="E1373" s="1" t="s">
        <v>39</v>
      </c>
      <c r="F1373" s="1" t="n">
        <v>50</v>
      </c>
      <c r="G1373" s="1" t="s">
        <v>34</v>
      </c>
      <c r="H1373" s="1" t="s">
        <v>35</v>
      </c>
      <c r="I1373" s="1" t="s">
        <v>36</v>
      </c>
      <c r="N1373" s="1" t="n">
        <v>75</v>
      </c>
    </row>
    <row r="1374" customFormat="false" ht="15" hidden="false" customHeight="true" outlineLevel="0" collapsed="false">
      <c r="A1374" s="1" t="n">
        <f aca="false">A1373+1</f>
        <v>1372</v>
      </c>
      <c r="B1374" s="1" t="n">
        <f aca="false">B1373+1</f>
        <v>2372</v>
      </c>
      <c r="C1374" s="1" t="s">
        <v>1453</v>
      </c>
      <c r="D1374" s="3" t="n">
        <v>19725</v>
      </c>
      <c r="E1374" s="1" t="s">
        <v>39</v>
      </c>
      <c r="F1374" s="1" t="n">
        <v>50</v>
      </c>
      <c r="G1374" s="1" t="s">
        <v>34</v>
      </c>
      <c r="H1374" s="1" t="s">
        <v>35</v>
      </c>
      <c r="I1374" s="1" t="s">
        <v>36</v>
      </c>
      <c r="N1374" s="1" t="n">
        <v>75</v>
      </c>
    </row>
    <row r="1375" customFormat="false" ht="15" hidden="false" customHeight="true" outlineLevel="0" collapsed="false">
      <c r="A1375" s="1" t="n">
        <f aca="false">A1374+1</f>
        <v>1373</v>
      </c>
      <c r="B1375" s="1" t="n">
        <f aca="false">B1374+1</f>
        <v>2373</v>
      </c>
      <c r="C1375" s="1" t="s">
        <v>1454</v>
      </c>
      <c r="D1375" s="3" t="n">
        <v>19815</v>
      </c>
      <c r="E1375" s="1" t="s">
        <v>39</v>
      </c>
      <c r="F1375" s="1" t="n">
        <v>50</v>
      </c>
      <c r="G1375" s="1" t="s">
        <v>34</v>
      </c>
      <c r="H1375" s="1" t="s">
        <v>35</v>
      </c>
      <c r="I1375" s="1" t="s">
        <v>36</v>
      </c>
      <c r="N1375" s="1" t="n">
        <v>75</v>
      </c>
    </row>
    <row r="1376" customFormat="false" ht="15" hidden="false" customHeight="true" outlineLevel="0" collapsed="false">
      <c r="A1376" s="1" t="n">
        <f aca="false">A1375+1</f>
        <v>1374</v>
      </c>
      <c r="B1376" s="1" t="n">
        <f aca="false">B1375+1</f>
        <v>2374</v>
      </c>
      <c r="C1376" s="1" t="s">
        <v>1455</v>
      </c>
      <c r="D1376" s="3" t="n">
        <v>20090</v>
      </c>
      <c r="E1376" s="1" t="s">
        <v>39</v>
      </c>
      <c r="F1376" s="1" t="n">
        <v>50</v>
      </c>
      <c r="G1376" s="1" t="s">
        <v>34</v>
      </c>
      <c r="H1376" s="1" t="s">
        <v>35</v>
      </c>
      <c r="I1376" s="1" t="s">
        <v>36</v>
      </c>
      <c r="N1376" s="1" t="n">
        <v>75</v>
      </c>
    </row>
    <row r="1377" customFormat="false" ht="15" hidden="false" customHeight="true" outlineLevel="0" collapsed="false">
      <c r="A1377" s="1" t="n">
        <f aca="false">A1376+1</f>
        <v>1375</v>
      </c>
      <c r="B1377" s="1" t="n">
        <f aca="false">B1376+1</f>
        <v>2375</v>
      </c>
      <c r="C1377" s="1" t="s">
        <v>1456</v>
      </c>
      <c r="D1377" s="3" t="n">
        <v>20180</v>
      </c>
      <c r="E1377" s="1" t="s">
        <v>39</v>
      </c>
      <c r="F1377" s="1" t="n">
        <v>50</v>
      </c>
      <c r="G1377" s="1" t="s">
        <v>34</v>
      </c>
      <c r="H1377" s="1" t="s">
        <v>35</v>
      </c>
      <c r="I1377" s="1" t="s">
        <v>36</v>
      </c>
      <c r="N1377" s="1" t="n">
        <v>75</v>
      </c>
    </row>
    <row r="1378" customFormat="false" ht="15" hidden="false" customHeight="true" outlineLevel="0" collapsed="false">
      <c r="A1378" s="1" t="n">
        <f aca="false">A1377+1</f>
        <v>1376</v>
      </c>
      <c r="B1378" s="1" t="n">
        <f aca="false">B1377+1</f>
        <v>2376</v>
      </c>
      <c r="C1378" s="1" t="s">
        <v>1457</v>
      </c>
      <c r="D1378" s="3" t="n">
        <v>20455</v>
      </c>
      <c r="E1378" s="1" t="s">
        <v>39</v>
      </c>
      <c r="F1378" s="1" t="n">
        <v>50</v>
      </c>
      <c r="G1378" s="1" t="s">
        <v>34</v>
      </c>
      <c r="H1378" s="1" t="s">
        <v>35</v>
      </c>
      <c r="I1378" s="1" t="s">
        <v>36</v>
      </c>
      <c r="N1378" s="1" t="n">
        <v>75</v>
      </c>
    </row>
    <row r="1379" customFormat="false" ht="15" hidden="false" customHeight="true" outlineLevel="0" collapsed="false">
      <c r="A1379" s="1" t="n">
        <f aca="false">A1378+1</f>
        <v>1377</v>
      </c>
      <c r="B1379" s="1" t="n">
        <f aca="false">B1378+1</f>
        <v>2377</v>
      </c>
      <c r="C1379" s="1" t="s">
        <v>1458</v>
      </c>
      <c r="D1379" s="3" t="n">
        <v>20546</v>
      </c>
      <c r="E1379" s="1" t="s">
        <v>39</v>
      </c>
      <c r="F1379" s="1" t="n">
        <v>50</v>
      </c>
      <c r="G1379" s="1" t="s">
        <v>34</v>
      </c>
      <c r="H1379" s="1" t="s">
        <v>35</v>
      </c>
      <c r="I1379" s="1" t="s">
        <v>36</v>
      </c>
      <c r="N1379" s="1" t="n">
        <v>75</v>
      </c>
    </row>
    <row r="1380" customFormat="false" ht="15" hidden="false" customHeight="true" outlineLevel="0" collapsed="false">
      <c r="A1380" s="1" t="n">
        <f aca="false">A1379+1</f>
        <v>1378</v>
      </c>
      <c r="B1380" s="1" t="n">
        <f aca="false">B1379+1</f>
        <v>2378</v>
      </c>
      <c r="C1380" s="1" t="s">
        <v>1459</v>
      </c>
      <c r="D1380" s="3" t="n">
        <v>20821</v>
      </c>
      <c r="E1380" s="1" t="s">
        <v>39</v>
      </c>
      <c r="F1380" s="1" t="n">
        <v>50</v>
      </c>
      <c r="G1380" s="1" t="s">
        <v>34</v>
      </c>
      <c r="H1380" s="1" t="s">
        <v>35</v>
      </c>
      <c r="I1380" s="1" t="s">
        <v>36</v>
      </c>
      <c r="N1380" s="1" t="n">
        <v>75</v>
      </c>
    </row>
    <row r="1381" customFormat="false" ht="15" hidden="false" customHeight="true" outlineLevel="0" collapsed="false">
      <c r="A1381" s="1" t="n">
        <f aca="false">A1380+1</f>
        <v>1379</v>
      </c>
      <c r="B1381" s="1" t="n">
        <f aca="false">B1380+1</f>
        <v>2379</v>
      </c>
      <c r="C1381" s="1" t="s">
        <v>1460</v>
      </c>
      <c r="D1381" s="3" t="n">
        <v>20911</v>
      </c>
      <c r="E1381" s="1" t="s">
        <v>39</v>
      </c>
      <c r="F1381" s="1" t="n">
        <v>50</v>
      </c>
      <c r="G1381" s="1" t="s">
        <v>34</v>
      </c>
      <c r="H1381" s="1" t="s">
        <v>35</v>
      </c>
      <c r="I1381" s="1" t="s">
        <v>36</v>
      </c>
      <c r="N1381" s="1" t="n">
        <v>75</v>
      </c>
    </row>
    <row r="1382" customFormat="false" ht="15" hidden="false" customHeight="true" outlineLevel="0" collapsed="false">
      <c r="A1382" s="1" t="n">
        <f aca="false">A1381+1</f>
        <v>1380</v>
      </c>
      <c r="B1382" s="1" t="n">
        <f aca="false">B1381+1</f>
        <v>2380</v>
      </c>
      <c r="C1382" s="1" t="s">
        <v>1461</v>
      </c>
      <c r="D1382" s="3" t="n">
        <v>21186</v>
      </c>
      <c r="E1382" s="1" t="s">
        <v>39</v>
      </c>
      <c r="F1382" s="1" t="n">
        <v>50</v>
      </c>
      <c r="G1382" s="1" t="s">
        <v>34</v>
      </c>
      <c r="H1382" s="1" t="s">
        <v>35</v>
      </c>
      <c r="I1382" s="1" t="s">
        <v>36</v>
      </c>
      <c r="N1382" s="1" t="n">
        <v>75</v>
      </c>
    </row>
    <row r="1383" customFormat="false" ht="15" hidden="false" customHeight="true" outlineLevel="0" collapsed="false">
      <c r="A1383" s="1" t="n">
        <f aca="false">A1382+1</f>
        <v>1381</v>
      </c>
      <c r="B1383" s="1" t="n">
        <f aca="false">B1382+1</f>
        <v>2381</v>
      </c>
      <c r="C1383" s="1" t="s">
        <v>1462</v>
      </c>
      <c r="D1383" s="3" t="n">
        <v>21276</v>
      </c>
      <c r="E1383" s="1" t="s">
        <v>39</v>
      </c>
      <c r="F1383" s="1" t="n">
        <v>50</v>
      </c>
      <c r="G1383" s="1" t="s">
        <v>34</v>
      </c>
      <c r="H1383" s="1" t="s">
        <v>35</v>
      </c>
      <c r="I1383" s="1" t="s">
        <v>36</v>
      </c>
      <c r="N1383" s="1" t="n">
        <v>75</v>
      </c>
    </row>
    <row r="1384" customFormat="false" ht="15" hidden="false" customHeight="true" outlineLevel="0" collapsed="false">
      <c r="A1384" s="1" t="n">
        <f aca="false">A1383+1</f>
        <v>1382</v>
      </c>
      <c r="B1384" s="1" t="n">
        <f aca="false">B1383+1</f>
        <v>2382</v>
      </c>
      <c r="C1384" s="1" t="s">
        <v>1463</v>
      </c>
      <c r="D1384" s="3" t="n">
        <v>21551</v>
      </c>
      <c r="E1384" s="1" t="s">
        <v>39</v>
      </c>
      <c r="F1384" s="1" t="n">
        <v>50</v>
      </c>
      <c r="G1384" s="1" t="s">
        <v>34</v>
      </c>
      <c r="H1384" s="1" t="s">
        <v>35</v>
      </c>
      <c r="I1384" s="1" t="s">
        <v>36</v>
      </c>
      <c r="N1384" s="1" t="n">
        <v>75</v>
      </c>
    </row>
    <row r="1385" customFormat="false" ht="15" hidden="false" customHeight="true" outlineLevel="0" collapsed="false">
      <c r="A1385" s="1" t="n">
        <f aca="false">A1384+1</f>
        <v>1383</v>
      </c>
      <c r="B1385" s="1" t="n">
        <f aca="false">B1384+1</f>
        <v>2383</v>
      </c>
      <c r="C1385" s="1" t="s">
        <v>1464</v>
      </c>
      <c r="D1385" s="3" t="n">
        <v>21641</v>
      </c>
      <c r="E1385" s="1" t="s">
        <v>39</v>
      </c>
      <c r="F1385" s="1" t="n">
        <v>50</v>
      </c>
      <c r="G1385" s="1" t="s">
        <v>34</v>
      </c>
      <c r="H1385" s="1" t="s">
        <v>35</v>
      </c>
      <c r="I1385" s="1" t="s">
        <v>36</v>
      </c>
      <c r="N1385" s="1" t="n">
        <v>75</v>
      </c>
    </row>
    <row r="1386" customFormat="false" ht="15" hidden="false" customHeight="true" outlineLevel="0" collapsed="false">
      <c r="A1386" s="1" t="n">
        <f aca="false">A1385+1</f>
        <v>1384</v>
      </c>
      <c r="B1386" s="1" t="n">
        <f aca="false">B1385+1</f>
        <v>2384</v>
      </c>
      <c r="C1386" s="1" t="s">
        <v>1465</v>
      </c>
      <c r="D1386" s="3" t="n">
        <v>21916</v>
      </c>
      <c r="E1386" s="1" t="s">
        <v>39</v>
      </c>
      <c r="F1386" s="1" t="n">
        <v>50</v>
      </c>
      <c r="G1386" s="1" t="s">
        <v>34</v>
      </c>
      <c r="H1386" s="1" t="s">
        <v>35</v>
      </c>
      <c r="I1386" s="1" t="s">
        <v>36</v>
      </c>
      <c r="N1386" s="1" t="n">
        <v>75</v>
      </c>
    </row>
    <row r="1387" customFormat="false" ht="15" hidden="false" customHeight="true" outlineLevel="0" collapsed="false">
      <c r="A1387" s="1" t="n">
        <f aca="false">A1386+1</f>
        <v>1385</v>
      </c>
      <c r="B1387" s="1" t="n">
        <f aca="false">B1386+1</f>
        <v>2385</v>
      </c>
      <c r="C1387" s="1" t="s">
        <v>1466</v>
      </c>
      <c r="D1387" s="3" t="n">
        <v>22007</v>
      </c>
      <c r="E1387" s="1" t="s">
        <v>39</v>
      </c>
      <c r="F1387" s="1" t="n">
        <v>50</v>
      </c>
      <c r="G1387" s="1" t="s">
        <v>34</v>
      </c>
      <c r="H1387" s="1" t="s">
        <v>35</v>
      </c>
      <c r="I1387" s="1" t="s">
        <v>36</v>
      </c>
      <c r="N1387" s="1" t="n">
        <v>75</v>
      </c>
    </row>
    <row r="1388" customFormat="false" ht="15" hidden="false" customHeight="true" outlineLevel="0" collapsed="false">
      <c r="A1388" s="1" t="n">
        <f aca="false">A1387+1</f>
        <v>1386</v>
      </c>
      <c r="B1388" s="1" t="n">
        <f aca="false">B1387+1</f>
        <v>2386</v>
      </c>
      <c r="C1388" s="1" t="s">
        <v>1467</v>
      </c>
      <c r="D1388" s="3" t="n">
        <v>22282</v>
      </c>
      <c r="E1388" s="1" t="s">
        <v>39</v>
      </c>
      <c r="F1388" s="1" t="n">
        <v>50</v>
      </c>
      <c r="G1388" s="1" t="s">
        <v>34</v>
      </c>
      <c r="H1388" s="1" t="s">
        <v>35</v>
      </c>
      <c r="I1388" s="1" t="s">
        <v>36</v>
      </c>
      <c r="N1388" s="1" t="n">
        <v>75</v>
      </c>
    </row>
    <row r="1389" customFormat="false" ht="15" hidden="false" customHeight="true" outlineLevel="0" collapsed="false">
      <c r="A1389" s="1" t="n">
        <f aca="false">A1388+1</f>
        <v>1387</v>
      </c>
      <c r="B1389" s="1" t="n">
        <f aca="false">B1388+1</f>
        <v>2387</v>
      </c>
      <c r="C1389" s="1" t="s">
        <v>1468</v>
      </c>
      <c r="D1389" s="3" t="n">
        <v>22372</v>
      </c>
      <c r="E1389" s="1" t="s">
        <v>39</v>
      </c>
      <c r="F1389" s="1" t="n">
        <v>50</v>
      </c>
      <c r="G1389" s="1" t="s">
        <v>34</v>
      </c>
      <c r="H1389" s="1" t="s">
        <v>35</v>
      </c>
      <c r="I1389" s="1" t="s">
        <v>36</v>
      </c>
      <c r="N1389" s="1" t="n">
        <v>75</v>
      </c>
    </row>
    <row r="1390" customFormat="false" ht="15" hidden="false" customHeight="true" outlineLevel="0" collapsed="false">
      <c r="A1390" s="1" t="n">
        <f aca="false">A1389+1</f>
        <v>1388</v>
      </c>
      <c r="B1390" s="1" t="n">
        <f aca="false">B1389+1</f>
        <v>2388</v>
      </c>
      <c r="C1390" s="1" t="s">
        <v>1469</v>
      </c>
      <c r="D1390" s="3" t="n">
        <v>22647</v>
      </c>
      <c r="E1390" s="1" t="s">
        <v>39</v>
      </c>
      <c r="F1390" s="1" t="n">
        <v>50</v>
      </c>
      <c r="G1390" s="1" t="s">
        <v>34</v>
      </c>
      <c r="H1390" s="1" t="s">
        <v>35</v>
      </c>
      <c r="I1390" s="1" t="s">
        <v>36</v>
      </c>
      <c r="N1390" s="1" t="n">
        <v>75</v>
      </c>
    </row>
    <row r="1391" customFormat="false" ht="15" hidden="false" customHeight="true" outlineLevel="0" collapsed="false">
      <c r="A1391" s="1" t="n">
        <f aca="false">A1390+1</f>
        <v>1389</v>
      </c>
      <c r="B1391" s="1" t="n">
        <f aca="false">B1390+1</f>
        <v>2389</v>
      </c>
      <c r="C1391" s="1" t="s">
        <v>1470</v>
      </c>
      <c r="D1391" s="3" t="n">
        <v>22737</v>
      </c>
      <c r="E1391" s="1" t="s">
        <v>39</v>
      </c>
      <c r="F1391" s="1" t="n">
        <v>50</v>
      </c>
      <c r="G1391" s="1" t="s">
        <v>34</v>
      </c>
      <c r="H1391" s="1" t="s">
        <v>35</v>
      </c>
      <c r="I1391" s="1" t="s">
        <v>36</v>
      </c>
      <c r="N1391" s="1" t="n">
        <v>75</v>
      </c>
    </row>
    <row r="1392" customFormat="false" ht="15" hidden="false" customHeight="true" outlineLevel="0" collapsed="false">
      <c r="A1392" s="1" t="n">
        <f aca="false">A1391+1</f>
        <v>1390</v>
      </c>
      <c r="B1392" s="1" t="n">
        <f aca="false">B1391+1</f>
        <v>2390</v>
      </c>
      <c r="C1392" s="1" t="s">
        <v>1471</v>
      </c>
      <c r="D1392" s="3" t="n">
        <v>23012</v>
      </c>
      <c r="E1392" s="1" t="s">
        <v>39</v>
      </c>
      <c r="F1392" s="1" t="n">
        <v>50</v>
      </c>
      <c r="G1392" s="1" t="s">
        <v>34</v>
      </c>
      <c r="H1392" s="1" t="s">
        <v>35</v>
      </c>
      <c r="I1392" s="1" t="s">
        <v>36</v>
      </c>
      <c r="N1392" s="1" t="n">
        <v>75</v>
      </c>
    </row>
    <row r="1393" customFormat="false" ht="15" hidden="false" customHeight="true" outlineLevel="0" collapsed="false">
      <c r="A1393" s="1" t="n">
        <f aca="false">A1392+1</f>
        <v>1391</v>
      </c>
      <c r="B1393" s="1" t="n">
        <f aca="false">B1392+1</f>
        <v>2391</v>
      </c>
      <c r="C1393" s="1" t="s">
        <v>1472</v>
      </c>
      <c r="D1393" s="3" t="n">
        <v>23102</v>
      </c>
      <c r="E1393" s="1" t="s">
        <v>39</v>
      </c>
      <c r="F1393" s="1" t="n">
        <v>50</v>
      </c>
      <c r="G1393" s="1" t="s">
        <v>34</v>
      </c>
      <c r="H1393" s="1" t="s">
        <v>35</v>
      </c>
      <c r="I1393" s="1" t="s">
        <v>36</v>
      </c>
      <c r="N1393" s="1" t="n">
        <v>75</v>
      </c>
    </row>
    <row r="1394" customFormat="false" ht="15" hidden="false" customHeight="true" outlineLevel="0" collapsed="false">
      <c r="A1394" s="1" t="n">
        <f aca="false">A1393+1</f>
        <v>1392</v>
      </c>
      <c r="B1394" s="1" t="n">
        <f aca="false">B1393+1</f>
        <v>2392</v>
      </c>
      <c r="C1394" s="1" t="s">
        <v>1473</v>
      </c>
      <c r="D1394" s="3" t="n">
        <v>23377</v>
      </c>
      <c r="E1394" s="1" t="s">
        <v>39</v>
      </c>
      <c r="F1394" s="1" t="n">
        <v>50</v>
      </c>
      <c r="G1394" s="1" t="s">
        <v>34</v>
      </c>
      <c r="H1394" s="1" t="s">
        <v>35</v>
      </c>
      <c r="I1394" s="1" t="s">
        <v>36</v>
      </c>
      <c r="N1394" s="1" t="n">
        <v>75</v>
      </c>
    </row>
    <row r="1395" customFormat="false" ht="15" hidden="false" customHeight="true" outlineLevel="0" collapsed="false">
      <c r="A1395" s="1" t="n">
        <f aca="false">A1394+1</f>
        <v>1393</v>
      </c>
      <c r="B1395" s="1" t="n">
        <f aca="false">B1394+1</f>
        <v>2393</v>
      </c>
      <c r="C1395" s="1" t="s">
        <v>1474</v>
      </c>
      <c r="D1395" s="3" t="n">
        <v>23468</v>
      </c>
      <c r="E1395" s="1" t="s">
        <v>39</v>
      </c>
      <c r="F1395" s="1" t="n">
        <v>50</v>
      </c>
      <c r="G1395" s="1" t="s">
        <v>34</v>
      </c>
      <c r="H1395" s="1" t="s">
        <v>35</v>
      </c>
      <c r="I1395" s="1" t="s">
        <v>36</v>
      </c>
      <c r="N1395" s="1" t="n">
        <v>75</v>
      </c>
    </row>
    <row r="1396" customFormat="false" ht="15" hidden="false" customHeight="true" outlineLevel="0" collapsed="false">
      <c r="A1396" s="1" t="n">
        <f aca="false">A1395+1</f>
        <v>1394</v>
      </c>
      <c r="B1396" s="1" t="n">
        <f aca="false">B1395+1</f>
        <v>2394</v>
      </c>
      <c r="C1396" s="1" t="s">
        <v>1475</v>
      </c>
      <c r="D1396" s="3" t="n">
        <v>23743</v>
      </c>
      <c r="E1396" s="1" t="s">
        <v>39</v>
      </c>
      <c r="F1396" s="1" t="n">
        <v>50</v>
      </c>
      <c r="G1396" s="1" t="s">
        <v>34</v>
      </c>
      <c r="H1396" s="1" t="s">
        <v>35</v>
      </c>
      <c r="I1396" s="1" t="s">
        <v>36</v>
      </c>
      <c r="N1396" s="1" t="n">
        <v>75</v>
      </c>
    </row>
    <row r="1397" customFormat="false" ht="15" hidden="false" customHeight="true" outlineLevel="0" collapsed="false">
      <c r="A1397" s="1" t="n">
        <f aca="false">A1396+1</f>
        <v>1395</v>
      </c>
      <c r="B1397" s="1" t="n">
        <f aca="false">B1396+1</f>
        <v>2395</v>
      </c>
      <c r="C1397" s="1" t="s">
        <v>1476</v>
      </c>
      <c r="D1397" s="3" t="n">
        <v>18629</v>
      </c>
      <c r="E1397" s="1" t="s">
        <v>39</v>
      </c>
      <c r="F1397" s="1" t="n">
        <v>50</v>
      </c>
      <c r="G1397" s="1" t="s">
        <v>34</v>
      </c>
      <c r="H1397" s="1" t="s">
        <v>35</v>
      </c>
      <c r="I1397" s="1" t="s">
        <v>36</v>
      </c>
      <c r="N1397" s="1" t="n">
        <v>75</v>
      </c>
      <c r="O1397" s="1" t="n">
        <v>3</v>
      </c>
    </row>
    <row r="1398" customFormat="false" ht="15" hidden="false" customHeight="true" outlineLevel="0" collapsed="false">
      <c r="A1398" s="1" t="n">
        <f aca="false">A1397+1</f>
        <v>1396</v>
      </c>
      <c r="B1398" s="1" t="n">
        <f aca="false">B1397+1</f>
        <v>2396</v>
      </c>
      <c r="C1398" s="1" t="s">
        <v>1477</v>
      </c>
      <c r="D1398" s="3" t="n">
        <v>18719</v>
      </c>
      <c r="E1398" s="1" t="s">
        <v>39</v>
      </c>
      <c r="F1398" s="1" t="n">
        <v>50</v>
      </c>
      <c r="G1398" s="1" t="s">
        <v>34</v>
      </c>
      <c r="H1398" s="1" t="s">
        <v>35</v>
      </c>
      <c r="I1398" s="1" t="s">
        <v>36</v>
      </c>
      <c r="N1398" s="1" t="n">
        <v>75</v>
      </c>
      <c r="O1398" s="1" t="n">
        <v>3</v>
      </c>
    </row>
    <row r="1399" customFormat="false" ht="15" hidden="false" customHeight="true" outlineLevel="0" collapsed="false">
      <c r="A1399" s="1" t="n">
        <f aca="false">A1398+1</f>
        <v>1397</v>
      </c>
      <c r="B1399" s="1" t="n">
        <f aca="false">B1398+1</f>
        <v>2397</v>
      </c>
      <c r="C1399" s="1" t="s">
        <v>1478</v>
      </c>
      <c r="D1399" s="3" t="n">
        <v>18994</v>
      </c>
      <c r="E1399" s="1" t="s">
        <v>39</v>
      </c>
      <c r="F1399" s="1" t="n">
        <v>50</v>
      </c>
      <c r="G1399" s="1" t="s">
        <v>34</v>
      </c>
      <c r="H1399" s="1" t="s">
        <v>35</v>
      </c>
      <c r="I1399" s="1" t="s">
        <v>36</v>
      </c>
      <c r="N1399" s="1" t="n">
        <v>75</v>
      </c>
      <c r="O1399" s="1" t="n">
        <v>3</v>
      </c>
    </row>
    <row r="1400" customFormat="false" ht="15" hidden="false" customHeight="true" outlineLevel="0" collapsed="false">
      <c r="A1400" s="1" t="n">
        <f aca="false">A1399+1</f>
        <v>1398</v>
      </c>
      <c r="B1400" s="1" t="n">
        <f aca="false">B1399+1</f>
        <v>2398</v>
      </c>
      <c r="C1400" s="1" t="s">
        <v>1479</v>
      </c>
      <c r="D1400" s="3" t="n">
        <v>19085</v>
      </c>
      <c r="E1400" s="1" t="s">
        <v>39</v>
      </c>
      <c r="F1400" s="1" t="n">
        <v>50</v>
      </c>
      <c r="G1400" s="1" t="s">
        <v>34</v>
      </c>
      <c r="H1400" s="1" t="s">
        <v>35</v>
      </c>
      <c r="I1400" s="1" t="s">
        <v>36</v>
      </c>
      <c r="N1400" s="1" t="n">
        <v>75</v>
      </c>
      <c r="O1400" s="1" t="n">
        <v>3</v>
      </c>
    </row>
    <row r="1401" customFormat="false" ht="15" hidden="false" customHeight="true" outlineLevel="0" collapsed="false">
      <c r="A1401" s="1" t="n">
        <f aca="false">A1400+1</f>
        <v>1399</v>
      </c>
      <c r="B1401" s="1" t="n">
        <f aca="false">B1400+1</f>
        <v>2399</v>
      </c>
      <c r="C1401" s="1" t="s">
        <v>1480</v>
      </c>
      <c r="D1401" s="3" t="n">
        <v>19360</v>
      </c>
      <c r="E1401" s="1" t="s">
        <v>39</v>
      </c>
      <c r="F1401" s="1" t="n">
        <v>50</v>
      </c>
      <c r="G1401" s="1" t="s">
        <v>34</v>
      </c>
      <c r="H1401" s="1" t="s">
        <v>35</v>
      </c>
      <c r="I1401" s="1" t="s">
        <v>36</v>
      </c>
      <c r="N1401" s="1" t="n">
        <v>75</v>
      </c>
      <c r="O1401" s="1" t="n">
        <v>3</v>
      </c>
    </row>
    <row r="1402" customFormat="false" ht="15" hidden="false" customHeight="true" outlineLevel="0" collapsed="false">
      <c r="A1402" s="1" t="n">
        <f aca="false">A1401+1</f>
        <v>1400</v>
      </c>
      <c r="B1402" s="1" t="n">
        <f aca="false">B1401+1</f>
        <v>2400</v>
      </c>
      <c r="C1402" s="1" t="s">
        <v>1481</v>
      </c>
      <c r="D1402" s="3" t="n">
        <v>19450</v>
      </c>
      <c r="E1402" s="1" t="s">
        <v>39</v>
      </c>
      <c r="F1402" s="1" t="n">
        <v>50</v>
      </c>
      <c r="G1402" s="1" t="s">
        <v>34</v>
      </c>
      <c r="H1402" s="1" t="s">
        <v>35</v>
      </c>
      <c r="I1402" s="1" t="s">
        <v>36</v>
      </c>
      <c r="N1402" s="1" t="n">
        <v>75</v>
      </c>
      <c r="O1402" s="1" t="n">
        <v>3</v>
      </c>
    </row>
    <row r="1403" customFormat="false" ht="15" hidden="false" customHeight="true" outlineLevel="0" collapsed="false">
      <c r="A1403" s="1" t="n">
        <f aca="false">A1402+1</f>
        <v>1401</v>
      </c>
      <c r="B1403" s="1" t="n">
        <f aca="false">B1402+1</f>
        <v>2401</v>
      </c>
      <c r="C1403" s="1" t="s">
        <v>1482</v>
      </c>
      <c r="D1403" s="3" t="n">
        <v>19725</v>
      </c>
      <c r="E1403" s="1" t="s">
        <v>39</v>
      </c>
      <c r="F1403" s="1" t="n">
        <v>50</v>
      </c>
      <c r="G1403" s="1" t="s">
        <v>34</v>
      </c>
      <c r="H1403" s="1" t="s">
        <v>35</v>
      </c>
      <c r="I1403" s="1" t="s">
        <v>36</v>
      </c>
      <c r="N1403" s="1" t="n">
        <v>75</v>
      </c>
      <c r="O1403" s="1" t="n">
        <v>3</v>
      </c>
    </row>
    <row r="1404" customFormat="false" ht="15" hidden="false" customHeight="true" outlineLevel="0" collapsed="false">
      <c r="A1404" s="1" t="n">
        <f aca="false">A1403+1</f>
        <v>1402</v>
      </c>
      <c r="B1404" s="1" t="n">
        <f aca="false">B1403+1</f>
        <v>2402</v>
      </c>
      <c r="C1404" s="1" t="s">
        <v>1483</v>
      </c>
      <c r="D1404" s="3" t="n">
        <v>19815</v>
      </c>
      <c r="E1404" s="1" t="s">
        <v>39</v>
      </c>
      <c r="F1404" s="1" t="n">
        <v>50</v>
      </c>
      <c r="G1404" s="1" t="s">
        <v>34</v>
      </c>
      <c r="H1404" s="1" t="s">
        <v>35</v>
      </c>
      <c r="I1404" s="1" t="s">
        <v>36</v>
      </c>
      <c r="N1404" s="1" t="n">
        <v>75</v>
      </c>
      <c r="O1404" s="1" t="n">
        <v>3</v>
      </c>
    </row>
    <row r="1405" customFormat="false" ht="15" hidden="false" customHeight="true" outlineLevel="0" collapsed="false">
      <c r="A1405" s="1" t="n">
        <f aca="false">A1404+1</f>
        <v>1403</v>
      </c>
      <c r="B1405" s="1" t="n">
        <f aca="false">B1404+1</f>
        <v>2403</v>
      </c>
      <c r="C1405" s="1" t="s">
        <v>1484</v>
      </c>
      <c r="D1405" s="3" t="n">
        <v>20090</v>
      </c>
      <c r="E1405" s="1" t="s">
        <v>39</v>
      </c>
      <c r="F1405" s="1" t="n">
        <v>50</v>
      </c>
      <c r="G1405" s="1" t="s">
        <v>34</v>
      </c>
      <c r="H1405" s="1" t="s">
        <v>35</v>
      </c>
      <c r="I1405" s="1" t="s">
        <v>36</v>
      </c>
      <c r="N1405" s="1" t="n">
        <v>75</v>
      </c>
      <c r="O1405" s="1" t="n">
        <v>3</v>
      </c>
    </row>
    <row r="1406" customFormat="false" ht="15" hidden="false" customHeight="true" outlineLevel="0" collapsed="false">
      <c r="A1406" s="1" t="n">
        <f aca="false">A1405+1</f>
        <v>1404</v>
      </c>
      <c r="B1406" s="1" t="n">
        <f aca="false">B1405+1</f>
        <v>2404</v>
      </c>
      <c r="C1406" s="1" t="s">
        <v>1485</v>
      </c>
      <c r="D1406" s="3" t="n">
        <v>20180</v>
      </c>
      <c r="E1406" s="1" t="s">
        <v>39</v>
      </c>
      <c r="F1406" s="1" t="n">
        <v>50</v>
      </c>
      <c r="G1406" s="1" t="s">
        <v>34</v>
      </c>
      <c r="H1406" s="1" t="s">
        <v>35</v>
      </c>
      <c r="I1406" s="1" t="s">
        <v>36</v>
      </c>
      <c r="N1406" s="1" t="n">
        <v>75</v>
      </c>
      <c r="O1406" s="1" t="n">
        <v>3</v>
      </c>
    </row>
    <row r="1407" customFormat="false" ht="15" hidden="false" customHeight="true" outlineLevel="0" collapsed="false">
      <c r="A1407" s="1" t="n">
        <f aca="false">A1406+1</f>
        <v>1405</v>
      </c>
      <c r="B1407" s="1" t="n">
        <f aca="false">B1406+1</f>
        <v>2405</v>
      </c>
      <c r="C1407" s="1" t="s">
        <v>1486</v>
      </c>
      <c r="D1407" s="3" t="n">
        <v>20455</v>
      </c>
      <c r="E1407" s="1" t="s">
        <v>39</v>
      </c>
      <c r="F1407" s="1" t="n">
        <v>50</v>
      </c>
      <c r="G1407" s="1" t="s">
        <v>34</v>
      </c>
      <c r="H1407" s="1" t="s">
        <v>35</v>
      </c>
      <c r="I1407" s="1" t="s">
        <v>36</v>
      </c>
      <c r="N1407" s="1" t="n">
        <v>75</v>
      </c>
      <c r="O1407" s="1" t="n">
        <v>3</v>
      </c>
    </row>
    <row r="1408" customFormat="false" ht="15" hidden="false" customHeight="true" outlineLevel="0" collapsed="false">
      <c r="A1408" s="1" t="n">
        <f aca="false">A1407+1</f>
        <v>1406</v>
      </c>
      <c r="B1408" s="1" t="n">
        <f aca="false">B1407+1</f>
        <v>2406</v>
      </c>
      <c r="C1408" s="1" t="s">
        <v>1487</v>
      </c>
      <c r="D1408" s="3" t="n">
        <v>20546</v>
      </c>
      <c r="E1408" s="1" t="s">
        <v>39</v>
      </c>
      <c r="F1408" s="1" t="n">
        <v>50</v>
      </c>
      <c r="G1408" s="1" t="s">
        <v>34</v>
      </c>
      <c r="H1408" s="1" t="s">
        <v>35</v>
      </c>
      <c r="I1408" s="1" t="s">
        <v>36</v>
      </c>
      <c r="N1408" s="1" t="n">
        <v>75</v>
      </c>
      <c r="O1408" s="1" t="n">
        <v>3</v>
      </c>
    </row>
    <row r="1409" customFormat="false" ht="15" hidden="false" customHeight="true" outlineLevel="0" collapsed="false">
      <c r="A1409" s="1" t="n">
        <f aca="false">A1408+1</f>
        <v>1407</v>
      </c>
      <c r="B1409" s="1" t="n">
        <f aca="false">B1408+1</f>
        <v>2407</v>
      </c>
      <c r="C1409" s="1" t="s">
        <v>1488</v>
      </c>
      <c r="D1409" s="3" t="n">
        <v>20821</v>
      </c>
      <c r="E1409" s="1" t="s">
        <v>39</v>
      </c>
      <c r="F1409" s="1" t="n">
        <v>50</v>
      </c>
      <c r="G1409" s="1" t="s">
        <v>34</v>
      </c>
      <c r="H1409" s="1" t="s">
        <v>35</v>
      </c>
      <c r="I1409" s="1" t="s">
        <v>36</v>
      </c>
      <c r="N1409" s="1" t="n">
        <v>75</v>
      </c>
      <c r="O1409" s="1" t="n">
        <v>3</v>
      </c>
    </row>
    <row r="1410" customFormat="false" ht="15" hidden="false" customHeight="true" outlineLevel="0" collapsed="false">
      <c r="A1410" s="1" t="n">
        <f aca="false">A1409+1</f>
        <v>1408</v>
      </c>
      <c r="B1410" s="1" t="n">
        <f aca="false">B1409+1</f>
        <v>2408</v>
      </c>
      <c r="C1410" s="1" t="s">
        <v>1489</v>
      </c>
      <c r="D1410" s="3" t="n">
        <v>20911</v>
      </c>
      <c r="E1410" s="1" t="s">
        <v>39</v>
      </c>
      <c r="F1410" s="1" t="n">
        <v>50</v>
      </c>
      <c r="G1410" s="1" t="s">
        <v>34</v>
      </c>
      <c r="H1410" s="1" t="s">
        <v>35</v>
      </c>
      <c r="I1410" s="1" t="s">
        <v>36</v>
      </c>
      <c r="N1410" s="1" t="n">
        <v>75</v>
      </c>
      <c r="O1410" s="1" t="n">
        <v>3</v>
      </c>
    </row>
    <row r="1411" customFormat="false" ht="15" hidden="false" customHeight="true" outlineLevel="0" collapsed="false">
      <c r="A1411" s="1" t="n">
        <f aca="false">A1410+1</f>
        <v>1409</v>
      </c>
      <c r="B1411" s="1" t="n">
        <f aca="false">B1410+1</f>
        <v>2409</v>
      </c>
      <c r="C1411" s="1" t="s">
        <v>1490</v>
      </c>
      <c r="D1411" s="3" t="n">
        <v>21186</v>
      </c>
      <c r="E1411" s="1" t="s">
        <v>39</v>
      </c>
      <c r="F1411" s="1" t="n">
        <v>50</v>
      </c>
      <c r="G1411" s="1" t="s">
        <v>34</v>
      </c>
      <c r="H1411" s="1" t="s">
        <v>35</v>
      </c>
      <c r="I1411" s="1" t="s">
        <v>36</v>
      </c>
      <c r="N1411" s="1" t="n">
        <v>75</v>
      </c>
      <c r="O1411" s="1" t="n">
        <v>3</v>
      </c>
    </row>
    <row r="1412" customFormat="false" ht="15" hidden="false" customHeight="true" outlineLevel="0" collapsed="false">
      <c r="A1412" s="1" t="n">
        <f aca="false">A1411+1</f>
        <v>1410</v>
      </c>
      <c r="B1412" s="1" t="n">
        <f aca="false">B1411+1</f>
        <v>2410</v>
      </c>
      <c r="C1412" s="1" t="s">
        <v>1491</v>
      </c>
      <c r="D1412" s="3" t="n">
        <v>21276</v>
      </c>
      <c r="E1412" s="1" t="s">
        <v>39</v>
      </c>
      <c r="F1412" s="1" t="n">
        <v>50</v>
      </c>
      <c r="G1412" s="1" t="s">
        <v>34</v>
      </c>
      <c r="H1412" s="1" t="s">
        <v>35</v>
      </c>
      <c r="I1412" s="1" t="s">
        <v>36</v>
      </c>
      <c r="N1412" s="1" t="n">
        <v>75</v>
      </c>
      <c r="O1412" s="1" t="n">
        <v>3</v>
      </c>
    </row>
    <row r="1413" customFormat="false" ht="15" hidden="false" customHeight="true" outlineLevel="0" collapsed="false">
      <c r="A1413" s="1" t="n">
        <f aca="false">A1412+1</f>
        <v>1411</v>
      </c>
      <c r="B1413" s="1" t="n">
        <f aca="false">B1412+1</f>
        <v>2411</v>
      </c>
      <c r="C1413" s="1" t="s">
        <v>1492</v>
      </c>
      <c r="D1413" s="3" t="n">
        <v>21551</v>
      </c>
      <c r="E1413" s="1" t="s">
        <v>39</v>
      </c>
      <c r="F1413" s="1" t="n">
        <v>50</v>
      </c>
      <c r="G1413" s="1" t="s">
        <v>34</v>
      </c>
      <c r="H1413" s="1" t="s">
        <v>35</v>
      </c>
      <c r="I1413" s="1" t="s">
        <v>36</v>
      </c>
      <c r="N1413" s="1" t="n">
        <v>75</v>
      </c>
      <c r="O1413" s="1" t="n">
        <v>3</v>
      </c>
    </row>
    <row r="1414" customFormat="false" ht="15" hidden="false" customHeight="true" outlineLevel="0" collapsed="false">
      <c r="A1414" s="1" t="n">
        <f aca="false">A1413+1</f>
        <v>1412</v>
      </c>
      <c r="B1414" s="1" t="n">
        <f aca="false">B1413+1</f>
        <v>2412</v>
      </c>
      <c r="C1414" s="1" t="s">
        <v>1493</v>
      </c>
      <c r="D1414" s="3" t="n">
        <v>21641</v>
      </c>
      <c r="E1414" s="1" t="s">
        <v>39</v>
      </c>
      <c r="F1414" s="1" t="n">
        <v>50</v>
      </c>
      <c r="G1414" s="1" t="s">
        <v>34</v>
      </c>
      <c r="H1414" s="1" t="s">
        <v>35</v>
      </c>
      <c r="I1414" s="1" t="s">
        <v>36</v>
      </c>
      <c r="N1414" s="1" t="n">
        <v>75</v>
      </c>
      <c r="O1414" s="1" t="n">
        <v>3</v>
      </c>
    </row>
    <row r="1415" customFormat="false" ht="15" hidden="false" customHeight="true" outlineLevel="0" collapsed="false">
      <c r="A1415" s="1" t="n">
        <f aca="false">A1414+1</f>
        <v>1413</v>
      </c>
      <c r="B1415" s="1" t="n">
        <f aca="false">B1414+1</f>
        <v>2413</v>
      </c>
      <c r="C1415" s="1" t="s">
        <v>1494</v>
      </c>
      <c r="D1415" s="3" t="n">
        <v>21916</v>
      </c>
      <c r="E1415" s="1" t="s">
        <v>39</v>
      </c>
      <c r="F1415" s="1" t="n">
        <v>50</v>
      </c>
      <c r="G1415" s="1" t="s">
        <v>34</v>
      </c>
      <c r="H1415" s="1" t="s">
        <v>35</v>
      </c>
      <c r="I1415" s="1" t="s">
        <v>36</v>
      </c>
      <c r="N1415" s="1" t="n">
        <v>75</v>
      </c>
      <c r="O1415" s="1" t="n">
        <v>3</v>
      </c>
    </row>
    <row r="1416" customFormat="false" ht="15" hidden="false" customHeight="true" outlineLevel="0" collapsed="false">
      <c r="A1416" s="1" t="n">
        <f aca="false">A1415+1</f>
        <v>1414</v>
      </c>
      <c r="B1416" s="1" t="n">
        <f aca="false">B1415+1</f>
        <v>2414</v>
      </c>
      <c r="C1416" s="1" t="s">
        <v>1495</v>
      </c>
      <c r="D1416" s="3" t="n">
        <v>22007</v>
      </c>
      <c r="E1416" s="1" t="s">
        <v>39</v>
      </c>
      <c r="F1416" s="1" t="n">
        <v>50</v>
      </c>
      <c r="G1416" s="1" t="s">
        <v>34</v>
      </c>
      <c r="H1416" s="1" t="s">
        <v>35</v>
      </c>
      <c r="I1416" s="1" t="s">
        <v>36</v>
      </c>
      <c r="N1416" s="1" t="n">
        <v>75</v>
      </c>
      <c r="O1416" s="1" t="n">
        <v>3</v>
      </c>
    </row>
    <row r="1417" customFormat="false" ht="15" hidden="false" customHeight="true" outlineLevel="0" collapsed="false">
      <c r="A1417" s="1" t="n">
        <f aca="false">A1416+1</f>
        <v>1415</v>
      </c>
      <c r="B1417" s="1" t="n">
        <f aca="false">B1416+1</f>
        <v>2415</v>
      </c>
      <c r="C1417" s="1" t="s">
        <v>1496</v>
      </c>
      <c r="D1417" s="3" t="n">
        <v>22282</v>
      </c>
      <c r="E1417" s="1" t="s">
        <v>39</v>
      </c>
      <c r="F1417" s="1" t="n">
        <v>50</v>
      </c>
      <c r="G1417" s="1" t="s">
        <v>34</v>
      </c>
      <c r="H1417" s="1" t="s">
        <v>35</v>
      </c>
      <c r="I1417" s="1" t="s">
        <v>36</v>
      </c>
      <c r="N1417" s="1" t="n">
        <v>75</v>
      </c>
      <c r="O1417" s="1" t="n">
        <v>3</v>
      </c>
    </row>
    <row r="1418" customFormat="false" ht="15" hidden="false" customHeight="true" outlineLevel="0" collapsed="false">
      <c r="A1418" s="1" t="n">
        <f aca="false">A1417+1</f>
        <v>1416</v>
      </c>
      <c r="B1418" s="1" t="n">
        <f aca="false">B1417+1</f>
        <v>2416</v>
      </c>
      <c r="C1418" s="1" t="s">
        <v>1497</v>
      </c>
      <c r="D1418" s="3" t="n">
        <v>22372</v>
      </c>
      <c r="E1418" s="1" t="s">
        <v>39</v>
      </c>
      <c r="F1418" s="1" t="n">
        <v>50</v>
      </c>
      <c r="G1418" s="1" t="s">
        <v>34</v>
      </c>
      <c r="H1418" s="1" t="s">
        <v>35</v>
      </c>
      <c r="I1418" s="1" t="s">
        <v>36</v>
      </c>
      <c r="N1418" s="1" t="n">
        <v>75</v>
      </c>
      <c r="O1418" s="1" t="n">
        <v>3</v>
      </c>
    </row>
    <row r="1419" customFormat="false" ht="15" hidden="false" customHeight="true" outlineLevel="0" collapsed="false">
      <c r="A1419" s="1" t="n">
        <f aca="false">A1418+1</f>
        <v>1417</v>
      </c>
      <c r="B1419" s="1" t="n">
        <f aca="false">B1418+1</f>
        <v>2417</v>
      </c>
      <c r="C1419" s="1" t="s">
        <v>1498</v>
      </c>
      <c r="D1419" s="3" t="n">
        <v>22647</v>
      </c>
      <c r="E1419" s="1" t="s">
        <v>39</v>
      </c>
      <c r="F1419" s="1" t="n">
        <v>50</v>
      </c>
      <c r="G1419" s="1" t="s">
        <v>34</v>
      </c>
      <c r="H1419" s="1" t="s">
        <v>35</v>
      </c>
      <c r="I1419" s="1" t="s">
        <v>36</v>
      </c>
      <c r="N1419" s="1" t="n">
        <v>75</v>
      </c>
      <c r="O1419" s="1" t="n">
        <v>3</v>
      </c>
    </row>
    <row r="1420" customFormat="false" ht="15" hidden="false" customHeight="true" outlineLevel="0" collapsed="false">
      <c r="A1420" s="1" t="n">
        <f aca="false">A1419+1</f>
        <v>1418</v>
      </c>
      <c r="B1420" s="1" t="n">
        <f aca="false">B1419+1</f>
        <v>2418</v>
      </c>
      <c r="C1420" s="1" t="s">
        <v>1499</v>
      </c>
      <c r="D1420" s="3" t="n">
        <v>22737</v>
      </c>
      <c r="E1420" s="1" t="s">
        <v>39</v>
      </c>
      <c r="F1420" s="1" t="n">
        <v>50</v>
      </c>
      <c r="G1420" s="1" t="s">
        <v>34</v>
      </c>
      <c r="H1420" s="1" t="s">
        <v>35</v>
      </c>
      <c r="I1420" s="1" t="s">
        <v>36</v>
      </c>
      <c r="N1420" s="1" t="n">
        <v>75</v>
      </c>
      <c r="O1420" s="1" t="n">
        <v>3</v>
      </c>
    </row>
    <row r="1421" customFormat="false" ht="15" hidden="false" customHeight="true" outlineLevel="0" collapsed="false">
      <c r="A1421" s="1" t="n">
        <f aca="false">A1420+1</f>
        <v>1419</v>
      </c>
      <c r="B1421" s="1" t="n">
        <f aca="false">B1420+1</f>
        <v>2419</v>
      </c>
      <c r="C1421" s="1" t="s">
        <v>1500</v>
      </c>
      <c r="D1421" s="3" t="n">
        <v>23012</v>
      </c>
      <c r="E1421" s="1" t="s">
        <v>39</v>
      </c>
      <c r="F1421" s="1" t="n">
        <v>50</v>
      </c>
      <c r="G1421" s="1" t="s">
        <v>34</v>
      </c>
      <c r="H1421" s="1" t="s">
        <v>35</v>
      </c>
      <c r="I1421" s="1" t="s">
        <v>36</v>
      </c>
      <c r="N1421" s="1" t="n">
        <v>75</v>
      </c>
      <c r="O1421" s="1" t="n">
        <v>3</v>
      </c>
    </row>
    <row r="1422" customFormat="false" ht="15" hidden="false" customHeight="true" outlineLevel="0" collapsed="false">
      <c r="A1422" s="1" t="n">
        <f aca="false">A1421+1</f>
        <v>1420</v>
      </c>
      <c r="B1422" s="1" t="n">
        <f aca="false">B1421+1</f>
        <v>2420</v>
      </c>
      <c r="C1422" s="1" t="s">
        <v>1501</v>
      </c>
      <c r="D1422" s="3" t="n">
        <v>23102</v>
      </c>
      <c r="E1422" s="1" t="s">
        <v>39</v>
      </c>
      <c r="F1422" s="1" t="n">
        <v>50</v>
      </c>
      <c r="G1422" s="1" t="s">
        <v>34</v>
      </c>
      <c r="H1422" s="1" t="s">
        <v>35</v>
      </c>
      <c r="I1422" s="1" t="s">
        <v>36</v>
      </c>
      <c r="N1422" s="1" t="n">
        <v>75</v>
      </c>
      <c r="O1422" s="1" t="n">
        <v>3</v>
      </c>
    </row>
    <row r="1423" customFormat="false" ht="15" hidden="false" customHeight="true" outlineLevel="0" collapsed="false">
      <c r="A1423" s="1" t="n">
        <f aca="false">A1422+1</f>
        <v>1421</v>
      </c>
      <c r="B1423" s="1" t="n">
        <f aca="false">B1422+1</f>
        <v>2421</v>
      </c>
      <c r="C1423" s="1" t="s">
        <v>1502</v>
      </c>
      <c r="D1423" s="3" t="n">
        <v>23377</v>
      </c>
      <c r="E1423" s="1" t="s">
        <v>39</v>
      </c>
      <c r="F1423" s="1" t="n">
        <v>50</v>
      </c>
      <c r="G1423" s="1" t="s">
        <v>34</v>
      </c>
      <c r="H1423" s="1" t="s">
        <v>35</v>
      </c>
      <c r="I1423" s="1" t="s">
        <v>36</v>
      </c>
      <c r="N1423" s="1" t="n">
        <v>75</v>
      </c>
      <c r="O1423" s="1" t="n">
        <v>3</v>
      </c>
    </row>
    <row r="1424" customFormat="false" ht="15" hidden="false" customHeight="true" outlineLevel="0" collapsed="false">
      <c r="A1424" s="1" t="n">
        <f aca="false">A1423+1</f>
        <v>1422</v>
      </c>
      <c r="B1424" s="1" t="n">
        <f aca="false">B1423+1</f>
        <v>2422</v>
      </c>
      <c r="C1424" s="1" t="s">
        <v>1503</v>
      </c>
      <c r="D1424" s="3" t="n">
        <v>23468</v>
      </c>
      <c r="E1424" s="1" t="s">
        <v>39</v>
      </c>
      <c r="F1424" s="1" t="n">
        <v>50</v>
      </c>
      <c r="G1424" s="1" t="s">
        <v>34</v>
      </c>
      <c r="H1424" s="1" t="s">
        <v>35</v>
      </c>
      <c r="I1424" s="1" t="s">
        <v>36</v>
      </c>
      <c r="N1424" s="1" t="n">
        <v>75</v>
      </c>
      <c r="O1424" s="1" t="n">
        <v>3</v>
      </c>
    </row>
    <row r="1425" customFormat="false" ht="15" hidden="false" customHeight="true" outlineLevel="0" collapsed="false">
      <c r="A1425" s="1" t="n">
        <f aca="false">A1424+1</f>
        <v>1423</v>
      </c>
      <c r="B1425" s="1" t="n">
        <f aca="false">B1424+1</f>
        <v>2423</v>
      </c>
      <c r="C1425" s="1" t="s">
        <v>1504</v>
      </c>
      <c r="D1425" s="3" t="n">
        <v>23743</v>
      </c>
      <c r="E1425" s="1" t="s">
        <v>39</v>
      </c>
      <c r="F1425" s="1" t="n">
        <v>50</v>
      </c>
      <c r="G1425" s="1" t="s">
        <v>34</v>
      </c>
      <c r="H1425" s="1" t="s">
        <v>35</v>
      </c>
      <c r="I1425" s="1" t="s">
        <v>36</v>
      </c>
      <c r="N1425" s="1" t="n">
        <v>75</v>
      </c>
      <c r="O1425" s="1" t="n">
        <v>3</v>
      </c>
    </row>
    <row r="1426" customFormat="false" ht="15" hidden="false" customHeight="true" outlineLevel="0" collapsed="false">
      <c r="A1426" s="1" t="n">
        <f aca="false">A1425+1</f>
        <v>1424</v>
      </c>
      <c r="B1426" s="1" t="n">
        <f aca="false">B1425+1</f>
        <v>2424</v>
      </c>
      <c r="C1426" s="1" t="s">
        <v>1505</v>
      </c>
      <c r="D1426" s="3" t="n">
        <v>18629</v>
      </c>
      <c r="E1426" s="1" t="s">
        <v>39</v>
      </c>
      <c r="F1426" s="1" t="n">
        <v>50</v>
      </c>
      <c r="G1426" s="1" t="s">
        <v>34</v>
      </c>
      <c r="H1426" s="1" t="s">
        <v>35</v>
      </c>
      <c r="I1426" s="1" t="s">
        <v>36</v>
      </c>
      <c r="N1426" s="1" t="n">
        <v>78</v>
      </c>
    </row>
    <row r="1427" customFormat="false" ht="15" hidden="false" customHeight="true" outlineLevel="0" collapsed="false">
      <c r="A1427" s="1" t="n">
        <f aca="false">A1426+1</f>
        <v>1425</v>
      </c>
      <c r="B1427" s="1" t="n">
        <f aca="false">B1426+1</f>
        <v>2425</v>
      </c>
      <c r="C1427" s="1" t="s">
        <v>1506</v>
      </c>
      <c r="D1427" s="3" t="n">
        <v>18719</v>
      </c>
      <c r="E1427" s="1" t="s">
        <v>39</v>
      </c>
      <c r="F1427" s="1" t="n">
        <v>50</v>
      </c>
      <c r="G1427" s="1" t="s">
        <v>34</v>
      </c>
      <c r="H1427" s="1" t="s">
        <v>35</v>
      </c>
      <c r="I1427" s="1" t="s">
        <v>36</v>
      </c>
      <c r="N1427" s="1" t="n">
        <v>78</v>
      </c>
    </row>
    <row r="1428" customFormat="false" ht="15" hidden="false" customHeight="true" outlineLevel="0" collapsed="false">
      <c r="A1428" s="1" t="n">
        <f aca="false">A1427+1</f>
        <v>1426</v>
      </c>
      <c r="B1428" s="1" t="n">
        <f aca="false">B1427+1</f>
        <v>2426</v>
      </c>
      <c r="C1428" s="1" t="s">
        <v>1507</v>
      </c>
      <c r="D1428" s="3" t="n">
        <v>18994</v>
      </c>
      <c r="E1428" s="1" t="s">
        <v>39</v>
      </c>
      <c r="F1428" s="1" t="n">
        <v>50</v>
      </c>
      <c r="G1428" s="1" t="s">
        <v>34</v>
      </c>
      <c r="H1428" s="1" t="s">
        <v>35</v>
      </c>
      <c r="I1428" s="1" t="s">
        <v>36</v>
      </c>
      <c r="N1428" s="1" t="n">
        <v>78</v>
      </c>
    </row>
    <row r="1429" customFormat="false" ht="15" hidden="false" customHeight="true" outlineLevel="0" collapsed="false">
      <c r="A1429" s="1" t="n">
        <f aca="false">A1428+1</f>
        <v>1427</v>
      </c>
      <c r="B1429" s="1" t="n">
        <f aca="false">B1428+1</f>
        <v>2427</v>
      </c>
      <c r="C1429" s="1" t="s">
        <v>1508</v>
      </c>
      <c r="D1429" s="3" t="n">
        <v>19085</v>
      </c>
      <c r="E1429" s="1" t="s">
        <v>39</v>
      </c>
      <c r="F1429" s="1" t="n">
        <v>50</v>
      </c>
      <c r="G1429" s="1" t="s">
        <v>34</v>
      </c>
      <c r="H1429" s="1" t="s">
        <v>35</v>
      </c>
      <c r="I1429" s="1" t="s">
        <v>36</v>
      </c>
      <c r="N1429" s="1" t="n">
        <v>78</v>
      </c>
    </row>
    <row r="1430" customFormat="false" ht="15" hidden="false" customHeight="true" outlineLevel="0" collapsed="false">
      <c r="A1430" s="1" t="n">
        <f aca="false">A1429+1</f>
        <v>1428</v>
      </c>
      <c r="B1430" s="1" t="n">
        <f aca="false">B1429+1</f>
        <v>2428</v>
      </c>
      <c r="C1430" s="1" t="s">
        <v>1509</v>
      </c>
      <c r="D1430" s="3" t="n">
        <v>19360</v>
      </c>
      <c r="E1430" s="1" t="s">
        <v>39</v>
      </c>
      <c r="F1430" s="1" t="n">
        <v>50</v>
      </c>
      <c r="G1430" s="1" t="s">
        <v>34</v>
      </c>
      <c r="H1430" s="1" t="s">
        <v>35</v>
      </c>
      <c r="I1430" s="1" t="s">
        <v>36</v>
      </c>
      <c r="N1430" s="1" t="n">
        <v>78</v>
      </c>
    </row>
    <row r="1431" customFormat="false" ht="15" hidden="false" customHeight="true" outlineLevel="0" collapsed="false">
      <c r="A1431" s="1" t="n">
        <f aca="false">A1430+1</f>
        <v>1429</v>
      </c>
      <c r="B1431" s="1" t="n">
        <f aca="false">B1430+1</f>
        <v>2429</v>
      </c>
      <c r="C1431" s="1" t="s">
        <v>1510</v>
      </c>
      <c r="D1431" s="3" t="n">
        <v>19450</v>
      </c>
      <c r="E1431" s="1" t="s">
        <v>39</v>
      </c>
      <c r="F1431" s="1" t="n">
        <v>50</v>
      </c>
      <c r="G1431" s="1" t="s">
        <v>34</v>
      </c>
      <c r="H1431" s="1" t="s">
        <v>35</v>
      </c>
      <c r="I1431" s="1" t="s">
        <v>36</v>
      </c>
      <c r="N1431" s="1" t="n">
        <v>78</v>
      </c>
    </row>
    <row r="1432" customFormat="false" ht="15" hidden="false" customHeight="true" outlineLevel="0" collapsed="false">
      <c r="A1432" s="1" t="n">
        <f aca="false">A1431+1</f>
        <v>1430</v>
      </c>
      <c r="B1432" s="1" t="n">
        <f aca="false">B1431+1</f>
        <v>2430</v>
      </c>
      <c r="C1432" s="1" t="s">
        <v>1511</v>
      </c>
      <c r="D1432" s="3" t="n">
        <v>19725</v>
      </c>
      <c r="E1432" s="1" t="s">
        <v>39</v>
      </c>
      <c r="F1432" s="1" t="n">
        <v>50</v>
      </c>
      <c r="G1432" s="1" t="s">
        <v>34</v>
      </c>
      <c r="H1432" s="1" t="s">
        <v>35</v>
      </c>
      <c r="I1432" s="1" t="s">
        <v>36</v>
      </c>
      <c r="N1432" s="1" t="n">
        <v>78</v>
      </c>
    </row>
    <row r="1433" customFormat="false" ht="15" hidden="false" customHeight="true" outlineLevel="0" collapsed="false">
      <c r="A1433" s="1" t="n">
        <f aca="false">A1432+1</f>
        <v>1431</v>
      </c>
      <c r="B1433" s="1" t="n">
        <f aca="false">B1432+1</f>
        <v>2431</v>
      </c>
      <c r="C1433" s="1" t="s">
        <v>1512</v>
      </c>
      <c r="D1433" s="3" t="n">
        <v>19815</v>
      </c>
      <c r="E1433" s="1" t="s">
        <v>39</v>
      </c>
      <c r="F1433" s="1" t="n">
        <v>50</v>
      </c>
      <c r="G1433" s="1" t="s">
        <v>34</v>
      </c>
      <c r="H1433" s="1" t="s">
        <v>35</v>
      </c>
      <c r="I1433" s="1" t="s">
        <v>36</v>
      </c>
      <c r="N1433" s="1" t="n">
        <v>78</v>
      </c>
    </row>
    <row r="1434" customFormat="false" ht="15" hidden="false" customHeight="true" outlineLevel="0" collapsed="false">
      <c r="A1434" s="1" t="n">
        <f aca="false">A1433+1</f>
        <v>1432</v>
      </c>
      <c r="B1434" s="1" t="n">
        <f aca="false">B1433+1</f>
        <v>2432</v>
      </c>
      <c r="C1434" s="1" t="s">
        <v>1513</v>
      </c>
      <c r="D1434" s="3" t="n">
        <v>20090</v>
      </c>
      <c r="E1434" s="1" t="s">
        <v>39</v>
      </c>
      <c r="F1434" s="1" t="n">
        <v>50</v>
      </c>
      <c r="G1434" s="1" t="s">
        <v>34</v>
      </c>
      <c r="H1434" s="1" t="s">
        <v>35</v>
      </c>
      <c r="I1434" s="1" t="s">
        <v>36</v>
      </c>
      <c r="N1434" s="1" t="n">
        <v>78</v>
      </c>
    </row>
    <row r="1435" customFormat="false" ht="15" hidden="false" customHeight="true" outlineLevel="0" collapsed="false">
      <c r="A1435" s="1" t="n">
        <f aca="false">A1434+1</f>
        <v>1433</v>
      </c>
      <c r="B1435" s="1" t="n">
        <f aca="false">B1434+1</f>
        <v>2433</v>
      </c>
      <c r="C1435" s="1" t="s">
        <v>1514</v>
      </c>
      <c r="D1435" s="3" t="n">
        <v>20180</v>
      </c>
      <c r="E1435" s="1" t="s">
        <v>39</v>
      </c>
      <c r="F1435" s="1" t="n">
        <v>50</v>
      </c>
      <c r="G1435" s="1" t="s">
        <v>34</v>
      </c>
      <c r="H1435" s="1" t="s">
        <v>35</v>
      </c>
      <c r="I1435" s="1" t="s">
        <v>36</v>
      </c>
      <c r="N1435" s="1" t="n">
        <v>78</v>
      </c>
    </row>
    <row r="1436" customFormat="false" ht="15" hidden="false" customHeight="true" outlineLevel="0" collapsed="false">
      <c r="A1436" s="1" t="n">
        <f aca="false">A1435+1</f>
        <v>1434</v>
      </c>
      <c r="B1436" s="1" t="n">
        <f aca="false">B1435+1</f>
        <v>2434</v>
      </c>
      <c r="C1436" s="1" t="s">
        <v>1515</v>
      </c>
      <c r="D1436" s="3" t="n">
        <v>20455</v>
      </c>
      <c r="E1436" s="1" t="s">
        <v>39</v>
      </c>
      <c r="F1436" s="1" t="n">
        <v>50</v>
      </c>
      <c r="G1436" s="1" t="s">
        <v>34</v>
      </c>
      <c r="H1436" s="1" t="s">
        <v>35</v>
      </c>
      <c r="I1436" s="1" t="s">
        <v>36</v>
      </c>
      <c r="N1436" s="1" t="n">
        <v>78</v>
      </c>
    </row>
    <row r="1437" customFormat="false" ht="15" hidden="false" customHeight="true" outlineLevel="0" collapsed="false">
      <c r="A1437" s="1" t="n">
        <f aca="false">A1436+1</f>
        <v>1435</v>
      </c>
      <c r="B1437" s="1" t="n">
        <f aca="false">B1436+1</f>
        <v>2435</v>
      </c>
      <c r="C1437" s="1" t="s">
        <v>1516</v>
      </c>
      <c r="D1437" s="3" t="n">
        <v>20546</v>
      </c>
      <c r="E1437" s="1" t="s">
        <v>39</v>
      </c>
      <c r="F1437" s="1" t="n">
        <v>50</v>
      </c>
      <c r="G1437" s="1" t="s">
        <v>34</v>
      </c>
      <c r="H1437" s="1" t="s">
        <v>35</v>
      </c>
      <c r="I1437" s="1" t="s">
        <v>36</v>
      </c>
      <c r="N1437" s="1" t="n">
        <v>78</v>
      </c>
    </row>
    <row r="1438" customFormat="false" ht="15" hidden="false" customHeight="true" outlineLevel="0" collapsed="false">
      <c r="A1438" s="1" t="n">
        <f aca="false">A1437+1</f>
        <v>1436</v>
      </c>
      <c r="B1438" s="1" t="n">
        <f aca="false">B1437+1</f>
        <v>2436</v>
      </c>
      <c r="C1438" s="1" t="s">
        <v>1517</v>
      </c>
      <c r="D1438" s="3" t="n">
        <v>20821</v>
      </c>
      <c r="E1438" s="1" t="s">
        <v>39</v>
      </c>
      <c r="F1438" s="1" t="n">
        <v>50</v>
      </c>
      <c r="G1438" s="1" t="s">
        <v>34</v>
      </c>
      <c r="H1438" s="1" t="s">
        <v>35</v>
      </c>
      <c r="I1438" s="1" t="s">
        <v>36</v>
      </c>
      <c r="N1438" s="1" t="n">
        <v>78</v>
      </c>
    </row>
    <row r="1439" customFormat="false" ht="15" hidden="false" customHeight="true" outlineLevel="0" collapsed="false">
      <c r="A1439" s="1" t="n">
        <f aca="false">A1438+1</f>
        <v>1437</v>
      </c>
      <c r="B1439" s="1" t="n">
        <f aca="false">B1438+1</f>
        <v>2437</v>
      </c>
      <c r="C1439" s="1" t="s">
        <v>1518</v>
      </c>
      <c r="D1439" s="3" t="n">
        <v>20911</v>
      </c>
      <c r="E1439" s="1" t="s">
        <v>39</v>
      </c>
      <c r="F1439" s="1" t="n">
        <v>50</v>
      </c>
      <c r="G1439" s="1" t="s">
        <v>34</v>
      </c>
      <c r="H1439" s="1" t="s">
        <v>35</v>
      </c>
      <c r="I1439" s="1" t="s">
        <v>36</v>
      </c>
      <c r="N1439" s="1" t="n">
        <v>78</v>
      </c>
    </row>
    <row r="1440" customFormat="false" ht="15" hidden="false" customHeight="true" outlineLevel="0" collapsed="false">
      <c r="A1440" s="1" t="n">
        <f aca="false">A1439+1</f>
        <v>1438</v>
      </c>
      <c r="B1440" s="1" t="n">
        <f aca="false">B1439+1</f>
        <v>2438</v>
      </c>
      <c r="C1440" s="1" t="s">
        <v>1519</v>
      </c>
      <c r="D1440" s="3" t="n">
        <v>21186</v>
      </c>
      <c r="E1440" s="1" t="s">
        <v>39</v>
      </c>
      <c r="F1440" s="1" t="n">
        <v>50</v>
      </c>
      <c r="G1440" s="1" t="s">
        <v>34</v>
      </c>
      <c r="H1440" s="1" t="s">
        <v>35</v>
      </c>
      <c r="I1440" s="1" t="s">
        <v>36</v>
      </c>
      <c r="N1440" s="1" t="n">
        <v>78</v>
      </c>
    </row>
    <row r="1441" customFormat="false" ht="15" hidden="false" customHeight="true" outlineLevel="0" collapsed="false">
      <c r="A1441" s="1" t="n">
        <f aca="false">A1440+1</f>
        <v>1439</v>
      </c>
      <c r="B1441" s="1" t="n">
        <f aca="false">B1440+1</f>
        <v>2439</v>
      </c>
      <c r="C1441" s="1" t="s">
        <v>1520</v>
      </c>
      <c r="D1441" s="3" t="n">
        <v>21276</v>
      </c>
      <c r="E1441" s="1" t="s">
        <v>39</v>
      </c>
      <c r="F1441" s="1" t="n">
        <v>50</v>
      </c>
      <c r="G1441" s="1" t="s">
        <v>34</v>
      </c>
      <c r="H1441" s="1" t="s">
        <v>35</v>
      </c>
      <c r="I1441" s="1" t="s">
        <v>36</v>
      </c>
      <c r="N1441" s="1" t="n">
        <v>78</v>
      </c>
    </row>
    <row r="1442" customFormat="false" ht="15" hidden="false" customHeight="true" outlineLevel="0" collapsed="false">
      <c r="A1442" s="1" t="n">
        <f aca="false">A1441+1</f>
        <v>1440</v>
      </c>
      <c r="B1442" s="1" t="n">
        <f aca="false">B1441+1</f>
        <v>2440</v>
      </c>
      <c r="C1442" s="1" t="s">
        <v>1521</v>
      </c>
      <c r="D1442" s="3" t="n">
        <v>21551</v>
      </c>
      <c r="E1442" s="1" t="s">
        <v>39</v>
      </c>
      <c r="F1442" s="1" t="n">
        <v>50</v>
      </c>
      <c r="G1442" s="1" t="s">
        <v>34</v>
      </c>
      <c r="H1442" s="1" t="s">
        <v>35</v>
      </c>
      <c r="I1442" s="1" t="s">
        <v>36</v>
      </c>
      <c r="N1442" s="1" t="n">
        <v>78</v>
      </c>
    </row>
    <row r="1443" customFormat="false" ht="15" hidden="false" customHeight="true" outlineLevel="0" collapsed="false">
      <c r="A1443" s="1" t="n">
        <f aca="false">A1442+1</f>
        <v>1441</v>
      </c>
      <c r="B1443" s="1" t="n">
        <f aca="false">B1442+1</f>
        <v>2441</v>
      </c>
      <c r="C1443" s="1" t="s">
        <v>1522</v>
      </c>
      <c r="D1443" s="3" t="n">
        <v>21641</v>
      </c>
      <c r="E1443" s="1" t="s">
        <v>39</v>
      </c>
      <c r="F1443" s="1" t="n">
        <v>50</v>
      </c>
      <c r="G1443" s="1" t="s">
        <v>34</v>
      </c>
      <c r="H1443" s="1" t="s">
        <v>35</v>
      </c>
      <c r="I1443" s="1" t="s">
        <v>36</v>
      </c>
      <c r="N1443" s="1" t="n">
        <v>78</v>
      </c>
    </row>
    <row r="1444" customFormat="false" ht="15" hidden="false" customHeight="true" outlineLevel="0" collapsed="false">
      <c r="A1444" s="1" t="n">
        <f aca="false">A1443+1</f>
        <v>1442</v>
      </c>
      <c r="B1444" s="1" t="n">
        <f aca="false">B1443+1</f>
        <v>2442</v>
      </c>
      <c r="C1444" s="1" t="s">
        <v>1523</v>
      </c>
      <c r="D1444" s="3" t="n">
        <v>21916</v>
      </c>
      <c r="E1444" s="1" t="s">
        <v>39</v>
      </c>
      <c r="F1444" s="1" t="n">
        <v>50</v>
      </c>
      <c r="G1444" s="1" t="s">
        <v>34</v>
      </c>
      <c r="H1444" s="1" t="s">
        <v>35</v>
      </c>
      <c r="I1444" s="1" t="s">
        <v>36</v>
      </c>
      <c r="N1444" s="1" t="n">
        <v>78</v>
      </c>
    </row>
    <row r="1445" customFormat="false" ht="15" hidden="false" customHeight="true" outlineLevel="0" collapsed="false">
      <c r="A1445" s="1" t="n">
        <f aca="false">A1444+1</f>
        <v>1443</v>
      </c>
      <c r="B1445" s="1" t="n">
        <f aca="false">B1444+1</f>
        <v>2443</v>
      </c>
      <c r="C1445" s="1" t="s">
        <v>1524</v>
      </c>
      <c r="D1445" s="3" t="n">
        <v>22007</v>
      </c>
      <c r="E1445" s="1" t="s">
        <v>39</v>
      </c>
      <c r="F1445" s="1" t="n">
        <v>50</v>
      </c>
      <c r="G1445" s="1" t="s">
        <v>34</v>
      </c>
      <c r="H1445" s="1" t="s">
        <v>35</v>
      </c>
      <c r="I1445" s="1" t="s">
        <v>36</v>
      </c>
      <c r="N1445" s="1" t="n">
        <v>78</v>
      </c>
    </row>
    <row r="1446" customFormat="false" ht="15" hidden="false" customHeight="true" outlineLevel="0" collapsed="false">
      <c r="A1446" s="1" t="n">
        <f aca="false">A1445+1</f>
        <v>1444</v>
      </c>
      <c r="B1446" s="1" t="n">
        <f aca="false">B1445+1</f>
        <v>2444</v>
      </c>
      <c r="C1446" s="1" t="s">
        <v>1525</v>
      </c>
      <c r="D1446" s="3" t="n">
        <v>22282</v>
      </c>
      <c r="E1446" s="1" t="s">
        <v>39</v>
      </c>
      <c r="F1446" s="1" t="n">
        <v>50</v>
      </c>
      <c r="G1446" s="1" t="s">
        <v>34</v>
      </c>
      <c r="H1446" s="1" t="s">
        <v>35</v>
      </c>
      <c r="I1446" s="1" t="s">
        <v>36</v>
      </c>
      <c r="N1446" s="1" t="n">
        <v>78</v>
      </c>
    </row>
    <row r="1447" customFormat="false" ht="15" hidden="false" customHeight="true" outlineLevel="0" collapsed="false">
      <c r="A1447" s="1" t="n">
        <f aca="false">A1446+1</f>
        <v>1445</v>
      </c>
      <c r="B1447" s="1" t="n">
        <f aca="false">B1446+1</f>
        <v>2445</v>
      </c>
      <c r="C1447" s="1" t="s">
        <v>1526</v>
      </c>
      <c r="D1447" s="3" t="n">
        <v>22372</v>
      </c>
      <c r="E1447" s="1" t="s">
        <v>39</v>
      </c>
      <c r="F1447" s="1" t="n">
        <v>50</v>
      </c>
      <c r="G1447" s="1" t="s">
        <v>34</v>
      </c>
      <c r="H1447" s="1" t="s">
        <v>35</v>
      </c>
      <c r="I1447" s="1" t="s">
        <v>36</v>
      </c>
      <c r="N1447" s="1" t="n">
        <v>78</v>
      </c>
    </row>
    <row r="1448" customFormat="false" ht="15" hidden="false" customHeight="true" outlineLevel="0" collapsed="false">
      <c r="A1448" s="1" t="n">
        <f aca="false">A1447+1</f>
        <v>1446</v>
      </c>
      <c r="B1448" s="1" t="n">
        <f aca="false">B1447+1</f>
        <v>2446</v>
      </c>
      <c r="C1448" s="1" t="s">
        <v>1527</v>
      </c>
      <c r="D1448" s="3" t="n">
        <v>22647</v>
      </c>
      <c r="E1448" s="1" t="s">
        <v>39</v>
      </c>
      <c r="F1448" s="1" t="n">
        <v>50</v>
      </c>
      <c r="G1448" s="1" t="s">
        <v>34</v>
      </c>
      <c r="H1448" s="1" t="s">
        <v>35</v>
      </c>
      <c r="I1448" s="1" t="s">
        <v>36</v>
      </c>
      <c r="N1448" s="1" t="n">
        <v>78</v>
      </c>
    </row>
    <row r="1449" customFormat="false" ht="15" hidden="false" customHeight="true" outlineLevel="0" collapsed="false">
      <c r="A1449" s="1" t="n">
        <f aca="false">A1448+1</f>
        <v>1447</v>
      </c>
      <c r="B1449" s="1" t="n">
        <f aca="false">B1448+1</f>
        <v>2447</v>
      </c>
      <c r="C1449" s="1" t="s">
        <v>1528</v>
      </c>
      <c r="D1449" s="3" t="n">
        <v>22737</v>
      </c>
      <c r="E1449" s="1" t="s">
        <v>39</v>
      </c>
      <c r="F1449" s="1" t="n">
        <v>50</v>
      </c>
      <c r="G1449" s="1" t="s">
        <v>34</v>
      </c>
      <c r="H1449" s="1" t="s">
        <v>35</v>
      </c>
      <c r="I1449" s="1" t="s">
        <v>36</v>
      </c>
      <c r="N1449" s="1" t="n">
        <v>78</v>
      </c>
    </row>
    <row r="1450" customFormat="false" ht="15" hidden="false" customHeight="true" outlineLevel="0" collapsed="false">
      <c r="A1450" s="1" t="n">
        <f aca="false">A1449+1</f>
        <v>1448</v>
      </c>
      <c r="B1450" s="1" t="n">
        <f aca="false">B1449+1</f>
        <v>2448</v>
      </c>
      <c r="C1450" s="1" t="s">
        <v>1529</v>
      </c>
      <c r="D1450" s="3" t="n">
        <v>23012</v>
      </c>
      <c r="E1450" s="1" t="s">
        <v>39</v>
      </c>
      <c r="F1450" s="1" t="n">
        <v>50</v>
      </c>
      <c r="G1450" s="1" t="s">
        <v>34</v>
      </c>
      <c r="H1450" s="1" t="s">
        <v>35</v>
      </c>
      <c r="I1450" s="1" t="s">
        <v>36</v>
      </c>
      <c r="N1450" s="1" t="n">
        <v>78</v>
      </c>
    </row>
    <row r="1451" customFormat="false" ht="15" hidden="false" customHeight="true" outlineLevel="0" collapsed="false">
      <c r="A1451" s="1" t="n">
        <f aca="false">A1450+1</f>
        <v>1449</v>
      </c>
      <c r="B1451" s="1" t="n">
        <f aca="false">B1450+1</f>
        <v>2449</v>
      </c>
      <c r="C1451" s="1" t="s">
        <v>1530</v>
      </c>
      <c r="D1451" s="3" t="n">
        <v>23102</v>
      </c>
      <c r="E1451" s="1" t="s">
        <v>39</v>
      </c>
      <c r="F1451" s="1" t="n">
        <v>50</v>
      </c>
      <c r="G1451" s="1" t="s">
        <v>34</v>
      </c>
      <c r="H1451" s="1" t="s">
        <v>35</v>
      </c>
      <c r="I1451" s="1" t="s">
        <v>36</v>
      </c>
      <c r="N1451" s="1" t="n">
        <v>78</v>
      </c>
    </row>
    <row r="1452" customFormat="false" ht="15" hidden="false" customHeight="true" outlineLevel="0" collapsed="false">
      <c r="A1452" s="1" t="n">
        <f aca="false">A1451+1</f>
        <v>1450</v>
      </c>
      <c r="B1452" s="1" t="n">
        <f aca="false">B1451+1</f>
        <v>2450</v>
      </c>
      <c r="C1452" s="1" t="s">
        <v>1531</v>
      </c>
      <c r="D1452" s="3" t="n">
        <v>23377</v>
      </c>
      <c r="E1452" s="1" t="s">
        <v>39</v>
      </c>
      <c r="F1452" s="1" t="n">
        <v>50</v>
      </c>
      <c r="G1452" s="1" t="s">
        <v>34</v>
      </c>
      <c r="H1452" s="1" t="s">
        <v>35</v>
      </c>
      <c r="I1452" s="1" t="s">
        <v>36</v>
      </c>
      <c r="N1452" s="1" t="n">
        <v>78</v>
      </c>
    </row>
    <row r="1453" customFormat="false" ht="15" hidden="false" customHeight="true" outlineLevel="0" collapsed="false">
      <c r="A1453" s="1" t="n">
        <f aca="false">A1452+1</f>
        <v>1451</v>
      </c>
      <c r="B1453" s="1" t="n">
        <f aca="false">B1452+1</f>
        <v>2451</v>
      </c>
      <c r="C1453" s="1" t="s">
        <v>1532</v>
      </c>
      <c r="D1453" s="3" t="n">
        <v>23468</v>
      </c>
      <c r="E1453" s="1" t="s">
        <v>39</v>
      </c>
      <c r="F1453" s="1" t="n">
        <v>50</v>
      </c>
      <c r="G1453" s="1" t="s">
        <v>34</v>
      </c>
      <c r="H1453" s="1" t="s">
        <v>35</v>
      </c>
      <c r="I1453" s="1" t="s">
        <v>36</v>
      </c>
      <c r="N1453" s="1" t="n">
        <v>78</v>
      </c>
    </row>
    <row r="1454" customFormat="false" ht="15" hidden="false" customHeight="true" outlineLevel="0" collapsed="false">
      <c r="A1454" s="1" t="n">
        <f aca="false">A1453+1</f>
        <v>1452</v>
      </c>
      <c r="B1454" s="1" t="n">
        <f aca="false">B1453+1</f>
        <v>2452</v>
      </c>
      <c r="C1454" s="1" t="s">
        <v>1533</v>
      </c>
      <c r="D1454" s="3" t="n">
        <v>23743</v>
      </c>
      <c r="E1454" s="1" t="s">
        <v>39</v>
      </c>
      <c r="F1454" s="1" t="n">
        <v>50</v>
      </c>
      <c r="G1454" s="1" t="s">
        <v>34</v>
      </c>
      <c r="H1454" s="1" t="s">
        <v>35</v>
      </c>
      <c r="I1454" s="1" t="s">
        <v>36</v>
      </c>
      <c r="N1454" s="1" t="n">
        <v>78</v>
      </c>
    </row>
    <row r="1455" customFormat="false" ht="15" hidden="false" customHeight="true" outlineLevel="0" collapsed="false">
      <c r="A1455" s="1" t="n">
        <f aca="false">A1454+1</f>
        <v>1453</v>
      </c>
      <c r="B1455" s="1" t="n">
        <f aca="false">B1454+1</f>
        <v>2453</v>
      </c>
      <c r="C1455" s="1" t="s">
        <v>1534</v>
      </c>
      <c r="D1455" s="3" t="n">
        <v>18629</v>
      </c>
      <c r="E1455" s="1" t="s">
        <v>39</v>
      </c>
      <c r="F1455" s="1" t="n">
        <v>50</v>
      </c>
      <c r="G1455" s="1" t="s">
        <v>34</v>
      </c>
      <c r="H1455" s="1" t="s">
        <v>35</v>
      </c>
      <c r="I1455" s="1" t="s">
        <v>36</v>
      </c>
      <c r="N1455" s="1" t="n">
        <v>78</v>
      </c>
      <c r="O1455" s="1" t="n">
        <v>3</v>
      </c>
    </row>
    <row r="1456" customFormat="false" ht="15" hidden="false" customHeight="true" outlineLevel="0" collapsed="false">
      <c r="A1456" s="1" t="n">
        <f aca="false">A1455+1</f>
        <v>1454</v>
      </c>
      <c r="B1456" s="1" t="n">
        <f aca="false">B1455+1</f>
        <v>2454</v>
      </c>
      <c r="C1456" s="1" t="s">
        <v>1535</v>
      </c>
      <c r="D1456" s="3" t="n">
        <v>18719</v>
      </c>
      <c r="E1456" s="1" t="s">
        <v>39</v>
      </c>
      <c r="F1456" s="1" t="n">
        <v>50</v>
      </c>
      <c r="G1456" s="1" t="s">
        <v>34</v>
      </c>
      <c r="H1456" s="1" t="s">
        <v>35</v>
      </c>
      <c r="I1456" s="1" t="s">
        <v>36</v>
      </c>
      <c r="N1456" s="1" t="n">
        <v>78</v>
      </c>
      <c r="O1456" s="1" t="n">
        <v>3</v>
      </c>
    </row>
    <row r="1457" customFormat="false" ht="15" hidden="false" customHeight="true" outlineLevel="0" collapsed="false">
      <c r="A1457" s="1" t="n">
        <f aca="false">A1456+1</f>
        <v>1455</v>
      </c>
      <c r="B1457" s="1" t="n">
        <f aca="false">B1456+1</f>
        <v>2455</v>
      </c>
      <c r="C1457" s="1" t="s">
        <v>1536</v>
      </c>
      <c r="D1457" s="3" t="n">
        <v>18994</v>
      </c>
      <c r="E1457" s="1" t="s">
        <v>39</v>
      </c>
      <c r="F1457" s="1" t="n">
        <v>50</v>
      </c>
      <c r="G1457" s="1" t="s">
        <v>34</v>
      </c>
      <c r="H1457" s="1" t="s">
        <v>35</v>
      </c>
      <c r="I1457" s="1" t="s">
        <v>36</v>
      </c>
      <c r="N1457" s="1" t="n">
        <v>78</v>
      </c>
      <c r="O1457" s="1" t="n">
        <v>3</v>
      </c>
    </row>
    <row r="1458" customFormat="false" ht="15" hidden="false" customHeight="true" outlineLevel="0" collapsed="false">
      <c r="A1458" s="1" t="n">
        <f aca="false">A1457+1</f>
        <v>1456</v>
      </c>
      <c r="B1458" s="1" t="n">
        <f aca="false">B1457+1</f>
        <v>2456</v>
      </c>
      <c r="C1458" s="1" t="s">
        <v>1537</v>
      </c>
      <c r="D1458" s="3" t="n">
        <v>19085</v>
      </c>
      <c r="E1458" s="1" t="s">
        <v>39</v>
      </c>
      <c r="F1458" s="1" t="n">
        <v>50</v>
      </c>
      <c r="G1458" s="1" t="s">
        <v>34</v>
      </c>
      <c r="H1458" s="1" t="s">
        <v>35</v>
      </c>
      <c r="I1458" s="1" t="s">
        <v>36</v>
      </c>
      <c r="N1458" s="1" t="n">
        <v>78</v>
      </c>
      <c r="O1458" s="1" t="n">
        <v>3</v>
      </c>
    </row>
    <row r="1459" customFormat="false" ht="15" hidden="false" customHeight="true" outlineLevel="0" collapsed="false">
      <c r="A1459" s="1" t="n">
        <f aca="false">A1458+1</f>
        <v>1457</v>
      </c>
      <c r="B1459" s="1" t="n">
        <f aca="false">B1458+1</f>
        <v>2457</v>
      </c>
      <c r="C1459" s="1" t="s">
        <v>1538</v>
      </c>
      <c r="D1459" s="3" t="n">
        <v>19360</v>
      </c>
      <c r="E1459" s="1" t="s">
        <v>39</v>
      </c>
      <c r="F1459" s="1" t="n">
        <v>50</v>
      </c>
      <c r="G1459" s="1" t="s">
        <v>34</v>
      </c>
      <c r="H1459" s="1" t="s">
        <v>35</v>
      </c>
      <c r="I1459" s="1" t="s">
        <v>36</v>
      </c>
      <c r="N1459" s="1" t="n">
        <v>78</v>
      </c>
      <c r="O1459" s="1" t="n">
        <v>3</v>
      </c>
    </row>
    <row r="1460" customFormat="false" ht="15" hidden="false" customHeight="true" outlineLevel="0" collapsed="false">
      <c r="A1460" s="1" t="n">
        <f aca="false">A1459+1</f>
        <v>1458</v>
      </c>
      <c r="B1460" s="1" t="n">
        <f aca="false">B1459+1</f>
        <v>2458</v>
      </c>
      <c r="C1460" s="1" t="s">
        <v>1539</v>
      </c>
      <c r="D1460" s="3" t="n">
        <v>19450</v>
      </c>
      <c r="E1460" s="1" t="s">
        <v>39</v>
      </c>
      <c r="F1460" s="1" t="n">
        <v>50</v>
      </c>
      <c r="G1460" s="1" t="s">
        <v>34</v>
      </c>
      <c r="H1460" s="1" t="s">
        <v>35</v>
      </c>
      <c r="I1460" s="1" t="s">
        <v>36</v>
      </c>
      <c r="N1460" s="1" t="n">
        <v>78</v>
      </c>
      <c r="O1460" s="1" t="n">
        <v>3</v>
      </c>
    </row>
    <row r="1461" customFormat="false" ht="15" hidden="false" customHeight="true" outlineLevel="0" collapsed="false">
      <c r="A1461" s="1" t="n">
        <f aca="false">A1460+1</f>
        <v>1459</v>
      </c>
      <c r="B1461" s="1" t="n">
        <f aca="false">B1460+1</f>
        <v>2459</v>
      </c>
      <c r="C1461" s="1" t="s">
        <v>1540</v>
      </c>
      <c r="D1461" s="3" t="n">
        <v>19725</v>
      </c>
      <c r="E1461" s="1" t="s">
        <v>39</v>
      </c>
      <c r="F1461" s="1" t="n">
        <v>50</v>
      </c>
      <c r="G1461" s="1" t="s">
        <v>34</v>
      </c>
      <c r="H1461" s="1" t="s">
        <v>35</v>
      </c>
      <c r="I1461" s="1" t="s">
        <v>36</v>
      </c>
      <c r="N1461" s="1" t="n">
        <v>78</v>
      </c>
      <c r="O1461" s="1" t="n">
        <v>3</v>
      </c>
    </row>
    <row r="1462" customFormat="false" ht="15" hidden="false" customHeight="true" outlineLevel="0" collapsed="false">
      <c r="A1462" s="1" t="n">
        <f aca="false">A1461+1</f>
        <v>1460</v>
      </c>
      <c r="B1462" s="1" t="n">
        <f aca="false">B1461+1</f>
        <v>2460</v>
      </c>
      <c r="C1462" s="1" t="s">
        <v>1541</v>
      </c>
      <c r="D1462" s="3" t="n">
        <v>19815</v>
      </c>
      <c r="E1462" s="1" t="s">
        <v>39</v>
      </c>
      <c r="F1462" s="1" t="n">
        <v>50</v>
      </c>
      <c r="G1462" s="1" t="s">
        <v>34</v>
      </c>
      <c r="H1462" s="1" t="s">
        <v>35</v>
      </c>
      <c r="I1462" s="1" t="s">
        <v>36</v>
      </c>
      <c r="N1462" s="1" t="n">
        <v>78</v>
      </c>
      <c r="O1462" s="1" t="n">
        <v>3</v>
      </c>
    </row>
    <row r="1463" customFormat="false" ht="15" hidden="false" customHeight="true" outlineLevel="0" collapsed="false">
      <c r="A1463" s="1" t="n">
        <f aca="false">A1462+1</f>
        <v>1461</v>
      </c>
      <c r="B1463" s="1" t="n">
        <f aca="false">B1462+1</f>
        <v>2461</v>
      </c>
      <c r="C1463" s="1" t="s">
        <v>1542</v>
      </c>
      <c r="D1463" s="3" t="n">
        <v>20090</v>
      </c>
      <c r="E1463" s="1" t="s">
        <v>39</v>
      </c>
      <c r="F1463" s="1" t="n">
        <v>50</v>
      </c>
      <c r="G1463" s="1" t="s">
        <v>34</v>
      </c>
      <c r="H1463" s="1" t="s">
        <v>35</v>
      </c>
      <c r="I1463" s="1" t="s">
        <v>36</v>
      </c>
      <c r="N1463" s="1" t="n">
        <v>78</v>
      </c>
      <c r="O1463" s="1" t="n">
        <v>3</v>
      </c>
    </row>
    <row r="1464" customFormat="false" ht="15" hidden="false" customHeight="true" outlineLevel="0" collapsed="false">
      <c r="A1464" s="1" t="n">
        <f aca="false">A1463+1</f>
        <v>1462</v>
      </c>
      <c r="B1464" s="1" t="n">
        <f aca="false">B1463+1</f>
        <v>2462</v>
      </c>
      <c r="C1464" s="1" t="s">
        <v>1543</v>
      </c>
      <c r="D1464" s="3" t="n">
        <v>20180</v>
      </c>
      <c r="E1464" s="1" t="s">
        <v>39</v>
      </c>
      <c r="F1464" s="1" t="n">
        <v>50</v>
      </c>
      <c r="G1464" s="1" t="s">
        <v>34</v>
      </c>
      <c r="H1464" s="1" t="s">
        <v>35</v>
      </c>
      <c r="I1464" s="1" t="s">
        <v>36</v>
      </c>
      <c r="N1464" s="1" t="n">
        <v>78</v>
      </c>
      <c r="O1464" s="1" t="n">
        <v>3</v>
      </c>
    </row>
    <row r="1465" customFormat="false" ht="15" hidden="false" customHeight="true" outlineLevel="0" collapsed="false">
      <c r="A1465" s="1" t="n">
        <f aca="false">A1464+1</f>
        <v>1463</v>
      </c>
      <c r="B1465" s="1" t="n">
        <f aca="false">B1464+1</f>
        <v>2463</v>
      </c>
      <c r="C1465" s="1" t="s">
        <v>1544</v>
      </c>
      <c r="D1465" s="3" t="n">
        <v>20455</v>
      </c>
      <c r="E1465" s="1" t="s">
        <v>39</v>
      </c>
      <c r="F1465" s="1" t="n">
        <v>50</v>
      </c>
      <c r="G1465" s="1" t="s">
        <v>34</v>
      </c>
      <c r="H1465" s="1" t="s">
        <v>35</v>
      </c>
      <c r="I1465" s="1" t="s">
        <v>36</v>
      </c>
      <c r="N1465" s="1" t="n">
        <v>78</v>
      </c>
      <c r="O1465" s="1" t="n">
        <v>3</v>
      </c>
    </row>
    <row r="1466" customFormat="false" ht="15" hidden="false" customHeight="true" outlineLevel="0" collapsed="false">
      <c r="A1466" s="1" t="n">
        <f aca="false">A1465+1</f>
        <v>1464</v>
      </c>
      <c r="B1466" s="1" t="n">
        <f aca="false">B1465+1</f>
        <v>2464</v>
      </c>
      <c r="C1466" s="1" t="s">
        <v>1545</v>
      </c>
      <c r="D1466" s="3" t="n">
        <v>20546</v>
      </c>
      <c r="E1466" s="1" t="s">
        <v>39</v>
      </c>
      <c r="F1466" s="1" t="n">
        <v>50</v>
      </c>
      <c r="G1466" s="1" t="s">
        <v>34</v>
      </c>
      <c r="H1466" s="1" t="s">
        <v>35</v>
      </c>
      <c r="I1466" s="1" t="s">
        <v>36</v>
      </c>
      <c r="N1466" s="1" t="n">
        <v>78</v>
      </c>
      <c r="O1466" s="1" t="n">
        <v>3</v>
      </c>
    </row>
    <row r="1467" customFormat="false" ht="15" hidden="false" customHeight="true" outlineLevel="0" collapsed="false">
      <c r="A1467" s="1" t="n">
        <f aca="false">A1466+1</f>
        <v>1465</v>
      </c>
      <c r="B1467" s="1" t="n">
        <f aca="false">B1466+1</f>
        <v>2465</v>
      </c>
      <c r="C1467" s="1" t="s">
        <v>1546</v>
      </c>
      <c r="D1467" s="3" t="n">
        <v>20821</v>
      </c>
      <c r="E1467" s="1" t="s">
        <v>39</v>
      </c>
      <c r="F1467" s="1" t="n">
        <v>50</v>
      </c>
      <c r="G1467" s="1" t="s">
        <v>34</v>
      </c>
      <c r="H1467" s="1" t="s">
        <v>35</v>
      </c>
      <c r="I1467" s="1" t="s">
        <v>36</v>
      </c>
      <c r="N1467" s="1" t="n">
        <v>78</v>
      </c>
      <c r="O1467" s="1" t="n">
        <v>3</v>
      </c>
    </row>
    <row r="1468" customFormat="false" ht="15" hidden="false" customHeight="true" outlineLevel="0" collapsed="false">
      <c r="A1468" s="1" t="n">
        <f aca="false">A1467+1</f>
        <v>1466</v>
      </c>
      <c r="B1468" s="1" t="n">
        <f aca="false">B1467+1</f>
        <v>2466</v>
      </c>
      <c r="C1468" s="1" t="s">
        <v>1547</v>
      </c>
      <c r="D1468" s="3" t="n">
        <v>20911</v>
      </c>
      <c r="E1468" s="1" t="s">
        <v>39</v>
      </c>
      <c r="F1468" s="1" t="n">
        <v>50</v>
      </c>
      <c r="G1468" s="1" t="s">
        <v>34</v>
      </c>
      <c r="H1468" s="1" t="s">
        <v>35</v>
      </c>
      <c r="I1468" s="1" t="s">
        <v>36</v>
      </c>
      <c r="N1468" s="1" t="n">
        <v>78</v>
      </c>
      <c r="O1468" s="1" t="n">
        <v>3</v>
      </c>
    </row>
    <row r="1469" customFormat="false" ht="15" hidden="false" customHeight="true" outlineLevel="0" collapsed="false">
      <c r="A1469" s="1" t="n">
        <f aca="false">A1468+1</f>
        <v>1467</v>
      </c>
      <c r="B1469" s="1" t="n">
        <f aca="false">B1468+1</f>
        <v>2467</v>
      </c>
      <c r="C1469" s="1" t="s">
        <v>1548</v>
      </c>
      <c r="D1469" s="3" t="n">
        <v>21186</v>
      </c>
      <c r="E1469" s="1" t="s">
        <v>39</v>
      </c>
      <c r="F1469" s="1" t="n">
        <v>50</v>
      </c>
      <c r="G1469" s="1" t="s">
        <v>34</v>
      </c>
      <c r="H1469" s="1" t="s">
        <v>35</v>
      </c>
      <c r="I1469" s="1" t="s">
        <v>36</v>
      </c>
      <c r="N1469" s="1" t="n">
        <v>78</v>
      </c>
      <c r="O1469" s="1" t="n">
        <v>3</v>
      </c>
    </row>
    <row r="1470" customFormat="false" ht="15" hidden="false" customHeight="true" outlineLevel="0" collapsed="false">
      <c r="A1470" s="1" t="n">
        <f aca="false">A1469+1</f>
        <v>1468</v>
      </c>
      <c r="B1470" s="1" t="n">
        <f aca="false">B1469+1</f>
        <v>2468</v>
      </c>
      <c r="C1470" s="1" t="s">
        <v>1549</v>
      </c>
      <c r="D1470" s="3" t="n">
        <v>21276</v>
      </c>
      <c r="E1470" s="1" t="s">
        <v>39</v>
      </c>
      <c r="F1470" s="1" t="n">
        <v>50</v>
      </c>
      <c r="G1470" s="1" t="s">
        <v>34</v>
      </c>
      <c r="H1470" s="1" t="s">
        <v>35</v>
      </c>
      <c r="I1470" s="1" t="s">
        <v>36</v>
      </c>
      <c r="N1470" s="1" t="n">
        <v>78</v>
      </c>
      <c r="O1470" s="1" t="n">
        <v>3</v>
      </c>
    </row>
    <row r="1471" customFormat="false" ht="15" hidden="false" customHeight="true" outlineLevel="0" collapsed="false">
      <c r="A1471" s="1" t="n">
        <f aca="false">A1470+1</f>
        <v>1469</v>
      </c>
      <c r="B1471" s="1" t="n">
        <f aca="false">B1470+1</f>
        <v>2469</v>
      </c>
      <c r="C1471" s="1" t="s">
        <v>1550</v>
      </c>
      <c r="D1471" s="3" t="n">
        <v>21551</v>
      </c>
      <c r="E1471" s="1" t="s">
        <v>39</v>
      </c>
      <c r="F1471" s="1" t="n">
        <v>50</v>
      </c>
      <c r="G1471" s="1" t="s">
        <v>34</v>
      </c>
      <c r="H1471" s="1" t="s">
        <v>35</v>
      </c>
      <c r="I1471" s="1" t="s">
        <v>36</v>
      </c>
      <c r="N1471" s="1" t="n">
        <v>78</v>
      </c>
      <c r="O1471" s="1" t="n">
        <v>3</v>
      </c>
    </row>
    <row r="1472" customFormat="false" ht="15" hidden="false" customHeight="true" outlineLevel="0" collapsed="false">
      <c r="A1472" s="1" t="n">
        <f aca="false">A1471+1</f>
        <v>1470</v>
      </c>
      <c r="B1472" s="1" t="n">
        <f aca="false">B1471+1</f>
        <v>2470</v>
      </c>
      <c r="C1472" s="1" t="s">
        <v>1551</v>
      </c>
      <c r="D1472" s="3" t="n">
        <v>21641</v>
      </c>
      <c r="E1472" s="1" t="s">
        <v>39</v>
      </c>
      <c r="F1472" s="1" t="n">
        <v>50</v>
      </c>
      <c r="G1472" s="1" t="s">
        <v>34</v>
      </c>
      <c r="H1472" s="1" t="s">
        <v>35</v>
      </c>
      <c r="I1472" s="1" t="s">
        <v>36</v>
      </c>
      <c r="N1472" s="1" t="n">
        <v>78</v>
      </c>
      <c r="O1472" s="1" t="n">
        <v>3</v>
      </c>
    </row>
    <row r="1473" customFormat="false" ht="15" hidden="false" customHeight="true" outlineLevel="0" collapsed="false">
      <c r="A1473" s="1" t="n">
        <f aca="false">A1472+1</f>
        <v>1471</v>
      </c>
      <c r="B1473" s="1" t="n">
        <f aca="false">B1472+1</f>
        <v>2471</v>
      </c>
      <c r="C1473" s="1" t="s">
        <v>1552</v>
      </c>
      <c r="D1473" s="3" t="n">
        <v>21916</v>
      </c>
      <c r="E1473" s="1" t="s">
        <v>39</v>
      </c>
      <c r="F1473" s="1" t="n">
        <v>50</v>
      </c>
      <c r="G1473" s="1" t="s">
        <v>34</v>
      </c>
      <c r="H1473" s="1" t="s">
        <v>35</v>
      </c>
      <c r="I1473" s="1" t="s">
        <v>36</v>
      </c>
      <c r="N1473" s="1" t="n">
        <v>78</v>
      </c>
      <c r="O1473" s="1" t="n">
        <v>3</v>
      </c>
    </row>
    <row r="1474" customFormat="false" ht="15" hidden="false" customHeight="true" outlineLevel="0" collapsed="false">
      <c r="A1474" s="1" t="n">
        <f aca="false">A1473+1</f>
        <v>1472</v>
      </c>
      <c r="B1474" s="1" t="n">
        <f aca="false">B1473+1</f>
        <v>2472</v>
      </c>
      <c r="C1474" s="1" t="s">
        <v>1553</v>
      </c>
      <c r="D1474" s="3" t="n">
        <v>22007</v>
      </c>
      <c r="E1474" s="1" t="s">
        <v>39</v>
      </c>
      <c r="F1474" s="1" t="n">
        <v>50</v>
      </c>
      <c r="G1474" s="1" t="s">
        <v>34</v>
      </c>
      <c r="H1474" s="1" t="s">
        <v>35</v>
      </c>
      <c r="I1474" s="1" t="s">
        <v>36</v>
      </c>
      <c r="N1474" s="1" t="n">
        <v>78</v>
      </c>
      <c r="O1474" s="1" t="n">
        <v>3</v>
      </c>
    </row>
    <row r="1475" customFormat="false" ht="15" hidden="false" customHeight="true" outlineLevel="0" collapsed="false">
      <c r="A1475" s="1" t="n">
        <f aca="false">A1474+1</f>
        <v>1473</v>
      </c>
      <c r="B1475" s="1" t="n">
        <f aca="false">B1474+1</f>
        <v>2473</v>
      </c>
      <c r="C1475" s="1" t="s">
        <v>1554</v>
      </c>
      <c r="D1475" s="3" t="n">
        <v>22282</v>
      </c>
      <c r="E1475" s="1" t="s">
        <v>39</v>
      </c>
      <c r="F1475" s="1" t="n">
        <v>50</v>
      </c>
      <c r="G1475" s="1" t="s">
        <v>34</v>
      </c>
      <c r="H1475" s="1" t="s">
        <v>35</v>
      </c>
      <c r="I1475" s="1" t="s">
        <v>36</v>
      </c>
      <c r="N1475" s="1" t="n">
        <v>78</v>
      </c>
      <c r="O1475" s="1" t="n">
        <v>3</v>
      </c>
    </row>
    <row r="1476" customFormat="false" ht="15" hidden="false" customHeight="true" outlineLevel="0" collapsed="false">
      <c r="A1476" s="1" t="n">
        <f aca="false">A1475+1</f>
        <v>1474</v>
      </c>
      <c r="B1476" s="1" t="n">
        <f aca="false">B1475+1</f>
        <v>2474</v>
      </c>
      <c r="C1476" s="1" t="s">
        <v>1555</v>
      </c>
      <c r="D1476" s="3" t="n">
        <v>22372</v>
      </c>
      <c r="E1476" s="1" t="s">
        <v>39</v>
      </c>
      <c r="F1476" s="1" t="n">
        <v>50</v>
      </c>
      <c r="G1476" s="1" t="s">
        <v>34</v>
      </c>
      <c r="H1476" s="1" t="s">
        <v>35</v>
      </c>
      <c r="I1476" s="1" t="s">
        <v>36</v>
      </c>
      <c r="N1476" s="1" t="n">
        <v>78</v>
      </c>
      <c r="O1476" s="1" t="n">
        <v>3</v>
      </c>
    </row>
    <row r="1477" customFormat="false" ht="15" hidden="false" customHeight="true" outlineLevel="0" collapsed="false">
      <c r="A1477" s="1" t="n">
        <f aca="false">A1476+1</f>
        <v>1475</v>
      </c>
      <c r="B1477" s="1" t="n">
        <f aca="false">B1476+1</f>
        <v>2475</v>
      </c>
      <c r="C1477" s="1" t="s">
        <v>1556</v>
      </c>
      <c r="D1477" s="3" t="n">
        <v>22647</v>
      </c>
      <c r="E1477" s="1" t="s">
        <v>39</v>
      </c>
      <c r="F1477" s="1" t="n">
        <v>50</v>
      </c>
      <c r="G1477" s="1" t="s">
        <v>34</v>
      </c>
      <c r="H1477" s="1" t="s">
        <v>35</v>
      </c>
      <c r="I1477" s="1" t="s">
        <v>36</v>
      </c>
      <c r="N1477" s="1" t="n">
        <v>78</v>
      </c>
      <c r="O1477" s="1" t="n">
        <v>3</v>
      </c>
    </row>
    <row r="1478" customFormat="false" ht="15" hidden="false" customHeight="true" outlineLevel="0" collapsed="false">
      <c r="A1478" s="1" t="n">
        <f aca="false">A1477+1</f>
        <v>1476</v>
      </c>
      <c r="B1478" s="1" t="n">
        <f aca="false">B1477+1</f>
        <v>2476</v>
      </c>
      <c r="C1478" s="1" t="s">
        <v>1557</v>
      </c>
      <c r="D1478" s="3" t="n">
        <v>22737</v>
      </c>
      <c r="E1478" s="1" t="s">
        <v>39</v>
      </c>
      <c r="F1478" s="1" t="n">
        <v>50</v>
      </c>
      <c r="G1478" s="1" t="s">
        <v>34</v>
      </c>
      <c r="H1478" s="1" t="s">
        <v>35</v>
      </c>
      <c r="I1478" s="1" t="s">
        <v>36</v>
      </c>
      <c r="N1478" s="1" t="n">
        <v>78</v>
      </c>
      <c r="O1478" s="1" t="n">
        <v>3</v>
      </c>
    </row>
    <row r="1479" customFormat="false" ht="15" hidden="false" customHeight="true" outlineLevel="0" collapsed="false">
      <c r="A1479" s="1" t="n">
        <f aca="false">A1478+1</f>
        <v>1477</v>
      </c>
      <c r="B1479" s="1" t="n">
        <f aca="false">B1478+1</f>
        <v>2477</v>
      </c>
      <c r="C1479" s="1" t="s">
        <v>1558</v>
      </c>
      <c r="D1479" s="3" t="n">
        <v>23012</v>
      </c>
      <c r="E1479" s="1" t="s">
        <v>39</v>
      </c>
      <c r="F1479" s="1" t="n">
        <v>50</v>
      </c>
      <c r="G1479" s="1" t="s">
        <v>34</v>
      </c>
      <c r="H1479" s="1" t="s">
        <v>35</v>
      </c>
      <c r="I1479" s="1" t="s">
        <v>36</v>
      </c>
      <c r="N1479" s="1" t="n">
        <v>78</v>
      </c>
      <c r="O1479" s="1" t="n">
        <v>3</v>
      </c>
    </row>
    <row r="1480" customFormat="false" ht="15" hidden="false" customHeight="true" outlineLevel="0" collapsed="false">
      <c r="A1480" s="1" t="n">
        <f aca="false">A1479+1</f>
        <v>1478</v>
      </c>
      <c r="B1480" s="1" t="n">
        <f aca="false">B1479+1</f>
        <v>2478</v>
      </c>
      <c r="C1480" s="1" t="s">
        <v>1559</v>
      </c>
      <c r="D1480" s="3" t="n">
        <v>23102</v>
      </c>
      <c r="E1480" s="1" t="s">
        <v>39</v>
      </c>
      <c r="F1480" s="1" t="n">
        <v>50</v>
      </c>
      <c r="G1480" s="1" t="s">
        <v>34</v>
      </c>
      <c r="H1480" s="1" t="s">
        <v>35</v>
      </c>
      <c r="I1480" s="1" t="s">
        <v>36</v>
      </c>
      <c r="N1480" s="1" t="n">
        <v>78</v>
      </c>
      <c r="O1480" s="1" t="n">
        <v>3</v>
      </c>
    </row>
    <row r="1481" customFormat="false" ht="15" hidden="false" customHeight="true" outlineLevel="0" collapsed="false">
      <c r="A1481" s="1" t="n">
        <f aca="false">A1480+1</f>
        <v>1479</v>
      </c>
      <c r="B1481" s="1" t="n">
        <f aca="false">B1480+1</f>
        <v>2479</v>
      </c>
      <c r="C1481" s="1" t="s">
        <v>1560</v>
      </c>
      <c r="D1481" s="3" t="n">
        <v>23377</v>
      </c>
      <c r="E1481" s="1" t="s">
        <v>39</v>
      </c>
      <c r="F1481" s="1" t="n">
        <v>50</v>
      </c>
      <c r="G1481" s="1" t="s">
        <v>34</v>
      </c>
      <c r="H1481" s="1" t="s">
        <v>35</v>
      </c>
      <c r="I1481" s="1" t="s">
        <v>36</v>
      </c>
      <c r="N1481" s="1" t="n">
        <v>78</v>
      </c>
      <c r="O1481" s="1" t="n">
        <v>3</v>
      </c>
    </row>
    <row r="1482" customFormat="false" ht="15" hidden="false" customHeight="true" outlineLevel="0" collapsed="false">
      <c r="A1482" s="1" t="n">
        <f aca="false">A1481+1</f>
        <v>1480</v>
      </c>
      <c r="B1482" s="1" t="n">
        <f aca="false">B1481+1</f>
        <v>2480</v>
      </c>
      <c r="C1482" s="1" t="s">
        <v>1561</v>
      </c>
      <c r="D1482" s="3" t="n">
        <v>23468</v>
      </c>
      <c r="E1482" s="1" t="s">
        <v>39</v>
      </c>
      <c r="F1482" s="1" t="n">
        <v>50</v>
      </c>
      <c r="G1482" s="1" t="s">
        <v>34</v>
      </c>
      <c r="H1482" s="1" t="s">
        <v>35</v>
      </c>
      <c r="I1482" s="1" t="s">
        <v>36</v>
      </c>
      <c r="N1482" s="1" t="n">
        <v>78</v>
      </c>
      <c r="O1482" s="1" t="n">
        <v>3</v>
      </c>
    </row>
    <row r="1483" customFormat="false" ht="15" hidden="false" customHeight="true" outlineLevel="0" collapsed="false">
      <c r="A1483" s="1" t="n">
        <f aca="false">A1482+1</f>
        <v>1481</v>
      </c>
      <c r="B1483" s="1" t="n">
        <f aca="false">B1482+1</f>
        <v>2481</v>
      </c>
      <c r="C1483" s="1" t="s">
        <v>1562</v>
      </c>
      <c r="D1483" s="3" t="n">
        <v>23743</v>
      </c>
      <c r="E1483" s="1" t="s">
        <v>39</v>
      </c>
      <c r="F1483" s="1" t="n">
        <v>50</v>
      </c>
      <c r="G1483" s="1" t="s">
        <v>34</v>
      </c>
      <c r="H1483" s="1" t="s">
        <v>35</v>
      </c>
      <c r="I1483" s="1" t="s">
        <v>36</v>
      </c>
      <c r="N1483" s="1" t="n">
        <v>78</v>
      </c>
      <c r="O1483" s="1" t="n">
        <v>3</v>
      </c>
    </row>
    <row r="1484" customFormat="false" ht="15" hidden="false" customHeight="true" outlineLevel="0" collapsed="false">
      <c r="A1484" s="1" t="n">
        <f aca="false">A1483+1</f>
        <v>1482</v>
      </c>
      <c r="B1484" s="1" t="n">
        <f aca="false">B1483+1</f>
        <v>2482</v>
      </c>
      <c r="C1484" s="1" t="s">
        <v>1563</v>
      </c>
      <c r="D1484" s="3" t="n">
        <v>21551</v>
      </c>
      <c r="E1484" s="1" t="s">
        <v>33</v>
      </c>
      <c r="F1484" s="1" t="n">
        <v>100</v>
      </c>
      <c r="G1484" s="1" t="s">
        <v>46</v>
      </c>
      <c r="H1484" s="1" t="s">
        <v>47</v>
      </c>
      <c r="I1484" s="1" t="s">
        <v>36</v>
      </c>
      <c r="K1484" s="1" t="n">
        <v>68</v>
      </c>
    </row>
    <row r="1485" customFormat="false" ht="15" hidden="false" customHeight="true" outlineLevel="0" collapsed="false">
      <c r="A1485" s="1" t="n">
        <f aca="false">A1484+1</f>
        <v>1483</v>
      </c>
      <c r="B1485" s="1" t="n">
        <f aca="false">B1484+1</f>
        <v>2483</v>
      </c>
      <c r="C1485" s="1" t="s">
        <v>1564</v>
      </c>
      <c r="D1485" s="3" t="n">
        <v>21641</v>
      </c>
      <c r="E1485" s="1" t="s">
        <v>33</v>
      </c>
      <c r="F1485" s="1" t="n">
        <v>100</v>
      </c>
      <c r="G1485" s="1" t="s">
        <v>46</v>
      </c>
      <c r="H1485" s="1" t="s">
        <v>47</v>
      </c>
      <c r="I1485" s="1" t="s">
        <v>36</v>
      </c>
      <c r="K1485" s="1" t="n">
        <v>68</v>
      </c>
    </row>
    <row r="1486" customFormat="false" ht="15" hidden="false" customHeight="true" outlineLevel="0" collapsed="false">
      <c r="A1486" s="1" t="n">
        <f aca="false">A1485+1</f>
        <v>1484</v>
      </c>
      <c r="B1486" s="1" t="n">
        <f aca="false">B1485+1</f>
        <v>2484</v>
      </c>
      <c r="C1486" s="1" t="s">
        <v>1565</v>
      </c>
      <c r="D1486" s="3" t="n">
        <v>21916</v>
      </c>
      <c r="E1486" s="1" t="s">
        <v>33</v>
      </c>
      <c r="F1486" s="1" t="n">
        <v>100</v>
      </c>
      <c r="G1486" s="1" t="s">
        <v>46</v>
      </c>
      <c r="H1486" s="1" t="s">
        <v>47</v>
      </c>
      <c r="I1486" s="1" t="s">
        <v>36</v>
      </c>
      <c r="K1486" s="1" t="n">
        <v>68</v>
      </c>
    </row>
    <row r="1487" customFormat="false" ht="15" hidden="false" customHeight="true" outlineLevel="0" collapsed="false">
      <c r="A1487" s="1" t="n">
        <f aca="false">A1486+1</f>
        <v>1485</v>
      </c>
      <c r="B1487" s="1" t="n">
        <f aca="false">B1486+1</f>
        <v>2485</v>
      </c>
      <c r="C1487" s="1" t="s">
        <v>1566</v>
      </c>
      <c r="D1487" s="3" t="n">
        <v>22007</v>
      </c>
      <c r="E1487" s="1" t="s">
        <v>33</v>
      </c>
      <c r="F1487" s="1" t="n">
        <v>100</v>
      </c>
      <c r="G1487" s="1" t="s">
        <v>46</v>
      </c>
      <c r="H1487" s="1" t="s">
        <v>47</v>
      </c>
      <c r="I1487" s="1" t="s">
        <v>36</v>
      </c>
      <c r="K1487" s="1" t="n">
        <v>68</v>
      </c>
    </row>
    <row r="1488" customFormat="false" ht="15" hidden="false" customHeight="true" outlineLevel="0" collapsed="false">
      <c r="A1488" s="1" t="n">
        <f aca="false">A1487+1</f>
        <v>1486</v>
      </c>
      <c r="B1488" s="1" t="n">
        <f aca="false">B1487+1</f>
        <v>2486</v>
      </c>
      <c r="C1488" s="1" t="s">
        <v>1567</v>
      </c>
      <c r="D1488" s="3" t="n">
        <v>22282</v>
      </c>
      <c r="E1488" s="1" t="s">
        <v>33</v>
      </c>
      <c r="F1488" s="1" t="n">
        <v>100</v>
      </c>
      <c r="G1488" s="1" t="s">
        <v>46</v>
      </c>
      <c r="H1488" s="1" t="s">
        <v>47</v>
      </c>
      <c r="I1488" s="1" t="s">
        <v>36</v>
      </c>
      <c r="K1488" s="1" t="n">
        <v>68</v>
      </c>
    </row>
    <row r="1489" customFormat="false" ht="15" hidden="false" customHeight="true" outlineLevel="0" collapsed="false">
      <c r="A1489" s="1" t="n">
        <f aca="false">A1488+1</f>
        <v>1487</v>
      </c>
      <c r="B1489" s="1" t="n">
        <f aca="false">B1488+1</f>
        <v>2487</v>
      </c>
      <c r="C1489" s="1" t="s">
        <v>1568</v>
      </c>
      <c r="D1489" s="3" t="n">
        <v>22372</v>
      </c>
      <c r="E1489" s="1" t="s">
        <v>33</v>
      </c>
      <c r="F1489" s="1" t="n">
        <v>100</v>
      </c>
      <c r="G1489" s="1" t="s">
        <v>46</v>
      </c>
      <c r="H1489" s="1" t="s">
        <v>47</v>
      </c>
      <c r="I1489" s="1" t="s">
        <v>36</v>
      </c>
      <c r="K1489" s="1" t="n">
        <v>68</v>
      </c>
    </row>
    <row r="1490" customFormat="false" ht="15" hidden="false" customHeight="true" outlineLevel="0" collapsed="false">
      <c r="A1490" s="1" t="n">
        <f aca="false">A1489+1</f>
        <v>1488</v>
      </c>
      <c r="B1490" s="1" t="n">
        <f aca="false">B1489+1</f>
        <v>2488</v>
      </c>
      <c r="C1490" s="1" t="s">
        <v>1569</v>
      </c>
      <c r="D1490" s="3" t="n">
        <v>22647</v>
      </c>
      <c r="E1490" s="1" t="s">
        <v>33</v>
      </c>
      <c r="F1490" s="1" t="n">
        <v>100</v>
      </c>
      <c r="G1490" s="1" t="s">
        <v>46</v>
      </c>
      <c r="H1490" s="1" t="s">
        <v>47</v>
      </c>
      <c r="I1490" s="1" t="s">
        <v>36</v>
      </c>
      <c r="K1490" s="1" t="n">
        <v>68</v>
      </c>
    </row>
    <row r="1491" customFormat="false" ht="15" hidden="false" customHeight="true" outlineLevel="0" collapsed="false">
      <c r="A1491" s="1" t="n">
        <f aca="false">A1490+1</f>
        <v>1489</v>
      </c>
      <c r="B1491" s="1" t="n">
        <f aca="false">B1490+1</f>
        <v>2489</v>
      </c>
      <c r="C1491" s="1" t="s">
        <v>1570</v>
      </c>
      <c r="D1491" s="3" t="n">
        <v>22737</v>
      </c>
      <c r="E1491" s="1" t="s">
        <v>33</v>
      </c>
      <c r="F1491" s="1" t="n">
        <v>100</v>
      </c>
      <c r="G1491" s="1" t="s">
        <v>46</v>
      </c>
      <c r="H1491" s="1" t="s">
        <v>47</v>
      </c>
      <c r="I1491" s="1" t="s">
        <v>36</v>
      </c>
      <c r="K1491" s="1" t="n">
        <v>68</v>
      </c>
    </row>
    <row r="1492" customFormat="false" ht="15" hidden="false" customHeight="true" outlineLevel="0" collapsed="false">
      <c r="A1492" s="1" t="n">
        <f aca="false">A1491+1</f>
        <v>1490</v>
      </c>
      <c r="B1492" s="1" t="n">
        <f aca="false">B1491+1</f>
        <v>2490</v>
      </c>
      <c r="C1492" s="1" t="s">
        <v>1571</v>
      </c>
      <c r="D1492" s="3" t="n">
        <v>23012</v>
      </c>
      <c r="E1492" s="1" t="s">
        <v>33</v>
      </c>
      <c r="F1492" s="1" t="n">
        <v>100</v>
      </c>
      <c r="G1492" s="1" t="s">
        <v>46</v>
      </c>
      <c r="H1492" s="1" t="s">
        <v>47</v>
      </c>
      <c r="I1492" s="1" t="s">
        <v>36</v>
      </c>
      <c r="K1492" s="1" t="n">
        <v>68</v>
      </c>
    </row>
    <row r="1493" customFormat="false" ht="15" hidden="false" customHeight="true" outlineLevel="0" collapsed="false">
      <c r="A1493" s="1" t="n">
        <f aca="false">A1492+1</f>
        <v>1491</v>
      </c>
      <c r="B1493" s="1" t="n">
        <f aca="false">B1492+1</f>
        <v>2491</v>
      </c>
      <c r="C1493" s="1" t="s">
        <v>1572</v>
      </c>
      <c r="D1493" s="3" t="n">
        <v>23102</v>
      </c>
      <c r="E1493" s="1" t="s">
        <v>33</v>
      </c>
      <c r="F1493" s="1" t="n">
        <v>100</v>
      </c>
      <c r="G1493" s="1" t="s">
        <v>46</v>
      </c>
      <c r="H1493" s="1" t="s">
        <v>47</v>
      </c>
      <c r="I1493" s="1" t="s">
        <v>36</v>
      </c>
      <c r="K1493" s="1" t="n">
        <v>68</v>
      </c>
    </row>
    <row r="1494" customFormat="false" ht="15" hidden="false" customHeight="true" outlineLevel="0" collapsed="false">
      <c r="A1494" s="1" t="n">
        <f aca="false">A1493+1</f>
        <v>1492</v>
      </c>
      <c r="B1494" s="1" t="n">
        <f aca="false">B1493+1</f>
        <v>2492</v>
      </c>
      <c r="C1494" s="1" t="s">
        <v>1573</v>
      </c>
      <c r="D1494" s="3" t="n">
        <v>23377</v>
      </c>
      <c r="E1494" s="1" t="s">
        <v>33</v>
      </c>
      <c r="F1494" s="1" t="n">
        <v>100</v>
      </c>
      <c r="G1494" s="1" t="s">
        <v>46</v>
      </c>
      <c r="H1494" s="1" t="s">
        <v>47</v>
      </c>
      <c r="I1494" s="1" t="s">
        <v>36</v>
      </c>
      <c r="K1494" s="1" t="n">
        <v>68</v>
      </c>
    </row>
    <row r="1495" customFormat="false" ht="15" hidden="false" customHeight="true" outlineLevel="0" collapsed="false">
      <c r="A1495" s="1" t="n">
        <f aca="false">A1494+1</f>
        <v>1493</v>
      </c>
      <c r="B1495" s="1" t="n">
        <f aca="false">B1494+1</f>
        <v>2493</v>
      </c>
      <c r="C1495" s="1" t="s">
        <v>1574</v>
      </c>
      <c r="D1495" s="3" t="n">
        <v>23468</v>
      </c>
      <c r="E1495" s="1" t="s">
        <v>33</v>
      </c>
      <c r="F1495" s="1" t="n">
        <v>100</v>
      </c>
      <c r="G1495" s="1" t="s">
        <v>46</v>
      </c>
      <c r="H1495" s="1" t="s">
        <v>47</v>
      </c>
      <c r="I1495" s="1" t="s">
        <v>36</v>
      </c>
      <c r="K1495" s="1" t="n">
        <v>68</v>
      </c>
    </row>
    <row r="1496" customFormat="false" ht="15" hidden="false" customHeight="true" outlineLevel="0" collapsed="false">
      <c r="A1496" s="1" t="n">
        <f aca="false">A1495+1</f>
        <v>1494</v>
      </c>
      <c r="B1496" s="1" t="n">
        <f aca="false">B1495+1</f>
        <v>2494</v>
      </c>
      <c r="C1496" s="1" t="s">
        <v>1575</v>
      </c>
      <c r="D1496" s="3" t="n">
        <v>23743</v>
      </c>
      <c r="E1496" s="1" t="s">
        <v>33</v>
      </c>
      <c r="F1496" s="1" t="n">
        <v>100</v>
      </c>
      <c r="G1496" s="1" t="s">
        <v>46</v>
      </c>
      <c r="H1496" s="1" t="s">
        <v>47</v>
      </c>
      <c r="I1496" s="1" t="s">
        <v>36</v>
      </c>
      <c r="K1496" s="1" t="n">
        <v>68</v>
      </c>
    </row>
    <row r="1497" customFormat="false" ht="15" hidden="false" customHeight="true" outlineLevel="0" collapsed="false">
      <c r="A1497" s="1" t="n">
        <f aca="false">A1496+1</f>
        <v>1495</v>
      </c>
      <c r="B1497" s="1" t="n">
        <f aca="false">B1496+1</f>
        <v>2495</v>
      </c>
      <c r="C1497" s="1" t="s">
        <v>1576</v>
      </c>
      <c r="D1497" s="3" t="n">
        <v>23833</v>
      </c>
      <c r="E1497" s="1" t="s">
        <v>33</v>
      </c>
      <c r="F1497" s="1" t="n">
        <v>100</v>
      </c>
      <c r="G1497" s="1" t="s">
        <v>46</v>
      </c>
      <c r="H1497" s="1" t="s">
        <v>47</v>
      </c>
      <c r="I1497" s="1" t="s">
        <v>36</v>
      </c>
      <c r="K1497" s="1" t="n">
        <v>68</v>
      </c>
    </row>
    <row r="1498" customFormat="false" ht="15" hidden="false" customHeight="true" outlineLevel="0" collapsed="false">
      <c r="A1498" s="1" t="n">
        <f aca="false">A1497+1</f>
        <v>1496</v>
      </c>
      <c r="B1498" s="1" t="n">
        <f aca="false">B1497+1</f>
        <v>2496</v>
      </c>
      <c r="C1498" s="1" t="s">
        <v>1577</v>
      </c>
      <c r="D1498" s="3" t="n">
        <v>24108</v>
      </c>
      <c r="E1498" s="1" t="s">
        <v>33</v>
      </c>
      <c r="F1498" s="1" t="n">
        <v>100</v>
      </c>
      <c r="G1498" s="1" t="s">
        <v>46</v>
      </c>
      <c r="H1498" s="1" t="s">
        <v>47</v>
      </c>
      <c r="I1498" s="1" t="s">
        <v>36</v>
      </c>
      <c r="K1498" s="1" t="n">
        <v>68</v>
      </c>
    </row>
    <row r="1499" customFormat="false" ht="15" hidden="false" customHeight="true" outlineLevel="0" collapsed="false">
      <c r="A1499" s="1" t="n">
        <f aca="false">A1498+1</f>
        <v>1497</v>
      </c>
      <c r="B1499" s="1" t="n">
        <f aca="false">B1498+1</f>
        <v>2497</v>
      </c>
      <c r="C1499" s="1" t="s">
        <v>1578</v>
      </c>
      <c r="D1499" s="3" t="n">
        <v>24198</v>
      </c>
      <c r="E1499" s="1" t="s">
        <v>33</v>
      </c>
      <c r="F1499" s="1" t="n">
        <v>100</v>
      </c>
      <c r="G1499" s="1" t="s">
        <v>46</v>
      </c>
      <c r="H1499" s="1" t="s">
        <v>47</v>
      </c>
      <c r="I1499" s="1" t="s">
        <v>36</v>
      </c>
      <c r="K1499" s="1" t="n">
        <v>68</v>
      </c>
    </row>
    <row r="1500" customFormat="false" ht="15" hidden="false" customHeight="true" outlineLevel="0" collapsed="false">
      <c r="A1500" s="1" t="n">
        <f aca="false">A1499+1</f>
        <v>1498</v>
      </c>
      <c r="B1500" s="1" t="n">
        <f aca="false">B1499+1</f>
        <v>2498</v>
      </c>
      <c r="C1500" s="1" t="s">
        <v>1579</v>
      </c>
      <c r="D1500" s="3" t="n">
        <v>24473</v>
      </c>
      <c r="E1500" s="1" t="s">
        <v>33</v>
      </c>
      <c r="F1500" s="1" t="n">
        <v>100</v>
      </c>
      <c r="G1500" s="1" t="s">
        <v>46</v>
      </c>
      <c r="H1500" s="1" t="s">
        <v>47</v>
      </c>
      <c r="I1500" s="1" t="s">
        <v>36</v>
      </c>
      <c r="K1500" s="1" t="n">
        <v>68</v>
      </c>
    </row>
    <row r="1501" customFormat="false" ht="15" hidden="false" customHeight="true" outlineLevel="0" collapsed="false">
      <c r="A1501" s="1" t="n">
        <f aca="false">A1500+1</f>
        <v>1499</v>
      </c>
      <c r="B1501" s="1" t="n">
        <f aca="false">B1500+1</f>
        <v>2499</v>
      </c>
      <c r="C1501" s="1" t="s">
        <v>1580</v>
      </c>
      <c r="D1501" s="3" t="n">
        <v>24563</v>
      </c>
      <c r="E1501" s="1" t="s">
        <v>33</v>
      </c>
      <c r="F1501" s="1" t="n">
        <v>100</v>
      </c>
      <c r="G1501" s="1" t="s">
        <v>46</v>
      </c>
      <c r="H1501" s="1" t="s">
        <v>47</v>
      </c>
      <c r="I1501" s="1" t="s">
        <v>36</v>
      </c>
      <c r="K1501" s="1" t="n">
        <v>68</v>
      </c>
    </row>
    <row r="1502" customFormat="false" ht="15" hidden="false" customHeight="true" outlineLevel="0" collapsed="false">
      <c r="A1502" s="1" t="n">
        <f aca="false">A1501+1</f>
        <v>1500</v>
      </c>
      <c r="B1502" s="1" t="n">
        <f aca="false">B1501+1</f>
        <v>2500</v>
      </c>
      <c r="C1502" s="1" t="s">
        <v>1581</v>
      </c>
      <c r="D1502" s="3" t="n">
        <v>24838</v>
      </c>
      <c r="E1502" s="1" t="s">
        <v>33</v>
      </c>
      <c r="F1502" s="1" t="n">
        <v>100</v>
      </c>
      <c r="G1502" s="1" t="s">
        <v>46</v>
      </c>
      <c r="H1502" s="1" t="s">
        <v>47</v>
      </c>
      <c r="I1502" s="1" t="s">
        <v>36</v>
      </c>
      <c r="K1502" s="1" t="n">
        <v>68</v>
      </c>
    </row>
    <row r="1503" customFormat="false" ht="15" hidden="false" customHeight="true" outlineLevel="0" collapsed="false">
      <c r="A1503" s="1" t="n">
        <f aca="false">A1502+1</f>
        <v>1501</v>
      </c>
      <c r="B1503" s="1" t="n">
        <f aca="false">B1502+1</f>
        <v>2501</v>
      </c>
      <c r="C1503" s="1" t="s">
        <v>1582</v>
      </c>
      <c r="D1503" s="3" t="n">
        <v>24929</v>
      </c>
      <c r="E1503" s="1" t="s">
        <v>33</v>
      </c>
      <c r="F1503" s="1" t="n">
        <v>100</v>
      </c>
      <c r="G1503" s="1" t="s">
        <v>46</v>
      </c>
      <c r="H1503" s="1" t="s">
        <v>47</v>
      </c>
      <c r="I1503" s="1" t="s">
        <v>36</v>
      </c>
      <c r="K1503" s="1" t="n">
        <v>68</v>
      </c>
    </row>
    <row r="1504" customFormat="false" ht="15" hidden="false" customHeight="true" outlineLevel="0" collapsed="false">
      <c r="A1504" s="1" t="n">
        <f aca="false">A1503+1</f>
        <v>1502</v>
      </c>
      <c r="B1504" s="1" t="n">
        <f aca="false">B1503+1</f>
        <v>2502</v>
      </c>
      <c r="C1504" s="1" t="s">
        <v>1583</v>
      </c>
      <c r="D1504" s="3" t="n">
        <v>25204</v>
      </c>
      <c r="E1504" s="1" t="s">
        <v>33</v>
      </c>
      <c r="F1504" s="1" t="n">
        <v>100</v>
      </c>
      <c r="G1504" s="1" t="s">
        <v>46</v>
      </c>
      <c r="H1504" s="1" t="s">
        <v>47</v>
      </c>
      <c r="I1504" s="1" t="s">
        <v>36</v>
      </c>
      <c r="K1504" s="1" t="n">
        <v>68</v>
      </c>
    </row>
    <row r="1505" customFormat="false" ht="15" hidden="false" customHeight="true" outlineLevel="0" collapsed="false">
      <c r="A1505" s="1" t="n">
        <f aca="false">A1504+1</f>
        <v>1503</v>
      </c>
      <c r="B1505" s="1" t="n">
        <f aca="false">B1504+1</f>
        <v>2503</v>
      </c>
      <c r="C1505" s="1" t="s">
        <v>1584</v>
      </c>
      <c r="D1505" s="3" t="n">
        <v>25294</v>
      </c>
      <c r="E1505" s="1" t="s">
        <v>33</v>
      </c>
      <c r="F1505" s="1" t="n">
        <v>100</v>
      </c>
      <c r="G1505" s="1" t="s">
        <v>46</v>
      </c>
      <c r="H1505" s="1" t="s">
        <v>47</v>
      </c>
      <c r="I1505" s="1" t="s">
        <v>36</v>
      </c>
      <c r="K1505" s="1" t="n">
        <v>68</v>
      </c>
    </row>
    <row r="1506" customFormat="false" ht="15" hidden="false" customHeight="true" outlineLevel="0" collapsed="false">
      <c r="A1506" s="1" t="n">
        <f aca="false">A1505+1</f>
        <v>1504</v>
      </c>
      <c r="B1506" s="1" t="n">
        <f aca="false">B1505+1</f>
        <v>2504</v>
      </c>
      <c r="C1506" s="1" t="s">
        <v>1585</v>
      </c>
      <c r="D1506" s="3" t="n">
        <v>25569</v>
      </c>
      <c r="E1506" s="1" t="s">
        <v>33</v>
      </c>
      <c r="F1506" s="1" t="n">
        <v>100</v>
      </c>
      <c r="G1506" s="1" t="s">
        <v>46</v>
      </c>
      <c r="H1506" s="1" t="s">
        <v>47</v>
      </c>
      <c r="I1506" s="1" t="s">
        <v>36</v>
      </c>
      <c r="K1506" s="1" t="n">
        <v>68</v>
      </c>
    </row>
    <row r="1507" customFormat="false" ht="15" hidden="false" customHeight="true" outlineLevel="0" collapsed="false">
      <c r="A1507" s="1" t="n">
        <f aca="false">A1506+1</f>
        <v>1505</v>
      </c>
      <c r="B1507" s="1" t="n">
        <f aca="false">B1506+1</f>
        <v>2505</v>
      </c>
      <c r="C1507" s="1" t="s">
        <v>1586</v>
      </c>
      <c r="D1507" s="3" t="n">
        <v>25659</v>
      </c>
      <c r="E1507" s="1" t="s">
        <v>33</v>
      </c>
      <c r="F1507" s="1" t="n">
        <v>100</v>
      </c>
      <c r="G1507" s="1" t="s">
        <v>46</v>
      </c>
      <c r="H1507" s="1" t="s">
        <v>47</v>
      </c>
      <c r="I1507" s="1" t="s">
        <v>36</v>
      </c>
      <c r="K1507" s="1" t="n">
        <v>68</v>
      </c>
    </row>
    <row r="1508" customFormat="false" ht="15" hidden="false" customHeight="true" outlineLevel="0" collapsed="false">
      <c r="A1508" s="1" t="n">
        <f aca="false">A1507+1</f>
        <v>1506</v>
      </c>
      <c r="B1508" s="1" t="n">
        <f aca="false">B1507+1</f>
        <v>2506</v>
      </c>
      <c r="C1508" s="1" t="s">
        <v>1587</v>
      </c>
      <c r="D1508" s="3" t="n">
        <v>25934</v>
      </c>
      <c r="E1508" s="1" t="s">
        <v>33</v>
      </c>
      <c r="F1508" s="1" t="n">
        <v>100</v>
      </c>
      <c r="G1508" s="1" t="s">
        <v>46</v>
      </c>
      <c r="H1508" s="1" t="s">
        <v>47</v>
      </c>
      <c r="I1508" s="1" t="s">
        <v>36</v>
      </c>
      <c r="K1508" s="1" t="n">
        <v>68</v>
      </c>
    </row>
    <row r="1509" customFormat="false" ht="15" hidden="false" customHeight="true" outlineLevel="0" collapsed="false">
      <c r="A1509" s="1" t="n">
        <f aca="false">A1508+1</f>
        <v>1507</v>
      </c>
      <c r="B1509" s="1" t="n">
        <f aca="false">B1508+1</f>
        <v>2507</v>
      </c>
      <c r="C1509" s="1" t="s">
        <v>1588</v>
      </c>
      <c r="D1509" s="3" t="n">
        <v>26024</v>
      </c>
      <c r="E1509" s="1" t="s">
        <v>33</v>
      </c>
      <c r="F1509" s="1" t="n">
        <v>100</v>
      </c>
      <c r="G1509" s="1" t="s">
        <v>46</v>
      </c>
      <c r="H1509" s="1" t="s">
        <v>47</v>
      </c>
      <c r="I1509" s="1" t="s">
        <v>36</v>
      </c>
      <c r="K1509" s="1" t="n">
        <v>68</v>
      </c>
    </row>
    <row r="1510" customFormat="false" ht="15" hidden="false" customHeight="true" outlineLevel="0" collapsed="false">
      <c r="A1510" s="1" t="n">
        <f aca="false">A1509+1</f>
        <v>1508</v>
      </c>
      <c r="B1510" s="1" t="n">
        <f aca="false">B1509+1</f>
        <v>2508</v>
      </c>
      <c r="C1510" s="1" t="s">
        <v>1589</v>
      </c>
      <c r="D1510" s="3" t="n">
        <v>26299</v>
      </c>
      <c r="E1510" s="1" t="s">
        <v>33</v>
      </c>
      <c r="F1510" s="1" t="n">
        <v>100</v>
      </c>
      <c r="G1510" s="1" t="s">
        <v>46</v>
      </c>
      <c r="H1510" s="1" t="s">
        <v>47</v>
      </c>
      <c r="I1510" s="1" t="s">
        <v>36</v>
      </c>
      <c r="K1510" s="1" t="n">
        <v>68</v>
      </c>
    </row>
    <row r="1511" customFormat="false" ht="15" hidden="false" customHeight="true" outlineLevel="0" collapsed="false">
      <c r="A1511" s="1" t="n">
        <f aca="false">A1510+1</f>
        <v>1509</v>
      </c>
      <c r="B1511" s="1" t="n">
        <f aca="false">B1510+1</f>
        <v>2509</v>
      </c>
      <c r="C1511" s="1" t="s">
        <v>1590</v>
      </c>
      <c r="D1511" s="3" t="n">
        <v>26390</v>
      </c>
      <c r="E1511" s="1" t="s">
        <v>33</v>
      </c>
      <c r="F1511" s="1" t="n">
        <v>100</v>
      </c>
      <c r="G1511" s="1" t="s">
        <v>46</v>
      </c>
      <c r="H1511" s="1" t="s">
        <v>47</v>
      </c>
      <c r="I1511" s="1" t="s">
        <v>36</v>
      </c>
      <c r="K1511" s="1" t="n">
        <v>68</v>
      </c>
    </row>
    <row r="1512" customFormat="false" ht="15" hidden="false" customHeight="true" outlineLevel="0" collapsed="false">
      <c r="A1512" s="1" t="n">
        <f aca="false">A1511+1</f>
        <v>1510</v>
      </c>
      <c r="B1512" s="1" t="n">
        <f aca="false">B1511+1</f>
        <v>2510</v>
      </c>
      <c r="C1512" s="1" t="s">
        <v>1591</v>
      </c>
      <c r="D1512" s="3" t="n">
        <v>26665</v>
      </c>
      <c r="E1512" s="1" t="s">
        <v>33</v>
      </c>
      <c r="F1512" s="1" t="n">
        <v>100</v>
      </c>
      <c r="G1512" s="1" t="s">
        <v>46</v>
      </c>
      <c r="H1512" s="1" t="s">
        <v>47</v>
      </c>
      <c r="I1512" s="1" t="s">
        <v>36</v>
      </c>
      <c r="K1512" s="1" t="n">
        <v>68</v>
      </c>
    </row>
    <row r="1513" customFormat="false" ht="15" hidden="false" customHeight="true" outlineLevel="0" collapsed="false">
      <c r="A1513" s="1" t="n">
        <f aca="false">A1512+1</f>
        <v>1511</v>
      </c>
      <c r="B1513" s="1" t="n">
        <f aca="false">B1512+1</f>
        <v>2511</v>
      </c>
      <c r="C1513" s="1" t="s">
        <v>1592</v>
      </c>
      <c r="D1513" s="3" t="n">
        <v>26755</v>
      </c>
      <c r="E1513" s="1" t="s">
        <v>33</v>
      </c>
      <c r="F1513" s="1" t="n">
        <v>100</v>
      </c>
      <c r="G1513" s="1" t="s">
        <v>46</v>
      </c>
      <c r="H1513" s="1" t="s">
        <v>47</v>
      </c>
      <c r="I1513" s="1" t="s">
        <v>36</v>
      </c>
      <c r="K1513" s="1" t="n">
        <v>68</v>
      </c>
    </row>
    <row r="1514" customFormat="false" ht="15" hidden="false" customHeight="true" outlineLevel="0" collapsed="false">
      <c r="A1514" s="1" t="n">
        <f aca="false">A1513+1</f>
        <v>1512</v>
      </c>
      <c r="B1514" s="1" t="n">
        <f aca="false">B1513+1</f>
        <v>2512</v>
      </c>
      <c r="C1514" s="1" t="s">
        <v>1593</v>
      </c>
      <c r="D1514" s="3" t="n">
        <v>27030</v>
      </c>
      <c r="E1514" s="1" t="s">
        <v>33</v>
      </c>
      <c r="F1514" s="1" t="n">
        <v>100</v>
      </c>
      <c r="G1514" s="1" t="s">
        <v>46</v>
      </c>
      <c r="H1514" s="1" t="s">
        <v>47</v>
      </c>
      <c r="I1514" s="1" t="s">
        <v>36</v>
      </c>
      <c r="K1514" s="1" t="n">
        <v>68</v>
      </c>
    </row>
    <row r="1515" customFormat="false" ht="15" hidden="false" customHeight="true" outlineLevel="0" collapsed="false">
      <c r="A1515" s="1" t="n">
        <f aca="false">A1514+1</f>
        <v>1513</v>
      </c>
      <c r="B1515" s="1" t="n">
        <f aca="false">B1514+1</f>
        <v>2513</v>
      </c>
      <c r="C1515" s="1" t="s">
        <v>1594</v>
      </c>
      <c r="D1515" s="3" t="n">
        <v>27120</v>
      </c>
      <c r="E1515" s="1" t="s">
        <v>33</v>
      </c>
      <c r="F1515" s="1" t="n">
        <v>100</v>
      </c>
      <c r="G1515" s="1" t="s">
        <v>46</v>
      </c>
      <c r="H1515" s="1" t="s">
        <v>47</v>
      </c>
      <c r="I1515" s="1" t="s">
        <v>36</v>
      </c>
      <c r="K1515" s="1" t="n">
        <v>68</v>
      </c>
    </row>
    <row r="1516" customFormat="false" ht="15" hidden="false" customHeight="true" outlineLevel="0" collapsed="false">
      <c r="A1516" s="1" t="n">
        <f aca="false">A1515+1</f>
        <v>1514</v>
      </c>
      <c r="B1516" s="1" t="n">
        <f aca="false">B1515+1</f>
        <v>2514</v>
      </c>
      <c r="C1516" s="1" t="s">
        <v>1595</v>
      </c>
      <c r="D1516" s="3" t="n">
        <v>27395</v>
      </c>
      <c r="E1516" s="1" t="s">
        <v>33</v>
      </c>
      <c r="F1516" s="1" t="n">
        <v>100</v>
      </c>
      <c r="G1516" s="1" t="s">
        <v>46</v>
      </c>
      <c r="H1516" s="1" t="s">
        <v>47</v>
      </c>
      <c r="I1516" s="1" t="s">
        <v>36</v>
      </c>
      <c r="K1516" s="1" t="n">
        <v>68</v>
      </c>
    </row>
    <row r="1517" customFormat="false" ht="15" hidden="false" customHeight="true" outlineLevel="0" collapsed="false">
      <c r="A1517" s="1" t="n">
        <f aca="false">A1516+1</f>
        <v>1515</v>
      </c>
      <c r="B1517" s="1" t="n">
        <f aca="false">B1516+1</f>
        <v>2515</v>
      </c>
      <c r="C1517" s="1" t="s">
        <v>1596</v>
      </c>
      <c r="D1517" s="3" t="n">
        <v>27485</v>
      </c>
      <c r="E1517" s="1" t="s">
        <v>33</v>
      </c>
      <c r="F1517" s="1" t="n">
        <v>100</v>
      </c>
      <c r="G1517" s="1" t="s">
        <v>46</v>
      </c>
      <c r="H1517" s="1" t="s">
        <v>47</v>
      </c>
      <c r="I1517" s="1" t="s">
        <v>36</v>
      </c>
      <c r="K1517" s="1" t="n">
        <v>68</v>
      </c>
    </row>
    <row r="1518" customFormat="false" ht="15" hidden="false" customHeight="true" outlineLevel="0" collapsed="false">
      <c r="A1518" s="1" t="n">
        <f aca="false">A1517+1</f>
        <v>1516</v>
      </c>
      <c r="B1518" s="1" t="n">
        <f aca="false">B1517+1</f>
        <v>2516</v>
      </c>
      <c r="C1518" s="1" t="s">
        <v>1597</v>
      </c>
      <c r="D1518" s="3" t="n">
        <v>27760</v>
      </c>
      <c r="E1518" s="1" t="s">
        <v>33</v>
      </c>
      <c r="F1518" s="1" t="n">
        <v>100</v>
      </c>
      <c r="G1518" s="1" t="s">
        <v>46</v>
      </c>
      <c r="H1518" s="1" t="s">
        <v>47</v>
      </c>
      <c r="I1518" s="1" t="s">
        <v>36</v>
      </c>
      <c r="K1518" s="1" t="n">
        <v>68</v>
      </c>
    </row>
    <row r="1519" customFormat="false" ht="15" hidden="false" customHeight="true" outlineLevel="0" collapsed="false">
      <c r="A1519" s="1" t="n">
        <f aca="false">A1518+1</f>
        <v>1517</v>
      </c>
      <c r="B1519" s="1" t="n">
        <f aca="false">B1518+1</f>
        <v>2517</v>
      </c>
      <c r="C1519" s="1" t="s">
        <v>1598</v>
      </c>
      <c r="D1519" s="3" t="n">
        <v>27851</v>
      </c>
      <c r="E1519" s="1" t="s">
        <v>33</v>
      </c>
      <c r="F1519" s="1" t="n">
        <v>100</v>
      </c>
      <c r="G1519" s="1" t="s">
        <v>46</v>
      </c>
      <c r="H1519" s="1" t="s">
        <v>47</v>
      </c>
      <c r="I1519" s="1" t="s">
        <v>36</v>
      </c>
      <c r="K1519" s="1" t="n">
        <v>68</v>
      </c>
    </row>
    <row r="1520" customFormat="false" ht="15" hidden="false" customHeight="true" outlineLevel="0" collapsed="false">
      <c r="A1520" s="1" t="n">
        <f aca="false">A1519+1</f>
        <v>1518</v>
      </c>
      <c r="B1520" s="1" t="n">
        <f aca="false">B1519+1</f>
        <v>2518</v>
      </c>
      <c r="C1520" s="1" t="s">
        <v>1599</v>
      </c>
      <c r="D1520" s="3" t="n">
        <v>28126</v>
      </c>
      <c r="E1520" s="1" t="s">
        <v>33</v>
      </c>
      <c r="F1520" s="1" t="n">
        <v>100</v>
      </c>
      <c r="G1520" s="1" t="s">
        <v>46</v>
      </c>
      <c r="H1520" s="1" t="s">
        <v>47</v>
      </c>
      <c r="I1520" s="1" t="s">
        <v>36</v>
      </c>
      <c r="K1520" s="1" t="n">
        <v>68</v>
      </c>
    </row>
    <row r="1521" customFormat="false" ht="15" hidden="false" customHeight="true" outlineLevel="0" collapsed="false">
      <c r="A1521" s="1" t="n">
        <f aca="false">A1520+1</f>
        <v>1519</v>
      </c>
      <c r="B1521" s="1" t="n">
        <f aca="false">B1520+1</f>
        <v>2519</v>
      </c>
      <c r="C1521" s="1" t="s">
        <v>1600</v>
      </c>
      <c r="D1521" s="3" t="n">
        <v>28216</v>
      </c>
      <c r="E1521" s="1" t="s">
        <v>33</v>
      </c>
      <c r="F1521" s="1" t="n">
        <v>100</v>
      </c>
      <c r="G1521" s="1" t="s">
        <v>46</v>
      </c>
      <c r="H1521" s="1" t="s">
        <v>47</v>
      </c>
      <c r="I1521" s="1" t="s">
        <v>36</v>
      </c>
      <c r="K1521" s="1" t="n">
        <v>68</v>
      </c>
    </row>
    <row r="1522" customFormat="false" ht="15" hidden="false" customHeight="true" outlineLevel="0" collapsed="false">
      <c r="A1522" s="1" t="n">
        <f aca="false">A1521+1</f>
        <v>1520</v>
      </c>
      <c r="B1522" s="1" t="n">
        <f aca="false">B1521+1</f>
        <v>2520</v>
      </c>
      <c r="C1522" s="1" t="s">
        <v>1601</v>
      </c>
      <c r="D1522" s="3" t="n">
        <v>28491</v>
      </c>
      <c r="E1522" s="1" t="s">
        <v>33</v>
      </c>
      <c r="F1522" s="1" t="n">
        <v>100</v>
      </c>
      <c r="G1522" s="1" t="s">
        <v>46</v>
      </c>
      <c r="H1522" s="1" t="s">
        <v>47</v>
      </c>
      <c r="I1522" s="1" t="s">
        <v>36</v>
      </c>
      <c r="K1522" s="1" t="n">
        <v>68</v>
      </c>
    </row>
    <row r="1523" customFormat="false" ht="15" hidden="false" customHeight="true" outlineLevel="0" collapsed="false">
      <c r="A1523" s="1" t="n">
        <f aca="false">A1522+1</f>
        <v>1521</v>
      </c>
      <c r="B1523" s="1" t="n">
        <f aca="false">B1522+1</f>
        <v>2521</v>
      </c>
      <c r="C1523" s="1" t="s">
        <v>1602</v>
      </c>
      <c r="D1523" s="3" t="n">
        <v>28581</v>
      </c>
      <c r="E1523" s="1" t="s">
        <v>33</v>
      </c>
      <c r="F1523" s="1" t="n">
        <v>100</v>
      </c>
      <c r="G1523" s="1" t="s">
        <v>46</v>
      </c>
      <c r="H1523" s="1" t="s">
        <v>47</v>
      </c>
      <c r="I1523" s="1" t="s">
        <v>36</v>
      </c>
      <c r="K1523" s="1" t="n">
        <v>68</v>
      </c>
    </row>
    <row r="1524" customFormat="false" ht="15" hidden="false" customHeight="true" outlineLevel="0" collapsed="false">
      <c r="A1524" s="1" t="n">
        <f aca="false">A1523+1</f>
        <v>1522</v>
      </c>
      <c r="B1524" s="1" t="n">
        <f aca="false">B1523+1</f>
        <v>2522</v>
      </c>
      <c r="C1524" s="1" t="s">
        <v>1603</v>
      </c>
      <c r="D1524" s="3" t="n">
        <v>28856</v>
      </c>
      <c r="E1524" s="1" t="s">
        <v>33</v>
      </c>
      <c r="F1524" s="1" t="n">
        <v>100</v>
      </c>
      <c r="G1524" s="1" t="s">
        <v>46</v>
      </c>
      <c r="H1524" s="1" t="s">
        <v>47</v>
      </c>
      <c r="I1524" s="1" t="s">
        <v>36</v>
      </c>
      <c r="K1524" s="1" t="n">
        <v>68</v>
      </c>
    </row>
    <row r="1525" customFormat="false" ht="15" hidden="false" customHeight="true" outlineLevel="0" collapsed="false">
      <c r="A1525" s="1" t="n">
        <f aca="false">A1524+1</f>
        <v>1523</v>
      </c>
      <c r="B1525" s="1" t="n">
        <f aca="false">B1524+1</f>
        <v>2523</v>
      </c>
      <c r="C1525" s="1" t="s">
        <v>1604</v>
      </c>
      <c r="D1525" s="3" t="n">
        <v>28946</v>
      </c>
      <c r="E1525" s="1" t="s">
        <v>33</v>
      </c>
      <c r="F1525" s="1" t="n">
        <v>100</v>
      </c>
      <c r="G1525" s="1" t="s">
        <v>46</v>
      </c>
      <c r="H1525" s="1" t="s">
        <v>47</v>
      </c>
      <c r="I1525" s="1" t="s">
        <v>36</v>
      </c>
      <c r="K1525" s="1" t="n">
        <v>68</v>
      </c>
    </row>
    <row r="1526" customFormat="false" ht="15" hidden="false" customHeight="true" outlineLevel="0" collapsed="false">
      <c r="A1526" s="1" t="n">
        <f aca="false">A1525+1</f>
        <v>1524</v>
      </c>
      <c r="B1526" s="1" t="n">
        <f aca="false">B1525+1</f>
        <v>2524</v>
      </c>
      <c r="C1526" s="1" t="s">
        <v>1605</v>
      </c>
      <c r="D1526" s="3" t="n">
        <v>29221</v>
      </c>
      <c r="E1526" s="1" t="s">
        <v>33</v>
      </c>
      <c r="F1526" s="1" t="n">
        <v>100</v>
      </c>
      <c r="G1526" s="1" t="s">
        <v>46</v>
      </c>
      <c r="H1526" s="1" t="s">
        <v>47</v>
      </c>
      <c r="I1526" s="1" t="s">
        <v>36</v>
      </c>
      <c r="K1526" s="1" t="n">
        <v>68</v>
      </c>
    </row>
    <row r="1527" customFormat="false" ht="15" hidden="false" customHeight="true" outlineLevel="0" collapsed="false">
      <c r="A1527" s="1" t="n">
        <f aca="false">A1526+1</f>
        <v>1525</v>
      </c>
      <c r="B1527" s="1" t="n">
        <f aca="false">B1526+1</f>
        <v>2525</v>
      </c>
      <c r="C1527" s="1" t="s">
        <v>1606</v>
      </c>
      <c r="D1527" s="3" t="n">
        <v>29312</v>
      </c>
      <c r="E1527" s="1" t="s">
        <v>33</v>
      </c>
      <c r="F1527" s="1" t="n">
        <v>100</v>
      </c>
      <c r="G1527" s="1" t="s">
        <v>46</v>
      </c>
      <c r="H1527" s="1" t="s">
        <v>47</v>
      </c>
      <c r="I1527" s="1" t="s">
        <v>36</v>
      </c>
      <c r="K1527" s="1" t="n">
        <v>68</v>
      </c>
    </row>
    <row r="1528" customFormat="false" ht="15" hidden="false" customHeight="true" outlineLevel="0" collapsed="false">
      <c r="A1528" s="1" t="n">
        <f aca="false">A1527+1</f>
        <v>1526</v>
      </c>
      <c r="B1528" s="1" t="n">
        <f aca="false">B1527+1</f>
        <v>2526</v>
      </c>
      <c r="C1528" s="1" t="s">
        <v>1607</v>
      </c>
      <c r="D1528" s="3" t="n">
        <v>29587</v>
      </c>
      <c r="E1528" s="1" t="s">
        <v>33</v>
      </c>
      <c r="F1528" s="1" t="n">
        <v>100</v>
      </c>
      <c r="G1528" s="1" t="s">
        <v>46</v>
      </c>
      <c r="H1528" s="1" t="s">
        <v>47</v>
      </c>
      <c r="I1528" s="1" t="s">
        <v>36</v>
      </c>
      <c r="K1528" s="1" t="n">
        <v>68</v>
      </c>
    </row>
    <row r="1529" customFormat="false" ht="15" hidden="false" customHeight="true" outlineLevel="0" collapsed="false">
      <c r="A1529" s="1" t="n">
        <f aca="false">A1528+1</f>
        <v>1527</v>
      </c>
      <c r="B1529" s="1" t="n">
        <f aca="false">B1528+1</f>
        <v>2527</v>
      </c>
      <c r="C1529" s="1" t="s">
        <v>1608</v>
      </c>
      <c r="D1529" s="3" t="n">
        <v>29677</v>
      </c>
      <c r="E1529" s="1" t="s">
        <v>33</v>
      </c>
      <c r="F1529" s="1" t="n">
        <v>100</v>
      </c>
      <c r="G1529" s="1" t="s">
        <v>46</v>
      </c>
      <c r="H1529" s="1" t="s">
        <v>47</v>
      </c>
      <c r="I1529" s="1" t="s">
        <v>36</v>
      </c>
      <c r="K1529" s="1" t="n">
        <v>68</v>
      </c>
    </row>
    <row r="1530" customFormat="false" ht="15" hidden="false" customHeight="true" outlineLevel="0" collapsed="false">
      <c r="A1530" s="1" t="n">
        <f aca="false">A1529+1</f>
        <v>1528</v>
      </c>
      <c r="B1530" s="1" t="n">
        <f aca="false">B1529+1</f>
        <v>2528</v>
      </c>
      <c r="C1530" s="1" t="s">
        <v>1609</v>
      </c>
      <c r="D1530" s="3" t="n">
        <v>29952</v>
      </c>
      <c r="E1530" s="1" t="s">
        <v>33</v>
      </c>
      <c r="F1530" s="1" t="n">
        <v>100</v>
      </c>
      <c r="G1530" s="1" t="s">
        <v>46</v>
      </c>
      <c r="H1530" s="1" t="s">
        <v>47</v>
      </c>
      <c r="I1530" s="1" t="s">
        <v>36</v>
      </c>
      <c r="K1530" s="1" t="n">
        <v>68</v>
      </c>
    </row>
    <row r="1531" customFormat="false" ht="15" hidden="false" customHeight="true" outlineLevel="0" collapsed="false">
      <c r="A1531" s="1" t="n">
        <f aca="false">A1530+1</f>
        <v>1529</v>
      </c>
      <c r="B1531" s="1" t="n">
        <f aca="false">B1530+1</f>
        <v>2529</v>
      </c>
      <c r="C1531" s="1" t="s">
        <v>1610</v>
      </c>
      <c r="D1531" s="3" t="n">
        <v>30042</v>
      </c>
      <c r="E1531" s="1" t="s">
        <v>33</v>
      </c>
      <c r="F1531" s="1" t="n">
        <v>100</v>
      </c>
      <c r="G1531" s="1" t="s">
        <v>46</v>
      </c>
      <c r="H1531" s="1" t="s">
        <v>47</v>
      </c>
      <c r="I1531" s="1" t="s">
        <v>36</v>
      </c>
      <c r="K1531" s="1" t="n">
        <v>68</v>
      </c>
    </row>
    <row r="1532" customFormat="false" ht="15" hidden="false" customHeight="true" outlineLevel="0" collapsed="false">
      <c r="A1532" s="1" t="n">
        <f aca="false">A1531+1</f>
        <v>1530</v>
      </c>
      <c r="B1532" s="1" t="n">
        <f aca="false">B1531+1</f>
        <v>2530</v>
      </c>
      <c r="C1532" s="1" t="s">
        <v>1611</v>
      </c>
      <c r="D1532" s="3" t="n">
        <v>30317</v>
      </c>
      <c r="E1532" s="1" t="s">
        <v>33</v>
      </c>
      <c r="F1532" s="1" t="n">
        <v>100</v>
      </c>
      <c r="G1532" s="1" t="s">
        <v>46</v>
      </c>
      <c r="H1532" s="1" t="s">
        <v>47</v>
      </c>
      <c r="I1532" s="1" t="s">
        <v>36</v>
      </c>
      <c r="K1532" s="1" t="n">
        <v>68</v>
      </c>
    </row>
    <row r="1533" customFormat="false" ht="15" hidden="false" customHeight="true" outlineLevel="0" collapsed="false">
      <c r="A1533" s="1" t="n">
        <f aca="false">A1532+1</f>
        <v>1531</v>
      </c>
      <c r="B1533" s="1" t="n">
        <f aca="false">B1532+1</f>
        <v>2531</v>
      </c>
      <c r="C1533" s="1" t="s">
        <v>1612</v>
      </c>
      <c r="D1533" s="3" t="n">
        <v>30407</v>
      </c>
      <c r="E1533" s="1" t="s">
        <v>33</v>
      </c>
      <c r="F1533" s="1" t="n">
        <v>100</v>
      </c>
      <c r="G1533" s="1" t="s">
        <v>46</v>
      </c>
      <c r="H1533" s="1" t="s">
        <v>47</v>
      </c>
      <c r="I1533" s="1" t="s">
        <v>36</v>
      </c>
      <c r="K1533" s="1" t="n">
        <v>68</v>
      </c>
    </row>
    <row r="1534" customFormat="false" ht="15" hidden="false" customHeight="true" outlineLevel="0" collapsed="false">
      <c r="A1534" s="1" t="n">
        <f aca="false">A1533+1</f>
        <v>1532</v>
      </c>
      <c r="B1534" s="1" t="n">
        <f aca="false">B1533+1</f>
        <v>2532</v>
      </c>
      <c r="C1534" s="1" t="s">
        <v>1613</v>
      </c>
      <c r="D1534" s="3" t="n">
        <v>30682</v>
      </c>
      <c r="E1534" s="1" t="s">
        <v>33</v>
      </c>
      <c r="F1534" s="1" t="n">
        <v>100</v>
      </c>
      <c r="G1534" s="1" t="s">
        <v>46</v>
      </c>
      <c r="H1534" s="1" t="s">
        <v>47</v>
      </c>
      <c r="I1534" s="1" t="s">
        <v>36</v>
      </c>
      <c r="K1534" s="1" t="n">
        <v>68</v>
      </c>
    </row>
    <row r="1535" customFormat="false" ht="15" hidden="false" customHeight="true" outlineLevel="0" collapsed="false">
      <c r="A1535" s="1" t="n">
        <f aca="false">A1534+1</f>
        <v>1533</v>
      </c>
      <c r="B1535" s="1" t="n">
        <f aca="false">B1534+1</f>
        <v>2533</v>
      </c>
      <c r="C1535" s="1" t="s">
        <v>1614</v>
      </c>
      <c r="D1535" s="3" t="n">
        <v>30773</v>
      </c>
      <c r="E1535" s="1" t="s">
        <v>33</v>
      </c>
      <c r="F1535" s="1" t="n">
        <v>100</v>
      </c>
      <c r="G1535" s="1" t="s">
        <v>46</v>
      </c>
      <c r="H1535" s="1" t="s">
        <v>47</v>
      </c>
      <c r="I1535" s="1" t="s">
        <v>36</v>
      </c>
      <c r="K1535" s="1" t="n">
        <v>68</v>
      </c>
    </row>
    <row r="1536" customFormat="false" ht="15" hidden="false" customHeight="true" outlineLevel="0" collapsed="false">
      <c r="A1536" s="1" t="n">
        <f aca="false">A1535+1</f>
        <v>1534</v>
      </c>
      <c r="B1536" s="1" t="n">
        <f aca="false">B1535+1</f>
        <v>2534</v>
      </c>
      <c r="C1536" s="1" t="s">
        <v>1615</v>
      </c>
      <c r="D1536" s="3" t="n">
        <v>31048</v>
      </c>
      <c r="E1536" s="1" t="s">
        <v>33</v>
      </c>
      <c r="F1536" s="1" t="n">
        <v>100</v>
      </c>
      <c r="G1536" s="1" t="s">
        <v>46</v>
      </c>
      <c r="H1536" s="1" t="s">
        <v>47</v>
      </c>
      <c r="I1536" s="1" t="s">
        <v>36</v>
      </c>
      <c r="K1536" s="1" t="n">
        <v>68</v>
      </c>
    </row>
    <row r="1537" customFormat="false" ht="15" hidden="false" customHeight="true" outlineLevel="0" collapsed="false">
      <c r="A1537" s="1" t="n">
        <f aca="false">A1536+1</f>
        <v>1535</v>
      </c>
      <c r="B1537" s="1" t="n">
        <f aca="false">B1536+1</f>
        <v>2535</v>
      </c>
      <c r="C1537" s="1" t="s">
        <v>1616</v>
      </c>
      <c r="D1537" s="3" t="n">
        <v>31138</v>
      </c>
      <c r="E1537" s="1" t="s">
        <v>33</v>
      </c>
      <c r="F1537" s="1" t="n">
        <v>100</v>
      </c>
      <c r="G1537" s="1" t="s">
        <v>46</v>
      </c>
      <c r="H1537" s="1" t="s">
        <v>47</v>
      </c>
      <c r="I1537" s="1" t="s">
        <v>36</v>
      </c>
      <c r="K1537" s="1" t="n">
        <v>68</v>
      </c>
    </row>
    <row r="1538" customFormat="false" ht="15" hidden="false" customHeight="true" outlineLevel="0" collapsed="false">
      <c r="A1538" s="1" t="n">
        <f aca="false">A1537+1</f>
        <v>1536</v>
      </c>
      <c r="B1538" s="1" t="n">
        <f aca="false">B1537+1</f>
        <v>2536</v>
      </c>
      <c r="C1538" s="1" t="s">
        <v>1617</v>
      </c>
      <c r="D1538" s="3" t="n">
        <v>31413</v>
      </c>
      <c r="E1538" s="1" t="s">
        <v>33</v>
      </c>
      <c r="F1538" s="1" t="n">
        <v>100</v>
      </c>
      <c r="G1538" s="1" t="s">
        <v>46</v>
      </c>
      <c r="H1538" s="1" t="s">
        <v>47</v>
      </c>
      <c r="I1538" s="1" t="s">
        <v>36</v>
      </c>
      <c r="K1538" s="1" t="n">
        <v>68</v>
      </c>
    </row>
    <row r="1539" customFormat="false" ht="15" hidden="false" customHeight="true" outlineLevel="0" collapsed="false">
      <c r="A1539" s="1" t="n">
        <f aca="false">A1538+1</f>
        <v>1537</v>
      </c>
      <c r="B1539" s="1" t="n">
        <f aca="false">B1538+1</f>
        <v>2537</v>
      </c>
      <c r="C1539" s="1" t="s">
        <v>1618</v>
      </c>
      <c r="D1539" s="3" t="n">
        <v>31503</v>
      </c>
      <c r="E1539" s="1" t="s">
        <v>33</v>
      </c>
      <c r="F1539" s="1" t="n">
        <v>100</v>
      </c>
      <c r="G1539" s="1" t="s">
        <v>46</v>
      </c>
      <c r="H1539" s="1" t="s">
        <v>47</v>
      </c>
      <c r="I1539" s="1" t="s">
        <v>36</v>
      </c>
      <c r="K1539" s="1" t="n">
        <v>68</v>
      </c>
    </row>
    <row r="1540" customFormat="false" ht="15" hidden="false" customHeight="true" outlineLevel="0" collapsed="false">
      <c r="A1540" s="1" t="n">
        <f aca="false">A1539+1</f>
        <v>1538</v>
      </c>
      <c r="B1540" s="1" t="n">
        <f aca="false">B1539+1</f>
        <v>2538</v>
      </c>
      <c r="C1540" s="1" t="s">
        <v>1619</v>
      </c>
      <c r="D1540" s="3" t="n">
        <v>31778</v>
      </c>
      <c r="E1540" s="1" t="s">
        <v>33</v>
      </c>
      <c r="F1540" s="1" t="n">
        <v>100</v>
      </c>
      <c r="G1540" s="1" t="s">
        <v>46</v>
      </c>
      <c r="H1540" s="1" t="s">
        <v>47</v>
      </c>
      <c r="I1540" s="1" t="s">
        <v>36</v>
      </c>
      <c r="K1540" s="1" t="n">
        <v>68</v>
      </c>
    </row>
    <row r="1541" customFormat="false" ht="15" hidden="false" customHeight="true" outlineLevel="0" collapsed="false">
      <c r="A1541" s="1" t="n">
        <f aca="false">A1540+1</f>
        <v>1539</v>
      </c>
      <c r="B1541" s="1" t="n">
        <f aca="false">B1540+1</f>
        <v>2539</v>
      </c>
      <c r="C1541" s="1" t="s">
        <v>1620</v>
      </c>
      <c r="D1541" s="3" t="n">
        <v>31868</v>
      </c>
      <c r="E1541" s="1" t="s">
        <v>33</v>
      </c>
      <c r="F1541" s="1" t="n">
        <v>100</v>
      </c>
      <c r="G1541" s="1" t="s">
        <v>46</v>
      </c>
      <c r="H1541" s="1" t="s">
        <v>47</v>
      </c>
      <c r="I1541" s="1" t="s">
        <v>36</v>
      </c>
      <c r="K1541" s="1" t="n">
        <v>68</v>
      </c>
    </row>
    <row r="1542" customFormat="false" ht="15" hidden="false" customHeight="true" outlineLevel="0" collapsed="false">
      <c r="A1542" s="1" t="n">
        <f aca="false">A1541+1</f>
        <v>1540</v>
      </c>
      <c r="B1542" s="1" t="n">
        <f aca="false">B1541+1</f>
        <v>2540</v>
      </c>
      <c r="C1542" s="1" t="s">
        <v>1621</v>
      </c>
      <c r="D1542" s="3" t="n">
        <v>32143</v>
      </c>
      <c r="E1542" s="1" t="s">
        <v>33</v>
      </c>
      <c r="F1542" s="1" t="n">
        <v>100</v>
      </c>
      <c r="G1542" s="1" t="s">
        <v>46</v>
      </c>
      <c r="H1542" s="1" t="s">
        <v>47</v>
      </c>
      <c r="I1542" s="1" t="s">
        <v>36</v>
      </c>
      <c r="K1542" s="1" t="n">
        <v>68</v>
      </c>
    </row>
    <row r="1543" customFormat="false" ht="15" hidden="false" customHeight="true" outlineLevel="0" collapsed="false">
      <c r="A1543" s="1" t="n">
        <f aca="false">A1542+1</f>
        <v>1541</v>
      </c>
      <c r="B1543" s="1" t="n">
        <f aca="false">B1542+1</f>
        <v>2541</v>
      </c>
      <c r="C1543" s="1" t="s">
        <v>1622</v>
      </c>
      <c r="D1543" s="3" t="n">
        <v>32234</v>
      </c>
      <c r="E1543" s="1" t="s">
        <v>33</v>
      </c>
      <c r="F1543" s="1" t="n">
        <v>100</v>
      </c>
      <c r="G1543" s="1" t="s">
        <v>46</v>
      </c>
      <c r="H1543" s="1" t="s">
        <v>47</v>
      </c>
      <c r="I1543" s="1" t="s">
        <v>36</v>
      </c>
      <c r="K1543" s="1" t="n">
        <v>68</v>
      </c>
    </row>
    <row r="1544" customFormat="false" ht="15" hidden="false" customHeight="true" outlineLevel="0" collapsed="false">
      <c r="A1544" s="1" t="n">
        <f aca="false">A1543+1</f>
        <v>1542</v>
      </c>
      <c r="B1544" s="1" t="n">
        <f aca="false">B1543+1</f>
        <v>2542</v>
      </c>
      <c r="C1544" s="1" t="s">
        <v>1623</v>
      </c>
      <c r="D1544" s="3" t="n">
        <v>32509</v>
      </c>
      <c r="E1544" s="1" t="s">
        <v>33</v>
      </c>
      <c r="F1544" s="1" t="n">
        <v>100</v>
      </c>
      <c r="G1544" s="1" t="s">
        <v>46</v>
      </c>
      <c r="H1544" s="1" t="s">
        <v>47</v>
      </c>
      <c r="I1544" s="1" t="s">
        <v>36</v>
      </c>
      <c r="K1544" s="1" t="n">
        <v>68</v>
      </c>
    </row>
    <row r="1545" customFormat="false" ht="15" hidden="false" customHeight="true" outlineLevel="0" collapsed="false">
      <c r="A1545" s="1" t="n">
        <f aca="false">A1544+1</f>
        <v>1543</v>
      </c>
      <c r="B1545" s="1" t="n">
        <f aca="false">B1544+1</f>
        <v>2543</v>
      </c>
      <c r="C1545" s="1" t="s">
        <v>1624</v>
      </c>
      <c r="D1545" s="3" t="n">
        <v>32599</v>
      </c>
      <c r="E1545" s="1" t="s">
        <v>33</v>
      </c>
      <c r="F1545" s="1" t="n">
        <v>100</v>
      </c>
      <c r="G1545" s="1" t="s">
        <v>46</v>
      </c>
      <c r="H1545" s="1" t="s">
        <v>47</v>
      </c>
      <c r="I1545" s="1" t="s">
        <v>36</v>
      </c>
      <c r="K1545" s="1" t="n">
        <v>68</v>
      </c>
    </row>
    <row r="1546" customFormat="false" ht="15" hidden="false" customHeight="true" outlineLevel="0" collapsed="false">
      <c r="A1546" s="1" t="n">
        <f aca="false">A1545+1</f>
        <v>1544</v>
      </c>
      <c r="B1546" s="1" t="n">
        <f aca="false">B1545+1</f>
        <v>2544</v>
      </c>
      <c r="C1546" s="1" t="s">
        <v>1625</v>
      </c>
      <c r="D1546" s="3" t="n">
        <v>32874</v>
      </c>
      <c r="E1546" s="1" t="s">
        <v>33</v>
      </c>
      <c r="F1546" s="1" t="n">
        <v>100</v>
      </c>
      <c r="G1546" s="1" t="s">
        <v>46</v>
      </c>
      <c r="H1546" s="1" t="s">
        <v>47</v>
      </c>
      <c r="I1546" s="1" t="s">
        <v>36</v>
      </c>
      <c r="K1546" s="1" t="n">
        <v>68</v>
      </c>
    </row>
    <row r="1547" customFormat="false" ht="15" hidden="false" customHeight="true" outlineLevel="0" collapsed="false">
      <c r="A1547" s="1" t="n">
        <f aca="false">A1546+1</f>
        <v>1545</v>
      </c>
      <c r="B1547" s="1" t="n">
        <f aca="false">B1546+1</f>
        <v>2545</v>
      </c>
      <c r="C1547" s="1" t="s">
        <v>1626</v>
      </c>
      <c r="D1547" s="3" t="n">
        <v>32964</v>
      </c>
      <c r="E1547" s="1" t="s">
        <v>33</v>
      </c>
      <c r="F1547" s="1" t="n">
        <v>100</v>
      </c>
      <c r="G1547" s="1" t="s">
        <v>46</v>
      </c>
      <c r="H1547" s="1" t="s">
        <v>47</v>
      </c>
      <c r="I1547" s="1" t="s">
        <v>36</v>
      </c>
      <c r="K1547" s="1" t="n">
        <v>68</v>
      </c>
    </row>
    <row r="1548" customFormat="false" ht="15" hidden="false" customHeight="true" outlineLevel="0" collapsed="false">
      <c r="A1548" s="1" t="n">
        <f aca="false">A1547+1</f>
        <v>1546</v>
      </c>
      <c r="B1548" s="1" t="n">
        <f aca="false">B1547+1</f>
        <v>2546</v>
      </c>
      <c r="C1548" s="1" t="s">
        <v>1627</v>
      </c>
      <c r="D1548" s="3" t="n">
        <v>33239</v>
      </c>
      <c r="E1548" s="1" t="s">
        <v>33</v>
      </c>
      <c r="F1548" s="1" t="n">
        <v>100</v>
      </c>
      <c r="G1548" s="1" t="s">
        <v>46</v>
      </c>
      <c r="H1548" s="1" t="s">
        <v>47</v>
      </c>
      <c r="I1548" s="1" t="s">
        <v>36</v>
      </c>
      <c r="K1548" s="1" t="n">
        <v>68</v>
      </c>
    </row>
    <row r="1549" customFormat="false" ht="15" hidden="false" customHeight="true" outlineLevel="0" collapsed="false">
      <c r="A1549" s="1" t="n">
        <f aca="false">A1548+1</f>
        <v>1547</v>
      </c>
      <c r="B1549" s="1" t="n">
        <f aca="false">B1548+1</f>
        <v>2547</v>
      </c>
      <c r="C1549" s="1" t="s">
        <v>1628</v>
      </c>
      <c r="D1549" s="3" t="n">
        <v>33329</v>
      </c>
      <c r="E1549" s="1" t="s">
        <v>33</v>
      </c>
      <c r="F1549" s="1" t="n">
        <v>100</v>
      </c>
      <c r="G1549" s="1" t="s">
        <v>46</v>
      </c>
      <c r="H1549" s="1" t="s">
        <v>47</v>
      </c>
      <c r="I1549" s="1" t="s">
        <v>36</v>
      </c>
      <c r="K1549" s="1" t="n">
        <v>68</v>
      </c>
    </row>
    <row r="1550" customFormat="false" ht="15" hidden="false" customHeight="true" outlineLevel="0" collapsed="false">
      <c r="A1550" s="1" t="n">
        <f aca="false">A1549+1</f>
        <v>1548</v>
      </c>
      <c r="B1550" s="1" t="n">
        <f aca="false">B1549+1</f>
        <v>2548</v>
      </c>
      <c r="C1550" s="1" t="s">
        <v>1629</v>
      </c>
      <c r="D1550" s="3" t="n">
        <v>33604</v>
      </c>
      <c r="E1550" s="1" t="s">
        <v>33</v>
      </c>
      <c r="F1550" s="1" t="n">
        <v>100</v>
      </c>
      <c r="G1550" s="1" t="s">
        <v>46</v>
      </c>
      <c r="H1550" s="1" t="s">
        <v>47</v>
      </c>
      <c r="I1550" s="1" t="s">
        <v>36</v>
      </c>
      <c r="K1550" s="1" t="n">
        <v>68</v>
      </c>
    </row>
    <row r="1551" customFormat="false" ht="15" hidden="false" customHeight="true" outlineLevel="0" collapsed="false">
      <c r="A1551" s="1" t="n">
        <f aca="false">A1550+1</f>
        <v>1549</v>
      </c>
      <c r="B1551" s="1" t="n">
        <f aca="false">B1550+1</f>
        <v>2549</v>
      </c>
      <c r="C1551" s="1" t="s">
        <v>1630</v>
      </c>
      <c r="D1551" s="3" t="n">
        <v>33695</v>
      </c>
      <c r="E1551" s="1" t="s">
        <v>33</v>
      </c>
      <c r="F1551" s="1" t="n">
        <v>100</v>
      </c>
      <c r="G1551" s="1" t="s">
        <v>46</v>
      </c>
      <c r="H1551" s="1" t="s">
        <v>47</v>
      </c>
      <c r="I1551" s="1" t="s">
        <v>36</v>
      </c>
      <c r="K1551" s="1" t="n">
        <v>68</v>
      </c>
    </row>
    <row r="1552" customFormat="false" ht="15" hidden="false" customHeight="true" outlineLevel="0" collapsed="false">
      <c r="A1552" s="1" t="n">
        <f aca="false">A1551+1</f>
        <v>1550</v>
      </c>
      <c r="B1552" s="1" t="n">
        <f aca="false">B1551+1</f>
        <v>2550</v>
      </c>
      <c r="C1552" s="1" t="s">
        <v>1631</v>
      </c>
      <c r="D1552" s="3" t="n">
        <v>33970</v>
      </c>
      <c r="E1552" s="1" t="s">
        <v>33</v>
      </c>
      <c r="F1552" s="1" t="n">
        <v>100</v>
      </c>
      <c r="G1552" s="1" t="s">
        <v>46</v>
      </c>
      <c r="H1552" s="1" t="s">
        <v>47</v>
      </c>
      <c r="I1552" s="1" t="s">
        <v>36</v>
      </c>
      <c r="K1552" s="1" t="n">
        <v>68</v>
      </c>
    </row>
    <row r="1553" customFormat="false" ht="15" hidden="false" customHeight="true" outlineLevel="0" collapsed="false">
      <c r="A1553" s="1" t="n">
        <f aca="false">A1552+1</f>
        <v>1551</v>
      </c>
      <c r="B1553" s="1" t="n">
        <f aca="false">B1552+1</f>
        <v>2551</v>
      </c>
      <c r="C1553" s="1" t="s">
        <v>1632</v>
      </c>
      <c r="D1553" s="3" t="n">
        <v>34060</v>
      </c>
      <c r="E1553" s="1" t="s">
        <v>33</v>
      </c>
      <c r="F1553" s="1" t="n">
        <v>100</v>
      </c>
      <c r="G1553" s="1" t="s">
        <v>46</v>
      </c>
      <c r="H1553" s="1" t="s">
        <v>47</v>
      </c>
      <c r="I1553" s="1" t="s">
        <v>36</v>
      </c>
      <c r="K1553" s="1" t="n">
        <v>68</v>
      </c>
    </row>
    <row r="1554" customFormat="false" ht="15" hidden="false" customHeight="true" outlineLevel="0" collapsed="false">
      <c r="A1554" s="1" t="n">
        <f aca="false">A1553+1</f>
        <v>1552</v>
      </c>
      <c r="B1554" s="1" t="n">
        <f aca="false">B1553+1</f>
        <v>2552</v>
      </c>
      <c r="C1554" s="1" t="s">
        <v>1633</v>
      </c>
      <c r="D1554" s="3" t="n">
        <v>34335</v>
      </c>
      <c r="E1554" s="1" t="s">
        <v>33</v>
      </c>
      <c r="F1554" s="1" t="n">
        <v>100</v>
      </c>
      <c r="G1554" s="1" t="s">
        <v>46</v>
      </c>
      <c r="H1554" s="1" t="s">
        <v>47</v>
      </c>
      <c r="I1554" s="1" t="s">
        <v>36</v>
      </c>
      <c r="K1554" s="1" t="n">
        <v>68</v>
      </c>
    </row>
    <row r="1555" customFormat="false" ht="15" hidden="false" customHeight="true" outlineLevel="0" collapsed="false">
      <c r="A1555" s="1" t="n">
        <f aca="false">A1554+1</f>
        <v>1553</v>
      </c>
      <c r="B1555" s="1" t="n">
        <f aca="false">B1554+1</f>
        <v>2553</v>
      </c>
      <c r="C1555" s="1" t="s">
        <v>1634</v>
      </c>
      <c r="D1555" s="3" t="n">
        <v>34425</v>
      </c>
      <c r="E1555" s="1" t="s">
        <v>33</v>
      </c>
      <c r="F1555" s="1" t="n">
        <v>100</v>
      </c>
      <c r="G1555" s="1" t="s">
        <v>46</v>
      </c>
      <c r="H1555" s="1" t="s">
        <v>47</v>
      </c>
      <c r="I1555" s="1" t="s">
        <v>36</v>
      </c>
      <c r="K1555" s="1" t="n">
        <v>68</v>
      </c>
    </row>
    <row r="1556" customFormat="false" ht="15" hidden="false" customHeight="true" outlineLevel="0" collapsed="false">
      <c r="A1556" s="1" t="n">
        <f aca="false">A1555+1</f>
        <v>1554</v>
      </c>
      <c r="B1556" s="1" t="n">
        <f aca="false">B1555+1</f>
        <v>2554</v>
      </c>
      <c r="C1556" s="1" t="s">
        <v>1635</v>
      </c>
      <c r="D1556" s="3" t="n">
        <v>34700</v>
      </c>
      <c r="E1556" s="1" t="s">
        <v>33</v>
      </c>
      <c r="F1556" s="1" t="n">
        <v>100</v>
      </c>
      <c r="G1556" s="1" t="s">
        <v>46</v>
      </c>
      <c r="H1556" s="1" t="s">
        <v>47</v>
      </c>
      <c r="I1556" s="1" t="s">
        <v>36</v>
      </c>
      <c r="K1556" s="1" t="n">
        <v>68</v>
      </c>
    </row>
    <row r="1557" customFormat="false" ht="15" hidden="false" customHeight="true" outlineLevel="0" collapsed="false">
      <c r="A1557" s="1" t="n">
        <f aca="false">A1556+1</f>
        <v>1555</v>
      </c>
      <c r="B1557" s="1" t="n">
        <f aca="false">B1556+1</f>
        <v>2555</v>
      </c>
      <c r="C1557" s="1" t="s">
        <v>1636</v>
      </c>
      <c r="D1557" s="3" t="n">
        <v>34790</v>
      </c>
      <c r="E1557" s="1" t="s">
        <v>33</v>
      </c>
      <c r="F1557" s="1" t="n">
        <v>100</v>
      </c>
      <c r="G1557" s="1" t="s">
        <v>46</v>
      </c>
      <c r="H1557" s="1" t="s">
        <v>47</v>
      </c>
      <c r="I1557" s="1" t="s">
        <v>36</v>
      </c>
      <c r="K1557" s="1" t="n">
        <v>68</v>
      </c>
    </row>
    <row r="1558" customFormat="false" ht="15" hidden="false" customHeight="true" outlineLevel="0" collapsed="false">
      <c r="A1558" s="1" t="n">
        <f aca="false">A1557+1</f>
        <v>1556</v>
      </c>
      <c r="B1558" s="1" t="n">
        <f aca="false">B1557+1</f>
        <v>2556</v>
      </c>
      <c r="C1558" s="1" t="s">
        <v>1637</v>
      </c>
      <c r="D1558" s="3" t="n">
        <v>35065</v>
      </c>
      <c r="E1558" s="1" t="s">
        <v>33</v>
      </c>
      <c r="F1558" s="1" t="n">
        <v>100</v>
      </c>
      <c r="G1558" s="1" t="s">
        <v>46</v>
      </c>
      <c r="H1558" s="1" t="s">
        <v>47</v>
      </c>
      <c r="I1558" s="1" t="s">
        <v>36</v>
      </c>
      <c r="K1558" s="1" t="n">
        <v>68</v>
      </c>
    </row>
    <row r="1559" customFormat="false" ht="15" hidden="false" customHeight="true" outlineLevel="0" collapsed="false">
      <c r="A1559" s="1" t="n">
        <f aca="false">A1558+1</f>
        <v>1557</v>
      </c>
      <c r="B1559" s="1" t="n">
        <f aca="false">B1558+1</f>
        <v>2557</v>
      </c>
      <c r="C1559" s="1" t="s">
        <v>1638</v>
      </c>
      <c r="D1559" s="3" t="n">
        <v>35156</v>
      </c>
      <c r="E1559" s="1" t="s">
        <v>33</v>
      </c>
      <c r="F1559" s="1" t="n">
        <v>100</v>
      </c>
      <c r="G1559" s="1" t="s">
        <v>46</v>
      </c>
      <c r="H1559" s="1" t="s">
        <v>47</v>
      </c>
      <c r="I1559" s="1" t="s">
        <v>36</v>
      </c>
      <c r="K1559" s="1" t="n">
        <v>68</v>
      </c>
    </row>
    <row r="1560" customFormat="false" ht="15" hidden="false" customHeight="true" outlineLevel="0" collapsed="false">
      <c r="A1560" s="1" t="n">
        <f aca="false">A1559+1</f>
        <v>1558</v>
      </c>
      <c r="B1560" s="1" t="n">
        <f aca="false">B1559+1</f>
        <v>2558</v>
      </c>
      <c r="C1560" s="1" t="s">
        <v>1639</v>
      </c>
      <c r="D1560" s="3" t="n">
        <v>35431</v>
      </c>
      <c r="E1560" s="1" t="s">
        <v>33</v>
      </c>
      <c r="F1560" s="1" t="n">
        <v>100</v>
      </c>
      <c r="G1560" s="1" t="s">
        <v>46</v>
      </c>
      <c r="H1560" s="1" t="s">
        <v>47</v>
      </c>
      <c r="I1560" s="1" t="s">
        <v>36</v>
      </c>
      <c r="K1560" s="1" t="n">
        <v>68</v>
      </c>
    </row>
    <row r="1561" customFormat="false" ht="15" hidden="false" customHeight="true" outlineLevel="0" collapsed="false">
      <c r="A1561" s="1" t="n">
        <f aca="false">A1560+1</f>
        <v>1559</v>
      </c>
      <c r="B1561" s="1" t="n">
        <f aca="false">B1560+1</f>
        <v>2559</v>
      </c>
      <c r="C1561" s="1" t="s">
        <v>1640</v>
      </c>
      <c r="D1561" s="3" t="n">
        <v>35521</v>
      </c>
      <c r="E1561" s="1" t="s">
        <v>33</v>
      </c>
      <c r="F1561" s="1" t="n">
        <v>100</v>
      </c>
      <c r="G1561" s="1" t="s">
        <v>46</v>
      </c>
      <c r="H1561" s="1" t="s">
        <v>47</v>
      </c>
      <c r="I1561" s="1" t="s">
        <v>36</v>
      </c>
      <c r="K1561" s="1" t="n">
        <v>68</v>
      </c>
    </row>
    <row r="1562" customFormat="false" ht="15" hidden="false" customHeight="true" outlineLevel="0" collapsed="false">
      <c r="A1562" s="1" t="n">
        <f aca="false">A1561+1</f>
        <v>1560</v>
      </c>
      <c r="B1562" s="1" t="n">
        <f aca="false">B1561+1</f>
        <v>2560</v>
      </c>
      <c r="C1562" s="1" t="s">
        <v>1641</v>
      </c>
      <c r="D1562" s="3" t="n">
        <v>35796</v>
      </c>
      <c r="E1562" s="1" t="s">
        <v>33</v>
      </c>
      <c r="F1562" s="1" t="n">
        <v>100</v>
      </c>
      <c r="G1562" s="1" t="s">
        <v>46</v>
      </c>
      <c r="H1562" s="1" t="s">
        <v>47</v>
      </c>
      <c r="I1562" s="1" t="s">
        <v>36</v>
      </c>
      <c r="K1562" s="1" t="n">
        <v>68</v>
      </c>
    </row>
    <row r="1563" customFormat="false" ht="15" hidden="false" customHeight="true" outlineLevel="0" collapsed="false">
      <c r="A1563" s="1" t="n">
        <f aca="false">A1562+1</f>
        <v>1561</v>
      </c>
      <c r="B1563" s="1" t="n">
        <f aca="false">B1562+1</f>
        <v>2561</v>
      </c>
      <c r="C1563" s="1" t="s">
        <v>1642</v>
      </c>
      <c r="D1563" s="3" t="n">
        <v>35886</v>
      </c>
      <c r="E1563" s="1" t="s">
        <v>33</v>
      </c>
      <c r="F1563" s="1" t="n">
        <v>100</v>
      </c>
      <c r="G1563" s="1" t="s">
        <v>46</v>
      </c>
      <c r="H1563" s="1" t="s">
        <v>47</v>
      </c>
      <c r="I1563" s="1" t="s">
        <v>36</v>
      </c>
      <c r="K1563" s="1" t="n">
        <v>68</v>
      </c>
    </row>
    <row r="1564" customFormat="false" ht="15" hidden="false" customHeight="true" outlineLevel="0" collapsed="false">
      <c r="A1564" s="1" t="n">
        <f aca="false">A1563+1</f>
        <v>1562</v>
      </c>
      <c r="B1564" s="1" t="n">
        <f aca="false">B1563+1</f>
        <v>2562</v>
      </c>
      <c r="C1564" s="1" t="s">
        <v>1643</v>
      </c>
      <c r="D1564" s="3" t="n">
        <v>36161</v>
      </c>
      <c r="E1564" s="1" t="s">
        <v>33</v>
      </c>
      <c r="F1564" s="1" t="n">
        <v>100</v>
      </c>
      <c r="G1564" s="1" t="s">
        <v>46</v>
      </c>
      <c r="H1564" s="1" t="s">
        <v>47</v>
      </c>
      <c r="I1564" s="1" t="s">
        <v>36</v>
      </c>
      <c r="K1564" s="1" t="n">
        <v>68</v>
      </c>
    </row>
    <row r="1565" customFormat="false" ht="15" hidden="false" customHeight="true" outlineLevel="0" collapsed="false">
      <c r="A1565" s="1" t="n">
        <f aca="false">A1564+1</f>
        <v>1563</v>
      </c>
      <c r="B1565" s="1" t="n">
        <f aca="false">B1564+1</f>
        <v>2563</v>
      </c>
      <c r="C1565" s="1" t="s">
        <v>1644</v>
      </c>
      <c r="D1565" s="3" t="n">
        <v>36251</v>
      </c>
      <c r="E1565" s="1" t="s">
        <v>33</v>
      </c>
      <c r="F1565" s="1" t="n">
        <v>100</v>
      </c>
      <c r="G1565" s="1" t="s">
        <v>46</v>
      </c>
      <c r="H1565" s="1" t="s">
        <v>47</v>
      </c>
      <c r="I1565" s="1" t="s">
        <v>36</v>
      </c>
      <c r="K1565" s="1" t="n">
        <v>68</v>
      </c>
    </row>
    <row r="1566" customFormat="false" ht="15" hidden="false" customHeight="true" outlineLevel="0" collapsed="false">
      <c r="A1566" s="1" t="n">
        <f aca="false">A1565+1</f>
        <v>1564</v>
      </c>
      <c r="B1566" s="1" t="n">
        <f aca="false">B1565+1</f>
        <v>2564</v>
      </c>
      <c r="C1566" s="1" t="s">
        <v>1645</v>
      </c>
      <c r="D1566" s="3" t="n">
        <v>36526</v>
      </c>
      <c r="E1566" s="1" t="s">
        <v>33</v>
      </c>
      <c r="F1566" s="1" t="n">
        <v>100</v>
      </c>
      <c r="G1566" s="1" t="s">
        <v>46</v>
      </c>
      <c r="H1566" s="1" t="s">
        <v>47</v>
      </c>
      <c r="I1566" s="1" t="s">
        <v>36</v>
      </c>
      <c r="K1566" s="1" t="n">
        <v>68</v>
      </c>
    </row>
    <row r="1567" customFormat="false" ht="15" hidden="false" customHeight="true" outlineLevel="0" collapsed="false">
      <c r="A1567" s="1" t="n">
        <f aca="false">A1566+1</f>
        <v>1565</v>
      </c>
      <c r="B1567" s="1" t="n">
        <f aca="false">B1566+1</f>
        <v>2565</v>
      </c>
      <c r="C1567" s="1" t="s">
        <v>1646</v>
      </c>
      <c r="D1567" s="3" t="n">
        <v>36617</v>
      </c>
      <c r="E1567" s="1" t="s">
        <v>33</v>
      </c>
      <c r="F1567" s="1" t="n">
        <v>100</v>
      </c>
      <c r="G1567" s="1" t="s">
        <v>46</v>
      </c>
      <c r="H1567" s="1" t="s">
        <v>47</v>
      </c>
      <c r="I1567" s="1" t="s">
        <v>36</v>
      </c>
      <c r="K1567" s="1" t="n">
        <v>68</v>
      </c>
    </row>
    <row r="1568" customFormat="false" ht="15" hidden="false" customHeight="true" outlineLevel="0" collapsed="false">
      <c r="A1568" s="1" t="n">
        <f aca="false">A1567+1</f>
        <v>1566</v>
      </c>
      <c r="B1568" s="1" t="n">
        <f aca="false">B1567+1</f>
        <v>2566</v>
      </c>
      <c r="C1568" s="1" t="s">
        <v>1647</v>
      </c>
      <c r="D1568" s="3" t="n">
        <v>36892</v>
      </c>
      <c r="E1568" s="1" t="s">
        <v>33</v>
      </c>
      <c r="F1568" s="1" t="n">
        <v>100</v>
      </c>
      <c r="G1568" s="1" t="s">
        <v>46</v>
      </c>
      <c r="H1568" s="1" t="s">
        <v>47</v>
      </c>
      <c r="I1568" s="1" t="s">
        <v>36</v>
      </c>
      <c r="K1568" s="1" t="n">
        <v>68</v>
      </c>
    </row>
    <row r="1569" customFormat="false" ht="15" hidden="false" customHeight="true" outlineLevel="0" collapsed="false">
      <c r="A1569" s="1" t="n">
        <f aca="false">A1568+1</f>
        <v>1567</v>
      </c>
      <c r="B1569" s="1" t="n">
        <f aca="false">B1568+1</f>
        <v>2567</v>
      </c>
      <c r="C1569" s="1" t="s">
        <v>1648</v>
      </c>
      <c r="D1569" s="3" t="n">
        <v>36982</v>
      </c>
      <c r="E1569" s="1" t="s">
        <v>33</v>
      </c>
      <c r="F1569" s="1" t="n">
        <v>100</v>
      </c>
      <c r="G1569" s="1" t="s">
        <v>46</v>
      </c>
      <c r="H1569" s="1" t="s">
        <v>47</v>
      </c>
      <c r="I1569" s="1" t="s">
        <v>36</v>
      </c>
      <c r="K1569" s="1" t="n">
        <v>68</v>
      </c>
    </row>
    <row r="1570" customFormat="false" ht="15" hidden="false" customHeight="true" outlineLevel="0" collapsed="false">
      <c r="A1570" s="1" t="n">
        <f aca="false">A1569+1</f>
        <v>1568</v>
      </c>
      <c r="B1570" s="1" t="n">
        <f aca="false">B1569+1</f>
        <v>2568</v>
      </c>
      <c r="C1570" s="1" t="s">
        <v>1649</v>
      </c>
      <c r="D1570" s="3" t="n">
        <v>37257</v>
      </c>
      <c r="E1570" s="1" t="s">
        <v>33</v>
      </c>
      <c r="F1570" s="1" t="n">
        <v>100</v>
      </c>
      <c r="G1570" s="1" t="s">
        <v>46</v>
      </c>
      <c r="H1570" s="1" t="s">
        <v>47</v>
      </c>
      <c r="I1570" s="1" t="s">
        <v>36</v>
      </c>
      <c r="K1570" s="1" t="n">
        <v>68</v>
      </c>
    </row>
    <row r="1571" customFormat="false" ht="15" hidden="false" customHeight="true" outlineLevel="0" collapsed="false">
      <c r="A1571" s="1" t="n">
        <f aca="false">A1570+1</f>
        <v>1569</v>
      </c>
      <c r="B1571" s="1" t="n">
        <f aca="false">B1570+1</f>
        <v>2569</v>
      </c>
      <c r="C1571" s="1" t="s">
        <v>1650</v>
      </c>
      <c r="D1571" s="3" t="n">
        <v>37347</v>
      </c>
      <c r="E1571" s="1" t="s">
        <v>33</v>
      </c>
      <c r="F1571" s="1" t="n">
        <v>100</v>
      </c>
      <c r="G1571" s="1" t="s">
        <v>46</v>
      </c>
      <c r="H1571" s="1" t="s">
        <v>47</v>
      </c>
      <c r="I1571" s="1" t="s">
        <v>36</v>
      </c>
      <c r="K1571" s="1" t="n">
        <v>68</v>
      </c>
    </row>
    <row r="1572" customFormat="false" ht="15" hidden="false" customHeight="true" outlineLevel="0" collapsed="false">
      <c r="A1572" s="1" t="n">
        <f aca="false">A1571+1</f>
        <v>1570</v>
      </c>
      <c r="B1572" s="1" t="n">
        <f aca="false">B1571+1</f>
        <v>2570</v>
      </c>
      <c r="C1572" s="1" t="s">
        <v>1651</v>
      </c>
      <c r="D1572" s="3" t="n">
        <v>37622</v>
      </c>
      <c r="E1572" s="1" t="s">
        <v>33</v>
      </c>
      <c r="F1572" s="1" t="n">
        <v>100</v>
      </c>
      <c r="G1572" s="1" t="s">
        <v>46</v>
      </c>
      <c r="H1572" s="1" t="s">
        <v>47</v>
      </c>
      <c r="I1572" s="1" t="s">
        <v>36</v>
      </c>
      <c r="K1572" s="1" t="n">
        <v>68</v>
      </c>
    </row>
    <row r="1573" customFormat="false" ht="15" hidden="false" customHeight="true" outlineLevel="0" collapsed="false">
      <c r="A1573" s="1" t="n">
        <f aca="false">A1572+1</f>
        <v>1571</v>
      </c>
      <c r="B1573" s="1" t="n">
        <f aca="false">B1572+1</f>
        <v>2571</v>
      </c>
      <c r="C1573" s="1" t="s">
        <v>1652</v>
      </c>
      <c r="D1573" s="3" t="n">
        <v>37712</v>
      </c>
      <c r="E1573" s="1" t="s">
        <v>33</v>
      </c>
      <c r="F1573" s="1" t="n">
        <v>100</v>
      </c>
      <c r="G1573" s="1" t="s">
        <v>46</v>
      </c>
      <c r="H1573" s="1" t="s">
        <v>47</v>
      </c>
      <c r="I1573" s="1" t="s">
        <v>36</v>
      </c>
      <c r="K1573" s="1" t="n">
        <v>68</v>
      </c>
    </row>
    <row r="1574" customFormat="false" ht="15" hidden="false" customHeight="true" outlineLevel="0" collapsed="false">
      <c r="A1574" s="1" t="n">
        <f aca="false">A1573+1</f>
        <v>1572</v>
      </c>
      <c r="B1574" s="1" t="n">
        <f aca="false">B1573+1</f>
        <v>2572</v>
      </c>
      <c r="C1574" s="1" t="s">
        <v>1653</v>
      </c>
      <c r="D1574" s="3" t="n">
        <v>37987</v>
      </c>
      <c r="E1574" s="1" t="s">
        <v>33</v>
      </c>
      <c r="F1574" s="1" t="n">
        <v>100</v>
      </c>
      <c r="G1574" s="1" t="s">
        <v>46</v>
      </c>
      <c r="H1574" s="1" t="s">
        <v>47</v>
      </c>
      <c r="I1574" s="1" t="s">
        <v>36</v>
      </c>
      <c r="K1574" s="1" t="n">
        <v>68</v>
      </c>
    </row>
    <row r="1575" customFormat="false" ht="15" hidden="false" customHeight="true" outlineLevel="0" collapsed="false">
      <c r="A1575" s="1" t="n">
        <f aca="false">A1574+1</f>
        <v>1573</v>
      </c>
      <c r="B1575" s="1" t="n">
        <f aca="false">B1574+1</f>
        <v>2573</v>
      </c>
      <c r="C1575" s="1" t="s">
        <v>1654</v>
      </c>
      <c r="D1575" s="3" t="n">
        <v>38078</v>
      </c>
      <c r="E1575" s="1" t="s">
        <v>33</v>
      </c>
      <c r="F1575" s="1" t="n">
        <v>100</v>
      </c>
      <c r="G1575" s="1" t="s">
        <v>46</v>
      </c>
      <c r="H1575" s="1" t="s">
        <v>47</v>
      </c>
      <c r="I1575" s="1" t="s">
        <v>36</v>
      </c>
      <c r="K1575" s="1" t="n">
        <v>68</v>
      </c>
    </row>
    <row r="1576" customFormat="false" ht="15" hidden="false" customHeight="true" outlineLevel="0" collapsed="false">
      <c r="A1576" s="1" t="n">
        <f aca="false">A1575+1</f>
        <v>1574</v>
      </c>
      <c r="B1576" s="1" t="n">
        <f aca="false">B1575+1</f>
        <v>2574</v>
      </c>
      <c r="C1576" s="1" t="s">
        <v>1655</v>
      </c>
      <c r="D1576" s="3" t="n">
        <v>38353</v>
      </c>
      <c r="E1576" s="1" t="s">
        <v>33</v>
      </c>
      <c r="F1576" s="1" t="n">
        <v>100</v>
      </c>
      <c r="G1576" s="1" t="s">
        <v>46</v>
      </c>
      <c r="H1576" s="1" t="s">
        <v>47</v>
      </c>
      <c r="I1576" s="1" t="s">
        <v>36</v>
      </c>
      <c r="K1576" s="1" t="n">
        <v>68</v>
      </c>
    </row>
    <row r="1577" customFormat="false" ht="15" hidden="false" customHeight="true" outlineLevel="0" collapsed="false">
      <c r="A1577" s="1" t="n">
        <f aca="false">A1576+1</f>
        <v>1575</v>
      </c>
      <c r="B1577" s="1" t="n">
        <f aca="false">B1576+1</f>
        <v>2575</v>
      </c>
      <c r="C1577" s="1" t="s">
        <v>1656</v>
      </c>
      <c r="D1577" s="3" t="n">
        <v>21551</v>
      </c>
      <c r="E1577" s="1" t="s">
        <v>33</v>
      </c>
      <c r="F1577" s="1" t="n">
        <v>100</v>
      </c>
      <c r="G1577" s="1" t="s">
        <v>46</v>
      </c>
      <c r="H1577" s="1" t="s">
        <v>47</v>
      </c>
      <c r="I1577" s="1" t="s">
        <v>36</v>
      </c>
      <c r="K1577" s="1" t="n">
        <v>68</v>
      </c>
      <c r="L1577" s="1" t="n">
        <v>4</v>
      </c>
    </row>
    <row r="1578" customFormat="false" ht="15" hidden="false" customHeight="true" outlineLevel="0" collapsed="false">
      <c r="A1578" s="1" t="n">
        <f aca="false">A1577+1</f>
        <v>1576</v>
      </c>
      <c r="B1578" s="1" t="n">
        <f aca="false">B1577+1</f>
        <v>2576</v>
      </c>
      <c r="C1578" s="1" t="s">
        <v>1657</v>
      </c>
      <c r="D1578" s="3" t="n">
        <v>21641</v>
      </c>
      <c r="E1578" s="1" t="s">
        <v>33</v>
      </c>
      <c r="F1578" s="1" t="n">
        <v>100</v>
      </c>
      <c r="G1578" s="1" t="s">
        <v>46</v>
      </c>
      <c r="H1578" s="1" t="s">
        <v>47</v>
      </c>
      <c r="I1578" s="1" t="s">
        <v>36</v>
      </c>
      <c r="K1578" s="1" t="n">
        <v>68</v>
      </c>
      <c r="L1578" s="1" t="n">
        <v>4</v>
      </c>
    </row>
    <row r="1579" customFormat="false" ht="15" hidden="false" customHeight="true" outlineLevel="0" collapsed="false">
      <c r="A1579" s="1" t="n">
        <f aca="false">A1578+1</f>
        <v>1577</v>
      </c>
      <c r="B1579" s="1" t="n">
        <f aca="false">B1578+1</f>
        <v>2577</v>
      </c>
      <c r="C1579" s="1" t="s">
        <v>1658</v>
      </c>
      <c r="D1579" s="3" t="n">
        <v>21916</v>
      </c>
      <c r="E1579" s="1" t="s">
        <v>33</v>
      </c>
      <c r="F1579" s="1" t="n">
        <v>100</v>
      </c>
      <c r="G1579" s="1" t="s">
        <v>46</v>
      </c>
      <c r="H1579" s="1" t="s">
        <v>47</v>
      </c>
      <c r="I1579" s="1" t="s">
        <v>36</v>
      </c>
      <c r="K1579" s="1" t="n">
        <v>68</v>
      </c>
      <c r="L1579" s="1" t="n">
        <v>4</v>
      </c>
    </row>
    <row r="1580" customFormat="false" ht="15" hidden="false" customHeight="true" outlineLevel="0" collapsed="false">
      <c r="A1580" s="1" t="n">
        <f aca="false">A1579+1</f>
        <v>1578</v>
      </c>
      <c r="B1580" s="1" t="n">
        <f aca="false">B1579+1</f>
        <v>2578</v>
      </c>
      <c r="C1580" s="1" t="s">
        <v>1659</v>
      </c>
      <c r="D1580" s="3" t="n">
        <v>22007</v>
      </c>
      <c r="E1580" s="1" t="s">
        <v>33</v>
      </c>
      <c r="F1580" s="1" t="n">
        <v>100</v>
      </c>
      <c r="G1580" s="1" t="s">
        <v>46</v>
      </c>
      <c r="H1580" s="1" t="s">
        <v>47</v>
      </c>
      <c r="I1580" s="1" t="s">
        <v>36</v>
      </c>
      <c r="K1580" s="1" t="n">
        <v>68</v>
      </c>
      <c r="L1580" s="1" t="n">
        <v>4</v>
      </c>
    </row>
    <row r="1581" customFormat="false" ht="15" hidden="false" customHeight="true" outlineLevel="0" collapsed="false">
      <c r="A1581" s="1" t="n">
        <f aca="false">A1580+1</f>
        <v>1579</v>
      </c>
      <c r="B1581" s="1" t="n">
        <f aca="false">B1580+1</f>
        <v>2579</v>
      </c>
      <c r="C1581" s="1" t="s">
        <v>1660</v>
      </c>
      <c r="D1581" s="3" t="n">
        <v>22282</v>
      </c>
      <c r="E1581" s="1" t="s">
        <v>33</v>
      </c>
      <c r="F1581" s="1" t="n">
        <v>100</v>
      </c>
      <c r="G1581" s="1" t="s">
        <v>46</v>
      </c>
      <c r="H1581" s="1" t="s">
        <v>47</v>
      </c>
      <c r="I1581" s="1" t="s">
        <v>36</v>
      </c>
      <c r="K1581" s="1" t="n">
        <v>68</v>
      </c>
      <c r="L1581" s="1" t="n">
        <v>4</v>
      </c>
    </row>
    <row r="1582" customFormat="false" ht="15" hidden="false" customHeight="true" outlineLevel="0" collapsed="false">
      <c r="A1582" s="1" t="n">
        <f aca="false">A1581+1</f>
        <v>1580</v>
      </c>
      <c r="B1582" s="1" t="n">
        <f aca="false">B1581+1</f>
        <v>2580</v>
      </c>
      <c r="C1582" s="1" t="s">
        <v>1661</v>
      </c>
      <c r="D1582" s="3" t="n">
        <v>22372</v>
      </c>
      <c r="E1582" s="1" t="s">
        <v>33</v>
      </c>
      <c r="F1582" s="1" t="n">
        <v>100</v>
      </c>
      <c r="G1582" s="1" t="s">
        <v>46</v>
      </c>
      <c r="H1582" s="1" t="s">
        <v>47</v>
      </c>
      <c r="I1582" s="1" t="s">
        <v>36</v>
      </c>
      <c r="K1582" s="1" t="n">
        <v>68</v>
      </c>
      <c r="L1582" s="1" t="n">
        <v>4</v>
      </c>
    </row>
    <row r="1583" customFormat="false" ht="15" hidden="false" customHeight="true" outlineLevel="0" collapsed="false">
      <c r="A1583" s="1" t="n">
        <f aca="false">A1582+1</f>
        <v>1581</v>
      </c>
      <c r="B1583" s="1" t="n">
        <f aca="false">B1582+1</f>
        <v>2581</v>
      </c>
      <c r="C1583" s="1" t="s">
        <v>1662</v>
      </c>
      <c r="D1583" s="3" t="n">
        <v>22647</v>
      </c>
      <c r="E1583" s="1" t="s">
        <v>33</v>
      </c>
      <c r="F1583" s="1" t="n">
        <v>100</v>
      </c>
      <c r="G1583" s="1" t="s">
        <v>46</v>
      </c>
      <c r="H1583" s="1" t="s">
        <v>47</v>
      </c>
      <c r="I1583" s="1" t="s">
        <v>36</v>
      </c>
      <c r="K1583" s="1" t="n">
        <v>68</v>
      </c>
      <c r="L1583" s="1" t="n">
        <v>4</v>
      </c>
    </row>
    <row r="1584" customFormat="false" ht="15" hidden="false" customHeight="true" outlineLevel="0" collapsed="false">
      <c r="A1584" s="1" t="n">
        <f aca="false">A1583+1</f>
        <v>1582</v>
      </c>
      <c r="B1584" s="1" t="n">
        <f aca="false">B1583+1</f>
        <v>2582</v>
      </c>
      <c r="C1584" s="1" t="s">
        <v>1663</v>
      </c>
      <c r="D1584" s="3" t="n">
        <v>22737</v>
      </c>
      <c r="E1584" s="1" t="s">
        <v>33</v>
      </c>
      <c r="F1584" s="1" t="n">
        <v>100</v>
      </c>
      <c r="G1584" s="1" t="s">
        <v>46</v>
      </c>
      <c r="H1584" s="1" t="s">
        <v>47</v>
      </c>
      <c r="I1584" s="1" t="s">
        <v>36</v>
      </c>
      <c r="K1584" s="1" t="n">
        <v>68</v>
      </c>
      <c r="L1584" s="1" t="n">
        <v>4</v>
      </c>
    </row>
    <row r="1585" customFormat="false" ht="15" hidden="false" customHeight="true" outlineLevel="0" collapsed="false">
      <c r="A1585" s="1" t="n">
        <f aca="false">A1584+1</f>
        <v>1583</v>
      </c>
      <c r="B1585" s="1" t="n">
        <f aca="false">B1584+1</f>
        <v>2583</v>
      </c>
      <c r="C1585" s="1" t="s">
        <v>1664</v>
      </c>
      <c r="D1585" s="3" t="n">
        <v>23012</v>
      </c>
      <c r="E1585" s="1" t="s">
        <v>33</v>
      </c>
      <c r="F1585" s="1" t="n">
        <v>100</v>
      </c>
      <c r="G1585" s="1" t="s">
        <v>46</v>
      </c>
      <c r="H1585" s="1" t="s">
        <v>47</v>
      </c>
      <c r="I1585" s="1" t="s">
        <v>36</v>
      </c>
      <c r="K1585" s="1" t="n">
        <v>68</v>
      </c>
      <c r="L1585" s="1" t="n">
        <v>4</v>
      </c>
    </row>
    <row r="1586" customFormat="false" ht="15" hidden="false" customHeight="true" outlineLevel="0" collapsed="false">
      <c r="A1586" s="1" t="n">
        <f aca="false">A1585+1</f>
        <v>1584</v>
      </c>
      <c r="B1586" s="1" t="n">
        <f aca="false">B1585+1</f>
        <v>2584</v>
      </c>
      <c r="C1586" s="1" t="s">
        <v>1665</v>
      </c>
      <c r="D1586" s="3" t="n">
        <v>23102</v>
      </c>
      <c r="E1586" s="1" t="s">
        <v>33</v>
      </c>
      <c r="F1586" s="1" t="n">
        <v>100</v>
      </c>
      <c r="G1586" s="1" t="s">
        <v>46</v>
      </c>
      <c r="H1586" s="1" t="s">
        <v>47</v>
      </c>
      <c r="I1586" s="1" t="s">
        <v>36</v>
      </c>
      <c r="K1586" s="1" t="n">
        <v>68</v>
      </c>
      <c r="L1586" s="1" t="n">
        <v>4</v>
      </c>
    </row>
    <row r="1587" customFormat="false" ht="15" hidden="false" customHeight="true" outlineLevel="0" collapsed="false">
      <c r="A1587" s="1" t="n">
        <f aca="false">A1586+1</f>
        <v>1585</v>
      </c>
      <c r="B1587" s="1" t="n">
        <f aca="false">B1586+1</f>
        <v>2585</v>
      </c>
      <c r="C1587" s="1" t="s">
        <v>1666</v>
      </c>
      <c r="D1587" s="3" t="n">
        <v>23377</v>
      </c>
      <c r="E1587" s="1" t="s">
        <v>33</v>
      </c>
      <c r="F1587" s="1" t="n">
        <v>100</v>
      </c>
      <c r="G1587" s="1" t="s">
        <v>46</v>
      </c>
      <c r="H1587" s="1" t="s">
        <v>47</v>
      </c>
      <c r="I1587" s="1" t="s">
        <v>36</v>
      </c>
      <c r="K1587" s="1" t="n">
        <v>68</v>
      </c>
      <c r="L1587" s="1" t="n">
        <v>4</v>
      </c>
    </row>
    <row r="1588" customFormat="false" ht="15" hidden="false" customHeight="true" outlineLevel="0" collapsed="false">
      <c r="A1588" s="1" t="n">
        <f aca="false">A1587+1</f>
        <v>1586</v>
      </c>
      <c r="B1588" s="1" t="n">
        <f aca="false">B1587+1</f>
        <v>2586</v>
      </c>
      <c r="C1588" s="1" t="s">
        <v>1667</v>
      </c>
      <c r="D1588" s="3" t="n">
        <v>23468</v>
      </c>
      <c r="E1588" s="1" t="s">
        <v>33</v>
      </c>
      <c r="F1588" s="1" t="n">
        <v>100</v>
      </c>
      <c r="G1588" s="1" t="s">
        <v>46</v>
      </c>
      <c r="H1588" s="1" t="s">
        <v>47</v>
      </c>
      <c r="I1588" s="1" t="s">
        <v>36</v>
      </c>
      <c r="K1588" s="1" t="n">
        <v>68</v>
      </c>
      <c r="L1588" s="1" t="n">
        <v>4</v>
      </c>
    </row>
    <row r="1589" customFormat="false" ht="15" hidden="false" customHeight="true" outlineLevel="0" collapsed="false">
      <c r="A1589" s="1" t="n">
        <f aca="false">A1588+1</f>
        <v>1587</v>
      </c>
      <c r="B1589" s="1" t="n">
        <f aca="false">B1588+1</f>
        <v>2587</v>
      </c>
      <c r="C1589" s="1" t="s">
        <v>1668</v>
      </c>
      <c r="D1589" s="3" t="n">
        <v>23743</v>
      </c>
      <c r="E1589" s="1" t="s">
        <v>33</v>
      </c>
      <c r="F1589" s="1" t="n">
        <v>100</v>
      </c>
      <c r="G1589" s="1" t="s">
        <v>46</v>
      </c>
      <c r="H1589" s="1" t="s">
        <v>47</v>
      </c>
      <c r="I1589" s="1" t="s">
        <v>36</v>
      </c>
      <c r="K1589" s="1" t="n">
        <v>68</v>
      </c>
      <c r="L1589" s="1" t="n">
        <v>4</v>
      </c>
    </row>
    <row r="1590" customFormat="false" ht="15" hidden="false" customHeight="true" outlineLevel="0" collapsed="false">
      <c r="A1590" s="1" t="n">
        <f aca="false">A1589+1</f>
        <v>1588</v>
      </c>
      <c r="B1590" s="1" t="n">
        <f aca="false">B1589+1</f>
        <v>2588</v>
      </c>
      <c r="C1590" s="1" t="s">
        <v>1669</v>
      </c>
      <c r="D1590" s="3" t="n">
        <v>23833</v>
      </c>
      <c r="E1590" s="1" t="s">
        <v>33</v>
      </c>
      <c r="F1590" s="1" t="n">
        <v>100</v>
      </c>
      <c r="G1590" s="1" t="s">
        <v>46</v>
      </c>
      <c r="H1590" s="1" t="s">
        <v>47</v>
      </c>
      <c r="I1590" s="1" t="s">
        <v>36</v>
      </c>
      <c r="K1590" s="1" t="n">
        <v>68</v>
      </c>
      <c r="L1590" s="1" t="n">
        <v>4</v>
      </c>
    </row>
    <row r="1591" customFormat="false" ht="15" hidden="false" customHeight="true" outlineLevel="0" collapsed="false">
      <c r="A1591" s="1" t="n">
        <f aca="false">A1590+1</f>
        <v>1589</v>
      </c>
      <c r="B1591" s="1" t="n">
        <f aca="false">B1590+1</f>
        <v>2589</v>
      </c>
      <c r="C1591" s="1" t="s">
        <v>1670</v>
      </c>
      <c r="D1591" s="3" t="n">
        <v>24108</v>
      </c>
      <c r="E1591" s="1" t="s">
        <v>33</v>
      </c>
      <c r="F1591" s="1" t="n">
        <v>100</v>
      </c>
      <c r="G1591" s="1" t="s">
        <v>46</v>
      </c>
      <c r="H1591" s="1" t="s">
        <v>47</v>
      </c>
      <c r="I1591" s="1" t="s">
        <v>36</v>
      </c>
      <c r="K1591" s="1" t="n">
        <v>68</v>
      </c>
      <c r="L1591" s="1" t="n">
        <v>4</v>
      </c>
    </row>
    <row r="1592" customFormat="false" ht="15" hidden="false" customHeight="true" outlineLevel="0" collapsed="false">
      <c r="A1592" s="1" t="n">
        <f aca="false">A1591+1</f>
        <v>1590</v>
      </c>
      <c r="B1592" s="1" t="n">
        <f aca="false">B1591+1</f>
        <v>2590</v>
      </c>
      <c r="C1592" s="1" t="s">
        <v>1671</v>
      </c>
      <c r="D1592" s="3" t="n">
        <v>24198</v>
      </c>
      <c r="E1592" s="1" t="s">
        <v>33</v>
      </c>
      <c r="F1592" s="1" t="n">
        <v>100</v>
      </c>
      <c r="G1592" s="1" t="s">
        <v>46</v>
      </c>
      <c r="H1592" s="1" t="s">
        <v>47</v>
      </c>
      <c r="I1592" s="1" t="s">
        <v>36</v>
      </c>
      <c r="K1592" s="1" t="n">
        <v>68</v>
      </c>
      <c r="L1592" s="1" t="n">
        <v>4</v>
      </c>
    </row>
    <row r="1593" customFormat="false" ht="15" hidden="false" customHeight="true" outlineLevel="0" collapsed="false">
      <c r="A1593" s="1" t="n">
        <f aca="false">A1592+1</f>
        <v>1591</v>
      </c>
      <c r="B1593" s="1" t="n">
        <f aca="false">B1592+1</f>
        <v>2591</v>
      </c>
      <c r="C1593" s="1" t="s">
        <v>1672</v>
      </c>
      <c r="D1593" s="3" t="n">
        <v>24473</v>
      </c>
      <c r="E1593" s="1" t="s">
        <v>33</v>
      </c>
      <c r="F1593" s="1" t="n">
        <v>100</v>
      </c>
      <c r="G1593" s="1" t="s">
        <v>46</v>
      </c>
      <c r="H1593" s="1" t="s">
        <v>47</v>
      </c>
      <c r="I1593" s="1" t="s">
        <v>36</v>
      </c>
      <c r="K1593" s="1" t="n">
        <v>68</v>
      </c>
      <c r="L1593" s="1" t="n">
        <v>4</v>
      </c>
    </row>
    <row r="1594" customFormat="false" ht="15" hidden="false" customHeight="true" outlineLevel="0" collapsed="false">
      <c r="A1594" s="1" t="n">
        <f aca="false">A1593+1</f>
        <v>1592</v>
      </c>
      <c r="B1594" s="1" t="n">
        <f aca="false">B1593+1</f>
        <v>2592</v>
      </c>
      <c r="C1594" s="1" t="s">
        <v>1673</v>
      </c>
      <c r="D1594" s="3" t="n">
        <v>24563</v>
      </c>
      <c r="E1594" s="1" t="s">
        <v>33</v>
      </c>
      <c r="F1594" s="1" t="n">
        <v>100</v>
      </c>
      <c r="G1594" s="1" t="s">
        <v>46</v>
      </c>
      <c r="H1594" s="1" t="s">
        <v>47</v>
      </c>
      <c r="I1594" s="1" t="s">
        <v>36</v>
      </c>
      <c r="K1594" s="1" t="n">
        <v>68</v>
      </c>
      <c r="L1594" s="1" t="n">
        <v>4</v>
      </c>
    </row>
    <row r="1595" customFormat="false" ht="15" hidden="false" customHeight="true" outlineLevel="0" collapsed="false">
      <c r="A1595" s="1" t="n">
        <f aca="false">A1594+1</f>
        <v>1593</v>
      </c>
      <c r="B1595" s="1" t="n">
        <f aca="false">B1594+1</f>
        <v>2593</v>
      </c>
      <c r="C1595" s="1" t="s">
        <v>1674</v>
      </c>
      <c r="D1595" s="3" t="n">
        <v>24838</v>
      </c>
      <c r="E1595" s="1" t="s">
        <v>33</v>
      </c>
      <c r="F1595" s="1" t="n">
        <v>100</v>
      </c>
      <c r="G1595" s="1" t="s">
        <v>46</v>
      </c>
      <c r="H1595" s="1" t="s">
        <v>47</v>
      </c>
      <c r="I1595" s="1" t="s">
        <v>36</v>
      </c>
      <c r="K1595" s="1" t="n">
        <v>68</v>
      </c>
      <c r="L1595" s="1" t="n">
        <v>4</v>
      </c>
    </row>
    <row r="1596" customFormat="false" ht="15" hidden="false" customHeight="true" outlineLevel="0" collapsed="false">
      <c r="A1596" s="1" t="n">
        <f aca="false">A1595+1</f>
        <v>1594</v>
      </c>
      <c r="B1596" s="1" t="n">
        <f aca="false">B1595+1</f>
        <v>2594</v>
      </c>
      <c r="C1596" s="1" t="s">
        <v>1675</v>
      </c>
      <c r="D1596" s="3" t="n">
        <v>24929</v>
      </c>
      <c r="E1596" s="1" t="s">
        <v>33</v>
      </c>
      <c r="F1596" s="1" t="n">
        <v>100</v>
      </c>
      <c r="G1596" s="1" t="s">
        <v>46</v>
      </c>
      <c r="H1596" s="1" t="s">
        <v>47</v>
      </c>
      <c r="I1596" s="1" t="s">
        <v>36</v>
      </c>
      <c r="K1596" s="1" t="n">
        <v>68</v>
      </c>
      <c r="L1596" s="1" t="n">
        <v>4</v>
      </c>
    </row>
    <row r="1597" customFormat="false" ht="15" hidden="false" customHeight="true" outlineLevel="0" collapsed="false">
      <c r="A1597" s="1" t="n">
        <f aca="false">A1596+1</f>
        <v>1595</v>
      </c>
      <c r="B1597" s="1" t="n">
        <f aca="false">B1596+1</f>
        <v>2595</v>
      </c>
      <c r="C1597" s="1" t="s">
        <v>1676</v>
      </c>
      <c r="D1597" s="3" t="n">
        <v>25204</v>
      </c>
      <c r="E1597" s="1" t="s">
        <v>33</v>
      </c>
      <c r="F1597" s="1" t="n">
        <v>100</v>
      </c>
      <c r="G1597" s="1" t="s">
        <v>46</v>
      </c>
      <c r="H1597" s="1" t="s">
        <v>47</v>
      </c>
      <c r="I1597" s="1" t="s">
        <v>36</v>
      </c>
      <c r="K1597" s="1" t="n">
        <v>68</v>
      </c>
      <c r="L1597" s="1" t="n">
        <v>4</v>
      </c>
    </row>
    <row r="1598" customFormat="false" ht="15" hidden="false" customHeight="true" outlineLevel="0" collapsed="false">
      <c r="A1598" s="1" t="n">
        <f aca="false">A1597+1</f>
        <v>1596</v>
      </c>
      <c r="B1598" s="1" t="n">
        <f aca="false">B1597+1</f>
        <v>2596</v>
      </c>
      <c r="C1598" s="1" t="s">
        <v>1677</v>
      </c>
      <c r="D1598" s="3" t="n">
        <v>25294</v>
      </c>
      <c r="E1598" s="1" t="s">
        <v>33</v>
      </c>
      <c r="F1598" s="1" t="n">
        <v>100</v>
      </c>
      <c r="G1598" s="1" t="s">
        <v>46</v>
      </c>
      <c r="H1598" s="1" t="s">
        <v>47</v>
      </c>
      <c r="I1598" s="1" t="s">
        <v>36</v>
      </c>
      <c r="K1598" s="1" t="n">
        <v>68</v>
      </c>
      <c r="L1598" s="1" t="n">
        <v>4</v>
      </c>
    </row>
    <row r="1599" customFormat="false" ht="15" hidden="false" customHeight="true" outlineLevel="0" collapsed="false">
      <c r="A1599" s="1" t="n">
        <f aca="false">A1598+1</f>
        <v>1597</v>
      </c>
      <c r="B1599" s="1" t="n">
        <f aca="false">B1598+1</f>
        <v>2597</v>
      </c>
      <c r="C1599" s="1" t="s">
        <v>1678</v>
      </c>
      <c r="D1599" s="3" t="n">
        <v>25569</v>
      </c>
      <c r="E1599" s="1" t="s">
        <v>33</v>
      </c>
      <c r="F1599" s="1" t="n">
        <v>100</v>
      </c>
      <c r="G1599" s="1" t="s">
        <v>46</v>
      </c>
      <c r="H1599" s="1" t="s">
        <v>47</v>
      </c>
      <c r="I1599" s="1" t="s">
        <v>36</v>
      </c>
      <c r="K1599" s="1" t="n">
        <v>68</v>
      </c>
      <c r="L1599" s="1" t="n">
        <v>4</v>
      </c>
    </row>
    <row r="1600" customFormat="false" ht="15" hidden="false" customHeight="true" outlineLevel="0" collapsed="false">
      <c r="A1600" s="1" t="n">
        <f aca="false">A1599+1</f>
        <v>1598</v>
      </c>
      <c r="B1600" s="1" t="n">
        <f aca="false">B1599+1</f>
        <v>2598</v>
      </c>
      <c r="C1600" s="1" t="s">
        <v>1679</v>
      </c>
      <c r="D1600" s="3" t="n">
        <v>25659</v>
      </c>
      <c r="E1600" s="1" t="s">
        <v>33</v>
      </c>
      <c r="F1600" s="1" t="n">
        <v>100</v>
      </c>
      <c r="G1600" s="1" t="s">
        <v>46</v>
      </c>
      <c r="H1600" s="1" t="s">
        <v>47</v>
      </c>
      <c r="I1600" s="1" t="s">
        <v>36</v>
      </c>
      <c r="K1600" s="1" t="n">
        <v>68</v>
      </c>
      <c r="L1600" s="1" t="n">
        <v>4</v>
      </c>
    </row>
    <row r="1601" customFormat="false" ht="15" hidden="false" customHeight="true" outlineLevel="0" collapsed="false">
      <c r="A1601" s="1" t="n">
        <f aca="false">A1600+1</f>
        <v>1599</v>
      </c>
      <c r="B1601" s="1" t="n">
        <f aca="false">B1600+1</f>
        <v>2599</v>
      </c>
      <c r="C1601" s="1" t="s">
        <v>1680</v>
      </c>
      <c r="D1601" s="3" t="n">
        <v>25934</v>
      </c>
      <c r="E1601" s="1" t="s">
        <v>33</v>
      </c>
      <c r="F1601" s="1" t="n">
        <v>100</v>
      </c>
      <c r="G1601" s="1" t="s">
        <v>46</v>
      </c>
      <c r="H1601" s="1" t="s">
        <v>47</v>
      </c>
      <c r="I1601" s="1" t="s">
        <v>36</v>
      </c>
      <c r="K1601" s="1" t="n">
        <v>68</v>
      </c>
      <c r="L1601" s="1" t="n">
        <v>4</v>
      </c>
    </row>
    <row r="1602" customFormat="false" ht="15" hidden="false" customHeight="true" outlineLevel="0" collapsed="false">
      <c r="A1602" s="1" t="n">
        <f aca="false">A1601+1</f>
        <v>1600</v>
      </c>
      <c r="B1602" s="1" t="n">
        <f aca="false">B1601+1</f>
        <v>2600</v>
      </c>
      <c r="C1602" s="1" t="s">
        <v>1681</v>
      </c>
      <c r="D1602" s="3" t="n">
        <v>26024</v>
      </c>
      <c r="E1602" s="1" t="s">
        <v>33</v>
      </c>
      <c r="F1602" s="1" t="n">
        <v>100</v>
      </c>
      <c r="G1602" s="1" t="s">
        <v>46</v>
      </c>
      <c r="H1602" s="1" t="s">
        <v>47</v>
      </c>
      <c r="I1602" s="1" t="s">
        <v>36</v>
      </c>
      <c r="K1602" s="1" t="n">
        <v>68</v>
      </c>
      <c r="L1602" s="1" t="n">
        <v>4</v>
      </c>
    </row>
    <row r="1603" customFormat="false" ht="15" hidden="false" customHeight="true" outlineLevel="0" collapsed="false">
      <c r="A1603" s="1" t="n">
        <f aca="false">A1602+1</f>
        <v>1601</v>
      </c>
      <c r="B1603" s="1" t="n">
        <f aca="false">B1602+1</f>
        <v>2601</v>
      </c>
      <c r="C1603" s="1" t="s">
        <v>1682</v>
      </c>
      <c r="D1603" s="3" t="n">
        <v>26299</v>
      </c>
      <c r="E1603" s="1" t="s">
        <v>33</v>
      </c>
      <c r="F1603" s="1" t="n">
        <v>100</v>
      </c>
      <c r="G1603" s="1" t="s">
        <v>46</v>
      </c>
      <c r="H1603" s="1" t="s">
        <v>47</v>
      </c>
      <c r="I1603" s="1" t="s">
        <v>36</v>
      </c>
      <c r="K1603" s="1" t="n">
        <v>68</v>
      </c>
      <c r="L1603" s="1" t="n">
        <v>4</v>
      </c>
    </row>
    <row r="1604" customFormat="false" ht="15" hidden="false" customHeight="true" outlineLevel="0" collapsed="false">
      <c r="A1604" s="1" t="n">
        <f aca="false">A1603+1</f>
        <v>1602</v>
      </c>
      <c r="B1604" s="1" t="n">
        <f aca="false">B1603+1</f>
        <v>2602</v>
      </c>
      <c r="C1604" s="1" t="s">
        <v>1683</v>
      </c>
      <c r="D1604" s="3" t="n">
        <v>26390</v>
      </c>
      <c r="E1604" s="1" t="s">
        <v>33</v>
      </c>
      <c r="F1604" s="1" t="n">
        <v>100</v>
      </c>
      <c r="G1604" s="1" t="s">
        <v>46</v>
      </c>
      <c r="H1604" s="1" t="s">
        <v>47</v>
      </c>
      <c r="I1604" s="1" t="s">
        <v>36</v>
      </c>
      <c r="K1604" s="1" t="n">
        <v>68</v>
      </c>
      <c r="L1604" s="1" t="n">
        <v>4</v>
      </c>
    </row>
    <row r="1605" customFormat="false" ht="15" hidden="false" customHeight="true" outlineLevel="0" collapsed="false">
      <c r="A1605" s="1" t="n">
        <f aca="false">A1604+1</f>
        <v>1603</v>
      </c>
      <c r="B1605" s="1" t="n">
        <f aca="false">B1604+1</f>
        <v>2603</v>
      </c>
      <c r="C1605" s="1" t="s">
        <v>1684</v>
      </c>
      <c r="D1605" s="3" t="n">
        <v>26665</v>
      </c>
      <c r="E1605" s="1" t="s">
        <v>33</v>
      </c>
      <c r="F1605" s="1" t="n">
        <v>100</v>
      </c>
      <c r="G1605" s="1" t="s">
        <v>46</v>
      </c>
      <c r="H1605" s="1" t="s">
        <v>47</v>
      </c>
      <c r="I1605" s="1" t="s">
        <v>36</v>
      </c>
      <c r="K1605" s="1" t="n">
        <v>68</v>
      </c>
      <c r="L1605" s="1" t="n">
        <v>4</v>
      </c>
    </row>
    <row r="1606" customFormat="false" ht="15" hidden="false" customHeight="true" outlineLevel="0" collapsed="false">
      <c r="A1606" s="1" t="n">
        <f aca="false">A1605+1</f>
        <v>1604</v>
      </c>
      <c r="B1606" s="1" t="n">
        <f aca="false">B1605+1</f>
        <v>2604</v>
      </c>
      <c r="C1606" s="1" t="s">
        <v>1685</v>
      </c>
      <c r="D1606" s="3" t="n">
        <v>26755</v>
      </c>
      <c r="E1606" s="1" t="s">
        <v>33</v>
      </c>
      <c r="F1606" s="1" t="n">
        <v>100</v>
      </c>
      <c r="G1606" s="1" t="s">
        <v>46</v>
      </c>
      <c r="H1606" s="1" t="s">
        <v>47</v>
      </c>
      <c r="I1606" s="1" t="s">
        <v>36</v>
      </c>
      <c r="K1606" s="1" t="n">
        <v>68</v>
      </c>
      <c r="L1606" s="1" t="n">
        <v>4</v>
      </c>
    </row>
    <row r="1607" customFormat="false" ht="15" hidden="false" customHeight="true" outlineLevel="0" collapsed="false">
      <c r="A1607" s="1" t="n">
        <f aca="false">A1606+1</f>
        <v>1605</v>
      </c>
      <c r="B1607" s="1" t="n">
        <f aca="false">B1606+1</f>
        <v>2605</v>
      </c>
      <c r="C1607" s="1" t="s">
        <v>1686</v>
      </c>
      <c r="D1607" s="3" t="n">
        <v>27030</v>
      </c>
      <c r="E1607" s="1" t="s">
        <v>33</v>
      </c>
      <c r="F1607" s="1" t="n">
        <v>100</v>
      </c>
      <c r="G1607" s="1" t="s">
        <v>46</v>
      </c>
      <c r="H1607" s="1" t="s">
        <v>47</v>
      </c>
      <c r="I1607" s="1" t="s">
        <v>36</v>
      </c>
      <c r="K1607" s="1" t="n">
        <v>68</v>
      </c>
      <c r="L1607" s="1" t="n">
        <v>4</v>
      </c>
    </row>
    <row r="1608" customFormat="false" ht="15" hidden="false" customHeight="true" outlineLevel="0" collapsed="false">
      <c r="A1608" s="1" t="n">
        <f aca="false">A1607+1</f>
        <v>1606</v>
      </c>
      <c r="B1608" s="1" t="n">
        <f aca="false">B1607+1</f>
        <v>2606</v>
      </c>
      <c r="C1608" s="1" t="s">
        <v>1687</v>
      </c>
      <c r="D1608" s="3" t="n">
        <v>27120</v>
      </c>
      <c r="E1608" s="1" t="s">
        <v>33</v>
      </c>
      <c r="F1608" s="1" t="n">
        <v>100</v>
      </c>
      <c r="G1608" s="1" t="s">
        <v>46</v>
      </c>
      <c r="H1608" s="1" t="s">
        <v>47</v>
      </c>
      <c r="I1608" s="1" t="s">
        <v>36</v>
      </c>
      <c r="K1608" s="1" t="n">
        <v>68</v>
      </c>
      <c r="L1608" s="1" t="n">
        <v>4</v>
      </c>
    </row>
    <row r="1609" customFormat="false" ht="15" hidden="false" customHeight="true" outlineLevel="0" collapsed="false">
      <c r="A1609" s="1" t="n">
        <f aca="false">A1608+1</f>
        <v>1607</v>
      </c>
      <c r="B1609" s="1" t="n">
        <f aca="false">B1608+1</f>
        <v>2607</v>
      </c>
      <c r="C1609" s="1" t="s">
        <v>1688</v>
      </c>
      <c r="D1609" s="3" t="n">
        <v>27395</v>
      </c>
      <c r="E1609" s="1" t="s">
        <v>33</v>
      </c>
      <c r="F1609" s="1" t="n">
        <v>100</v>
      </c>
      <c r="G1609" s="1" t="s">
        <v>46</v>
      </c>
      <c r="H1609" s="1" t="s">
        <v>47</v>
      </c>
      <c r="I1609" s="1" t="s">
        <v>36</v>
      </c>
      <c r="K1609" s="1" t="n">
        <v>68</v>
      </c>
      <c r="L1609" s="1" t="n">
        <v>4</v>
      </c>
    </row>
    <row r="1610" customFormat="false" ht="15" hidden="false" customHeight="true" outlineLevel="0" collapsed="false">
      <c r="A1610" s="1" t="n">
        <f aca="false">A1609+1</f>
        <v>1608</v>
      </c>
      <c r="B1610" s="1" t="n">
        <f aca="false">B1609+1</f>
        <v>2608</v>
      </c>
      <c r="C1610" s="1" t="s">
        <v>1689</v>
      </c>
      <c r="D1610" s="3" t="n">
        <v>27485</v>
      </c>
      <c r="E1610" s="1" t="s">
        <v>33</v>
      </c>
      <c r="F1610" s="1" t="n">
        <v>100</v>
      </c>
      <c r="G1610" s="1" t="s">
        <v>46</v>
      </c>
      <c r="H1610" s="1" t="s">
        <v>47</v>
      </c>
      <c r="I1610" s="1" t="s">
        <v>36</v>
      </c>
      <c r="K1610" s="1" t="n">
        <v>68</v>
      </c>
      <c r="L1610" s="1" t="n">
        <v>4</v>
      </c>
    </row>
    <row r="1611" customFormat="false" ht="15" hidden="false" customHeight="true" outlineLevel="0" collapsed="false">
      <c r="A1611" s="1" t="n">
        <f aca="false">A1610+1</f>
        <v>1609</v>
      </c>
      <c r="B1611" s="1" t="n">
        <f aca="false">B1610+1</f>
        <v>2609</v>
      </c>
      <c r="C1611" s="1" t="s">
        <v>1690</v>
      </c>
      <c r="D1611" s="3" t="n">
        <v>27760</v>
      </c>
      <c r="E1611" s="1" t="s">
        <v>33</v>
      </c>
      <c r="F1611" s="1" t="n">
        <v>100</v>
      </c>
      <c r="G1611" s="1" t="s">
        <v>46</v>
      </c>
      <c r="H1611" s="1" t="s">
        <v>47</v>
      </c>
      <c r="I1611" s="1" t="s">
        <v>36</v>
      </c>
      <c r="K1611" s="1" t="n">
        <v>68</v>
      </c>
      <c r="L1611" s="1" t="n">
        <v>4</v>
      </c>
    </row>
    <row r="1612" customFormat="false" ht="15" hidden="false" customHeight="true" outlineLevel="0" collapsed="false">
      <c r="A1612" s="1" t="n">
        <f aca="false">A1611+1</f>
        <v>1610</v>
      </c>
      <c r="B1612" s="1" t="n">
        <f aca="false">B1611+1</f>
        <v>2610</v>
      </c>
      <c r="C1612" s="1" t="s">
        <v>1691</v>
      </c>
      <c r="D1612" s="3" t="n">
        <v>27851</v>
      </c>
      <c r="E1612" s="1" t="s">
        <v>33</v>
      </c>
      <c r="F1612" s="1" t="n">
        <v>100</v>
      </c>
      <c r="G1612" s="1" t="s">
        <v>46</v>
      </c>
      <c r="H1612" s="1" t="s">
        <v>47</v>
      </c>
      <c r="I1612" s="1" t="s">
        <v>36</v>
      </c>
      <c r="K1612" s="1" t="n">
        <v>68</v>
      </c>
      <c r="L1612" s="1" t="n">
        <v>4</v>
      </c>
    </row>
    <row r="1613" customFormat="false" ht="15" hidden="false" customHeight="true" outlineLevel="0" collapsed="false">
      <c r="A1613" s="1" t="n">
        <f aca="false">A1612+1</f>
        <v>1611</v>
      </c>
      <c r="B1613" s="1" t="n">
        <f aca="false">B1612+1</f>
        <v>2611</v>
      </c>
      <c r="C1613" s="1" t="s">
        <v>1692</v>
      </c>
      <c r="D1613" s="3" t="n">
        <v>28126</v>
      </c>
      <c r="E1613" s="1" t="s">
        <v>33</v>
      </c>
      <c r="F1613" s="1" t="n">
        <v>100</v>
      </c>
      <c r="G1613" s="1" t="s">
        <v>46</v>
      </c>
      <c r="H1613" s="1" t="s">
        <v>47</v>
      </c>
      <c r="I1613" s="1" t="s">
        <v>36</v>
      </c>
      <c r="K1613" s="1" t="n">
        <v>68</v>
      </c>
      <c r="L1613" s="1" t="n">
        <v>4</v>
      </c>
    </row>
    <row r="1614" customFormat="false" ht="15" hidden="false" customHeight="true" outlineLevel="0" collapsed="false">
      <c r="A1614" s="1" t="n">
        <f aca="false">A1613+1</f>
        <v>1612</v>
      </c>
      <c r="B1614" s="1" t="n">
        <f aca="false">B1613+1</f>
        <v>2612</v>
      </c>
      <c r="C1614" s="1" t="s">
        <v>1693</v>
      </c>
      <c r="D1614" s="3" t="n">
        <v>28216</v>
      </c>
      <c r="E1614" s="1" t="s">
        <v>33</v>
      </c>
      <c r="F1614" s="1" t="n">
        <v>100</v>
      </c>
      <c r="G1614" s="1" t="s">
        <v>46</v>
      </c>
      <c r="H1614" s="1" t="s">
        <v>47</v>
      </c>
      <c r="I1614" s="1" t="s">
        <v>36</v>
      </c>
      <c r="K1614" s="1" t="n">
        <v>68</v>
      </c>
      <c r="L1614" s="1" t="n">
        <v>4</v>
      </c>
    </row>
    <row r="1615" customFormat="false" ht="15" hidden="false" customHeight="true" outlineLevel="0" collapsed="false">
      <c r="A1615" s="1" t="n">
        <f aca="false">A1614+1</f>
        <v>1613</v>
      </c>
      <c r="B1615" s="1" t="n">
        <f aca="false">B1614+1</f>
        <v>2613</v>
      </c>
      <c r="C1615" s="1" t="s">
        <v>1694</v>
      </c>
      <c r="D1615" s="3" t="n">
        <v>28491</v>
      </c>
      <c r="E1615" s="1" t="s">
        <v>33</v>
      </c>
      <c r="F1615" s="1" t="n">
        <v>100</v>
      </c>
      <c r="G1615" s="1" t="s">
        <v>46</v>
      </c>
      <c r="H1615" s="1" t="s">
        <v>47</v>
      </c>
      <c r="I1615" s="1" t="s">
        <v>36</v>
      </c>
      <c r="K1615" s="1" t="n">
        <v>68</v>
      </c>
      <c r="L1615" s="1" t="n">
        <v>4</v>
      </c>
    </row>
    <row r="1616" customFormat="false" ht="15" hidden="false" customHeight="true" outlineLevel="0" collapsed="false">
      <c r="A1616" s="1" t="n">
        <f aca="false">A1615+1</f>
        <v>1614</v>
      </c>
      <c r="B1616" s="1" t="n">
        <f aca="false">B1615+1</f>
        <v>2614</v>
      </c>
      <c r="C1616" s="1" t="s">
        <v>1695</v>
      </c>
      <c r="D1616" s="3" t="n">
        <v>28581</v>
      </c>
      <c r="E1616" s="1" t="s">
        <v>33</v>
      </c>
      <c r="F1616" s="1" t="n">
        <v>100</v>
      </c>
      <c r="G1616" s="1" t="s">
        <v>46</v>
      </c>
      <c r="H1616" s="1" t="s">
        <v>47</v>
      </c>
      <c r="I1616" s="1" t="s">
        <v>36</v>
      </c>
      <c r="K1616" s="1" t="n">
        <v>68</v>
      </c>
      <c r="L1616" s="1" t="n">
        <v>4</v>
      </c>
    </row>
    <row r="1617" customFormat="false" ht="15" hidden="false" customHeight="true" outlineLevel="0" collapsed="false">
      <c r="A1617" s="1" t="n">
        <f aca="false">A1616+1</f>
        <v>1615</v>
      </c>
      <c r="B1617" s="1" t="n">
        <f aca="false">B1616+1</f>
        <v>2615</v>
      </c>
      <c r="C1617" s="1" t="s">
        <v>1696</v>
      </c>
      <c r="D1617" s="3" t="n">
        <v>28856</v>
      </c>
      <c r="E1617" s="1" t="s">
        <v>33</v>
      </c>
      <c r="F1617" s="1" t="n">
        <v>100</v>
      </c>
      <c r="G1617" s="1" t="s">
        <v>46</v>
      </c>
      <c r="H1617" s="1" t="s">
        <v>47</v>
      </c>
      <c r="I1617" s="1" t="s">
        <v>36</v>
      </c>
      <c r="K1617" s="1" t="n">
        <v>68</v>
      </c>
      <c r="L1617" s="1" t="n">
        <v>4</v>
      </c>
    </row>
    <row r="1618" customFormat="false" ht="15" hidden="false" customHeight="true" outlineLevel="0" collapsed="false">
      <c r="A1618" s="1" t="n">
        <f aca="false">A1617+1</f>
        <v>1616</v>
      </c>
      <c r="B1618" s="1" t="n">
        <f aca="false">B1617+1</f>
        <v>2616</v>
      </c>
      <c r="C1618" s="1" t="s">
        <v>1697</v>
      </c>
      <c r="D1618" s="3" t="n">
        <v>28946</v>
      </c>
      <c r="E1618" s="1" t="s">
        <v>33</v>
      </c>
      <c r="F1618" s="1" t="n">
        <v>100</v>
      </c>
      <c r="G1618" s="1" t="s">
        <v>46</v>
      </c>
      <c r="H1618" s="1" t="s">
        <v>47</v>
      </c>
      <c r="I1618" s="1" t="s">
        <v>36</v>
      </c>
      <c r="K1618" s="1" t="n">
        <v>68</v>
      </c>
      <c r="L1618" s="1" t="n">
        <v>4</v>
      </c>
    </row>
    <row r="1619" customFormat="false" ht="15" hidden="false" customHeight="true" outlineLevel="0" collapsed="false">
      <c r="A1619" s="1" t="n">
        <f aca="false">A1618+1</f>
        <v>1617</v>
      </c>
      <c r="B1619" s="1" t="n">
        <f aca="false">B1618+1</f>
        <v>2617</v>
      </c>
      <c r="C1619" s="1" t="s">
        <v>1698</v>
      </c>
      <c r="D1619" s="3" t="n">
        <v>29221</v>
      </c>
      <c r="E1619" s="1" t="s">
        <v>33</v>
      </c>
      <c r="F1619" s="1" t="n">
        <v>100</v>
      </c>
      <c r="G1619" s="1" t="s">
        <v>46</v>
      </c>
      <c r="H1619" s="1" t="s">
        <v>47</v>
      </c>
      <c r="I1619" s="1" t="s">
        <v>36</v>
      </c>
      <c r="K1619" s="1" t="n">
        <v>68</v>
      </c>
      <c r="L1619" s="1" t="n">
        <v>4</v>
      </c>
    </row>
    <row r="1620" customFormat="false" ht="15" hidden="false" customHeight="true" outlineLevel="0" collapsed="false">
      <c r="A1620" s="1" t="n">
        <f aca="false">A1619+1</f>
        <v>1618</v>
      </c>
      <c r="B1620" s="1" t="n">
        <f aca="false">B1619+1</f>
        <v>2618</v>
      </c>
      <c r="C1620" s="1" t="s">
        <v>1699</v>
      </c>
      <c r="D1620" s="3" t="n">
        <v>29312</v>
      </c>
      <c r="E1620" s="1" t="s">
        <v>33</v>
      </c>
      <c r="F1620" s="1" t="n">
        <v>100</v>
      </c>
      <c r="G1620" s="1" t="s">
        <v>46</v>
      </c>
      <c r="H1620" s="1" t="s">
        <v>47</v>
      </c>
      <c r="I1620" s="1" t="s">
        <v>36</v>
      </c>
      <c r="K1620" s="1" t="n">
        <v>68</v>
      </c>
      <c r="L1620" s="1" t="n">
        <v>4</v>
      </c>
    </row>
    <row r="1621" customFormat="false" ht="15" hidden="false" customHeight="true" outlineLevel="0" collapsed="false">
      <c r="A1621" s="1" t="n">
        <f aca="false">A1620+1</f>
        <v>1619</v>
      </c>
      <c r="B1621" s="1" t="n">
        <f aca="false">B1620+1</f>
        <v>2619</v>
      </c>
      <c r="C1621" s="1" t="s">
        <v>1700</v>
      </c>
      <c r="D1621" s="3" t="n">
        <v>29587</v>
      </c>
      <c r="E1621" s="1" t="s">
        <v>33</v>
      </c>
      <c r="F1621" s="1" t="n">
        <v>100</v>
      </c>
      <c r="G1621" s="1" t="s">
        <v>46</v>
      </c>
      <c r="H1621" s="1" t="s">
        <v>47</v>
      </c>
      <c r="I1621" s="1" t="s">
        <v>36</v>
      </c>
      <c r="K1621" s="1" t="n">
        <v>68</v>
      </c>
      <c r="L1621" s="1" t="n">
        <v>4</v>
      </c>
    </row>
    <row r="1622" customFormat="false" ht="15" hidden="false" customHeight="true" outlineLevel="0" collapsed="false">
      <c r="A1622" s="1" t="n">
        <f aca="false">A1621+1</f>
        <v>1620</v>
      </c>
      <c r="B1622" s="1" t="n">
        <f aca="false">B1621+1</f>
        <v>2620</v>
      </c>
      <c r="C1622" s="1" t="s">
        <v>1701</v>
      </c>
      <c r="D1622" s="3" t="n">
        <v>29677</v>
      </c>
      <c r="E1622" s="1" t="s">
        <v>33</v>
      </c>
      <c r="F1622" s="1" t="n">
        <v>100</v>
      </c>
      <c r="G1622" s="1" t="s">
        <v>46</v>
      </c>
      <c r="H1622" s="1" t="s">
        <v>47</v>
      </c>
      <c r="I1622" s="1" t="s">
        <v>36</v>
      </c>
      <c r="K1622" s="1" t="n">
        <v>68</v>
      </c>
      <c r="L1622" s="1" t="n">
        <v>4</v>
      </c>
    </row>
    <row r="1623" customFormat="false" ht="15" hidden="false" customHeight="true" outlineLevel="0" collapsed="false">
      <c r="A1623" s="1" t="n">
        <f aca="false">A1622+1</f>
        <v>1621</v>
      </c>
      <c r="B1623" s="1" t="n">
        <f aca="false">B1622+1</f>
        <v>2621</v>
      </c>
      <c r="C1623" s="1" t="s">
        <v>1702</v>
      </c>
      <c r="D1623" s="3" t="n">
        <v>29952</v>
      </c>
      <c r="E1623" s="1" t="s">
        <v>33</v>
      </c>
      <c r="F1623" s="1" t="n">
        <v>100</v>
      </c>
      <c r="G1623" s="1" t="s">
        <v>46</v>
      </c>
      <c r="H1623" s="1" t="s">
        <v>47</v>
      </c>
      <c r="I1623" s="1" t="s">
        <v>36</v>
      </c>
      <c r="K1623" s="1" t="n">
        <v>68</v>
      </c>
      <c r="L1623" s="1" t="n">
        <v>4</v>
      </c>
    </row>
    <row r="1624" customFormat="false" ht="15" hidden="false" customHeight="true" outlineLevel="0" collapsed="false">
      <c r="A1624" s="1" t="n">
        <f aca="false">A1623+1</f>
        <v>1622</v>
      </c>
      <c r="B1624" s="1" t="n">
        <f aca="false">B1623+1</f>
        <v>2622</v>
      </c>
      <c r="C1624" s="1" t="s">
        <v>1703</v>
      </c>
      <c r="D1624" s="3" t="n">
        <v>30042</v>
      </c>
      <c r="E1624" s="1" t="s">
        <v>33</v>
      </c>
      <c r="F1624" s="1" t="n">
        <v>100</v>
      </c>
      <c r="G1624" s="1" t="s">
        <v>46</v>
      </c>
      <c r="H1624" s="1" t="s">
        <v>47</v>
      </c>
      <c r="I1624" s="1" t="s">
        <v>36</v>
      </c>
      <c r="K1624" s="1" t="n">
        <v>68</v>
      </c>
      <c r="L1624" s="1" t="n">
        <v>4</v>
      </c>
    </row>
    <row r="1625" customFormat="false" ht="15" hidden="false" customHeight="true" outlineLevel="0" collapsed="false">
      <c r="A1625" s="1" t="n">
        <f aca="false">A1624+1</f>
        <v>1623</v>
      </c>
      <c r="B1625" s="1" t="n">
        <f aca="false">B1624+1</f>
        <v>2623</v>
      </c>
      <c r="C1625" s="1" t="s">
        <v>1704</v>
      </c>
      <c r="D1625" s="3" t="n">
        <v>30317</v>
      </c>
      <c r="E1625" s="1" t="s">
        <v>33</v>
      </c>
      <c r="F1625" s="1" t="n">
        <v>100</v>
      </c>
      <c r="G1625" s="1" t="s">
        <v>46</v>
      </c>
      <c r="H1625" s="1" t="s">
        <v>47</v>
      </c>
      <c r="I1625" s="1" t="s">
        <v>36</v>
      </c>
      <c r="K1625" s="1" t="n">
        <v>68</v>
      </c>
      <c r="L1625" s="1" t="n">
        <v>4</v>
      </c>
    </row>
    <row r="1626" customFormat="false" ht="15" hidden="false" customHeight="true" outlineLevel="0" collapsed="false">
      <c r="A1626" s="1" t="n">
        <f aca="false">A1625+1</f>
        <v>1624</v>
      </c>
      <c r="B1626" s="1" t="n">
        <f aca="false">B1625+1</f>
        <v>2624</v>
      </c>
      <c r="C1626" s="1" t="s">
        <v>1705</v>
      </c>
      <c r="D1626" s="3" t="n">
        <v>30407</v>
      </c>
      <c r="E1626" s="1" t="s">
        <v>33</v>
      </c>
      <c r="F1626" s="1" t="n">
        <v>100</v>
      </c>
      <c r="G1626" s="1" t="s">
        <v>46</v>
      </c>
      <c r="H1626" s="1" t="s">
        <v>47</v>
      </c>
      <c r="I1626" s="1" t="s">
        <v>36</v>
      </c>
      <c r="K1626" s="1" t="n">
        <v>68</v>
      </c>
      <c r="L1626" s="1" t="n">
        <v>4</v>
      </c>
    </row>
    <row r="1627" customFormat="false" ht="15" hidden="false" customHeight="true" outlineLevel="0" collapsed="false">
      <c r="A1627" s="1" t="n">
        <f aca="false">A1626+1</f>
        <v>1625</v>
      </c>
      <c r="B1627" s="1" t="n">
        <f aca="false">B1626+1</f>
        <v>2625</v>
      </c>
      <c r="C1627" s="1" t="s">
        <v>1706</v>
      </c>
      <c r="D1627" s="3" t="n">
        <v>30682</v>
      </c>
      <c r="E1627" s="1" t="s">
        <v>33</v>
      </c>
      <c r="F1627" s="1" t="n">
        <v>100</v>
      </c>
      <c r="G1627" s="1" t="s">
        <v>46</v>
      </c>
      <c r="H1627" s="1" t="s">
        <v>47</v>
      </c>
      <c r="I1627" s="1" t="s">
        <v>36</v>
      </c>
      <c r="K1627" s="1" t="n">
        <v>68</v>
      </c>
      <c r="L1627" s="1" t="n">
        <v>4</v>
      </c>
    </row>
    <row r="1628" customFormat="false" ht="15" hidden="false" customHeight="true" outlineLevel="0" collapsed="false">
      <c r="A1628" s="1" t="n">
        <f aca="false">A1627+1</f>
        <v>1626</v>
      </c>
      <c r="B1628" s="1" t="n">
        <f aca="false">B1627+1</f>
        <v>2626</v>
      </c>
      <c r="C1628" s="1" t="s">
        <v>1707</v>
      </c>
      <c r="D1628" s="3" t="n">
        <v>30773</v>
      </c>
      <c r="E1628" s="1" t="s">
        <v>33</v>
      </c>
      <c r="F1628" s="1" t="n">
        <v>100</v>
      </c>
      <c r="G1628" s="1" t="s">
        <v>46</v>
      </c>
      <c r="H1628" s="1" t="s">
        <v>47</v>
      </c>
      <c r="I1628" s="1" t="s">
        <v>36</v>
      </c>
      <c r="K1628" s="1" t="n">
        <v>68</v>
      </c>
      <c r="L1628" s="1" t="n">
        <v>4</v>
      </c>
    </row>
    <row r="1629" customFormat="false" ht="15" hidden="false" customHeight="true" outlineLevel="0" collapsed="false">
      <c r="A1629" s="1" t="n">
        <f aca="false">A1628+1</f>
        <v>1627</v>
      </c>
      <c r="B1629" s="1" t="n">
        <f aca="false">B1628+1</f>
        <v>2627</v>
      </c>
      <c r="C1629" s="1" t="s">
        <v>1708</v>
      </c>
      <c r="D1629" s="3" t="n">
        <v>31048</v>
      </c>
      <c r="E1629" s="1" t="s">
        <v>33</v>
      </c>
      <c r="F1629" s="1" t="n">
        <v>100</v>
      </c>
      <c r="G1629" s="1" t="s">
        <v>46</v>
      </c>
      <c r="H1629" s="1" t="s">
        <v>47</v>
      </c>
      <c r="I1629" s="1" t="s">
        <v>36</v>
      </c>
      <c r="K1629" s="1" t="n">
        <v>68</v>
      </c>
      <c r="L1629" s="1" t="n">
        <v>4</v>
      </c>
    </row>
    <row r="1630" customFormat="false" ht="15" hidden="false" customHeight="true" outlineLevel="0" collapsed="false">
      <c r="A1630" s="1" t="n">
        <f aca="false">A1629+1</f>
        <v>1628</v>
      </c>
      <c r="B1630" s="1" t="n">
        <f aca="false">B1629+1</f>
        <v>2628</v>
      </c>
      <c r="C1630" s="1" t="s">
        <v>1709</v>
      </c>
      <c r="D1630" s="3" t="n">
        <v>31138</v>
      </c>
      <c r="E1630" s="1" t="s">
        <v>33</v>
      </c>
      <c r="F1630" s="1" t="n">
        <v>100</v>
      </c>
      <c r="G1630" s="1" t="s">
        <v>46</v>
      </c>
      <c r="H1630" s="1" t="s">
        <v>47</v>
      </c>
      <c r="I1630" s="1" t="s">
        <v>36</v>
      </c>
      <c r="K1630" s="1" t="n">
        <v>68</v>
      </c>
      <c r="L1630" s="1" t="n">
        <v>4</v>
      </c>
    </row>
    <row r="1631" customFormat="false" ht="15" hidden="false" customHeight="true" outlineLevel="0" collapsed="false">
      <c r="A1631" s="1" t="n">
        <f aca="false">A1630+1</f>
        <v>1629</v>
      </c>
      <c r="B1631" s="1" t="n">
        <f aca="false">B1630+1</f>
        <v>2629</v>
      </c>
      <c r="C1631" s="1" t="s">
        <v>1710</v>
      </c>
      <c r="D1631" s="3" t="n">
        <v>31413</v>
      </c>
      <c r="E1631" s="1" t="s">
        <v>33</v>
      </c>
      <c r="F1631" s="1" t="n">
        <v>100</v>
      </c>
      <c r="G1631" s="1" t="s">
        <v>46</v>
      </c>
      <c r="H1631" s="1" t="s">
        <v>47</v>
      </c>
      <c r="I1631" s="1" t="s">
        <v>36</v>
      </c>
      <c r="K1631" s="1" t="n">
        <v>68</v>
      </c>
      <c r="L1631" s="1" t="n">
        <v>4</v>
      </c>
    </row>
    <row r="1632" customFormat="false" ht="15" hidden="false" customHeight="true" outlineLevel="0" collapsed="false">
      <c r="A1632" s="1" t="n">
        <f aca="false">A1631+1</f>
        <v>1630</v>
      </c>
      <c r="B1632" s="1" t="n">
        <f aca="false">B1631+1</f>
        <v>2630</v>
      </c>
      <c r="C1632" s="1" t="s">
        <v>1711</v>
      </c>
      <c r="D1632" s="3" t="n">
        <v>31503</v>
      </c>
      <c r="E1632" s="1" t="s">
        <v>33</v>
      </c>
      <c r="F1632" s="1" t="n">
        <v>100</v>
      </c>
      <c r="G1632" s="1" t="s">
        <v>46</v>
      </c>
      <c r="H1632" s="1" t="s">
        <v>47</v>
      </c>
      <c r="I1632" s="1" t="s">
        <v>36</v>
      </c>
      <c r="K1632" s="1" t="n">
        <v>68</v>
      </c>
      <c r="L1632" s="1" t="n">
        <v>4</v>
      </c>
    </row>
    <row r="1633" customFormat="false" ht="15" hidden="false" customHeight="true" outlineLevel="0" collapsed="false">
      <c r="A1633" s="1" t="n">
        <f aca="false">A1632+1</f>
        <v>1631</v>
      </c>
      <c r="B1633" s="1" t="n">
        <f aca="false">B1632+1</f>
        <v>2631</v>
      </c>
      <c r="C1633" s="1" t="s">
        <v>1712</v>
      </c>
      <c r="D1633" s="3" t="n">
        <v>31778</v>
      </c>
      <c r="E1633" s="1" t="s">
        <v>33</v>
      </c>
      <c r="F1633" s="1" t="n">
        <v>100</v>
      </c>
      <c r="G1633" s="1" t="s">
        <v>46</v>
      </c>
      <c r="H1633" s="1" t="s">
        <v>47</v>
      </c>
      <c r="I1633" s="1" t="s">
        <v>36</v>
      </c>
      <c r="K1633" s="1" t="n">
        <v>68</v>
      </c>
      <c r="L1633" s="1" t="n">
        <v>4</v>
      </c>
    </row>
    <row r="1634" customFormat="false" ht="15" hidden="false" customHeight="true" outlineLevel="0" collapsed="false">
      <c r="A1634" s="1" t="n">
        <f aca="false">A1633+1</f>
        <v>1632</v>
      </c>
      <c r="B1634" s="1" t="n">
        <f aca="false">B1633+1</f>
        <v>2632</v>
      </c>
      <c r="C1634" s="1" t="s">
        <v>1713</v>
      </c>
      <c r="D1634" s="3" t="n">
        <v>31868</v>
      </c>
      <c r="E1634" s="1" t="s">
        <v>33</v>
      </c>
      <c r="F1634" s="1" t="n">
        <v>100</v>
      </c>
      <c r="G1634" s="1" t="s">
        <v>46</v>
      </c>
      <c r="H1634" s="1" t="s">
        <v>47</v>
      </c>
      <c r="I1634" s="1" t="s">
        <v>36</v>
      </c>
      <c r="K1634" s="1" t="n">
        <v>68</v>
      </c>
      <c r="L1634" s="1" t="n">
        <v>4</v>
      </c>
    </row>
    <row r="1635" customFormat="false" ht="15" hidden="false" customHeight="true" outlineLevel="0" collapsed="false">
      <c r="A1635" s="1" t="n">
        <f aca="false">A1634+1</f>
        <v>1633</v>
      </c>
      <c r="B1635" s="1" t="n">
        <f aca="false">B1634+1</f>
        <v>2633</v>
      </c>
      <c r="C1635" s="1" t="s">
        <v>1714</v>
      </c>
      <c r="D1635" s="3" t="n">
        <v>32143</v>
      </c>
      <c r="E1635" s="1" t="s">
        <v>33</v>
      </c>
      <c r="F1635" s="1" t="n">
        <v>100</v>
      </c>
      <c r="G1635" s="1" t="s">
        <v>46</v>
      </c>
      <c r="H1635" s="1" t="s">
        <v>47</v>
      </c>
      <c r="I1635" s="1" t="s">
        <v>36</v>
      </c>
      <c r="K1635" s="1" t="n">
        <v>68</v>
      </c>
      <c r="L1635" s="1" t="n">
        <v>4</v>
      </c>
    </row>
    <row r="1636" customFormat="false" ht="15" hidden="false" customHeight="true" outlineLevel="0" collapsed="false">
      <c r="A1636" s="1" t="n">
        <f aca="false">A1635+1</f>
        <v>1634</v>
      </c>
      <c r="B1636" s="1" t="n">
        <f aca="false">B1635+1</f>
        <v>2634</v>
      </c>
      <c r="C1636" s="1" t="s">
        <v>1715</v>
      </c>
      <c r="D1636" s="3" t="n">
        <v>32234</v>
      </c>
      <c r="E1636" s="1" t="s">
        <v>33</v>
      </c>
      <c r="F1636" s="1" t="n">
        <v>100</v>
      </c>
      <c r="G1636" s="1" t="s">
        <v>46</v>
      </c>
      <c r="H1636" s="1" t="s">
        <v>47</v>
      </c>
      <c r="I1636" s="1" t="s">
        <v>36</v>
      </c>
      <c r="K1636" s="1" t="n">
        <v>68</v>
      </c>
      <c r="L1636" s="1" t="n">
        <v>4</v>
      </c>
    </row>
    <row r="1637" customFormat="false" ht="15" hidden="false" customHeight="true" outlineLevel="0" collapsed="false">
      <c r="A1637" s="1" t="n">
        <f aca="false">A1636+1</f>
        <v>1635</v>
      </c>
      <c r="B1637" s="1" t="n">
        <f aca="false">B1636+1</f>
        <v>2635</v>
      </c>
      <c r="C1637" s="1" t="s">
        <v>1716</v>
      </c>
      <c r="D1637" s="3" t="n">
        <v>32509</v>
      </c>
      <c r="E1637" s="1" t="s">
        <v>33</v>
      </c>
      <c r="F1637" s="1" t="n">
        <v>100</v>
      </c>
      <c r="G1637" s="1" t="s">
        <v>46</v>
      </c>
      <c r="H1637" s="1" t="s">
        <v>47</v>
      </c>
      <c r="I1637" s="1" t="s">
        <v>36</v>
      </c>
      <c r="K1637" s="1" t="n">
        <v>68</v>
      </c>
      <c r="L1637" s="1" t="n">
        <v>4</v>
      </c>
    </row>
    <row r="1638" customFormat="false" ht="15" hidden="false" customHeight="true" outlineLevel="0" collapsed="false">
      <c r="A1638" s="1" t="n">
        <f aca="false">A1637+1</f>
        <v>1636</v>
      </c>
      <c r="B1638" s="1" t="n">
        <f aca="false">B1637+1</f>
        <v>2636</v>
      </c>
      <c r="C1638" s="1" t="s">
        <v>1717</v>
      </c>
      <c r="D1638" s="3" t="n">
        <v>32599</v>
      </c>
      <c r="E1638" s="1" t="s">
        <v>33</v>
      </c>
      <c r="F1638" s="1" t="n">
        <v>100</v>
      </c>
      <c r="G1638" s="1" t="s">
        <v>46</v>
      </c>
      <c r="H1638" s="1" t="s">
        <v>47</v>
      </c>
      <c r="I1638" s="1" t="s">
        <v>36</v>
      </c>
      <c r="K1638" s="1" t="n">
        <v>68</v>
      </c>
      <c r="L1638" s="1" t="n">
        <v>4</v>
      </c>
    </row>
    <row r="1639" customFormat="false" ht="15" hidden="false" customHeight="true" outlineLevel="0" collapsed="false">
      <c r="A1639" s="1" t="n">
        <f aca="false">A1638+1</f>
        <v>1637</v>
      </c>
      <c r="B1639" s="1" t="n">
        <f aca="false">B1638+1</f>
        <v>2637</v>
      </c>
      <c r="C1639" s="1" t="s">
        <v>1718</v>
      </c>
      <c r="D1639" s="3" t="n">
        <v>32874</v>
      </c>
      <c r="E1639" s="1" t="s">
        <v>33</v>
      </c>
      <c r="F1639" s="1" t="n">
        <v>100</v>
      </c>
      <c r="G1639" s="1" t="s">
        <v>46</v>
      </c>
      <c r="H1639" s="1" t="s">
        <v>47</v>
      </c>
      <c r="I1639" s="1" t="s">
        <v>36</v>
      </c>
      <c r="K1639" s="1" t="n">
        <v>68</v>
      </c>
      <c r="L1639" s="1" t="n">
        <v>4</v>
      </c>
    </row>
    <row r="1640" customFormat="false" ht="15" hidden="false" customHeight="true" outlineLevel="0" collapsed="false">
      <c r="A1640" s="1" t="n">
        <f aca="false">A1639+1</f>
        <v>1638</v>
      </c>
      <c r="B1640" s="1" t="n">
        <f aca="false">B1639+1</f>
        <v>2638</v>
      </c>
      <c r="C1640" s="1" t="s">
        <v>1719</v>
      </c>
      <c r="D1640" s="3" t="n">
        <v>32964</v>
      </c>
      <c r="E1640" s="1" t="s">
        <v>33</v>
      </c>
      <c r="F1640" s="1" t="n">
        <v>100</v>
      </c>
      <c r="G1640" s="1" t="s">
        <v>46</v>
      </c>
      <c r="H1640" s="1" t="s">
        <v>47</v>
      </c>
      <c r="I1640" s="1" t="s">
        <v>36</v>
      </c>
      <c r="K1640" s="1" t="n">
        <v>68</v>
      </c>
      <c r="L1640" s="1" t="n">
        <v>4</v>
      </c>
    </row>
    <row r="1641" customFormat="false" ht="15" hidden="false" customHeight="true" outlineLevel="0" collapsed="false">
      <c r="A1641" s="1" t="n">
        <f aca="false">A1640+1</f>
        <v>1639</v>
      </c>
      <c r="B1641" s="1" t="n">
        <f aca="false">B1640+1</f>
        <v>2639</v>
      </c>
      <c r="C1641" s="1" t="s">
        <v>1720</v>
      </c>
      <c r="D1641" s="3" t="n">
        <v>33239</v>
      </c>
      <c r="E1641" s="1" t="s">
        <v>33</v>
      </c>
      <c r="F1641" s="1" t="n">
        <v>100</v>
      </c>
      <c r="G1641" s="1" t="s">
        <v>46</v>
      </c>
      <c r="H1641" s="1" t="s">
        <v>47</v>
      </c>
      <c r="I1641" s="1" t="s">
        <v>36</v>
      </c>
      <c r="K1641" s="1" t="n">
        <v>68</v>
      </c>
      <c r="L1641" s="1" t="n">
        <v>4</v>
      </c>
    </row>
    <row r="1642" customFormat="false" ht="15" hidden="false" customHeight="true" outlineLevel="0" collapsed="false">
      <c r="A1642" s="1" t="n">
        <f aca="false">A1641+1</f>
        <v>1640</v>
      </c>
      <c r="B1642" s="1" t="n">
        <f aca="false">B1641+1</f>
        <v>2640</v>
      </c>
      <c r="C1642" s="1" t="s">
        <v>1721</v>
      </c>
      <c r="D1642" s="3" t="n">
        <v>33329</v>
      </c>
      <c r="E1642" s="1" t="s">
        <v>33</v>
      </c>
      <c r="F1642" s="1" t="n">
        <v>100</v>
      </c>
      <c r="G1642" s="1" t="s">
        <v>46</v>
      </c>
      <c r="H1642" s="1" t="s">
        <v>47</v>
      </c>
      <c r="I1642" s="1" t="s">
        <v>36</v>
      </c>
      <c r="K1642" s="1" t="n">
        <v>68</v>
      </c>
      <c r="L1642" s="1" t="n">
        <v>4</v>
      </c>
    </row>
    <row r="1643" customFormat="false" ht="15" hidden="false" customHeight="true" outlineLevel="0" collapsed="false">
      <c r="A1643" s="1" t="n">
        <f aca="false">A1642+1</f>
        <v>1641</v>
      </c>
      <c r="B1643" s="1" t="n">
        <f aca="false">B1642+1</f>
        <v>2641</v>
      </c>
      <c r="C1643" s="1" t="s">
        <v>1722</v>
      </c>
      <c r="D1643" s="3" t="n">
        <v>33604</v>
      </c>
      <c r="E1643" s="1" t="s">
        <v>33</v>
      </c>
      <c r="F1643" s="1" t="n">
        <v>100</v>
      </c>
      <c r="G1643" s="1" t="s">
        <v>46</v>
      </c>
      <c r="H1643" s="1" t="s">
        <v>47</v>
      </c>
      <c r="I1643" s="1" t="s">
        <v>36</v>
      </c>
      <c r="K1643" s="1" t="n">
        <v>68</v>
      </c>
      <c r="L1643" s="1" t="n">
        <v>4</v>
      </c>
    </row>
    <row r="1644" customFormat="false" ht="15" hidden="false" customHeight="true" outlineLevel="0" collapsed="false">
      <c r="A1644" s="1" t="n">
        <f aca="false">A1643+1</f>
        <v>1642</v>
      </c>
      <c r="B1644" s="1" t="n">
        <f aca="false">B1643+1</f>
        <v>2642</v>
      </c>
      <c r="C1644" s="1" t="s">
        <v>1723</v>
      </c>
      <c r="D1644" s="3" t="n">
        <v>33695</v>
      </c>
      <c r="E1644" s="1" t="s">
        <v>33</v>
      </c>
      <c r="F1644" s="1" t="n">
        <v>100</v>
      </c>
      <c r="G1644" s="1" t="s">
        <v>46</v>
      </c>
      <c r="H1644" s="1" t="s">
        <v>47</v>
      </c>
      <c r="I1644" s="1" t="s">
        <v>36</v>
      </c>
      <c r="K1644" s="1" t="n">
        <v>68</v>
      </c>
      <c r="L1644" s="1" t="n">
        <v>4</v>
      </c>
    </row>
    <row r="1645" customFormat="false" ht="15" hidden="false" customHeight="true" outlineLevel="0" collapsed="false">
      <c r="A1645" s="1" t="n">
        <f aca="false">A1644+1</f>
        <v>1643</v>
      </c>
      <c r="B1645" s="1" t="n">
        <f aca="false">B1644+1</f>
        <v>2643</v>
      </c>
      <c r="C1645" s="1" t="s">
        <v>1724</v>
      </c>
      <c r="D1645" s="3" t="n">
        <v>33970</v>
      </c>
      <c r="E1645" s="1" t="s">
        <v>33</v>
      </c>
      <c r="F1645" s="1" t="n">
        <v>100</v>
      </c>
      <c r="G1645" s="1" t="s">
        <v>46</v>
      </c>
      <c r="H1645" s="1" t="s">
        <v>47</v>
      </c>
      <c r="I1645" s="1" t="s">
        <v>36</v>
      </c>
      <c r="K1645" s="1" t="n">
        <v>68</v>
      </c>
      <c r="L1645" s="1" t="n">
        <v>4</v>
      </c>
    </row>
    <row r="1646" customFormat="false" ht="15" hidden="false" customHeight="true" outlineLevel="0" collapsed="false">
      <c r="A1646" s="1" t="n">
        <f aca="false">A1645+1</f>
        <v>1644</v>
      </c>
      <c r="B1646" s="1" t="n">
        <f aca="false">B1645+1</f>
        <v>2644</v>
      </c>
      <c r="C1646" s="1" t="s">
        <v>1725</v>
      </c>
      <c r="D1646" s="3" t="n">
        <v>34060</v>
      </c>
      <c r="E1646" s="1" t="s">
        <v>33</v>
      </c>
      <c r="F1646" s="1" t="n">
        <v>100</v>
      </c>
      <c r="G1646" s="1" t="s">
        <v>46</v>
      </c>
      <c r="H1646" s="1" t="s">
        <v>47</v>
      </c>
      <c r="I1646" s="1" t="s">
        <v>36</v>
      </c>
      <c r="K1646" s="1" t="n">
        <v>68</v>
      </c>
      <c r="L1646" s="1" t="n">
        <v>4</v>
      </c>
    </row>
    <row r="1647" customFormat="false" ht="15" hidden="false" customHeight="true" outlineLevel="0" collapsed="false">
      <c r="A1647" s="1" t="n">
        <f aca="false">A1646+1</f>
        <v>1645</v>
      </c>
      <c r="B1647" s="1" t="n">
        <f aca="false">B1646+1</f>
        <v>2645</v>
      </c>
      <c r="C1647" s="1" t="s">
        <v>1726</v>
      </c>
      <c r="D1647" s="3" t="n">
        <v>34335</v>
      </c>
      <c r="E1647" s="1" t="s">
        <v>33</v>
      </c>
      <c r="F1647" s="1" t="n">
        <v>100</v>
      </c>
      <c r="G1647" s="1" t="s">
        <v>46</v>
      </c>
      <c r="H1647" s="1" t="s">
        <v>47</v>
      </c>
      <c r="I1647" s="1" t="s">
        <v>36</v>
      </c>
      <c r="K1647" s="1" t="n">
        <v>68</v>
      </c>
      <c r="L1647" s="1" t="n">
        <v>4</v>
      </c>
    </row>
    <row r="1648" customFormat="false" ht="15" hidden="false" customHeight="true" outlineLevel="0" collapsed="false">
      <c r="A1648" s="1" t="n">
        <f aca="false">A1647+1</f>
        <v>1646</v>
      </c>
      <c r="B1648" s="1" t="n">
        <f aca="false">B1647+1</f>
        <v>2646</v>
      </c>
      <c r="C1648" s="1" t="s">
        <v>1727</v>
      </c>
      <c r="D1648" s="3" t="n">
        <v>34425</v>
      </c>
      <c r="E1648" s="1" t="s">
        <v>33</v>
      </c>
      <c r="F1648" s="1" t="n">
        <v>100</v>
      </c>
      <c r="G1648" s="1" t="s">
        <v>46</v>
      </c>
      <c r="H1648" s="1" t="s">
        <v>47</v>
      </c>
      <c r="I1648" s="1" t="s">
        <v>36</v>
      </c>
      <c r="K1648" s="1" t="n">
        <v>68</v>
      </c>
      <c r="L1648" s="1" t="n">
        <v>4</v>
      </c>
    </row>
    <row r="1649" customFormat="false" ht="15" hidden="false" customHeight="true" outlineLevel="0" collapsed="false">
      <c r="A1649" s="1" t="n">
        <f aca="false">A1648+1</f>
        <v>1647</v>
      </c>
      <c r="B1649" s="1" t="n">
        <f aca="false">B1648+1</f>
        <v>2647</v>
      </c>
      <c r="C1649" s="1" t="s">
        <v>1728</v>
      </c>
      <c r="D1649" s="3" t="n">
        <v>34700</v>
      </c>
      <c r="E1649" s="1" t="s">
        <v>33</v>
      </c>
      <c r="F1649" s="1" t="n">
        <v>100</v>
      </c>
      <c r="G1649" s="1" t="s">
        <v>46</v>
      </c>
      <c r="H1649" s="1" t="s">
        <v>47</v>
      </c>
      <c r="I1649" s="1" t="s">
        <v>36</v>
      </c>
      <c r="K1649" s="1" t="n">
        <v>68</v>
      </c>
      <c r="L1649" s="1" t="n">
        <v>4</v>
      </c>
    </row>
    <row r="1650" customFormat="false" ht="15" hidden="false" customHeight="true" outlineLevel="0" collapsed="false">
      <c r="A1650" s="1" t="n">
        <f aca="false">A1649+1</f>
        <v>1648</v>
      </c>
      <c r="B1650" s="1" t="n">
        <f aca="false">B1649+1</f>
        <v>2648</v>
      </c>
      <c r="C1650" s="1" t="s">
        <v>1729</v>
      </c>
      <c r="D1650" s="3" t="n">
        <v>34790</v>
      </c>
      <c r="E1650" s="1" t="s">
        <v>33</v>
      </c>
      <c r="F1650" s="1" t="n">
        <v>100</v>
      </c>
      <c r="G1650" s="1" t="s">
        <v>46</v>
      </c>
      <c r="H1650" s="1" t="s">
        <v>47</v>
      </c>
      <c r="I1650" s="1" t="s">
        <v>36</v>
      </c>
      <c r="K1650" s="1" t="n">
        <v>68</v>
      </c>
      <c r="L1650" s="1" t="n">
        <v>4</v>
      </c>
    </row>
    <row r="1651" customFormat="false" ht="15" hidden="false" customHeight="true" outlineLevel="0" collapsed="false">
      <c r="A1651" s="1" t="n">
        <f aca="false">A1650+1</f>
        <v>1649</v>
      </c>
      <c r="B1651" s="1" t="n">
        <f aca="false">B1650+1</f>
        <v>2649</v>
      </c>
      <c r="C1651" s="1" t="s">
        <v>1730</v>
      </c>
      <c r="D1651" s="3" t="n">
        <v>35065</v>
      </c>
      <c r="E1651" s="1" t="s">
        <v>33</v>
      </c>
      <c r="F1651" s="1" t="n">
        <v>100</v>
      </c>
      <c r="G1651" s="1" t="s">
        <v>46</v>
      </c>
      <c r="H1651" s="1" t="s">
        <v>47</v>
      </c>
      <c r="I1651" s="1" t="s">
        <v>36</v>
      </c>
      <c r="K1651" s="1" t="n">
        <v>68</v>
      </c>
      <c r="L1651" s="1" t="n">
        <v>4</v>
      </c>
    </row>
    <row r="1652" customFormat="false" ht="15" hidden="false" customHeight="true" outlineLevel="0" collapsed="false">
      <c r="A1652" s="1" t="n">
        <f aca="false">A1651+1</f>
        <v>1650</v>
      </c>
      <c r="B1652" s="1" t="n">
        <f aca="false">B1651+1</f>
        <v>2650</v>
      </c>
      <c r="C1652" s="1" t="s">
        <v>1731</v>
      </c>
      <c r="D1652" s="3" t="n">
        <v>35156</v>
      </c>
      <c r="E1652" s="1" t="s">
        <v>33</v>
      </c>
      <c r="F1652" s="1" t="n">
        <v>100</v>
      </c>
      <c r="G1652" s="1" t="s">
        <v>46</v>
      </c>
      <c r="H1652" s="1" t="s">
        <v>47</v>
      </c>
      <c r="I1652" s="1" t="s">
        <v>36</v>
      </c>
      <c r="K1652" s="1" t="n">
        <v>68</v>
      </c>
      <c r="L1652" s="1" t="n">
        <v>4</v>
      </c>
    </row>
    <row r="1653" customFormat="false" ht="15" hidden="false" customHeight="true" outlineLevel="0" collapsed="false">
      <c r="A1653" s="1" t="n">
        <f aca="false">A1652+1</f>
        <v>1651</v>
      </c>
      <c r="B1653" s="1" t="n">
        <f aca="false">B1652+1</f>
        <v>2651</v>
      </c>
      <c r="C1653" s="1" t="s">
        <v>1732</v>
      </c>
      <c r="D1653" s="3" t="n">
        <v>35431</v>
      </c>
      <c r="E1653" s="1" t="s">
        <v>33</v>
      </c>
      <c r="F1653" s="1" t="n">
        <v>100</v>
      </c>
      <c r="G1653" s="1" t="s">
        <v>46</v>
      </c>
      <c r="H1653" s="1" t="s">
        <v>47</v>
      </c>
      <c r="I1653" s="1" t="s">
        <v>36</v>
      </c>
      <c r="K1653" s="1" t="n">
        <v>68</v>
      </c>
      <c r="L1653" s="1" t="n">
        <v>4</v>
      </c>
    </row>
    <row r="1654" customFormat="false" ht="15" hidden="false" customHeight="true" outlineLevel="0" collapsed="false">
      <c r="A1654" s="1" t="n">
        <f aca="false">A1653+1</f>
        <v>1652</v>
      </c>
      <c r="B1654" s="1" t="n">
        <f aca="false">B1653+1</f>
        <v>2652</v>
      </c>
      <c r="C1654" s="1" t="s">
        <v>1733</v>
      </c>
      <c r="D1654" s="3" t="n">
        <v>35521</v>
      </c>
      <c r="E1654" s="1" t="s">
        <v>33</v>
      </c>
      <c r="F1654" s="1" t="n">
        <v>100</v>
      </c>
      <c r="G1654" s="1" t="s">
        <v>46</v>
      </c>
      <c r="H1654" s="1" t="s">
        <v>47</v>
      </c>
      <c r="I1654" s="1" t="s">
        <v>36</v>
      </c>
      <c r="K1654" s="1" t="n">
        <v>68</v>
      </c>
      <c r="L1654" s="1" t="n">
        <v>4</v>
      </c>
    </row>
    <row r="1655" customFormat="false" ht="15" hidden="false" customHeight="true" outlineLevel="0" collapsed="false">
      <c r="A1655" s="1" t="n">
        <f aca="false">A1654+1</f>
        <v>1653</v>
      </c>
      <c r="B1655" s="1" t="n">
        <f aca="false">B1654+1</f>
        <v>2653</v>
      </c>
      <c r="C1655" s="1" t="s">
        <v>1734</v>
      </c>
      <c r="D1655" s="3" t="n">
        <v>35796</v>
      </c>
      <c r="E1655" s="1" t="s">
        <v>33</v>
      </c>
      <c r="F1655" s="1" t="n">
        <v>100</v>
      </c>
      <c r="G1655" s="1" t="s">
        <v>46</v>
      </c>
      <c r="H1655" s="1" t="s">
        <v>47</v>
      </c>
      <c r="I1655" s="1" t="s">
        <v>36</v>
      </c>
      <c r="K1655" s="1" t="n">
        <v>68</v>
      </c>
      <c r="L1655" s="1" t="n">
        <v>4</v>
      </c>
    </row>
    <row r="1656" customFormat="false" ht="15" hidden="false" customHeight="true" outlineLevel="0" collapsed="false">
      <c r="A1656" s="1" t="n">
        <f aca="false">A1655+1</f>
        <v>1654</v>
      </c>
      <c r="B1656" s="1" t="n">
        <f aca="false">B1655+1</f>
        <v>2654</v>
      </c>
      <c r="C1656" s="1" t="s">
        <v>1735</v>
      </c>
      <c r="D1656" s="3" t="n">
        <v>35886</v>
      </c>
      <c r="E1656" s="1" t="s">
        <v>33</v>
      </c>
      <c r="F1656" s="1" t="n">
        <v>100</v>
      </c>
      <c r="G1656" s="1" t="s">
        <v>46</v>
      </c>
      <c r="H1656" s="1" t="s">
        <v>47</v>
      </c>
      <c r="I1656" s="1" t="s">
        <v>36</v>
      </c>
      <c r="K1656" s="1" t="n">
        <v>68</v>
      </c>
      <c r="L1656" s="1" t="n">
        <v>4</v>
      </c>
    </row>
    <row r="1657" customFormat="false" ht="15" hidden="false" customHeight="true" outlineLevel="0" collapsed="false">
      <c r="A1657" s="1" t="n">
        <f aca="false">A1656+1</f>
        <v>1655</v>
      </c>
      <c r="B1657" s="1" t="n">
        <f aca="false">B1656+1</f>
        <v>2655</v>
      </c>
      <c r="C1657" s="1" t="s">
        <v>1736</v>
      </c>
      <c r="D1657" s="3" t="n">
        <v>36161</v>
      </c>
      <c r="E1657" s="1" t="s">
        <v>33</v>
      </c>
      <c r="F1657" s="1" t="n">
        <v>100</v>
      </c>
      <c r="G1657" s="1" t="s">
        <v>46</v>
      </c>
      <c r="H1657" s="1" t="s">
        <v>47</v>
      </c>
      <c r="I1657" s="1" t="s">
        <v>36</v>
      </c>
      <c r="K1657" s="1" t="n">
        <v>68</v>
      </c>
      <c r="L1657" s="1" t="n">
        <v>4</v>
      </c>
    </row>
    <row r="1658" customFormat="false" ht="15" hidden="false" customHeight="true" outlineLevel="0" collapsed="false">
      <c r="A1658" s="1" t="n">
        <f aca="false">A1657+1</f>
        <v>1656</v>
      </c>
      <c r="B1658" s="1" t="n">
        <f aca="false">B1657+1</f>
        <v>2656</v>
      </c>
      <c r="C1658" s="1" t="s">
        <v>1737</v>
      </c>
      <c r="D1658" s="3" t="n">
        <v>36251</v>
      </c>
      <c r="E1658" s="1" t="s">
        <v>33</v>
      </c>
      <c r="F1658" s="1" t="n">
        <v>100</v>
      </c>
      <c r="G1658" s="1" t="s">
        <v>46</v>
      </c>
      <c r="H1658" s="1" t="s">
        <v>47</v>
      </c>
      <c r="I1658" s="1" t="s">
        <v>36</v>
      </c>
      <c r="K1658" s="1" t="n">
        <v>68</v>
      </c>
      <c r="L1658" s="1" t="n">
        <v>4</v>
      </c>
    </row>
    <row r="1659" customFormat="false" ht="15" hidden="false" customHeight="true" outlineLevel="0" collapsed="false">
      <c r="A1659" s="1" t="n">
        <f aca="false">A1658+1</f>
        <v>1657</v>
      </c>
      <c r="B1659" s="1" t="n">
        <f aca="false">B1658+1</f>
        <v>2657</v>
      </c>
      <c r="C1659" s="1" t="s">
        <v>1738</v>
      </c>
      <c r="D1659" s="3" t="n">
        <v>36526</v>
      </c>
      <c r="E1659" s="1" t="s">
        <v>33</v>
      </c>
      <c r="F1659" s="1" t="n">
        <v>100</v>
      </c>
      <c r="G1659" s="1" t="s">
        <v>46</v>
      </c>
      <c r="H1659" s="1" t="s">
        <v>47</v>
      </c>
      <c r="I1659" s="1" t="s">
        <v>36</v>
      </c>
      <c r="K1659" s="1" t="n">
        <v>68</v>
      </c>
      <c r="L1659" s="1" t="n">
        <v>4</v>
      </c>
    </row>
    <row r="1660" customFormat="false" ht="15" hidden="false" customHeight="true" outlineLevel="0" collapsed="false">
      <c r="A1660" s="1" t="n">
        <f aca="false">A1659+1</f>
        <v>1658</v>
      </c>
      <c r="B1660" s="1" t="n">
        <f aca="false">B1659+1</f>
        <v>2658</v>
      </c>
      <c r="C1660" s="1" t="s">
        <v>1739</v>
      </c>
      <c r="D1660" s="3" t="n">
        <v>36617</v>
      </c>
      <c r="E1660" s="1" t="s">
        <v>33</v>
      </c>
      <c r="F1660" s="1" t="n">
        <v>100</v>
      </c>
      <c r="G1660" s="1" t="s">
        <v>46</v>
      </c>
      <c r="H1660" s="1" t="s">
        <v>47</v>
      </c>
      <c r="I1660" s="1" t="s">
        <v>36</v>
      </c>
      <c r="K1660" s="1" t="n">
        <v>68</v>
      </c>
      <c r="L1660" s="1" t="n">
        <v>4</v>
      </c>
    </row>
    <row r="1661" customFormat="false" ht="15" hidden="false" customHeight="true" outlineLevel="0" collapsed="false">
      <c r="A1661" s="1" t="n">
        <f aca="false">A1660+1</f>
        <v>1659</v>
      </c>
      <c r="B1661" s="1" t="n">
        <f aca="false">B1660+1</f>
        <v>2659</v>
      </c>
      <c r="C1661" s="1" t="s">
        <v>1740</v>
      </c>
      <c r="D1661" s="3" t="n">
        <v>36892</v>
      </c>
      <c r="E1661" s="1" t="s">
        <v>33</v>
      </c>
      <c r="F1661" s="1" t="n">
        <v>100</v>
      </c>
      <c r="G1661" s="1" t="s">
        <v>46</v>
      </c>
      <c r="H1661" s="1" t="s">
        <v>47</v>
      </c>
      <c r="I1661" s="1" t="s">
        <v>36</v>
      </c>
      <c r="K1661" s="1" t="n">
        <v>68</v>
      </c>
      <c r="L1661" s="1" t="n">
        <v>4</v>
      </c>
    </row>
    <row r="1662" customFormat="false" ht="15" hidden="false" customHeight="true" outlineLevel="0" collapsed="false">
      <c r="A1662" s="1" t="n">
        <f aca="false">A1661+1</f>
        <v>1660</v>
      </c>
      <c r="B1662" s="1" t="n">
        <f aca="false">B1661+1</f>
        <v>2660</v>
      </c>
      <c r="C1662" s="1" t="s">
        <v>1741</v>
      </c>
      <c r="D1662" s="3" t="n">
        <v>36982</v>
      </c>
      <c r="E1662" s="1" t="s">
        <v>33</v>
      </c>
      <c r="F1662" s="1" t="n">
        <v>100</v>
      </c>
      <c r="G1662" s="1" t="s">
        <v>46</v>
      </c>
      <c r="H1662" s="1" t="s">
        <v>47</v>
      </c>
      <c r="I1662" s="1" t="s">
        <v>36</v>
      </c>
      <c r="K1662" s="1" t="n">
        <v>68</v>
      </c>
      <c r="L1662" s="1" t="n">
        <v>4</v>
      </c>
    </row>
    <row r="1663" customFormat="false" ht="15" hidden="false" customHeight="true" outlineLevel="0" collapsed="false">
      <c r="A1663" s="1" t="n">
        <f aca="false">A1662+1</f>
        <v>1661</v>
      </c>
      <c r="B1663" s="1" t="n">
        <f aca="false">B1662+1</f>
        <v>2661</v>
      </c>
      <c r="C1663" s="1" t="s">
        <v>1742</v>
      </c>
      <c r="D1663" s="3" t="n">
        <v>37257</v>
      </c>
      <c r="E1663" s="1" t="s">
        <v>33</v>
      </c>
      <c r="F1663" s="1" t="n">
        <v>100</v>
      </c>
      <c r="G1663" s="1" t="s">
        <v>46</v>
      </c>
      <c r="H1663" s="1" t="s">
        <v>47</v>
      </c>
      <c r="I1663" s="1" t="s">
        <v>36</v>
      </c>
      <c r="K1663" s="1" t="n">
        <v>68</v>
      </c>
      <c r="L1663" s="1" t="n">
        <v>4</v>
      </c>
    </row>
    <row r="1664" customFormat="false" ht="15" hidden="false" customHeight="true" outlineLevel="0" collapsed="false">
      <c r="A1664" s="1" t="n">
        <f aca="false">A1663+1</f>
        <v>1662</v>
      </c>
      <c r="B1664" s="1" t="n">
        <f aca="false">B1663+1</f>
        <v>2662</v>
      </c>
      <c r="C1664" s="1" t="s">
        <v>1743</v>
      </c>
      <c r="D1664" s="3" t="n">
        <v>37347</v>
      </c>
      <c r="E1664" s="1" t="s">
        <v>33</v>
      </c>
      <c r="F1664" s="1" t="n">
        <v>100</v>
      </c>
      <c r="G1664" s="1" t="s">
        <v>46</v>
      </c>
      <c r="H1664" s="1" t="s">
        <v>47</v>
      </c>
      <c r="I1664" s="1" t="s">
        <v>36</v>
      </c>
      <c r="K1664" s="1" t="n">
        <v>68</v>
      </c>
      <c r="L1664" s="1" t="n">
        <v>4</v>
      </c>
      <c r="M1664" s="1" t="n">
        <v>1</v>
      </c>
    </row>
    <row r="1665" customFormat="false" ht="15" hidden="false" customHeight="true" outlineLevel="0" collapsed="false">
      <c r="A1665" s="1" t="n">
        <f aca="false">A1664+1</f>
        <v>1663</v>
      </c>
      <c r="B1665" s="1" t="n">
        <f aca="false">B1664+1</f>
        <v>2663</v>
      </c>
      <c r="C1665" s="1" t="s">
        <v>1744</v>
      </c>
      <c r="D1665" s="3" t="n">
        <v>37622</v>
      </c>
      <c r="E1665" s="1" t="s">
        <v>33</v>
      </c>
      <c r="F1665" s="1" t="n">
        <v>100</v>
      </c>
      <c r="G1665" s="1" t="s">
        <v>46</v>
      </c>
      <c r="H1665" s="1" t="s">
        <v>47</v>
      </c>
      <c r="I1665" s="1" t="s">
        <v>36</v>
      </c>
      <c r="K1665" s="1" t="n">
        <v>68</v>
      </c>
      <c r="L1665" s="1" t="n">
        <v>4</v>
      </c>
      <c r="M1665" s="1" t="n">
        <v>1</v>
      </c>
    </row>
    <row r="1666" customFormat="false" ht="15" hidden="false" customHeight="true" outlineLevel="0" collapsed="false">
      <c r="A1666" s="1" t="n">
        <f aca="false">A1665+1</f>
        <v>1664</v>
      </c>
      <c r="B1666" s="1" t="n">
        <f aca="false">B1665+1</f>
        <v>2664</v>
      </c>
      <c r="C1666" s="1" t="s">
        <v>1745</v>
      </c>
      <c r="D1666" s="3" t="n">
        <v>37712</v>
      </c>
      <c r="E1666" s="1" t="s">
        <v>33</v>
      </c>
      <c r="F1666" s="1" t="n">
        <v>100</v>
      </c>
      <c r="G1666" s="1" t="s">
        <v>46</v>
      </c>
      <c r="H1666" s="1" t="s">
        <v>47</v>
      </c>
      <c r="I1666" s="1" t="s">
        <v>36</v>
      </c>
      <c r="K1666" s="1" t="n">
        <v>68</v>
      </c>
      <c r="L1666" s="1" t="n">
        <v>4</v>
      </c>
      <c r="M1666" s="1" t="n">
        <v>1</v>
      </c>
    </row>
    <row r="1667" customFormat="false" ht="15" hidden="false" customHeight="true" outlineLevel="0" collapsed="false">
      <c r="A1667" s="1" t="n">
        <f aca="false">A1666+1</f>
        <v>1665</v>
      </c>
      <c r="B1667" s="1" t="n">
        <f aca="false">B1666+1</f>
        <v>2665</v>
      </c>
      <c r="C1667" s="1" t="s">
        <v>1746</v>
      </c>
      <c r="D1667" s="3" t="n">
        <v>37987</v>
      </c>
      <c r="E1667" s="1" t="s">
        <v>33</v>
      </c>
      <c r="F1667" s="1" t="n">
        <v>100</v>
      </c>
      <c r="G1667" s="1" t="s">
        <v>46</v>
      </c>
      <c r="H1667" s="1" t="s">
        <v>47</v>
      </c>
      <c r="I1667" s="1" t="s">
        <v>36</v>
      </c>
      <c r="K1667" s="1" t="n">
        <v>68</v>
      </c>
      <c r="L1667" s="1" t="n">
        <v>4</v>
      </c>
      <c r="M1667" s="1" t="n">
        <v>1</v>
      </c>
    </row>
    <row r="1668" customFormat="false" ht="15" hidden="false" customHeight="true" outlineLevel="0" collapsed="false">
      <c r="A1668" s="1" t="n">
        <f aca="false">A1667+1</f>
        <v>1666</v>
      </c>
      <c r="B1668" s="1" t="n">
        <f aca="false">B1667+1</f>
        <v>2666</v>
      </c>
      <c r="C1668" s="1" t="s">
        <v>1747</v>
      </c>
      <c r="D1668" s="3" t="n">
        <v>38078</v>
      </c>
      <c r="E1668" s="1" t="s">
        <v>33</v>
      </c>
      <c r="F1668" s="1" t="n">
        <v>100</v>
      </c>
      <c r="G1668" s="1" t="s">
        <v>46</v>
      </c>
      <c r="H1668" s="1" t="s">
        <v>47</v>
      </c>
      <c r="I1668" s="1" t="s">
        <v>36</v>
      </c>
      <c r="K1668" s="1" t="n">
        <v>68</v>
      </c>
      <c r="L1668" s="1" t="n">
        <v>4</v>
      </c>
      <c r="M1668" s="1" t="n">
        <v>31</v>
      </c>
    </row>
    <row r="1669" customFormat="false" ht="15" hidden="false" customHeight="true" outlineLevel="0" collapsed="false">
      <c r="A1669" s="1" t="n">
        <f aca="false">A1668+1</f>
        <v>1667</v>
      </c>
      <c r="B1669" s="1" t="n">
        <f aca="false">B1668+1</f>
        <v>2667</v>
      </c>
      <c r="C1669" s="1" t="s">
        <v>1748</v>
      </c>
      <c r="D1669" s="3" t="n">
        <v>38353</v>
      </c>
      <c r="E1669" s="1" t="s">
        <v>33</v>
      </c>
      <c r="F1669" s="1" t="n">
        <v>100</v>
      </c>
      <c r="G1669" s="1" t="s">
        <v>46</v>
      </c>
      <c r="H1669" s="1" t="s">
        <v>47</v>
      </c>
      <c r="I1669" s="1" t="s">
        <v>36</v>
      </c>
      <c r="K1669" s="1" t="n">
        <v>68</v>
      </c>
      <c r="L1669" s="1" t="n">
        <v>4</v>
      </c>
      <c r="M1669" s="1" t="n">
        <v>1</v>
      </c>
    </row>
    <row r="1670" customFormat="false" ht="15" hidden="false" customHeight="true" outlineLevel="0" collapsed="false">
      <c r="A1670" s="1" t="n">
        <f aca="false">A1669+1</f>
        <v>1668</v>
      </c>
      <c r="B1670" s="1" t="n">
        <f aca="false">B1669+1</f>
        <v>2668</v>
      </c>
      <c r="C1670" s="1" t="s">
        <v>1749</v>
      </c>
      <c r="D1670" s="3" t="n">
        <v>21551</v>
      </c>
      <c r="E1670" s="1" t="s">
        <v>39</v>
      </c>
      <c r="F1670" s="1" t="n">
        <v>100</v>
      </c>
      <c r="G1670" s="1" t="s">
        <v>46</v>
      </c>
      <c r="H1670" s="1" t="s">
        <v>47</v>
      </c>
      <c r="I1670" s="1" t="s">
        <v>36</v>
      </c>
      <c r="K1670" s="1" t="n">
        <v>68</v>
      </c>
      <c r="N1670" s="1" t="n">
        <v>75</v>
      </c>
      <c r="P1670" s="1" t="n">
        <v>1</v>
      </c>
    </row>
    <row r="1671" customFormat="false" ht="15" hidden="false" customHeight="true" outlineLevel="0" collapsed="false">
      <c r="A1671" s="1" t="n">
        <f aca="false">A1670+1</f>
        <v>1669</v>
      </c>
      <c r="B1671" s="1" t="n">
        <f aca="false">B1670+1</f>
        <v>2669</v>
      </c>
      <c r="C1671" s="1" t="s">
        <v>1750</v>
      </c>
      <c r="D1671" s="3" t="n">
        <v>21641</v>
      </c>
      <c r="E1671" s="1" t="s">
        <v>39</v>
      </c>
      <c r="F1671" s="1" t="n">
        <v>100</v>
      </c>
      <c r="G1671" s="1" t="s">
        <v>46</v>
      </c>
      <c r="H1671" s="1" t="s">
        <v>47</v>
      </c>
      <c r="I1671" s="1" t="s">
        <v>36</v>
      </c>
      <c r="K1671" s="1" t="n">
        <v>68</v>
      </c>
      <c r="N1671" s="1" t="n">
        <v>75</v>
      </c>
      <c r="P1671" s="1" t="n">
        <v>20</v>
      </c>
    </row>
    <row r="1672" customFormat="false" ht="15" hidden="false" customHeight="true" outlineLevel="0" collapsed="false">
      <c r="A1672" s="1" t="n">
        <f aca="false">A1671+1</f>
        <v>1670</v>
      </c>
      <c r="B1672" s="1" t="n">
        <f aca="false">B1671+1</f>
        <v>2670</v>
      </c>
      <c r="C1672" s="1" t="s">
        <v>1751</v>
      </c>
      <c r="D1672" s="3" t="n">
        <v>21916</v>
      </c>
      <c r="E1672" s="1" t="s">
        <v>39</v>
      </c>
      <c r="F1672" s="1" t="n">
        <v>100</v>
      </c>
      <c r="G1672" s="1" t="s">
        <v>46</v>
      </c>
      <c r="H1672" s="1" t="s">
        <v>47</v>
      </c>
      <c r="I1672" s="1" t="s">
        <v>36</v>
      </c>
      <c r="K1672" s="1" t="n">
        <v>68</v>
      </c>
      <c r="N1672" s="1" t="n">
        <v>75</v>
      </c>
      <c r="O1672" s="1" t="n">
        <v>7</v>
      </c>
      <c r="P1672" s="1" t="n">
        <v>31</v>
      </c>
    </row>
    <row r="1673" customFormat="false" ht="15" hidden="false" customHeight="true" outlineLevel="0" collapsed="false">
      <c r="A1673" s="1" t="n">
        <f aca="false">A1672+1</f>
        <v>1671</v>
      </c>
      <c r="B1673" s="1" t="n">
        <f aca="false">B1672+1</f>
        <v>2671</v>
      </c>
      <c r="C1673" s="1" t="s">
        <v>1752</v>
      </c>
      <c r="D1673" s="3" t="n">
        <v>22007</v>
      </c>
      <c r="E1673" s="1" t="s">
        <v>39</v>
      </c>
      <c r="F1673" s="1" t="n">
        <v>100</v>
      </c>
      <c r="G1673" s="1" t="s">
        <v>46</v>
      </c>
      <c r="H1673" s="1" t="s">
        <v>47</v>
      </c>
      <c r="I1673" s="1" t="s">
        <v>36</v>
      </c>
      <c r="K1673" s="1" t="n">
        <v>68</v>
      </c>
      <c r="N1673" s="1" t="n">
        <v>75</v>
      </c>
      <c r="O1673" s="1" t="n">
        <v>7</v>
      </c>
      <c r="P1673" s="1" t="n">
        <v>1</v>
      </c>
    </row>
    <row r="1674" customFormat="false" ht="15" hidden="false" customHeight="true" outlineLevel="0" collapsed="false">
      <c r="A1674" s="1" t="n">
        <f aca="false">A1673+1</f>
        <v>1672</v>
      </c>
      <c r="B1674" s="1" t="n">
        <f aca="false">B1673+1</f>
        <v>2672</v>
      </c>
      <c r="C1674" s="1" t="s">
        <v>1753</v>
      </c>
      <c r="D1674" s="3" t="n">
        <v>22282</v>
      </c>
      <c r="E1674" s="1" t="s">
        <v>39</v>
      </c>
      <c r="F1674" s="1" t="n">
        <v>100</v>
      </c>
      <c r="G1674" s="1" t="s">
        <v>46</v>
      </c>
      <c r="H1674" s="1" t="s">
        <v>47</v>
      </c>
      <c r="I1674" s="1" t="s">
        <v>36</v>
      </c>
      <c r="K1674" s="1" t="n">
        <v>68</v>
      </c>
      <c r="N1674" s="1" t="n">
        <v>75</v>
      </c>
    </row>
    <row r="1675" customFormat="false" ht="15" hidden="false" customHeight="true" outlineLevel="0" collapsed="false">
      <c r="A1675" s="1" t="n">
        <f aca="false">A1674+1</f>
        <v>1673</v>
      </c>
      <c r="B1675" s="1" t="n">
        <f aca="false">B1674+1</f>
        <v>2673</v>
      </c>
      <c r="C1675" s="1" t="s">
        <v>1754</v>
      </c>
      <c r="D1675" s="3" t="n">
        <v>22372</v>
      </c>
      <c r="E1675" s="1" t="s">
        <v>39</v>
      </c>
      <c r="F1675" s="1" t="n">
        <v>100</v>
      </c>
      <c r="G1675" s="1" t="s">
        <v>46</v>
      </c>
      <c r="H1675" s="1" t="s">
        <v>47</v>
      </c>
      <c r="I1675" s="1" t="s">
        <v>36</v>
      </c>
      <c r="K1675" s="1" t="n">
        <v>68</v>
      </c>
      <c r="N1675" s="1" t="n">
        <v>75</v>
      </c>
    </row>
    <row r="1676" customFormat="false" ht="15" hidden="false" customHeight="true" outlineLevel="0" collapsed="false">
      <c r="A1676" s="1" t="n">
        <f aca="false">A1675+1</f>
        <v>1674</v>
      </c>
      <c r="B1676" s="1" t="n">
        <f aca="false">B1675+1</f>
        <v>2674</v>
      </c>
      <c r="C1676" s="1" t="s">
        <v>1755</v>
      </c>
      <c r="D1676" s="3" t="n">
        <v>22647</v>
      </c>
      <c r="E1676" s="1" t="s">
        <v>39</v>
      </c>
      <c r="F1676" s="1" t="n">
        <v>100</v>
      </c>
      <c r="G1676" s="1" t="s">
        <v>46</v>
      </c>
      <c r="H1676" s="1" t="s">
        <v>47</v>
      </c>
      <c r="I1676" s="1" t="s">
        <v>36</v>
      </c>
      <c r="K1676" s="1" t="n">
        <v>68</v>
      </c>
      <c r="N1676" s="1" t="n">
        <v>75</v>
      </c>
    </row>
    <row r="1677" customFormat="false" ht="15" hidden="false" customHeight="true" outlineLevel="0" collapsed="false">
      <c r="A1677" s="1" t="n">
        <f aca="false">A1676+1</f>
        <v>1675</v>
      </c>
      <c r="B1677" s="1" t="n">
        <f aca="false">B1676+1</f>
        <v>2675</v>
      </c>
      <c r="C1677" s="1" t="s">
        <v>1756</v>
      </c>
      <c r="D1677" s="3" t="n">
        <v>22737</v>
      </c>
      <c r="E1677" s="1" t="s">
        <v>39</v>
      </c>
      <c r="F1677" s="1" t="n">
        <v>100</v>
      </c>
      <c r="G1677" s="1" t="s">
        <v>46</v>
      </c>
      <c r="H1677" s="1" t="s">
        <v>47</v>
      </c>
      <c r="I1677" s="1" t="s">
        <v>36</v>
      </c>
      <c r="K1677" s="1" t="n">
        <v>68</v>
      </c>
      <c r="N1677" s="1" t="n">
        <v>75</v>
      </c>
    </row>
    <row r="1678" customFormat="false" ht="15" hidden="false" customHeight="true" outlineLevel="0" collapsed="false">
      <c r="A1678" s="1" t="n">
        <f aca="false">A1677+1</f>
        <v>1676</v>
      </c>
      <c r="B1678" s="1" t="n">
        <f aca="false">B1677+1</f>
        <v>2676</v>
      </c>
      <c r="C1678" s="1" t="s">
        <v>1757</v>
      </c>
      <c r="D1678" s="3" t="n">
        <v>23012</v>
      </c>
      <c r="E1678" s="1" t="s">
        <v>39</v>
      </c>
      <c r="F1678" s="1" t="n">
        <v>100</v>
      </c>
      <c r="G1678" s="1" t="s">
        <v>46</v>
      </c>
      <c r="H1678" s="1" t="s">
        <v>47</v>
      </c>
      <c r="I1678" s="1" t="s">
        <v>36</v>
      </c>
      <c r="K1678" s="1" t="n">
        <v>68</v>
      </c>
      <c r="N1678" s="1" t="n">
        <v>75</v>
      </c>
    </row>
    <row r="1679" customFormat="false" ht="15" hidden="false" customHeight="true" outlineLevel="0" collapsed="false">
      <c r="A1679" s="1" t="n">
        <f aca="false">A1678+1</f>
        <v>1677</v>
      </c>
      <c r="B1679" s="1" t="n">
        <f aca="false">B1678+1</f>
        <v>2677</v>
      </c>
      <c r="C1679" s="1" t="s">
        <v>1758</v>
      </c>
      <c r="D1679" s="3" t="n">
        <v>23102</v>
      </c>
      <c r="E1679" s="1" t="s">
        <v>39</v>
      </c>
      <c r="F1679" s="1" t="n">
        <v>100</v>
      </c>
      <c r="G1679" s="1" t="s">
        <v>46</v>
      </c>
      <c r="H1679" s="1" t="s">
        <v>47</v>
      </c>
      <c r="I1679" s="1" t="s">
        <v>36</v>
      </c>
      <c r="K1679" s="1" t="n">
        <v>68</v>
      </c>
      <c r="N1679" s="1" t="n">
        <v>75</v>
      </c>
    </row>
    <row r="1680" customFormat="false" ht="15" hidden="false" customHeight="true" outlineLevel="0" collapsed="false">
      <c r="A1680" s="1" t="n">
        <f aca="false">A1679+1</f>
        <v>1678</v>
      </c>
      <c r="B1680" s="1" t="n">
        <f aca="false">B1679+1</f>
        <v>2678</v>
      </c>
      <c r="C1680" s="1" t="s">
        <v>1759</v>
      </c>
      <c r="D1680" s="3" t="n">
        <v>23377</v>
      </c>
      <c r="E1680" s="1" t="s">
        <v>39</v>
      </c>
      <c r="F1680" s="1" t="n">
        <v>100</v>
      </c>
      <c r="G1680" s="1" t="s">
        <v>46</v>
      </c>
      <c r="H1680" s="1" t="s">
        <v>47</v>
      </c>
      <c r="I1680" s="1" t="s">
        <v>36</v>
      </c>
      <c r="K1680" s="1" t="n">
        <v>68</v>
      </c>
      <c r="N1680" s="1" t="n">
        <v>75</v>
      </c>
    </row>
    <row r="1681" customFormat="false" ht="15" hidden="false" customHeight="true" outlineLevel="0" collapsed="false">
      <c r="A1681" s="1" t="n">
        <f aca="false">A1680+1</f>
        <v>1679</v>
      </c>
      <c r="B1681" s="1" t="n">
        <f aca="false">B1680+1</f>
        <v>2679</v>
      </c>
      <c r="C1681" s="1" t="s">
        <v>1760</v>
      </c>
      <c r="D1681" s="3" t="n">
        <v>23468</v>
      </c>
      <c r="E1681" s="1" t="s">
        <v>39</v>
      </c>
      <c r="F1681" s="1" t="n">
        <v>100</v>
      </c>
      <c r="G1681" s="1" t="s">
        <v>46</v>
      </c>
      <c r="H1681" s="1" t="s">
        <v>47</v>
      </c>
      <c r="I1681" s="1" t="s">
        <v>36</v>
      </c>
      <c r="K1681" s="1" t="n">
        <v>68</v>
      </c>
      <c r="N1681" s="1" t="n">
        <v>75</v>
      </c>
    </row>
    <row r="1682" customFormat="false" ht="15" hidden="false" customHeight="true" outlineLevel="0" collapsed="false">
      <c r="A1682" s="1" t="n">
        <f aca="false">A1681+1</f>
        <v>1680</v>
      </c>
      <c r="B1682" s="1" t="n">
        <f aca="false">B1681+1</f>
        <v>2680</v>
      </c>
      <c r="C1682" s="1" t="s">
        <v>1761</v>
      </c>
      <c r="D1682" s="3" t="n">
        <v>23743</v>
      </c>
      <c r="E1682" s="1" t="s">
        <v>39</v>
      </c>
      <c r="F1682" s="1" t="n">
        <v>100</v>
      </c>
      <c r="G1682" s="1" t="s">
        <v>46</v>
      </c>
      <c r="H1682" s="1" t="s">
        <v>47</v>
      </c>
      <c r="I1682" s="1" t="s">
        <v>36</v>
      </c>
      <c r="K1682" s="1" t="n">
        <v>68</v>
      </c>
      <c r="N1682" s="1" t="n">
        <v>75</v>
      </c>
    </row>
    <row r="1683" customFormat="false" ht="15" hidden="false" customHeight="true" outlineLevel="0" collapsed="false">
      <c r="A1683" s="1" t="n">
        <f aca="false">A1682+1</f>
        <v>1681</v>
      </c>
      <c r="B1683" s="1" t="n">
        <f aca="false">B1682+1</f>
        <v>2681</v>
      </c>
      <c r="C1683" s="1" t="s">
        <v>1762</v>
      </c>
      <c r="D1683" s="3" t="n">
        <v>23833</v>
      </c>
      <c r="E1683" s="1" t="s">
        <v>39</v>
      </c>
      <c r="F1683" s="1" t="n">
        <v>100</v>
      </c>
      <c r="G1683" s="1" t="s">
        <v>46</v>
      </c>
      <c r="H1683" s="1" t="s">
        <v>47</v>
      </c>
      <c r="I1683" s="1" t="s">
        <v>36</v>
      </c>
      <c r="K1683" s="1" t="n">
        <v>68</v>
      </c>
      <c r="N1683" s="1" t="n">
        <v>75</v>
      </c>
    </row>
    <row r="1684" customFormat="false" ht="15" hidden="false" customHeight="true" outlineLevel="0" collapsed="false">
      <c r="A1684" s="1" t="n">
        <f aca="false">A1683+1</f>
        <v>1682</v>
      </c>
      <c r="B1684" s="1" t="n">
        <f aca="false">B1683+1</f>
        <v>2682</v>
      </c>
      <c r="C1684" s="1" t="s">
        <v>1763</v>
      </c>
      <c r="D1684" s="3" t="n">
        <v>24108</v>
      </c>
      <c r="E1684" s="1" t="s">
        <v>39</v>
      </c>
      <c r="F1684" s="1" t="n">
        <v>100</v>
      </c>
      <c r="G1684" s="1" t="s">
        <v>46</v>
      </c>
      <c r="H1684" s="1" t="s">
        <v>47</v>
      </c>
      <c r="I1684" s="1" t="s">
        <v>36</v>
      </c>
      <c r="K1684" s="1" t="n">
        <v>68</v>
      </c>
      <c r="N1684" s="1" t="n">
        <v>75</v>
      </c>
    </row>
    <row r="1685" customFormat="false" ht="15" hidden="false" customHeight="true" outlineLevel="0" collapsed="false">
      <c r="A1685" s="1" t="n">
        <f aca="false">A1684+1</f>
        <v>1683</v>
      </c>
      <c r="B1685" s="1" t="n">
        <f aca="false">B1684+1</f>
        <v>2683</v>
      </c>
      <c r="C1685" s="1" t="s">
        <v>1764</v>
      </c>
      <c r="D1685" s="3" t="n">
        <v>24198</v>
      </c>
      <c r="E1685" s="1" t="s">
        <v>39</v>
      </c>
      <c r="F1685" s="1" t="n">
        <v>100</v>
      </c>
      <c r="G1685" s="1" t="s">
        <v>46</v>
      </c>
      <c r="H1685" s="1" t="s">
        <v>47</v>
      </c>
      <c r="I1685" s="1" t="s">
        <v>36</v>
      </c>
      <c r="K1685" s="1" t="n">
        <v>68</v>
      </c>
      <c r="N1685" s="1" t="n">
        <v>75</v>
      </c>
    </row>
    <row r="1686" customFormat="false" ht="15" hidden="false" customHeight="true" outlineLevel="0" collapsed="false">
      <c r="A1686" s="1" t="n">
        <f aca="false">A1685+1</f>
        <v>1684</v>
      </c>
      <c r="B1686" s="1" t="n">
        <f aca="false">B1685+1</f>
        <v>2684</v>
      </c>
      <c r="C1686" s="1" t="s">
        <v>1765</v>
      </c>
      <c r="D1686" s="3" t="n">
        <v>24473</v>
      </c>
      <c r="E1686" s="1" t="s">
        <v>39</v>
      </c>
      <c r="F1686" s="1" t="n">
        <v>100</v>
      </c>
      <c r="G1686" s="1" t="s">
        <v>46</v>
      </c>
      <c r="H1686" s="1" t="s">
        <v>47</v>
      </c>
      <c r="I1686" s="1" t="s">
        <v>36</v>
      </c>
      <c r="K1686" s="1" t="n">
        <v>68</v>
      </c>
      <c r="N1686" s="1" t="n">
        <v>75</v>
      </c>
    </row>
    <row r="1687" customFormat="false" ht="15" hidden="false" customHeight="true" outlineLevel="0" collapsed="false">
      <c r="A1687" s="1" t="n">
        <f aca="false">A1686+1</f>
        <v>1685</v>
      </c>
      <c r="B1687" s="1" t="n">
        <f aca="false">B1686+1</f>
        <v>2685</v>
      </c>
      <c r="C1687" s="1" t="s">
        <v>1766</v>
      </c>
      <c r="D1687" s="3" t="n">
        <v>24563</v>
      </c>
      <c r="E1687" s="1" t="s">
        <v>39</v>
      </c>
      <c r="F1687" s="1" t="n">
        <v>100</v>
      </c>
      <c r="G1687" s="1" t="s">
        <v>46</v>
      </c>
      <c r="H1687" s="1" t="s">
        <v>47</v>
      </c>
      <c r="I1687" s="1" t="s">
        <v>36</v>
      </c>
      <c r="K1687" s="1" t="n">
        <v>68</v>
      </c>
      <c r="N1687" s="1" t="n">
        <v>75</v>
      </c>
    </row>
    <row r="1688" customFormat="false" ht="15" hidden="false" customHeight="true" outlineLevel="0" collapsed="false">
      <c r="A1688" s="1" t="n">
        <f aca="false">A1687+1</f>
        <v>1686</v>
      </c>
      <c r="B1688" s="1" t="n">
        <f aca="false">B1687+1</f>
        <v>2686</v>
      </c>
      <c r="C1688" s="1" t="s">
        <v>1767</v>
      </c>
      <c r="D1688" s="3" t="n">
        <v>24838</v>
      </c>
      <c r="E1688" s="1" t="s">
        <v>39</v>
      </c>
      <c r="F1688" s="1" t="n">
        <v>100</v>
      </c>
      <c r="G1688" s="1" t="s">
        <v>46</v>
      </c>
      <c r="H1688" s="1" t="s">
        <v>47</v>
      </c>
      <c r="I1688" s="1" t="s">
        <v>36</v>
      </c>
      <c r="K1688" s="1" t="n">
        <v>68</v>
      </c>
      <c r="N1688" s="1" t="n">
        <v>75</v>
      </c>
    </row>
    <row r="1689" customFormat="false" ht="15" hidden="false" customHeight="true" outlineLevel="0" collapsed="false">
      <c r="A1689" s="1" t="n">
        <f aca="false">A1688+1</f>
        <v>1687</v>
      </c>
      <c r="B1689" s="1" t="n">
        <f aca="false">B1688+1</f>
        <v>2687</v>
      </c>
      <c r="C1689" s="1" t="s">
        <v>1768</v>
      </c>
      <c r="D1689" s="3" t="n">
        <v>24929</v>
      </c>
      <c r="E1689" s="1" t="s">
        <v>39</v>
      </c>
      <c r="F1689" s="1" t="n">
        <v>100</v>
      </c>
      <c r="G1689" s="1" t="s">
        <v>46</v>
      </c>
      <c r="H1689" s="1" t="s">
        <v>47</v>
      </c>
      <c r="I1689" s="1" t="s">
        <v>36</v>
      </c>
      <c r="K1689" s="1" t="n">
        <v>68</v>
      </c>
      <c r="N1689" s="1" t="n">
        <v>75</v>
      </c>
    </row>
    <row r="1690" customFormat="false" ht="15" hidden="false" customHeight="true" outlineLevel="0" collapsed="false">
      <c r="A1690" s="1" t="n">
        <f aca="false">A1689+1</f>
        <v>1688</v>
      </c>
      <c r="B1690" s="1" t="n">
        <f aca="false">B1689+1</f>
        <v>2688</v>
      </c>
      <c r="C1690" s="1" t="s">
        <v>1769</v>
      </c>
      <c r="D1690" s="3" t="n">
        <v>25204</v>
      </c>
      <c r="E1690" s="1" t="s">
        <v>39</v>
      </c>
      <c r="F1690" s="1" t="n">
        <v>100</v>
      </c>
      <c r="G1690" s="1" t="s">
        <v>46</v>
      </c>
      <c r="H1690" s="1" t="s">
        <v>47</v>
      </c>
      <c r="I1690" s="1" t="s">
        <v>36</v>
      </c>
      <c r="K1690" s="1" t="n">
        <v>68</v>
      </c>
      <c r="N1690" s="1" t="n">
        <v>75</v>
      </c>
    </row>
    <row r="1691" customFormat="false" ht="15" hidden="false" customHeight="true" outlineLevel="0" collapsed="false">
      <c r="A1691" s="1" t="n">
        <f aca="false">A1690+1</f>
        <v>1689</v>
      </c>
      <c r="B1691" s="1" t="n">
        <f aca="false">B1690+1</f>
        <v>2689</v>
      </c>
      <c r="C1691" s="1" t="s">
        <v>1770</v>
      </c>
      <c r="D1691" s="3" t="n">
        <v>25294</v>
      </c>
      <c r="E1691" s="1" t="s">
        <v>39</v>
      </c>
      <c r="F1691" s="1" t="n">
        <v>100</v>
      </c>
      <c r="G1691" s="1" t="s">
        <v>46</v>
      </c>
      <c r="H1691" s="1" t="s">
        <v>47</v>
      </c>
      <c r="I1691" s="1" t="s">
        <v>36</v>
      </c>
      <c r="K1691" s="1" t="n">
        <v>68</v>
      </c>
      <c r="N1691" s="1" t="n">
        <v>75</v>
      </c>
    </row>
    <row r="1692" customFormat="false" ht="15" hidden="false" customHeight="true" outlineLevel="0" collapsed="false">
      <c r="A1692" s="1" t="n">
        <f aca="false">A1691+1</f>
        <v>1690</v>
      </c>
      <c r="B1692" s="1" t="n">
        <f aca="false">B1691+1</f>
        <v>2690</v>
      </c>
      <c r="C1692" s="1" t="s">
        <v>1771</v>
      </c>
      <c r="D1692" s="3" t="n">
        <v>25569</v>
      </c>
      <c r="E1692" s="1" t="s">
        <v>39</v>
      </c>
      <c r="F1692" s="1" t="n">
        <v>100</v>
      </c>
      <c r="G1692" s="1" t="s">
        <v>46</v>
      </c>
      <c r="H1692" s="1" t="s">
        <v>47</v>
      </c>
      <c r="I1692" s="1" t="s">
        <v>36</v>
      </c>
      <c r="K1692" s="1" t="n">
        <v>68</v>
      </c>
      <c r="N1692" s="1" t="n">
        <v>75</v>
      </c>
    </row>
    <row r="1693" customFormat="false" ht="15" hidden="false" customHeight="true" outlineLevel="0" collapsed="false">
      <c r="A1693" s="1" t="n">
        <f aca="false">A1692+1</f>
        <v>1691</v>
      </c>
      <c r="B1693" s="1" t="n">
        <f aca="false">B1692+1</f>
        <v>2691</v>
      </c>
      <c r="C1693" s="1" t="s">
        <v>1772</v>
      </c>
      <c r="D1693" s="3" t="n">
        <v>25659</v>
      </c>
      <c r="E1693" s="1" t="s">
        <v>39</v>
      </c>
      <c r="F1693" s="1" t="n">
        <v>100</v>
      </c>
      <c r="G1693" s="1" t="s">
        <v>46</v>
      </c>
      <c r="H1693" s="1" t="s">
        <v>47</v>
      </c>
      <c r="I1693" s="1" t="s">
        <v>36</v>
      </c>
      <c r="K1693" s="1" t="n">
        <v>68</v>
      </c>
      <c r="N1693" s="1" t="n">
        <v>75</v>
      </c>
    </row>
    <row r="1694" customFormat="false" ht="15" hidden="false" customHeight="true" outlineLevel="0" collapsed="false">
      <c r="A1694" s="1" t="n">
        <f aca="false">A1693+1</f>
        <v>1692</v>
      </c>
      <c r="B1694" s="1" t="n">
        <f aca="false">B1693+1</f>
        <v>2692</v>
      </c>
      <c r="C1694" s="1" t="s">
        <v>1773</v>
      </c>
      <c r="D1694" s="3" t="n">
        <v>25934</v>
      </c>
      <c r="E1694" s="1" t="s">
        <v>39</v>
      </c>
      <c r="F1694" s="1" t="n">
        <v>100</v>
      </c>
      <c r="G1694" s="1" t="s">
        <v>46</v>
      </c>
      <c r="H1694" s="1" t="s">
        <v>47</v>
      </c>
      <c r="I1694" s="1" t="s">
        <v>36</v>
      </c>
      <c r="K1694" s="1" t="n">
        <v>68</v>
      </c>
      <c r="N1694" s="1" t="n">
        <v>75</v>
      </c>
    </row>
    <row r="1695" customFormat="false" ht="15" hidden="false" customHeight="true" outlineLevel="0" collapsed="false">
      <c r="A1695" s="1" t="n">
        <f aca="false">A1694+1</f>
        <v>1693</v>
      </c>
      <c r="B1695" s="1" t="n">
        <f aca="false">B1694+1</f>
        <v>2693</v>
      </c>
      <c r="C1695" s="1" t="s">
        <v>1774</v>
      </c>
      <c r="D1695" s="3" t="n">
        <v>26024</v>
      </c>
      <c r="E1695" s="1" t="s">
        <v>39</v>
      </c>
      <c r="F1695" s="1" t="n">
        <v>100</v>
      </c>
      <c r="G1695" s="1" t="s">
        <v>46</v>
      </c>
      <c r="H1695" s="1" t="s">
        <v>47</v>
      </c>
      <c r="I1695" s="1" t="s">
        <v>36</v>
      </c>
      <c r="K1695" s="1" t="n">
        <v>68</v>
      </c>
      <c r="N1695" s="1" t="n">
        <v>75</v>
      </c>
    </row>
    <row r="1696" customFormat="false" ht="15" hidden="false" customHeight="true" outlineLevel="0" collapsed="false">
      <c r="A1696" s="1" t="n">
        <f aca="false">A1695+1</f>
        <v>1694</v>
      </c>
      <c r="B1696" s="1" t="n">
        <f aca="false">B1695+1</f>
        <v>2694</v>
      </c>
      <c r="C1696" s="1" t="s">
        <v>1775</v>
      </c>
      <c r="D1696" s="3" t="n">
        <v>26299</v>
      </c>
      <c r="E1696" s="1" t="s">
        <v>39</v>
      </c>
      <c r="F1696" s="1" t="n">
        <v>100</v>
      </c>
      <c r="G1696" s="1" t="s">
        <v>46</v>
      </c>
      <c r="H1696" s="1" t="s">
        <v>47</v>
      </c>
      <c r="I1696" s="1" t="s">
        <v>36</v>
      </c>
      <c r="K1696" s="1" t="n">
        <v>68</v>
      </c>
      <c r="N1696" s="1" t="n">
        <v>75</v>
      </c>
    </row>
    <row r="1697" customFormat="false" ht="15" hidden="false" customHeight="true" outlineLevel="0" collapsed="false">
      <c r="A1697" s="1" t="n">
        <f aca="false">A1696+1</f>
        <v>1695</v>
      </c>
      <c r="B1697" s="1" t="n">
        <f aca="false">B1696+1</f>
        <v>2695</v>
      </c>
      <c r="C1697" s="1" t="s">
        <v>1776</v>
      </c>
      <c r="D1697" s="3" t="n">
        <v>26390</v>
      </c>
      <c r="E1697" s="1" t="s">
        <v>39</v>
      </c>
      <c r="F1697" s="1" t="n">
        <v>100</v>
      </c>
      <c r="G1697" s="1" t="s">
        <v>46</v>
      </c>
      <c r="H1697" s="1" t="s">
        <v>47</v>
      </c>
      <c r="I1697" s="1" t="s">
        <v>36</v>
      </c>
      <c r="K1697" s="1" t="n">
        <v>68</v>
      </c>
      <c r="N1697" s="1" t="n">
        <v>75</v>
      </c>
    </row>
    <row r="1698" customFormat="false" ht="15" hidden="false" customHeight="true" outlineLevel="0" collapsed="false">
      <c r="A1698" s="1" t="n">
        <f aca="false">A1697+1</f>
        <v>1696</v>
      </c>
      <c r="B1698" s="1" t="n">
        <f aca="false">B1697+1</f>
        <v>2696</v>
      </c>
      <c r="C1698" s="1" t="s">
        <v>1777</v>
      </c>
      <c r="D1698" s="3" t="n">
        <v>26665</v>
      </c>
      <c r="E1698" s="1" t="s">
        <v>39</v>
      </c>
      <c r="F1698" s="1" t="n">
        <v>100</v>
      </c>
      <c r="G1698" s="1" t="s">
        <v>46</v>
      </c>
      <c r="H1698" s="1" t="s">
        <v>47</v>
      </c>
      <c r="I1698" s="1" t="s">
        <v>36</v>
      </c>
      <c r="K1698" s="1" t="n">
        <v>68</v>
      </c>
      <c r="N1698" s="1" t="n">
        <v>75</v>
      </c>
    </row>
    <row r="1699" customFormat="false" ht="15" hidden="false" customHeight="true" outlineLevel="0" collapsed="false">
      <c r="A1699" s="1" t="n">
        <f aca="false">A1698+1</f>
        <v>1697</v>
      </c>
      <c r="B1699" s="1" t="n">
        <f aca="false">B1698+1</f>
        <v>2697</v>
      </c>
      <c r="C1699" s="1" t="s">
        <v>1778</v>
      </c>
      <c r="D1699" s="3" t="n">
        <v>26755</v>
      </c>
      <c r="E1699" s="1" t="s">
        <v>39</v>
      </c>
      <c r="F1699" s="1" t="n">
        <v>100</v>
      </c>
      <c r="G1699" s="1" t="s">
        <v>46</v>
      </c>
      <c r="H1699" s="1" t="s">
        <v>47</v>
      </c>
      <c r="I1699" s="1" t="s">
        <v>36</v>
      </c>
      <c r="K1699" s="1" t="n">
        <v>68</v>
      </c>
      <c r="N1699" s="1" t="n">
        <v>75</v>
      </c>
    </row>
    <row r="1700" customFormat="false" ht="15" hidden="false" customHeight="true" outlineLevel="0" collapsed="false">
      <c r="A1700" s="1" t="n">
        <f aca="false">A1699+1</f>
        <v>1698</v>
      </c>
      <c r="B1700" s="1" t="n">
        <f aca="false">B1699+1</f>
        <v>2698</v>
      </c>
      <c r="C1700" s="1" t="s">
        <v>1779</v>
      </c>
      <c r="D1700" s="3" t="n">
        <v>27030</v>
      </c>
      <c r="E1700" s="1" t="s">
        <v>39</v>
      </c>
      <c r="F1700" s="1" t="n">
        <v>100</v>
      </c>
      <c r="G1700" s="1" t="s">
        <v>46</v>
      </c>
      <c r="H1700" s="1" t="s">
        <v>47</v>
      </c>
      <c r="I1700" s="1" t="s">
        <v>36</v>
      </c>
      <c r="K1700" s="1" t="n">
        <v>68</v>
      </c>
      <c r="N1700" s="1" t="n">
        <v>75</v>
      </c>
    </row>
    <row r="1701" customFormat="false" ht="15" hidden="false" customHeight="true" outlineLevel="0" collapsed="false">
      <c r="A1701" s="1" t="n">
        <f aca="false">A1700+1</f>
        <v>1699</v>
      </c>
      <c r="B1701" s="1" t="n">
        <f aca="false">B1700+1</f>
        <v>2699</v>
      </c>
      <c r="C1701" s="1" t="s">
        <v>1780</v>
      </c>
      <c r="D1701" s="3" t="n">
        <v>27120</v>
      </c>
      <c r="E1701" s="1" t="s">
        <v>39</v>
      </c>
      <c r="F1701" s="1" t="n">
        <v>100</v>
      </c>
      <c r="G1701" s="1" t="s">
        <v>46</v>
      </c>
      <c r="H1701" s="1" t="s">
        <v>47</v>
      </c>
      <c r="I1701" s="1" t="s">
        <v>36</v>
      </c>
      <c r="K1701" s="1" t="n">
        <v>68</v>
      </c>
      <c r="N1701" s="1" t="n">
        <v>75</v>
      </c>
    </row>
    <row r="1702" customFormat="false" ht="15" hidden="false" customHeight="true" outlineLevel="0" collapsed="false">
      <c r="A1702" s="1" t="n">
        <f aca="false">A1701+1</f>
        <v>1700</v>
      </c>
      <c r="B1702" s="1" t="n">
        <f aca="false">B1701+1</f>
        <v>2700</v>
      </c>
      <c r="C1702" s="1" t="s">
        <v>1781</v>
      </c>
      <c r="D1702" s="3" t="n">
        <v>27395</v>
      </c>
      <c r="E1702" s="1" t="s">
        <v>39</v>
      </c>
      <c r="F1702" s="1" t="n">
        <v>100</v>
      </c>
      <c r="G1702" s="1" t="s">
        <v>46</v>
      </c>
      <c r="H1702" s="1" t="s">
        <v>47</v>
      </c>
      <c r="I1702" s="1" t="s">
        <v>36</v>
      </c>
      <c r="K1702" s="1" t="n">
        <v>68</v>
      </c>
      <c r="N1702" s="1" t="n">
        <v>75</v>
      </c>
    </row>
    <row r="1703" customFormat="false" ht="15" hidden="false" customHeight="true" outlineLevel="0" collapsed="false">
      <c r="A1703" s="1" t="n">
        <f aca="false">A1702+1</f>
        <v>1701</v>
      </c>
      <c r="B1703" s="1" t="n">
        <f aca="false">B1702+1</f>
        <v>2701</v>
      </c>
      <c r="C1703" s="1" t="s">
        <v>1782</v>
      </c>
      <c r="D1703" s="3" t="n">
        <v>27485</v>
      </c>
      <c r="E1703" s="1" t="s">
        <v>39</v>
      </c>
      <c r="F1703" s="1" t="n">
        <v>100</v>
      </c>
      <c r="G1703" s="1" t="s">
        <v>46</v>
      </c>
      <c r="H1703" s="1" t="s">
        <v>47</v>
      </c>
      <c r="I1703" s="1" t="s">
        <v>36</v>
      </c>
      <c r="K1703" s="1" t="n">
        <v>68</v>
      </c>
      <c r="N1703" s="1" t="n">
        <v>75</v>
      </c>
    </row>
    <row r="1704" customFormat="false" ht="15" hidden="false" customHeight="true" outlineLevel="0" collapsed="false">
      <c r="A1704" s="1" t="n">
        <f aca="false">A1703+1</f>
        <v>1702</v>
      </c>
      <c r="B1704" s="1" t="n">
        <f aca="false">B1703+1</f>
        <v>2702</v>
      </c>
      <c r="C1704" s="1" t="s">
        <v>1783</v>
      </c>
      <c r="D1704" s="3" t="n">
        <v>27760</v>
      </c>
      <c r="E1704" s="1" t="s">
        <v>39</v>
      </c>
      <c r="F1704" s="1" t="n">
        <v>100</v>
      </c>
      <c r="G1704" s="1" t="s">
        <v>46</v>
      </c>
      <c r="H1704" s="1" t="s">
        <v>47</v>
      </c>
      <c r="I1704" s="1" t="s">
        <v>36</v>
      </c>
      <c r="K1704" s="1" t="n">
        <v>68</v>
      </c>
      <c r="N1704" s="1" t="n">
        <v>75</v>
      </c>
    </row>
    <row r="1705" customFormat="false" ht="15" hidden="false" customHeight="true" outlineLevel="0" collapsed="false">
      <c r="A1705" s="1" t="n">
        <f aca="false">A1704+1</f>
        <v>1703</v>
      </c>
      <c r="B1705" s="1" t="n">
        <f aca="false">B1704+1</f>
        <v>2703</v>
      </c>
      <c r="C1705" s="1" t="s">
        <v>1784</v>
      </c>
      <c r="D1705" s="3" t="n">
        <v>27851</v>
      </c>
      <c r="E1705" s="1" t="s">
        <v>39</v>
      </c>
      <c r="F1705" s="1" t="n">
        <v>100</v>
      </c>
      <c r="G1705" s="1" t="s">
        <v>46</v>
      </c>
      <c r="H1705" s="1" t="s">
        <v>47</v>
      </c>
      <c r="I1705" s="1" t="s">
        <v>36</v>
      </c>
      <c r="K1705" s="1" t="n">
        <v>68</v>
      </c>
      <c r="N1705" s="1" t="n">
        <v>75</v>
      </c>
    </row>
    <row r="1706" customFormat="false" ht="15" hidden="false" customHeight="true" outlineLevel="0" collapsed="false">
      <c r="A1706" s="1" t="n">
        <f aca="false">A1705+1</f>
        <v>1704</v>
      </c>
      <c r="B1706" s="1" t="n">
        <f aca="false">B1705+1</f>
        <v>2704</v>
      </c>
      <c r="C1706" s="1" t="s">
        <v>1785</v>
      </c>
      <c r="D1706" s="3" t="n">
        <v>28126</v>
      </c>
      <c r="E1706" s="1" t="s">
        <v>39</v>
      </c>
      <c r="F1706" s="1" t="n">
        <v>100</v>
      </c>
      <c r="G1706" s="1" t="s">
        <v>46</v>
      </c>
      <c r="H1706" s="1" t="s">
        <v>47</v>
      </c>
      <c r="I1706" s="1" t="s">
        <v>36</v>
      </c>
      <c r="K1706" s="1" t="n">
        <v>68</v>
      </c>
      <c r="N1706" s="1" t="n">
        <v>75</v>
      </c>
    </row>
    <row r="1707" customFormat="false" ht="15" hidden="false" customHeight="true" outlineLevel="0" collapsed="false">
      <c r="A1707" s="1" t="n">
        <f aca="false">A1706+1</f>
        <v>1705</v>
      </c>
      <c r="B1707" s="1" t="n">
        <f aca="false">B1706+1</f>
        <v>2705</v>
      </c>
      <c r="C1707" s="1" t="s">
        <v>1786</v>
      </c>
      <c r="D1707" s="3" t="n">
        <v>28216</v>
      </c>
      <c r="E1707" s="1" t="s">
        <v>39</v>
      </c>
      <c r="F1707" s="1" t="n">
        <v>100</v>
      </c>
      <c r="G1707" s="1" t="s">
        <v>46</v>
      </c>
      <c r="H1707" s="1" t="s">
        <v>47</v>
      </c>
      <c r="I1707" s="1" t="s">
        <v>36</v>
      </c>
      <c r="K1707" s="1" t="n">
        <v>68</v>
      </c>
      <c r="N1707" s="1" t="n">
        <v>75</v>
      </c>
    </row>
    <row r="1708" customFormat="false" ht="15" hidden="false" customHeight="true" outlineLevel="0" collapsed="false">
      <c r="A1708" s="1" t="n">
        <f aca="false">A1707+1</f>
        <v>1706</v>
      </c>
      <c r="B1708" s="1" t="n">
        <f aca="false">B1707+1</f>
        <v>2706</v>
      </c>
      <c r="C1708" s="1" t="s">
        <v>1787</v>
      </c>
      <c r="D1708" s="3" t="n">
        <v>28491</v>
      </c>
      <c r="E1708" s="1" t="s">
        <v>39</v>
      </c>
      <c r="F1708" s="1" t="n">
        <v>100</v>
      </c>
      <c r="G1708" s="1" t="s">
        <v>46</v>
      </c>
      <c r="H1708" s="1" t="s">
        <v>47</v>
      </c>
      <c r="I1708" s="1" t="s">
        <v>36</v>
      </c>
      <c r="K1708" s="1" t="n">
        <v>68</v>
      </c>
      <c r="N1708" s="1" t="n">
        <v>75</v>
      </c>
    </row>
    <row r="1709" customFormat="false" ht="15" hidden="false" customHeight="true" outlineLevel="0" collapsed="false">
      <c r="A1709" s="1" t="n">
        <f aca="false">A1708+1</f>
        <v>1707</v>
      </c>
      <c r="B1709" s="1" t="n">
        <f aca="false">B1708+1</f>
        <v>2707</v>
      </c>
      <c r="C1709" s="1" t="s">
        <v>1788</v>
      </c>
      <c r="D1709" s="3" t="n">
        <v>28581</v>
      </c>
      <c r="E1709" s="1" t="s">
        <v>39</v>
      </c>
      <c r="F1709" s="1" t="n">
        <v>100</v>
      </c>
      <c r="G1709" s="1" t="s">
        <v>46</v>
      </c>
      <c r="H1709" s="1" t="s">
        <v>47</v>
      </c>
      <c r="I1709" s="1" t="s">
        <v>36</v>
      </c>
      <c r="K1709" s="1" t="n">
        <v>68</v>
      </c>
      <c r="N1709" s="1" t="n">
        <v>75</v>
      </c>
    </row>
    <row r="1710" customFormat="false" ht="15" hidden="false" customHeight="true" outlineLevel="0" collapsed="false">
      <c r="A1710" s="1" t="n">
        <f aca="false">A1709+1</f>
        <v>1708</v>
      </c>
      <c r="B1710" s="1" t="n">
        <f aca="false">B1709+1</f>
        <v>2708</v>
      </c>
      <c r="C1710" s="1" t="s">
        <v>1789</v>
      </c>
      <c r="D1710" s="3" t="n">
        <v>28856</v>
      </c>
      <c r="E1710" s="1" t="s">
        <v>39</v>
      </c>
      <c r="F1710" s="1" t="n">
        <v>100</v>
      </c>
      <c r="G1710" s="1" t="s">
        <v>46</v>
      </c>
      <c r="H1710" s="1" t="s">
        <v>47</v>
      </c>
      <c r="I1710" s="1" t="s">
        <v>36</v>
      </c>
      <c r="K1710" s="1" t="n">
        <v>68</v>
      </c>
      <c r="N1710" s="1" t="n">
        <v>75</v>
      </c>
    </row>
    <row r="1711" customFormat="false" ht="15" hidden="false" customHeight="true" outlineLevel="0" collapsed="false">
      <c r="A1711" s="1" t="n">
        <f aca="false">A1710+1</f>
        <v>1709</v>
      </c>
      <c r="B1711" s="1" t="n">
        <f aca="false">B1710+1</f>
        <v>2709</v>
      </c>
      <c r="C1711" s="1" t="s">
        <v>1790</v>
      </c>
      <c r="D1711" s="3" t="n">
        <v>28946</v>
      </c>
      <c r="E1711" s="1" t="s">
        <v>39</v>
      </c>
      <c r="F1711" s="1" t="n">
        <v>100</v>
      </c>
      <c r="G1711" s="1" t="s">
        <v>46</v>
      </c>
      <c r="H1711" s="1" t="s">
        <v>47</v>
      </c>
      <c r="I1711" s="1" t="s">
        <v>36</v>
      </c>
      <c r="K1711" s="1" t="n">
        <v>68</v>
      </c>
      <c r="N1711" s="1" t="n">
        <v>75</v>
      </c>
    </row>
    <row r="1712" customFormat="false" ht="15" hidden="false" customHeight="true" outlineLevel="0" collapsed="false">
      <c r="A1712" s="1" t="n">
        <f aca="false">A1711+1</f>
        <v>1710</v>
      </c>
      <c r="B1712" s="1" t="n">
        <f aca="false">B1711+1</f>
        <v>2710</v>
      </c>
      <c r="C1712" s="1" t="s">
        <v>1791</v>
      </c>
      <c r="D1712" s="3" t="n">
        <v>29221</v>
      </c>
      <c r="E1712" s="1" t="s">
        <v>39</v>
      </c>
      <c r="F1712" s="1" t="n">
        <v>100</v>
      </c>
      <c r="G1712" s="1" t="s">
        <v>46</v>
      </c>
      <c r="H1712" s="1" t="s">
        <v>47</v>
      </c>
      <c r="I1712" s="1" t="s">
        <v>36</v>
      </c>
      <c r="K1712" s="1" t="n">
        <v>68</v>
      </c>
      <c r="N1712" s="1" t="n">
        <v>75</v>
      </c>
    </row>
    <row r="1713" customFormat="false" ht="15" hidden="false" customHeight="true" outlineLevel="0" collapsed="false">
      <c r="A1713" s="1" t="n">
        <f aca="false">A1712+1</f>
        <v>1711</v>
      </c>
      <c r="B1713" s="1" t="n">
        <f aca="false">B1712+1</f>
        <v>2711</v>
      </c>
      <c r="C1713" s="1" t="s">
        <v>1792</v>
      </c>
      <c r="D1713" s="3" t="n">
        <v>29312</v>
      </c>
      <c r="E1713" s="1" t="s">
        <v>39</v>
      </c>
      <c r="F1713" s="1" t="n">
        <v>100</v>
      </c>
      <c r="G1713" s="1" t="s">
        <v>46</v>
      </c>
      <c r="H1713" s="1" t="s">
        <v>47</v>
      </c>
      <c r="I1713" s="1" t="s">
        <v>36</v>
      </c>
      <c r="K1713" s="1" t="n">
        <v>68</v>
      </c>
      <c r="N1713" s="1" t="n">
        <v>75</v>
      </c>
    </row>
    <row r="1714" customFormat="false" ht="15" hidden="false" customHeight="true" outlineLevel="0" collapsed="false">
      <c r="A1714" s="1" t="n">
        <f aca="false">A1713+1</f>
        <v>1712</v>
      </c>
      <c r="B1714" s="1" t="n">
        <f aca="false">B1713+1</f>
        <v>2712</v>
      </c>
      <c r="C1714" s="1" t="s">
        <v>1793</v>
      </c>
      <c r="D1714" s="3" t="n">
        <v>29587</v>
      </c>
      <c r="E1714" s="1" t="s">
        <v>39</v>
      </c>
      <c r="F1714" s="1" t="n">
        <v>100</v>
      </c>
      <c r="G1714" s="1" t="s">
        <v>46</v>
      </c>
      <c r="H1714" s="1" t="s">
        <v>47</v>
      </c>
      <c r="I1714" s="1" t="s">
        <v>36</v>
      </c>
      <c r="K1714" s="1" t="n">
        <v>68</v>
      </c>
      <c r="N1714" s="1" t="n">
        <v>75</v>
      </c>
    </row>
    <row r="1715" customFormat="false" ht="15" hidden="false" customHeight="true" outlineLevel="0" collapsed="false">
      <c r="A1715" s="1" t="n">
        <f aca="false">A1714+1</f>
        <v>1713</v>
      </c>
      <c r="B1715" s="1" t="n">
        <f aca="false">B1714+1</f>
        <v>2713</v>
      </c>
      <c r="C1715" s="1" t="s">
        <v>1794</v>
      </c>
      <c r="D1715" s="3" t="n">
        <v>29677</v>
      </c>
      <c r="E1715" s="1" t="s">
        <v>39</v>
      </c>
      <c r="F1715" s="1" t="n">
        <v>100</v>
      </c>
      <c r="G1715" s="1" t="s">
        <v>46</v>
      </c>
      <c r="H1715" s="1" t="s">
        <v>47</v>
      </c>
      <c r="I1715" s="1" t="s">
        <v>36</v>
      </c>
      <c r="K1715" s="1" t="n">
        <v>68</v>
      </c>
      <c r="N1715" s="1" t="n">
        <v>75</v>
      </c>
    </row>
    <row r="1716" customFormat="false" ht="15" hidden="false" customHeight="true" outlineLevel="0" collapsed="false">
      <c r="A1716" s="1" t="n">
        <f aca="false">A1715+1</f>
        <v>1714</v>
      </c>
      <c r="B1716" s="1" t="n">
        <f aca="false">B1715+1</f>
        <v>2714</v>
      </c>
      <c r="C1716" s="1" t="s">
        <v>1795</v>
      </c>
      <c r="D1716" s="3" t="n">
        <v>29952</v>
      </c>
      <c r="E1716" s="1" t="s">
        <v>39</v>
      </c>
      <c r="F1716" s="1" t="n">
        <v>100</v>
      </c>
      <c r="G1716" s="1" t="s">
        <v>46</v>
      </c>
      <c r="H1716" s="1" t="s">
        <v>47</v>
      </c>
      <c r="I1716" s="1" t="s">
        <v>36</v>
      </c>
      <c r="K1716" s="1" t="n">
        <v>68</v>
      </c>
      <c r="N1716" s="1" t="n">
        <v>75</v>
      </c>
    </row>
    <row r="1717" customFormat="false" ht="15" hidden="false" customHeight="true" outlineLevel="0" collapsed="false">
      <c r="A1717" s="1" t="n">
        <f aca="false">A1716+1</f>
        <v>1715</v>
      </c>
      <c r="B1717" s="1" t="n">
        <f aca="false">B1716+1</f>
        <v>2715</v>
      </c>
      <c r="C1717" s="1" t="s">
        <v>1796</v>
      </c>
      <c r="D1717" s="3" t="n">
        <v>30042</v>
      </c>
      <c r="E1717" s="1" t="s">
        <v>39</v>
      </c>
      <c r="F1717" s="1" t="n">
        <v>100</v>
      </c>
      <c r="G1717" s="1" t="s">
        <v>46</v>
      </c>
      <c r="H1717" s="1" t="s">
        <v>47</v>
      </c>
      <c r="I1717" s="1" t="s">
        <v>36</v>
      </c>
      <c r="K1717" s="1" t="n">
        <v>68</v>
      </c>
      <c r="N1717" s="1" t="n">
        <v>75</v>
      </c>
    </row>
    <row r="1718" customFormat="false" ht="15" hidden="false" customHeight="true" outlineLevel="0" collapsed="false">
      <c r="A1718" s="1" t="n">
        <f aca="false">A1717+1</f>
        <v>1716</v>
      </c>
      <c r="B1718" s="1" t="n">
        <f aca="false">B1717+1</f>
        <v>2716</v>
      </c>
      <c r="C1718" s="1" t="s">
        <v>1797</v>
      </c>
      <c r="D1718" s="3" t="n">
        <v>30317</v>
      </c>
      <c r="E1718" s="1" t="s">
        <v>39</v>
      </c>
      <c r="F1718" s="1" t="n">
        <v>100</v>
      </c>
      <c r="G1718" s="1" t="s">
        <v>46</v>
      </c>
      <c r="H1718" s="1" t="s">
        <v>47</v>
      </c>
      <c r="I1718" s="1" t="s">
        <v>36</v>
      </c>
      <c r="K1718" s="1" t="n">
        <v>68</v>
      </c>
      <c r="N1718" s="1" t="n">
        <v>75</v>
      </c>
    </row>
    <row r="1719" customFormat="false" ht="15" hidden="false" customHeight="true" outlineLevel="0" collapsed="false">
      <c r="A1719" s="1" t="n">
        <f aca="false">A1718+1</f>
        <v>1717</v>
      </c>
      <c r="B1719" s="1" t="n">
        <f aca="false">B1718+1</f>
        <v>2717</v>
      </c>
      <c r="C1719" s="1" t="s">
        <v>1798</v>
      </c>
      <c r="D1719" s="3" t="n">
        <v>30407</v>
      </c>
      <c r="E1719" s="1" t="s">
        <v>39</v>
      </c>
      <c r="F1719" s="1" t="n">
        <v>100</v>
      </c>
      <c r="G1719" s="1" t="s">
        <v>46</v>
      </c>
      <c r="H1719" s="1" t="s">
        <v>47</v>
      </c>
      <c r="I1719" s="1" t="s">
        <v>36</v>
      </c>
      <c r="K1719" s="1" t="n">
        <v>68</v>
      </c>
      <c r="N1719" s="1" t="n">
        <v>75</v>
      </c>
    </row>
    <row r="1720" customFormat="false" ht="15" hidden="false" customHeight="true" outlineLevel="0" collapsed="false">
      <c r="A1720" s="1" t="n">
        <f aca="false">A1719+1</f>
        <v>1718</v>
      </c>
      <c r="B1720" s="1" t="n">
        <f aca="false">B1719+1</f>
        <v>2718</v>
      </c>
      <c r="C1720" s="1" t="s">
        <v>1799</v>
      </c>
      <c r="D1720" s="3" t="n">
        <v>30682</v>
      </c>
      <c r="E1720" s="1" t="s">
        <v>39</v>
      </c>
      <c r="F1720" s="1" t="n">
        <v>100</v>
      </c>
      <c r="G1720" s="1" t="s">
        <v>46</v>
      </c>
      <c r="H1720" s="1" t="s">
        <v>47</v>
      </c>
      <c r="I1720" s="1" t="s">
        <v>36</v>
      </c>
      <c r="K1720" s="1" t="n">
        <v>68</v>
      </c>
      <c r="N1720" s="1" t="n">
        <v>75</v>
      </c>
    </row>
    <row r="1721" customFormat="false" ht="15" hidden="false" customHeight="true" outlineLevel="0" collapsed="false">
      <c r="A1721" s="1" t="n">
        <f aca="false">A1720+1</f>
        <v>1719</v>
      </c>
      <c r="B1721" s="1" t="n">
        <f aca="false">B1720+1</f>
        <v>2719</v>
      </c>
      <c r="C1721" s="1" t="s">
        <v>1800</v>
      </c>
      <c r="D1721" s="3" t="n">
        <v>30773</v>
      </c>
      <c r="E1721" s="1" t="s">
        <v>39</v>
      </c>
      <c r="F1721" s="1" t="n">
        <v>100</v>
      </c>
      <c r="G1721" s="1" t="s">
        <v>46</v>
      </c>
      <c r="H1721" s="1" t="s">
        <v>47</v>
      </c>
      <c r="I1721" s="1" t="s">
        <v>36</v>
      </c>
      <c r="K1721" s="1" t="n">
        <v>68</v>
      </c>
      <c r="N1721" s="1" t="n">
        <v>75</v>
      </c>
    </row>
    <row r="1722" customFormat="false" ht="15" hidden="false" customHeight="true" outlineLevel="0" collapsed="false">
      <c r="A1722" s="1" t="n">
        <f aca="false">A1721+1</f>
        <v>1720</v>
      </c>
      <c r="B1722" s="1" t="n">
        <f aca="false">B1721+1</f>
        <v>2720</v>
      </c>
      <c r="C1722" s="1" t="s">
        <v>1801</v>
      </c>
      <c r="D1722" s="3" t="n">
        <v>31048</v>
      </c>
      <c r="E1722" s="1" t="s">
        <v>39</v>
      </c>
      <c r="F1722" s="1" t="n">
        <v>100</v>
      </c>
      <c r="G1722" s="1" t="s">
        <v>46</v>
      </c>
      <c r="H1722" s="1" t="s">
        <v>47</v>
      </c>
      <c r="I1722" s="1" t="s">
        <v>36</v>
      </c>
      <c r="K1722" s="1" t="n">
        <v>68</v>
      </c>
      <c r="N1722" s="1" t="n">
        <v>75</v>
      </c>
    </row>
    <row r="1723" customFormat="false" ht="15" hidden="false" customHeight="true" outlineLevel="0" collapsed="false">
      <c r="A1723" s="1" t="n">
        <f aca="false">A1722+1</f>
        <v>1721</v>
      </c>
      <c r="B1723" s="1" t="n">
        <f aca="false">B1722+1</f>
        <v>2721</v>
      </c>
      <c r="C1723" s="1" t="s">
        <v>1802</v>
      </c>
      <c r="D1723" s="3" t="n">
        <v>31138</v>
      </c>
      <c r="E1723" s="1" t="s">
        <v>39</v>
      </c>
      <c r="F1723" s="1" t="n">
        <v>100</v>
      </c>
      <c r="G1723" s="1" t="s">
        <v>46</v>
      </c>
      <c r="H1723" s="1" t="s">
        <v>47</v>
      </c>
      <c r="I1723" s="1" t="s">
        <v>36</v>
      </c>
      <c r="K1723" s="1" t="n">
        <v>68</v>
      </c>
      <c r="N1723" s="1" t="n">
        <v>75</v>
      </c>
    </row>
    <row r="1724" customFormat="false" ht="15" hidden="false" customHeight="true" outlineLevel="0" collapsed="false">
      <c r="A1724" s="1" t="n">
        <f aca="false">A1723+1</f>
        <v>1722</v>
      </c>
      <c r="B1724" s="1" t="n">
        <f aca="false">B1723+1</f>
        <v>2722</v>
      </c>
      <c r="C1724" s="1" t="s">
        <v>1803</v>
      </c>
      <c r="D1724" s="3" t="n">
        <v>31413</v>
      </c>
      <c r="E1724" s="1" t="s">
        <v>39</v>
      </c>
      <c r="F1724" s="1" t="n">
        <v>100</v>
      </c>
      <c r="G1724" s="1" t="s">
        <v>46</v>
      </c>
      <c r="H1724" s="1" t="s">
        <v>47</v>
      </c>
      <c r="I1724" s="1" t="s">
        <v>36</v>
      </c>
      <c r="K1724" s="1" t="n">
        <v>68</v>
      </c>
      <c r="N1724" s="1" t="n">
        <v>75</v>
      </c>
    </row>
    <row r="1725" customFormat="false" ht="15" hidden="false" customHeight="true" outlineLevel="0" collapsed="false">
      <c r="A1725" s="1" t="n">
        <f aca="false">A1724+1</f>
        <v>1723</v>
      </c>
      <c r="B1725" s="1" t="n">
        <f aca="false">B1724+1</f>
        <v>2723</v>
      </c>
      <c r="C1725" s="1" t="s">
        <v>1804</v>
      </c>
      <c r="D1725" s="3" t="n">
        <v>31503</v>
      </c>
      <c r="E1725" s="1" t="s">
        <v>39</v>
      </c>
      <c r="F1725" s="1" t="n">
        <v>100</v>
      </c>
      <c r="G1725" s="1" t="s">
        <v>46</v>
      </c>
      <c r="H1725" s="1" t="s">
        <v>47</v>
      </c>
      <c r="I1725" s="1" t="s">
        <v>36</v>
      </c>
      <c r="K1725" s="1" t="n">
        <v>68</v>
      </c>
      <c r="N1725" s="1" t="n">
        <v>75</v>
      </c>
    </row>
    <row r="1726" customFormat="false" ht="15" hidden="false" customHeight="true" outlineLevel="0" collapsed="false">
      <c r="A1726" s="1" t="n">
        <f aca="false">A1725+1</f>
        <v>1724</v>
      </c>
      <c r="B1726" s="1" t="n">
        <f aca="false">B1725+1</f>
        <v>2724</v>
      </c>
      <c r="C1726" s="1" t="s">
        <v>1805</v>
      </c>
      <c r="D1726" s="3" t="n">
        <v>31778</v>
      </c>
      <c r="E1726" s="1" t="s">
        <v>39</v>
      </c>
      <c r="F1726" s="1" t="n">
        <v>100</v>
      </c>
      <c r="G1726" s="1" t="s">
        <v>46</v>
      </c>
      <c r="H1726" s="1" t="s">
        <v>47</v>
      </c>
      <c r="I1726" s="1" t="s">
        <v>36</v>
      </c>
      <c r="K1726" s="1" t="n">
        <v>68</v>
      </c>
      <c r="N1726" s="1" t="n">
        <v>75</v>
      </c>
    </row>
    <row r="1727" customFormat="false" ht="15" hidden="false" customHeight="true" outlineLevel="0" collapsed="false">
      <c r="A1727" s="1" t="n">
        <f aca="false">A1726+1</f>
        <v>1725</v>
      </c>
      <c r="B1727" s="1" t="n">
        <f aca="false">B1726+1</f>
        <v>2725</v>
      </c>
      <c r="C1727" s="1" t="s">
        <v>1806</v>
      </c>
      <c r="D1727" s="3" t="n">
        <v>31868</v>
      </c>
      <c r="E1727" s="1" t="s">
        <v>39</v>
      </c>
      <c r="F1727" s="1" t="n">
        <v>100</v>
      </c>
      <c r="G1727" s="1" t="s">
        <v>46</v>
      </c>
      <c r="H1727" s="1" t="s">
        <v>47</v>
      </c>
      <c r="I1727" s="1" t="s">
        <v>36</v>
      </c>
      <c r="K1727" s="1" t="n">
        <v>68</v>
      </c>
      <c r="N1727" s="1" t="n">
        <v>75</v>
      </c>
    </row>
    <row r="1728" customFormat="false" ht="15" hidden="false" customHeight="true" outlineLevel="0" collapsed="false">
      <c r="A1728" s="1" t="n">
        <f aca="false">A1727+1</f>
        <v>1726</v>
      </c>
      <c r="B1728" s="1" t="n">
        <f aca="false">B1727+1</f>
        <v>2726</v>
      </c>
      <c r="C1728" s="1" t="s">
        <v>1807</v>
      </c>
      <c r="D1728" s="3" t="n">
        <v>32143</v>
      </c>
      <c r="E1728" s="1" t="s">
        <v>39</v>
      </c>
      <c r="F1728" s="1" t="n">
        <v>100</v>
      </c>
      <c r="G1728" s="1" t="s">
        <v>46</v>
      </c>
      <c r="H1728" s="1" t="s">
        <v>47</v>
      </c>
      <c r="I1728" s="1" t="s">
        <v>36</v>
      </c>
      <c r="K1728" s="1" t="n">
        <v>68</v>
      </c>
      <c r="N1728" s="1" t="n">
        <v>75</v>
      </c>
    </row>
    <row r="1729" customFormat="false" ht="15" hidden="false" customHeight="true" outlineLevel="0" collapsed="false">
      <c r="A1729" s="1" t="n">
        <f aca="false">A1728+1</f>
        <v>1727</v>
      </c>
      <c r="B1729" s="1" t="n">
        <f aca="false">B1728+1</f>
        <v>2727</v>
      </c>
      <c r="C1729" s="1" t="s">
        <v>1808</v>
      </c>
      <c r="D1729" s="3" t="n">
        <v>32234</v>
      </c>
      <c r="E1729" s="1" t="s">
        <v>39</v>
      </c>
      <c r="F1729" s="1" t="n">
        <v>100</v>
      </c>
      <c r="G1729" s="1" t="s">
        <v>46</v>
      </c>
      <c r="H1729" s="1" t="s">
        <v>47</v>
      </c>
      <c r="I1729" s="1" t="s">
        <v>36</v>
      </c>
      <c r="K1729" s="1" t="n">
        <v>68</v>
      </c>
      <c r="N1729" s="1" t="n">
        <v>75</v>
      </c>
    </row>
    <row r="1730" customFormat="false" ht="15" hidden="false" customHeight="true" outlineLevel="0" collapsed="false">
      <c r="A1730" s="1" t="n">
        <f aca="false">A1729+1</f>
        <v>1728</v>
      </c>
      <c r="B1730" s="1" t="n">
        <f aca="false">B1729+1</f>
        <v>2728</v>
      </c>
      <c r="C1730" s="1" t="s">
        <v>1809</v>
      </c>
      <c r="D1730" s="3" t="n">
        <v>32509</v>
      </c>
      <c r="E1730" s="1" t="s">
        <v>39</v>
      </c>
      <c r="F1730" s="1" t="n">
        <v>100</v>
      </c>
      <c r="G1730" s="1" t="s">
        <v>46</v>
      </c>
      <c r="H1730" s="1" t="s">
        <v>47</v>
      </c>
      <c r="I1730" s="1" t="s">
        <v>36</v>
      </c>
      <c r="K1730" s="1" t="n">
        <v>68</v>
      </c>
      <c r="N1730" s="1" t="n">
        <v>75</v>
      </c>
    </row>
    <row r="1731" customFormat="false" ht="15" hidden="false" customHeight="true" outlineLevel="0" collapsed="false">
      <c r="A1731" s="1" t="n">
        <f aca="false">A1730+1</f>
        <v>1729</v>
      </c>
      <c r="B1731" s="1" t="n">
        <f aca="false">B1730+1</f>
        <v>2729</v>
      </c>
      <c r="C1731" s="1" t="s">
        <v>1810</v>
      </c>
      <c r="D1731" s="3" t="n">
        <v>32599</v>
      </c>
      <c r="E1731" s="1" t="s">
        <v>39</v>
      </c>
      <c r="F1731" s="1" t="n">
        <v>100</v>
      </c>
      <c r="G1731" s="1" t="s">
        <v>46</v>
      </c>
      <c r="H1731" s="1" t="s">
        <v>47</v>
      </c>
      <c r="I1731" s="1" t="s">
        <v>36</v>
      </c>
      <c r="K1731" s="1" t="n">
        <v>68</v>
      </c>
      <c r="N1731" s="1" t="n">
        <v>75</v>
      </c>
    </row>
    <row r="1732" customFormat="false" ht="15" hidden="false" customHeight="true" outlineLevel="0" collapsed="false">
      <c r="A1732" s="1" t="n">
        <f aca="false">A1731+1</f>
        <v>1730</v>
      </c>
      <c r="B1732" s="1" t="n">
        <f aca="false">B1731+1</f>
        <v>2730</v>
      </c>
      <c r="C1732" s="1" t="s">
        <v>1811</v>
      </c>
      <c r="D1732" s="3" t="n">
        <v>32874</v>
      </c>
      <c r="E1732" s="1" t="s">
        <v>39</v>
      </c>
      <c r="F1732" s="1" t="n">
        <v>100</v>
      </c>
      <c r="G1732" s="1" t="s">
        <v>46</v>
      </c>
      <c r="H1732" s="1" t="s">
        <v>47</v>
      </c>
      <c r="I1732" s="1" t="s">
        <v>36</v>
      </c>
      <c r="K1732" s="1" t="n">
        <v>68</v>
      </c>
      <c r="N1732" s="1" t="n">
        <v>75</v>
      </c>
    </row>
    <row r="1733" customFormat="false" ht="15" hidden="false" customHeight="true" outlineLevel="0" collapsed="false">
      <c r="A1733" s="1" t="n">
        <f aca="false">A1732+1</f>
        <v>1731</v>
      </c>
      <c r="B1733" s="1" t="n">
        <f aca="false">B1732+1</f>
        <v>2731</v>
      </c>
      <c r="C1733" s="1" t="s">
        <v>1812</v>
      </c>
      <c r="D1733" s="3" t="n">
        <v>32964</v>
      </c>
      <c r="E1733" s="1" t="s">
        <v>39</v>
      </c>
      <c r="F1733" s="1" t="n">
        <v>100</v>
      </c>
      <c r="G1733" s="1" t="s">
        <v>46</v>
      </c>
      <c r="H1733" s="1" t="s">
        <v>47</v>
      </c>
      <c r="I1733" s="1" t="s">
        <v>36</v>
      </c>
      <c r="K1733" s="1" t="n">
        <v>68</v>
      </c>
      <c r="N1733" s="1" t="n">
        <v>75</v>
      </c>
    </row>
    <row r="1734" customFormat="false" ht="15" hidden="false" customHeight="true" outlineLevel="0" collapsed="false">
      <c r="A1734" s="1" t="n">
        <f aca="false">A1733+1</f>
        <v>1732</v>
      </c>
      <c r="B1734" s="1" t="n">
        <f aca="false">B1733+1</f>
        <v>2732</v>
      </c>
      <c r="C1734" s="1" t="s">
        <v>1813</v>
      </c>
      <c r="D1734" s="3" t="n">
        <v>33239</v>
      </c>
      <c r="E1734" s="1" t="s">
        <v>39</v>
      </c>
      <c r="F1734" s="1" t="n">
        <v>100</v>
      </c>
      <c r="G1734" s="1" t="s">
        <v>46</v>
      </c>
      <c r="H1734" s="1" t="s">
        <v>47</v>
      </c>
      <c r="I1734" s="1" t="s">
        <v>36</v>
      </c>
      <c r="K1734" s="1" t="n">
        <v>68</v>
      </c>
      <c r="N1734" s="1" t="n">
        <v>75</v>
      </c>
    </row>
    <row r="1735" customFormat="false" ht="15" hidden="false" customHeight="true" outlineLevel="0" collapsed="false">
      <c r="A1735" s="1" t="n">
        <f aca="false">A1734+1</f>
        <v>1733</v>
      </c>
      <c r="B1735" s="1" t="n">
        <f aca="false">B1734+1</f>
        <v>2733</v>
      </c>
      <c r="C1735" s="1" t="s">
        <v>1814</v>
      </c>
      <c r="D1735" s="3" t="n">
        <v>33329</v>
      </c>
      <c r="E1735" s="1" t="s">
        <v>39</v>
      </c>
      <c r="F1735" s="1" t="n">
        <v>100</v>
      </c>
      <c r="G1735" s="1" t="s">
        <v>46</v>
      </c>
      <c r="H1735" s="1" t="s">
        <v>47</v>
      </c>
      <c r="I1735" s="1" t="s">
        <v>36</v>
      </c>
      <c r="K1735" s="1" t="n">
        <v>68</v>
      </c>
      <c r="N1735" s="1" t="n">
        <v>75</v>
      </c>
    </row>
    <row r="1736" customFormat="false" ht="15" hidden="false" customHeight="true" outlineLevel="0" collapsed="false">
      <c r="A1736" s="1" t="n">
        <f aca="false">A1735+1</f>
        <v>1734</v>
      </c>
      <c r="B1736" s="1" t="n">
        <f aca="false">B1735+1</f>
        <v>2734</v>
      </c>
      <c r="C1736" s="1" t="s">
        <v>1815</v>
      </c>
      <c r="D1736" s="3" t="n">
        <v>33604</v>
      </c>
      <c r="E1736" s="1" t="s">
        <v>39</v>
      </c>
      <c r="F1736" s="1" t="n">
        <v>100</v>
      </c>
      <c r="G1736" s="1" t="s">
        <v>46</v>
      </c>
      <c r="H1736" s="1" t="s">
        <v>47</v>
      </c>
      <c r="I1736" s="1" t="s">
        <v>36</v>
      </c>
      <c r="K1736" s="1" t="n">
        <v>68</v>
      </c>
      <c r="N1736" s="1" t="n">
        <v>75</v>
      </c>
    </row>
    <row r="1737" customFormat="false" ht="15" hidden="false" customHeight="true" outlineLevel="0" collapsed="false">
      <c r="A1737" s="1" t="n">
        <f aca="false">A1736+1</f>
        <v>1735</v>
      </c>
      <c r="B1737" s="1" t="n">
        <f aca="false">B1736+1</f>
        <v>2735</v>
      </c>
      <c r="C1737" s="1" t="s">
        <v>1816</v>
      </c>
      <c r="D1737" s="3" t="n">
        <v>33695</v>
      </c>
      <c r="E1737" s="1" t="s">
        <v>39</v>
      </c>
      <c r="F1737" s="1" t="n">
        <v>100</v>
      </c>
      <c r="G1737" s="1" t="s">
        <v>46</v>
      </c>
      <c r="H1737" s="1" t="s">
        <v>47</v>
      </c>
      <c r="I1737" s="1" t="s">
        <v>36</v>
      </c>
      <c r="K1737" s="1" t="n">
        <v>68</v>
      </c>
      <c r="N1737" s="1" t="n">
        <v>75</v>
      </c>
    </row>
    <row r="1738" customFormat="false" ht="15" hidden="false" customHeight="true" outlineLevel="0" collapsed="false">
      <c r="A1738" s="1" t="n">
        <f aca="false">A1737+1</f>
        <v>1736</v>
      </c>
      <c r="B1738" s="1" t="n">
        <f aca="false">B1737+1</f>
        <v>2736</v>
      </c>
      <c r="C1738" s="1" t="s">
        <v>1817</v>
      </c>
      <c r="D1738" s="3" t="n">
        <v>33970</v>
      </c>
      <c r="E1738" s="1" t="s">
        <v>39</v>
      </c>
      <c r="F1738" s="1" t="n">
        <v>100</v>
      </c>
      <c r="G1738" s="1" t="s">
        <v>46</v>
      </c>
      <c r="H1738" s="1" t="s">
        <v>47</v>
      </c>
      <c r="I1738" s="1" t="s">
        <v>36</v>
      </c>
      <c r="K1738" s="1" t="n">
        <v>68</v>
      </c>
      <c r="N1738" s="1" t="n">
        <v>75</v>
      </c>
    </row>
    <row r="1739" customFormat="false" ht="15" hidden="false" customHeight="true" outlineLevel="0" collapsed="false">
      <c r="A1739" s="1" t="n">
        <f aca="false">A1738+1</f>
        <v>1737</v>
      </c>
      <c r="B1739" s="1" t="n">
        <f aca="false">B1738+1</f>
        <v>2737</v>
      </c>
      <c r="C1739" s="1" t="s">
        <v>1818</v>
      </c>
      <c r="D1739" s="3" t="n">
        <v>34060</v>
      </c>
      <c r="E1739" s="1" t="s">
        <v>39</v>
      </c>
      <c r="F1739" s="1" t="n">
        <v>100</v>
      </c>
      <c r="G1739" s="1" t="s">
        <v>46</v>
      </c>
      <c r="H1739" s="1" t="s">
        <v>47</v>
      </c>
      <c r="I1739" s="1" t="s">
        <v>36</v>
      </c>
      <c r="K1739" s="1" t="n">
        <v>68</v>
      </c>
      <c r="N1739" s="1" t="n">
        <v>75</v>
      </c>
    </row>
    <row r="1740" customFormat="false" ht="15" hidden="false" customHeight="true" outlineLevel="0" collapsed="false">
      <c r="A1740" s="1" t="n">
        <f aca="false">A1739+1</f>
        <v>1738</v>
      </c>
      <c r="B1740" s="1" t="n">
        <f aca="false">B1739+1</f>
        <v>2738</v>
      </c>
      <c r="C1740" s="1" t="s">
        <v>1819</v>
      </c>
      <c r="D1740" s="3" t="n">
        <v>34335</v>
      </c>
      <c r="E1740" s="1" t="s">
        <v>39</v>
      </c>
      <c r="F1740" s="1" t="n">
        <v>100</v>
      </c>
      <c r="G1740" s="1" t="s">
        <v>46</v>
      </c>
      <c r="H1740" s="1" t="s">
        <v>47</v>
      </c>
      <c r="I1740" s="1" t="s">
        <v>36</v>
      </c>
      <c r="K1740" s="1" t="n">
        <v>68</v>
      </c>
      <c r="N1740" s="1" t="n">
        <v>75</v>
      </c>
    </row>
    <row r="1741" customFormat="false" ht="15" hidden="false" customHeight="true" outlineLevel="0" collapsed="false">
      <c r="A1741" s="1" t="n">
        <f aca="false">A1740+1</f>
        <v>1739</v>
      </c>
      <c r="B1741" s="1" t="n">
        <f aca="false">B1740+1</f>
        <v>2739</v>
      </c>
      <c r="C1741" s="1" t="s">
        <v>1820</v>
      </c>
      <c r="D1741" s="3" t="n">
        <v>34425</v>
      </c>
      <c r="E1741" s="1" t="s">
        <v>39</v>
      </c>
      <c r="F1741" s="1" t="n">
        <v>100</v>
      </c>
      <c r="G1741" s="1" t="s">
        <v>46</v>
      </c>
      <c r="H1741" s="1" t="s">
        <v>47</v>
      </c>
      <c r="I1741" s="1" t="s">
        <v>36</v>
      </c>
      <c r="K1741" s="1" t="n">
        <v>68</v>
      </c>
      <c r="N1741" s="1" t="n">
        <v>75</v>
      </c>
    </row>
    <row r="1742" customFormat="false" ht="15" hidden="false" customHeight="true" outlineLevel="0" collapsed="false">
      <c r="A1742" s="1" t="n">
        <f aca="false">A1741+1</f>
        <v>1740</v>
      </c>
      <c r="B1742" s="1" t="n">
        <f aca="false">B1741+1</f>
        <v>2740</v>
      </c>
      <c r="C1742" s="1" t="s">
        <v>1821</v>
      </c>
      <c r="D1742" s="3" t="n">
        <v>34700</v>
      </c>
      <c r="E1742" s="1" t="s">
        <v>39</v>
      </c>
      <c r="F1742" s="1" t="n">
        <v>100</v>
      </c>
      <c r="G1742" s="1" t="s">
        <v>46</v>
      </c>
      <c r="H1742" s="1" t="s">
        <v>47</v>
      </c>
      <c r="I1742" s="1" t="s">
        <v>36</v>
      </c>
      <c r="K1742" s="1" t="n">
        <v>68</v>
      </c>
      <c r="N1742" s="1" t="n">
        <v>75</v>
      </c>
    </row>
    <row r="1743" customFormat="false" ht="15" hidden="false" customHeight="true" outlineLevel="0" collapsed="false">
      <c r="A1743" s="1" t="n">
        <f aca="false">A1742+1</f>
        <v>1741</v>
      </c>
      <c r="B1743" s="1" t="n">
        <f aca="false">B1742+1</f>
        <v>2741</v>
      </c>
      <c r="C1743" s="1" t="s">
        <v>1822</v>
      </c>
      <c r="D1743" s="3" t="n">
        <v>34790</v>
      </c>
      <c r="E1743" s="1" t="s">
        <v>39</v>
      </c>
      <c r="F1743" s="1" t="n">
        <v>100</v>
      </c>
      <c r="G1743" s="1" t="s">
        <v>46</v>
      </c>
      <c r="H1743" s="1" t="s">
        <v>47</v>
      </c>
      <c r="I1743" s="1" t="s">
        <v>36</v>
      </c>
      <c r="K1743" s="1" t="n">
        <v>68</v>
      </c>
      <c r="N1743" s="1" t="n">
        <v>75</v>
      </c>
    </row>
    <row r="1744" customFormat="false" ht="15" hidden="false" customHeight="true" outlineLevel="0" collapsed="false">
      <c r="A1744" s="1" t="n">
        <f aca="false">A1743+1</f>
        <v>1742</v>
      </c>
      <c r="B1744" s="1" t="n">
        <f aca="false">B1743+1</f>
        <v>2742</v>
      </c>
      <c r="C1744" s="1" t="s">
        <v>1823</v>
      </c>
      <c r="D1744" s="3" t="n">
        <v>35065</v>
      </c>
      <c r="E1744" s="1" t="s">
        <v>39</v>
      </c>
      <c r="F1744" s="1" t="n">
        <v>100</v>
      </c>
      <c r="G1744" s="1" t="s">
        <v>46</v>
      </c>
      <c r="H1744" s="1" t="s">
        <v>47</v>
      </c>
      <c r="I1744" s="1" t="s">
        <v>36</v>
      </c>
      <c r="K1744" s="1" t="n">
        <v>68</v>
      </c>
      <c r="N1744" s="1" t="n">
        <v>75</v>
      </c>
    </row>
    <row r="1745" customFormat="false" ht="15" hidden="false" customHeight="true" outlineLevel="0" collapsed="false">
      <c r="A1745" s="1" t="n">
        <f aca="false">A1744+1</f>
        <v>1743</v>
      </c>
      <c r="B1745" s="1" t="n">
        <f aca="false">B1744+1</f>
        <v>2743</v>
      </c>
      <c r="C1745" s="1" t="s">
        <v>1824</v>
      </c>
      <c r="D1745" s="3" t="n">
        <v>35156</v>
      </c>
      <c r="E1745" s="1" t="s">
        <v>39</v>
      </c>
      <c r="F1745" s="1" t="n">
        <v>100</v>
      </c>
      <c r="G1745" s="1" t="s">
        <v>46</v>
      </c>
      <c r="H1745" s="1" t="s">
        <v>47</v>
      </c>
      <c r="I1745" s="1" t="s">
        <v>36</v>
      </c>
      <c r="K1745" s="1" t="n">
        <v>68</v>
      </c>
      <c r="N1745" s="1" t="n">
        <v>75</v>
      </c>
    </row>
    <row r="1746" customFormat="false" ht="15" hidden="false" customHeight="true" outlineLevel="0" collapsed="false">
      <c r="A1746" s="1" t="n">
        <f aca="false">A1745+1</f>
        <v>1744</v>
      </c>
      <c r="B1746" s="1" t="n">
        <f aca="false">B1745+1</f>
        <v>2744</v>
      </c>
      <c r="C1746" s="1" t="s">
        <v>1825</v>
      </c>
      <c r="D1746" s="3" t="n">
        <v>35431</v>
      </c>
      <c r="E1746" s="1" t="s">
        <v>39</v>
      </c>
      <c r="F1746" s="1" t="n">
        <v>100</v>
      </c>
      <c r="G1746" s="1" t="s">
        <v>46</v>
      </c>
      <c r="H1746" s="1" t="s">
        <v>47</v>
      </c>
      <c r="I1746" s="1" t="s">
        <v>36</v>
      </c>
      <c r="K1746" s="1" t="n">
        <v>68</v>
      </c>
      <c r="N1746" s="1" t="n">
        <v>75</v>
      </c>
    </row>
    <row r="1747" customFormat="false" ht="15" hidden="false" customHeight="true" outlineLevel="0" collapsed="false">
      <c r="A1747" s="1" t="n">
        <f aca="false">A1746+1</f>
        <v>1745</v>
      </c>
      <c r="B1747" s="1" t="n">
        <f aca="false">B1746+1</f>
        <v>2745</v>
      </c>
      <c r="C1747" s="1" t="s">
        <v>1826</v>
      </c>
      <c r="D1747" s="3" t="n">
        <v>35521</v>
      </c>
      <c r="E1747" s="1" t="s">
        <v>39</v>
      </c>
      <c r="F1747" s="1" t="n">
        <v>100</v>
      </c>
      <c r="G1747" s="1" t="s">
        <v>46</v>
      </c>
      <c r="H1747" s="1" t="s">
        <v>47</v>
      </c>
      <c r="I1747" s="1" t="s">
        <v>36</v>
      </c>
      <c r="K1747" s="1" t="n">
        <v>68</v>
      </c>
      <c r="N1747" s="1" t="n">
        <v>75</v>
      </c>
    </row>
    <row r="1748" customFormat="false" ht="15" hidden="false" customHeight="true" outlineLevel="0" collapsed="false">
      <c r="A1748" s="1" t="n">
        <f aca="false">A1747+1</f>
        <v>1746</v>
      </c>
      <c r="B1748" s="1" t="n">
        <f aca="false">B1747+1</f>
        <v>2746</v>
      </c>
      <c r="C1748" s="1" t="s">
        <v>1827</v>
      </c>
      <c r="D1748" s="3" t="n">
        <v>35796</v>
      </c>
      <c r="E1748" s="1" t="s">
        <v>39</v>
      </c>
      <c r="F1748" s="1" t="n">
        <v>100</v>
      </c>
      <c r="G1748" s="1" t="s">
        <v>46</v>
      </c>
      <c r="H1748" s="1" t="s">
        <v>47</v>
      </c>
      <c r="I1748" s="1" t="s">
        <v>36</v>
      </c>
      <c r="K1748" s="1" t="n">
        <v>68</v>
      </c>
      <c r="N1748" s="1" t="n">
        <v>75</v>
      </c>
    </row>
    <row r="1749" customFormat="false" ht="15" hidden="false" customHeight="true" outlineLevel="0" collapsed="false">
      <c r="A1749" s="1" t="n">
        <f aca="false">A1748+1</f>
        <v>1747</v>
      </c>
      <c r="B1749" s="1" t="n">
        <f aca="false">B1748+1</f>
        <v>2747</v>
      </c>
      <c r="C1749" s="1" t="s">
        <v>1828</v>
      </c>
      <c r="D1749" s="3" t="n">
        <v>35886</v>
      </c>
      <c r="E1749" s="1" t="s">
        <v>39</v>
      </c>
      <c r="F1749" s="1" t="n">
        <v>100</v>
      </c>
      <c r="G1749" s="1" t="s">
        <v>46</v>
      </c>
      <c r="H1749" s="1" t="s">
        <v>47</v>
      </c>
      <c r="I1749" s="1" t="s">
        <v>36</v>
      </c>
      <c r="K1749" s="1" t="n">
        <v>68</v>
      </c>
      <c r="N1749" s="1" t="n">
        <v>75</v>
      </c>
    </row>
    <row r="1750" customFormat="false" ht="15" hidden="false" customHeight="true" outlineLevel="0" collapsed="false">
      <c r="A1750" s="1" t="n">
        <f aca="false">A1749+1</f>
        <v>1748</v>
      </c>
      <c r="B1750" s="1" t="n">
        <f aca="false">B1749+1</f>
        <v>2748</v>
      </c>
      <c r="C1750" s="1" t="s">
        <v>1829</v>
      </c>
      <c r="D1750" s="3" t="n">
        <v>36161</v>
      </c>
      <c r="E1750" s="1" t="s">
        <v>39</v>
      </c>
      <c r="F1750" s="1" t="n">
        <v>100</v>
      </c>
      <c r="G1750" s="1" t="s">
        <v>46</v>
      </c>
      <c r="H1750" s="1" t="s">
        <v>47</v>
      </c>
      <c r="I1750" s="1" t="s">
        <v>36</v>
      </c>
      <c r="K1750" s="1" t="n">
        <v>68</v>
      </c>
      <c r="N1750" s="1" t="n">
        <v>75</v>
      </c>
    </row>
    <row r="1751" customFormat="false" ht="15" hidden="false" customHeight="true" outlineLevel="0" collapsed="false">
      <c r="A1751" s="1" t="n">
        <f aca="false">A1750+1</f>
        <v>1749</v>
      </c>
      <c r="B1751" s="1" t="n">
        <f aca="false">B1750+1</f>
        <v>2749</v>
      </c>
      <c r="C1751" s="1" t="s">
        <v>1830</v>
      </c>
      <c r="D1751" s="3" t="n">
        <v>36251</v>
      </c>
      <c r="E1751" s="1" t="s">
        <v>39</v>
      </c>
      <c r="F1751" s="1" t="n">
        <v>100</v>
      </c>
      <c r="G1751" s="1" t="s">
        <v>46</v>
      </c>
      <c r="H1751" s="1" t="s">
        <v>47</v>
      </c>
      <c r="I1751" s="1" t="s">
        <v>36</v>
      </c>
      <c r="K1751" s="1" t="n">
        <v>68</v>
      </c>
      <c r="N1751" s="1" t="n">
        <v>75</v>
      </c>
    </row>
    <row r="1752" customFormat="false" ht="15" hidden="false" customHeight="true" outlineLevel="0" collapsed="false">
      <c r="A1752" s="1" t="n">
        <f aca="false">A1751+1</f>
        <v>1750</v>
      </c>
      <c r="B1752" s="1" t="n">
        <f aca="false">B1751+1</f>
        <v>2750</v>
      </c>
      <c r="C1752" s="1" t="s">
        <v>1831</v>
      </c>
      <c r="D1752" s="3" t="n">
        <v>36526</v>
      </c>
      <c r="E1752" s="1" t="s">
        <v>39</v>
      </c>
      <c r="F1752" s="1" t="n">
        <v>100</v>
      </c>
      <c r="G1752" s="1" t="s">
        <v>46</v>
      </c>
      <c r="H1752" s="1" t="s">
        <v>47</v>
      </c>
      <c r="I1752" s="1" t="s">
        <v>36</v>
      </c>
      <c r="K1752" s="1" t="n">
        <v>68</v>
      </c>
      <c r="N1752" s="1" t="n">
        <v>75</v>
      </c>
    </row>
    <row r="1753" customFormat="false" ht="15" hidden="false" customHeight="true" outlineLevel="0" collapsed="false">
      <c r="A1753" s="1" t="n">
        <f aca="false">A1752+1</f>
        <v>1751</v>
      </c>
      <c r="B1753" s="1" t="n">
        <f aca="false">B1752+1</f>
        <v>2751</v>
      </c>
      <c r="C1753" s="1" t="s">
        <v>1832</v>
      </c>
      <c r="D1753" s="3" t="n">
        <v>36617</v>
      </c>
      <c r="E1753" s="1" t="s">
        <v>39</v>
      </c>
      <c r="F1753" s="1" t="n">
        <v>100</v>
      </c>
      <c r="G1753" s="1" t="s">
        <v>46</v>
      </c>
      <c r="H1753" s="1" t="s">
        <v>47</v>
      </c>
      <c r="I1753" s="1" t="s">
        <v>36</v>
      </c>
      <c r="K1753" s="1" t="n">
        <v>68</v>
      </c>
      <c r="N1753" s="1" t="n">
        <v>75</v>
      </c>
    </row>
    <row r="1754" customFormat="false" ht="15" hidden="false" customHeight="true" outlineLevel="0" collapsed="false">
      <c r="A1754" s="1" t="n">
        <f aca="false">A1753+1</f>
        <v>1752</v>
      </c>
      <c r="B1754" s="1" t="n">
        <f aca="false">B1753+1</f>
        <v>2752</v>
      </c>
      <c r="C1754" s="1" t="s">
        <v>1833</v>
      </c>
      <c r="D1754" s="3" t="n">
        <v>36892</v>
      </c>
      <c r="E1754" s="1" t="s">
        <v>39</v>
      </c>
      <c r="F1754" s="1" t="n">
        <v>100</v>
      </c>
      <c r="G1754" s="1" t="s">
        <v>46</v>
      </c>
      <c r="H1754" s="1" t="s">
        <v>47</v>
      </c>
      <c r="I1754" s="1" t="s">
        <v>36</v>
      </c>
      <c r="K1754" s="1" t="n">
        <v>68</v>
      </c>
      <c r="N1754" s="1" t="n">
        <v>75</v>
      </c>
    </row>
    <row r="1755" customFormat="false" ht="15" hidden="false" customHeight="true" outlineLevel="0" collapsed="false">
      <c r="A1755" s="1" t="n">
        <f aca="false">A1754+1</f>
        <v>1753</v>
      </c>
      <c r="B1755" s="1" t="n">
        <f aca="false">B1754+1</f>
        <v>2753</v>
      </c>
      <c r="C1755" s="1" t="s">
        <v>1834</v>
      </c>
      <c r="D1755" s="3" t="n">
        <v>36982</v>
      </c>
      <c r="E1755" s="1" t="s">
        <v>39</v>
      </c>
      <c r="F1755" s="1" t="n">
        <v>100</v>
      </c>
      <c r="G1755" s="1" t="s">
        <v>46</v>
      </c>
      <c r="H1755" s="1" t="s">
        <v>47</v>
      </c>
      <c r="I1755" s="1" t="s">
        <v>36</v>
      </c>
      <c r="K1755" s="1" t="n">
        <v>68</v>
      </c>
      <c r="N1755" s="1" t="n">
        <v>75</v>
      </c>
    </row>
    <row r="1756" customFormat="false" ht="15" hidden="false" customHeight="true" outlineLevel="0" collapsed="false">
      <c r="A1756" s="1" t="n">
        <f aca="false">A1755+1</f>
        <v>1754</v>
      </c>
      <c r="B1756" s="1" t="n">
        <f aca="false">B1755+1</f>
        <v>2754</v>
      </c>
      <c r="C1756" s="1" t="s">
        <v>1835</v>
      </c>
      <c r="D1756" s="3" t="n">
        <v>37257</v>
      </c>
      <c r="E1756" s="1" t="s">
        <v>39</v>
      </c>
      <c r="F1756" s="1" t="n">
        <v>100</v>
      </c>
      <c r="G1756" s="1" t="s">
        <v>46</v>
      </c>
      <c r="H1756" s="1" t="s">
        <v>47</v>
      </c>
      <c r="I1756" s="1" t="s">
        <v>36</v>
      </c>
      <c r="K1756" s="1" t="n">
        <v>68</v>
      </c>
      <c r="N1756" s="1" t="n">
        <v>75</v>
      </c>
    </row>
    <row r="1757" customFormat="false" ht="15" hidden="false" customHeight="true" outlineLevel="0" collapsed="false">
      <c r="A1757" s="1" t="n">
        <f aca="false">A1756+1</f>
        <v>1755</v>
      </c>
      <c r="B1757" s="1" t="n">
        <f aca="false">B1756+1</f>
        <v>2755</v>
      </c>
      <c r="C1757" s="1" t="s">
        <v>1836</v>
      </c>
      <c r="D1757" s="3" t="n">
        <v>37347</v>
      </c>
      <c r="E1757" s="1" t="s">
        <v>39</v>
      </c>
      <c r="F1757" s="1" t="n">
        <v>100</v>
      </c>
      <c r="G1757" s="1" t="s">
        <v>46</v>
      </c>
      <c r="H1757" s="1" t="s">
        <v>47</v>
      </c>
      <c r="I1757" s="1" t="s">
        <v>36</v>
      </c>
      <c r="K1757" s="1" t="n">
        <v>68</v>
      </c>
      <c r="N1757" s="1" t="n">
        <v>75</v>
      </c>
    </row>
    <row r="1758" customFormat="false" ht="15" hidden="false" customHeight="true" outlineLevel="0" collapsed="false">
      <c r="A1758" s="1" t="n">
        <f aca="false">A1757+1</f>
        <v>1756</v>
      </c>
      <c r="B1758" s="1" t="n">
        <f aca="false">B1757+1</f>
        <v>2756</v>
      </c>
      <c r="C1758" s="1" t="s">
        <v>1837</v>
      </c>
      <c r="D1758" s="3" t="n">
        <v>37622</v>
      </c>
      <c r="E1758" s="1" t="s">
        <v>39</v>
      </c>
      <c r="F1758" s="1" t="n">
        <v>100</v>
      </c>
      <c r="G1758" s="1" t="s">
        <v>46</v>
      </c>
      <c r="H1758" s="1" t="s">
        <v>47</v>
      </c>
      <c r="I1758" s="1" t="s">
        <v>36</v>
      </c>
      <c r="K1758" s="1" t="n">
        <v>68</v>
      </c>
      <c r="N1758" s="1" t="n">
        <v>75</v>
      </c>
    </row>
    <row r="1759" customFormat="false" ht="15" hidden="false" customHeight="true" outlineLevel="0" collapsed="false">
      <c r="A1759" s="1" t="n">
        <f aca="false">A1758+1</f>
        <v>1757</v>
      </c>
      <c r="B1759" s="1" t="n">
        <f aca="false">B1758+1</f>
        <v>2757</v>
      </c>
      <c r="C1759" s="1" t="s">
        <v>1838</v>
      </c>
      <c r="D1759" s="3" t="n">
        <v>37712</v>
      </c>
      <c r="E1759" s="1" t="s">
        <v>39</v>
      </c>
      <c r="F1759" s="1" t="n">
        <v>100</v>
      </c>
      <c r="G1759" s="1" t="s">
        <v>46</v>
      </c>
      <c r="H1759" s="1" t="s">
        <v>47</v>
      </c>
      <c r="I1759" s="1" t="s">
        <v>36</v>
      </c>
      <c r="K1759" s="1" t="n">
        <v>68</v>
      </c>
      <c r="N1759" s="1" t="n">
        <v>75</v>
      </c>
    </row>
    <row r="1760" customFormat="false" ht="15" hidden="false" customHeight="true" outlineLevel="0" collapsed="false">
      <c r="A1760" s="1" t="n">
        <f aca="false">A1759+1</f>
        <v>1758</v>
      </c>
      <c r="B1760" s="1" t="n">
        <f aca="false">B1759+1</f>
        <v>2758</v>
      </c>
      <c r="C1760" s="1" t="s">
        <v>1839</v>
      </c>
      <c r="D1760" s="3" t="n">
        <v>37987</v>
      </c>
      <c r="E1760" s="1" t="s">
        <v>39</v>
      </c>
      <c r="F1760" s="1" t="n">
        <v>100</v>
      </c>
      <c r="G1760" s="1" t="s">
        <v>46</v>
      </c>
      <c r="H1760" s="1" t="s">
        <v>47</v>
      </c>
      <c r="I1760" s="1" t="s">
        <v>36</v>
      </c>
      <c r="K1760" s="1" t="n">
        <v>68</v>
      </c>
      <c r="N1760" s="1" t="n">
        <v>75</v>
      </c>
    </row>
    <row r="1761" customFormat="false" ht="15" hidden="false" customHeight="true" outlineLevel="0" collapsed="false">
      <c r="A1761" s="1" t="n">
        <f aca="false">A1760+1</f>
        <v>1759</v>
      </c>
      <c r="B1761" s="1" t="n">
        <f aca="false">B1760+1</f>
        <v>2759</v>
      </c>
      <c r="C1761" s="1" t="s">
        <v>1840</v>
      </c>
      <c r="D1761" s="3" t="n">
        <v>38078</v>
      </c>
      <c r="E1761" s="1" t="s">
        <v>39</v>
      </c>
      <c r="F1761" s="1" t="n">
        <v>100</v>
      </c>
      <c r="G1761" s="1" t="s">
        <v>46</v>
      </c>
      <c r="H1761" s="1" t="s">
        <v>47</v>
      </c>
      <c r="I1761" s="1" t="s">
        <v>36</v>
      </c>
      <c r="K1761" s="1" t="n">
        <v>68</v>
      </c>
      <c r="N1761" s="1" t="n">
        <v>75</v>
      </c>
    </row>
    <row r="1762" customFormat="false" ht="15" hidden="false" customHeight="true" outlineLevel="0" collapsed="false">
      <c r="A1762" s="1" t="n">
        <f aca="false">A1761+1</f>
        <v>1760</v>
      </c>
      <c r="B1762" s="1" t="n">
        <f aca="false">B1761+1</f>
        <v>2760</v>
      </c>
      <c r="C1762" s="1" t="s">
        <v>1841</v>
      </c>
      <c r="D1762" s="3" t="n">
        <v>38353</v>
      </c>
      <c r="E1762" s="1" t="s">
        <v>39</v>
      </c>
      <c r="F1762" s="1" t="n">
        <v>100</v>
      </c>
      <c r="G1762" s="1" t="s">
        <v>46</v>
      </c>
      <c r="H1762" s="1" t="s">
        <v>47</v>
      </c>
      <c r="I1762" s="1" t="s">
        <v>36</v>
      </c>
      <c r="K1762" s="1" t="n">
        <v>68</v>
      </c>
      <c r="N1762" s="1" t="n">
        <v>75</v>
      </c>
    </row>
    <row r="1763" customFormat="false" ht="15" hidden="false" customHeight="true" outlineLevel="0" collapsed="false">
      <c r="A1763" s="1" t="n">
        <f aca="false">A1762+1</f>
        <v>1761</v>
      </c>
      <c r="B1763" s="1" t="n">
        <f aca="false">B1762+1</f>
        <v>2761</v>
      </c>
      <c r="C1763" s="1" t="s">
        <v>1842</v>
      </c>
      <c r="D1763" s="3" t="n">
        <v>21551</v>
      </c>
      <c r="E1763" s="1" t="s">
        <v>39</v>
      </c>
      <c r="F1763" s="1" t="n">
        <v>100</v>
      </c>
      <c r="G1763" s="1" t="s">
        <v>46</v>
      </c>
      <c r="H1763" s="1" t="s">
        <v>47</v>
      </c>
      <c r="I1763" s="1" t="s">
        <v>36</v>
      </c>
      <c r="K1763" s="1" t="n">
        <v>68</v>
      </c>
      <c r="L1763" s="1" t="n">
        <v>4</v>
      </c>
      <c r="N1763" s="1" t="n">
        <v>75</v>
      </c>
    </row>
    <row r="1764" customFormat="false" ht="15" hidden="false" customHeight="true" outlineLevel="0" collapsed="false">
      <c r="A1764" s="1" t="n">
        <f aca="false">A1763+1</f>
        <v>1762</v>
      </c>
      <c r="B1764" s="1" t="n">
        <f aca="false">B1763+1</f>
        <v>2762</v>
      </c>
      <c r="C1764" s="1" t="s">
        <v>1843</v>
      </c>
      <c r="D1764" s="3" t="n">
        <v>21641</v>
      </c>
      <c r="E1764" s="1" t="s">
        <v>39</v>
      </c>
      <c r="F1764" s="1" t="n">
        <v>100</v>
      </c>
      <c r="G1764" s="1" t="s">
        <v>46</v>
      </c>
      <c r="H1764" s="1" t="s">
        <v>47</v>
      </c>
      <c r="I1764" s="1" t="s">
        <v>36</v>
      </c>
      <c r="K1764" s="1" t="n">
        <v>68</v>
      </c>
      <c r="L1764" s="1" t="n">
        <v>4</v>
      </c>
      <c r="N1764" s="1" t="n">
        <v>75</v>
      </c>
    </row>
    <row r="1765" customFormat="false" ht="15" hidden="false" customHeight="true" outlineLevel="0" collapsed="false">
      <c r="A1765" s="1" t="n">
        <f aca="false">A1764+1</f>
        <v>1763</v>
      </c>
      <c r="B1765" s="1" t="n">
        <f aca="false">B1764+1</f>
        <v>2763</v>
      </c>
      <c r="C1765" s="1" t="s">
        <v>1844</v>
      </c>
      <c r="D1765" s="3" t="n">
        <v>21916</v>
      </c>
      <c r="E1765" s="1" t="s">
        <v>39</v>
      </c>
      <c r="F1765" s="1" t="n">
        <v>100</v>
      </c>
      <c r="G1765" s="1" t="s">
        <v>46</v>
      </c>
      <c r="H1765" s="1" t="s">
        <v>47</v>
      </c>
      <c r="I1765" s="1" t="s">
        <v>36</v>
      </c>
      <c r="K1765" s="1" t="n">
        <v>68</v>
      </c>
      <c r="L1765" s="1" t="n">
        <v>4</v>
      </c>
      <c r="N1765" s="1" t="n">
        <v>75</v>
      </c>
    </row>
    <row r="1766" customFormat="false" ht="15" hidden="false" customHeight="true" outlineLevel="0" collapsed="false">
      <c r="A1766" s="1" t="n">
        <f aca="false">A1765+1</f>
        <v>1764</v>
      </c>
      <c r="B1766" s="1" t="n">
        <f aca="false">B1765+1</f>
        <v>2764</v>
      </c>
      <c r="C1766" s="1" t="s">
        <v>1845</v>
      </c>
      <c r="D1766" s="3" t="n">
        <v>22007</v>
      </c>
      <c r="E1766" s="1" t="s">
        <v>39</v>
      </c>
      <c r="F1766" s="1" t="n">
        <v>100</v>
      </c>
      <c r="G1766" s="1" t="s">
        <v>46</v>
      </c>
      <c r="H1766" s="1" t="s">
        <v>47</v>
      </c>
      <c r="I1766" s="1" t="s">
        <v>36</v>
      </c>
      <c r="K1766" s="1" t="n">
        <v>68</v>
      </c>
      <c r="L1766" s="1" t="n">
        <v>4</v>
      </c>
      <c r="N1766" s="1" t="n">
        <v>75</v>
      </c>
    </row>
    <row r="1767" customFormat="false" ht="15" hidden="false" customHeight="true" outlineLevel="0" collapsed="false">
      <c r="A1767" s="1" t="n">
        <f aca="false">A1766+1</f>
        <v>1765</v>
      </c>
      <c r="B1767" s="1" t="n">
        <f aca="false">B1766+1</f>
        <v>2765</v>
      </c>
      <c r="C1767" s="1" t="s">
        <v>1846</v>
      </c>
      <c r="D1767" s="3" t="n">
        <v>22282</v>
      </c>
      <c r="E1767" s="1" t="s">
        <v>39</v>
      </c>
      <c r="F1767" s="1" t="n">
        <v>100</v>
      </c>
      <c r="G1767" s="1" t="s">
        <v>46</v>
      </c>
      <c r="H1767" s="1" t="s">
        <v>47</v>
      </c>
      <c r="I1767" s="1" t="s">
        <v>36</v>
      </c>
      <c r="K1767" s="1" t="n">
        <v>68</v>
      </c>
      <c r="L1767" s="1" t="n">
        <v>4</v>
      </c>
      <c r="N1767" s="1" t="n">
        <v>75</v>
      </c>
    </row>
    <row r="1768" customFormat="false" ht="15" hidden="false" customHeight="true" outlineLevel="0" collapsed="false">
      <c r="A1768" s="1" t="n">
        <f aca="false">A1767+1</f>
        <v>1766</v>
      </c>
      <c r="B1768" s="1" t="n">
        <f aca="false">B1767+1</f>
        <v>2766</v>
      </c>
      <c r="C1768" s="1" t="s">
        <v>1847</v>
      </c>
      <c r="D1768" s="3" t="n">
        <v>22372</v>
      </c>
      <c r="E1768" s="1" t="s">
        <v>39</v>
      </c>
      <c r="F1768" s="1" t="n">
        <v>100</v>
      </c>
      <c r="G1768" s="1" t="s">
        <v>46</v>
      </c>
      <c r="H1768" s="1" t="s">
        <v>47</v>
      </c>
      <c r="I1768" s="1" t="s">
        <v>36</v>
      </c>
      <c r="K1768" s="1" t="n">
        <v>68</v>
      </c>
      <c r="L1768" s="1" t="n">
        <v>4</v>
      </c>
      <c r="N1768" s="1" t="n">
        <v>75</v>
      </c>
    </row>
    <row r="1769" customFormat="false" ht="15" hidden="false" customHeight="true" outlineLevel="0" collapsed="false">
      <c r="A1769" s="1" t="n">
        <f aca="false">A1768+1</f>
        <v>1767</v>
      </c>
      <c r="B1769" s="1" t="n">
        <f aca="false">B1768+1</f>
        <v>2767</v>
      </c>
      <c r="C1769" s="1" t="s">
        <v>1848</v>
      </c>
      <c r="D1769" s="3" t="n">
        <v>22647</v>
      </c>
      <c r="E1769" s="1" t="s">
        <v>39</v>
      </c>
      <c r="F1769" s="1" t="n">
        <v>100</v>
      </c>
      <c r="G1769" s="1" t="s">
        <v>46</v>
      </c>
      <c r="H1769" s="1" t="s">
        <v>47</v>
      </c>
      <c r="I1769" s="1" t="s">
        <v>36</v>
      </c>
      <c r="K1769" s="1" t="n">
        <v>68</v>
      </c>
      <c r="L1769" s="1" t="n">
        <v>4</v>
      </c>
      <c r="N1769" s="1" t="n">
        <v>75</v>
      </c>
    </row>
    <row r="1770" customFormat="false" ht="15" hidden="false" customHeight="true" outlineLevel="0" collapsed="false">
      <c r="A1770" s="1" t="n">
        <f aca="false">A1769+1</f>
        <v>1768</v>
      </c>
      <c r="B1770" s="1" t="n">
        <f aca="false">B1769+1</f>
        <v>2768</v>
      </c>
      <c r="C1770" s="1" t="s">
        <v>1849</v>
      </c>
      <c r="D1770" s="3" t="n">
        <v>22737</v>
      </c>
      <c r="E1770" s="1" t="s">
        <v>39</v>
      </c>
      <c r="F1770" s="1" t="n">
        <v>100</v>
      </c>
      <c r="G1770" s="1" t="s">
        <v>46</v>
      </c>
      <c r="H1770" s="1" t="s">
        <v>47</v>
      </c>
      <c r="I1770" s="1" t="s">
        <v>36</v>
      </c>
      <c r="K1770" s="1" t="n">
        <v>68</v>
      </c>
      <c r="L1770" s="1" t="n">
        <v>4</v>
      </c>
      <c r="N1770" s="1" t="n">
        <v>75</v>
      </c>
    </row>
    <row r="1771" customFormat="false" ht="15" hidden="false" customHeight="true" outlineLevel="0" collapsed="false">
      <c r="A1771" s="1" t="n">
        <f aca="false">A1770+1</f>
        <v>1769</v>
      </c>
      <c r="B1771" s="1" t="n">
        <f aca="false">B1770+1</f>
        <v>2769</v>
      </c>
      <c r="C1771" s="1" t="s">
        <v>1850</v>
      </c>
      <c r="D1771" s="3" t="n">
        <v>23012</v>
      </c>
      <c r="E1771" s="1" t="s">
        <v>39</v>
      </c>
      <c r="F1771" s="1" t="n">
        <v>100</v>
      </c>
      <c r="G1771" s="1" t="s">
        <v>46</v>
      </c>
      <c r="H1771" s="1" t="s">
        <v>47</v>
      </c>
      <c r="I1771" s="1" t="s">
        <v>36</v>
      </c>
      <c r="K1771" s="1" t="n">
        <v>68</v>
      </c>
      <c r="L1771" s="1" t="n">
        <v>4</v>
      </c>
      <c r="N1771" s="1" t="n">
        <v>75</v>
      </c>
    </row>
    <row r="1772" customFormat="false" ht="15" hidden="false" customHeight="true" outlineLevel="0" collapsed="false">
      <c r="A1772" s="1" t="n">
        <f aca="false">A1771+1</f>
        <v>1770</v>
      </c>
      <c r="B1772" s="1" t="n">
        <f aca="false">B1771+1</f>
        <v>2770</v>
      </c>
      <c r="C1772" s="1" t="s">
        <v>1851</v>
      </c>
      <c r="D1772" s="3" t="n">
        <v>23102</v>
      </c>
      <c r="E1772" s="1" t="s">
        <v>39</v>
      </c>
      <c r="F1772" s="1" t="n">
        <v>100</v>
      </c>
      <c r="G1772" s="1" t="s">
        <v>46</v>
      </c>
      <c r="H1772" s="1" t="s">
        <v>47</v>
      </c>
      <c r="I1772" s="1" t="s">
        <v>36</v>
      </c>
      <c r="K1772" s="1" t="n">
        <v>68</v>
      </c>
      <c r="L1772" s="1" t="n">
        <v>4</v>
      </c>
      <c r="N1772" s="1" t="n">
        <v>75</v>
      </c>
    </row>
    <row r="1773" customFormat="false" ht="15" hidden="false" customHeight="true" outlineLevel="0" collapsed="false">
      <c r="A1773" s="1" t="n">
        <f aca="false">A1772+1</f>
        <v>1771</v>
      </c>
      <c r="B1773" s="1" t="n">
        <f aca="false">B1772+1</f>
        <v>2771</v>
      </c>
      <c r="C1773" s="1" t="s">
        <v>1852</v>
      </c>
      <c r="D1773" s="3" t="n">
        <v>23377</v>
      </c>
      <c r="E1773" s="1" t="s">
        <v>39</v>
      </c>
      <c r="F1773" s="1" t="n">
        <v>100</v>
      </c>
      <c r="G1773" s="1" t="s">
        <v>46</v>
      </c>
      <c r="H1773" s="1" t="s">
        <v>47</v>
      </c>
      <c r="I1773" s="1" t="s">
        <v>36</v>
      </c>
      <c r="K1773" s="1" t="n">
        <v>68</v>
      </c>
      <c r="L1773" s="1" t="n">
        <v>4</v>
      </c>
      <c r="N1773" s="1" t="n">
        <v>75</v>
      </c>
    </row>
    <row r="1774" customFormat="false" ht="15" hidden="false" customHeight="true" outlineLevel="0" collapsed="false">
      <c r="A1774" s="1" t="n">
        <f aca="false">A1773+1</f>
        <v>1772</v>
      </c>
      <c r="B1774" s="1" t="n">
        <f aca="false">B1773+1</f>
        <v>2772</v>
      </c>
      <c r="C1774" s="1" t="s">
        <v>1853</v>
      </c>
      <c r="D1774" s="3" t="n">
        <v>23468</v>
      </c>
      <c r="E1774" s="1" t="s">
        <v>39</v>
      </c>
      <c r="F1774" s="1" t="n">
        <v>100</v>
      </c>
      <c r="G1774" s="1" t="s">
        <v>46</v>
      </c>
      <c r="H1774" s="1" t="s">
        <v>47</v>
      </c>
      <c r="I1774" s="1" t="s">
        <v>36</v>
      </c>
      <c r="K1774" s="1" t="n">
        <v>68</v>
      </c>
      <c r="L1774" s="1" t="n">
        <v>4</v>
      </c>
      <c r="N1774" s="1" t="n">
        <v>75</v>
      </c>
    </row>
    <row r="1775" customFormat="false" ht="15" hidden="false" customHeight="true" outlineLevel="0" collapsed="false">
      <c r="A1775" s="1" t="n">
        <f aca="false">A1774+1</f>
        <v>1773</v>
      </c>
      <c r="B1775" s="1" t="n">
        <f aca="false">B1774+1</f>
        <v>2773</v>
      </c>
      <c r="C1775" s="1" t="s">
        <v>1854</v>
      </c>
      <c r="D1775" s="3" t="n">
        <v>23743</v>
      </c>
      <c r="E1775" s="1" t="s">
        <v>39</v>
      </c>
      <c r="F1775" s="1" t="n">
        <v>100</v>
      </c>
      <c r="G1775" s="1" t="s">
        <v>46</v>
      </c>
      <c r="H1775" s="1" t="s">
        <v>47</v>
      </c>
      <c r="I1775" s="1" t="s">
        <v>36</v>
      </c>
      <c r="K1775" s="1" t="n">
        <v>68</v>
      </c>
      <c r="L1775" s="1" t="n">
        <v>4</v>
      </c>
      <c r="N1775" s="1" t="n">
        <v>75</v>
      </c>
    </row>
    <row r="1776" customFormat="false" ht="15" hidden="false" customHeight="true" outlineLevel="0" collapsed="false">
      <c r="A1776" s="1" t="n">
        <f aca="false">A1775+1</f>
        <v>1774</v>
      </c>
      <c r="B1776" s="1" t="n">
        <f aca="false">B1775+1</f>
        <v>2774</v>
      </c>
      <c r="C1776" s="1" t="s">
        <v>1855</v>
      </c>
      <c r="D1776" s="3" t="n">
        <v>23833</v>
      </c>
      <c r="E1776" s="1" t="s">
        <v>39</v>
      </c>
      <c r="F1776" s="1" t="n">
        <v>100</v>
      </c>
      <c r="G1776" s="1" t="s">
        <v>46</v>
      </c>
      <c r="H1776" s="1" t="s">
        <v>47</v>
      </c>
      <c r="I1776" s="1" t="s">
        <v>36</v>
      </c>
      <c r="K1776" s="1" t="n">
        <v>68</v>
      </c>
      <c r="L1776" s="1" t="n">
        <v>4</v>
      </c>
      <c r="N1776" s="1" t="n">
        <v>75</v>
      </c>
    </row>
    <row r="1777" customFormat="false" ht="15" hidden="false" customHeight="true" outlineLevel="0" collapsed="false">
      <c r="A1777" s="1" t="n">
        <f aca="false">A1776+1</f>
        <v>1775</v>
      </c>
      <c r="B1777" s="1" t="n">
        <f aca="false">B1776+1</f>
        <v>2775</v>
      </c>
      <c r="C1777" s="1" t="s">
        <v>1856</v>
      </c>
      <c r="D1777" s="3" t="n">
        <v>24108</v>
      </c>
      <c r="E1777" s="1" t="s">
        <v>39</v>
      </c>
      <c r="F1777" s="1" t="n">
        <v>100</v>
      </c>
      <c r="G1777" s="1" t="s">
        <v>46</v>
      </c>
      <c r="H1777" s="1" t="s">
        <v>47</v>
      </c>
      <c r="I1777" s="1" t="s">
        <v>36</v>
      </c>
      <c r="K1777" s="1" t="n">
        <v>68</v>
      </c>
      <c r="L1777" s="1" t="n">
        <v>4</v>
      </c>
      <c r="N1777" s="1" t="n">
        <v>75</v>
      </c>
    </row>
    <row r="1778" customFormat="false" ht="15" hidden="false" customHeight="true" outlineLevel="0" collapsed="false">
      <c r="A1778" s="1" t="n">
        <f aca="false">A1777+1</f>
        <v>1776</v>
      </c>
      <c r="B1778" s="1" t="n">
        <f aca="false">B1777+1</f>
        <v>2776</v>
      </c>
      <c r="C1778" s="1" t="s">
        <v>1857</v>
      </c>
      <c r="D1778" s="3" t="n">
        <v>24198</v>
      </c>
      <c r="E1778" s="1" t="s">
        <v>39</v>
      </c>
      <c r="F1778" s="1" t="n">
        <v>100</v>
      </c>
      <c r="G1778" s="1" t="s">
        <v>46</v>
      </c>
      <c r="H1778" s="1" t="s">
        <v>47</v>
      </c>
      <c r="I1778" s="1" t="s">
        <v>36</v>
      </c>
      <c r="K1778" s="1" t="n">
        <v>68</v>
      </c>
      <c r="L1778" s="1" t="n">
        <v>4</v>
      </c>
      <c r="N1778" s="1" t="n">
        <v>75</v>
      </c>
    </row>
    <row r="1779" customFormat="false" ht="15" hidden="false" customHeight="true" outlineLevel="0" collapsed="false">
      <c r="A1779" s="1" t="n">
        <f aca="false">A1778+1</f>
        <v>1777</v>
      </c>
      <c r="B1779" s="1" t="n">
        <f aca="false">B1778+1</f>
        <v>2777</v>
      </c>
      <c r="C1779" s="1" t="s">
        <v>1858</v>
      </c>
      <c r="D1779" s="3" t="n">
        <v>24473</v>
      </c>
      <c r="E1779" s="1" t="s">
        <v>39</v>
      </c>
      <c r="F1779" s="1" t="n">
        <v>100</v>
      </c>
      <c r="G1779" s="1" t="s">
        <v>46</v>
      </c>
      <c r="H1779" s="1" t="s">
        <v>47</v>
      </c>
      <c r="I1779" s="1" t="s">
        <v>36</v>
      </c>
      <c r="K1779" s="1" t="n">
        <v>68</v>
      </c>
      <c r="L1779" s="1" t="n">
        <v>4</v>
      </c>
      <c r="N1779" s="1" t="n">
        <v>75</v>
      </c>
    </row>
    <row r="1780" customFormat="false" ht="15" hidden="false" customHeight="true" outlineLevel="0" collapsed="false">
      <c r="A1780" s="1" t="n">
        <f aca="false">A1779+1</f>
        <v>1778</v>
      </c>
      <c r="B1780" s="1" t="n">
        <f aca="false">B1779+1</f>
        <v>2778</v>
      </c>
      <c r="C1780" s="1" t="s">
        <v>1859</v>
      </c>
      <c r="D1780" s="3" t="n">
        <v>24563</v>
      </c>
      <c r="E1780" s="1" t="s">
        <v>39</v>
      </c>
      <c r="F1780" s="1" t="n">
        <v>100</v>
      </c>
      <c r="G1780" s="1" t="s">
        <v>46</v>
      </c>
      <c r="H1780" s="1" t="s">
        <v>47</v>
      </c>
      <c r="I1780" s="1" t="s">
        <v>36</v>
      </c>
      <c r="K1780" s="1" t="n">
        <v>68</v>
      </c>
      <c r="L1780" s="1" t="n">
        <v>4</v>
      </c>
      <c r="N1780" s="1" t="n">
        <v>75</v>
      </c>
    </row>
    <row r="1781" customFormat="false" ht="15" hidden="false" customHeight="true" outlineLevel="0" collapsed="false">
      <c r="A1781" s="1" t="n">
        <f aca="false">A1780+1</f>
        <v>1779</v>
      </c>
      <c r="B1781" s="1" t="n">
        <f aca="false">B1780+1</f>
        <v>2779</v>
      </c>
      <c r="C1781" s="1" t="s">
        <v>1860</v>
      </c>
      <c r="D1781" s="3" t="n">
        <v>24838</v>
      </c>
      <c r="E1781" s="1" t="s">
        <v>39</v>
      </c>
      <c r="F1781" s="1" t="n">
        <v>100</v>
      </c>
      <c r="G1781" s="1" t="s">
        <v>46</v>
      </c>
      <c r="H1781" s="1" t="s">
        <v>47</v>
      </c>
      <c r="I1781" s="1" t="s">
        <v>36</v>
      </c>
      <c r="K1781" s="1" t="n">
        <v>68</v>
      </c>
      <c r="L1781" s="1" t="n">
        <v>4</v>
      </c>
      <c r="N1781" s="1" t="n">
        <v>75</v>
      </c>
    </row>
    <row r="1782" customFormat="false" ht="15" hidden="false" customHeight="true" outlineLevel="0" collapsed="false">
      <c r="A1782" s="1" t="n">
        <f aca="false">A1781+1</f>
        <v>1780</v>
      </c>
      <c r="B1782" s="1" t="n">
        <f aca="false">B1781+1</f>
        <v>2780</v>
      </c>
      <c r="C1782" s="1" t="s">
        <v>1861</v>
      </c>
      <c r="D1782" s="3" t="n">
        <v>24929</v>
      </c>
      <c r="E1782" s="1" t="s">
        <v>39</v>
      </c>
      <c r="F1782" s="1" t="n">
        <v>100</v>
      </c>
      <c r="G1782" s="1" t="s">
        <v>46</v>
      </c>
      <c r="H1782" s="1" t="s">
        <v>47</v>
      </c>
      <c r="I1782" s="1" t="s">
        <v>36</v>
      </c>
      <c r="K1782" s="1" t="n">
        <v>68</v>
      </c>
      <c r="L1782" s="1" t="n">
        <v>4</v>
      </c>
      <c r="N1782" s="1" t="n">
        <v>75</v>
      </c>
    </row>
    <row r="1783" customFormat="false" ht="15" hidden="false" customHeight="true" outlineLevel="0" collapsed="false">
      <c r="A1783" s="1" t="n">
        <f aca="false">A1782+1</f>
        <v>1781</v>
      </c>
      <c r="B1783" s="1" t="n">
        <f aca="false">B1782+1</f>
        <v>2781</v>
      </c>
      <c r="C1783" s="1" t="s">
        <v>1862</v>
      </c>
      <c r="D1783" s="3" t="n">
        <v>25204</v>
      </c>
      <c r="E1783" s="1" t="s">
        <v>39</v>
      </c>
      <c r="F1783" s="1" t="n">
        <v>100</v>
      </c>
      <c r="G1783" s="1" t="s">
        <v>46</v>
      </c>
      <c r="H1783" s="1" t="s">
        <v>47</v>
      </c>
      <c r="I1783" s="1" t="s">
        <v>36</v>
      </c>
      <c r="K1783" s="1" t="n">
        <v>68</v>
      </c>
      <c r="L1783" s="1" t="n">
        <v>4</v>
      </c>
      <c r="N1783" s="1" t="n">
        <v>75</v>
      </c>
    </row>
    <row r="1784" customFormat="false" ht="15" hidden="false" customHeight="true" outlineLevel="0" collapsed="false">
      <c r="A1784" s="1" t="n">
        <f aca="false">A1783+1</f>
        <v>1782</v>
      </c>
      <c r="B1784" s="1" t="n">
        <f aca="false">B1783+1</f>
        <v>2782</v>
      </c>
      <c r="C1784" s="1" t="s">
        <v>1863</v>
      </c>
      <c r="D1784" s="3" t="n">
        <v>25294</v>
      </c>
      <c r="E1784" s="1" t="s">
        <v>39</v>
      </c>
      <c r="F1784" s="1" t="n">
        <v>100</v>
      </c>
      <c r="G1784" s="1" t="s">
        <v>46</v>
      </c>
      <c r="H1784" s="1" t="s">
        <v>47</v>
      </c>
      <c r="I1784" s="1" t="s">
        <v>36</v>
      </c>
      <c r="K1784" s="1" t="n">
        <v>68</v>
      </c>
      <c r="L1784" s="1" t="n">
        <v>4</v>
      </c>
      <c r="N1784" s="1" t="n">
        <v>75</v>
      </c>
    </row>
    <row r="1785" customFormat="false" ht="15" hidden="false" customHeight="true" outlineLevel="0" collapsed="false">
      <c r="A1785" s="1" t="n">
        <f aca="false">A1784+1</f>
        <v>1783</v>
      </c>
      <c r="B1785" s="1" t="n">
        <f aca="false">B1784+1</f>
        <v>2783</v>
      </c>
      <c r="C1785" s="1" t="s">
        <v>1864</v>
      </c>
      <c r="D1785" s="3" t="n">
        <v>25569</v>
      </c>
      <c r="E1785" s="1" t="s">
        <v>39</v>
      </c>
      <c r="F1785" s="1" t="n">
        <v>100</v>
      </c>
      <c r="G1785" s="1" t="s">
        <v>46</v>
      </c>
      <c r="H1785" s="1" t="s">
        <v>47</v>
      </c>
      <c r="I1785" s="1" t="s">
        <v>36</v>
      </c>
      <c r="K1785" s="1" t="n">
        <v>68</v>
      </c>
      <c r="L1785" s="1" t="n">
        <v>4</v>
      </c>
      <c r="N1785" s="1" t="n">
        <v>75</v>
      </c>
    </row>
    <row r="1786" customFormat="false" ht="15" hidden="false" customHeight="true" outlineLevel="0" collapsed="false">
      <c r="A1786" s="1" t="n">
        <f aca="false">A1785+1</f>
        <v>1784</v>
      </c>
      <c r="B1786" s="1" t="n">
        <f aca="false">B1785+1</f>
        <v>2784</v>
      </c>
      <c r="C1786" s="1" t="s">
        <v>1865</v>
      </c>
      <c r="D1786" s="3" t="n">
        <v>25659</v>
      </c>
      <c r="E1786" s="1" t="s">
        <v>39</v>
      </c>
      <c r="F1786" s="1" t="n">
        <v>100</v>
      </c>
      <c r="G1786" s="1" t="s">
        <v>46</v>
      </c>
      <c r="H1786" s="1" t="s">
        <v>47</v>
      </c>
      <c r="I1786" s="1" t="s">
        <v>36</v>
      </c>
      <c r="K1786" s="1" t="n">
        <v>68</v>
      </c>
      <c r="L1786" s="1" t="n">
        <v>4</v>
      </c>
      <c r="N1786" s="1" t="n">
        <v>75</v>
      </c>
    </row>
    <row r="1787" customFormat="false" ht="15" hidden="false" customHeight="true" outlineLevel="0" collapsed="false">
      <c r="A1787" s="1" t="n">
        <f aca="false">A1786+1</f>
        <v>1785</v>
      </c>
      <c r="B1787" s="1" t="n">
        <f aca="false">B1786+1</f>
        <v>2785</v>
      </c>
      <c r="C1787" s="1" t="s">
        <v>1866</v>
      </c>
      <c r="D1787" s="3" t="n">
        <v>25934</v>
      </c>
      <c r="E1787" s="1" t="s">
        <v>39</v>
      </c>
      <c r="F1787" s="1" t="n">
        <v>100</v>
      </c>
      <c r="G1787" s="1" t="s">
        <v>46</v>
      </c>
      <c r="H1787" s="1" t="s">
        <v>47</v>
      </c>
      <c r="I1787" s="1" t="s">
        <v>36</v>
      </c>
      <c r="K1787" s="1" t="n">
        <v>68</v>
      </c>
      <c r="L1787" s="1" t="n">
        <v>4</v>
      </c>
      <c r="N1787" s="1" t="n">
        <v>75</v>
      </c>
    </row>
    <row r="1788" customFormat="false" ht="15" hidden="false" customHeight="true" outlineLevel="0" collapsed="false">
      <c r="A1788" s="1" t="n">
        <f aca="false">A1787+1</f>
        <v>1786</v>
      </c>
      <c r="B1788" s="1" t="n">
        <f aca="false">B1787+1</f>
        <v>2786</v>
      </c>
      <c r="C1788" s="1" t="s">
        <v>1867</v>
      </c>
      <c r="D1788" s="3" t="n">
        <v>26024</v>
      </c>
      <c r="E1788" s="1" t="s">
        <v>39</v>
      </c>
      <c r="F1788" s="1" t="n">
        <v>100</v>
      </c>
      <c r="G1788" s="1" t="s">
        <v>46</v>
      </c>
      <c r="H1788" s="1" t="s">
        <v>47</v>
      </c>
      <c r="I1788" s="1" t="s">
        <v>36</v>
      </c>
      <c r="K1788" s="1" t="n">
        <v>68</v>
      </c>
      <c r="L1788" s="1" t="n">
        <v>4</v>
      </c>
      <c r="N1788" s="1" t="n">
        <v>75</v>
      </c>
    </row>
    <row r="1789" customFormat="false" ht="15" hidden="false" customHeight="true" outlineLevel="0" collapsed="false">
      <c r="A1789" s="1" t="n">
        <f aca="false">A1788+1</f>
        <v>1787</v>
      </c>
      <c r="B1789" s="1" t="n">
        <f aca="false">B1788+1</f>
        <v>2787</v>
      </c>
      <c r="C1789" s="1" t="s">
        <v>1868</v>
      </c>
      <c r="D1789" s="3" t="n">
        <v>26299</v>
      </c>
      <c r="E1789" s="1" t="s">
        <v>39</v>
      </c>
      <c r="F1789" s="1" t="n">
        <v>100</v>
      </c>
      <c r="G1789" s="1" t="s">
        <v>46</v>
      </c>
      <c r="H1789" s="1" t="s">
        <v>47</v>
      </c>
      <c r="I1789" s="1" t="s">
        <v>36</v>
      </c>
      <c r="K1789" s="1" t="n">
        <v>68</v>
      </c>
      <c r="L1789" s="1" t="n">
        <v>4</v>
      </c>
      <c r="N1789" s="1" t="n">
        <v>75</v>
      </c>
    </row>
    <row r="1790" customFormat="false" ht="15" hidden="false" customHeight="true" outlineLevel="0" collapsed="false">
      <c r="A1790" s="1" t="n">
        <f aca="false">A1789+1</f>
        <v>1788</v>
      </c>
      <c r="B1790" s="1" t="n">
        <f aca="false">B1789+1</f>
        <v>2788</v>
      </c>
      <c r="C1790" s="1" t="s">
        <v>1869</v>
      </c>
      <c r="D1790" s="3" t="n">
        <v>26390</v>
      </c>
      <c r="E1790" s="1" t="s">
        <v>39</v>
      </c>
      <c r="F1790" s="1" t="n">
        <v>100</v>
      </c>
      <c r="G1790" s="1" t="s">
        <v>46</v>
      </c>
      <c r="H1790" s="1" t="s">
        <v>47</v>
      </c>
      <c r="I1790" s="1" t="s">
        <v>36</v>
      </c>
      <c r="K1790" s="1" t="n">
        <v>68</v>
      </c>
      <c r="L1790" s="1" t="n">
        <v>4</v>
      </c>
      <c r="N1790" s="1" t="n">
        <v>75</v>
      </c>
    </row>
    <row r="1791" customFormat="false" ht="15" hidden="false" customHeight="true" outlineLevel="0" collapsed="false">
      <c r="A1791" s="1" t="n">
        <f aca="false">A1790+1</f>
        <v>1789</v>
      </c>
      <c r="B1791" s="1" t="n">
        <f aca="false">B1790+1</f>
        <v>2789</v>
      </c>
      <c r="C1791" s="1" t="s">
        <v>1870</v>
      </c>
      <c r="D1791" s="3" t="n">
        <v>26665</v>
      </c>
      <c r="E1791" s="1" t="s">
        <v>39</v>
      </c>
      <c r="F1791" s="1" t="n">
        <v>100</v>
      </c>
      <c r="G1791" s="1" t="s">
        <v>46</v>
      </c>
      <c r="H1791" s="1" t="s">
        <v>47</v>
      </c>
      <c r="I1791" s="1" t="s">
        <v>36</v>
      </c>
      <c r="K1791" s="1" t="n">
        <v>68</v>
      </c>
      <c r="L1791" s="1" t="n">
        <v>4</v>
      </c>
      <c r="N1791" s="1" t="n">
        <v>75</v>
      </c>
    </row>
    <row r="1792" customFormat="false" ht="15" hidden="false" customHeight="true" outlineLevel="0" collapsed="false">
      <c r="A1792" s="1" t="n">
        <f aca="false">A1791+1</f>
        <v>1790</v>
      </c>
      <c r="B1792" s="1" t="n">
        <f aca="false">B1791+1</f>
        <v>2790</v>
      </c>
      <c r="C1792" s="1" t="s">
        <v>1871</v>
      </c>
      <c r="D1792" s="3" t="n">
        <v>26755</v>
      </c>
      <c r="E1792" s="1" t="s">
        <v>39</v>
      </c>
      <c r="F1792" s="1" t="n">
        <v>100</v>
      </c>
      <c r="G1792" s="1" t="s">
        <v>46</v>
      </c>
      <c r="H1792" s="1" t="s">
        <v>47</v>
      </c>
      <c r="I1792" s="1" t="s">
        <v>36</v>
      </c>
      <c r="K1792" s="1" t="n">
        <v>68</v>
      </c>
      <c r="L1792" s="1" t="n">
        <v>4</v>
      </c>
      <c r="N1792" s="1" t="n">
        <v>75</v>
      </c>
    </row>
    <row r="1793" customFormat="false" ht="15" hidden="false" customHeight="true" outlineLevel="0" collapsed="false">
      <c r="A1793" s="1" t="n">
        <f aca="false">A1792+1</f>
        <v>1791</v>
      </c>
      <c r="B1793" s="1" t="n">
        <f aca="false">B1792+1</f>
        <v>2791</v>
      </c>
      <c r="C1793" s="1" t="s">
        <v>1872</v>
      </c>
      <c r="D1793" s="3" t="n">
        <v>27030</v>
      </c>
      <c r="E1793" s="1" t="s">
        <v>39</v>
      </c>
      <c r="F1793" s="1" t="n">
        <v>100</v>
      </c>
      <c r="G1793" s="1" t="s">
        <v>46</v>
      </c>
      <c r="H1793" s="1" t="s">
        <v>47</v>
      </c>
      <c r="I1793" s="1" t="s">
        <v>36</v>
      </c>
      <c r="K1793" s="1" t="n">
        <v>68</v>
      </c>
      <c r="L1793" s="1" t="n">
        <v>4</v>
      </c>
      <c r="N1793" s="1" t="n">
        <v>75</v>
      </c>
    </row>
    <row r="1794" customFormat="false" ht="15" hidden="false" customHeight="true" outlineLevel="0" collapsed="false">
      <c r="A1794" s="1" t="n">
        <f aca="false">A1793+1</f>
        <v>1792</v>
      </c>
      <c r="B1794" s="1" t="n">
        <f aca="false">B1793+1</f>
        <v>2792</v>
      </c>
      <c r="C1794" s="1" t="s">
        <v>1873</v>
      </c>
      <c r="D1794" s="3" t="n">
        <v>27120</v>
      </c>
      <c r="E1794" s="1" t="s">
        <v>39</v>
      </c>
      <c r="F1794" s="1" t="n">
        <v>100</v>
      </c>
      <c r="G1794" s="1" t="s">
        <v>46</v>
      </c>
      <c r="H1794" s="1" t="s">
        <v>47</v>
      </c>
      <c r="I1794" s="1" t="s">
        <v>36</v>
      </c>
      <c r="K1794" s="1" t="n">
        <v>68</v>
      </c>
      <c r="L1794" s="1" t="n">
        <v>4</v>
      </c>
      <c r="N1794" s="1" t="n">
        <v>75</v>
      </c>
    </row>
    <row r="1795" customFormat="false" ht="15" hidden="false" customHeight="true" outlineLevel="0" collapsed="false">
      <c r="A1795" s="1" t="n">
        <f aca="false">A1794+1</f>
        <v>1793</v>
      </c>
      <c r="B1795" s="1" t="n">
        <f aca="false">B1794+1</f>
        <v>2793</v>
      </c>
      <c r="C1795" s="1" t="s">
        <v>1874</v>
      </c>
      <c r="D1795" s="3" t="n">
        <v>27395</v>
      </c>
      <c r="E1795" s="1" t="s">
        <v>39</v>
      </c>
      <c r="F1795" s="1" t="n">
        <v>100</v>
      </c>
      <c r="G1795" s="1" t="s">
        <v>46</v>
      </c>
      <c r="H1795" s="1" t="s">
        <v>47</v>
      </c>
      <c r="I1795" s="1" t="s">
        <v>36</v>
      </c>
      <c r="K1795" s="1" t="n">
        <v>68</v>
      </c>
      <c r="L1795" s="1" t="n">
        <v>4</v>
      </c>
      <c r="N1795" s="1" t="n">
        <v>75</v>
      </c>
    </row>
    <row r="1796" customFormat="false" ht="15" hidden="false" customHeight="true" outlineLevel="0" collapsed="false">
      <c r="A1796" s="1" t="n">
        <f aca="false">A1795+1</f>
        <v>1794</v>
      </c>
      <c r="B1796" s="1" t="n">
        <f aca="false">B1795+1</f>
        <v>2794</v>
      </c>
      <c r="C1796" s="1" t="s">
        <v>1875</v>
      </c>
      <c r="D1796" s="3" t="n">
        <v>27485</v>
      </c>
      <c r="E1796" s="1" t="s">
        <v>39</v>
      </c>
      <c r="F1796" s="1" t="n">
        <v>100</v>
      </c>
      <c r="G1796" s="1" t="s">
        <v>46</v>
      </c>
      <c r="H1796" s="1" t="s">
        <v>47</v>
      </c>
      <c r="I1796" s="1" t="s">
        <v>36</v>
      </c>
      <c r="K1796" s="1" t="n">
        <v>68</v>
      </c>
      <c r="L1796" s="1" t="n">
        <v>4</v>
      </c>
      <c r="N1796" s="1" t="n">
        <v>75</v>
      </c>
    </row>
    <row r="1797" customFormat="false" ht="15" hidden="false" customHeight="true" outlineLevel="0" collapsed="false">
      <c r="A1797" s="1" t="n">
        <f aca="false">A1796+1</f>
        <v>1795</v>
      </c>
      <c r="B1797" s="1" t="n">
        <f aca="false">B1796+1</f>
        <v>2795</v>
      </c>
      <c r="C1797" s="1" t="s">
        <v>1876</v>
      </c>
      <c r="D1797" s="3" t="n">
        <v>27760</v>
      </c>
      <c r="E1797" s="1" t="s">
        <v>39</v>
      </c>
      <c r="F1797" s="1" t="n">
        <v>100</v>
      </c>
      <c r="G1797" s="1" t="s">
        <v>46</v>
      </c>
      <c r="H1797" s="1" t="s">
        <v>47</v>
      </c>
      <c r="I1797" s="1" t="s">
        <v>36</v>
      </c>
      <c r="K1797" s="1" t="n">
        <v>68</v>
      </c>
      <c r="L1797" s="1" t="n">
        <v>4</v>
      </c>
      <c r="N1797" s="1" t="n">
        <v>75</v>
      </c>
    </row>
    <row r="1798" customFormat="false" ht="15" hidden="false" customHeight="true" outlineLevel="0" collapsed="false">
      <c r="A1798" s="1" t="n">
        <f aca="false">A1797+1</f>
        <v>1796</v>
      </c>
      <c r="B1798" s="1" t="n">
        <f aca="false">B1797+1</f>
        <v>2796</v>
      </c>
      <c r="C1798" s="1" t="s">
        <v>1877</v>
      </c>
      <c r="D1798" s="3" t="n">
        <v>27851</v>
      </c>
      <c r="E1798" s="1" t="s">
        <v>39</v>
      </c>
      <c r="F1798" s="1" t="n">
        <v>100</v>
      </c>
      <c r="G1798" s="1" t="s">
        <v>46</v>
      </c>
      <c r="H1798" s="1" t="s">
        <v>47</v>
      </c>
      <c r="I1798" s="1" t="s">
        <v>36</v>
      </c>
      <c r="K1798" s="1" t="n">
        <v>68</v>
      </c>
      <c r="L1798" s="1" t="n">
        <v>4</v>
      </c>
      <c r="N1798" s="1" t="n">
        <v>75</v>
      </c>
    </row>
    <row r="1799" customFormat="false" ht="15" hidden="false" customHeight="true" outlineLevel="0" collapsed="false">
      <c r="A1799" s="1" t="n">
        <f aca="false">A1798+1</f>
        <v>1797</v>
      </c>
      <c r="B1799" s="1" t="n">
        <f aca="false">B1798+1</f>
        <v>2797</v>
      </c>
      <c r="C1799" s="1" t="s">
        <v>1878</v>
      </c>
      <c r="D1799" s="3" t="n">
        <v>28126</v>
      </c>
      <c r="E1799" s="1" t="s">
        <v>39</v>
      </c>
      <c r="F1799" s="1" t="n">
        <v>100</v>
      </c>
      <c r="G1799" s="1" t="s">
        <v>46</v>
      </c>
      <c r="H1799" s="1" t="s">
        <v>47</v>
      </c>
      <c r="I1799" s="1" t="s">
        <v>36</v>
      </c>
      <c r="K1799" s="1" t="n">
        <v>68</v>
      </c>
      <c r="L1799" s="1" t="n">
        <v>4</v>
      </c>
      <c r="N1799" s="1" t="n">
        <v>75</v>
      </c>
    </row>
    <row r="1800" customFormat="false" ht="15" hidden="false" customHeight="true" outlineLevel="0" collapsed="false">
      <c r="A1800" s="1" t="n">
        <f aca="false">A1799+1</f>
        <v>1798</v>
      </c>
      <c r="B1800" s="1" t="n">
        <f aca="false">B1799+1</f>
        <v>2798</v>
      </c>
      <c r="C1800" s="1" t="s">
        <v>1879</v>
      </c>
      <c r="D1800" s="3" t="n">
        <v>28216</v>
      </c>
      <c r="E1800" s="1" t="s">
        <v>39</v>
      </c>
      <c r="F1800" s="1" t="n">
        <v>100</v>
      </c>
      <c r="G1800" s="1" t="s">
        <v>46</v>
      </c>
      <c r="H1800" s="1" t="s">
        <v>47</v>
      </c>
      <c r="I1800" s="1" t="s">
        <v>36</v>
      </c>
      <c r="K1800" s="1" t="n">
        <v>68</v>
      </c>
      <c r="L1800" s="1" t="n">
        <v>4</v>
      </c>
      <c r="N1800" s="1" t="n">
        <v>75</v>
      </c>
    </row>
    <row r="1801" customFormat="false" ht="15" hidden="false" customHeight="true" outlineLevel="0" collapsed="false">
      <c r="A1801" s="1" t="n">
        <f aca="false">A1800+1</f>
        <v>1799</v>
      </c>
      <c r="B1801" s="1" t="n">
        <f aca="false">B1800+1</f>
        <v>2799</v>
      </c>
      <c r="C1801" s="1" t="s">
        <v>1880</v>
      </c>
      <c r="D1801" s="3" t="n">
        <v>28491</v>
      </c>
      <c r="E1801" s="1" t="s">
        <v>39</v>
      </c>
      <c r="F1801" s="1" t="n">
        <v>100</v>
      </c>
      <c r="G1801" s="1" t="s">
        <v>46</v>
      </c>
      <c r="H1801" s="1" t="s">
        <v>47</v>
      </c>
      <c r="I1801" s="1" t="s">
        <v>36</v>
      </c>
      <c r="K1801" s="1" t="n">
        <v>68</v>
      </c>
      <c r="L1801" s="1" t="n">
        <v>4</v>
      </c>
      <c r="N1801" s="1" t="n">
        <v>75</v>
      </c>
    </row>
    <row r="1802" customFormat="false" ht="15" hidden="false" customHeight="true" outlineLevel="0" collapsed="false">
      <c r="A1802" s="1" t="n">
        <f aca="false">A1801+1</f>
        <v>1800</v>
      </c>
      <c r="B1802" s="1" t="n">
        <f aca="false">B1801+1</f>
        <v>2800</v>
      </c>
      <c r="C1802" s="1" t="s">
        <v>1881</v>
      </c>
      <c r="D1802" s="3" t="n">
        <v>28581</v>
      </c>
      <c r="E1802" s="1" t="s">
        <v>39</v>
      </c>
      <c r="F1802" s="1" t="n">
        <v>100</v>
      </c>
      <c r="G1802" s="1" t="s">
        <v>46</v>
      </c>
      <c r="H1802" s="1" t="s">
        <v>47</v>
      </c>
      <c r="I1802" s="1" t="s">
        <v>36</v>
      </c>
      <c r="K1802" s="1" t="n">
        <v>68</v>
      </c>
      <c r="L1802" s="1" t="n">
        <v>4</v>
      </c>
      <c r="N1802" s="1" t="n">
        <v>75</v>
      </c>
    </row>
    <row r="1803" customFormat="false" ht="15" hidden="false" customHeight="true" outlineLevel="0" collapsed="false">
      <c r="A1803" s="1" t="n">
        <f aca="false">A1802+1</f>
        <v>1801</v>
      </c>
      <c r="B1803" s="1" t="n">
        <f aca="false">B1802+1</f>
        <v>2801</v>
      </c>
      <c r="C1803" s="1" t="s">
        <v>1882</v>
      </c>
      <c r="D1803" s="3" t="n">
        <v>28856</v>
      </c>
      <c r="E1803" s="1" t="s">
        <v>39</v>
      </c>
      <c r="F1803" s="1" t="n">
        <v>100</v>
      </c>
      <c r="G1803" s="1" t="s">
        <v>46</v>
      </c>
      <c r="H1803" s="1" t="s">
        <v>47</v>
      </c>
      <c r="I1803" s="1" t="s">
        <v>36</v>
      </c>
      <c r="K1803" s="1" t="n">
        <v>68</v>
      </c>
      <c r="L1803" s="1" t="n">
        <v>4</v>
      </c>
      <c r="N1803" s="1" t="n">
        <v>75</v>
      </c>
    </row>
    <row r="1804" customFormat="false" ht="15" hidden="false" customHeight="true" outlineLevel="0" collapsed="false">
      <c r="A1804" s="1" t="n">
        <f aca="false">A1803+1</f>
        <v>1802</v>
      </c>
      <c r="B1804" s="1" t="n">
        <f aca="false">B1803+1</f>
        <v>2802</v>
      </c>
      <c r="C1804" s="1" t="s">
        <v>1883</v>
      </c>
      <c r="D1804" s="3" t="n">
        <v>28946</v>
      </c>
      <c r="E1804" s="1" t="s">
        <v>39</v>
      </c>
      <c r="F1804" s="1" t="n">
        <v>100</v>
      </c>
      <c r="G1804" s="1" t="s">
        <v>46</v>
      </c>
      <c r="H1804" s="1" t="s">
        <v>47</v>
      </c>
      <c r="I1804" s="1" t="s">
        <v>36</v>
      </c>
      <c r="K1804" s="1" t="n">
        <v>68</v>
      </c>
      <c r="L1804" s="1" t="n">
        <v>4</v>
      </c>
      <c r="N1804" s="1" t="n">
        <v>75</v>
      </c>
    </row>
    <row r="1805" customFormat="false" ht="15" hidden="false" customHeight="true" outlineLevel="0" collapsed="false">
      <c r="A1805" s="1" t="n">
        <f aca="false">A1804+1</f>
        <v>1803</v>
      </c>
      <c r="B1805" s="1" t="n">
        <f aca="false">B1804+1</f>
        <v>2803</v>
      </c>
      <c r="C1805" s="1" t="s">
        <v>1884</v>
      </c>
      <c r="D1805" s="3" t="n">
        <v>29221</v>
      </c>
      <c r="E1805" s="1" t="s">
        <v>39</v>
      </c>
      <c r="F1805" s="1" t="n">
        <v>100</v>
      </c>
      <c r="G1805" s="1" t="s">
        <v>46</v>
      </c>
      <c r="H1805" s="1" t="s">
        <v>47</v>
      </c>
      <c r="I1805" s="1" t="s">
        <v>36</v>
      </c>
      <c r="K1805" s="1" t="n">
        <v>68</v>
      </c>
      <c r="L1805" s="1" t="n">
        <v>4</v>
      </c>
      <c r="N1805" s="1" t="n">
        <v>75</v>
      </c>
    </row>
    <row r="1806" customFormat="false" ht="15" hidden="false" customHeight="true" outlineLevel="0" collapsed="false">
      <c r="A1806" s="1" t="n">
        <f aca="false">A1805+1</f>
        <v>1804</v>
      </c>
      <c r="B1806" s="1" t="n">
        <f aca="false">B1805+1</f>
        <v>2804</v>
      </c>
      <c r="C1806" s="1" t="s">
        <v>1885</v>
      </c>
      <c r="D1806" s="3" t="n">
        <v>29312</v>
      </c>
      <c r="E1806" s="1" t="s">
        <v>39</v>
      </c>
      <c r="F1806" s="1" t="n">
        <v>100</v>
      </c>
      <c r="G1806" s="1" t="s">
        <v>46</v>
      </c>
      <c r="H1806" s="1" t="s">
        <v>47</v>
      </c>
      <c r="I1806" s="1" t="s">
        <v>36</v>
      </c>
      <c r="K1806" s="1" t="n">
        <v>68</v>
      </c>
      <c r="L1806" s="1" t="n">
        <v>4</v>
      </c>
      <c r="N1806" s="1" t="n">
        <v>75</v>
      </c>
    </row>
    <row r="1807" customFormat="false" ht="15" hidden="false" customHeight="true" outlineLevel="0" collapsed="false">
      <c r="A1807" s="1" t="n">
        <f aca="false">A1806+1</f>
        <v>1805</v>
      </c>
      <c r="B1807" s="1" t="n">
        <f aca="false">B1806+1</f>
        <v>2805</v>
      </c>
      <c r="C1807" s="1" t="s">
        <v>1886</v>
      </c>
      <c r="D1807" s="3" t="n">
        <v>29587</v>
      </c>
      <c r="E1807" s="1" t="s">
        <v>39</v>
      </c>
      <c r="F1807" s="1" t="n">
        <v>100</v>
      </c>
      <c r="G1807" s="1" t="s">
        <v>46</v>
      </c>
      <c r="H1807" s="1" t="s">
        <v>47</v>
      </c>
      <c r="I1807" s="1" t="s">
        <v>36</v>
      </c>
      <c r="K1807" s="1" t="n">
        <v>68</v>
      </c>
      <c r="L1807" s="1" t="n">
        <v>4</v>
      </c>
      <c r="N1807" s="1" t="n">
        <v>75</v>
      </c>
    </row>
    <row r="1808" customFormat="false" ht="15" hidden="false" customHeight="true" outlineLevel="0" collapsed="false">
      <c r="A1808" s="1" t="n">
        <f aca="false">A1807+1</f>
        <v>1806</v>
      </c>
      <c r="B1808" s="1" t="n">
        <f aca="false">B1807+1</f>
        <v>2806</v>
      </c>
      <c r="C1808" s="1" t="s">
        <v>1887</v>
      </c>
      <c r="D1808" s="3" t="n">
        <v>29677</v>
      </c>
      <c r="E1808" s="1" t="s">
        <v>39</v>
      </c>
      <c r="F1808" s="1" t="n">
        <v>100</v>
      </c>
      <c r="G1808" s="1" t="s">
        <v>46</v>
      </c>
      <c r="H1808" s="1" t="s">
        <v>47</v>
      </c>
      <c r="I1808" s="1" t="s">
        <v>36</v>
      </c>
      <c r="K1808" s="1" t="n">
        <v>68</v>
      </c>
      <c r="L1808" s="1" t="n">
        <v>4</v>
      </c>
      <c r="N1808" s="1" t="n">
        <v>75</v>
      </c>
    </row>
    <row r="1809" customFormat="false" ht="15" hidden="false" customHeight="true" outlineLevel="0" collapsed="false">
      <c r="A1809" s="1" t="n">
        <f aca="false">A1808+1</f>
        <v>1807</v>
      </c>
      <c r="B1809" s="1" t="n">
        <f aca="false">B1808+1</f>
        <v>2807</v>
      </c>
      <c r="C1809" s="1" t="s">
        <v>1888</v>
      </c>
      <c r="D1809" s="3" t="n">
        <v>29952</v>
      </c>
      <c r="E1809" s="1" t="s">
        <v>39</v>
      </c>
      <c r="F1809" s="1" t="n">
        <v>100</v>
      </c>
      <c r="G1809" s="1" t="s">
        <v>46</v>
      </c>
      <c r="H1809" s="1" t="s">
        <v>47</v>
      </c>
      <c r="I1809" s="1" t="s">
        <v>36</v>
      </c>
      <c r="K1809" s="1" t="n">
        <v>68</v>
      </c>
      <c r="L1809" s="1" t="n">
        <v>4</v>
      </c>
      <c r="N1809" s="1" t="n">
        <v>75</v>
      </c>
    </row>
    <row r="1810" customFormat="false" ht="15" hidden="false" customHeight="true" outlineLevel="0" collapsed="false">
      <c r="A1810" s="1" t="n">
        <f aca="false">A1809+1</f>
        <v>1808</v>
      </c>
      <c r="B1810" s="1" t="n">
        <f aca="false">B1809+1</f>
        <v>2808</v>
      </c>
      <c r="C1810" s="1" t="s">
        <v>1889</v>
      </c>
      <c r="D1810" s="3" t="n">
        <v>30042</v>
      </c>
      <c r="E1810" s="1" t="s">
        <v>39</v>
      </c>
      <c r="F1810" s="1" t="n">
        <v>100</v>
      </c>
      <c r="G1810" s="1" t="s">
        <v>46</v>
      </c>
      <c r="H1810" s="1" t="s">
        <v>47</v>
      </c>
      <c r="I1810" s="1" t="s">
        <v>36</v>
      </c>
      <c r="K1810" s="1" t="n">
        <v>68</v>
      </c>
      <c r="L1810" s="1" t="n">
        <v>4</v>
      </c>
      <c r="N1810" s="1" t="n">
        <v>75</v>
      </c>
    </row>
    <row r="1811" customFormat="false" ht="15" hidden="false" customHeight="true" outlineLevel="0" collapsed="false">
      <c r="A1811" s="1" t="n">
        <f aca="false">A1810+1</f>
        <v>1809</v>
      </c>
      <c r="B1811" s="1" t="n">
        <f aca="false">B1810+1</f>
        <v>2809</v>
      </c>
      <c r="C1811" s="1" t="s">
        <v>1890</v>
      </c>
      <c r="D1811" s="3" t="n">
        <v>30317</v>
      </c>
      <c r="E1811" s="1" t="s">
        <v>39</v>
      </c>
      <c r="F1811" s="1" t="n">
        <v>100</v>
      </c>
      <c r="G1811" s="1" t="s">
        <v>46</v>
      </c>
      <c r="H1811" s="1" t="s">
        <v>47</v>
      </c>
      <c r="I1811" s="1" t="s">
        <v>36</v>
      </c>
      <c r="K1811" s="1" t="n">
        <v>68</v>
      </c>
      <c r="L1811" s="1" t="n">
        <v>4</v>
      </c>
      <c r="N1811" s="1" t="n">
        <v>75</v>
      </c>
    </row>
    <row r="1812" customFormat="false" ht="15" hidden="false" customHeight="true" outlineLevel="0" collapsed="false">
      <c r="A1812" s="1" t="n">
        <f aca="false">A1811+1</f>
        <v>1810</v>
      </c>
      <c r="B1812" s="1" t="n">
        <f aca="false">B1811+1</f>
        <v>2810</v>
      </c>
      <c r="C1812" s="1" t="s">
        <v>1891</v>
      </c>
      <c r="D1812" s="3" t="n">
        <v>30407</v>
      </c>
      <c r="E1812" s="1" t="s">
        <v>39</v>
      </c>
      <c r="F1812" s="1" t="n">
        <v>100</v>
      </c>
      <c r="G1812" s="1" t="s">
        <v>46</v>
      </c>
      <c r="H1812" s="1" t="s">
        <v>47</v>
      </c>
      <c r="I1812" s="1" t="s">
        <v>36</v>
      </c>
      <c r="K1812" s="1" t="n">
        <v>68</v>
      </c>
      <c r="L1812" s="1" t="n">
        <v>4</v>
      </c>
      <c r="N1812" s="1" t="n">
        <v>75</v>
      </c>
    </row>
    <row r="1813" customFormat="false" ht="15" hidden="false" customHeight="true" outlineLevel="0" collapsed="false">
      <c r="A1813" s="1" t="n">
        <f aca="false">A1812+1</f>
        <v>1811</v>
      </c>
      <c r="B1813" s="1" t="n">
        <f aca="false">B1812+1</f>
        <v>2811</v>
      </c>
      <c r="C1813" s="1" t="s">
        <v>1892</v>
      </c>
      <c r="D1813" s="3" t="n">
        <v>30682</v>
      </c>
      <c r="E1813" s="1" t="s">
        <v>39</v>
      </c>
      <c r="F1813" s="1" t="n">
        <v>100</v>
      </c>
      <c r="G1813" s="1" t="s">
        <v>46</v>
      </c>
      <c r="H1813" s="1" t="s">
        <v>47</v>
      </c>
      <c r="I1813" s="1" t="s">
        <v>36</v>
      </c>
      <c r="K1813" s="1" t="n">
        <v>68</v>
      </c>
      <c r="L1813" s="1" t="n">
        <v>4</v>
      </c>
      <c r="N1813" s="1" t="n">
        <v>75</v>
      </c>
    </row>
    <row r="1814" customFormat="false" ht="15" hidden="false" customHeight="true" outlineLevel="0" collapsed="false">
      <c r="A1814" s="1" t="n">
        <f aca="false">A1813+1</f>
        <v>1812</v>
      </c>
      <c r="B1814" s="1" t="n">
        <f aca="false">B1813+1</f>
        <v>2812</v>
      </c>
      <c r="C1814" s="1" t="s">
        <v>1893</v>
      </c>
      <c r="D1814" s="3" t="n">
        <v>30773</v>
      </c>
      <c r="E1814" s="1" t="s">
        <v>39</v>
      </c>
      <c r="F1814" s="1" t="n">
        <v>100</v>
      </c>
      <c r="G1814" s="1" t="s">
        <v>46</v>
      </c>
      <c r="H1814" s="1" t="s">
        <v>47</v>
      </c>
      <c r="I1814" s="1" t="s">
        <v>36</v>
      </c>
      <c r="K1814" s="1" t="n">
        <v>68</v>
      </c>
      <c r="L1814" s="1" t="n">
        <v>4</v>
      </c>
      <c r="N1814" s="1" t="n">
        <v>75</v>
      </c>
    </row>
    <row r="1815" customFormat="false" ht="15" hidden="false" customHeight="true" outlineLevel="0" collapsed="false">
      <c r="A1815" s="1" t="n">
        <f aca="false">A1814+1</f>
        <v>1813</v>
      </c>
      <c r="B1815" s="1" t="n">
        <f aca="false">B1814+1</f>
        <v>2813</v>
      </c>
      <c r="C1815" s="1" t="s">
        <v>1894</v>
      </c>
      <c r="D1815" s="3" t="n">
        <v>31048</v>
      </c>
      <c r="E1815" s="1" t="s">
        <v>39</v>
      </c>
      <c r="F1815" s="1" t="n">
        <v>100</v>
      </c>
      <c r="G1815" s="1" t="s">
        <v>46</v>
      </c>
      <c r="H1815" s="1" t="s">
        <v>47</v>
      </c>
      <c r="I1815" s="1" t="s">
        <v>36</v>
      </c>
      <c r="K1815" s="1" t="n">
        <v>68</v>
      </c>
      <c r="L1815" s="1" t="n">
        <v>4</v>
      </c>
      <c r="N1815" s="1" t="n">
        <v>75</v>
      </c>
    </row>
    <row r="1816" customFormat="false" ht="15" hidden="false" customHeight="true" outlineLevel="0" collapsed="false">
      <c r="A1816" s="1" t="n">
        <f aca="false">A1815+1</f>
        <v>1814</v>
      </c>
      <c r="B1816" s="1" t="n">
        <f aca="false">B1815+1</f>
        <v>2814</v>
      </c>
      <c r="C1816" s="1" t="s">
        <v>1895</v>
      </c>
      <c r="D1816" s="3" t="n">
        <v>31138</v>
      </c>
      <c r="E1816" s="1" t="s">
        <v>39</v>
      </c>
      <c r="F1816" s="1" t="n">
        <v>100</v>
      </c>
      <c r="G1816" s="1" t="s">
        <v>46</v>
      </c>
      <c r="H1816" s="1" t="s">
        <v>47</v>
      </c>
      <c r="I1816" s="1" t="s">
        <v>36</v>
      </c>
      <c r="K1816" s="1" t="n">
        <v>68</v>
      </c>
      <c r="L1816" s="1" t="n">
        <v>4</v>
      </c>
      <c r="N1816" s="1" t="n">
        <v>75</v>
      </c>
    </row>
    <row r="1817" customFormat="false" ht="15" hidden="false" customHeight="true" outlineLevel="0" collapsed="false">
      <c r="A1817" s="1" t="n">
        <f aca="false">A1816+1</f>
        <v>1815</v>
      </c>
      <c r="B1817" s="1" t="n">
        <f aca="false">B1816+1</f>
        <v>2815</v>
      </c>
      <c r="C1817" s="1" t="s">
        <v>1896</v>
      </c>
      <c r="D1817" s="3" t="n">
        <v>31413</v>
      </c>
      <c r="E1817" s="1" t="s">
        <v>39</v>
      </c>
      <c r="F1817" s="1" t="n">
        <v>100</v>
      </c>
      <c r="G1817" s="1" t="s">
        <v>46</v>
      </c>
      <c r="H1817" s="1" t="s">
        <v>47</v>
      </c>
      <c r="I1817" s="1" t="s">
        <v>36</v>
      </c>
      <c r="K1817" s="1" t="n">
        <v>68</v>
      </c>
      <c r="L1817" s="1" t="n">
        <v>4</v>
      </c>
      <c r="N1817" s="1" t="n">
        <v>75</v>
      </c>
    </row>
    <row r="1818" customFormat="false" ht="15" hidden="false" customHeight="true" outlineLevel="0" collapsed="false">
      <c r="A1818" s="1" t="n">
        <f aca="false">A1817+1</f>
        <v>1816</v>
      </c>
      <c r="B1818" s="1" t="n">
        <f aca="false">B1817+1</f>
        <v>2816</v>
      </c>
      <c r="C1818" s="1" t="s">
        <v>1897</v>
      </c>
      <c r="D1818" s="3" t="n">
        <v>31503</v>
      </c>
      <c r="E1818" s="1" t="s">
        <v>39</v>
      </c>
      <c r="F1818" s="1" t="n">
        <v>100</v>
      </c>
      <c r="G1818" s="1" t="s">
        <v>46</v>
      </c>
      <c r="H1818" s="1" t="s">
        <v>47</v>
      </c>
      <c r="I1818" s="1" t="s">
        <v>36</v>
      </c>
      <c r="K1818" s="1" t="n">
        <v>68</v>
      </c>
      <c r="L1818" s="1" t="n">
        <v>4</v>
      </c>
      <c r="N1818" s="1" t="n">
        <v>75</v>
      </c>
    </row>
    <row r="1819" customFormat="false" ht="15" hidden="false" customHeight="true" outlineLevel="0" collapsed="false">
      <c r="A1819" s="1" t="n">
        <f aca="false">A1818+1</f>
        <v>1817</v>
      </c>
      <c r="B1819" s="1" t="n">
        <f aca="false">B1818+1</f>
        <v>2817</v>
      </c>
      <c r="C1819" s="1" t="s">
        <v>1898</v>
      </c>
      <c r="D1819" s="3" t="n">
        <v>31778</v>
      </c>
      <c r="E1819" s="1" t="s">
        <v>39</v>
      </c>
      <c r="F1819" s="1" t="n">
        <v>100</v>
      </c>
      <c r="G1819" s="1" t="s">
        <v>46</v>
      </c>
      <c r="H1819" s="1" t="s">
        <v>47</v>
      </c>
      <c r="I1819" s="1" t="s">
        <v>36</v>
      </c>
      <c r="K1819" s="1" t="n">
        <v>68</v>
      </c>
      <c r="L1819" s="1" t="n">
        <v>4</v>
      </c>
      <c r="N1819" s="1" t="n">
        <v>75</v>
      </c>
    </row>
    <row r="1820" customFormat="false" ht="15" hidden="false" customHeight="true" outlineLevel="0" collapsed="false">
      <c r="A1820" s="1" t="n">
        <f aca="false">A1819+1</f>
        <v>1818</v>
      </c>
      <c r="B1820" s="1" t="n">
        <f aca="false">B1819+1</f>
        <v>2818</v>
      </c>
      <c r="C1820" s="1" t="s">
        <v>1899</v>
      </c>
      <c r="D1820" s="3" t="n">
        <v>31868</v>
      </c>
      <c r="E1820" s="1" t="s">
        <v>39</v>
      </c>
      <c r="F1820" s="1" t="n">
        <v>100</v>
      </c>
      <c r="G1820" s="1" t="s">
        <v>46</v>
      </c>
      <c r="H1820" s="1" t="s">
        <v>47</v>
      </c>
      <c r="I1820" s="1" t="s">
        <v>36</v>
      </c>
      <c r="K1820" s="1" t="n">
        <v>68</v>
      </c>
      <c r="L1820" s="1" t="n">
        <v>4</v>
      </c>
      <c r="N1820" s="1" t="n">
        <v>75</v>
      </c>
    </row>
    <row r="1821" customFormat="false" ht="15" hidden="false" customHeight="true" outlineLevel="0" collapsed="false">
      <c r="A1821" s="1" t="n">
        <f aca="false">A1820+1</f>
        <v>1819</v>
      </c>
      <c r="B1821" s="1" t="n">
        <f aca="false">B1820+1</f>
        <v>2819</v>
      </c>
      <c r="C1821" s="1" t="s">
        <v>1900</v>
      </c>
      <c r="D1821" s="3" t="n">
        <v>32143</v>
      </c>
      <c r="E1821" s="1" t="s">
        <v>39</v>
      </c>
      <c r="F1821" s="1" t="n">
        <v>100</v>
      </c>
      <c r="G1821" s="1" t="s">
        <v>46</v>
      </c>
      <c r="H1821" s="1" t="s">
        <v>47</v>
      </c>
      <c r="I1821" s="1" t="s">
        <v>36</v>
      </c>
      <c r="K1821" s="1" t="n">
        <v>68</v>
      </c>
      <c r="L1821" s="1" t="n">
        <v>4</v>
      </c>
      <c r="N1821" s="1" t="n">
        <v>75</v>
      </c>
    </row>
    <row r="1822" customFormat="false" ht="15" hidden="false" customHeight="true" outlineLevel="0" collapsed="false">
      <c r="A1822" s="1" t="n">
        <f aca="false">A1821+1</f>
        <v>1820</v>
      </c>
      <c r="B1822" s="1" t="n">
        <f aca="false">B1821+1</f>
        <v>2820</v>
      </c>
      <c r="C1822" s="1" t="s">
        <v>1901</v>
      </c>
      <c r="D1822" s="3" t="n">
        <v>32234</v>
      </c>
      <c r="E1822" s="1" t="s">
        <v>39</v>
      </c>
      <c r="F1822" s="1" t="n">
        <v>100</v>
      </c>
      <c r="G1822" s="1" t="s">
        <v>46</v>
      </c>
      <c r="H1822" s="1" t="s">
        <v>47</v>
      </c>
      <c r="I1822" s="1" t="s">
        <v>36</v>
      </c>
      <c r="K1822" s="1" t="n">
        <v>68</v>
      </c>
      <c r="L1822" s="1" t="n">
        <v>4</v>
      </c>
      <c r="N1822" s="1" t="n">
        <v>75</v>
      </c>
    </row>
    <row r="1823" customFormat="false" ht="15" hidden="false" customHeight="true" outlineLevel="0" collapsed="false">
      <c r="A1823" s="1" t="n">
        <f aca="false">A1822+1</f>
        <v>1821</v>
      </c>
      <c r="B1823" s="1" t="n">
        <f aca="false">B1822+1</f>
        <v>2821</v>
      </c>
      <c r="C1823" s="1" t="s">
        <v>1902</v>
      </c>
      <c r="D1823" s="3" t="n">
        <v>32509</v>
      </c>
      <c r="E1823" s="1" t="s">
        <v>39</v>
      </c>
      <c r="F1823" s="1" t="n">
        <v>100</v>
      </c>
      <c r="G1823" s="1" t="s">
        <v>46</v>
      </c>
      <c r="H1823" s="1" t="s">
        <v>47</v>
      </c>
      <c r="I1823" s="1" t="s">
        <v>36</v>
      </c>
      <c r="K1823" s="1" t="n">
        <v>68</v>
      </c>
      <c r="L1823" s="1" t="n">
        <v>4</v>
      </c>
      <c r="N1823" s="1" t="n">
        <v>75</v>
      </c>
    </row>
    <row r="1824" customFormat="false" ht="15" hidden="false" customHeight="true" outlineLevel="0" collapsed="false">
      <c r="A1824" s="1" t="n">
        <f aca="false">A1823+1</f>
        <v>1822</v>
      </c>
      <c r="B1824" s="1" t="n">
        <f aca="false">B1823+1</f>
        <v>2822</v>
      </c>
      <c r="C1824" s="1" t="s">
        <v>1903</v>
      </c>
      <c r="D1824" s="3" t="n">
        <v>32599</v>
      </c>
      <c r="E1824" s="1" t="s">
        <v>39</v>
      </c>
      <c r="F1824" s="1" t="n">
        <v>100</v>
      </c>
      <c r="G1824" s="1" t="s">
        <v>46</v>
      </c>
      <c r="H1824" s="1" t="s">
        <v>47</v>
      </c>
      <c r="I1824" s="1" t="s">
        <v>36</v>
      </c>
      <c r="K1824" s="1" t="n">
        <v>68</v>
      </c>
      <c r="L1824" s="1" t="n">
        <v>4</v>
      </c>
      <c r="N1824" s="1" t="n">
        <v>75</v>
      </c>
    </row>
    <row r="1825" customFormat="false" ht="15" hidden="false" customHeight="true" outlineLevel="0" collapsed="false">
      <c r="A1825" s="1" t="n">
        <f aca="false">A1824+1</f>
        <v>1823</v>
      </c>
      <c r="B1825" s="1" t="n">
        <f aca="false">B1824+1</f>
        <v>2823</v>
      </c>
      <c r="C1825" s="1" t="s">
        <v>1904</v>
      </c>
      <c r="D1825" s="3" t="n">
        <v>32874</v>
      </c>
      <c r="E1825" s="1" t="s">
        <v>39</v>
      </c>
      <c r="F1825" s="1" t="n">
        <v>100</v>
      </c>
      <c r="G1825" s="1" t="s">
        <v>46</v>
      </c>
      <c r="H1825" s="1" t="s">
        <v>47</v>
      </c>
      <c r="I1825" s="1" t="s">
        <v>36</v>
      </c>
      <c r="K1825" s="1" t="n">
        <v>68</v>
      </c>
      <c r="L1825" s="1" t="n">
        <v>4</v>
      </c>
      <c r="N1825" s="1" t="n">
        <v>75</v>
      </c>
    </row>
    <row r="1826" customFormat="false" ht="15" hidden="false" customHeight="true" outlineLevel="0" collapsed="false">
      <c r="A1826" s="1" t="n">
        <f aca="false">A1825+1</f>
        <v>1824</v>
      </c>
      <c r="B1826" s="1" t="n">
        <f aca="false">B1825+1</f>
        <v>2824</v>
      </c>
      <c r="C1826" s="1" t="s">
        <v>1905</v>
      </c>
      <c r="D1826" s="3" t="n">
        <v>32964</v>
      </c>
      <c r="E1826" s="1" t="s">
        <v>39</v>
      </c>
      <c r="F1826" s="1" t="n">
        <v>100</v>
      </c>
      <c r="G1826" s="1" t="s">
        <v>46</v>
      </c>
      <c r="H1826" s="1" t="s">
        <v>47</v>
      </c>
      <c r="I1826" s="1" t="s">
        <v>36</v>
      </c>
      <c r="K1826" s="1" t="n">
        <v>68</v>
      </c>
      <c r="L1826" s="1" t="n">
        <v>4</v>
      </c>
      <c r="N1826" s="1" t="n">
        <v>75</v>
      </c>
    </row>
    <row r="1827" customFormat="false" ht="15" hidden="false" customHeight="true" outlineLevel="0" collapsed="false">
      <c r="A1827" s="1" t="n">
        <f aca="false">A1826+1</f>
        <v>1825</v>
      </c>
      <c r="B1827" s="1" t="n">
        <f aca="false">B1826+1</f>
        <v>2825</v>
      </c>
      <c r="C1827" s="1" t="s">
        <v>1906</v>
      </c>
      <c r="D1827" s="3" t="n">
        <v>33239</v>
      </c>
      <c r="E1827" s="1" t="s">
        <v>39</v>
      </c>
      <c r="F1827" s="1" t="n">
        <v>100</v>
      </c>
      <c r="G1827" s="1" t="s">
        <v>46</v>
      </c>
      <c r="H1827" s="1" t="s">
        <v>47</v>
      </c>
      <c r="I1827" s="1" t="s">
        <v>36</v>
      </c>
      <c r="K1827" s="1" t="n">
        <v>68</v>
      </c>
      <c r="L1827" s="1" t="n">
        <v>4</v>
      </c>
      <c r="N1827" s="1" t="n">
        <v>75</v>
      </c>
    </row>
    <row r="1828" customFormat="false" ht="15" hidden="false" customHeight="true" outlineLevel="0" collapsed="false">
      <c r="A1828" s="1" t="n">
        <f aca="false">A1827+1</f>
        <v>1826</v>
      </c>
      <c r="B1828" s="1" t="n">
        <f aca="false">B1827+1</f>
        <v>2826</v>
      </c>
      <c r="C1828" s="1" t="s">
        <v>1907</v>
      </c>
      <c r="D1828" s="3" t="n">
        <v>33329</v>
      </c>
      <c r="E1828" s="1" t="s">
        <v>39</v>
      </c>
      <c r="F1828" s="1" t="n">
        <v>100</v>
      </c>
      <c r="G1828" s="1" t="s">
        <v>46</v>
      </c>
      <c r="H1828" s="1" t="s">
        <v>47</v>
      </c>
      <c r="I1828" s="1" t="s">
        <v>36</v>
      </c>
      <c r="K1828" s="1" t="n">
        <v>68</v>
      </c>
      <c r="L1828" s="1" t="n">
        <v>4</v>
      </c>
      <c r="N1828" s="1" t="n">
        <v>75</v>
      </c>
    </row>
    <row r="1829" customFormat="false" ht="15" hidden="false" customHeight="true" outlineLevel="0" collapsed="false">
      <c r="A1829" s="1" t="n">
        <f aca="false">A1828+1</f>
        <v>1827</v>
      </c>
      <c r="B1829" s="1" t="n">
        <f aca="false">B1828+1</f>
        <v>2827</v>
      </c>
      <c r="C1829" s="1" t="s">
        <v>1908</v>
      </c>
      <c r="D1829" s="3" t="n">
        <v>33604</v>
      </c>
      <c r="E1829" s="1" t="s">
        <v>39</v>
      </c>
      <c r="F1829" s="1" t="n">
        <v>100</v>
      </c>
      <c r="G1829" s="1" t="s">
        <v>46</v>
      </c>
      <c r="H1829" s="1" t="s">
        <v>47</v>
      </c>
      <c r="I1829" s="1" t="s">
        <v>36</v>
      </c>
      <c r="K1829" s="1" t="n">
        <v>68</v>
      </c>
      <c r="L1829" s="1" t="n">
        <v>4</v>
      </c>
      <c r="N1829" s="1" t="n">
        <v>75</v>
      </c>
    </row>
    <row r="1830" customFormat="false" ht="15" hidden="false" customHeight="true" outlineLevel="0" collapsed="false">
      <c r="A1830" s="1" t="n">
        <f aca="false">A1829+1</f>
        <v>1828</v>
      </c>
      <c r="B1830" s="1" t="n">
        <f aca="false">B1829+1</f>
        <v>2828</v>
      </c>
      <c r="C1830" s="1" t="s">
        <v>1909</v>
      </c>
      <c r="D1830" s="3" t="n">
        <v>33695</v>
      </c>
      <c r="E1830" s="1" t="s">
        <v>39</v>
      </c>
      <c r="F1830" s="1" t="n">
        <v>100</v>
      </c>
      <c r="G1830" s="1" t="s">
        <v>46</v>
      </c>
      <c r="H1830" s="1" t="s">
        <v>47</v>
      </c>
      <c r="I1830" s="1" t="s">
        <v>36</v>
      </c>
      <c r="K1830" s="1" t="n">
        <v>68</v>
      </c>
      <c r="L1830" s="1" t="n">
        <v>4</v>
      </c>
      <c r="N1830" s="1" t="n">
        <v>75</v>
      </c>
    </row>
    <row r="1831" customFormat="false" ht="15" hidden="false" customHeight="true" outlineLevel="0" collapsed="false">
      <c r="A1831" s="1" t="n">
        <f aca="false">A1830+1</f>
        <v>1829</v>
      </c>
      <c r="B1831" s="1" t="n">
        <f aca="false">B1830+1</f>
        <v>2829</v>
      </c>
      <c r="C1831" s="1" t="s">
        <v>1910</v>
      </c>
      <c r="D1831" s="3" t="n">
        <v>33970</v>
      </c>
      <c r="E1831" s="1" t="s">
        <v>39</v>
      </c>
      <c r="F1831" s="1" t="n">
        <v>100</v>
      </c>
      <c r="G1831" s="1" t="s">
        <v>46</v>
      </c>
      <c r="H1831" s="1" t="s">
        <v>47</v>
      </c>
      <c r="I1831" s="1" t="s">
        <v>36</v>
      </c>
      <c r="K1831" s="1" t="n">
        <v>68</v>
      </c>
      <c r="L1831" s="1" t="n">
        <v>4</v>
      </c>
      <c r="N1831" s="1" t="n">
        <v>75</v>
      </c>
    </row>
    <row r="1832" customFormat="false" ht="15" hidden="false" customHeight="true" outlineLevel="0" collapsed="false">
      <c r="A1832" s="1" t="n">
        <f aca="false">A1831+1</f>
        <v>1830</v>
      </c>
      <c r="B1832" s="1" t="n">
        <f aca="false">B1831+1</f>
        <v>2830</v>
      </c>
      <c r="C1832" s="1" t="s">
        <v>1911</v>
      </c>
      <c r="D1832" s="3" t="n">
        <v>34060</v>
      </c>
      <c r="E1832" s="1" t="s">
        <v>39</v>
      </c>
      <c r="F1832" s="1" t="n">
        <v>100</v>
      </c>
      <c r="G1832" s="1" t="s">
        <v>46</v>
      </c>
      <c r="H1832" s="1" t="s">
        <v>47</v>
      </c>
      <c r="I1832" s="1" t="s">
        <v>36</v>
      </c>
      <c r="K1832" s="1" t="n">
        <v>68</v>
      </c>
      <c r="L1832" s="1" t="n">
        <v>4</v>
      </c>
      <c r="N1832" s="1" t="n">
        <v>75</v>
      </c>
    </row>
    <row r="1833" customFormat="false" ht="15" hidden="false" customHeight="true" outlineLevel="0" collapsed="false">
      <c r="A1833" s="1" t="n">
        <f aca="false">A1832+1</f>
        <v>1831</v>
      </c>
      <c r="B1833" s="1" t="n">
        <f aca="false">B1832+1</f>
        <v>2831</v>
      </c>
      <c r="C1833" s="1" t="s">
        <v>1912</v>
      </c>
      <c r="D1833" s="3" t="n">
        <v>34335</v>
      </c>
      <c r="E1833" s="1" t="s">
        <v>39</v>
      </c>
      <c r="F1833" s="1" t="n">
        <v>100</v>
      </c>
      <c r="G1833" s="1" t="s">
        <v>46</v>
      </c>
      <c r="H1833" s="1" t="s">
        <v>47</v>
      </c>
      <c r="I1833" s="1" t="s">
        <v>36</v>
      </c>
      <c r="K1833" s="1" t="n">
        <v>68</v>
      </c>
      <c r="L1833" s="1" t="n">
        <v>4</v>
      </c>
      <c r="N1833" s="1" t="n">
        <v>75</v>
      </c>
    </row>
    <row r="1834" customFormat="false" ht="15" hidden="false" customHeight="true" outlineLevel="0" collapsed="false">
      <c r="A1834" s="1" t="n">
        <f aca="false">A1833+1</f>
        <v>1832</v>
      </c>
      <c r="B1834" s="1" t="n">
        <f aca="false">B1833+1</f>
        <v>2832</v>
      </c>
      <c r="C1834" s="1" t="s">
        <v>1913</v>
      </c>
      <c r="D1834" s="3" t="n">
        <v>34425</v>
      </c>
      <c r="E1834" s="1" t="s">
        <v>39</v>
      </c>
      <c r="F1834" s="1" t="n">
        <v>100</v>
      </c>
      <c r="G1834" s="1" t="s">
        <v>46</v>
      </c>
      <c r="H1834" s="1" t="s">
        <v>47</v>
      </c>
      <c r="I1834" s="1" t="s">
        <v>36</v>
      </c>
      <c r="K1834" s="1" t="n">
        <v>68</v>
      </c>
      <c r="L1834" s="1" t="n">
        <v>4</v>
      </c>
      <c r="N1834" s="1" t="n">
        <v>75</v>
      </c>
    </row>
    <row r="1835" customFormat="false" ht="15" hidden="false" customHeight="true" outlineLevel="0" collapsed="false">
      <c r="A1835" s="1" t="n">
        <f aca="false">A1834+1</f>
        <v>1833</v>
      </c>
      <c r="B1835" s="1" t="n">
        <f aca="false">B1834+1</f>
        <v>2833</v>
      </c>
      <c r="C1835" s="1" t="s">
        <v>1914</v>
      </c>
      <c r="D1835" s="3" t="n">
        <v>34700</v>
      </c>
      <c r="E1835" s="1" t="s">
        <v>39</v>
      </c>
      <c r="F1835" s="1" t="n">
        <v>100</v>
      </c>
      <c r="G1835" s="1" t="s">
        <v>46</v>
      </c>
      <c r="H1835" s="1" t="s">
        <v>47</v>
      </c>
      <c r="I1835" s="1" t="s">
        <v>36</v>
      </c>
      <c r="K1835" s="1" t="n">
        <v>68</v>
      </c>
      <c r="L1835" s="1" t="n">
        <v>4</v>
      </c>
      <c r="N1835" s="1" t="n">
        <v>75</v>
      </c>
    </row>
    <row r="1836" customFormat="false" ht="15" hidden="false" customHeight="true" outlineLevel="0" collapsed="false">
      <c r="A1836" s="1" t="n">
        <f aca="false">A1835+1</f>
        <v>1834</v>
      </c>
      <c r="B1836" s="1" t="n">
        <f aca="false">B1835+1</f>
        <v>2834</v>
      </c>
      <c r="C1836" s="1" t="s">
        <v>1915</v>
      </c>
      <c r="D1836" s="3" t="n">
        <v>34790</v>
      </c>
      <c r="E1836" s="1" t="s">
        <v>39</v>
      </c>
      <c r="F1836" s="1" t="n">
        <v>100</v>
      </c>
      <c r="G1836" s="1" t="s">
        <v>46</v>
      </c>
      <c r="H1836" s="1" t="s">
        <v>47</v>
      </c>
      <c r="I1836" s="1" t="s">
        <v>36</v>
      </c>
      <c r="K1836" s="1" t="n">
        <v>68</v>
      </c>
      <c r="L1836" s="1" t="n">
        <v>4</v>
      </c>
      <c r="N1836" s="1" t="n">
        <v>75</v>
      </c>
    </row>
    <row r="1837" customFormat="false" ht="15" hidden="false" customHeight="true" outlineLevel="0" collapsed="false">
      <c r="A1837" s="1" t="n">
        <f aca="false">A1836+1</f>
        <v>1835</v>
      </c>
      <c r="B1837" s="1" t="n">
        <f aca="false">B1836+1</f>
        <v>2835</v>
      </c>
      <c r="C1837" s="1" t="s">
        <v>1916</v>
      </c>
      <c r="D1837" s="3" t="n">
        <v>35065</v>
      </c>
      <c r="E1837" s="1" t="s">
        <v>39</v>
      </c>
      <c r="F1837" s="1" t="n">
        <v>100</v>
      </c>
      <c r="G1837" s="1" t="s">
        <v>46</v>
      </c>
      <c r="H1837" s="1" t="s">
        <v>47</v>
      </c>
      <c r="I1837" s="1" t="s">
        <v>36</v>
      </c>
      <c r="K1837" s="1" t="n">
        <v>68</v>
      </c>
      <c r="L1837" s="1" t="n">
        <v>4</v>
      </c>
      <c r="N1837" s="1" t="n">
        <v>75</v>
      </c>
    </row>
    <row r="1838" customFormat="false" ht="15" hidden="false" customHeight="true" outlineLevel="0" collapsed="false">
      <c r="A1838" s="1" t="n">
        <f aca="false">A1837+1</f>
        <v>1836</v>
      </c>
      <c r="B1838" s="1" t="n">
        <f aca="false">B1837+1</f>
        <v>2836</v>
      </c>
      <c r="C1838" s="1" t="s">
        <v>1917</v>
      </c>
      <c r="D1838" s="3" t="n">
        <v>35156</v>
      </c>
      <c r="E1838" s="1" t="s">
        <v>39</v>
      </c>
      <c r="F1838" s="1" t="n">
        <v>100</v>
      </c>
      <c r="G1838" s="1" t="s">
        <v>46</v>
      </c>
      <c r="H1838" s="1" t="s">
        <v>47</v>
      </c>
      <c r="I1838" s="1" t="s">
        <v>36</v>
      </c>
      <c r="K1838" s="1" t="n">
        <v>68</v>
      </c>
      <c r="L1838" s="1" t="n">
        <v>4</v>
      </c>
      <c r="N1838" s="1" t="n">
        <v>75</v>
      </c>
    </row>
    <row r="1839" customFormat="false" ht="15" hidden="false" customHeight="true" outlineLevel="0" collapsed="false">
      <c r="A1839" s="1" t="n">
        <f aca="false">A1838+1</f>
        <v>1837</v>
      </c>
      <c r="B1839" s="1" t="n">
        <f aca="false">B1838+1</f>
        <v>2837</v>
      </c>
      <c r="C1839" s="1" t="s">
        <v>1918</v>
      </c>
      <c r="D1839" s="3" t="n">
        <v>35431</v>
      </c>
      <c r="E1839" s="1" t="s">
        <v>39</v>
      </c>
      <c r="F1839" s="1" t="n">
        <v>100</v>
      </c>
      <c r="G1839" s="1" t="s">
        <v>46</v>
      </c>
      <c r="H1839" s="1" t="s">
        <v>47</v>
      </c>
      <c r="I1839" s="1" t="s">
        <v>36</v>
      </c>
      <c r="K1839" s="1" t="n">
        <v>68</v>
      </c>
      <c r="L1839" s="1" t="n">
        <v>4</v>
      </c>
      <c r="N1839" s="1" t="n">
        <v>75</v>
      </c>
    </row>
    <row r="1840" customFormat="false" ht="15" hidden="false" customHeight="true" outlineLevel="0" collapsed="false">
      <c r="A1840" s="1" t="n">
        <f aca="false">A1839+1</f>
        <v>1838</v>
      </c>
      <c r="B1840" s="1" t="n">
        <f aca="false">B1839+1</f>
        <v>2838</v>
      </c>
      <c r="C1840" s="1" t="s">
        <v>1919</v>
      </c>
      <c r="D1840" s="3" t="n">
        <v>35521</v>
      </c>
      <c r="E1840" s="1" t="s">
        <v>39</v>
      </c>
      <c r="F1840" s="1" t="n">
        <v>100</v>
      </c>
      <c r="G1840" s="1" t="s">
        <v>46</v>
      </c>
      <c r="H1840" s="1" t="s">
        <v>47</v>
      </c>
      <c r="I1840" s="1" t="s">
        <v>36</v>
      </c>
      <c r="K1840" s="1" t="n">
        <v>68</v>
      </c>
      <c r="L1840" s="1" t="n">
        <v>4</v>
      </c>
      <c r="N1840" s="1" t="n">
        <v>75</v>
      </c>
    </row>
    <row r="1841" customFormat="false" ht="15" hidden="false" customHeight="true" outlineLevel="0" collapsed="false">
      <c r="A1841" s="1" t="n">
        <f aca="false">A1840+1</f>
        <v>1839</v>
      </c>
      <c r="B1841" s="1" t="n">
        <f aca="false">B1840+1</f>
        <v>2839</v>
      </c>
      <c r="C1841" s="1" t="s">
        <v>1920</v>
      </c>
      <c r="D1841" s="3" t="n">
        <v>35796</v>
      </c>
      <c r="E1841" s="1" t="s">
        <v>39</v>
      </c>
      <c r="F1841" s="1" t="n">
        <v>100</v>
      </c>
      <c r="G1841" s="1" t="s">
        <v>46</v>
      </c>
      <c r="H1841" s="1" t="s">
        <v>47</v>
      </c>
      <c r="I1841" s="1" t="s">
        <v>36</v>
      </c>
      <c r="K1841" s="1" t="n">
        <v>68</v>
      </c>
      <c r="L1841" s="1" t="n">
        <v>4</v>
      </c>
      <c r="N1841" s="1" t="n">
        <v>75</v>
      </c>
    </row>
    <row r="1842" customFormat="false" ht="15" hidden="false" customHeight="true" outlineLevel="0" collapsed="false">
      <c r="A1842" s="1" t="n">
        <f aca="false">A1841+1</f>
        <v>1840</v>
      </c>
      <c r="B1842" s="1" t="n">
        <f aca="false">B1841+1</f>
        <v>2840</v>
      </c>
      <c r="C1842" s="1" t="s">
        <v>1921</v>
      </c>
      <c r="D1842" s="3" t="n">
        <v>35886</v>
      </c>
      <c r="E1842" s="1" t="s">
        <v>39</v>
      </c>
      <c r="F1842" s="1" t="n">
        <v>100</v>
      </c>
      <c r="G1842" s="1" t="s">
        <v>46</v>
      </c>
      <c r="H1842" s="1" t="s">
        <v>47</v>
      </c>
      <c r="I1842" s="1" t="s">
        <v>36</v>
      </c>
      <c r="K1842" s="1" t="n">
        <v>68</v>
      </c>
      <c r="L1842" s="1" t="n">
        <v>4</v>
      </c>
      <c r="N1842" s="1" t="n">
        <v>75</v>
      </c>
    </row>
    <row r="1843" customFormat="false" ht="15" hidden="false" customHeight="true" outlineLevel="0" collapsed="false">
      <c r="A1843" s="1" t="n">
        <f aca="false">A1842+1</f>
        <v>1841</v>
      </c>
      <c r="B1843" s="1" t="n">
        <f aca="false">B1842+1</f>
        <v>2841</v>
      </c>
      <c r="C1843" s="1" t="s">
        <v>1922</v>
      </c>
      <c r="D1843" s="3" t="n">
        <v>36161</v>
      </c>
      <c r="E1843" s="1" t="s">
        <v>39</v>
      </c>
      <c r="F1843" s="1" t="n">
        <v>100</v>
      </c>
      <c r="G1843" s="1" t="s">
        <v>46</v>
      </c>
      <c r="H1843" s="1" t="s">
        <v>47</v>
      </c>
      <c r="I1843" s="1" t="s">
        <v>36</v>
      </c>
      <c r="K1843" s="1" t="n">
        <v>68</v>
      </c>
      <c r="L1843" s="1" t="n">
        <v>4</v>
      </c>
      <c r="N1843" s="1" t="n">
        <v>75</v>
      </c>
    </row>
    <row r="1844" customFormat="false" ht="15" hidden="false" customHeight="true" outlineLevel="0" collapsed="false">
      <c r="A1844" s="1" t="n">
        <f aca="false">A1843+1</f>
        <v>1842</v>
      </c>
      <c r="B1844" s="1" t="n">
        <f aca="false">B1843+1</f>
        <v>2842</v>
      </c>
      <c r="C1844" s="1" t="s">
        <v>1923</v>
      </c>
      <c r="D1844" s="3" t="n">
        <v>36251</v>
      </c>
      <c r="E1844" s="1" t="s">
        <v>39</v>
      </c>
      <c r="F1844" s="1" t="n">
        <v>100</v>
      </c>
      <c r="G1844" s="1" t="s">
        <v>46</v>
      </c>
      <c r="H1844" s="1" t="s">
        <v>47</v>
      </c>
      <c r="I1844" s="1" t="s">
        <v>36</v>
      </c>
      <c r="K1844" s="1" t="n">
        <v>68</v>
      </c>
      <c r="L1844" s="1" t="n">
        <v>4</v>
      </c>
      <c r="N1844" s="1" t="n">
        <v>75</v>
      </c>
    </row>
    <row r="1845" customFormat="false" ht="15" hidden="false" customHeight="true" outlineLevel="0" collapsed="false">
      <c r="A1845" s="1" t="n">
        <f aca="false">A1844+1</f>
        <v>1843</v>
      </c>
      <c r="B1845" s="1" t="n">
        <f aca="false">B1844+1</f>
        <v>2843</v>
      </c>
      <c r="C1845" s="1" t="s">
        <v>1924</v>
      </c>
      <c r="D1845" s="3" t="n">
        <v>36526</v>
      </c>
      <c r="E1845" s="1" t="s">
        <v>39</v>
      </c>
      <c r="F1845" s="1" t="n">
        <v>100</v>
      </c>
      <c r="G1845" s="1" t="s">
        <v>46</v>
      </c>
      <c r="H1845" s="1" t="s">
        <v>47</v>
      </c>
      <c r="I1845" s="1" t="s">
        <v>36</v>
      </c>
      <c r="K1845" s="1" t="n">
        <v>68</v>
      </c>
      <c r="L1845" s="1" t="n">
        <v>4</v>
      </c>
      <c r="N1845" s="1" t="n">
        <v>75</v>
      </c>
    </row>
    <row r="1846" customFormat="false" ht="15" hidden="false" customHeight="true" outlineLevel="0" collapsed="false">
      <c r="A1846" s="1" t="n">
        <f aca="false">A1845+1</f>
        <v>1844</v>
      </c>
      <c r="B1846" s="1" t="n">
        <f aca="false">B1845+1</f>
        <v>2844</v>
      </c>
      <c r="C1846" s="1" t="s">
        <v>1925</v>
      </c>
      <c r="D1846" s="3" t="n">
        <v>36617</v>
      </c>
      <c r="E1846" s="1" t="s">
        <v>39</v>
      </c>
      <c r="F1846" s="1" t="n">
        <v>100</v>
      </c>
      <c r="G1846" s="1" t="s">
        <v>46</v>
      </c>
      <c r="H1846" s="1" t="s">
        <v>47</v>
      </c>
      <c r="I1846" s="1" t="s">
        <v>36</v>
      </c>
      <c r="K1846" s="1" t="n">
        <v>68</v>
      </c>
      <c r="L1846" s="1" t="n">
        <v>4</v>
      </c>
      <c r="N1846" s="1" t="n">
        <v>75</v>
      </c>
    </row>
    <row r="1847" customFormat="false" ht="15" hidden="false" customHeight="true" outlineLevel="0" collapsed="false">
      <c r="A1847" s="1" t="n">
        <f aca="false">A1846+1</f>
        <v>1845</v>
      </c>
      <c r="B1847" s="1" t="n">
        <f aca="false">B1846+1</f>
        <v>2845</v>
      </c>
      <c r="C1847" s="1" t="s">
        <v>1926</v>
      </c>
      <c r="D1847" s="3" t="n">
        <v>36892</v>
      </c>
      <c r="E1847" s="1" t="s">
        <v>39</v>
      </c>
      <c r="F1847" s="1" t="n">
        <v>100</v>
      </c>
      <c r="G1847" s="1" t="s">
        <v>46</v>
      </c>
      <c r="H1847" s="1" t="s">
        <v>47</v>
      </c>
      <c r="I1847" s="1" t="s">
        <v>36</v>
      </c>
      <c r="K1847" s="1" t="n">
        <v>68</v>
      </c>
      <c r="L1847" s="1" t="n">
        <v>4</v>
      </c>
      <c r="N1847" s="1" t="n">
        <v>75</v>
      </c>
    </row>
    <row r="1848" customFormat="false" ht="15" hidden="false" customHeight="true" outlineLevel="0" collapsed="false">
      <c r="A1848" s="1" t="n">
        <f aca="false">A1847+1</f>
        <v>1846</v>
      </c>
      <c r="B1848" s="1" t="n">
        <f aca="false">B1847+1</f>
        <v>2846</v>
      </c>
      <c r="C1848" s="1" t="s">
        <v>1927</v>
      </c>
      <c r="D1848" s="3" t="n">
        <v>36982</v>
      </c>
      <c r="E1848" s="1" t="s">
        <v>39</v>
      </c>
      <c r="F1848" s="1" t="n">
        <v>100</v>
      </c>
      <c r="G1848" s="1" t="s">
        <v>46</v>
      </c>
      <c r="H1848" s="1" t="s">
        <v>47</v>
      </c>
      <c r="I1848" s="1" t="s">
        <v>36</v>
      </c>
      <c r="K1848" s="1" t="n">
        <v>68</v>
      </c>
      <c r="L1848" s="1" t="n">
        <v>4</v>
      </c>
      <c r="N1848" s="1" t="n">
        <v>75</v>
      </c>
    </row>
    <row r="1849" customFormat="false" ht="15" hidden="false" customHeight="true" outlineLevel="0" collapsed="false">
      <c r="A1849" s="1" t="n">
        <f aca="false">A1848+1</f>
        <v>1847</v>
      </c>
      <c r="B1849" s="1" t="n">
        <f aca="false">B1848+1</f>
        <v>2847</v>
      </c>
      <c r="C1849" s="1" t="s">
        <v>1928</v>
      </c>
      <c r="D1849" s="3" t="n">
        <v>37257</v>
      </c>
      <c r="E1849" s="1" t="s">
        <v>39</v>
      </c>
      <c r="F1849" s="1" t="n">
        <v>100</v>
      </c>
      <c r="G1849" s="1" t="s">
        <v>46</v>
      </c>
      <c r="H1849" s="1" t="s">
        <v>47</v>
      </c>
      <c r="I1849" s="1" t="s">
        <v>36</v>
      </c>
      <c r="K1849" s="1" t="n">
        <v>68</v>
      </c>
      <c r="L1849" s="1" t="n">
        <v>4</v>
      </c>
      <c r="N1849" s="1" t="n">
        <v>75</v>
      </c>
    </row>
    <row r="1850" customFormat="false" ht="15" hidden="false" customHeight="true" outlineLevel="0" collapsed="false">
      <c r="A1850" s="1" t="n">
        <f aca="false">A1849+1</f>
        <v>1848</v>
      </c>
      <c r="B1850" s="1" t="n">
        <f aca="false">B1849+1</f>
        <v>2848</v>
      </c>
      <c r="C1850" s="1" t="s">
        <v>1929</v>
      </c>
      <c r="D1850" s="3" t="n">
        <v>37347</v>
      </c>
      <c r="E1850" s="1" t="s">
        <v>39</v>
      </c>
      <c r="F1850" s="1" t="n">
        <v>100</v>
      </c>
      <c r="G1850" s="1" t="s">
        <v>46</v>
      </c>
      <c r="H1850" s="1" t="s">
        <v>47</v>
      </c>
      <c r="I1850" s="1" t="s">
        <v>36</v>
      </c>
      <c r="K1850" s="1" t="n">
        <v>68</v>
      </c>
      <c r="L1850" s="1" t="n">
        <v>4</v>
      </c>
      <c r="N1850" s="1" t="n">
        <v>75</v>
      </c>
    </row>
    <row r="1851" customFormat="false" ht="15" hidden="false" customHeight="true" outlineLevel="0" collapsed="false">
      <c r="A1851" s="1" t="n">
        <f aca="false">A1850+1</f>
        <v>1849</v>
      </c>
      <c r="B1851" s="1" t="n">
        <f aca="false">B1850+1</f>
        <v>2849</v>
      </c>
      <c r="C1851" s="1" t="s">
        <v>1930</v>
      </c>
      <c r="D1851" s="3" t="n">
        <v>37622</v>
      </c>
      <c r="E1851" s="1" t="s">
        <v>39</v>
      </c>
      <c r="F1851" s="1" t="n">
        <v>100</v>
      </c>
      <c r="G1851" s="1" t="s">
        <v>46</v>
      </c>
      <c r="H1851" s="1" t="s">
        <v>47</v>
      </c>
      <c r="I1851" s="1" t="s">
        <v>36</v>
      </c>
      <c r="K1851" s="1" t="n">
        <v>68</v>
      </c>
      <c r="L1851" s="1" t="n">
        <v>4</v>
      </c>
      <c r="N1851" s="1" t="n">
        <v>75</v>
      </c>
    </row>
    <row r="1852" customFormat="false" ht="15" hidden="false" customHeight="true" outlineLevel="0" collapsed="false">
      <c r="A1852" s="1" t="n">
        <f aca="false">A1851+1</f>
        <v>1850</v>
      </c>
      <c r="B1852" s="1" t="n">
        <f aca="false">B1851+1</f>
        <v>2850</v>
      </c>
      <c r="C1852" s="1" t="s">
        <v>1931</v>
      </c>
      <c r="D1852" s="3" t="n">
        <v>37712</v>
      </c>
      <c r="E1852" s="1" t="s">
        <v>39</v>
      </c>
      <c r="F1852" s="1" t="n">
        <v>100</v>
      </c>
      <c r="G1852" s="1" t="s">
        <v>46</v>
      </c>
      <c r="H1852" s="1" t="s">
        <v>47</v>
      </c>
      <c r="I1852" s="1" t="s">
        <v>36</v>
      </c>
      <c r="K1852" s="1" t="n">
        <v>68</v>
      </c>
      <c r="L1852" s="1" t="n">
        <v>4</v>
      </c>
      <c r="N1852" s="1" t="n">
        <v>75</v>
      </c>
    </row>
    <row r="1853" customFormat="false" ht="15" hidden="false" customHeight="true" outlineLevel="0" collapsed="false">
      <c r="A1853" s="1" t="n">
        <f aca="false">A1852+1</f>
        <v>1851</v>
      </c>
      <c r="B1853" s="1" t="n">
        <f aca="false">B1852+1</f>
        <v>2851</v>
      </c>
      <c r="C1853" s="1" t="s">
        <v>1932</v>
      </c>
      <c r="D1853" s="3" t="n">
        <v>37987</v>
      </c>
      <c r="E1853" s="1" t="s">
        <v>39</v>
      </c>
      <c r="F1853" s="1" t="n">
        <v>100</v>
      </c>
      <c r="G1853" s="1" t="s">
        <v>46</v>
      </c>
      <c r="H1853" s="1" t="s">
        <v>47</v>
      </c>
      <c r="I1853" s="1" t="s">
        <v>36</v>
      </c>
      <c r="K1853" s="1" t="n">
        <v>68</v>
      </c>
      <c r="L1853" s="1" t="n">
        <v>4</v>
      </c>
      <c r="N1853" s="1" t="n">
        <v>75</v>
      </c>
    </row>
    <row r="1854" customFormat="false" ht="15" hidden="false" customHeight="true" outlineLevel="0" collapsed="false">
      <c r="A1854" s="1" t="n">
        <f aca="false">A1853+1</f>
        <v>1852</v>
      </c>
      <c r="B1854" s="1" t="n">
        <f aca="false">B1853+1</f>
        <v>2852</v>
      </c>
      <c r="C1854" s="1" t="s">
        <v>1933</v>
      </c>
      <c r="D1854" s="3" t="n">
        <v>38078</v>
      </c>
      <c r="E1854" s="1" t="s">
        <v>39</v>
      </c>
      <c r="F1854" s="1" t="n">
        <v>100</v>
      </c>
      <c r="G1854" s="1" t="s">
        <v>46</v>
      </c>
      <c r="H1854" s="1" t="s">
        <v>47</v>
      </c>
      <c r="I1854" s="1" t="s">
        <v>36</v>
      </c>
      <c r="K1854" s="1" t="n">
        <v>68</v>
      </c>
      <c r="L1854" s="1" t="n">
        <v>4</v>
      </c>
      <c r="N1854" s="1" t="n">
        <v>75</v>
      </c>
    </row>
    <row r="1855" customFormat="false" ht="15" hidden="false" customHeight="true" outlineLevel="0" collapsed="false">
      <c r="A1855" s="1" t="n">
        <f aca="false">A1854+1</f>
        <v>1853</v>
      </c>
      <c r="B1855" s="1" t="n">
        <f aca="false">B1854+1</f>
        <v>2853</v>
      </c>
      <c r="C1855" s="1" t="s">
        <v>1934</v>
      </c>
      <c r="D1855" s="3" t="n">
        <v>38353</v>
      </c>
      <c r="E1855" s="1" t="s">
        <v>39</v>
      </c>
      <c r="F1855" s="1" t="n">
        <v>100</v>
      </c>
      <c r="G1855" s="1" t="s">
        <v>46</v>
      </c>
      <c r="H1855" s="1" t="s">
        <v>47</v>
      </c>
      <c r="I1855" s="1" t="s">
        <v>36</v>
      </c>
      <c r="K1855" s="1" t="n">
        <v>68</v>
      </c>
      <c r="L1855" s="1" t="n">
        <v>4</v>
      </c>
      <c r="N1855" s="1" t="n">
        <v>75</v>
      </c>
    </row>
    <row r="1856" customFormat="false" ht="15" hidden="false" customHeight="true" outlineLevel="0" collapsed="false">
      <c r="A1856" s="1" t="n">
        <f aca="false">A1855+1</f>
        <v>1854</v>
      </c>
      <c r="B1856" s="1" t="n">
        <f aca="false">B1855+1</f>
        <v>2854</v>
      </c>
      <c r="C1856" s="1" t="s">
        <v>1935</v>
      </c>
      <c r="D1856" s="3" t="n">
        <v>21551</v>
      </c>
      <c r="E1856" s="1" t="s">
        <v>39</v>
      </c>
      <c r="F1856" s="1" t="n">
        <v>100</v>
      </c>
      <c r="G1856" s="1" t="s">
        <v>46</v>
      </c>
      <c r="H1856" s="1" t="s">
        <v>47</v>
      </c>
      <c r="I1856" s="1" t="s">
        <v>36</v>
      </c>
      <c r="K1856" s="1" t="n">
        <v>68</v>
      </c>
      <c r="N1856" s="1" t="n">
        <v>75</v>
      </c>
      <c r="O1856" s="1" t="n">
        <v>7</v>
      </c>
    </row>
    <row r="1857" customFormat="false" ht="15" hidden="false" customHeight="true" outlineLevel="0" collapsed="false">
      <c r="A1857" s="1" t="n">
        <f aca="false">A1856+1</f>
        <v>1855</v>
      </c>
      <c r="B1857" s="1" t="n">
        <f aca="false">B1856+1</f>
        <v>2855</v>
      </c>
      <c r="C1857" s="1" t="s">
        <v>1936</v>
      </c>
      <c r="D1857" s="3" t="n">
        <v>21641</v>
      </c>
      <c r="E1857" s="1" t="s">
        <v>39</v>
      </c>
      <c r="F1857" s="1" t="n">
        <v>100</v>
      </c>
      <c r="G1857" s="1" t="s">
        <v>46</v>
      </c>
      <c r="H1857" s="1" t="s">
        <v>47</v>
      </c>
      <c r="I1857" s="1" t="s">
        <v>36</v>
      </c>
      <c r="K1857" s="1" t="n">
        <v>68</v>
      </c>
      <c r="N1857" s="1" t="n">
        <v>75</v>
      </c>
      <c r="O1857" s="1" t="n">
        <v>7</v>
      </c>
    </row>
    <row r="1858" customFormat="false" ht="15" hidden="false" customHeight="true" outlineLevel="0" collapsed="false">
      <c r="A1858" s="1" t="n">
        <f aca="false">A1857+1</f>
        <v>1856</v>
      </c>
      <c r="B1858" s="1" t="n">
        <f aca="false">B1857+1</f>
        <v>2856</v>
      </c>
      <c r="C1858" s="1" t="s">
        <v>1937</v>
      </c>
      <c r="D1858" s="3" t="n">
        <v>21916</v>
      </c>
      <c r="E1858" s="1" t="s">
        <v>39</v>
      </c>
      <c r="F1858" s="1" t="n">
        <v>100</v>
      </c>
      <c r="G1858" s="1" t="s">
        <v>46</v>
      </c>
      <c r="H1858" s="1" t="s">
        <v>47</v>
      </c>
      <c r="I1858" s="1" t="s">
        <v>36</v>
      </c>
      <c r="K1858" s="1" t="n">
        <v>68</v>
      </c>
      <c r="N1858" s="1" t="n">
        <v>75</v>
      </c>
      <c r="O1858" s="1" t="n">
        <v>7</v>
      </c>
    </row>
    <row r="1859" customFormat="false" ht="15" hidden="false" customHeight="true" outlineLevel="0" collapsed="false">
      <c r="A1859" s="1" t="n">
        <f aca="false">A1858+1</f>
        <v>1857</v>
      </c>
      <c r="B1859" s="1" t="n">
        <f aca="false">B1858+1</f>
        <v>2857</v>
      </c>
      <c r="C1859" s="1" t="s">
        <v>1938</v>
      </c>
      <c r="D1859" s="3" t="n">
        <v>22007</v>
      </c>
      <c r="E1859" s="1" t="s">
        <v>39</v>
      </c>
      <c r="F1859" s="1" t="n">
        <v>100</v>
      </c>
      <c r="G1859" s="1" t="s">
        <v>46</v>
      </c>
      <c r="H1859" s="1" t="s">
        <v>47</v>
      </c>
      <c r="I1859" s="1" t="s">
        <v>36</v>
      </c>
      <c r="K1859" s="1" t="n">
        <v>68</v>
      </c>
      <c r="N1859" s="1" t="n">
        <v>75</v>
      </c>
      <c r="O1859" s="1" t="n">
        <v>7</v>
      </c>
    </row>
    <row r="1860" customFormat="false" ht="15" hidden="false" customHeight="true" outlineLevel="0" collapsed="false">
      <c r="A1860" s="1" t="n">
        <f aca="false">A1859+1</f>
        <v>1858</v>
      </c>
      <c r="B1860" s="1" t="n">
        <f aca="false">B1859+1</f>
        <v>2858</v>
      </c>
      <c r="C1860" s="1" t="s">
        <v>1939</v>
      </c>
      <c r="D1860" s="3" t="n">
        <v>22282</v>
      </c>
      <c r="E1860" s="1" t="s">
        <v>39</v>
      </c>
      <c r="F1860" s="1" t="n">
        <v>100</v>
      </c>
      <c r="G1860" s="1" t="s">
        <v>46</v>
      </c>
      <c r="H1860" s="1" t="s">
        <v>47</v>
      </c>
      <c r="I1860" s="1" t="s">
        <v>36</v>
      </c>
      <c r="K1860" s="1" t="n">
        <v>68</v>
      </c>
      <c r="N1860" s="1" t="n">
        <v>75</v>
      </c>
      <c r="O1860" s="1" t="n">
        <v>7</v>
      </c>
    </row>
    <row r="1861" customFormat="false" ht="15" hidden="false" customHeight="true" outlineLevel="0" collapsed="false">
      <c r="A1861" s="1" t="n">
        <f aca="false">A1860+1</f>
        <v>1859</v>
      </c>
      <c r="B1861" s="1" t="n">
        <f aca="false">B1860+1</f>
        <v>2859</v>
      </c>
      <c r="C1861" s="1" t="s">
        <v>1940</v>
      </c>
      <c r="D1861" s="3" t="n">
        <v>22372</v>
      </c>
      <c r="E1861" s="1" t="s">
        <v>39</v>
      </c>
      <c r="F1861" s="1" t="n">
        <v>100</v>
      </c>
      <c r="G1861" s="1" t="s">
        <v>46</v>
      </c>
      <c r="H1861" s="1" t="s">
        <v>47</v>
      </c>
      <c r="I1861" s="1" t="s">
        <v>36</v>
      </c>
      <c r="K1861" s="1" t="n">
        <v>68</v>
      </c>
      <c r="N1861" s="1" t="n">
        <v>75</v>
      </c>
      <c r="O1861" s="1" t="n">
        <v>7</v>
      </c>
    </row>
    <row r="1862" customFormat="false" ht="15" hidden="false" customHeight="true" outlineLevel="0" collapsed="false">
      <c r="A1862" s="1" t="n">
        <f aca="false">A1861+1</f>
        <v>1860</v>
      </c>
      <c r="B1862" s="1" t="n">
        <f aca="false">B1861+1</f>
        <v>2860</v>
      </c>
      <c r="C1862" s="1" t="s">
        <v>1941</v>
      </c>
      <c r="D1862" s="3" t="n">
        <v>22647</v>
      </c>
      <c r="E1862" s="1" t="s">
        <v>39</v>
      </c>
      <c r="F1862" s="1" t="n">
        <v>100</v>
      </c>
      <c r="G1862" s="1" t="s">
        <v>46</v>
      </c>
      <c r="H1862" s="1" t="s">
        <v>47</v>
      </c>
      <c r="I1862" s="1" t="s">
        <v>36</v>
      </c>
      <c r="K1862" s="1" t="n">
        <v>68</v>
      </c>
      <c r="N1862" s="1" t="n">
        <v>75</v>
      </c>
      <c r="O1862" s="1" t="n">
        <v>7</v>
      </c>
    </row>
    <row r="1863" customFormat="false" ht="15" hidden="false" customHeight="true" outlineLevel="0" collapsed="false">
      <c r="A1863" s="1" t="n">
        <f aca="false">A1862+1</f>
        <v>1861</v>
      </c>
      <c r="B1863" s="1" t="n">
        <f aca="false">B1862+1</f>
        <v>2861</v>
      </c>
      <c r="C1863" s="1" t="s">
        <v>1942</v>
      </c>
      <c r="D1863" s="3" t="n">
        <v>22737</v>
      </c>
      <c r="E1863" s="1" t="s">
        <v>39</v>
      </c>
      <c r="F1863" s="1" t="n">
        <v>100</v>
      </c>
      <c r="G1863" s="1" t="s">
        <v>46</v>
      </c>
      <c r="H1863" s="1" t="s">
        <v>47</v>
      </c>
      <c r="I1863" s="1" t="s">
        <v>36</v>
      </c>
      <c r="K1863" s="1" t="n">
        <v>68</v>
      </c>
      <c r="N1863" s="1" t="n">
        <v>75</v>
      </c>
      <c r="O1863" s="1" t="n">
        <v>7</v>
      </c>
    </row>
    <row r="1864" customFormat="false" ht="15" hidden="false" customHeight="true" outlineLevel="0" collapsed="false">
      <c r="A1864" s="1" t="n">
        <f aca="false">A1863+1</f>
        <v>1862</v>
      </c>
      <c r="B1864" s="1" t="n">
        <f aca="false">B1863+1</f>
        <v>2862</v>
      </c>
      <c r="C1864" s="1" t="s">
        <v>1943</v>
      </c>
      <c r="D1864" s="3" t="n">
        <v>23012</v>
      </c>
      <c r="E1864" s="1" t="s">
        <v>39</v>
      </c>
      <c r="F1864" s="1" t="n">
        <v>100</v>
      </c>
      <c r="G1864" s="1" t="s">
        <v>46</v>
      </c>
      <c r="H1864" s="1" t="s">
        <v>47</v>
      </c>
      <c r="I1864" s="1" t="s">
        <v>36</v>
      </c>
      <c r="K1864" s="1" t="n">
        <v>68</v>
      </c>
      <c r="N1864" s="1" t="n">
        <v>75</v>
      </c>
      <c r="O1864" s="1" t="n">
        <v>7</v>
      </c>
    </row>
    <row r="1865" customFormat="false" ht="15" hidden="false" customHeight="true" outlineLevel="0" collapsed="false">
      <c r="A1865" s="1" t="n">
        <f aca="false">A1864+1</f>
        <v>1863</v>
      </c>
      <c r="B1865" s="1" t="n">
        <f aca="false">B1864+1</f>
        <v>2863</v>
      </c>
      <c r="C1865" s="1" t="s">
        <v>1944</v>
      </c>
      <c r="D1865" s="3" t="n">
        <v>23102</v>
      </c>
      <c r="E1865" s="1" t="s">
        <v>39</v>
      </c>
      <c r="F1865" s="1" t="n">
        <v>100</v>
      </c>
      <c r="G1865" s="1" t="s">
        <v>46</v>
      </c>
      <c r="H1865" s="1" t="s">
        <v>47</v>
      </c>
      <c r="I1865" s="1" t="s">
        <v>36</v>
      </c>
      <c r="K1865" s="1" t="n">
        <v>68</v>
      </c>
      <c r="N1865" s="1" t="n">
        <v>75</v>
      </c>
      <c r="O1865" s="1" t="n">
        <v>7</v>
      </c>
    </row>
    <row r="1866" customFormat="false" ht="15" hidden="false" customHeight="true" outlineLevel="0" collapsed="false">
      <c r="A1866" s="1" t="n">
        <f aca="false">A1865+1</f>
        <v>1864</v>
      </c>
      <c r="B1866" s="1" t="n">
        <f aca="false">B1865+1</f>
        <v>2864</v>
      </c>
      <c r="C1866" s="1" t="s">
        <v>1945</v>
      </c>
      <c r="D1866" s="3" t="n">
        <v>23377</v>
      </c>
      <c r="E1866" s="1" t="s">
        <v>39</v>
      </c>
      <c r="F1866" s="1" t="n">
        <v>100</v>
      </c>
      <c r="G1866" s="1" t="s">
        <v>46</v>
      </c>
      <c r="H1866" s="1" t="s">
        <v>47</v>
      </c>
      <c r="I1866" s="1" t="s">
        <v>36</v>
      </c>
      <c r="K1866" s="1" t="n">
        <v>68</v>
      </c>
      <c r="N1866" s="1" t="n">
        <v>75</v>
      </c>
      <c r="O1866" s="1" t="n">
        <v>7</v>
      </c>
    </row>
    <row r="1867" customFormat="false" ht="15" hidden="false" customHeight="true" outlineLevel="0" collapsed="false">
      <c r="A1867" s="1" t="n">
        <f aca="false">A1866+1</f>
        <v>1865</v>
      </c>
      <c r="B1867" s="1" t="n">
        <f aca="false">B1866+1</f>
        <v>2865</v>
      </c>
      <c r="C1867" s="1" t="s">
        <v>1946</v>
      </c>
      <c r="D1867" s="3" t="n">
        <v>23468</v>
      </c>
      <c r="E1867" s="1" t="s">
        <v>39</v>
      </c>
      <c r="F1867" s="1" t="n">
        <v>100</v>
      </c>
      <c r="G1867" s="1" t="s">
        <v>46</v>
      </c>
      <c r="H1867" s="1" t="s">
        <v>47</v>
      </c>
      <c r="I1867" s="1" t="s">
        <v>36</v>
      </c>
      <c r="K1867" s="1" t="n">
        <v>68</v>
      </c>
      <c r="N1867" s="1" t="n">
        <v>75</v>
      </c>
      <c r="O1867" s="1" t="n">
        <v>7</v>
      </c>
    </row>
    <row r="1868" customFormat="false" ht="15" hidden="false" customHeight="true" outlineLevel="0" collapsed="false">
      <c r="A1868" s="1" t="n">
        <f aca="false">A1867+1</f>
        <v>1866</v>
      </c>
      <c r="B1868" s="1" t="n">
        <f aca="false">B1867+1</f>
        <v>2866</v>
      </c>
      <c r="C1868" s="1" t="s">
        <v>1947</v>
      </c>
      <c r="D1868" s="3" t="n">
        <v>23743</v>
      </c>
      <c r="E1868" s="1" t="s">
        <v>39</v>
      </c>
      <c r="F1868" s="1" t="n">
        <v>100</v>
      </c>
      <c r="G1868" s="1" t="s">
        <v>46</v>
      </c>
      <c r="H1868" s="1" t="s">
        <v>47</v>
      </c>
      <c r="I1868" s="1" t="s">
        <v>36</v>
      </c>
      <c r="K1868" s="1" t="n">
        <v>68</v>
      </c>
      <c r="N1868" s="1" t="n">
        <v>75</v>
      </c>
      <c r="O1868" s="1" t="n">
        <v>7</v>
      </c>
    </row>
    <row r="1869" customFormat="false" ht="15" hidden="false" customHeight="true" outlineLevel="0" collapsed="false">
      <c r="A1869" s="1" t="n">
        <f aca="false">A1868+1</f>
        <v>1867</v>
      </c>
      <c r="B1869" s="1" t="n">
        <f aca="false">B1868+1</f>
        <v>2867</v>
      </c>
      <c r="C1869" s="1" t="s">
        <v>1948</v>
      </c>
      <c r="D1869" s="3" t="n">
        <v>23833</v>
      </c>
      <c r="E1869" s="1" t="s">
        <v>39</v>
      </c>
      <c r="F1869" s="1" t="n">
        <v>100</v>
      </c>
      <c r="G1869" s="1" t="s">
        <v>46</v>
      </c>
      <c r="H1869" s="1" t="s">
        <v>47</v>
      </c>
      <c r="I1869" s="1" t="s">
        <v>36</v>
      </c>
      <c r="K1869" s="1" t="n">
        <v>68</v>
      </c>
      <c r="N1869" s="1" t="n">
        <v>75</v>
      </c>
      <c r="O1869" s="1" t="n">
        <v>7</v>
      </c>
    </row>
    <row r="1870" customFormat="false" ht="15" hidden="false" customHeight="true" outlineLevel="0" collapsed="false">
      <c r="A1870" s="1" t="n">
        <f aca="false">A1869+1</f>
        <v>1868</v>
      </c>
      <c r="B1870" s="1" t="n">
        <f aca="false">B1869+1</f>
        <v>2868</v>
      </c>
      <c r="C1870" s="1" t="s">
        <v>1949</v>
      </c>
      <c r="D1870" s="3" t="n">
        <v>24108</v>
      </c>
      <c r="E1870" s="1" t="s">
        <v>39</v>
      </c>
      <c r="F1870" s="1" t="n">
        <v>100</v>
      </c>
      <c r="G1870" s="1" t="s">
        <v>46</v>
      </c>
      <c r="H1870" s="1" t="s">
        <v>47</v>
      </c>
      <c r="I1870" s="1" t="s">
        <v>36</v>
      </c>
      <c r="K1870" s="1" t="n">
        <v>68</v>
      </c>
      <c r="N1870" s="1" t="n">
        <v>75</v>
      </c>
      <c r="O1870" s="1" t="n">
        <v>7</v>
      </c>
    </row>
    <row r="1871" customFormat="false" ht="15" hidden="false" customHeight="true" outlineLevel="0" collapsed="false">
      <c r="A1871" s="1" t="n">
        <f aca="false">A1870+1</f>
        <v>1869</v>
      </c>
      <c r="B1871" s="1" t="n">
        <f aca="false">B1870+1</f>
        <v>2869</v>
      </c>
      <c r="C1871" s="1" t="s">
        <v>1950</v>
      </c>
      <c r="D1871" s="3" t="n">
        <v>24198</v>
      </c>
      <c r="E1871" s="1" t="s">
        <v>39</v>
      </c>
      <c r="F1871" s="1" t="n">
        <v>100</v>
      </c>
      <c r="G1871" s="1" t="s">
        <v>46</v>
      </c>
      <c r="H1871" s="1" t="s">
        <v>47</v>
      </c>
      <c r="I1871" s="1" t="s">
        <v>36</v>
      </c>
      <c r="K1871" s="1" t="n">
        <v>68</v>
      </c>
      <c r="N1871" s="1" t="n">
        <v>75</v>
      </c>
      <c r="O1871" s="1" t="n">
        <v>7</v>
      </c>
    </row>
    <row r="1872" customFormat="false" ht="15" hidden="false" customHeight="true" outlineLevel="0" collapsed="false">
      <c r="A1872" s="1" t="n">
        <f aca="false">A1871+1</f>
        <v>1870</v>
      </c>
      <c r="B1872" s="1" t="n">
        <f aca="false">B1871+1</f>
        <v>2870</v>
      </c>
      <c r="C1872" s="1" t="s">
        <v>1951</v>
      </c>
      <c r="D1872" s="3" t="n">
        <v>24473</v>
      </c>
      <c r="E1872" s="1" t="s">
        <v>39</v>
      </c>
      <c r="F1872" s="1" t="n">
        <v>100</v>
      </c>
      <c r="G1872" s="1" t="s">
        <v>46</v>
      </c>
      <c r="H1872" s="1" t="s">
        <v>47</v>
      </c>
      <c r="I1872" s="1" t="s">
        <v>36</v>
      </c>
      <c r="K1872" s="1" t="n">
        <v>68</v>
      </c>
      <c r="N1872" s="1" t="n">
        <v>75</v>
      </c>
      <c r="O1872" s="1" t="n">
        <v>7</v>
      </c>
    </row>
    <row r="1873" customFormat="false" ht="15" hidden="false" customHeight="true" outlineLevel="0" collapsed="false">
      <c r="A1873" s="1" t="n">
        <f aca="false">A1872+1</f>
        <v>1871</v>
      </c>
      <c r="B1873" s="1" t="n">
        <f aca="false">B1872+1</f>
        <v>2871</v>
      </c>
      <c r="C1873" s="1" t="s">
        <v>1952</v>
      </c>
      <c r="D1873" s="3" t="n">
        <v>24563</v>
      </c>
      <c r="E1873" s="1" t="s">
        <v>39</v>
      </c>
      <c r="F1873" s="1" t="n">
        <v>100</v>
      </c>
      <c r="G1873" s="1" t="s">
        <v>46</v>
      </c>
      <c r="H1873" s="1" t="s">
        <v>47</v>
      </c>
      <c r="I1873" s="1" t="s">
        <v>36</v>
      </c>
      <c r="K1873" s="1" t="n">
        <v>68</v>
      </c>
      <c r="N1873" s="1" t="n">
        <v>75</v>
      </c>
      <c r="O1873" s="1" t="n">
        <v>7</v>
      </c>
    </row>
    <row r="1874" customFormat="false" ht="15" hidden="false" customHeight="true" outlineLevel="0" collapsed="false">
      <c r="A1874" s="1" t="n">
        <f aca="false">A1873+1</f>
        <v>1872</v>
      </c>
      <c r="B1874" s="1" t="n">
        <f aca="false">B1873+1</f>
        <v>2872</v>
      </c>
      <c r="C1874" s="1" t="s">
        <v>1953</v>
      </c>
      <c r="D1874" s="3" t="n">
        <v>24838</v>
      </c>
      <c r="E1874" s="1" t="s">
        <v>39</v>
      </c>
      <c r="F1874" s="1" t="n">
        <v>100</v>
      </c>
      <c r="G1874" s="1" t="s">
        <v>46</v>
      </c>
      <c r="H1874" s="1" t="s">
        <v>47</v>
      </c>
      <c r="I1874" s="1" t="s">
        <v>36</v>
      </c>
      <c r="K1874" s="1" t="n">
        <v>68</v>
      </c>
      <c r="N1874" s="1" t="n">
        <v>75</v>
      </c>
      <c r="O1874" s="1" t="n">
        <v>7</v>
      </c>
    </row>
    <row r="1875" customFormat="false" ht="15" hidden="false" customHeight="true" outlineLevel="0" collapsed="false">
      <c r="A1875" s="1" t="n">
        <f aca="false">A1874+1</f>
        <v>1873</v>
      </c>
      <c r="B1875" s="1" t="n">
        <f aca="false">B1874+1</f>
        <v>2873</v>
      </c>
      <c r="C1875" s="1" t="s">
        <v>1954</v>
      </c>
      <c r="D1875" s="3" t="n">
        <v>24929</v>
      </c>
      <c r="E1875" s="1" t="s">
        <v>39</v>
      </c>
      <c r="F1875" s="1" t="n">
        <v>100</v>
      </c>
      <c r="G1875" s="1" t="s">
        <v>46</v>
      </c>
      <c r="H1875" s="1" t="s">
        <v>47</v>
      </c>
      <c r="I1875" s="1" t="s">
        <v>36</v>
      </c>
      <c r="K1875" s="1" t="n">
        <v>68</v>
      </c>
      <c r="N1875" s="1" t="n">
        <v>75</v>
      </c>
      <c r="O1875" s="1" t="n">
        <v>7</v>
      </c>
    </row>
    <row r="1876" customFormat="false" ht="15" hidden="false" customHeight="true" outlineLevel="0" collapsed="false">
      <c r="A1876" s="1" t="n">
        <f aca="false">A1875+1</f>
        <v>1874</v>
      </c>
      <c r="B1876" s="1" t="n">
        <f aca="false">B1875+1</f>
        <v>2874</v>
      </c>
      <c r="C1876" s="1" t="s">
        <v>1955</v>
      </c>
      <c r="D1876" s="3" t="n">
        <v>25204</v>
      </c>
      <c r="E1876" s="1" t="s">
        <v>39</v>
      </c>
      <c r="F1876" s="1" t="n">
        <v>100</v>
      </c>
      <c r="G1876" s="1" t="s">
        <v>46</v>
      </c>
      <c r="H1876" s="1" t="s">
        <v>47</v>
      </c>
      <c r="I1876" s="1" t="s">
        <v>36</v>
      </c>
      <c r="K1876" s="1" t="n">
        <v>68</v>
      </c>
      <c r="N1876" s="1" t="n">
        <v>75</v>
      </c>
      <c r="O1876" s="1" t="n">
        <v>7</v>
      </c>
    </row>
    <row r="1877" customFormat="false" ht="15" hidden="false" customHeight="true" outlineLevel="0" collapsed="false">
      <c r="A1877" s="1" t="n">
        <f aca="false">A1876+1</f>
        <v>1875</v>
      </c>
      <c r="B1877" s="1" t="n">
        <f aca="false">B1876+1</f>
        <v>2875</v>
      </c>
      <c r="C1877" s="1" t="s">
        <v>1956</v>
      </c>
      <c r="D1877" s="3" t="n">
        <v>25294</v>
      </c>
      <c r="E1877" s="1" t="s">
        <v>39</v>
      </c>
      <c r="F1877" s="1" t="n">
        <v>100</v>
      </c>
      <c r="G1877" s="1" t="s">
        <v>46</v>
      </c>
      <c r="H1877" s="1" t="s">
        <v>47</v>
      </c>
      <c r="I1877" s="1" t="s">
        <v>36</v>
      </c>
      <c r="K1877" s="1" t="n">
        <v>68</v>
      </c>
      <c r="N1877" s="1" t="n">
        <v>75</v>
      </c>
      <c r="O1877" s="1" t="n">
        <v>7</v>
      </c>
    </row>
    <row r="1878" customFormat="false" ht="15" hidden="false" customHeight="true" outlineLevel="0" collapsed="false">
      <c r="A1878" s="1" t="n">
        <f aca="false">A1877+1</f>
        <v>1876</v>
      </c>
      <c r="B1878" s="1" t="n">
        <f aca="false">B1877+1</f>
        <v>2876</v>
      </c>
      <c r="C1878" s="1" t="s">
        <v>1957</v>
      </c>
      <c r="D1878" s="3" t="n">
        <v>25569</v>
      </c>
      <c r="E1878" s="1" t="s">
        <v>39</v>
      </c>
      <c r="F1878" s="1" t="n">
        <v>100</v>
      </c>
      <c r="G1878" s="1" t="s">
        <v>46</v>
      </c>
      <c r="H1878" s="1" t="s">
        <v>47</v>
      </c>
      <c r="I1878" s="1" t="s">
        <v>36</v>
      </c>
      <c r="K1878" s="1" t="n">
        <v>68</v>
      </c>
      <c r="N1878" s="1" t="n">
        <v>75</v>
      </c>
      <c r="O1878" s="1" t="n">
        <v>7</v>
      </c>
    </row>
    <row r="1879" customFormat="false" ht="15" hidden="false" customHeight="true" outlineLevel="0" collapsed="false">
      <c r="A1879" s="1" t="n">
        <f aca="false">A1878+1</f>
        <v>1877</v>
      </c>
      <c r="B1879" s="1" t="n">
        <f aca="false">B1878+1</f>
        <v>2877</v>
      </c>
      <c r="C1879" s="1" t="s">
        <v>1958</v>
      </c>
      <c r="D1879" s="3" t="n">
        <v>25659</v>
      </c>
      <c r="E1879" s="1" t="s">
        <v>39</v>
      </c>
      <c r="F1879" s="1" t="n">
        <v>100</v>
      </c>
      <c r="G1879" s="1" t="s">
        <v>46</v>
      </c>
      <c r="H1879" s="1" t="s">
        <v>47</v>
      </c>
      <c r="I1879" s="1" t="s">
        <v>36</v>
      </c>
      <c r="K1879" s="1" t="n">
        <v>68</v>
      </c>
      <c r="N1879" s="1" t="n">
        <v>75</v>
      </c>
      <c r="O1879" s="1" t="n">
        <v>7</v>
      </c>
    </row>
    <row r="1880" customFormat="false" ht="15" hidden="false" customHeight="true" outlineLevel="0" collapsed="false">
      <c r="A1880" s="1" t="n">
        <f aca="false">A1879+1</f>
        <v>1878</v>
      </c>
      <c r="B1880" s="1" t="n">
        <f aca="false">B1879+1</f>
        <v>2878</v>
      </c>
      <c r="C1880" s="1" t="s">
        <v>1959</v>
      </c>
      <c r="D1880" s="3" t="n">
        <v>25934</v>
      </c>
      <c r="E1880" s="1" t="s">
        <v>39</v>
      </c>
      <c r="F1880" s="1" t="n">
        <v>100</v>
      </c>
      <c r="G1880" s="1" t="s">
        <v>46</v>
      </c>
      <c r="H1880" s="1" t="s">
        <v>47</v>
      </c>
      <c r="I1880" s="1" t="s">
        <v>36</v>
      </c>
      <c r="K1880" s="1" t="n">
        <v>68</v>
      </c>
      <c r="N1880" s="1" t="n">
        <v>75</v>
      </c>
      <c r="O1880" s="1" t="n">
        <v>7</v>
      </c>
    </row>
    <row r="1881" customFormat="false" ht="15" hidden="false" customHeight="true" outlineLevel="0" collapsed="false">
      <c r="A1881" s="1" t="n">
        <f aca="false">A1880+1</f>
        <v>1879</v>
      </c>
      <c r="B1881" s="1" t="n">
        <f aca="false">B1880+1</f>
        <v>2879</v>
      </c>
      <c r="C1881" s="1" t="s">
        <v>1960</v>
      </c>
      <c r="D1881" s="3" t="n">
        <v>26024</v>
      </c>
      <c r="E1881" s="1" t="s">
        <v>39</v>
      </c>
      <c r="F1881" s="1" t="n">
        <v>100</v>
      </c>
      <c r="G1881" s="1" t="s">
        <v>46</v>
      </c>
      <c r="H1881" s="1" t="s">
        <v>47</v>
      </c>
      <c r="I1881" s="1" t="s">
        <v>36</v>
      </c>
      <c r="K1881" s="1" t="n">
        <v>68</v>
      </c>
      <c r="N1881" s="1" t="n">
        <v>75</v>
      </c>
      <c r="O1881" s="1" t="n">
        <v>7</v>
      </c>
    </row>
    <row r="1882" customFormat="false" ht="15" hidden="false" customHeight="true" outlineLevel="0" collapsed="false">
      <c r="A1882" s="1" t="n">
        <f aca="false">A1881+1</f>
        <v>1880</v>
      </c>
      <c r="B1882" s="1" t="n">
        <f aca="false">B1881+1</f>
        <v>2880</v>
      </c>
      <c r="C1882" s="1" t="s">
        <v>1961</v>
      </c>
      <c r="D1882" s="3" t="n">
        <v>26299</v>
      </c>
      <c r="E1882" s="1" t="s">
        <v>39</v>
      </c>
      <c r="F1882" s="1" t="n">
        <v>100</v>
      </c>
      <c r="G1882" s="1" t="s">
        <v>46</v>
      </c>
      <c r="H1882" s="1" t="s">
        <v>47</v>
      </c>
      <c r="I1882" s="1" t="s">
        <v>36</v>
      </c>
      <c r="K1882" s="1" t="n">
        <v>68</v>
      </c>
      <c r="N1882" s="1" t="n">
        <v>75</v>
      </c>
      <c r="O1882" s="1" t="n">
        <v>7</v>
      </c>
    </row>
    <row r="1883" customFormat="false" ht="15" hidden="false" customHeight="true" outlineLevel="0" collapsed="false">
      <c r="A1883" s="1" t="n">
        <f aca="false">A1882+1</f>
        <v>1881</v>
      </c>
      <c r="B1883" s="1" t="n">
        <f aca="false">B1882+1</f>
        <v>2881</v>
      </c>
      <c r="C1883" s="1" t="s">
        <v>1962</v>
      </c>
      <c r="D1883" s="3" t="n">
        <v>26390</v>
      </c>
      <c r="E1883" s="1" t="s">
        <v>39</v>
      </c>
      <c r="F1883" s="1" t="n">
        <v>100</v>
      </c>
      <c r="G1883" s="1" t="s">
        <v>46</v>
      </c>
      <c r="H1883" s="1" t="s">
        <v>47</v>
      </c>
      <c r="I1883" s="1" t="s">
        <v>36</v>
      </c>
      <c r="K1883" s="1" t="n">
        <v>68</v>
      </c>
      <c r="N1883" s="1" t="n">
        <v>75</v>
      </c>
      <c r="O1883" s="1" t="n">
        <v>7</v>
      </c>
    </row>
    <row r="1884" customFormat="false" ht="15" hidden="false" customHeight="true" outlineLevel="0" collapsed="false">
      <c r="A1884" s="1" t="n">
        <f aca="false">A1883+1</f>
        <v>1882</v>
      </c>
      <c r="B1884" s="1" t="n">
        <f aca="false">B1883+1</f>
        <v>2882</v>
      </c>
      <c r="C1884" s="1" t="s">
        <v>1963</v>
      </c>
      <c r="D1884" s="3" t="n">
        <v>26665</v>
      </c>
      <c r="E1884" s="1" t="s">
        <v>39</v>
      </c>
      <c r="F1884" s="1" t="n">
        <v>100</v>
      </c>
      <c r="G1884" s="1" t="s">
        <v>46</v>
      </c>
      <c r="H1884" s="1" t="s">
        <v>47</v>
      </c>
      <c r="I1884" s="1" t="s">
        <v>36</v>
      </c>
      <c r="K1884" s="1" t="n">
        <v>68</v>
      </c>
      <c r="N1884" s="1" t="n">
        <v>75</v>
      </c>
      <c r="O1884" s="1" t="n">
        <v>7</v>
      </c>
    </row>
    <row r="1885" customFormat="false" ht="15" hidden="false" customHeight="true" outlineLevel="0" collapsed="false">
      <c r="A1885" s="1" t="n">
        <f aca="false">A1884+1</f>
        <v>1883</v>
      </c>
      <c r="B1885" s="1" t="n">
        <f aca="false">B1884+1</f>
        <v>2883</v>
      </c>
      <c r="C1885" s="1" t="s">
        <v>1964</v>
      </c>
      <c r="D1885" s="3" t="n">
        <v>26755</v>
      </c>
      <c r="E1885" s="1" t="s">
        <v>39</v>
      </c>
      <c r="F1885" s="1" t="n">
        <v>100</v>
      </c>
      <c r="G1885" s="1" t="s">
        <v>46</v>
      </c>
      <c r="H1885" s="1" t="s">
        <v>47</v>
      </c>
      <c r="I1885" s="1" t="s">
        <v>36</v>
      </c>
      <c r="K1885" s="1" t="n">
        <v>68</v>
      </c>
      <c r="N1885" s="1" t="n">
        <v>75</v>
      </c>
      <c r="O1885" s="1" t="n">
        <v>7</v>
      </c>
    </row>
    <row r="1886" customFormat="false" ht="15" hidden="false" customHeight="true" outlineLevel="0" collapsed="false">
      <c r="A1886" s="1" t="n">
        <f aca="false">A1885+1</f>
        <v>1884</v>
      </c>
      <c r="B1886" s="1" t="n">
        <f aca="false">B1885+1</f>
        <v>2884</v>
      </c>
      <c r="C1886" s="1" t="s">
        <v>1965</v>
      </c>
      <c r="D1886" s="3" t="n">
        <v>27030</v>
      </c>
      <c r="E1886" s="1" t="s">
        <v>39</v>
      </c>
      <c r="F1886" s="1" t="n">
        <v>100</v>
      </c>
      <c r="G1886" s="1" t="s">
        <v>46</v>
      </c>
      <c r="H1886" s="1" t="s">
        <v>47</v>
      </c>
      <c r="I1886" s="1" t="s">
        <v>36</v>
      </c>
      <c r="K1886" s="1" t="n">
        <v>68</v>
      </c>
      <c r="N1886" s="1" t="n">
        <v>75</v>
      </c>
      <c r="O1886" s="1" t="n">
        <v>7</v>
      </c>
    </row>
    <row r="1887" customFormat="false" ht="15" hidden="false" customHeight="true" outlineLevel="0" collapsed="false">
      <c r="A1887" s="1" t="n">
        <f aca="false">A1886+1</f>
        <v>1885</v>
      </c>
      <c r="B1887" s="1" t="n">
        <f aca="false">B1886+1</f>
        <v>2885</v>
      </c>
      <c r="C1887" s="1" t="s">
        <v>1966</v>
      </c>
      <c r="D1887" s="3" t="n">
        <v>27120</v>
      </c>
      <c r="E1887" s="1" t="s">
        <v>39</v>
      </c>
      <c r="F1887" s="1" t="n">
        <v>100</v>
      </c>
      <c r="G1887" s="1" t="s">
        <v>46</v>
      </c>
      <c r="H1887" s="1" t="s">
        <v>47</v>
      </c>
      <c r="I1887" s="1" t="s">
        <v>36</v>
      </c>
      <c r="K1887" s="1" t="n">
        <v>68</v>
      </c>
      <c r="N1887" s="1" t="n">
        <v>75</v>
      </c>
      <c r="O1887" s="1" t="n">
        <v>7</v>
      </c>
    </row>
    <row r="1888" customFormat="false" ht="15" hidden="false" customHeight="true" outlineLevel="0" collapsed="false">
      <c r="A1888" s="1" t="n">
        <f aca="false">A1887+1</f>
        <v>1886</v>
      </c>
      <c r="B1888" s="1" t="n">
        <f aca="false">B1887+1</f>
        <v>2886</v>
      </c>
      <c r="C1888" s="1" t="s">
        <v>1967</v>
      </c>
      <c r="D1888" s="3" t="n">
        <v>27395</v>
      </c>
      <c r="E1888" s="1" t="s">
        <v>39</v>
      </c>
      <c r="F1888" s="1" t="n">
        <v>100</v>
      </c>
      <c r="G1888" s="1" t="s">
        <v>46</v>
      </c>
      <c r="H1888" s="1" t="s">
        <v>47</v>
      </c>
      <c r="I1888" s="1" t="s">
        <v>36</v>
      </c>
      <c r="K1888" s="1" t="n">
        <v>68</v>
      </c>
      <c r="N1888" s="1" t="n">
        <v>75</v>
      </c>
      <c r="O1888" s="1" t="n">
        <v>7</v>
      </c>
    </row>
    <row r="1889" customFormat="false" ht="15" hidden="false" customHeight="true" outlineLevel="0" collapsed="false">
      <c r="A1889" s="1" t="n">
        <f aca="false">A1888+1</f>
        <v>1887</v>
      </c>
      <c r="B1889" s="1" t="n">
        <f aca="false">B1888+1</f>
        <v>2887</v>
      </c>
      <c r="C1889" s="1" t="s">
        <v>1968</v>
      </c>
      <c r="D1889" s="3" t="n">
        <v>27485</v>
      </c>
      <c r="E1889" s="1" t="s">
        <v>39</v>
      </c>
      <c r="F1889" s="1" t="n">
        <v>100</v>
      </c>
      <c r="G1889" s="1" t="s">
        <v>46</v>
      </c>
      <c r="H1889" s="1" t="s">
        <v>47</v>
      </c>
      <c r="I1889" s="1" t="s">
        <v>36</v>
      </c>
      <c r="K1889" s="1" t="n">
        <v>68</v>
      </c>
      <c r="N1889" s="1" t="n">
        <v>75</v>
      </c>
      <c r="O1889" s="1" t="n">
        <v>7</v>
      </c>
    </row>
    <row r="1890" customFormat="false" ht="15" hidden="false" customHeight="true" outlineLevel="0" collapsed="false">
      <c r="A1890" s="1" t="n">
        <f aca="false">A1889+1</f>
        <v>1888</v>
      </c>
      <c r="B1890" s="1" t="n">
        <f aca="false">B1889+1</f>
        <v>2888</v>
      </c>
      <c r="C1890" s="1" t="s">
        <v>1969</v>
      </c>
      <c r="D1890" s="3" t="n">
        <v>27760</v>
      </c>
      <c r="E1890" s="1" t="s">
        <v>39</v>
      </c>
      <c r="F1890" s="1" t="n">
        <v>100</v>
      </c>
      <c r="G1890" s="1" t="s">
        <v>46</v>
      </c>
      <c r="H1890" s="1" t="s">
        <v>47</v>
      </c>
      <c r="I1890" s="1" t="s">
        <v>36</v>
      </c>
      <c r="K1890" s="1" t="n">
        <v>68</v>
      </c>
      <c r="N1890" s="1" t="n">
        <v>75</v>
      </c>
      <c r="O1890" s="1" t="n">
        <v>7</v>
      </c>
    </row>
    <row r="1891" customFormat="false" ht="15" hidden="false" customHeight="true" outlineLevel="0" collapsed="false">
      <c r="A1891" s="1" t="n">
        <f aca="false">A1890+1</f>
        <v>1889</v>
      </c>
      <c r="B1891" s="1" t="n">
        <f aca="false">B1890+1</f>
        <v>2889</v>
      </c>
      <c r="C1891" s="1" t="s">
        <v>1970</v>
      </c>
      <c r="D1891" s="3" t="n">
        <v>27851</v>
      </c>
      <c r="E1891" s="1" t="s">
        <v>39</v>
      </c>
      <c r="F1891" s="1" t="n">
        <v>100</v>
      </c>
      <c r="G1891" s="1" t="s">
        <v>46</v>
      </c>
      <c r="H1891" s="1" t="s">
        <v>47</v>
      </c>
      <c r="I1891" s="1" t="s">
        <v>36</v>
      </c>
      <c r="K1891" s="1" t="n">
        <v>68</v>
      </c>
      <c r="N1891" s="1" t="n">
        <v>75</v>
      </c>
      <c r="O1891" s="1" t="n">
        <v>7</v>
      </c>
    </row>
    <row r="1892" customFormat="false" ht="15" hidden="false" customHeight="true" outlineLevel="0" collapsed="false">
      <c r="A1892" s="1" t="n">
        <f aca="false">A1891+1</f>
        <v>1890</v>
      </c>
      <c r="B1892" s="1" t="n">
        <f aca="false">B1891+1</f>
        <v>2890</v>
      </c>
      <c r="C1892" s="1" t="s">
        <v>1971</v>
      </c>
      <c r="D1892" s="3" t="n">
        <v>28126</v>
      </c>
      <c r="E1892" s="1" t="s">
        <v>39</v>
      </c>
      <c r="F1892" s="1" t="n">
        <v>100</v>
      </c>
      <c r="G1892" s="1" t="s">
        <v>46</v>
      </c>
      <c r="H1892" s="1" t="s">
        <v>47</v>
      </c>
      <c r="I1892" s="1" t="s">
        <v>36</v>
      </c>
      <c r="K1892" s="1" t="n">
        <v>68</v>
      </c>
      <c r="N1892" s="1" t="n">
        <v>75</v>
      </c>
      <c r="O1892" s="1" t="n">
        <v>7</v>
      </c>
    </row>
    <row r="1893" customFormat="false" ht="15" hidden="false" customHeight="true" outlineLevel="0" collapsed="false">
      <c r="A1893" s="1" t="n">
        <f aca="false">A1892+1</f>
        <v>1891</v>
      </c>
      <c r="B1893" s="1" t="n">
        <f aca="false">B1892+1</f>
        <v>2891</v>
      </c>
      <c r="C1893" s="1" t="s">
        <v>1972</v>
      </c>
      <c r="D1893" s="3" t="n">
        <v>28216</v>
      </c>
      <c r="E1893" s="1" t="s">
        <v>39</v>
      </c>
      <c r="F1893" s="1" t="n">
        <v>100</v>
      </c>
      <c r="G1893" s="1" t="s">
        <v>46</v>
      </c>
      <c r="H1893" s="1" t="s">
        <v>47</v>
      </c>
      <c r="I1893" s="1" t="s">
        <v>36</v>
      </c>
      <c r="K1893" s="1" t="n">
        <v>68</v>
      </c>
      <c r="N1893" s="1" t="n">
        <v>75</v>
      </c>
      <c r="O1893" s="1" t="n">
        <v>7</v>
      </c>
    </row>
    <row r="1894" customFormat="false" ht="15" hidden="false" customHeight="true" outlineLevel="0" collapsed="false">
      <c r="A1894" s="1" t="n">
        <f aca="false">A1893+1</f>
        <v>1892</v>
      </c>
      <c r="B1894" s="1" t="n">
        <f aca="false">B1893+1</f>
        <v>2892</v>
      </c>
      <c r="C1894" s="1" t="s">
        <v>1973</v>
      </c>
      <c r="D1894" s="3" t="n">
        <v>28491</v>
      </c>
      <c r="E1894" s="1" t="s">
        <v>39</v>
      </c>
      <c r="F1894" s="1" t="n">
        <v>100</v>
      </c>
      <c r="G1894" s="1" t="s">
        <v>46</v>
      </c>
      <c r="H1894" s="1" t="s">
        <v>47</v>
      </c>
      <c r="I1894" s="1" t="s">
        <v>36</v>
      </c>
      <c r="K1894" s="1" t="n">
        <v>68</v>
      </c>
      <c r="N1894" s="1" t="n">
        <v>75</v>
      </c>
      <c r="O1894" s="1" t="n">
        <v>7</v>
      </c>
    </row>
    <row r="1895" customFormat="false" ht="15" hidden="false" customHeight="true" outlineLevel="0" collapsed="false">
      <c r="A1895" s="1" t="n">
        <f aca="false">A1894+1</f>
        <v>1893</v>
      </c>
      <c r="B1895" s="1" t="n">
        <f aca="false">B1894+1</f>
        <v>2893</v>
      </c>
      <c r="C1895" s="1" t="s">
        <v>1974</v>
      </c>
      <c r="D1895" s="3" t="n">
        <v>28581</v>
      </c>
      <c r="E1895" s="1" t="s">
        <v>39</v>
      </c>
      <c r="F1895" s="1" t="n">
        <v>100</v>
      </c>
      <c r="G1895" s="1" t="s">
        <v>46</v>
      </c>
      <c r="H1895" s="1" t="s">
        <v>47</v>
      </c>
      <c r="I1895" s="1" t="s">
        <v>36</v>
      </c>
      <c r="K1895" s="1" t="n">
        <v>68</v>
      </c>
      <c r="N1895" s="1" t="n">
        <v>75</v>
      </c>
      <c r="O1895" s="1" t="n">
        <v>7</v>
      </c>
    </row>
    <row r="1896" customFormat="false" ht="15" hidden="false" customHeight="true" outlineLevel="0" collapsed="false">
      <c r="A1896" s="1" t="n">
        <f aca="false">A1895+1</f>
        <v>1894</v>
      </c>
      <c r="B1896" s="1" t="n">
        <f aca="false">B1895+1</f>
        <v>2894</v>
      </c>
      <c r="C1896" s="1" t="s">
        <v>1975</v>
      </c>
      <c r="D1896" s="3" t="n">
        <v>28856</v>
      </c>
      <c r="E1896" s="1" t="s">
        <v>39</v>
      </c>
      <c r="F1896" s="1" t="n">
        <v>100</v>
      </c>
      <c r="G1896" s="1" t="s">
        <v>46</v>
      </c>
      <c r="H1896" s="1" t="s">
        <v>47</v>
      </c>
      <c r="I1896" s="1" t="s">
        <v>36</v>
      </c>
      <c r="K1896" s="1" t="n">
        <v>68</v>
      </c>
      <c r="N1896" s="1" t="n">
        <v>75</v>
      </c>
      <c r="O1896" s="1" t="n">
        <v>7</v>
      </c>
    </row>
    <row r="1897" customFormat="false" ht="15" hidden="false" customHeight="true" outlineLevel="0" collapsed="false">
      <c r="A1897" s="1" t="n">
        <f aca="false">A1896+1</f>
        <v>1895</v>
      </c>
      <c r="B1897" s="1" t="n">
        <f aca="false">B1896+1</f>
        <v>2895</v>
      </c>
      <c r="C1897" s="1" t="s">
        <v>1976</v>
      </c>
      <c r="D1897" s="3" t="n">
        <v>28946</v>
      </c>
      <c r="E1897" s="1" t="s">
        <v>39</v>
      </c>
      <c r="F1897" s="1" t="n">
        <v>100</v>
      </c>
      <c r="G1897" s="1" t="s">
        <v>46</v>
      </c>
      <c r="H1897" s="1" t="s">
        <v>47</v>
      </c>
      <c r="I1897" s="1" t="s">
        <v>36</v>
      </c>
      <c r="K1897" s="1" t="n">
        <v>68</v>
      </c>
      <c r="N1897" s="1" t="n">
        <v>75</v>
      </c>
      <c r="O1897" s="1" t="n">
        <v>7</v>
      </c>
    </row>
    <row r="1898" customFormat="false" ht="15" hidden="false" customHeight="true" outlineLevel="0" collapsed="false">
      <c r="A1898" s="1" t="n">
        <f aca="false">A1897+1</f>
        <v>1896</v>
      </c>
      <c r="B1898" s="1" t="n">
        <f aca="false">B1897+1</f>
        <v>2896</v>
      </c>
      <c r="C1898" s="1" t="s">
        <v>1977</v>
      </c>
      <c r="D1898" s="3" t="n">
        <v>29221</v>
      </c>
      <c r="E1898" s="1" t="s">
        <v>39</v>
      </c>
      <c r="F1898" s="1" t="n">
        <v>100</v>
      </c>
      <c r="G1898" s="1" t="s">
        <v>46</v>
      </c>
      <c r="H1898" s="1" t="s">
        <v>47</v>
      </c>
      <c r="I1898" s="1" t="s">
        <v>36</v>
      </c>
      <c r="K1898" s="1" t="n">
        <v>68</v>
      </c>
      <c r="N1898" s="1" t="n">
        <v>75</v>
      </c>
      <c r="O1898" s="1" t="n">
        <v>7</v>
      </c>
    </row>
    <row r="1899" customFormat="false" ht="15" hidden="false" customHeight="true" outlineLevel="0" collapsed="false">
      <c r="A1899" s="1" t="n">
        <f aca="false">A1898+1</f>
        <v>1897</v>
      </c>
      <c r="B1899" s="1" t="n">
        <f aca="false">B1898+1</f>
        <v>2897</v>
      </c>
      <c r="C1899" s="1" t="s">
        <v>1978</v>
      </c>
      <c r="D1899" s="3" t="n">
        <v>29312</v>
      </c>
      <c r="E1899" s="1" t="s">
        <v>39</v>
      </c>
      <c r="F1899" s="1" t="n">
        <v>100</v>
      </c>
      <c r="G1899" s="1" t="s">
        <v>46</v>
      </c>
      <c r="H1899" s="1" t="s">
        <v>47</v>
      </c>
      <c r="I1899" s="1" t="s">
        <v>36</v>
      </c>
      <c r="K1899" s="1" t="n">
        <v>68</v>
      </c>
      <c r="N1899" s="1" t="n">
        <v>75</v>
      </c>
      <c r="O1899" s="1" t="n">
        <v>7</v>
      </c>
    </row>
    <row r="1900" customFormat="false" ht="15" hidden="false" customHeight="true" outlineLevel="0" collapsed="false">
      <c r="A1900" s="1" t="n">
        <f aca="false">A1899+1</f>
        <v>1898</v>
      </c>
      <c r="B1900" s="1" t="n">
        <f aca="false">B1899+1</f>
        <v>2898</v>
      </c>
      <c r="C1900" s="1" t="s">
        <v>1979</v>
      </c>
      <c r="D1900" s="3" t="n">
        <v>29587</v>
      </c>
      <c r="E1900" s="1" t="s">
        <v>39</v>
      </c>
      <c r="F1900" s="1" t="n">
        <v>100</v>
      </c>
      <c r="G1900" s="1" t="s">
        <v>46</v>
      </c>
      <c r="H1900" s="1" t="s">
        <v>47</v>
      </c>
      <c r="I1900" s="1" t="s">
        <v>36</v>
      </c>
      <c r="K1900" s="1" t="n">
        <v>68</v>
      </c>
      <c r="N1900" s="1" t="n">
        <v>75</v>
      </c>
      <c r="O1900" s="1" t="n">
        <v>7</v>
      </c>
    </row>
    <row r="1901" customFormat="false" ht="15" hidden="false" customHeight="true" outlineLevel="0" collapsed="false">
      <c r="A1901" s="1" t="n">
        <f aca="false">A1900+1</f>
        <v>1899</v>
      </c>
      <c r="B1901" s="1" t="n">
        <f aca="false">B1900+1</f>
        <v>2899</v>
      </c>
      <c r="C1901" s="1" t="s">
        <v>1980</v>
      </c>
      <c r="D1901" s="3" t="n">
        <v>29677</v>
      </c>
      <c r="E1901" s="1" t="s">
        <v>39</v>
      </c>
      <c r="F1901" s="1" t="n">
        <v>100</v>
      </c>
      <c r="G1901" s="1" t="s">
        <v>46</v>
      </c>
      <c r="H1901" s="1" t="s">
        <v>47</v>
      </c>
      <c r="I1901" s="1" t="s">
        <v>36</v>
      </c>
      <c r="K1901" s="1" t="n">
        <v>68</v>
      </c>
      <c r="N1901" s="1" t="n">
        <v>75</v>
      </c>
      <c r="O1901" s="1" t="n">
        <v>7</v>
      </c>
    </row>
    <row r="1902" customFormat="false" ht="15" hidden="false" customHeight="true" outlineLevel="0" collapsed="false">
      <c r="A1902" s="1" t="n">
        <f aca="false">A1901+1</f>
        <v>1900</v>
      </c>
      <c r="B1902" s="1" t="n">
        <f aca="false">B1901+1</f>
        <v>2900</v>
      </c>
      <c r="C1902" s="1" t="s">
        <v>1981</v>
      </c>
      <c r="D1902" s="3" t="n">
        <v>29952</v>
      </c>
      <c r="E1902" s="1" t="s">
        <v>39</v>
      </c>
      <c r="F1902" s="1" t="n">
        <v>100</v>
      </c>
      <c r="G1902" s="1" t="s">
        <v>46</v>
      </c>
      <c r="H1902" s="1" t="s">
        <v>47</v>
      </c>
      <c r="I1902" s="1" t="s">
        <v>36</v>
      </c>
      <c r="K1902" s="1" t="n">
        <v>68</v>
      </c>
      <c r="N1902" s="1" t="n">
        <v>75</v>
      </c>
      <c r="O1902" s="1" t="n">
        <v>7</v>
      </c>
    </row>
    <row r="1903" customFormat="false" ht="15" hidden="false" customHeight="true" outlineLevel="0" collapsed="false">
      <c r="A1903" s="1" t="n">
        <f aca="false">A1902+1</f>
        <v>1901</v>
      </c>
      <c r="B1903" s="1" t="n">
        <f aca="false">B1902+1</f>
        <v>2901</v>
      </c>
      <c r="C1903" s="1" t="s">
        <v>1982</v>
      </c>
      <c r="D1903" s="3" t="n">
        <v>30042</v>
      </c>
      <c r="E1903" s="1" t="s">
        <v>39</v>
      </c>
      <c r="F1903" s="1" t="n">
        <v>100</v>
      </c>
      <c r="G1903" s="1" t="s">
        <v>46</v>
      </c>
      <c r="H1903" s="1" t="s">
        <v>47</v>
      </c>
      <c r="I1903" s="1" t="s">
        <v>36</v>
      </c>
      <c r="K1903" s="1" t="n">
        <v>68</v>
      </c>
      <c r="N1903" s="1" t="n">
        <v>75</v>
      </c>
      <c r="O1903" s="1" t="n">
        <v>7</v>
      </c>
    </row>
    <row r="1904" customFormat="false" ht="15" hidden="false" customHeight="true" outlineLevel="0" collapsed="false">
      <c r="A1904" s="1" t="n">
        <f aca="false">A1903+1</f>
        <v>1902</v>
      </c>
      <c r="B1904" s="1" t="n">
        <f aca="false">B1903+1</f>
        <v>2902</v>
      </c>
      <c r="C1904" s="1" t="s">
        <v>1983</v>
      </c>
      <c r="D1904" s="3" t="n">
        <v>30317</v>
      </c>
      <c r="E1904" s="1" t="s">
        <v>39</v>
      </c>
      <c r="F1904" s="1" t="n">
        <v>100</v>
      </c>
      <c r="G1904" s="1" t="s">
        <v>46</v>
      </c>
      <c r="H1904" s="1" t="s">
        <v>47</v>
      </c>
      <c r="I1904" s="1" t="s">
        <v>36</v>
      </c>
      <c r="K1904" s="1" t="n">
        <v>68</v>
      </c>
      <c r="N1904" s="1" t="n">
        <v>75</v>
      </c>
      <c r="O1904" s="1" t="n">
        <v>7</v>
      </c>
    </row>
    <row r="1905" customFormat="false" ht="15" hidden="false" customHeight="true" outlineLevel="0" collapsed="false">
      <c r="A1905" s="1" t="n">
        <f aca="false">A1904+1</f>
        <v>1903</v>
      </c>
      <c r="B1905" s="1" t="n">
        <f aca="false">B1904+1</f>
        <v>2903</v>
      </c>
      <c r="C1905" s="1" t="s">
        <v>1984</v>
      </c>
      <c r="D1905" s="3" t="n">
        <v>30407</v>
      </c>
      <c r="E1905" s="1" t="s">
        <v>39</v>
      </c>
      <c r="F1905" s="1" t="n">
        <v>100</v>
      </c>
      <c r="G1905" s="1" t="s">
        <v>46</v>
      </c>
      <c r="H1905" s="1" t="s">
        <v>47</v>
      </c>
      <c r="I1905" s="1" t="s">
        <v>36</v>
      </c>
      <c r="K1905" s="1" t="n">
        <v>68</v>
      </c>
      <c r="N1905" s="1" t="n">
        <v>75</v>
      </c>
      <c r="O1905" s="1" t="n">
        <v>7</v>
      </c>
    </row>
    <row r="1906" customFormat="false" ht="15" hidden="false" customHeight="true" outlineLevel="0" collapsed="false">
      <c r="A1906" s="1" t="n">
        <f aca="false">A1905+1</f>
        <v>1904</v>
      </c>
      <c r="B1906" s="1" t="n">
        <f aca="false">B1905+1</f>
        <v>2904</v>
      </c>
      <c r="C1906" s="1" t="s">
        <v>1985</v>
      </c>
      <c r="D1906" s="3" t="n">
        <v>30682</v>
      </c>
      <c r="E1906" s="1" t="s">
        <v>39</v>
      </c>
      <c r="F1906" s="1" t="n">
        <v>100</v>
      </c>
      <c r="G1906" s="1" t="s">
        <v>46</v>
      </c>
      <c r="H1906" s="1" t="s">
        <v>47</v>
      </c>
      <c r="I1906" s="1" t="s">
        <v>36</v>
      </c>
      <c r="K1906" s="1" t="n">
        <v>68</v>
      </c>
      <c r="N1906" s="1" t="n">
        <v>75</v>
      </c>
      <c r="O1906" s="1" t="n">
        <v>7</v>
      </c>
    </row>
    <row r="1907" customFormat="false" ht="15" hidden="false" customHeight="true" outlineLevel="0" collapsed="false">
      <c r="A1907" s="1" t="n">
        <f aca="false">A1906+1</f>
        <v>1905</v>
      </c>
      <c r="B1907" s="1" t="n">
        <f aca="false">B1906+1</f>
        <v>2905</v>
      </c>
      <c r="C1907" s="1" t="s">
        <v>1986</v>
      </c>
      <c r="D1907" s="3" t="n">
        <v>30773</v>
      </c>
      <c r="E1907" s="1" t="s">
        <v>39</v>
      </c>
      <c r="F1907" s="1" t="n">
        <v>100</v>
      </c>
      <c r="G1907" s="1" t="s">
        <v>46</v>
      </c>
      <c r="H1907" s="1" t="s">
        <v>47</v>
      </c>
      <c r="I1907" s="1" t="s">
        <v>36</v>
      </c>
      <c r="K1907" s="1" t="n">
        <v>68</v>
      </c>
      <c r="N1907" s="1" t="n">
        <v>75</v>
      </c>
      <c r="O1907" s="1" t="n">
        <v>7</v>
      </c>
    </row>
    <row r="1908" customFormat="false" ht="15" hidden="false" customHeight="true" outlineLevel="0" collapsed="false">
      <c r="A1908" s="1" t="n">
        <f aca="false">A1907+1</f>
        <v>1906</v>
      </c>
      <c r="B1908" s="1" t="n">
        <f aca="false">B1907+1</f>
        <v>2906</v>
      </c>
      <c r="C1908" s="1" t="s">
        <v>1987</v>
      </c>
      <c r="D1908" s="3" t="n">
        <v>31048</v>
      </c>
      <c r="E1908" s="1" t="s">
        <v>39</v>
      </c>
      <c r="F1908" s="1" t="n">
        <v>100</v>
      </c>
      <c r="G1908" s="1" t="s">
        <v>46</v>
      </c>
      <c r="H1908" s="1" t="s">
        <v>47</v>
      </c>
      <c r="I1908" s="1" t="s">
        <v>36</v>
      </c>
      <c r="K1908" s="1" t="n">
        <v>68</v>
      </c>
      <c r="N1908" s="1" t="n">
        <v>75</v>
      </c>
      <c r="O1908" s="1" t="n">
        <v>7</v>
      </c>
    </row>
    <row r="1909" customFormat="false" ht="15" hidden="false" customHeight="true" outlineLevel="0" collapsed="false">
      <c r="A1909" s="1" t="n">
        <f aca="false">A1908+1</f>
        <v>1907</v>
      </c>
      <c r="B1909" s="1" t="n">
        <f aca="false">B1908+1</f>
        <v>2907</v>
      </c>
      <c r="C1909" s="1" t="s">
        <v>1988</v>
      </c>
      <c r="D1909" s="3" t="n">
        <v>31138</v>
      </c>
      <c r="E1909" s="1" t="s">
        <v>39</v>
      </c>
      <c r="F1909" s="1" t="n">
        <v>100</v>
      </c>
      <c r="G1909" s="1" t="s">
        <v>46</v>
      </c>
      <c r="H1909" s="1" t="s">
        <v>47</v>
      </c>
      <c r="I1909" s="1" t="s">
        <v>36</v>
      </c>
      <c r="K1909" s="1" t="n">
        <v>68</v>
      </c>
      <c r="N1909" s="1" t="n">
        <v>75</v>
      </c>
      <c r="O1909" s="1" t="n">
        <v>7</v>
      </c>
    </row>
    <row r="1910" customFormat="false" ht="15" hidden="false" customHeight="true" outlineLevel="0" collapsed="false">
      <c r="A1910" s="1" t="n">
        <f aca="false">A1909+1</f>
        <v>1908</v>
      </c>
      <c r="B1910" s="1" t="n">
        <f aca="false">B1909+1</f>
        <v>2908</v>
      </c>
      <c r="C1910" s="1" t="s">
        <v>1989</v>
      </c>
      <c r="D1910" s="3" t="n">
        <v>31413</v>
      </c>
      <c r="E1910" s="1" t="s">
        <v>39</v>
      </c>
      <c r="F1910" s="1" t="n">
        <v>100</v>
      </c>
      <c r="G1910" s="1" t="s">
        <v>46</v>
      </c>
      <c r="H1910" s="1" t="s">
        <v>47</v>
      </c>
      <c r="I1910" s="1" t="s">
        <v>36</v>
      </c>
      <c r="K1910" s="1" t="n">
        <v>68</v>
      </c>
      <c r="N1910" s="1" t="n">
        <v>75</v>
      </c>
      <c r="O1910" s="1" t="n">
        <v>7</v>
      </c>
    </row>
    <row r="1911" customFormat="false" ht="15" hidden="false" customHeight="true" outlineLevel="0" collapsed="false">
      <c r="A1911" s="1" t="n">
        <f aca="false">A1910+1</f>
        <v>1909</v>
      </c>
      <c r="B1911" s="1" t="n">
        <f aca="false">B1910+1</f>
        <v>2909</v>
      </c>
      <c r="C1911" s="1" t="s">
        <v>1990</v>
      </c>
      <c r="D1911" s="3" t="n">
        <v>31503</v>
      </c>
      <c r="E1911" s="1" t="s">
        <v>39</v>
      </c>
      <c r="F1911" s="1" t="n">
        <v>100</v>
      </c>
      <c r="G1911" s="1" t="s">
        <v>46</v>
      </c>
      <c r="H1911" s="1" t="s">
        <v>47</v>
      </c>
      <c r="I1911" s="1" t="s">
        <v>36</v>
      </c>
      <c r="K1911" s="1" t="n">
        <v>68</v>
      </c>
      <c r="N1911" s="1" t="n">
        <v>75</v>
      </c>
      <c r="O1911" s="1" t="n">
        <v>7</v>
      </c>
    </row>
    <row r="1912" customFormat="false" ht="15" hidden="false" customHeight="true" outlineLevel="0" collapsed="false">
      <c r="A1912" s="1" t="n">
        <f aca="false">A1911+1</f>
        <v>1910</v>
      </c>
      <c r="B1912" s="1" t="n">
        <f aca="false">B1911+1</f>
        <v>2910</v>
      </c>
      <c r="C1912" s="1" t="s">
        <v>1991</v>
      </c>
      <c r="D1912" s="3" t="n">
        <v>31778</v>
      </c>
      <c r="E1912" s="1" t="s">
        <v>39</v>
      </c>
      <c r="F1912" s="1" t="n">
        <v>100</v>
      </c>
      <c r="G1912" s="1" t="s">
        <v>46</v>
      </c>
      <c r="H1912" s="1" t="s">
        <v>47</v>
      </c>
      <c r="I1912" s="1" t="s">
        <v>36</v>
      </c>
      <c r="K1912" s="1" t="n">
        <v>68</v>
      </c>
      <c r="N1912" s="1" t="n">
        <v>75</v>
      </c>
      <c r="O1912" s="1" t="n">
        <v>7</v>
      </c>
    </row>
    <row r="1913" customFormat="false" ht="15" hidden="false" customHeight="true" outlineLevel="0" collapsed="false">
      <c r="A1913" s="1" t="n">
        <f aca="false">A1912+1</f>
        <v>1911</v>
      </c>
      <c r="B1913" s="1" t="n">
        <f aca="false">B1912+1</f>
        <v>2911</v>
      </c>
      <c r="C1913" s="1" t="s">
        <v>1992</v>
      </c>
      <c r="D1913" s="3" t="n">
        <v>31868</v>
      </c>
      <c r="E1913" s="1" t="s">
        <v>39</v>
      </c>
      <c r="F1913" s="1" t="n">
        <v>100</v>
      </c>
      <c r="G1913" s="1" t="s">
        <v>46</v>
      </c>
      <c r="H1913" s="1" t="s">
        <v>47</v>
      </c>
      <c r="I1913" s="1" t="s">
        <v>36</v>
      </c>
      <c r="K1913" s="1" t="n">
        <v>68</v>
      </c>
      <c r="N1913" s="1" t="n">
        <v>75</v>
      </c>
      <c r="O1913" s="1" t="n">
        <v>7</v>
      </c>
    </row>
    <row r="1914" customFormat="false" ht="15" hidden="false" customHeight="true" outlineLevel="0" collapsed="false">
      <c r="A1914" s="1" t="n">
        <f aca="false">A1913+1</f>
        <v>1912</v>
      </c>
      <c r="B1914" s="1" t="n">
        <f aca="false">B1913+1</f>
        <v>2912</v>
      </c>
      <c r="C1914" s="1" t="s">
        <v>1993</v>
      </c>
      <c r="D1914" s="3" t="n">
        <v>32143</v>
      </c>
      <c r="E1914" s="1" t="s">
        <v>39</v>
      </c>
      <c r="F1914" s="1" t="n">
        <v>100</v>
      </c>
      <c r="G1914" s="1" t="s">
        <v>46</v>
      </c>
      <c r="H1914" s="1" t="s">
        <v>47</v>
      </c>
      <c r="I1914" s="1" t="s">
        <v>36</v>
      </c>
      <c r="K1914" s="1" t="n">
        <v>68</v>
      </c>
      <c r="N1914" s="1" t="n">
        <v>75</v>
      </c>
      <c r="O1914" s="1" t="n">
        <v>7</v>
      </c>
    </row>
    <row r="1915" customFormat="false" ht="15" hidden="false" customHeight="true" outlineLevel="0" collapsed="false">
      <c r="A1915" s="1" t="n">
        <f aca="false">A1914+1</f>
        <v>1913</v>
      </c>
      <c r="B1915" s="1" t="n">
        <f aca="false">B1914+1</f>
        <v>2913</v>
      </c>
      <c r="C1915" s="1" t="s">
        <v>1994</v>
      </c>
      <c r="D1915" s="3" t="n">
        <v>32234</v>
      </c>
      <c r="E1915" s="1" t="s">
        <v>39</v>
      </c>
      <c r="F1915" s="1" t="n">
        <v>100</v>
      </c>
      <c r="G1915" s="1" t="s">
        <v>46</v>
      </c>
      <c r="H1915" s="1" t="s">
        <v>47</v>
      </c>
      <c r="I1915" s="1" t="s">
        <v>36</v>
      </c>
      <c r="K1915" s="1" t="n">
        <v>68</v>
      </c>
      <c r="N1915" s="1" t="n">
        <v>75</v>
      </c>
      <c r="O1915" s="1" t="n">
        <v>7</v>
      </c>
    </row>
    <row r="1916" customFormat="false" ht="15" hidden="false" customHeight="true" outlineLevel="0" collapsed="false">
      <c r="A1916" s="1" t="n">
        <f aca="false">A1915+1</f>
        <v>1914</v>
      </c>
      <c r="B1916" s="1" t="n">
        <f aca="false">B1915+1</f>
        <v>2914</v>
      </c>
      <c r="C1916" s="1" t="s">
        <v>1995</v>
      </c>
      <c r="D1916" s="3" t="n">
        <v>32509</v>
      </c>
      <c r="E1916" s="1" t="s">
        <v>39</v>
      </c>
      <c r="F1916" s="1" t="n">
        <v>100</v>
      </c>
      <c r="G1916" s="1" t="s">
        <v>46</v>
      </c>
      <c r="H1916" s="1" t="s">
        <v>47</v>
      </c>
      <c r="I1916" s="1" t="s">
        <v>36</v>
      </c>
      <c r="K1916" s="1" t="n">
        <v>68</v>
      </c>
      <c r="N1916" s="1" t="n">
        <v>75</v>
      </c>
      <c r="O1916" s="1" t="n">
        <v>7</v>
      </c>
    </row>
    <row r="1917" customFormat="false" ht="15" hidden="false" customHeight="true" outlineLevel="0" collapsed="false">
      <c r="A1917" s="1" t="n">
        <f aca="false">A1916+1</f>
        <v>1915</v>
      </c>
      <c r="B1917" s="1" t="n">
        <f aca="false">B1916+1</f>
        <v>2915</v>
      </c>
      <c r="C1917" s="1" t="s">
        <v>1996</v>
      </c>
      <c r="D1917" s="3" t="n">
        <v>32599</v>
      </c>
      <c r="E1917" s="1" t="s">
        <v>39</v>
      </c>
      <c r="F1917" s="1" t="n">
        <v>100</v>
      </c>
      <c r="G1917" s="1" t="s">
        <v>46</v>
      </c>
      <c r="H1917" s="1" t="s">
        <v>47</v>
      </c>
      <c r="I1917" s="1" t="s">
        <v>36</v>
      </c>
      <c r="K1917" s="1" t="n">
        <v>68</v>
      </c>
      <c r="N1917" s="1" t="n">
        <v>75</v>
      </c>
      <c r="O1917" s="1" t="n">
        <v>7</v>
      </c>
    </row>
    <row r="1918" customFormat="false" ht="15" hidden="false" customHeight="true" outlineLevel="0" collapsed="false">
      <c r="A1918" s="1" t="n">
        <f aca="false">A1917+1</f>
        <v>1916</v>
      </c>
      <c r="B1918" s="1" t="n">
        <f aca="false">B1917+1</f>
        <v>2916</v>
      </c>
      <c r="C1918" s="1" t="s">
        <v>1997</v>
      </c>
      <c r="D1918" s="3" t="n">
        <v>32874</v>
      </c>
      <c r="E1918" s="1" t="s">
        <v>39</v>
      </c>
      <c r="F1918" s="1" t="n">
        <v>100</v>
      </c>
      <c r="G1918" s="1" t="s">
        <v>46</v>
      </c>
      <c r="H1918" s="1" t="s">
        <v>47</v>
      </c>
      <c r="I1918" s="1" t="s">
        <v>36</v>
      </c>
      <c r="K1918" s="1" t="n">
        <v>68</v>
      </c>
      <c r="N1918" s="1" t="n">
        <v>75</v>
      </c>
      <c r="O1918" s="1" t="n">
        <v>7</v>
      </c>
    </row>
    <row r="1919" customFormat="false" ht="15" hidden="false" customHeight="true" outlineLevel="0" collapsed="false">
      <c r="A1919" s="1" t="n">
        <f aca="false">A1918+1</f>
        <v>1917</v>
      </c>
      <c r="B1919" s="1" t="n">
        <f aca="false">B1918+1</f>
        <v>2917</v>
      </c>
      <c r="C1919" s="1" t="s">
        <v>1998</v>
      </c>
      <c r="D1919" s="3" t="n">
        <v>32964</v>
      </c>
      <c r="E1919" s="1" t="s">
        <v>39</v>
      </c>
      <c r="F1919" s="1" t="n">
        <v>100</v>
      </c>
      <c r="G1919" s="1" t="s">
        <v>46</v>
      </c>
      <c r="H1919" s="1" t="s">
        <v>47</v>
      </c>
      <c r="I1919" s="1" t="s">
        <v>36</v>
      </c>
      <c r="K1919" s="1" t="n">
        <v>68</v>
      </c>
      <c r="N1919" s="1" t="n">
        <v>75</v>
      </c>
      <c r="O1919" s="1" t="n">
        <v>7</v>
      </c>
    </row>
    <row r="1920" customFormat="false" ht="15" hidden="false" customHeight="true" outlineLevel="0" collapsed="false">
      <c r="A1920" s="1" t="n">
        <f aca="false">A1919+1</f>
        <v>1918</v>
      </c>
      <c r="B1920" s="1" t="n">
        <f aca="false">B1919+1</f>
        <v>2918</v>
      </c>
      <c r="C1920" s="1" t="s">
        <v>1999</v>
      </c>
      <c r="D1920" s="3" t="n">
        <v>33239</v>
      </c>
      <c r="E1920" s="1" t="s">
        <v>39</v>
      </c>
      <c r="F1920" s="1" t="n">
        <v>100</v>
      </c>
      <c r="G1920" s="1" t="s">
        <v>46</v>
      </c>
      <c r="H1920" s="1" t="s">
        <v>47</v>
      </c>
      <c r="I1920" s="1" t="s">
        <v>36</v>
      </c>
      <c r="K1920" s="1" t="n">
        <v>68</v>
      </c>
      <c r="N1920" s="1" t="n">
        <v>75</v>
      </c>
      <c r="O1920" s="1" t="n">
        <v>7</v>
      </c>
    </row>
    <row r="1921" customFormat="false" ht="15" hidden="false" customHeight="true" outlineLevel="0" collapsed="false">
      <c r="A1921" s="1" t="n">
        <f aca="false">A1920+1</f>
        <v>1919</v>
      </c>
      <c r="B1921" s="1" t="n">
        <f aca="false">B1920+1</f>
        <v>2919</v>
      </c>
      <c r="C1921" s="1" t="s">
        <v>2000</v>
      </c>
      <c r="D1921" s="3" t="n">
        <v>33329</v>
      </c>
      <c r="E1921" s="1" t="s">
        <v>39</v>
      </c>
      <c r="F1921" s="1" t="n">
        <v>100</v>
      </c>
      <c r="G1921" s="1" t="s">
        <v>46</v>
      </c>
      <c r="H1921" s="1" t="s">
        <v>47</v>
      </c>
      <c r="I1921" s="1" t="s">
        <v>36</v>
      </c>
      <c r="K1921" s="1" t="n">
        <v>68</v>
      </c>
      <c r="N1921" s="1" t="n">
        <v>75</v>
      </c>
      <c r="O1921" s="1" t="n">
        <v>7</v>
      </c>
    </row>
    <row r="1922" customFormat="false" ht="15" hidden="false" customHeight="true" outlineLevel="0" collapsed="false">
      <c r="A1922" s="1" t="n">
        <f aca="false">A1921+1</f>
        <v>1920</v>
      </c>
      <c r="B1922" s="1" t="n">
        <f aca="false">B1921+1</f>
        <v>2920</v>
      </c>
      <c r="C1922" s="1" t="s">
        <v>2001</v>
      </c>
      <c r="D1922" s="3" t="n">
        <v>33604</v>
      </c>
      <c r="E1922" s="1" t="s">
        <v>39</v>
      </c>
      <c r="F1922" s="1" t="n">
        <v>100</v>
      </c>
      <c r="G1922" s="1" t="s">
        <v>46</v>
      </c>
      <c r="H1922" s="1" t="s">
        <v>47</v>
      </c>
      <c r="I1922" s="1" t="s">
        <v>36</v>
      </c>
      <c r="K1922" s="1" t="n">
        <v>68</v>
      </c>
      <c r="N1922" s="1" t="n">
        <v>75</v>
      </c>
      <c r="O1922" s="1" t="n">
        <v>7</v>
      </c>
    </row>
    <row r="1923" customFormat="false" ht="15" hidden="false" customHeight="true" outlineLevel="0" collapsed="false">
      <c r="A1923" s="1" t="n">
        <f aca="false">A1922+1</f>
        <v>1921</v>
      </c>
      <c r="B1923" s="1" t="n">
        <f aca="false">B1922+1</f>
        <v>2921</v>
      </c>
      <c r="C1923" s="1" t="s">
        <v>2002</v>
      </c>
      <c r="D1923" s="3" t="n">
        <v>33695</v>
      </c>
      <c r="E1923" s="1" t="s">
        <v>39</v>
      </c>
      <c r="F1923" s="1" t="n">
        <v>100</v>
      </c>
      <c r="G1923" s="1" t="s">
        <v>46</v>
      </c>
      <c r="H1923" s="1" t="s">
        <v>47</v>
      </c>
      <c r="I1923" s="1" t="s">
        <v>36</v>
      </c>
      <c r="K1923" s="1" t="n">
        <v>68</v>
      </c>
      <c r="N1923" s="1" t="n">
        <v>75</v>
      </c>
      <c r="O1923" s="1" t="n">
        <v>7</v>
      </c>
    </row>
    <row r="1924" customFormat="false" ht="15" hidden="false" customHeight="true" outlineLevel="0" collapsed="false">
      <c r="A1924" s="1" t="n">
        <f aca="false">A1923+1</f>
        <v>1922</v>
      </c>
      <c r="B1924" s="1" t="n">
        <f aca="false">B1923+1</f>
        <v>2922</v>
      </c>
      <c r="C1924" s="1" t="s">
        <v>2003</v>
      </c>
      <c r="D1924" s="3" t="n">
        <v>33970</v>
      </c>
      <c r="E1924" s="1" t="s">
        <v>39</v>
      </c>
      <c r="F1924" s="1" t="n">
        <v>100</v>
      </c>
      <c r="G1924" s="1" t="s">
        <v>46</v>
      </c>
      <c r="H1924" s="1" t="s">
        <v>47</v>
      </c>
      <c r="I1924" s="1" t="s">
        <v>36</v>
      </c>
      <c r="K1924" s="1" t="n">
        <v>68</v>
      </c>
      <c r="N1924" s="1" t="n">
        <v>75</v>
      </c>
      <c r="O1924" s="1" t="n">
        <v>7</v>
      </c>
    </row>
    <row r="1925" customFormat="false" ht="15" hidden="false" customHeight="true" outlineLevel="0" collapsed="false">
      <c r="A1925" s="1" t="n">
        <f aca="false">A1924+1</f>
        <v>1923</v>
      </c>
      <c r="B1925" s="1" t="n">
        <f aca="false">B1924+1</f>
        <v>2923</v>
      </c>
      <c r="C1925" s="1" t="s">
        <v>2004</v>
      </c>
      <c r="D1925" s="3" t="n">
        <v>34060</v>
      </c>
      <c r="E1925" s="1" t="s">
        <v>39</v>
      </c>
      <c r="F1925" s="1" t="n">
        <v>100</v>
      </c>
      <c r="G1925" s="1" t="s">
        <v>46</v>
      </c>
      <c r="H1925" s="1" t="s">
        <v>47</v>
      </c>
      <c r="I1925" s="1" t="s">
        <v>36</v>
      </c>
      <c r="K1925" s="1" t="n">
        <v>68</v>
      </c>
      <c r="N1925" s="1" t="n">
        <v>75</v>
      </c>
      <c r="O1925" s="1" t="n">
        <v>7</v>
      </c>
    </row>
    <row r="1926" customFormat="false" ht="15" hidden="false" customHeight="true" outlineLevel="0" collapsed="false">
      <c r="A1926" s="1" t="n">
        <f aca="false">A1925+1</f>
        <v>1924</v>
      </c>
      <c r="B1926" s="1" t="n">
        <f aca="false">B1925+1</f>
        <v>2924</v>
      </c>
      <c r="C1926" s="1" t="s">
        <v>2005</v>
      </c>
      <c r="D1926" s="3" t="n">
        <v>34335</v>
      </c>
      <c r="E1926" s="1" t="s">
        <v>39</v>
      </c>
      <c r="F1926" s="1" t="n">
        <v>100</v>
      </c>
      <c r="G1926" s="1" t="s">
        <v>46</v>
      </c>
      <c r="H1926" s="1" t="s">
        <v>47</v>
      </c>
      <c r="I1926" s="1" t="s">
        <v>36</v>
      </c>
      <c r="K1926" s="1" t="n">
        <v>68</v>
      </c>
      <c r="N1926" s="1" t="n">
        <v>75</v>
      </c>
      <c r="O1926" s="1" t="n">
        <v>7</v>
      </c>
    </row>
    <row r="1927" customFormat="false" ht="15" hidden="false" customHeight="true" outlineLevel="0" collapsed="false">
      <c r="A1927" s="1" t="n">
        <f aca="false">A1926+1</f>
        <v>1925</v>
      </c>
      <c r="B1927" s="1" t="n">
        <f aca="false">B1926+1</f>
        <v>2925</v>
      </c>
      <c r="C1927" s="1" t="s">
        <v>2006</v>
      </c>
      <c r="D1927" s="3" t="n">
        <v>34425</v>
      </c>
      <c r="E1927" s="1" t="s">
        <v>39</v>
      </c>
      <c r="F1927" s="1" t="n">
        <v>100</v>
      </c>
      <c r="G1927" s="1" t="s">
        <v>46</v>
      </c>
      <c r="H1927" s="1" t="s">
        <v>47</v>
      </c>
      <c r="I1927" s="1" t="s">
        <v>36</v>
      </c>
      <c r="K1927" s="1" t="n">
        <v>68</v>
      </c>
      <c r="N1927" s="1" t="n">
        <v>75</v>
      </c>
      <c r="O1927" s="1" t="n">
        <v>7</v>
      </c>
    </row>
    <row r="1928" customFormat="false" ht="15" hidden="false" customHeight="true" outlineLevel="0" collapsed="false">
      <c r="A1928" s="1" t="n">
        <f aca="false">A1927+1</f>
        <v>1926</v>
      </c>
      <c r="B1928" s="1" t="n">
        <f aca="false">B1927+1</f>
        <v>2926</v>
      </c>
      <c r="C1928" s="1" t="s">
        <v>2007</v>
      </c>
      <c r="D1928" s="3" t="n">
        <v>34700</v>
      </c>
      <c r="E1928" s="1" t="s">
        <v>39</v>
      </c>
      <c r="F1928" s="1" t="n">
        <v>100</v>
      </c>
      <c r="G1928" s="1" t="s">
        <v>46</v>
      </c>
      <c r="H1928" s="1" t="s">
        <v>47</v>
      </c>
      <c r="I1928" s="1" t="s">
        <v>36</v>
      </c>
      <c r="K1928" s="1" t="n">
        <v>68</v>
      </c>
      <c r="N1928" s="1" t="n">
        <v>75</v>
      </c>
      <c r="O1928" s="1" t="n">
        <v>7</v>
      </c>
    </row>
    <row r="1929" customFormat="false" ht="15" hidden="false" customHeight="true" outlineLevel="0" collapsed="false">
      <c r="A1929" s="1" t="n">
        <f aca="false">A1928+1</f>
        <v>1927</v>
      </c>
      <c r="B1929" s="1" t="n">
        <f aca="false">B1928+1</f>
        <v>2927</v>
      </c>
      <c r="C1929" s="1" t="s">
        <v>2008</v>
      </c>
      <c r="D1929" s="3" t="n">
        <v>34790</v>
      </c>
      <c r="E1929" s="1" t="s">
        <v>39</v>
      </c>
      <c r="F1929" s="1" t="n">
        <v>100</v>
      </c>
      <c r="G1929" s="1" t="s">
        <v>46</v>
      </c>
      <c r="H1929" s="1" t="s">
        <v>47</v>
      </c>
      <c r="I1929" s="1" t="s">
        <v>36</v>
      </c>
      <c r="K1929" s="1" t="n">
        <v>68</v>
      </c>
      <c r="N1929" s="1" t="n">
        <v>75</v>
      </c>
      <c r="O1929" s="1" t="n">
        <v>7</v>
      </c>
    </row>
    <row r="1930" customFormat="false" ht="15" hidden="false" customHeight="true" outlineLevel="0" collapsed="false">
      <c r="A1930" s="1" t="n">
        <f aca="false">A1929+1</f>
        <v>1928</v>
      </c>
      <c r="B1930" s="1" t="n">
        <f aca="false">B1929+1</f>
        <v>2928</v>
      </c>
      <c r="C1930" s="1" t="s">
        <v>2009</v>
      </c>
      <c r="D1930" s="3" t="n">
        <v>35065</v>
      </c>
      <c r="E1930" s="1" t="s">
        <v>39</v>
      </c>
      <c r="F1930" s="1" t="n">
        <v>100</v>
      </c>
      <c r="G1930" s="1" t="s">
        <v>46</v>
      </c>
      <c r="H1930" s="1" t="s">
        <v>47</v>
      </c>
      <c r="I1930" s="1" t="s">
        <v>36</v>
      </c>
      <c r="K1930" s="1" t="n">
        <v>68</v>
      </c>
      <c r="N1930" s="1" t="n">
        <v>75</v>
      </c>
      <c r="O1930" s="1" t="n">
        <v>7</v>
      </c>
    </row>
    <row r="1931" customFormat="false" ht="15" hidden="false" customHeight="true" outlineLevel="0" collapsed="false">
      <c r="A1931" s="1" t="n">
        <f aca="false">A1930+1</f>
        <v>1929</v>
      </c>
      <c r="B1931" s="1" t="n">
        <f aca="false">B1930+1</f>
        <v>2929</v>
      </c>
      <c r="C1931" s="1" t="s">
        <v>2010</v>
      </c>
      <c r="D1931" s="3" t="n">
        <v>35156</v>
      </c>
      <c r="E1931" s="1" t="s">
        <v>39</v>
      </c>
      <c r="F1931" s="1" t="n">
        <v>100</v>
      </c>
      <c r="G1931" s="1" t="s">
        <v>46</v>
      </c>
      <c r="H1931" s="1" t="s">
        <v>47</v>
      </c>
      <c r="I1931" s="1" t="s">
        <v>36</v>
      </c>
      <c r="K1931" s="1" t="n">
        <v>68</v>
      </c>
      <c r="N1931" s="1" t="n">
        <v>75</v>
      </c>
      <c r="O1931" s="1" t="n">
        <v>7</v>
      </c>
    </row>
    <row r="1932" customFormat="false" ht="15" hidden="false" customHeight="true" outlineLevel="0" collapsed="false">
      <c r="A1932" s="1" t="n">
        <f aca="false">A1931+1</f>
        <v>1930</v>
      </c>
      <c r="B1932" s="1" t="n">
        <f aca="false">B1931+1</f>
        <v>2930</v>
      </c>
      <c r="C1932" s="1" t="s">
        <v>2011</v>
      </c>
      <c r="D1932" s="3" t="n">
        <v>35431</v>
      </c>
      <c r="E1932" s="1" t="s">
        <v>39</v>
      </c>
      <c r="F1932" s="1" t="n">
        <v>100</v>
      </c>
      <c r="G1932" s="1" t="s">
        <v>46</v>
      </c>
      <c r="H1932" s="1" t="s">
        <v>47</v>
      </c>
      <c r="I1932" s="1" t="s">
        <v>36</v>
      </c>
      <c r="K1932" s="1" t="n">
        <v>68</v>
      </c>
      <c r="N1932" s="1" t="n">
        <v>75</v>
      </c>
      <c r="O1932" s="1" t="n">
        <v>7</v>
      </c>
    </row>
    <row r="1933" customFormat="false" ht="15" hidden="false" customHeight="true" outlineLevel="0" collapsed="false">
      <c r="A1933" s="1" t="n">
        <f aca="false">A1932+1</f>
        <v>1931</v>
      </c>
      <c r="B1933" s="1" t="n">
        <f aca="false">B1932+1</f>
        <v>2931</v>
      </c>
      <c r="C1933" s="1" t="s">
        <v>2012</v>
      </c>
      <c r="D1933" s="3" t="n">
        <v>35521</v>
      </c>
      <c r="E1933" s="1" t="s">
        <v>39</v>
      </c>
      <c r="F1933" s="1" t="n">
        <v>100</v>
      </c>
      <c r="G1933" s="1" t="s">
        <v>46</v>
      </c>
      <c r="H1933" s="1" t="s">
        <v>47</v>
      </c>
      <c r="I1933" s="1" t="s">
        <v>36</v>
      </c>
      <c r="K1933" s="1" t="n">
        <v>68</v>
      </c>
      <c r="N1933" s="1" t="n">
        <v>75</v>
      </c>
      <c r="O1933" s="1" t="n">
        <v>7</v>
      </c>
    </row>
    <row r="1934" customFormat="false" ht="15" hidden="false" customHeight="true" outlineLevel="0" collapsed="false">
      <c r="A1934" s="1" t="n">
        <f aca="false">A1933+1</f>
        <v>1932</v>
      </c>
      <c r="B1934" s="1" t="n">
        <f aca="false">B1933+1</f>
        <v>2932</v>
      </c>
      <c r="C1934" s="1" t="s">
        <v>2013</v>
      </c>
      <c r="D1934" s="3" t="n">
        <v>35796</v>
      </c>
      <c r="E1934" s="1" t="s">
        <v>39</v>
      </c>
      <c r="F1934" s="1" t="n">
        <v>100</v>
      </c>
      <c r="G1934" s="1" t="s">
        <v>46</v>
      </c>
      <c r="H1934" s="1" t="s">
        <v>47</v>
      </c>
      <c r="I1934" s="1" t="s">
        <v>36</v>
      </c>
      <c r="K1934" s="1" t="n">
        <v>68</v>
      </c>
      <c r="N1934" s="1" t="n">
        <v>75</v>
      </c>
      <c r="O1934" s="1" t="n">
        <v>7</v>
      </c>
    </row>
    <row r="1935" customFormat="false" ht="15" hidden="false" customHeight="true" outlineLevel="0" collapsed="false">
      <c r="A1935" s="1" t="n">
        <f aca="false">A1934+1</f>
        <v>1933</v>
      </c>
      <c r="B1935" s="1" t="n">
        <f aca="false">B1934+1</f>
        <v>2933</v>
      </c>
      <c r="C1935" s="1" t="s">
        <v>2014</v>
      </c>
      <c r="D1935" s="3" t="n">
        <v>35886</v>
      </c>
      <c r="E1935" s="1" t="s">
        <v>39</v>
      </c>
      <c r="F1935" s="1" t="n">
        <v>100</v>
      </c>
      <c r="G1935" s="1" t="s">
        <v>46</v>
      </c>
      <c r="H1935" s="1" t="s">
        <v>47</v>
      </c>
      <c r="I1935" s="1" t="s">
        <v>36</v>
      </c>
      <c r="K1935" s="1" t="n">
        <v>68</v>
      </c>
      <c r="N1935" s="1" t="n">
        <v>75</v>
      </c>
      <c r="O1935" s="1" t="n">
        <v>7</v>
      </c>
    </row>
    <row r="1936" customFormat="false" ht="15" hidden="false" customHeight="true" outlineLevel="0" collapsed="false">
      <c r="A1936" s="1" t="n">
        <f aca="false">A1935+1</f>
        <v>1934</v>
      </c>
      <c r="B1936" s="1" t="n">
        <f aca="false">B1935+1</f>
        <v>2934</v>
      </c>
      <c r="C1936" s="1" t="s">
        <v>2015</v>
      </c>
      <c r="D1936" s="3" t="n">
        <v>36161</v>
      </c>
      <c r="E1936" s="1" t="s">
        <v>39</v>
      </c>
      <c r="F1936" s="1" t="n">
        <v>100</v>
      </c>
      <c r="G1936" s="1" t="s">
        <v>46</v>
      </c>
      <c r="H1936" s="1" t="s">
        <v>47</v>
      </c>
      <c r="I1936" s="1" t="s">
        <v>36</v>
      </c>
      <c r="K1936" s="1" t="n">
        <v>68</v>
      </c>
      <c r="N1936" s="1" t="n">
        <v>75</v>
      </c>
      <c r="O1936" s="1" t="n">
        <v>7</v>
      </c>
    </row>
    <row r="1937" customFormat="false" ht="15" hidden="false" customHeight="true" outlineLevel="0" collapsed="false">
      <c r="A1937" s="1" t="n">
        <f aca="false">A1936+1</f>
        <v>1935</v>
      </c>
      <c r="B1937" s="1" t="n">
        <f aca="false">B1936+1</f>
        <v>2935</v>
      </c>
      <c r="C1937" s="1" t="s">
        <v>2016</v>
      </c>
      <c r="D1937" s="3" t="n">
        <v>36251</v>
      </c>
      <c r="E1937" s="1" t="s">
        <v>39</v>
      </c>
      <c r="F1937" s="1" t="n">
        <v>100</v>
      </c>
      <c r="G1937" s="1" t="s">
        <v>46</v>
      </c>
      <c r="H1937" s="1" t="s">
        <v>47</v>
      </c>
      <c r="I1937" s="1" t="s">
        <v>36</v>
      </c>
      <c r="K1937" s="1" t="n">
        <v>68</v>
      </c>
      <c r="N1937" s="1" t="n">
        <v>75</v>
      </c>
      <c r="O1937" s="1" t="n">
        <v>7</v>
      </c>
    </row>
    <row r="1938" customFormat="false" ht="15" hidden="false" customHeight="true" outlineLevel="0" collapsed="false">
      <c r="A1938" s="1" t="n">
        <f aca="false">A1937+1</f>
        <v>1936</v>
      </c>
      <c r="B1938" s="1" t="n">
        <f aca="false">B1937+1</f>
        <v>2936</v>
      </c>
      <c r="C1938" s="1" t="s">
        <v>2017</v>
      </c>
      <c r="D1938" s="3" t="n">
        <v>36526</v>
      </c>
      <c r="E1938" s="1" t="s">
        <v>39</v>
      </c>
      <c r="F1938" s="1" t="n">
        <v>100</v>
      </c>
      <c r="G1938" s="1" t="s">
        <v>46</v>
      </c>
      <c r="H1938" s="1" t="s">
        <v>47</v>
      </c>
      <c r="I1938" s="1" t="s">
        <v>36</v>
      </c>
      <c r="K1938" s="1" t="n">
        <v>68</v>
      </c>
      <c r="N1938" s="1" t="n">
        <v>75</v>
      </c>
      <c r="O1938" s="1" t="n">
        <v>7</v>
      </c>
    </row>
    <row r="1939" customFormat="false" ht="15" hidden="false" customHeight="true" outlineLevel="0" collapsed="false">
      <c r="A1939" s="1" t="n">
        <f aca="false">A1938+1</f>
        <v>1937</v>
      </c>
      <c r="B1939" s="1" t="n">
        <f aca="false">B1938+1</f>
        <v>2937</v>
      </c>
      <c r="C1939" s="1" t="s">
        <v>2018</v>
      </c>
      <c r="D1939" s="3" t="n">
        <v>36617</v>
      </c>
      <c r="E1939" s="1" t="s">
        <v>39</v>
      </c>
      <c r="F1939" s="1" t="n">
        <v>100</v>
      </c>
      <c r="G1939" s="1" t="s">
        <v>46</v>
      </c>
      <c r="H1939" s="1" t="s">
        <v>47</v>
      </c>
      <c r="I1939" s="1" t="s">
        <v>36</v>
      </c>
      <c r="K1939" s="1" t="n">
        <v>68</v>
      </c>
      <c r="N1939" s="1" t="n">
        <v>75</v>
      </c>
      <c r="O1939" s="1" t="n">
        <v>7</v>
      </c>
    </row>
    <row r="1940" customFormat="false" ht="15" hidden="false" customHeight="true" outlineLevel="0" collapsed="false">
      <c r="A1940" s="1" t="n">
        <f aca="false">A1939+1</f>
        <v>1938</v>
      </c>
      <c r="B1940" s="1" t="n">
        <f aca="false">B1939+1</f>
        <v>2938</v>
      </c>
      <c r="C1940" s="1" t="s">
        <v>2019</v>
      </c>
      <c r="D1940" s="3" t="n">
        <v>36892</v>
      </c>
      <c r="E1940" s="1" t="s">
        <v>39</v>
      </c>
      <c r="F1940" s="1" t="n">
        <v>100</v>
      </c>
      <c r="G1940" s="1" t="s">
        <v>46</v>
      </c>
      <c r="H1940" s="1" t="s">
        <v>47</v>
      </c>
      <c r="I1940" s="1" t="s">
        <v>36</v>
      </c>
      <c r="K1940" s="1" t="n">
        <v>68</v>
      </c>
      <c r="N1940" s="1" t="n">
        <v>75</v>
      </c>
      <c r="O1940" s="1" t="n">
        <v>7</v>
      </c>
    </row>
    <row r="1941" customFormat="false" ht="15" hidden="false" customHeight="true" outlineLevel="0" collapsed="false">
      <c r="A1941" s="1" t="n">
        <f aca="false">A1940+1</f>
        <v>1939</v>
      </c>
      <c r="B1941" s="1" t="n">
        <f aca="false">B1940+1</f>
        <v>2939</v>
      </c>
      <c r="C1941" s="1" t="s">
        <v>2020</v>
      </c>
      <c r="D1941" s="3" t="n">
        <v>36982</v>
      </c>
      <c r="E1941" s="1" t="s">
        <v>39</v>
      </c>
      <c r="F1941" s="1" t="n">
        <v>100</v>
      </c>
      <c r="G1941" s="1" t="s">
        <v>46</v>
      </c>
      <c r="H1941" s="1" t="s">
        <v>47</v>
      </c>
      <c r="I1941" s="1" t="s">
        <v>36</v>
      </c>
      <c r="K1941" s="1" t="n">
        <v>68</v>
      </c>
      <c r="N1941" s="1" t="n">
        <v>75</v>
      </c>
      <c r="O1941" s="1" t="n">
        <v>7</v>
      </c>
    </row>
    <row r="1942" customFormat="false" ht="15" hidden="false" customHeight="true" outlineLevel="0" collapsed="false">
      <c r="A1942" s="1" t="n">
        <f aca="false">A1941+1</f>
        <v>1940</v>
      </c>
      <c r="B1942" s="1" t="n">
        <f aca="false">B1941+1</f>
        <v>2940</v>
      </c>
      <c r="C1942" s="1" t="s">
        <v>2021</v>
      </c>
      <c r="D1942" s="3" t="n">
        <v>37257</v>
      </c>
      <c r="E1942" s="1" t="s">
        <v>39</v>
      </c>
      <c r="F1942" s="1" t="n">
        <v>100</v>
      </c>
      <c r="G1942" s="1" t="s">
        <v>46</v>
      </c>
      <c r="H1942" s="1" t="s">
        <v>47</v>
      </c>
      <c r="I1942" s="1" t="s">
        <v>36</v>
      </c>
      <c r="K1942" s="1" t="n">
        <v>68</v>
      </c>
      <c r="N1942" s="1" t="n">
        <v>75</v>
      </c>
      <c r="O1942" s="1" t="n">
        <v>7</v>
      </c>
    </row>
    <row r="1943" customFormat="false" ht="15" hidden="false" customHeight="true" outlineLevel="0" collapsed="false">
      <c r="A1943" s="1" t="n">
        <f aca="false">A1942+1</f>
        <v>1941</v>
      </c>
      <c r="B1943" s="1" t="n">
        <f aca="false">B1942+1</f>
        <v>2941</v>
      </c>
      <c r="C1943" s="1" t="s">
        <v>2022</v>
      </c>
      <c r="D1943" s="3" t="n">
        <v>37347</v>
      </c>
      <c r="E1943" s="1" t="s">
        <v>39</v>
      </c>
      <c r="F1943" s="1" t="n">
        <v>100</v>
      </c>
      <c r="G1943" s="1" t="s">
        <v>46</v>
      </c>
      <c r="H1943" s="1" t="s">
        <v>47</v>
      </c>
      <c r="I1943" s="1" t="s">
        <v>36</v>
      </c>
      <c r="K1943" s="1" t="n">
        <v>68</v>
      </c>
      <c r="N1943" s="1" t="n">
        <v>75</v>
      </c>
      <c r="O1943" s="1" t="n">
        <v>7</v>
      </c>
    </row>
    <row r="1944" customFormat="false" ht="15" hidden="false" customHeight="true" outlineLevel="0" collapsed="false">
      <c r="A1944" s="1" t="n">
        <f aca="false">A1943+1</f>
        <v>1942</v>
      </c>
      <c r="B1944" s="1" t="n">
        <f aca="false">B1943+1</f>
        <v>2942</v>
      </c>
      <c r="C1944" s="1" t="s">
        <v>2023</v>
      </c>
      <c r="D1944" s="3" t="n">
        <v>37622</v>
      </c>
      <c r="E1944" s="1" t="s">
        <v>39</v>
      </c>
      <c r="F1944" s="1" t="n">
        <v>100</v>
      </c>
      <c r="G1944" s="1" t="s">
        <v>46</v>
      </c>
      <c r="H1944" s="1" t="s">
        <v>47</v>
      </c>
      <c r="I1944" s="1" t="s">
        <v>36</v>
      </c>
      <c r="K1944" s="1" t="n">
        <v>68</v>
      </c>
      <c r="N1944" s="1" t="n">
        <v>75</v>
      </c>
      <c r="O1944" s="1" t="n">
        <v>7</v>
      </c>
    </row>
    <row r="1945" customFormat="false" ht="15" hidden="false" customHeight="true" outlineLevel="0" collapsed="false">
      <c r="A1945" s="1" t="n">
        <f aca="false">A1944+1</f>
        <v>1943</v>
      </c>
      <c r="B1945" s="1" t="n">
        <f aca="false">B1944+1</f>
        <v>2943</v>
      </c>
      <c r="C1945" s="1" t="s">
        <v>2024</v>
      </c>
      <c r="D1945" s="3" t="n">
        <v>37712</v>
      </c>
      <c r="E1945" s="1" t="s">
        <v>39</v>
      </c>
      <c r="F1945" s="1" t="n">
        <v>100</v>
      </c>
      <c r="G1945" s="1" t="s">
        <v>46</v>
      </c>
      <c r="H1945" s="1" t="s">
        <v>47</v>
      </c>
      <c r="I1945" s="1" t="s">
        <v>36</v>
      </c>
      <c r="K1945" s="1" t="n">
        <v>68</v>
      </c>
      <c r="N1945" s="1" t="n">
        <v>75</v>
      </c>
      <c r="O1945" s="1" t="n">
        <v>7</v>
      </c>
    </row>
    <row r="1946" customFormat="false" ht="15" hidden="false" customHeight="true" outlineLevel="0" collapsed="false">
      <c r="A1946" s="1" t="n">
        <f aca="false">A1945+1</f>
        <v>1944</v>
      </c>
      <c r="B1946" s="1" t="n">
        <f aca="false">B1945+1</f>
        <v>2944</v>
      </c>
      <c r="C1946" s="1" t="s">
        <v>2025</v>
      </c>
      <c r="D1946" s="3" t="n">
        <v>37987</v>
      </c>
      <c r="E1946" s="1" t="s">
        <v>39</v>
      </c>
      <c r="F1946" s="1" t="n">
        <v>100</v>
      </c>
      <c r="G1946" s="1" t="s">
        <v>46</v>
      </c>
      <c r="H1946" s="1" t="s">
        <v>47</v>
      </c>
      <c r="I1946" s="1" t="s">
        <v>36</v>
      </c>
      <c r="K1946" s="1" t="n">
        <v>68</v>
      </c>
      <c r="N1946" s="1" t="n">
        <v>75</v>
      </c>
      <c r="O1946" s="1" t="n">
        <v>7</v>
      </c>
    </row>
    <row r="1947" customFormat="false" ht="15" hidden="false" customHeight="true" outlineLevel="0" collapsed="false">
      <c r="A1947" s="1" t="n">
        <f aca="false">A1946+1</f>
        <v>1945</v>
      </c>
      <c r="B1947" s="1" t="n">
        <f aca="false">B1946+1</f>
        <v>2945</v>
      </c>
      <c r="C1947" s="1" t="s">
        <v>2026</v>
      </c>
      <c r="D1947" s="3" t="n">
        <v>38078</v>
      </c>
      <c r="E1947" s="1" t="s">
        <v>39</v>
      </c>
      <c r="F1947" s="1" t="n">
        <v>100</v>
      </c>
      <c r="G1947" s="1" t="s">
        <v>46</v>
      </c>
      <c r="H1947" s="1" t="s">
        <v>47</v>
      </c>
      <c r="I1947" s="1" t="s">
        <v>36</v>
      </c>
      <c r="K1947" s="1" t="n">
        <v>68</v>
      </c>
      <c r="N1947" s="1" t="n">
        <v>75</v>
      </c>
      <c r="O1947" s="1" t="n">
        <v>7</v>
      </c>
    </row>
    <row r="1948" customFormat="false" ht="15" hidden="false" customHeight="true" outlineLevel="0" collapsed="false">
      <c r="A1948" s="1" t="n">
        <f aca="false">A1947+1</f>
        <v>1946</v>
      </c>
      <c r="B1948" s="1" t="n">
        <f aca="false">B1947+1</f>
        <v>2946</v>
      </c>
      <c r="C1948" s="1" t="s">
        <v>2027</v>
      </c>
      <c r="D1948" s="3" t="n">
        <v>38353</v>
      </c>
      <c r="E1948" s="1" t="s">
        <v>39</v>
      </c>
      <c r="F1948" s="1" t="n">
        <v>100</v>
      </c>
      <c r="G1948" s="1" t="s">
        <v>46</v>
      </c>
      <c r="H1948" s="1" t="s">
        <v>47</v>
      </c>
      <c r="I1948" s="1" t="s">
        <v>36</v>
      </c>
      <c r="K1948" s="1" t="n">
        <v>68</v>
      </c>
      <c r="N1948" s="1" t="n">
        <v>75</v>
      </c>
      <c r="O1948" s="1" t="n">
        <v>7</v>
      </c>
    </row>
    <row r="1949" customFormat="false" ht="15" hidden="false" customHeight="true" outlineLevel="0" collapsed="false">
      <c r="A1949" s="1" t="n">
        <f aca="false">A1948+1</f>
        <v>1947</v>
      </c>
      <c r="B1949" s="1" t="n">
        <f aca="false">B1948+1</f>
        <v>2947</v>
      </c>
      <c r="C1949" s="1" t="s">
        <v>2028</v>
      </c>
      <c r="D1949" s="3" t="n">
        <v>21551</v>
      </c>
      <c r="E1949" s="1" t="s">
        <v>39</v>
      </c>
      <c r="F1949" s="1" t="n">
        <v>100</v>
      </c>
      <c r="G1949" s="1" t="s">
        <v>46</v>
      </c>
      <c r="H1949" s="1" t="s">
        <v>47</v>
      </c>
      <c r="I1949" s="1" t="s">
        <v>36</v>
      </c>
      <c r="K1949" s="1" t="n">
        <v>68</v>
      </c>
      <c r="L1949" s="1" t="n">
        <v>4</v>
      </c>
      <c r="N1949" s="1" t="n">
        <v>75</v>
      </c>
      <c r="O1949" s="1" t="n">
        <v>7</v>
      </c>
    </row>
    <row r="1950" customFormat="false" ht="15" hidden="false" customHeight="true" outlineLevel="0" collapsed="false">
      <c r="A1950" s="1" t="n">
        <f aca="false">A1949+1</f>
        <v>1948</v>
      </c>
      <c r="B1950" s="1" t="n">
        <f aca="false">B1949+1</f>
        <v>2948</v>
      </c>
      <c r="C1950" s="1" t="s">
        <v>2029</v>
      </c>
      <c r="D1950" s="3" t="n">
        <v>21641</v>
      </c>
      <c r="E1950" s="1" t="s">
        <v>39</v>
      </c>
      <c r="F1950" s="1" t="n">
        <v>100</v>
      </c>
      <c r="G1950" s="1" t="s">
        <v>46</v>
      </c>
      <c r="H1950" s="1" t="s">
        <v>47</v>
      </c>
      <c r="I1950" s="1" t="s">
        <v>36</v>
      </c>
      <c r="K1950" s="1" t="n">
        <v>68</v>
      </c>
      <c r="L1950" s="1" t="n">
        <v>4</v>
      </c>
      <c r="N1950" s="1" t="n">
        <v>75</v>
      </c>
      <c r="O1950" s="1" t="n">
        <v>7</v>
      </c>
    </row>
    <row r="1951" customFormat="false" ht="15" hidden="false" customHeight="true" outlineLevel="0" collapsed="false">
      <c r="A1951" s="1" t="n">
        <f aca="false">A1950+1</f>
        <v>1949</v>
      </c>
      <c r="B1951" s="1" t="n">
        <f aca="false">B1950+1</f>
        <v>2949</v>
      </c>
      <c r="C1951" s="1" t="s">
        <v>2030</v>
      </c>
      <c r="D1951" s="3" t="n">
        <v>21916</v>
      </c>
      <c r="E1951" s="1" t="s">
        <v>39</v>
      </c>
      <c r="F1951" s="1" t="n">
        <v>100</v>
      </c>
      <c r="G1951" s="1" t="s">
        <v>46</v>
      </c>
      <c r="H1951" s="1" t="s">
        <v>47</v>
      </c>
      <c r="I1951" s="1" t="s">
        <v>36</v>
      </c>
      <c r="K1951" s="1" t="n">
        <v>68</v>
      </c>
      <c r="L1951" s="1" t="n">
        <v>4</v>
      </c>
      <c r="N1951" s="1" t="n">
        <v>75</v>
      </c>
      <c r="O1951" s="1" t="n">
        <v>7</v>
      </c>
    </row>
    <row r="1952" customFormat="false" ht="15" hidden="false" customHeight="true" outlineLevel="0" collapsed="false">
      <c r="A1952" s="1" t="n">
        <f aca="false">A1951+1</f>
        <v>1950</v>
      </c>
      <c r="B1952" s="1" t="n">
        <f aca="false">B1951+1</f>
        <v>2950</v>
      </c>
      <c r="C1952" s="1" t="s">
        <v>2031</v>
      </c>
      <c r="D1952" s="3" t="n">
        <v>22007</v>
      </c>
      <c r="E1952" s="1" t="s">
        <v>39</v>
      </c>
      <c r="F1952" s="1" t="n">
        <v>100</v>
      </c>
      <c r="G1952" s="1" t="s">
        <v>46</v>
      </c>
      <c r="H1952" s="1" t="s">
        <v>47</v>
      </c>
      <c r="I1952" s="1" t="s">
        <v>36</v>
      </c>
      <c r="K1952" s="1" t="n">
        <v>68</v>
      </c>
      <c r="L1952" s="1" t="n">
        <v>4</v>
      </c>
      <c r="N1952" s="1" t="n">
        <v>75</v>
      </c>
      <c r="O1952" s="1" t="n">
        <v>7</v>
      </c>
    </row>
    <row r="1953" customFormat="false" ht="15" hidden="false" customHeight="true" outlineLevel="0" collapsed="false">
      <c r="A1953" s="1" t="n">
        <f aca="false">A1952+1</f>
        <v>1951</v>
      </c>
      <c r="B1953" s="1" t="n">
        <f aca="false">B1952+1</f>
        <v>2951</v>
      </c>
      <c r="C1953" s="1" t="s">
        <v>2032</v>
      </c>
      <c r="D1953" s="3" t="n">
        <v>22282</v>
      </c>
      <c r="E1953" s="1" t="s">
        <v>39</v>
      </c>
      <c r="F1953" s="1" t="n">
        <v>100</v>
      </c>
      <c r="G1953" s="1" t="s">
        <v>46</v>
      </c>
      <c r="H1953" s="1" t="s">
        <v>47</v>
      </c>
      <c r="I1953" s="1" t="s">
        <v>36</v>
      </c>
      <c r="K1953" s="1" t="n">
        <v>68</v>
      </c>
      <c r="L1953" s="1" t="n">
        <v>4</v>
      </c>
      <c r="N1953" s="1" t="n">
        <v>75</v>
      </c>
      <c r="O1953" s="1" t="n">
        <v>7</v>
      </c>
    </row>
    <row r="1954" customFormat="false" ht="15" hidden="false" customHeight="true" outlineLevel="0" collapsed="false">
      <c r="A1954" s="1" t="n">
        <f aca="false">A1953+1</f>
        <v>1952</v>
      </c>
      <c r="B1954" s="1" t="n">
        <f aca="false">B1953+1</f>
        <v>2952</v>
      </c>
      <c r="C1954" s="1" t="s">
        <v>2033</v>
      </c>
      <c r="D1954" s="3" t="n">
        <v>22372</v>
      </c>
      <c r="E1954" s="1" t="s">
        <v>39</v>
      </c>
      <c r="F1954" s="1" t="n">
        <v>100</v>
      </c>
      <c r="G1954" s="1" t="s">
        <v>46</v>
      </c>
      <c r="H1954" s="1" t="s">
        <v>47</v>
      </c>
      <c r="I1954" s="1" t="s">
        <v>36</v>
      </c>
      <c r="K1954" s="1" t="n">
        <v>68</v>
      </c>
      <c r="L1954" s="1" t="n">
        <v>4</v>
      </c>
      <c r="N1954" s="1" t="n">
        <v>75</v>
      </c>
      <c r="O1954" s="1" t="n">
        <v>7</v>
      </c>
    </row>
    <row r="1955" customFormat="false" ht="15" hidden="false" customHeight="true" outlineLevel="0" collapsed="false">
      <c r="A1955" s="1" t="n">
        <f aca="false">A1954+1</f>
        <v>1953</v>
      </c>
      <c r="B1955" s="1" t="n">
        <f aca="false">B1954+1</f>
        <v>2953</v>
      </c>
      <c r="C1955" s="1" t="s">
        <v>2034</v>
      </c>
      <c r="D1955" s="3" t="n">
        <v>22647</v>
      </c>
      <c r="E1955" s="1" t="s">
        <v>39</v>
      </c>
      <c r="F1955" s="1" t="n">
        <v>100</v>
      </c>
      <c r="G1955" s="1" t="s">
        <v>46</v>
      </c>
      <c r="H1955" s="1" t="s">
        <v>47</v>
      </c>
      <c r="I1955" s="1" t="s">
        <v>36</v>
      </c>
      <c r="K1955" s="1" t="n">
        <v>68</v>
      </c>
      <c r="L1955" s="1" t="n">
        <v>4</v>
      </c>
      <c r="N1955" s="1" t="n">
        <v>75</v>
      </c>
      <c r="O1955" s="1" t="n">
        <v>7</v>
      </c>
    </row>
    <row r="1956" customFormat="false" ht="15" hidden="false" customHeight="true" outlineLevel="0" collapsed="false">
      <c r="A1956" s="1" t="n">
        <f aca="false">A1955+1</f>
        <v>1954</v>
      </c>
      <c r="B1956" s="1" t="n">
        <f aca="false">B1955+1</f>
        <v>2954</v>
      </c>
      <c r="C1956" s="1" t="s">
        <v>2035</v>
      </c>
      <c r="D1956" s="3" t="n">
        <v>22737</v>
      </c>
      <c r="E1956" s="1" t="s">
        <v>39</v>
      </c>
      <c r="F1956" s="1" t="n">
        <v>100</v>
      </c>
      <c r="G1956" s="1" t="s">
        <v>46</v>
      </c>
      <c r="H1956" s="1" t="s">
        <v>47</v>
      </c>
      <c r="I1956" s="1" t="s">
        <v>36</v>
      </c>
      <c r="K1956" s="1" t="n">
        <v>68</v>
      </c>
      <c r="L1956" s="1" t="n">
        <v>4</v>
      </c>
      <c r="N1956" s="1" t="n">
        <v>75</v>
      </c>
      <c r="O1956" s="1" t="n">
        <v>7</v>
      </c>
    </row>
    <row r="1957" customFormat="false" ht="15" hidden="false" customHeight="true" outlineLevel="0" collapsed="false">
      <c r="A1957" s="1" t="n">
        <f aca="false">A1956+1</f>
        <v>1955</v>
      </c>
      <c r="B1957" s="1" t="n">
        <f aca="false">B1956+1</f>
        <v>2955</v>
      </c>
      <c r="C1957" s="1" t="s">
        <v>2036</v>
      </c>
      <c r="D1957" s="3" t="n">
        <v>23012</v>
      </c>
      <c r="E1957" s="1" t="s">
        <v>39</v>
      </c>
      <c r="F1957" s="1" t="n">
        <v>100</v>
      </c>
      <c r="G1957" s="1" t="s">
        <v>46</v>
      </c>
      <c r="H1957" s="1" t="s">
        <v>47</v>
      </c>
      <c r="I1957" s="1" t="s">
        <v>36</v>
      </c>
      <c r="K1957" s="1" t="n">
        <v>68</v>
      </c>
      <c r="L1957" s="1" t="n">
        <v>4</v>
      </c>
      <c r="N1957" s="1" t="n">
        <v>75</v>
      </c>
      <c r="O1957" s="1" t="n">
        <v>7</v>
      </c>
    </row>
    <row r="1958" customFormat="false" ht="15" hidden="false" customHeight="true" outlineLevel="0" collapsed="false">
      <c r="A1958" s="1" t="n">
        <f aca="false">A1957+1</f>
        <v>1956</v>
      </c>
      <c r="B1958" s="1" t="n">
        <f aca="false">B1957+1</f>
        <v>2956</v>
      </c>
      <c r="C1958" s="1" t="s">
        <v>2037</v>
      </c>
      <c r="D1958" s="3" t="n">
        <v>23102</v>
      </c>
      <c r="E1958" s="1" t="s">
        <v>39</v>
      </c>
      <c r="F1958" s="1" t="n">
        <v>100</v>
      </c>
      <c r="G1958" s="1" t="s">
        <v>46</v>
      </c>
      <c r="H1958" s="1" t="s">
        <v>47</v>
      </c>
      <c r="I1958" s="1" t="s">
        <v>36</v>
      </c>
      <c r="K1958" s="1" t="n">
        <v>68</v>
      </c>
      <c r="L1958" s="1" t="n">
        <v>4</v>
      </c>
      <c r="N1958" s="1" t="n">
        <v>75</v>
      </c>
      <c r="O1958" s="1" t="n">
        <v>7</v>
      </c>
    </row>
    <row r="1959" customFormat="false" ht="15" hidden="false" customHeight="true" outlineLevel="0" collapsed="false">
      <c r="A1959" s="1" t="n">
        <f aca="false">A1958+1</f>
        <v>1957</v>
      </c>
      <c r="B1959" s="1" t="n">
        <f aca="false">B1958+1</f>
        <v>2957</v>
      </c>
      <c r="C1959" s="1" t="s">
        <v>2038</v>
      </c>
      <c r="D1959" s="3" t="n">
        <v>23377</v>
      </c>
      <c r="E1959" s="1" t="s">
        <v>39</v>
      </c>
      <c r="F1959" s="1" t="n">
        <v>100</v>
      </c>
      <c r="G1959" s="1" t="s">
        <v>46</v>
      </c>
      <c r="H1959" s="1" t="s">
        <v>47</v>
      </c>
      <c r="I1959" s="1" t="s">
        <v>36</v>
      </c>
      <c r="K1959" s="1" t="n">
        <v>68</v>
      </c>
      <c r="L1959" s="1" t="n">
        <v>4</v>
      </c>
      <c r="N1959" s="1" t="n">
        <v>75</v>
      </c>
      <c r="O1959" s="1" t="n">
        <v>7</v>
      </c>
    </row>
    <row r="1960" customFormat="false" ht="15" hidden="false" customHeight="true" outlineLevel="0" collapsed="false">
      <c r="A1960" s="1" t="n">
        <f aca="false">A1959+1</f>
        <v>1958</v>
      </c>
      <c r="B1960" s="1" t="n">
        <f aca="false">B1959+1</f>
        <v>2958</v>
      </c>
      <c r="C1960" s="1" t="s">
        <v>2039</v>
      </c>
      <c r="D1960" s="3" t="n">
        <v>23468</v>
      </c>
      <c r="E1960" s="1" t="s">
        <v>39</v>
      </c>
      <c r="F1960" s="1" t="n">
        <v>100</v>
      </c>
      <c r="G1960" s="1" t="s">
        <v>46</v>
      </c>
      <c r="H1960" s="1" t="s">
        <v>47</v>
      </c>
      <c r="I1960" s="1" t="s">
        <v>36</v>
      </c>
      <c r="K1960" s="1" t="n">
        <v>68</v>
      </c>
      <c r="L1960" s="1" t="n">
        <v>4</v>
      </c>
      <c r="N1960" s="1" t="n">
        <v>75</v>
      </c>
      <c r="O1960" s="1" t="n">
        <v>7</v>
      </c>
    </row>
    <row r="1961" customFormat="false" ht="15" hidden="false" customHeight="true" outlineLevel="0" collapsed="false">
      <c r="A1961" s="1" t="n">
        <f aca="false">A1960+1</f>
        <v>1959</v>
      </c>
      <c r="B1961" s="1" t="n">
        <f aca="false">B1960+1</f>
        <v>2959</v>
      </c>
      <c r="C1961" s="1" t="s">
        <v>2040</v>
      </c>
      <c r="D1961" s="3" t="n">
        <v>23743</v>
      </c>
      <c r="E1961" s="1" t="s">
        <v>39</v>
      </c>
      <c r="F1961" s="1" t="n">
        <v>100</v>
      </c>
      <c r="G1961" s="1" t="s">
        <v>46</v>
      </c>
      <c r="H1961" s="1" t="s">
        <v>47</v>
      </c>
      <c r="I1961" s="1" t="s">
        <v>36</v>
      </c>
      <c r="K1961" s="1" t="n">
        <v>68</v>
      </c>
      <c r="L1961" s="1" t="n">
        <v>4</v>
      </c>
      <c r="N1961" s="1" t="n">
        <v>75</v>
      </c>
      <c r="O1961" s="1" t="n">
        <v>7</v>
      </c>
    </row>
    <row r="1962" customFormat="false" ht="15" hidden="false" customHeight="true" outlineLevel="0" collapsed="false">
      <c r="A1962" s="1" t="n">
        <f aca="false">A1961+1</f>
        <v>1960</v>
      </c>
      <c r="B1962" s="1" t="n">
        <f aca="false">B1961+1</f>
        <v>2960</v>
      </c>
      <c r="C1962" s="1" t="s">
        <v>2041</v>
      </c>
      <c r="D1962" s="3" t="n">
        <v>23833</v>
      </c>
      <c r="E1962" s="1" t="s">
        <v>39</v>
      </c>
      <c r="F1962" s="1" t="n">
        <v>100</v>
      </c>
      <c r="G1962" s="1" t="s">
        <v>46</v>
      </c>
      <c r="H1962" s="1" t="s">
        <v>47</v>
      </c>
      <c r="I1962" s="1" t="s">
        <v>36</v>
      </c>
      <c r="K1962" s="1" t="n">
        <v>68</v>
      </c>
      <c r="L1962" s="1" t="n">
        <v>4</v>
      </c>
      <c r="N1962" s="1" t="n">
        <v>75</v>
      </c>
      <c r="O1962" s="1" t="n">
        <v>7</v>
      </c>
    </row>
    <row r="1963" customFormat="false" ht="15" hidden="false" customHeight="true" outlineLevel="0" collapsed="false">
      <c r="A1963" s="1" t="n">
        <f aca="false">A1962+1</f>
        <v>1961</v>
      </c>
      <c r="B1963" s="1" t="n">
        <f aca="false">B1962+1</f>
        <v>2961</v>
      </c>
      <c r="C1963" s="1" t="s">
        <v>2042</v>
      </c>
      <c r="D1963" s="3" t="n">
        <v>24108</v>
      </c>
      <c r="E1963" s="1" t="s">
        <v>39</v>
      </c>
      <c r="F1963" s="1" t="n">
        <v>100</v>
      </c>
      <c r="G1963" s="1" t="s">
        <v>46</v>
      </c>
      <c r="H1963" s="1" t="s">
        <v>47</v>
      </c>
      <c r="I1963" s="1" t="s">
        <v>36</v>
      </c>
      <c r="K1963" s="1" t="n">
        <v>68</v>
      </c>
      <c r="L1963" s="1" t="n">
        <v>4</v>
      </c>
      <c r="N1963" s="1" t="n">
        <v>75</v>
      </c>
      <c r="O1963" s="1" t="n">
        <v>7</v>
      </c>
    </row>
    <row r="1964" customFormat="false" ht="15" hidden="false" customHeight="true" outlineLevel="0" collapsed="false">
      <c r="A1964" s="1" t="n">
        <f aca="false">A1963+1</f>
        <v>1962</v>
      </c>
      <c r="B1964" s="1" t="n">
        <f aca="false">B1963+1</f>
        <v>2962</v>
      </c>
      <c r="C1964" s="1" t="s">
        <v>2043</v>
      </c>
      <c r="D1964" s="3" t="n">
        <v>24198</v>
      </c>
      <c r="E1964" s="1" t="s">
        <v>39</v>
      </c>
      <c r="F1964" s="1" t="n">
        <v>100</v>
      </c>
      <c r="G1964" s="1" t="s">
        <v>46</v>
      </c>
      <c r="H1964" s="1" t="s">
        <v>47</v>
      </c>
      <c r="I1964" s="1" t="s">
        <v>36</v>
      </c>
      <c r="K1964" s="1" t="n">
        <v>68</v>
      </c>
      <c r="L1964" s="1" t="n">
        <v>4</v>
      </c>
      <c r="N1964" s="1" t="n">
        <v>75</v>
      </c>
      <c r="O1964" s="1" t="n">
        <v>7</v>
      </c>
    </row>
    <row r="1965" customFormat="false" ht="15" hidden="false" customHeight="true" outlineLevel="0" collapsed="false">
      <c r="A1965" s="1" t="n">
        <f aca="false">A1964+1</f>
        <v>1963</v>
      </c>
      <c r="B1965" s="1" t="n">
        <f aca="false">B1964+1</f>
        <v>2963</v>
      </c>
      <c r="C1965" s="1" t="s">
        <v>2044</v>
      </c>
      <c r="D1965" s="3" t="n">
        <v>24473</v>
      </c>
      <c r="E1965" s="1" t="s">
        <v>39</v>
      </c>
      <c r="F1965" s="1" t="n">
        <v>100</v>
      </c>
      <c r="G1965" s="1" t="s">
        <v>46</v>
      </c>
      <c r="H1965" s="1" t="s">
        <v>47</v>
      </c>
      <c r="I1965" s="1" t="s">
        <v>36</v>
      </c>
      <c r="K1965" s="1" t="n">
        <v>68</v>
      </c>
      <c r="L1965" s="1" t="n">
        <v>4</v>
      </c>
      <c r="N1965" s="1" t="n">
        <v>75</v>
      </c>
      <c r="O1965" s="1" t="n">
        <v>7</v>
      </c>
    </row>
    <row r="1966" customFormat="false" ht="15" hidden="false" customHeight="true" outlineLevel="0" collapsed="false">
      <c r="A1966" s="1" t="n">
        <f aca="false">A1965+1</f>
        <v>1964</v>
      </c>
      <c r="B1966" s="1" t="n">
        <f aca="false">B1965+1</f>
        <v>2964</v>
      </c>
      <c r="C1966" s="1" t="s">
        <v>2045</v>
      </c>
      <c r="D1966" s="3" t="n">
        <v>24563</v>
      </c>
      <c r="E1966" s="1" t="s">
        <v>39</v>
      </c>
      <c r="F1966" s="1" t="n">
        <v>100</v>
      </c>
      <c r="G1966" s="1" t="s">
        <v>46</v>
      </c>
      <c r="H1966" s="1" t="s">
        <v>47</v>
      </c>
      <c r="I1966" s="1" t="s">
        <v>36</v>
      </c>
      <c r="K1966" s="1" t="n">
        <v>68</v>
      </c>
      <c r="L1966" s="1" t="n">
        <v>4</v>
      </c>
      <c r="N1966" s="1" t="n">
        <v>75</v>
      </c>
      <c r="O1966" s="1" t="n">
        <v>7</v>
      </c>
    </row>
    <row r="1967" customFormat="false" ht="15" hidden="false" customHeight="true" outlineLevel="0" collapsed="false">
      <c r="A1967" s="1" t="n">
        <f aca="false">A1966+1</f>
        <v>1965</v>
      </c>
      <c r="B1967" s="1" t="n">
        <f aca="false">B1966+1</f>
        <v>2965</v>
      </c>
      <c r="C1967" s="1" t="s">
        <v>2046</v>
      </c>
      <c r="D1967" s="3" t="n">
        <v>24838</v>
      </c>
      <c r="E1967" s="1" t="s">
        <v>39</v>
      </c>
      <c r="F1967" s="1" t="n">
        <v>100</v>
      </c>
      <c r="G1967" s="1" t="s">
        <v>46</v>
      </c>
      <c r="H1967" s="1" t="s">
        <v>47</v>
      </c>
      <c r="I1967" s="1" t="s">
        <v>36</v>
      </c>
      <c r="K1967" s="1" t="n">
        <v>68</v>
      </c>
      <c r="L1967" s="1" t="n">
        <v>4</v>
      </c>
      <c r="N1967" s="1" t="n">
        <v>75</v>
      </c>
      <c r="O1967" s="1" t="n">
        <v>7</v>
      </c>
    </row>
    <row r="1968" customFormat="false" ht="15" hidden="false" customHeight="true" outlineLevel="0" collapsed="false">
      <c r="A1968" s="1" t="n">
        <f aca="false">A1967+1</f>
        <v>1966</v>
      </c>
      <c r="B1968" s="1" t="n">
        <f aca="false">B1967+1</f>
        <v>2966</v>
      </c>
      <c r="C1968" s="1" t="s">
        <v>2047</v>
      </c>
      <c r="D1968" s="3" t="n">
        <v>24929</v>
      </c>
      <c r="E1968" s="1" t="s">
        <v>39</v>
      </c>
      <c r="F1968" s="1" t="n">
        <v>100</v>
      </c>
      <c r="G1968" s="1" t="s">
        <v>46</v>
      </c>
      <c r="H1968" s="1" t="s">
        <v>47</v>
      </c>
      <c r="I1968" s="1" t="s">
        <v>36</v>
      </c>
      <c r="K1968" s="1" t="n">
        <v>68</v>
      </c>
      <c r="L1968" s="1" t="n">
        <v>4</v>
      </c>
      <c r="N1968" s="1" t="n">
        <v>75</v>
      </c>
      <c r="O1968" s="1" t="n">
        <v>7</v>
      </c>
    </row>
    <row r="1969" customFormat="false" ht="15" hidden="false" customHeight="true" outlineLevel="0" collapsed="false">
      <c r="A1969" s="1" t="n">
        <f aca="false">A1968+1</f>
        <v>1967</v>
      </c>
      <c r="B1969" s="1" t="n">
        <f aca="false">B1968+1</f>
        <v>2967</v>
      </c>
      <c r="C1969" s="1" t="s">
        <v>2048</v>
      </c>
      <c r="D1969" s="3" t="n">
        <v>25204</v>
      </c>
      <c r="E1969" s="1" t="s">
        <v>39</v>
      </c>
      <c r="F1969" s="1" t="n">
        <v>100</v>
      </c>
      <c r="G1969" s="1" t="s">
        <v>46</v>
      </c>
      <c r="H1969" s="1" t="s">
        <v>47</v>
      </c>
      <c r="I1969" s="1" t="s">
        <v>36</v>
      </c>
      <c r="K1969" s="1" t="n">
        <v>68</v>
      </c>
      <c r="L1969" s="1" t="n">
        <v>4</v>
      </c>
      <c r="N1969" s="1" t="n">
        <v>75</v>
      </c>
      <c r="O1969" s="1" t="n">
        <v>7</v>
      </c>
    </row>
    <row r="1970" customFormat="false" ht="15" hidden="false" customHeight="true" outlineLevel="0" collapsed="false">
      <c r="A1970" s="1" t="n">
        <f aca="false">A1969+1</f>
        <v>1968</v>
      </c>
      <c r="B1970" s="1" t="n">
        <f aca="false">B1969+1</f>
        <v>2968</v>
      </c>
      <c r="C1970" s="1" t="s">
        <v>2049</v>
      </c>
      <c r="D1970" s="3" t="n">
        <v>25294</v>
      </c>
      <c r="E1970" s="1" t="s">
        <v>39</v>
      </c>
      <c r="F1970" s="1" t="n">
        <v>100</v>
      </c>
      <c r="G1970" s="1" t="s">
        <v>46</v>
      </c>
      <c r="H1970" s="1" t="s">
        <v>47</v>
      </c>
      <c r="I1970" s="1" t="s">
        <v>36</v>
      </c>
      <c r="K1970" s="1" t="n">
        <v>68</v>
      </c>
      <c r="L1970" s="1" t="n">
        <v>4</v>
      </c>
      <c r="N1970" s="1" t="n">
        <v>75</v>
      </c>
      <c r="O1970" s="1" t="n">
        <v>7</v>
      </c>
    </row>
    <row r="1971" customFormat="false" ht="15" hidden="false" customHeight="true" outlineLevel="0" collapsed="false">
      <c r="A1971" s="1" t="n">
        <f aca="false">A1970+1</f>
        <v>1969</v>
      </c>
      <c r="B1971" s="1" t="n">
        <f aca="false">B1970+1</f>
        <v>2969</v>
      </c>
      <c r="C1971" s="1" t="s">
        <v>2050</v>
      </c>
      <c r="D1971" s="3" t="n">
        <v>25569</v>
      </c>
      <c r="E1971" s="1" t="s">
        <v>39</v>
      </c>
      <c r="F1971" s="1" t="n">
        <v>100</v>
      </c>
      <c r="G1971" s="1" t="s">
        <v>46</v>
      </c>
      <c r="H1971" s="1" t="s">
        <v>47</v>
      </c>
      <c r="I1971" s="1" t="s">
        <v>36</v>
      </c>
      <c r="K1971" s="1" t="n">
        <v>68</v>
      </c>
      <c r="L1971" s="1" t="n">
        <v>4</v>
      </c>
      <c r="N1971" s="1" t="n">
        <v>75</v>
      </c>
      <c r="O1971" s="1" t="n">
        <v>7</v>
      </c>
    </row>
    <row r="1972" customFormat="false" ht="15" hidden="false" customHeight="true" outlineLevel="0" collapsed="false">
      <c r="A1972" s="1" t="n">
        <f aca="false">A1971+1</f>
        <v>1970</v>
      </c>
      <c r="B1972" s="1" t="n">
        <f aca="false">B1971+1</f>
        <v>2970</v>
      </c>
      <c r="C1972" s="1" t="s">
        <v>2051</v>
      </c>
      <c r="D1972" s="3" t="n">
        <v>25659</v>
      </c>
      <c r="E1972" s="1" t="s">
        <v>39</v>
      </c>
      <c r="F1972" s="1" t="n">
        <v>100</v>
      </c>
      <c r="G1972" s="1" t="s">
        <v>46</v>
      </c>
      <c r="H1972" s="1" t="s">
        <v>47</v>
      </c>
      <c r="I1972" s="1" t="s">
        <v>36</v>
      </c>
      <c r="K1972" s="1" t="n">
        <v>68</v>
      </c>
      <c r="L1972" s="1" t="n">
        <v>4</v>
      </c>
      <c r="N1972" s="1" t="n">
        <v>75</v>
      </c>
      <c r="O1972" s="1" t="n">
        <v>7</v>
      </c>
    </row>
    <row r="1973" customFormat="false" ht="15" hidden="false" customHeight="true" outlineLevel="0" collapsed="false">
      <c r="A1973" s="1" t="n">
        <f aca="false">A1972+1</f>
        <v>1971</v>
      </c>
      <c r="B1973" s="1" t="n">
        <f aca="false">B1972+1</f>
        <v>2971</v>
      </c>
      <c r="C1973" s="1" t="s">
        <v>2052</v>
      </c>
      <c r="D1973" s="3" t="n">
        <v>25934</v>
      </c>
      <c r="E1973" s="1" t="s">
        <v>39</v>
      </c>
      <c r="F1973" s="1" t="n">
        <v>100</v>
      </c>
      <c r="G1973" s="1" t="s">
        <v>46</v>
      </c>
      <c r="H1973" s="1" t="s">
        <v>47</v>
      </c>
      <c r="I1973" s="1" t="s">
        <v>36</v>
      </c>
      <c r="K1973" s="1" t="n">
        <v>68</v>
      </c>
      <c r="L1973" s="1" t="n">
        <v>4</v>
      </c>
      <c r="N1973" s="1" t="n">
        <v>75</v>
      </c>
      <c r="O1973" s="1" t="n">
        <v>7</v>
      </c>
    </row>
    <row r="1974" customFormat="false" ht="15" hidden="false" customHeight="true" outlineLevel="0" collapsed="false">
      <c r="A1974" s="1" t="n">
        <f aca="false">A1973+1</f>
        <v>1972</v>
      </c>
      <c r="B1974" s="1" t="n">
        <f aca="false">B1973+1</f>
        <v>2972</v>
      </c>
      <c r="C1974" s="1" t="s">
        <v>2053</v>
      </c>
      <c r="D1974" s="3" t="n">
        <v>26024</v>
      </c>
      <c r="E1974" s="1" t="s">
        <v>39</v>
      </c>
      <c r="F1974" s="1" t="n">
        <v>100</v>
      </c>
      <c r="G1974" s="1" t="s">
        <v>46</v>
      </c>
      <c r="H1974" s="1" t="s">
        <v>47</v>
      </c>
      <c r="I1974" s="1" t="s">
        <v>36</v>
      </c>
      <c r="K1974" s="1" t="n">
        <v>68</v>
      </c>
      <c r="L1974" s="1" t="n">
        <v>4</v>
      </c>
      <c r="N1974" s="1" t="n">
        <v>75</v>
      </c>
      <c r="O1974" s="1" t="n">
        <v>7</v>
      </c>
    </row>
    <row r="1975" customFormat="false" ht="15" hidden="false" customHeight="true" outlineLevel="0" collapsed="false">
      <c r="A1975" s="1" t="n">
        <f aca="false">A1974+1</f>
        <v>1973</v>
      </c>
      <c r="B1975" s="1" t="n">
        <f aca="false">B1974+1</f>
        <v>2973</v>
      </c>
      <c r="C1975" s="1" t="s">
        <v>2054</v>
      </c>
      <c r="D1975" s="3" t="n">
        <v>26299</v>
      </c>
      <c r="E1975" s="1" t="s">
        <v>39</v>
      </c>
      <c r="F1975" s="1" t="n">
        <v>100</v>
      </c>
      <c r="G1975" s="1" t="s">
        <v>46</v>
      </c>
      <c r="H1975" s="1" t="s">
        <v>47</v>
      </c>
      <c r="I1975" s="1" t="s">
        <v>36</v>
      </c>
      <c r="K1975" s="1" t="n">
        <v>68</v>
      </c>
      <c r="L1975" s="1" t="n">
        <v>4</v>
      </c>
      <c r="N1975" s="1" t="n">
        <v>75</v>
      </c>
      <c r="O1975" s="1" t="n">
        <v>7</v>
      </c>
    </row>
    <row r="1976" customFormat="false" ht="15" hidden="false" customHeight="true" outlineLevel="0" collapsed="false">
      <c r="A1976" s="1" t="n">
        <f aca="false">A1975+1</f>
        <v>1974</v>
      </c>
      <c r="B1976" s="1" t="n">
        <f aca="false">B1975+1</f>
        <v>2974</v>
      </c>
      <c r="C1976" s="1" t="s">
        <v>2055</v>
      </c>
      <c r="D1976" s="3" t="n">
        <v>26390</v>
      </c>
      <c r="E1976" s="1" t="s">
        <v>39</v>
      </c>
      <c r="F1976" s="1" t="n">
        <v>100</v>
      </c>
      <c r="G1976" s="1" t="s">
        <v>46</v>
      </c>
      <c r="H1976" s="1" t="s">
        <v>47</v>
      </c>
      <c r="I1976" s="1" t="s">
        <v>36</v>
      </c>
      <c r="K1976" s="1" t="n">
        <v>68</v>
      </c>
      <c r="L1976" s="1" t="n">
        <v>4</v>
      </c>
      <c r="N1976" s="1" t="n">
        <v>75</v>
      </c>
      <c r="O1976" s="1" t="n">
        <v>7</v>
      </c>
    </row>
    <row r="1977" customFormat="false" ht="15" hidden="false" customHeight="true" outlineLevel="0" collapsed="false">
      <c r="A1977" s="1" t="n">
        <f aca="false">A1976+1</f>
        <v>1975</v>
      </c>
      <c r="B1977" s="1" t="n">
        <f aca="false">B1976+1</f>
        <v>2975</v>
      </c>
      <c r="C1977" s="1" t="s">
        <v>2056</v>
      </c>
      <c r="D1977" s="3" t="n">
        <v>26665</v>
      </c>
      <c r="E1977" s="1" t="s">
        <v>39</v>
      </c>
      <c r="F1977" s="1" t="n">
        <v>100</v>
      </c>
      <c r="G1977" s="1" t="s">
        <v>46</v>
      </c>
      <c r="H1977" s="1" t="s">
        <v>47</v>
      </c>
      <c r="I1977" s="1" t="s">
        <v>36</v>
      </c>
      <c r="K1977" s="1" t="n">
        <v>68</v>
      </c>
      <c r="L1977" s="1" t="n">
        <v>4</v>
      </c>
      <c r="N1977" s="1" t="n">
        <v>75</v>
      </c>
      <c r="O1977" s="1" t="n">
        <v>7</v>
      </c>
    </row>
    <row r="1978" customFormat="false" ht="15" hidden="false" customHeight="true" outlineLevel="0" collapsed="false">
      <c r="A1978" s="1" t="n">
        <f aca="false">A1977+1</f>
        <v>1976</v>
      </c>
      <c r="B1978" s="1" t="n">
        <f aca="false">B1977+1</f>
        <v>2976</v>
      </c>
      <c r="C1978" s="1" t="s">
        <v>2057</v>
      </c>
      <c r="D1978" s="3" t="n">
        <v>26755</v>
      </c>
      <c r="E1978" s="1" t="s">
        <v>39</v>
      </c>
      <c r="F1978" s="1" t="n">
        <v>100</v>
      </c>
      <c r="G1978" s="1" t="s">
        <v>46</v>
      </c>
      <c r="H1978" s="1" t="s">
        <v>47</v>
      </c>
      <c r="I1978" s="1" t="s">
        <v>36</v>
      </c>
      <c r="K1978" s="1" t="n">
        <v>68</v>
      </c>
      <c r="L1978" s="1" t="n">
        <v>4</v>
      </c>
      <c r="N1978" s="1" t="n">
        <v>75</v>
      </c>
      <c r="O1978" s="1" t="n">
        <v>7</v>
      </c>
    </row>
    <row r="1979" customFormat="false" ht="15" hidden="false" customHeight="true" outlineLevel="0" collapsed="false">
      <c r="A1979" s="1" t="n">
        <f aca="false">A1978+1</f>
        <v>1977</v>
      </c>
      <c r="B1979" s="1" t="n">
        <f aca="false">B1978+1</f>
        <v>2977</v>
      </c>
      <c r="C1979" s="1" t="s">
        <v>2058</v>
      </c>
      <c r="D1979" s="3" t="n">
        <v>27030</v>
      </c>
      <c r="E1979" s="1" t="s">
        <v>39</v>
      </c>
      <c r="F1979" s="1" t="n">
        <v>100</v>
      </c>
      <c r="G1979" s="1" t="s">
        <v>46</v>
      </c>
      <c r="H1979" s="1" t="s">
        <v>47</v>
      </c>
      <c r="I1979" s="1" t="s">
        <v>36</v>
      </c>
      <c r="K1979" s="1" t="n">
        <v>68</v>
      </c>
      <c r="L1979" s="1" t="n">
        <v>4</v>
      </c>
      <c r="N1979" s="1" t="n">
        <v>75</v>
      </c>
      <c r="O1979" s="1" t="n">
        <v>7</v>
      </c>
    </row>
    <row r="1980" customFormat="false" ht="15" hidden="false" customHeight="true" outlineLevel="0" collapsed="false">
      <c r="A1980" s="1" t="n">
        <f aca="false">A1979+1</f>
        <v>1978</v>
      </c>
      <c r="B1980" s="1" t="n">
        <f aca="false">B1979+1</f>
        <v>2978</v>
      </c>
      <c r="C1980" s="1" t="s">
        <v>2059</v>
      </c>
      <c r="D1980" s="3" t="n">
        <v>27120</v>
      </c>
      <c r="E1980" s="1" t="s">
        <v>39</v>
      </c>
      <c r="F1980" s="1" t="n">
        <v>100</v>
      </c>
      <c r="G1980" s="1" t="s">
        <v>46</v>
      </c>
      <c r="H1980" s="1" t="s">
        <v>47</v>
      </c>
      <c r="I1980" s="1" t="s">
        <v>36</v>
      </c>
      <c r="K1980" s="1" t="n">
        <v>68</v>
      </c>
      <c r="L1980" s="1" t="n">
        <v>4</v>
      </c>
      <c r="N1980" s="1" t="n">
        <v>75</v>
      </c>
      <c r="O1980" s="1" t="n">
        <v>7</v>
      </c>
    </row>
    <row r="1981" customFormat="false" ht="15" hidden="false" customHeight="true" outlineLevel="0" collapsed="false">
      <c r="A1981" s="1" t="n">
        <f aca="false">A1980+1</f>
        <v>1979</v>
      </c>
      <c r="B1981" s="1" t="n">
        <f aca="false">B1980+1</f>
        <v>2979</v>
      </c>
      <c r="C1981" s="1" t="s">
        <v>2060</v>
      </c>
      <c r="D1981" s="3" t="n">
        <v>27395</v>
      </c>
      <c r="E1981" s="1" t="s">
        <v>39</v>
      </c>
      <c r="F1981" s="1" t="n">
        <v>100</v>
      </c>
      <c r="G1981" s="1" t="s">
        <v>46</v>
      </c>
      <c r="H1981" s="1" t="s">
        <v>47</v>
      </c>
      <c r="I1981" s="1" t="s">
        <v>36</v>
      </c>
      <c r="K1981" s="1" t="n">
        <v>68</v>
      </c>
      <c r="L1981" s="1" t="n">
        <v>4</v>
      </c>
      <c r="N1981" s="1" t="n">
        <v>75</v>
      </c>
      <c r="O1981" s="1" t="n">
        <v>7</v>
      </c>
    </row>
    <row r="1982" customFormat="false" ht="15" hidden="false" customHeight="true" outlineLevel="0" collapsed="false">
      <c r="A1982" s="1" t="n">
        <f aca="false">A1981+1</f>
        <v>1980</v>
      </c>
      <c r="B1982" s="1" t="n">
        <f aca="false">B1981+1</f>
        <v>2980</v>
      </c>
      <c r="C1982" s="1" t="s">
        <v>2061</v>
      </c>
      <c r="D1982" s="3" t="n">
        <v>27485</v>
      </c>
      <c r="E1982" s="1" t="s">
        <v>39</v>
      </c>
      <c r="F1982" s="1" t="n">
        <v>100</v>
      </c>
      <c r="G1982" s="1" t="s">
        <v>46</v>
      </c>
      <c r="H1982" s="1" t="s">
        <v>47</v>
      </c>
      <c r="I1982" s="1" t="s">
        <v>36</v>
      </c>
      <c r="K1982" s="1" t="n">
        <v>68</v>
      </c>
      <c r="L1982" s="1" t="n">
        <v>4</v>
      </c>
      <c r="N1982" s="1" t="n">
        <v>75</v>
      </c>
      <c r="O1982" s="1" t="n">
        <v>7</v>
      </c>
    </row>
    <row r="1983" customFormat="false" ht="15" hidden="false" customHeight="true" outlineLevel="0" collapsed="false">
      <c r="A1983" s="1" t="n">
        <f aca="false">A1982+1</f>
        <v>1981</v>
      </c>
      <c r="B1983" s="1" t="n">
        <f aca="false">B1982+1</f>
        <v>2981</v>
      </c>
      <c r="C1983" s="1" t="s">
        <v>2062</v>
      </c>
      <c r="D1983" s="3" t="n">
        <v>27760</v>
      </c>
      <c r="E1983" s="1" t="s">
        <v>39</v>
      </c>
      <c r="F1983" s="1" t="n">
        <v>100</v>
      </c>
      <c r="G1983" s="1" t="s">
        <v>46</v>
      </c>
      <c r="H1983" s="1" t="s">
        <v>47</v>
      </c>
      <c r="I1983" s="1" t="s">
        <v>36</v>
      </c>
      <c r="K1983" s="1" t="n">
        <v>68</v>
      </c>
      <c r="L1983" s="1" t="n">
        <v>4</v>
      </c>
      <c r="N1983" s="1" t="n">
        <v>75</v>
      </c>
      <c r="O1983" s="1" t="n">
        <v>7</v>
      </c>
    </row>
    <row r="1984" customFormat="false" ht="15" hidden="false" customHeight="true" outlineLevel="0" collapsed="false">
      <c r="A1984" s="1" t="n">
        <f aca="false">A1983+1</f>
        <v>1982</v>
      </c>
      <c r="B1984" s="1" t="n">
        <f aca="false">B1983+1</f>
        <v>2982</v>
      </c>
      <c r="C1984" s="1" t="s">
        <v>2063</v>
      </c>
      <c r="D1984" s="3" t="n">
        <v>27851</v>
      </c>
      <c r="E1984" s="1" t="s">
        <v>39</v>
      </c>
      <c r="F1984" s="1" t="n">
        <v>100</v>
      </c>
      <c r="G1984" s="1" t="s">
        <v>46</v>
      </c>
      <c r="H1984" s="1" t="s">
        <v>47</v>
      </c>
      <c r="I1984" s="1" t="s">
        <v>36</v>
      </c>
      <c r="K1984" s="1" t="n">
        <v>68</v>
      </c>
      <c r="L1984" s="1" t="n">
        <v>4</v>
      </c>
      <c r="N1984" s="1" t="n">
        <v>75</v>
      </c>
      <c r="O1984" s="1" t="n">
        <v>7</v>
      </c>
    </row>
    <row r="1985" customFormat="false" ht="15" hidden="false" customHeight="true" outlineLevel="0" collapsed="false">
      <c r="A1985" s="1" t="n">
        <f aca="false">A1984+1</f>
        <v>1983</v>
      </c>
      <c r="B1985" s="1" t="n">
        <f aca="false">B1984+1</f>
        <v>2983</v>
      </c>
      <c r="C1985" s="1" t="s">
        <v>2064</v>
      </c>
      <c r="D1985" s="3" t="n">
        <v>28126</v>
      </c>
      <c r="E1985" s="1" t="s">
        <v>39</v>
      </c>
      <c r="F1985" s="1" t="n">
        <v>100</v>
      </c>
      <c r="G1985" s="1" t="s">
        <v>46</v>
      </c>
      <c r="H1985" s="1" t="s">
        <v>47</v>
      </c>
      <c r="I1985" s="1" t="s">
        <v>36</v>
      </c>
      <c r="K1985" s="1" t="n">
        <v>68</v>
      </c>
      <c r="L1985" s="1" t="n">
        <v>4</v>
      </c>
      <c r="N1985" s="1" t="n">
        <v>75</v>
      </c>
      <c r="O1985" s="1" t="n">
        <v>7</v>
      </c>
    </row>
    <row r="1986" customFormat="false" ht="15" hidden="false" customHeight="true" outlineLevel="0" collapsed="false">
      <c r="A1986" s="1" t="n">
        <f aca="false">A1985+1</f>
        <v>1984</v>
      </c>
      <c r="B1986" s="1" t="n">
        <f aca="false">B1985+1</f>
        <v>2984</v>
      </c>
      <c r="C1986" s="1" t="s">
        <v>2065</v>
      </c>
      <c r="D1986" s="3" t="n">
        <v>28216</v>
      </c>
      <c r="E1986" s="1" t="s">
        <v>39</v>
      </c>
      <c r="F1986" s="1" t="n">
        <v>100</v>
      </c>
      <c r="G1986" s="1" t="s">
        <v>46</v>
      </c>
      <c r="H1986" s="1" t="s">
        <v>47</v>
      </c>
      <c r="I1986" s="1" t="s">
        <v>36</v>
      </c>
      <c r="K1986" s="1" t="n">
        <v>68</v>
      </c>
      <c r="L1986" s="1" t="n">
        <v>4</v>
      </c>
      <c r="N1986" s="1" t="n">
        <v>75</v>
      </c>
      <c r="O1986" s="1" t="n">
        <v>7</v>
      </c>
    </row>
    <row r="1987" customFormat="false" ht="15" hidden="false" customHeight="true" outlineLevel="0" collapsed="false">
      <c r="A1987" s="1" t="n">
        <f aca="false">A1986+1</f>
        <v>1985</v>
      </c>
      <c r="B1987" s="1" t="n">
        <f aca="false">B1986+1</f>
        <v>2985</v>
      </c>
      <c r="C1987" s="1" t="s">
        <v>2066</v>
      </c>
      <c r="D1987" s="3" t="n">
        <v>28491</v>
      </c>
      <c r="E1987" s="1" t="s">
        <v>39</v>
      </c>
      <c r="F1987" s="1" t="n">
        <v>100</v>
      </c>
      <c r="G1987" s="1" t="s">
        <v>46</v>
      </c>
      <c r="H1987" s="1" t="s">
        <v>47</v>
      </c>
      <c r="I1987" s="1" t="s">
        <v>36</v>
      </c>
      <c r="K1987" s="1" t="n">
        <v>68</v>
      </c>
      <c r="L1987" s="1" t="n">
        <v>4</v>
      </c>
      <c r="N1987" s="1" t="n">
        <v>75</v>
      </c>
      <c r="O1987" s="1" t="n">
        <v>7</v>
      </c>
    </row>
    <row r="1988" customFormat="false" ht="15" hidden="false" customHeight="true" outlineLevel="0" collapsed="false">
      <c r="A1988" s="1" t="n">
        <f aca="false">A1987+1</f>
        <v>1986</v>
      </c>
      <c r="B1988" s="1" t="n">
        <f aca="false">B1987+1</f>
        <v>2986</v>
      </c>
      <c r="C1988" s="1" t="s">
        <v>2067</v>
      </c>
      <c r="D1988" s="3" t="n">
        <v>28581</v>
      </c>
      <c r="E1988" s="1" t="s">
        <v>39</v>
      </c>
      <c r="F1988" s="1" t="n">
        <v>100</v>
      </c>
      <c r="G1988" s="1" t="s">
        <v>46</v>
      </c>
      <c r="H1988" s="1" t="s">
        <v>47</v>
      </c>
      <c r="I1988" s="1" t="s">
        <v>36</v>
      </c>
      <c r="K1988" s="1" t="n">
        <v>68</v>
      </c>
      <c r="L1988" s="1" t="n">
        <v>4</v>
      </c>
      <c r="N1988" s="1" t="n">
        <v>75</v>
      </c>
      <c r="O1988" s="1" t="n">
        <v>7</v>
      </c>
    </row>
    <row r="1989" customFormat="false" ht="15" hidden="false" customHeight="true" outlineLevel="0" collapsed="false">
      <c r="A1989" s="1" t="n">
        <f aca="false">A1988+1</f>
        <v>1987</v>
      </c>
      <c r="B1989" s="1" t="n">
        <f aca="false">B1988+1</f>
        <v>2987</v>
      </c>
      <c r="C1989" s="1" t="s">
        <v>2068</v>
      </c>
      <c r="D1989" s="3" t="n">
        <v>28856</v>
      </c>
      <c r="E1989" s="1" t="s">
        <v>39</v>
      </c>
      <c r="F1989" s="1" t="n">
        <v>100</v>
      </c>
      <c r="G1989" s="1" t="s">
        <v>46</v>
      </c>
      <c r="H1989" s="1" t="s">
        <v>47</v>
      </c>
      <c r="I1989" s="1" t="s">
        <v>36</v>
      </c>
      <c r="K1989" s="1" t="n">
        <v>68</v>
      </c>
      <c r="L1989" s="1" t="n">
        <v>4</v>
      </c>
      <c r="N1989" s="1" t="n">
        <v>75</v>
      </c>
      <c r="O1989" s="1" t="n">
        <v>7</v>
      </c>
    </row>
    <row r="1990" customFormat="false" ht="15" hidden="false" customHeight="true" outlineLevel="0" collapsed="false">
      <c r="A1990" s="1" t="n">
        <f aca="false">A1989+1</f>
        <v>1988</v>
      </c>
      <c r="B1990" s="1" t="n">
        <f aca="false">B1989+1</f>
        <v>2988</v>
      </c>
      <c r="C1990" s="1" t="s">
        <v>2069</v>
      </c>
      <c r="D1990" s="3" t="n">
        <v>28946</v>
      </c>
      <c r="E1990" s="1" t="s">
        <v>39</v>
      </c>
      <c r="F1990" s="1" t="n">
        <v>100</v>
      </c>
      <c r="G1990" s="1" t="s">
        <v>46</v>
      </c>
      <c r="H1990" s="1" t="s">
        <v>47</v>
      </c>
      <c r="I1990" s="1" t="s">
        <v>36</v>
      </c>
      <c r="K1990" s="1" t="n">
        <v>68</v>
      </c>
      <c r="L1990" s="1" t="n">
        <v>4</v>
      </c>
      <c r="N1990" s="1" t="n">
        <v>75</v>
      </c>
      <c r="O1990" s="1" t="n">
        <v>7</v>
      </c>
    </row>
    <row r="1991" customFormat="false" ht="15" hidden="false" customHeight="true" outlineLevel="0" collapsed="false">
      <c r="A1991" s="1" t="n">
        <f aca="false">A1990+1</f>
        <v>1989</v>
      </c>
      <c r="B1991" s="1" t="n">
        <f aca="false">B1990+1</f>
        <v>2989</v>
      </c>
      <c r="C1991" s="1" t="s">
        <v>2070</v>
      </c>
      <c r="D1991" s="3" t="n">
        <v>29221</v>
      </c>
      <c r="E1991" s="1" t="s">
        <v>39</v>
      </c>
      <c r="F1991" s="1" t="n">
        <v>100</v>
      </c>
      <c r="G1991" s="1" t="s">
        <v>46</v>
      </c>
      <c r="H1991" s="1" t="s">
        <v>47</v>
      </c>
      <c r="I1991" s="1" t="s">
        <v>36</v>
      </c>
      <c r="K1991" s="1" t="n">
        <v>68</v>
      </c>
      <c r="L1991" s="1" t="n">
        <v>4</v>
      </c>
      <c r="N1991" s="1" t="n">
        <v>75</v>
      </c>
      <c r="O1991" s="1" t="n">
        <v>7</v>
      </c>
    </row>
    <row r="1992" customFormat="false" ht="15" hidden="false" customHeight="true" outlineLevel="0" collapsed="false">
      <c r="A1992" s="1" t="n">
        <f aca="false">A1991+1</f>
        <v>1990</v>
      </c>
      <c r="B1992" s="1" t="n">
        <f aca="false">B1991+1</f>
        <v>2990</v>
      </c>
      <c r="C1992" s="1" t="s">
        <v>2071</v>
      </c>
      <c r="D1992" s="3" t="n">
        <v>29312</v>
      </c>
      <c r="E1992" s="1" t="s">
        <v>39</v>
      </c>
      <c r="F1992" s="1" t="n">
        <v>100</v>
      </c>
      <c r="G1992" s="1" t="s">
        <v>46</v>
      </c>
      <c r="H1992" s="1" t="s">
        <v>47</v>
      </c>
      <c r="I1992" s="1" t="s">
        <v>36</v>
      </c>
      <c r="K1992" s="1" t="n">
        <v>68</v>
      </c>
      <c r="L1992" s="1" t="n">
        <v>4</v>
      </c>
      <c r="N1992" s="1" t="n">
        <v>75</v>
      </c>
      <c r="O1992" s="1" t="n">
        <v>7</v>
      </c>
    </row>
    <row r="1993" customFormat="false" ht="15" hidden="false" customHeight="true" outlineLevel="0" collapsed="false">
      <c r="A1993" s="1" t="n">
        <f aca="false">A1992+1</f>
        <v>1991</v>
      </c>
      <c r="B1993" s="1" t="n">
        <f aca="false">B1992+1</f>
        <v>2991</v>
      </c>
      <c r="C1993" s="1" t="s">
        <v>2072</v>
      </c>
      <c r="D1993" s="3" t="n">
        <v>29587</v>
      </c>
      <c r="E1993" s="1" t="s">
        <v>39</v>
      </c>
      <c r="F1993" s="1" t="n">
        <v>100</v>
      </c>
      <c r="G1993" s="1" t="s">
        <v>46</v>
      </c>
      <c r="H1993" s="1" t="s">
        <v>47</v>
      </c>
      <c r="I1993" s="1" t="s">
        <v>36</v>
      </c>
      <c r="K1993" s="1" t="n">
        <v>68</v>
      </c>
      <c r="L1993" s="1" t="n">
        <v>4</v>
      </c>
      <c r="N1993" s="1" t="n">
        <v>75</v>
      </c>
      <c r="O1993" s="1" t="n">
        <v>7</v>
      </c>
    </row>
    <row r="1994" customFormat="false" ht="15" hidden="false" customHeight="true" outlineLevel="0" collapsed="false">
      <c r="A1994" s="1" t="n">
        <f aca="false">A1993+1</f>
        <v>1992</v>
      </c>
      <c r="B1994" s="1" t="n">
        <f aca="false">B1993+1</f>
        <v>2992</v>
      </c>
      <c r="C1994" s="1" t="s">
        <v>2073</v>
      </c>
      <c r="D1994" s="3" t="n">
        <v>29677</v>
      </c>
      <c r="E1994" s="1" t="s">
        <v>39</v>
      </c>
      <c r="F1994" s="1" t="n">
        <v>100</v>
      </c>
      <c r="G1994" s="1" t="s">
        <v>46</v>
      </c>
      <c r="H1994" s="1" t="s">
        <v>47</v>
      </c>
      <c r="I1994" s="1" t="s">
        <v>36</v>
      </c>
      <c r="K1994" s="1" t="n">
        <v>68</v>
      </c>
      <c r="L1994" s="1" t="n">
        <v>4</v>
      </c>
      <c r="N1994" s="1" t="n">
        <v>75</v>
      </c>
      <c r="O1994" s="1" t="n">
        <v>7</v>
      </c>
    </row>
    <row r="1995" customFormat="false" ht="15" hidden="false" customHeight="true" outlineLevel="0" collapsed="false">
      <c r="A1995" s="1" t="n">
        <f aca="false">A1994+1</f>
        <v>1993</v>
      </c>
      <c r="B1995" s="1" t="n">
        <f aca="false">B1994+1</f>
        <v>2993</v>
      </c>
      <c r="C1995" s="1" t="s">
        <v>105</v>
      </c>
      <c r="D1995" s="3" t="n">
        <v>29952</v>
      </c>
      <c r="E1995" s="1" t="s">
        <v>39</v>
      </c>
      <c r="F1995" s="1" t="n">
        <v>100</v>
      </c>
      <c r="G1995" s="1" t="s">
        <v>46</v>
      </c>
      <c r="H1995" s="1" t="s">
        <v>47</v>
      </c>
      <c r="I1995" s="1" t="s">
        <v>36</v>
      </c>
      <c r="K1995" s="1" t="n">
        <v>68</v>
      </c>
      <c r="L1995" s="1" t="n">
        <v>4</v>
      </c>
      <c r="N1995" s="1" t="n">
        <v>75</v>
      </c>
      <c r="O1995" s="1" t="n">
        <v>7</v>
      </c>
    </row>
    <row r="1996" customFormat="false" ht="15" hidden="false" customHeight="true" outlineLevel="0" collapsed="false">
      <c r="A1996" s="1" t="n">
        <f aca="false">A1995+1</f>
        <v>1994</v>
      </c>
      <c r="B1996" s="1" t="n">
        <f aca="false">B1995+1</f>
        <v>2994</v>
      </c>
      <c r="C1996" s="1" t="s">
        <v>108</v>
      </c>
      <c r="D1996" s="3" t="n">
        <v>30042</v>
      </c>
      <c r="E1996" s="1" t="s">
        <v>39</v>
      </c>
      <c r="F1996" s="1" t="n">
        <v>100</v>
      </c>
      <c r="G1996" s="1" t="s">
        <v>46</v>
      </c>
      <c r="H1996" s="1" t="s">
        <v>47</v>
      </c>
      <c r="I1996" s="1" t="s">
        <v>36</v>
      </c>
      <c r="K1996" s="1" t="n">
        <v>68</v>
      </c>
      <c r="L1996" s="1" t="n">
        <v>4</v>
      </c>
      <c r="N1996" s="1" t="n">
        <v>75</v>
      </c>
      <c r="O1996" s="1" t="n">
        <v>7</v>
      </c>
    </row>
    <row r="1997" customFormat="false" ht="15" hidden="false" customHeight="true" outlineLevel="0" collapsed="false">
      <c r="A1997" s="1" t="n">
        <f aca="false">A1996+1</f>
        <v>1995</v>
      </c>
      <c r="B1997" s="1" t="n">
        <f aca="false">B1996+1</f>
        <v>2995</v>
      </c>
      <c r="C1997" s="1" t="s">
        <v>111</v>
      </c>
      <c r="D1997" s="3" t="n">
        <v>30317</v>
      </c>
      <c r="E1997" s="1" t="s">
        <v>39</v>
      </c>
      <c r="F1997" s="1" t="n">
        <v>100</v>
      </c>
      <c r="G1997" s="1" t="s">
        <v>46</v>
      </c>
      <c r="H1997" s="1" t="s">
        <v>47</v>
      </c>
      <c r="I1997" s="1" t="s">
        <v>36</v>
      </c>
      <c r="K1997" s="1" t="n">
        <v>68</v>
      </c>
      <c r="L1997" s="1" t="n">
        <v>4</v>
      </c>
      <c r="M1997" s="1" t="n">
        <v>1</v>
      </c>
      <c r="N1997" s="1" t="n">
        <v>75</v>
      </c>
      <c r="O1997" s="1" t="n">
        <v>7</v>
      </c>
    </row>
    <row r="1998" customFormat="false" ht="15" hidden="false" customHeight="true" outlineLevel="0" collapsed="false">
      <c r="A1998" s="1" t="n">
        <f aca="false">A1997+1</f>
        <v>1996</v>
      </c>
      <c r="B1998" s="1" t="n">
        <f aca="false">B1997+1</f>
        <v>2996</v>
      </c>
      <c r="C1998" s="1" t="s">
        <v>113</v>
      </c>
      <c r="D1998" s="3" t="n">
        <v>30407</v>
      </c>
      <c r="E1998" s="1" t="s">
        <v>39</v>
      </c>
      <c r="F1998" s="1" t="n">
        <v>100</v>
      </c>
      <c r="G1998" s="1" t="s">
        <v>46</v>
      </c>
      <c r="H1998" s="1" t="s">
        <v>47</v>
      </c>
      <c r="I1998" s="1" t="s">
        <v>36</v>
      </c>
      <c r="K1998" s="1" t="n">
        <v>68</v>
      </c>
      <c r="L1998" s="1" t="n">
        <v>4</v>
      </c>
      <c r="M1998" s="1" t="n">
        <v>1</v>
      </c>
      <c r="N1998" s="1" t="n">
        <v>75</v>
      </c>
      <c r="O1998" s="1" t="n">
        <v>7</v>
      </c>
    </row>
    <row r="1999" customFormat="false" ht="15" hidden="false" customHeight="true" outlineLevel="0" collapsed="false">
      <c r="A1999" s="1" t="n">
        <f aca="false">A1998+1</f>
        <v>1997</v>
      </c>
      <c r="B1999" s="1" t="n">
        <f aca="false">B1998+1</f>
        <v>2997</v>
      </c>
      <c r="C1999" s="1" t="s">
        <v>115</v>
      </c>
      <c r="D1999" s="3" t="n">
        <v>30682</v>
      </c>
      <c r="E1999" s="1" t="s">
        <v>39</v>
      </c>
      <c r="F1999" s="1" t="n">
        <v>100</v>
      </c>
      <c r="G1999" s="1" t="s">
        <v>46</v>
      </c>
      <c r="H1999" s="1" t="s">
        <v>47</v>
      </c>
      <c r="I1999" s="1" t="s">
        <v>36</v>
      </c>
      <c r="K1999" s="1" t="n">
        <v>68</v>
      </c>
      <c r="L1999" s="1" t="n">
        <v>4</v>
      </c>
      <c r="M1999" s="1" t="n">
        <v>1</v>
      </c>
      <c r="N1999" s="1" t="n">
        <v>75</v>
      </c>
      <c r="O1999" s="1" t="n">
        <v>7</v>
      </c>
      <c r="P1999" s="1" t="n">
        <v>1</v>
      </c>
    </row>
    <row r="2000" customFormat="false" ht="15" hidden="false" customHeight="true" outlineLevel="0" collapsed="false">
      <c r="A2000" s="1" t="n">
        <f aca="false">A1999+1</f>
        <v>1998</v>
      </c>
      <c r="B2000" s="1" t="n">
        <f aca="false">B1999+1</f>
        <v>2998</v>
      </c>
      <c r="C2000" s="1" t="s">
        <v>117</v>
      </c>
      <c r="D2000" s="3" t="n">
        <v>30773</v>
      </c>
      <c r="E2000" s="1" t="s">
        <v>39</v>
      </c>
      <c r="F2000" s="1" t="n">
        <v>100</v>
      </c>
      <c r="G2000" s="1" t="s">
        <v>46</v>
      </c>
      <c r="H2000" s="1" t="s">
        <v>47</v>
      </c>
      <c r="I2000" s="1" t="s">
        <v>36</v>
      </c>
      <c r="K2000" s="1" t="n">
        <v>68</v>
      </c>
      <c r="L2000" s="1" t="n">
        <v>4</v>
      </c>
      <c r="M2000" s="1" t="n">
        <v>1</v>
      </c>
      <c r="N2000" s="1" t="n">
        <v>75</v>
      </c>
      <c r="O2000" s="1" t="n">
        <v>7</v>
      </c>
      <c r="P2000" s="1" t="n">
        <v>1</v>
      </c>
    </row>
    <row r="2001" customFormat="false" ht="15" hidden="false" customHeight="true" outlineLevel="0" collapsed="false">
      <c r="A2001" s="1" t="n">
        <f aca="false">A2000+1</f>
        <v>1999</v>
      </c>
      <c r="B2001" s="1" t="n">
        <f aca="false">B2000+1</f>
        <v>2999</v>
      </c>
      <c r="C2001" s="1" t="s">
        <v>119</v>
      </c>
      <c r="D2001" s="3" t="n">
        <v>31048</v>
      </c>
      <c r="E2001" s="1" t="s">
        <v>39</v>
      </c>
      <c r="F2001" s="1" t="n">
        <v>100</v>
      </c>
      <c r="G2001" s="1" t="s">
        <v>46</v>
      </c>
      <c r="H2001" s="1" t="s">
        <v>47</v>
      </c>
      <c r="I2001" s="1" t="s">
        <v>36</v>
      </c>
      <c r="K2001" s="1" t="n">
        <v>68</v>
      </c>
      <c r="L2001" s="1" t="n">
        <v>4</v>
      </c>
      <c r="M2001" s="1" t="n">
        <v>31</v>
      </c>
      <c r="N2001" s="1" t="n">
        <v>75</v>
      </c>
      <c r="O2001" s="1" t="n">
        <v>7</v>
      </c>
      <c r="P2001" s="1" t="n">
        <v>31</v>
      </c>
    </row>
    <row r="2002" customFormat="false" ht="15" hidden="false" customHeight="true" outlineLevel="0" collapsed="false">
      <c r="A2002" s="1" t="n">
        <f aca="false">A2001+1</f>
        <v>2000</v>
      </c>
      <c r="B2002" s="1" t="n">
        <f aca="false">B2001+1</f>
        <v>3000</v>
      </c>
      <c r="C2002" s="1" t="s">
        <v>121</v>
      </c>
      <c r="D2002" s="3" t="n">
        <v>31138</v>
      </c>
      <c r="E2002" s="1" t="s">
        <v>39</v>
      </c>
      <c r="F2002" s="1" t="n">
        <v>100</v>
      </c>
      <c r="G2002" s="1" t="s">
        <v>46</v>
      </c>
      <c r="H2002" s="1" t="s">
        <v>47</v>
      </c>
      <c r="I2002" s="1" t="s">
        <v>36</v>
      </c>
      <c r="K2002" s="1" t="n">
        <v>68</v>
      </c>
      <c r="L2002" s="1" t="n">
        <v>4</v>
      </c>
      <c r="M2002" s="1" t="n">
        <v>1</v>
      </c>
      <c r="N2002" s="1" t="n">
        <v>75</v>
      </c>
      <c r="O2002" s="1" t="n">
        <v>7</v>
      </c>
      <c r="P2002" s="1" t="n"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X1059"/>
  <sheetViews>
    <sheetView showFormulas="false" showGridLines="true" showRowColHeaders="true" showZeros="true" rightToLeft="false" tabSelected="true" showOutlineSymbols="true" defaultGridColor="true" view="normal" topLeftCell="AA1" colorId="64" zoomScale="100" zoomScaleNormal="100" zoomScalePageLayoutView="100" workbookViewId="0">
      <selection pane="topLeft" activeCell="AF27" activeCellId="0" sqref="AF27"/>
    </sheetView>
  </sheetViews>
  <sheetFormatPr defaultColWidth="8.83203125" defaultRowHeight="15" zeroHeight="false" outlineLevelRow="0" outlineLevelCol="0"/>
  <cols>
    <col collapsed="false" customWidth="true" hidden="false" outlineLevel="0" max="1" min="1" style="1" width="8.5"/>
    <col collapsed="false" customWidth="true" hidden="false" outlineLevel="0" max="2" min="2" style="1" width="30.5"/>
    <col collapsed="false" customWidth="true" hidden="false" outlineLevel="0" max="3" min="3" style="1" width="12.5"/>
    <col collapsed="false" customWidth="true" hidden="false" outlineLevel="0" max="4" min="4" style="3" width="14.66"/>
    <col collapsed="false" customWidth="true" hidden="false" outlineLevel="0" max="9" min="9" style="1" width="13.5"/>
    <col collapsed="false" customWidth="true" hidden="false" outlineLevel="0" max="10" min="10" style="1" width="15.17"/>
    <col collapsed="false" customWidth="true" hidden="false" outlineLevel="0" max="11" min="11" style="1" width="17.5"/>
    <col collapsed="false" customWidth="true" hidden="false" outlineLevel="0" max="13" min="12" style="1" width="14.5"/>
    <col collapsed="false" customWidth="true" hidden="false" outlineLevel="0" max="16" min="14" style="1" width="17.33"/>
    <col collapsed="false" customWidth="true" hidden="false" outlineLevel="0" max="17" min="17" style="5" width="17.5"/>
    <col collapsed="false" customWidth="true" hidden="false" outlineLevel="0" max="18" min="18" style="6" width="19.17"/>
    <col collapsed="false" customWidth="true" hidden="false" outlineLevel="0" max="19" min="19" style="5" width="21.5"/>
    <col collapsed="false" customWidth="true" hidden="false" outlineLevel="0" max="20" min="20" style="6" width="23.16"/>
    <col collapsed="false" customWidth="true" hidden="false" outlineLevel="0" max="21" min="21" style="5" width="18.5"/>
    <col collapsed="false" customWidth="true" hidden="false" outlineLevel="0" max="22" min="22" style="6" width="19.83"/>
    <col collapsed="false" customWidth="true" hidden="false" outlineLevel="0" max="23" min="23" style="7" width="19"/>
    <col collapsed="false" customWidth="true" hidden="false" outlineLevel="0" max="24" min="24" style="8" width="10.5"/>
    <col collapsed="false" customWidth="true" hidden="false" outlineLevel="0" max="25" min="25" style="1" width="19.33"/>
    <col collapsed="false" customWidth="true" hidden="false" outlineLevel="0" max="26" min="26" style="1" width="29"/>
    <col collapsed="false" customWidth="true" hidden="false" outlineLevel="0" max="27" min="27" style="1" width="28"/>
    <col collapsed="false" customWidth="true" hidden="false" outlineLevel="0" max="28" min="28" style="7" width="37.17"/>
    <col collapsed="false" customWidth="true" hidden="false" outlineLevel="0" max="29" min="29" style="1" width="20.33"/>
    <col collapsed="false" customWidth="true" hidden="false" outlineLevel="0" max="30" min="30" style="1" width="29"/>
    <col collapsed="false" customWidth="true" hidden="false" outlineLevel="0" max="31" min="31" style="1" width="19.33"/>
    <col collapsed="false" customWidth="true" hidden="false" outlineLevel="0" max="32" min="32" style="1" width="34"/>
    <col collapsed="false" customWidth="true" hidden="false" outlineLevel="0" max="33" min="33" style="1" width="19.33"/>
    <col collapsed="false" customWidth="true" hidden="false" outlineLevel="0" max="34" min="34" style="7" width="22.5"/>
    <col collapsed="false" customWidth="true" hidden="false" outlineLevel="0" max="35" min="35" style="1" width="32.83"/>
    <col collapsed="false" customWidth="true" hidden="false" outlineLevel="0" max="36" min="36" style="1" width="35"/>
    <col collapsed="false" customWidth="true" hidden="false" outlineLevel="0" max="37" min="37" style="1" width="31.5"/>
    <col collapsed="false" customWidth="true" hidden="false" outlineLevel="0" max="38" min="38" style="1" width="45"/>
    <col collapsed="false" customWidth="true" hidden="false" outlineLevel="0" max="39" min="39" style="1" width="40"/>
    <col collapsed="false" customWidth="true" hidden="false" outlineLevel="0" max="40" min="40" style="1" width="37.5"/>
    <col collapsed="false" customWidth="true" hidden="false" outlineLevel="0" max="41" min="41" style="1" width="40.16"/>
    <col collapsed="false" customWidth="true" hidden="false" outlineLevel="0" max="42" min="42" style="1" width="41.16"/>
    <col collapsed="false" customWidth="true" hidden="false" outlineLevel="0" max="43" min="43" style="1" width="38"/>
    <col collapsed="false" customWidth="true" hidden="false" outlineLevel="0" max="44" min="44" style="1" width="39.5"/>
    <col collapsed="false" customWidth="true" hidden="false" outlineLevel="0" max="45" min="45" style="1" width="36.33"/>
    <col collapsed="false" customWidth="true" hidden="false" outlineLevel="0" max="46" min="46" style="1" width="40"/>
    <col collapsed="false" customWidth="true" hidden="false" outlineLevel="0" max="47" min="47" style="1" width="31.5"/>
    <col collapsed="false" customWidth="true" hidden="false" outlineLevel="0" max="48" min="48" style="1" width="45"/>
    <col collapsed="false" customWidth="true" hidden="false" outlineLevel="0" max="49" min="49" style="1" width="40"/>
    <col collapsed="false" customWidth="true" hidden="false" outlineLevel="0" max="50" min="50" style="1" width="47.83"/>
  </cols>
  <sheetData>
    <row r="2" customFormat="false" ht="15" hidden="false" customHeight="true" outlineLevel="0" collapsed="false">
      <c r="B2" s="1" t="s">
        <v>2074</v>
      </c>
      <c r="C2" s="4" t="n">
        <v>1585000</v>
      </c>
      <c r="AC2" s="1" t="s">
        <v>2075</v>
      </c>
      <c r="AG2" s="1" t="s">
        <v>2076</v>
      </c>
    </row>
    <row r="3" customFormat="false" ht="15" hidden="false" customHeight="true" outlineLevel="0" collapsed="false">
      <c r="B3" s="1" t="s">
        <v>2077</v>
      </c>
      <c r="C3" s="4"/>
      <c r="AC3" s="5" t="n">
        <f aca="false">SUM(V10:V2009)</f>
        <v>3055.92317091566</v>
      </c>
      <c r="AG3" s="9" t="n">
        <f aca="false">MAX(0,C2-AE6)</f>
        <v>1422284.37196391</v>
      </c>
      <c r="AP3" s="10" t="s">
        <v>2078</v>
      </c>
      <c r="AR3" s="11" t="s">
        <v>2079</v>
      </c>
      <c r="AS3" s="12"/>
    </row>
    <row r="4" customFormat="false" ht="15" hidden="false" customHeight="true" outlineLevel="0" collapsed="false">
      <c r="B4" s="1" t="s">
        <v>2080</v>
      </c>
      <c r="C4" s="4" t="n">
        <v>1574783.75483386</v>
      </c>
      <c r="AL4" s="1" t="s">
        <v>2081</v>
      </c>
      <c r="AP4" s="1" t="s">
        <v>2082</v>
      </c>
      <c r="AR4" s="1" t="s">
        <v>2083</v>
      </c>
      <c r="AV4" s="1" t="s">
        <v>2081</v>
      </c>
    </row>
    <row r="5" customFormat="false" ht="15" hidden="false" customHeight="true" outlineLevel="0" collapsed="false">
      <c r="B5" s="1" t="s">
        <v>2084</v>
      </c>
      <c r="C5" s="4" t="n">
        <v>1331550.4829476</v>
      </c>
      <c r="D5" s="3" t="s">
        <v>2085</v>
      </c>
      <c r="AB5" s="7" t="s">
        <v>2083</v>
      </c>
      <c r="AE5" s="1" t="s">
        <v>2086</v>
      </c>
      <c r="AG5" s="1" t="s">
        <v>2083</v>
      </c>
      <c r="AL5" s="1" t="n">
        <f aca="false">ABS(SUMIF(AK$10:AK$1048576,"&gt;0")/SUMIF(AK$10:AK$1048576,"&lt;0"))</f>
        <v>0.916627518237915</v>
      </c>
      <c r="AP5" s="13" t="n">
        <f aca="false">SUMPRODUCT(AO$10:AO$1048576,AN$10:AN$1048576,R10:R1048576)/SUMPRODUCT(AO$10:AO$1048576,F$10:F$1048576,R10:R1048576)</f>
        <v>7.29008185445912</v>
      </c>
      <c r="AR5" s="14" t="n">
        <f aca="false">SUMIFS(AM$10:AM$1048576,AO$10:AO$1048576,1)/SUMIFS(AQ$10:AQ$1048576,AO$10:AO$1048576,1)</f>
        <v>1</v>
      </c>
      <c r="AV5" s="1" t="n">
        <f aca="false">ABS(SUMIF(AU$10:AU$1048576,"&gt;0")/SUMIF(AU$10:AU$1048576,"&lt;0"))</f>
        <v>0.964429250145401</v>
      </c>
    </row>
    <row r="6" customFormat="false" ht="15" hidden="false" customHeight="true" outlineLevel="0" collapsed="false">
      <c r="B6" s="1" t="s">
        <v>2087</v>
      </c>
      <c r="C6" s="15" t="n">
        <v>0.00767244298806141</v>
      </c>
      <c r="AB6" s="7" t="n">
        <f aca="false">C2/AA7</f>
        <v>1.00083404204844</v>
      </c>
      <c r="AE6" s="9" t="n">
        <f aca="false">SUM(AE10:AE2009)</f>
        <v>162715.628036092</v>
      </c>
      <c r="AG6" s="1" t="n">
        <f aca="false">IF(AE6&gt;0,MIN(1,C2/AE6),1)</f>
        <v>1</v>
      </c>
      <c r="AM6" s="16" t="n">
        <f aca="false">SUM(AM10:AM59)</f>
        <v>1585000</v>
      </c>
      <c r="AN6" s="16"/>
    </row>
    <row r="7" customFormat="false" ht="15" hidden="false" customHeight="true" outlineLevel="0" collapsed="false">
      <c r="B7" s="1" t="s">
        <v>2088</v>
      </c>
      <c r="C7" s="4" t="n">
        <v>919250.837799086</v>
      </c>
      <c r="AA7" s="9" t="n">
        <f aca="false">SUM(AA10:AA59)</f>
        <v>1583679.14500183</v>
      </c>
      <c r="AB7" s="17" t="n">
        <f aca="false">SUM(AB10:AB59)</f>
        <v>1585000</v>
      </c>
      <c r="AC7" s="16" t="n">
        <f aca="false">SUM(AC10:AC59)</f>
        <v>162085.069290288</v>
      </c>
      <c r="AG7" s="16" t="n">
        <f aca="false">SUM(AG10:AG59)</f>
        <v>1585000</v>
      </c>
      <c r="AI7" s="18" t="s">
        <v>2089</v>
      </c>
      <c r="AJ7" s="19" t="s">
        <v>2090</v>
      </c>
      <c r="AK7" s="19"/>
      <c r="AL7" s="19"/>
      <c r="AM7" s="19"/>
      <c r="AN7" s="19"/>
      <c r="AO7" s="20" t="s">
        <v>2091</v>
      </c>
      <c r="AP7" s="20"/>
      <c r="AQ7" s="20"/>
      <c r="AR7" s="20"/>
      <c r="AS7" s="20"/>
      <c r="AT7" s="21" t="s">
        <v>2092</v>
      </c>
      <c r="AU7" s="21"/>
      <c r="AV7" s="21"/>
      <c r="AW7" s="21"/>
      <c r="AX7" s="21"/>
    </row>
    <row r="8" customFormat="false" ht="15" hidden="false" customHeight="true" outlineLevel="0" collapsed="false">
      <c r="X8" s="22"/>
      <c r="Y8" s="23" t="s">
        <v>2093</v>
      </c>
      <c r="Z8" s="23"/>
      <c r="AA8" s="23"/>
      <c r="AB8" s="23"/>
      <c r="AC8" s="24" t="s">
        <v>2094</v>
      </c>
      <c r="AD8" s="24"/>
      <c r="AE8" s="24"/>
      <c r="AF8" s="24"/>
      <c r="AG8" s="24"/>
      <c r="AH8" s="24"/>
      <c r="AI8" s="25" t="s">
        <v>2095</v>
      </c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</row>
    <row r="9" customFormat="false" ht="15" hidden="false" customHeight="true" outlineLevel="0" collapsed="false">
      <c r="A9" s="2" t="s">
        <v>14</v>
      </c>
      <c r="B9" s="2" t="s">
        <v>15</v>
      </c>
      <c r="C9" s="2" t="s">
        <v>16</v>
      </c>
      <c r="D9" s="2" t="s">
        <v>17</v>
      </c>
      <c r="E9" s="2" t="s">
        <v>18</v>
      </c>
      <c r="F9" s="2" t="s">
        <v>19</v>
      </c>
      <c r="G9" s="2" t="s">
        <v>20</v>
      </c>
      <c r="H9" s="2" t="s">
        <v>21</v>
      </c>
      <c r="I9" s="2" t="s">
        <v>22</v>
      </c>
      <c r="J9" s="2" t="s">
        <v>23</v>
      </c>
      <c r="K9" s="2" t="s">
        <v>24</v>
      </c>
      <c r="L9" s="2" t="s">
        <v>25</v>
      </c>
      <c r="M9" s="2" t="s">
        <v>26</v>
      </c>
      <c r="N9" s="2" t="s">
        <v>27</v>
      </c>
      <c r="O9" s="2" t="s">
        <v>28</v>
      </c>
      <c r="P9" s="2" t="s">
        <v>29</v>
      </c>
      <c r="Q9" s="2" t="s">
        <v>30</v>
      </c>
      <c r="R9" s="26" t="s">
        <v>2096</v>
      </c>
      <c r="S9" s="27" t="s">
        <v>2097</v>
      </c>
      <c r="T9" s="26" t="s">
        <v>2098</v>
      </c>
      <c r="U9" s="27" t="s">
        <v>2099</v>
      </c>
      <c r="V9" s="26" t="s">
        <v>2100</v>
      </c>
      <c r="W9" s="28" t="s">
        <v>2101</v>
      </c>
      <c r="X9" s="29" t="s">
        <v>2102</v>
      </c>
      <c r="Y9" s="30" t="s">
        <v>2103</v>
      </c>
      <c r="Z9" s="30" t="s">
        <v>2104</v>
      </c>
      <c r="AA9" s="30" t="s">
        <v>2105</v>
      </c>
      <c r="AB9" s="31" t="s">
        <v>2106</v>
      </c>
      <c r="AC9" s="32" t="s">
        <v>2107</v>
      </c>
      <c r="AD9" s="32" t="s">
        <v>2108</v>
      </c>
      <c r="AE9" s="32" t="s">
        <v>2109</v>
      </c>
      <c r="AF9" s="32" t="s">
        <v>2110</v>
      </c>
      <c r="AG9" s="32" t="s">
        <v>2111</v>
      </c>
      <c r="AH9" s="33" t="s">
        <v>2112</v>
      </c>
      <c r="AI9" s="34" t="s">
        <v>2113</v>
      </c>
      <c r="AJ9" s="34" t="s">
        <v>2114</v>
      </c>
      <c r="AK9" s="34" t="s">
        <v>2115</v>
      </c>
      <c r="AL9" s="34" t="s">
        <v>2116</v>
      </c>
      <c r="AM9" s="34" t="s">
        <v>2117</v>
      </c>
      <c r="AN9" s="34" t="s">
        <v>2118</v>
      </c>
      <c r="AO9" s="34" t="s">
        <v>2119</v>
      </c>
      <c r="AP9" s="34" t="s">
        <v>2120</v>
      </c>
      <c r="AQ9" s="34" t="s">
        <v>2121</v>
      </c>
      <c r="AR9" s="34" t="s">
        <v>2122</v>
      </c>
      <c r="AS9" s="34" t="s">
        <v>2123</v>
      </c>
      <c r="AT9" s="34" t="s">
        <v>2124</v>
      </c>
      <c r="AU9" s="34" t="s">
        <v>2125</v>
      </c>
      <c r="AV9" s="34" t="s">
        <v>2126</v>
      </c>
      <c r="AW9" s="34" t="s">
        <v>2127</v>
      </c>
      <c r="AX9" s="34" t="s">
        <v>2128</v>
      </c>
    </row>
    <row r="10" customFormat="false" ht="15" hidden="false" customHeight="true" outlineLevel="0" collapsed="false">
      <c r="A10" s="1" t="n">
        <v>1</v>
      </c>
      <c r="B10" s="1" t="n">
        <v>1001</v>
      </c>
      <c r="C10" s="1" t="s">
        <v>32</v>
      </c>
      <c r="D10" s="3" t="n">
        <v>17533</v>
      </c>
      <c r="E10" s="1" t="s">
        <v>33</v>
      </c>
      <c r="F10" s="1" t="n">
        <v>500.56</v>
      </c>
      <c r="G10" s="1" t="s">
        <v>34</v>
      </c>
      <c r="H10" s="1" t="s">
        <v>35</v>
      </c>
      <c r="I10" s="1" t="s">
        <v>36</v>
      </c>
      <c r="R10" s="5" t="n">
        <v>10.7925721039208</v>
      </c>
      <c r="S10" s="6" t="n">
        <v>5402.32989233858</v>
      </c>
      <c r="T10" s="5" t="n">
        <v>6.81992042246122</v>
      </c>
      <c r="U10" s="6" t="n">
        <v>3413.77936666719</v>
      </c>
      <c r="V10" s="5" t="n">
        <v>83.4326405990941</v>
      </c>
      <c r="W10" s="35" t="n">
        <v>41763.0425782825</v>
      </c>
      <c r="X10" s="36" t="n">
        <f aca="false">ROUNDDOWN(DAYS360(D10,Berekening!$C$11)/360,0)</f>
        <v>78</v>
      </c>
      <c r="Y10" s="9" t="n">
        <f aca="false">V10*F10</f>
        <v>41763.0425782825</v>
      </c>
      <c r="Z10" s="1" t="n">
        <f aca="false">VLOOKUP(X10,HerverdelingStap1!$A$2:$D$123,IF(G10="actief",2,IF(G10="slaper",3,4)))</f>
        <v>0.025</v>
      </c>
      <c r="AA10" s="9" t="n">
        <f aca="false">Y10*(1+Z10)</f>
        <v>42807.1186427396</v>
      </c>
      <c r="AB10" s="17" t="n">
        <f aca="false">AA10*AB$6</f>
        <v>42842.8215796602</v>
      </c>
      <c r="AC10" s="9" t="n">
        <f aca="false">R10*F10</f>
        <v>5402.3298923386</v>
      </c>
      <c r="AD10" s="1" t="n">
        <f aca="false">VLOOKUP(X10,HerverdelingStap1!$A$2:$D$123,IF(G10="actief",2,IF(G10="slaper",3,4)))</f>
        <v>0.025</v>
      </c>
      <c r="AE10" s="9" t="n">
        <f aca="false">AC10*(1+AD10)</f>
        <v>5537.38813964706</v>
      </c>
      <c r="AF10" s="37" t="n">
        <f aca="false">V10/$AC$3</f>
        <v>0.0273019431225081</v>
      </c>
      <c r="AG10" s="16" t="n">
        <f aca="false">AE10*$AG$6+$AG$3*AF10</f>
        <v>44368.5151670379</v>
      </c>
      <c r="AH10" s="7" t="n">
        <f aca="false">IF(R10=0,0,AG10/R10)</f>
        <v>4111.02327969802</v>
      </c>
      <c r="AI10" s="1" t="n">
        <f aca="false">IF(R10&gt;0, W10/R10, 0)</f>
        <v>3869.6097812597</v>
      </c>
      <c r="AJ10" s="1" t="n">
        <f aca="false">VLOOKUP(X10,HerverdelingStap1!$A$2:$D$123,IF(G10="actief",2,IF(G10="slaper",3,4)))</f>
        <v>0.025</v>
      </c>
      <c r="AK10" s="6" t="n">
        <f aca="false">W10*AJ10</f>
        <v>1044.07606445706</v>
      </c>
      <c r="AL10" s="6" t="n">
        <f aca="false">IF(AK10&lt;0,AK10*$AL$5,AK10)</f>
        <v>1044.07606445706</v>
      </c>
      <c r="AM10" s="6" t="n">
        <f aca="false">W10+AL10</f>
        <v>42807.1186427396</v>
      </c>
      <c r="AN10" s="1" t="n">
        <f aca="false">IF(R10&gt;0,AM10/R10,0)</f>
        <v>3966.35002579119</v>
      </c>
      <c r="AO10" s="1" t="n">
        <f aca="false">IF(G10="pensioengerechtigd",1,0)</f>
        <v>1</v>
      </c>
      <c r="AP10" s="38" t="n">
        <f aca="false">IF(AO10=1,F10*$AP$5,AN10)</f>
        <v>3649.12337306805</v>
      </c>
      <c r="AQ10" s="9" t="n">
        <f aca="false">AP10*R10</f>
        <v>39383.4271199397</v>
      </c>
      <c r="AR10" s="14" t="n">
        <f aca="false">IF(AO10=1,AP10*$AR$5,AP10)</f>
        <v>3649.12337306805</v>
      </c>
      <c r="AS10" s="39" t="n">
        <f aca="false">AR10*R10</f>
        <v>39383.4271199397</v>
      </c>
      <c r="AT10" s="1" t="n">
        <f aca="false">VLOOKUP(X10,HerverdelingStap3!$A$2:$D$123,IF(G10="actief",2,IF(G10="slaper",3,4)))</f>
        <v>0.025</v>
      </c>
      <c r="AU10" s="9" t="n">
        <f aca="false">AS10*AT10</f>
        <v>984.585677998492</v>
      </c>
      <c r="AV10" s="9" t="n">
        <f aca="false">IF(AU10&lt;0,AU10*$AV$5,AU10)</f>
        <v>984.585677998492</v>
      </c>
      <c r="AW10" s="9" t="n">
        <f aca="false">AS10+AV10</f>
        <v>40368.0127979382</v>
      </c>
      <c r="AX10" s="1" t="n">
        <f aca="false">IF(F10&gt;0,AW10/F10,0)</f>
        <v>80.645702409178</v>
      </c>
    </row>
    <row r="11" customFormat="false" ht="15" hidden="false" customHeight="true" outlineLevel="0" collapsed="false">
      <c r="A11" s="1" t="n">
        <v>2</v>
      </c>
      <c r="B11" s="1" t="n">
        <v>1002</v>
      </c>
      <c r="C11" s="1" t="s">
        <v>37</v>
      </c>
      <c r="D11" s="3" t="n">
        <v>17624</v>
      </c>
      <c r="E11" s="1" t="s">
        <v>33</v>
      </c>
      <c r="F11" s="1" t="n">
        <v>600</v>
      </c>
      <c r="G11" s="1" t="s">
        <v>34</v>
      </c>
      <c r="H11" s="1" t="s">
        <v>35</v>
      </c>
      <c r="I11" s="1" t="s">
        <v>36</v>
      </c>
      <c r="R11" s="5" t="n">
        <v>10.9530060231917</v>
      </c>
      <c r="S11" s="6" t="n">
        <v>6571.80361391499</v>
      </c>
      <c r="T11" s="5" t="n">
        <v>6.96712422570079</v>
      </c>
      <c r="U11" s="6" t="n">
        <v>4180.27453542048</v>
      </c>
      <c r="V11" s="5" t="n">
        <v>85.1609658847886</v>
      </c>
      <c r="W11" s="35" t="n">
        <v>51096.5795308731</v>
      </c>
      <c r="X11" s="36" t="n">
        <f aca="false">ROUNDDOWN(DAYS360(D11,Berekening!$C$11)/360,0)</f>
        <v>77</v>
      </c>
      <c r="Y11" s="9" t="n">
        <f aca="false">V11*F11</f>
        <v>51096.5795308732</v>
      </c>
      <c r="Z11" s="1" t="n">
        <f aca="false">VLOOKUP(X11,HerverdelingStap1!$A$2:$D$123,IF(G11="actief",2,IF(G11="slaper",3,4)))</f>
        <v>0.026</v>
      </c>
      <c r="AA11" s="9" t="n">
        <f aca="false">Y11*(1+Z11)</f>
        <v>52425.0905986759</v>
      </c>
      <c r="AB11" s="17" t="n">
        <f aca="false">AA11*AB$6</f>
        <v>52468.8153286284</v>
      </c>
      <c r="AC11" s="9" t="n">
        <f aca="false">R11*F11</f>
        <v>6571.80361391502</v>
      </c>
      <c r="AD11" s="1" t="n">
        <f aca="false">VLOOKUP(X11,HerverdelingStap1!$A$2:$D$123,IF(G11="actief",2,IF(G11="slaper",3,4)))</f>
        <v>0.026</v>
      </c>
      <c r="AE11" s="9" t="n">
        <f aca="false">AC11*(1+AD11)</f>
        <v>6742.67050787681</v>
      </c>
      <c r="AF11" s="37" t="n">
        <f aca="false">V11/$AC$3</f>
        <v>0.0278675088088918</v>
      </c>
      <c r="AG11" s="16" t="n">
        <f aca="false">AE11*$AG$6+$AG$3*AF11</f>
        <v>46378.1927723301</v>
      </c>
      <c r="AH11" s="7" t="n">
        <f aca="false">IF(R11=0,0,AG11/R11)</f>
        <v>4234.28898643256</v>
      </c>
      <c r="AI11" s="1" t="n">
        <f aca="false">IF(R11&gt;0, W11/R11, 0)</f>
        <v>4665.07362660827</v>
      </c>
      <c r="AJ11" s="1" t="n">
        <f aca="false">VLOOKUP(X11,HerverdelingStap1!$A$2:$D$123,IF(G11="actief",2,IF(G11="slaper",3,4)))</f>
        <v>0.026</v>
      </c>
      <c r="AK11" s="6" t="n">
        <f aca="false">W11*AJ11</f>
        <v>1328.5110678027</v>
      </c>
      <c r="AL11" s="6" t="n">
        <f aca="false">IF(AK11&lt;0,AK11*$AL$5,AK11)</f>
        <v>1328.5110678027</v>
      </c>
      <c r="AM11" s="6" t="n">
        <f aca="false">W11+AL11</f>
        <v>52425.0905986758</v>
      </c>
      <c r="AN11" s="1" t="n">
        <f aca="false">IF(R11&gt;0,AM11/R11,0)</f>
        <v>4786.36554090008</v>
      </c>
      <c r="AO11" s="1" t="n">
        <f aca="false">IF(G11="pensioengerechtigd",1,0)</f>
        <v>1</v>
      </c>
      <c r="AP11" s="38" t="n">
        <f aca="false">IF(AO11=1,F11*$AP$5,AN11)</f>
        <v>4374.04911267547</v>
      </c>
      <c r="AQ11" s="9" t="n">
        <f aca="false">AP11*R11</f>
        <v>47908.9862768707</v>
      </c>
      <c r="AR11" s="14" t="n">
        <f aca="false">IF(AO11=1,AP11*$AR$5,AP11)</f>
        <v>4374.04911267547</v>
      </c>
      <c r="AS11" s="39" t="n">
        <f aca="false">AR11*R11</f>
        <v>47908.9862768707</v>
      </c>
      <c r="AT11" s="1" t="n">
        <f aca="false">VLOOKUP(X11,HerverdelingStap3!$A$2:$D$123,IF(G11="actief",2,IF(G11="slaper",3,4)))</f>
        <v>0.026</v>
      </c>
      <c r="AU11" s="9" t="n">
        <f aca="false">AS11*AT11</f>
        <v>1245.63364319864</v>
      </c>
      <c r="AV11" s="9" t="n">
        <f aca="false">IF(AU11&lt;0,AU11*$AV$5,AU11)</f>
        <v>1245.63364319864</v>
      </c>
      <c r="AW11" s="9" t="n">
        <f aca="false">AS11+AV11</f>
        <v>49154.6199200694</v>
      </c>
      <c r="AX11" s="1" t="n">
        <f aca="false">IF(F11&gt;0,AW11/F11,0)</f>
        <v>81.9243665334489</v>
      </c>
    </row>
    <row r="12" customFormat="false" ht="15" hidden="false" customHeight="true" outlineLevel="0" collapsed="false">
      <c r="A12" s="1" t="n">
        <v>3</v>
      </c>
      <c r="B12" s="1" t="n">
        <v>1003</v>
      </c>
      <c r="C12" s="1" t="s">
        <v>38</v>
      </c>
      <c r="D12" s="3" t="n">
        <v>21186</v>
      </c>
      <c r="E12" s="1" t="s">
        <v>39</v>
      </c>
      <c r="F12" s="1" t="n">
        <v>700</v>
      </c>
      <c r="G12" s="1" t="s">
        <v>34</v>
      </c>
      <c r="H12" s="1" t="s">
        <v>35</v>
      </c>
      <c r="I12" s="1" t="s">
        <v>36</v>
      </c>
      <c r="N12" s="1" t="n">
        <v>70</v>
      </c>
      <c r="R12" s="5" t="n">
        <v>2.97919922056357</v>
      </c>
      <c r="S12" s="6" t="n">
        <v>2085.4394543945</v>
      </c>
      <c r="T12" s="5" t="n">
        <v>0.5901396727099</v>
      </c>
      <c r="U12" s="6" t="n">
        <v>413.09777089693</v>
      </c>
      <c r="V12" s="5" t="n">
        <v>9.26487171993503</v>
      </c>
      <c r="W12" s="35" t="n">
        <v>6485.41020395452</v>
      </c>
      <c r="X12" s="36" t="n">
        <f aca="false">ROUNDDOWN(DAYS360(D12,Berekening!$C$11)/360,0)</f>
        <v>68</v>
      </c>
      <c r="Y12" s="9" t="n">
        <f aca="false">V12*F12</f>
        <v>6485.41020395452</v>
      </c>
      <c r="Z12" s="1" t="n">
        <f aca="false">VLOOKUP(X12,HerverdelingStap1!$A$2:$D$123,IF(G12="actief",2,IF(G12="slaper",3,4)))</f>
        <v>0.0341</v>
      </c>
      <c r="AA12" s="9" t="n">
        <f aca="false">Y12*(1+Z12)</f>
        <v>6706.56269190937</v>
      </c>
      <c r="AB12" s="17" t="n">
        <f aca="false">AA12*AB$6</f>
        <v>6712.15624719492</v>
      </c>
      <c r="AC12" s="9" t="n">
        <f aca="false">R12*F12</f>
        <v>2085.4394543945</v>
      </c>
      <c r="AD12" s="1" t="n">
        <f aca="false">VLOOKUP(X12,HerverdelingStap1!$A$2:$D$123,IF(G12="actief",2,IF(G12="slaper",3,4)))</f>
        <v>0.0341</v>
      </c>
      <c r="AE12" s="9" t="n">
        <f aca="false">AC12*(1+AD12)</f>
        <v>2156.55293978935</v>
      </c>
      <c r="AF12" s="37" t="n">
        <f aca="false">V12/$AC$3</f>
        <v>0.0030317750812953</v>
      </c>
      <c r="AG12" s="16" t="n">
        <f aca="false">AE12*$AG$6+$AG$3*AF12</f>
        <v>6468.59925722527</v>
      </c>
      <c r="AH12" s="7" t="n">
        <f aca="false">IF(R12=0,0,AG12/R12)</f>
        <v>2171.25434666354</v>
      </c>
      <c r="AI12" s="1" t="n">
        <f aca="false">IF(R12&gt;0, W12/R12, 0)</f>
        <v>2176.89712026968</v>
      </c>
      <c r="AJ12" s="1" t="n">
        <f aca="false">VLOOKUP(X12,HerverdelingStap1!$A$2:$D$123,IF(G12="actief",2,IF(G12="slaper",3,4)))</f>
        <v>0.0341</v>
      </c>
      <c r="AK12" s="6" t="n">
        <f aca="false">W12*AJ12</f>
        <v>221.152487954849</v>
      </c>
      <c r="AL12" s="6" t="n">
        <f aca="false">IF(AK12&lt;0,AK12*$AL$5,AK12)</f>
        <v>221.152487954849</v>
      </c>
      <c r="AM12" s="6" t="n">
        <f aca="false">W12+AL12</f>
        <v>6706.56269190937</v>
      </c>
      <c r="AN12" s="1" t="n">
        <f aca="false">IF(R12&gt;0,AM12/R12,0)</f>
        <v>2251.12931207088</v>
      </c>
      <c r="AO12" s="1" t="n">
        <f aca="false">IF(G12="pensioengerechtigd",1,0)</f>
        <v>1</v>
      </c>
      <c r="AP12" s="38" t="n">
        <f aca="false">IF(AO12=1,F12*$AP$5,AN12)</f>
        <v>5103.05729812138</v>
      </c>
      <c r="AQ12" s="9" t="n">
        <f aca="false">AP12*R12</f>
        <v>15203.0243250545</v>
      </c>
      <c r="AR12" s="14" t="n">
        <f aca="false">IF(AO12=1,AP12*$AR$5,AP12)</f>
        <v>5103.05729812138</v>
      </c>
      <c r="AS12" s="39" t="n">
        <f aca="false">AR12*R12</f>
        <v>15203.0243250545</v>
      </c>
      <c r="AT12" s="1" t="n">
        <f aca="false">VLOOKUP(X12,HerverdelingStap3!$A$2:$D$123,IF(G12="actief",2,IF(G12="slaper",3,4)))</f>
        <v>0.0341</v>
      </c>
      <c r="AU12" s="9" t="n">
        <f aca="false">AS12*AT12</f>
        <v>518.423129484357</v>
      </c>
      <c r="AV12" s="9" t="n">
        <f aca="false">IF(AU12&lt;0,AU12*$AV$5,AU12)</f>
        <v>518.423129484357</v>
      </c>
      <c r="AW12" s="9" t="n">
        <f aca="false">AS12+AV12</f>
        <v>15721.4474545388</v>
      </c>
      <c r="AX12" s="1" t="n">
        <f aca="false">IF(F12&gt;0,AW12/F12,0)</f>
        <v>22.4592106493412</v>
      </c>
    </row>
    <row r="13" customFormat="false" ht="15" hidden="false" customHeight="true" outlineLevel="0" collapsed="false">
      <c r="A13" s="1" t="n">
        <v>4</v>
      </c>
      <c r="B13" s="1" t="n">
        <v>1004</v>
      </c>
      <c r="C13" s="1" t="s">
        <v>40</v>
      </c>
      <c r="D13" s="3" t="n">
        <v>21276</v>
      </c>
      <c r="E13" s="1" t="s">
        <v>39</v>
      </c>
      <c r="F13" s="1" t="n">
        <v>800</v>
      </c>
      <c r="G13" s="1" t="s">
        <v>34</v>
      </c>
      <c r="H13" s="1" t="s">
        <v>35</v>
      </c>
      <c r="I13" s="1" t="s">
        <v>36</v>
      </c>
      <c r="N13" s="1" t="n">
        <v>70</v>
      </c>
      <c r="R13" s="5" t="n">
        <v>3.21676759464129</v>
      </c>
      <c r="S13" s="6" t="n">
        <v>2573.41407571304</v>
      </c>
      <c r="T13" s="5" t="n">
        <v>0.684998093637881</v>
      </c>
      <c r="U13" s="6" t="n">
        <v>547.998474910305</v>
      </c>
      <c r="V13" s="5" t="n">
        <v>10.5127923806551</v>
      </c>
      <c r="W13" s="35" t="n">
        <v>8410.23390452409</v>
      </c>
      <c r="X13" s="36" t="n">
        <f aca="false">ROUNDDOWN(DAYS360(D13,Berekening!$C$11)/360,0)</f>
        <v>67</v>
      </c>
      <c r="Y13" s="9" t="n">
        <f aca="false">V13*F13</f>
        <v>8410.23390452408</v>
      </c>
      <c r="Z13" s="1" t="n">
        <f aca="false">VLOOKUP(X13,HerverdelingStap1!$A$2:$D$123,IF(G13="actief",2,IF(G13="slaper",3,4)))</f>
        <v>0.035</v>
      </c>
      <c r="AA13" s="9" t="n">
        <f aca="false">Y13*(1+Z13)</f>
        <v>8704.59209118242</v>
      </c>
      <c r="AB13" s="17" t="n">
        <f aca="false">AA13*AB$6</f>
        <v>8711.85208700098</v>
      </c>
      <c r="AC13" s="9" t="n">
        <f aca="false">R13*F13</f>
        <v>2573.41407571303</v>
      </c>
      <c r="AD13" s="1" t="n">
        <f aca="false">VLOOKUP(X13,HerverdelingStap1!$A$2:$D$123,IF(G13="actief",2,IF(G13="slaper",3,4)))</f>
        <v>0.035</v>
      </c>
      <c r="AE13" s="9" t="n">
        <f aca="false">AC13*(1+AD13)</f>
        <v>2663.48356836299</v>
      </c>
      <c r="AF13" s="37" t="n">
        <f aca="false">V13/$AC$3</f>
        <v>0.00344013634920838</v>
      </c>
      <c r="AG13" s="16" t="n">
        <f aca="false">AE13*$AG$6+$AG$3*AF13</f>
        <v>7556.33573526704</v>
      </c>
      <c r="AH13" s="7" t="n">
        <f aca="false">IF(R13=0,0,AG13/R13)</f>
        <v>2349.04621268098</v>
      </c>
      <c r="AI13" s="1" t="n">
        <f aca="false">IF(R13&gt;0, W13/R13, 0)</f>
        <v>2614.49845445298</v>
      </c>
      <c r="AJ13" s="1" t="n">
        <f aca="false">VLOOKUP(X13,HerverdelingStap1!$A$2:$D$123,IF(G13="actief",2,IF(G13="slaper",3,4)))</f>
        <v>0.035</v>
      </c>
      <c r="AK13" s="6" t="n">
        <f aca="false">W13*AJ13</f>
        <v>294.358186658343</v>
      </c>
      <c r="AL13" s="6" t="n">
        <f aca="false">IF(AK13&lt;0,AK13*$AL$5,AK13)</f>
        <v>294.358186658343</v>
      </c>
      <c r="AM13" s="6" t="n">
        <f aca="false">W13+AL13</f>
        <v>8704.59209118243</v>
      </c>
      <c r="AN13" s="1" t="n">
        <f aca="false">IF(R13&gt;0,AM13/R13,0)</f>
        <v>2706.00590035884</v>
      </c>
      <c r="AO13" s="1" t="n">
        <f aca="false">IF(G13="pensioengerechtigd",1,0)</f>
        <v>1</v>
      </c>
      <c r="AP13" s="38" t="n">
        <f aca="false">IF(AO13=1,F13*$AP$5,AN13)</f>
        <v>5832.06548356729</v>
      </c>
      <c r="AQ13" s="9" t="n">
        <f aca="false">AP13*R13</f>
        <v>18760.3992573653</v>
      </c>
      <c r="AR13" s="14" t="n">
        <f aca="false">IF(AO13=1,AP13*$AR$5,AP13)</f>
        <v>5832.06548356729</v>
      </c>
      <c r="AS13" s="39" t="n">
        <f aca="false">AR13*R13</f>
        <v>18760.3992573652</v>
      </c>
      <c r="AT13" s="1" t="n">
        <f aca="false">VLOOKUP(X13,HerverdelingStap3!$A$2:$D$123,IF(G13="actief",2,IF(G13="slaper",3,4)))</f>
        <v>0.035</v>
      </c>
      <c r="AU13" s="9" t="n">
        <f aca="false">AS13*AT13</f>
        <v>656.613974007784</v>
      </c>
      <c r="AV13" s="9" t="n">
        <f aca="false">IF(AU13&lt;0,AU13*$AV$5,AU13)</f>
        <v>656.613974007784</v>
      </c>
      <c r="AW13" s="9" t="n">
        <f aca="false">AS13+AV13</f>
        <v>19417.013231373</v>
      </c>
      <c r="AX13" s="1" t="n">
        <f aca="false">IF(F13&gt;0,AW13/F13,0)</f>
        <v>24.2712665392163</v>
      </c>
    </row>
    <row r="14" customFormat="false" ht="15" hidden="false" customHeight="true" outlineLevel="0" collapsed="false">
      <c r="A14" s="1" t="n">
        <v>5</v>
      </c>
      <c r="B14" s="1" t="n">
        <v>1005</v>
      </c>
      <c r="C14" s="1" t="s">
        <v>41</v>
      </c>
      <c r="D14" s="3" t="n">
        <v>21186</v>
      </c>
      <c r="E14" s="1" t="s">
        <v>39</v>
      </c>
      <c r="F14" s="1" t="n">
        <v>900</v>
      </c>
      <c r="G14" s="1" t="s">
        <v>34</v>
      </c>
      <c r="H14" s="1" t="s">
        <v>35</v>
      </c>
      <c r="I14" s="1" t="s">
        <v>36</v>
      </c>
      <c r="N14" s="1" t="n">
        <v>70</v>
      </c>
      <c r="O14" s="1" t="n">
        <v>3</v>
      </c>
      <c r="R14" s="5" t="n">
        <v>3.21478029923657</v>
      </c>
      <c r="S14" s="6" t="n">
        <v>2893.30226931291</v>
      </c>
      <c r="T14" s="5" t="n">
        <v>0.684372104179101</v>
      </c>
      <c r="U14" s="6" t="n">
        <v>615.934893761191</v>
      </c>
      <c r="V14" s="5" t="n">
        <v>10.5041375709179</v>
      </c>
      <c r="W14" s="35" t="n">
        <v>9453.72381382613</v>
      </c>
      <c r="X14" s="36" t="n">
        <f aca="false">ROUNDDOWN(DAYS360(D14,Berekening!$C$11)/360,0)</f>
        <v>68</v>
      </c>
      <c r="Y14" s="9" t="n">
        <f aca="false">V14*F14</f>
        <v>9453.72381382611</v>
      </c>
      <c r="Z14" s="1" t="n">
        <f aca="false">VLOOKUP(X14,HerverdelingStap1!$A$2:$D$123,IF(G14="actief",2,IF(G14="slaper",3,4)))</f>
        <v>0.0341</v>
      </c>
      <c r="AA14" s="9" t="n">
        <f aca="false">Y14*(1+Z14)</f>
        <v>9776.09579587758</v>
      </c>
      <c r="AB14" s="17" t="n">
        <f aca="false">AA14*AB$6</f>
        <v>9784.24947084091</v>
      </c>
      <c r="AC14" s="9" t="n">
        <f aca="false">R14*F14</f>
        <v>2893.30226931291</v>
      </c>
      <c r="AD14" s="1" t="n">
        <f aca="false">VLOOKUP(X14,HerverdelingStap1!$A$2:$D$123,IF(G14="actief",2,IF(G14="slaper",3,4)))</f>
        <v>0.0341</v>
      </c>
      <c r="AE14" s="9" t="n">
        <f aca="false">AC14*(1+AD14)</f>
        <v>2991.96387669648</v>
      </c>
      <c r="AF14" s="37" t="n">
        <f aca="false">V14/$AC$3</f>
        <v>0.00343730420675808</v>
      </c>
      <c r="AG14" s="16" t="n">
        <f aca="false">AE14*$AG$6+$AG$3*AF14</f>
        <v>7880.7879316543</v>
      </c>
      <c r="AH14" s="7" t="n">
        <f aca="false">IF(R14=0,0,AG14/R14)</f>
        <v>2451.42348717447</v>
      </c>
      <c r="AI14" s="1" t="n">
        <f aca="false">IF(R14&gt;0, W14/R14, 0)</f>
        <v>2940.70603085105</v>
      </c>
      <c r="AJ14" s="1" t="n">
        <f aca="false">VLOOKUP(X14,HerverdelingStap1!$A$2:$D$123,IF(G14="actief",2,IF(G14="slaper",3,4)))</f>
        <v>0.0341</v>
      </c>
      <c r="AK14" s="6" t="n">
        <f aca="false">W14*AJ14</f>
        <v>322.371982051471</v>
      </c>
      <c r="AL14" s="6" t="n">
        <f aca="false">IF(AK14&lt;0,AK14*$AL$5,AK14)</f>
        <v>322.371982051471</v>
      </c>
      <c r="AM14" s="6" t="n">
        <f aca="false">W14+AL14</f>
        <v>9776.0957958776</v>
      </c>
      <c r="AN14" s="1" t="n">
        <f aca="false">IF(R14&gt;0,AM14/R14,0)</f>
        <v>3040.98410650307</v>
      </c>
      <c r="AO14" s="1" t="n">
        <f aca="false">IF(G14="pensioengerechtigd",1,0)</f>
        <v>1</v>
      </c>
      <c r="AP14" s="38" t="n">
        <f aca="false">IF(AO14=1,F14*$AP$5,AN14)</f>
        <v>6561.0736690132</v>
      </c>
      <c r="AQ14" s="9" t="n">
        <f aca="false">AP14*R14</f>
        <v>21092.4103729834</v>
      </c>
      <c r="AR14" s="14" t="n">
        <f aca="false">IF(AO14=1,AP14*$AR$5,AP14)</f>
        <v>6561.0736690132</v>
      </c>
      <c r="AS14" s="39" t="n">
        <f aca="false">AR14*R14</f>
        <v>21092.4103729834</v>
      </c>
      <c r="AT14" s="1" t="n">
        <f aca="false">VLOOKUP(X14,HerverdelingStap3!$A$2:$D$123,IF(G14="actief",2,IF(G14="slaper",3,4)))</f>
        <v>0.0341</v>
      </c>
      <c r="AU14" s="9" t="n">
        <f aca="false">AS14*AT14</f>
        <v>719.251193718735</v>
      </c>
      <c r="AV14" s="9" t="n">
        <f aca="false">IF(AU14&lt;0,AU14*$AV$5,AU14)</f>
        <v>719.251193718735</v>
      </c>
      <c r="AW14" s="9" t="n">
        <f aca="false">AS14+AV14</f>
        <v>21811.6615667022</v>
      </c>
      <c r="AX14" s="1" t="n">
        <f aca="false">IF(F14&gt;0,AW14/F14,0)</f>
        <v>24.235179518558</v>
      </c>
    </row>
    <row r="15" customFormat="false" ht="15" hidden="false" customHeight="true" outlineLevel="0" collapsed="false">
      <c r="A15" s="1" t="n">
        <v>6</v>
      </c>
      <c r="B15" s="1" t="n">
        <v>1006</v>
      </c>
      <c r="C15" s="1" t="s">
        <v>43</v>
      </c>
      <c r="D15" s="3" t="n">
        <v>21276</v>
      </c>
      <c r="E15" s="1" t="s">
        <v>39</v>
      </c>
      <c r="F15" s="1" t="n">
        <v>1000</v>
      </c>
      <c r="G15" s="1" t="s">
        <v>34</v>
      </c>
      <c r="H15" s="1" t="s">
        <v>35</v>
      </c>
      <c r="I15" s="1" t="s">
        <v>36</v>
      </c>
      <c r="N15" s="1" t="n">
        <v>70</v>
      </c>
      <c r="O15" s="1" t="n">
        <v>3</v>
      </c>
      <c r="R15" s="5" t="n">
        <v>3.45123622442931</v>
      </c>
      <c r="S15" s="6" t="n">
        <v>3451.23622442931</v>
      </c>
      <c r="T15" s="5" t="n">
        <v>0.784563827631415</v>
      </c>
      <c r="U15" s="6" t="n">
        <v>784.563827631415</v>
      </c>
      <c r="V15" s="5" t="n">
        <v>11.8077516450908</v>
      </c>
      <c r="W15" s="35" t="n">
        <v>11807.7516450908</v>
      </c>
      <c r="X15" s="36" t="n">
        <f aca="false">ROUNDDOWN(DAYS360(D15,Berekening!$C$11)/360,0)</f>
        <v>67</v>
      </c>
      <c r="Y15" s="9" t="n">
        <f aca="false">V15*F15</f>
        <v>11807.7516450908</v>
      </c>
      <c r="Z15" s="1" t="n">
        <f aca="false">VLOOKUP(X15,HerverdelingStap1!$A$2:$D$123,IF(G15="actief",2,IF(G15="slaper",3,4)))</f>
        <v>0.035</v>
      </c>
      <c r="AA15" s="9" t="n">
        <f aca="false">Y15*(1+Z15)</f>
        <v>12221.022952669</v>
      </c>
      <c r="AB15" s="17" t="n">
        <f aca="false">AA15*AB$6</f>
        <v>12231.2157996864</v>
      </c>
      <c r="AC15" s="9" t="n">
        <f aca="false">R15*F15</f>
        <v>3451.23622442931</v>
      </c>
      <c r="AD15" s="1" t="n">
        <f aca="false">VLOOKUP(X15,HerverdelingStap1!$A$2:$D$123,IF(G15="actief",2,IF(G15="slaper",3,4)))</f>
        <v>0.035</v>
      </c>
      <c r="AE15" s="9" t="n">
        <f aca="false">AC15*(1+AD15)</f>
        <v>3572.02949228434</v>
      </c>
      <c r="AF15" s="37" t="n">
        <f aca="false">V15/$AC$3</f>
        <v>0.00386389021735543</v>
      </c>
      <c r="AG15" s="16" t="n">
        <f aca="false">AE15*$AG$6+$AG$3*AF15</f>
        <v>9067.58016341319</v>
      </c>
      <c r="AH15" s="7" t="n">
        <f aca="false">IF(R15=0,0,AG15/R15)</f>
        <v>2627.34266035718</v>
      </c>
      <c r="AI15" s="1" t="n">
        <f aca="false">IF(R15&gt;0, W15/R15, 0)</f>
        <v>3421.31076438945</v>
      </c>
      <c r="AJ15" s="1" t="n">
        <f aca="false">VLOOKUP(X15,HerverdelingStap1!$A$2:$D$123,IF(G15="actief",2,IF(G15="slaper",3,4)))</f>
        <v>0.035</v>
      </c>
      <c r="AK15" s="6" t="n">
        <f aca="false">W15*AJ15</f>
        <v>413.271307578178</v>
      </c>
      <c r="AL15" s="6" t="n">
        <f aca="false">IF(AK15&lt;0,AK15*$AL$5,AK15)</f>
        <v>413.271307578178</v>
      </c>
      <c r="AM15" s="6" t="n">
        <f aca="false">W15+AL15</f>
        <v>12221.022952669</v>
      </c>
      <c r="AN15" s="1" t="n">
        <f aca="false">IF(R15&gt;0,AM15/R15,0)</f>
        <v>3541.05664114308</v>
      </c>
      <c r="AO15" s="1" t="n">
        <f aca="false">IF(G15="pensioengerechtigd",1,0)</f>
        <v>1</v>
      </c>
      <c r="AP15" s="38" t="n">
        <f aca="false">IF(AO15=1,F15*$AP$5,AN15)</f>
        <v>7290.08185445912</v>
      </c>
      <c r="AQ15" s="9" t="n">
        <f aca="false">AP15*R15</f>
        <v>25159.7945751641</v>
      </c>
      <c r="AR15" s="14" t="n">
        <f aca="false">IF(AO15=1,AP15*$AR$5,AP15)</f>
        <v>7290.08185445911</v>
      </c>
      <c r="AS15" s="39" t="n">
        <f aca="false">AR15*R15</f>
        <v>25159.7945751641</v>
      </c>
      <c r="AT15" s="1" t="n">
        <f aca="false">VLOOKUP(X15,HerverdelingStap3!$A$2:$D$123,IF(G15="actief",2,IF(G15="slaper",3,4)))</f>
        <v>0.035</v>
      </c>
      <c r="AU15" s="9" t="n">
        <f aca="false">AS15*AT15</f>
        <v>880.592810130743</v>
      </c>
      <c r="AV15" s="9" t="n">
        <f aca="false">IF(AU15&lt;0,AU15*$AV$5,AU15)</f>
        <v>880.592810130743</v>
      </c>
      <c r="AW15" s="9" t="n">
        <f aca="false">AS15+AV15</f>
        <v>26040.3873852948</v>
      </c>
      <c r="AX15" s="1" t="n">
        <f aca="false">IF(F15&gt;0,AW15/F15,0)</f>
        <v>26.0403873852948</v>
      </c>
    </row>
    <row r="16" customFormat="false" ht="15" hidden="false" customHeight="true" outlineLevel="0" collapsed="false">
      <c r="A16" s="1" t="n">
        <v>7</v>
      </c>
      <c r="B16" s="1" t="n">
        <v>1007</v>
      </c>
      <c r="C16" s="1" t="s">
        <v>45</v>
      </c>
      <c r="D16" s="3" t="n">
        <v>29221</v>
      </c>
      <c r="E16" s="1" t="s">
        <v>33</v>
      </c>
      <c r="F16" s="1" t="n">
        <v>900</v>
      </c>
      <c r="G16" s="1" t="s">
        <v>46</v>
      </c>
      <c r="H16" s="1" t="s">
        <v>47</v>
      </c>
      <c r="I16" s="1" t="s">
        <v>36</v>
      </c>
      <c r="K16" s="1" t="n">
        <v>68</v>
      </c>
      <c r="R16" s="5" t="n">
        <v>10.8845282417148</v>
      </c>
      <c r="S16" s="6" t="n">
        <v>9796.07541754333</v>
      </c>
      <c r="T16" s="5" t="n">
        <v>10.8845282417148</v>
      </c>
      <c r="U16" s="6" t="n">
        <v>9796.07541754333</v>
      </c>
      <c r="V16" s="5" t="n">
        <v>126.817387870373</v>
      </c>
      <c r="W16" s="35" t="n">
        <v>114135.649083335</v>
      </c>
      <c r="X16" s="36" t="n">
        <f aca="false">ROUNDDOWN(DAYS360(D16,Berekening!$C$11)/360,0)</f>
        <v>46</v>
      </c>
      <c r="Y16" s="9" t="n">
        <f aca="false">V16*F16</f>
        <v>114135.649083336</v>
      </c>
      <c r="Z16" s="1" t="n">
        <f aca="false">VLOOKUP(X16,HerverdelingStap1!$A$2:$D$123,IF(G16="actief",2,IF(G16="slaper",3,4)))</f>
        <v>-0.015</v>
      </c>
      <c r="AA16" s="9" t="n">
        <f aca="false">Y16*(1+Z16)</f>
        <v>112423.614347086</v>
      </c>
      <c r="AB16" s="17" t="n">
        <f aca="false">AA16*AB$6</f>
        <v>112517.380368689</v>
      </c>
      <c r="AC16" s="9" t="n">
        <f aca="false">R16*F16</f>
        <v>9796.07541754332</v>
      </c>
      <c r="AD16" s="1" t="n">
        <f aca="false">VLOOKUP(X16,HerverdelingStap1!$A$2:$D$123,IF(G16="actief",2,IF(G16="slaper",3,4)))</f>
        <v>-0.015</v>
      </c>
      <c r="AE16" s="9" t="n">
        <f aca="false">AC16*(1+AD16)</f>
        <v>9649.13428628017</v>
      </c>
      <c r="AF16" s="37" t="n">
        <f aca="false">V16/$AC$3</f>
        <v>0.0414988796437491</v>
      </c>
      <c r="AG16" s="16" t="n">
        <f aca="false">AE16*$AG$6+$AG$3*AF16</f>
        <v>68672.3422575956</v>
      </c>
      <c r="AH16" s="7" t="n">
        <f aca="false">IF(R16=0,0,AG16/R16)</f>
        <v>6309.17029498898</v>
      </c>
      <c r="AI16" s="1" t="n">
        <f aca="false">IF(R16&gt;0, W16/R16, 0)</f>
        <v>10486.0446450873</v>
      </c>
      <c r="AJ16" s="1" t="n">
        <f aca="false">VLOOKUP(X16,HerverdelingStap1!$A$2:$D$123,IF(G16="actief",2,IF(G16="slaper",3,4)))</f>
        <v>-0.015</v>
      </c>
      <c r="AK16" s="6" t="n">
        <f aca="false">W16*AJ16</f>
        <v>-1712.03473625003</v>
      </c>
      <c r="AL16" s="1" t="n">
        <f aca="false">IF(AK16&lt;0,AK16*$AL$5,AK16)</f>
        <v>-1569.29815142596</v>
      </c>
      <c r="AM16" s="6" t="n">
        <f aca="false">W16+AL16</f>
        <v>112566.350931909</v>
      </c>
      <c r="AN16" s="1" t="n">
        <f aca="false">IF(R16&gt;0,AM16/R16,0)</f>
        <v>10341.8676888999</v>
      </c>
      <c r="AO16" s="1" t="n">
        <f aca="false">IF(G16="pensioengerechtigd",1,0)</f>
        <v>0</v>
      </c>
      <c r="AP16" s="38" t="n">
        <f aca="false">IF(AO16=1,F16*$AP$5,AN16)</f>
        <v>10341.8676888999</v>
      </c>
      <c r="AQ16" s="9" t="n">
        <f aca="false">AP16*R16</f>
        <v>112566.350931909</v>
      </c>
      <c r="AR16" s="14" t="n">
        <f aca="false">IF(AO16=1,AP16*$AR$5,AP16)</f>
        <v>10341.8676888999</v>
      </c>
      <c r="AS16" s="39" t="n">
        <f aca="false">AR16*R16</f>
        <v>112566.350931909</v>
      </c>
      <c r="AT16" s="1" t="n">
        <f aca="false">VLOOKUP(X16,HerverdelingStap3!$A$2:$D$123,IF(G16="actief",2,IF(G16="slaper",3,4)))</f>
        <v>-0.015</v>
      </c>
      <c r="AU16" s="9" t="n">
        <f aca="false">AS16*AT16</f>
        <v>-1688.49526397864</v>
      </c>
      <c r="AV16" s="1" t="n">
        <f aca="false">IF(AU16&lt;0,AU16*$AV$5,AU16)</f>
        <v>-1628.43422131298</v>
      </c>
      <c r="AW16" s="9" t="n">
        <f aca="false">AS16+AV16</f>
        <v>110937.916710596</v>
      </c>
      <c r="AX16" s="1" t="n">
        <f aca="false">IF(F16&gt;0,AW16/F16,0)</f>
        <v>123.264351900662</v>
      </c>
    </row>
    <row r="17" customFormat="false" ht="15" hidden="false" customHeight="true" outlineLevel="0" collapsed="false">
      <c r="A17" s="1" t="n">
        <v>8</v>
      </c>
      <c r="B17" s="1" t="n">
        <v>1008</v>
      </c>
      <c r="C17" s="1" t="s">
        <v>49</v>
      </c>
      <c r="D17" s="3" t="n">
        <v>29221</v>
      </c>
      <c r="E17" s="1" t="s">
        <v>33</v>
      </c>
      <c r="F17" s="1" t="n">
        <v>850</v>
      </c>
      <c r="G17" s="1" t="s">
        <v>46</v>
      </c>
      <c r="H17" s="1" t="s">
        <v>47</v>
      </c>
      <c r="I17" s="1" t="s">
        <v>36</v>
      </c>
      <c r="K17" s="1" t="n">
        <v>68</v>
      </c>
      <c r="L17" s="1" t="n">
        <v>3</v>
      </c>
      <c r="R17" s="5" t="n">
        <v>10.7228651001287</v>
      </c>
      <c r="S17" s="6" t="n">
        <v>9114.43533510941</v>
      </c>
      <c r="T17" s="5" t="n">
        <v>10.7228651001287</v>
      </c>
      <c r="U17" s="6" t="n">
        <v>9114.43533510941</v>
      </c>
      <c r="V17" s="5" t="n">
        <v>124.933824625776</v>
      </c>
      <c r="W17" s="35" t="n">
        <v>106193.75093191</v>
      </c>
      <c r="X17" s="36" t="n">
        <f aca="false">ROUNDDOWN(DAYS360(D17,Berekening!$C$11)/360,0)</f>
        <v>46</v>
      </c>
      <c r="Y17" s="9" t="n">
        <f aca="false">V17*F17</f>
        <v>106193.75093191</v>
      </c>
      <c r="Z17" s="1" t="n">
        <f aca="false">VLOOKUP(X17,HerverdelingStap1!$A$2:$D$123,IF(G17="actief",2,IF(G17="slaper",3,4)))</f>
        <v>-0.015</v>
      </c>
      <c r="AA17" s="9" t="n">
        <f aca="false">Y17*(1+Z17)</f>
        <v>104600.844667931</v>
      </c>
      <c r="AB17" s="17" t="n">
        <f aca="false">AA17*AB$6</f>
        <v>104688.086170686</v>
      </c>
      <c r="AC17" s="9" t="n">
        <f aca="false">R17*F17</f>
        <v>9114.4353351094</v>
      </c>
      <c r="AD17" s="1" t="n">
        <f aca="false">VLOOKUP(X17,HerverdelingStap1!$A$2:$D$123,IF(G17="actief",2,IF(G17="slaper",3,4)))</f>
        <v>-0.015</v>
      </c>
      <c r="AE17" s="9" t="n">
        <f aca="false">AC17*(1+AD17)</f>
        <v>8977.71880508276</v>
      </c>
      <c r="AF17" s="37" t="n">
        <f aca="false">V17/$AC$3</f>
        <v>0.040882514918836</v>
      </c>
      <c r="AG17" s="16" t="n">
        <f aca="false">AE17*$AG$6+$AG$3*AF17</f>
        <v>67124.2808607245</v>
      </c>
      <c r="AH17" s="7" t="n">
        <f aca="false">IF(R17=0,0,AG17/R17)</f>
        <v>6259.92029498896</v>
      </c>
      <c r="AI17" s="1" t="n">
        <f aca="false">IF(R17&gt;0, W17/R17, 0)</f>
        <v>9903.48660924919</v>
      </c>
      <c r="AJ17" s="1" t="n">
        <f aca="false">VLOOKUP(X17,HerverdelingStap1!$A$2:$D$123,IF(G17="actief",2,IF(G17="slaper",3,4)))</f>
        <v>-0.015</v>
      </c>
      <c r="AK17" s="6" t="n">
        <f aca="false">W17*AJ17</f>
        <v>-1592.90626397865</v>
      </c>
      <c r="AL17" s="1" t="n">
        <f aca="false">IF(AK17&lt;0,AK17*$AL$5,AK17)</f>
        <v>-1460.10171553638</v>
      </c>
      <c r="AM17" s="6" t="n">
        <f aca="false">W17+AL17</f>
        <v>104733.649216374</v>
      </c>
      <c r="AN17" s="1" t="n">
        <f aca="false">IF(R17&gt;0,AM17/R17,0)</f>
        <v>9767.31948396111</v>
      </c>
      <c r="AO17" s="1" t="n">
        <f aca="false">IF(G17="pensioengerechtigd",1,0)</f>
        <v>0</v>
      </c>
      <c r="AP17" s="38" t="n">
        <f aca="false">IF(AO17=1,F17*$AP$5,AN17)</f>
        <v>9767.31948396111</v>
      </c>
      <c r="AQ17" s="9" t="n">
        <f aca="false">AP17*R17</f>
        <v>104733.649216374</v>
      </c>
      <c r="AR17" s="14" t="n">
        <f aca="false">IF(AO17=1,AP17*$AR$5,AP17)</f>
        <v>9767.31948396111</v>
      </c>
      <c r="AS17" s="39" t="n">
        <f aca="false">AR17*R17</f>
        <v>104733.649216374</v>
      </c>
      <c r="AT17" s="1" t="n">
        <f aca="false">VLOOKUP(X17,HerverdelingStap3!$A$2:$D$123,IF(G17="actief",2,IF(G17="slaper",3,4)))</f>
        <v>-0.015</v>
      </c>
      <c r="AU17" s="9" t="n">
        <f aca="false">AS17*AT17</f>
        <v>-1571.0047382456</v>
      </c>
      <c r="AV17" s="1" t="n">
        <f aca="false">IF(AU17&lt;0,AU17*$AV$5,AU17)</f>
        <v>-1515.12292168108</v>
      </c>
      <c r="AW17" s="9" t="n">
        <f aca="false">AS17+AV17</f>
        <v>103218.526294693</v>
      </c>
      <c r="AX17" s="1" t="n">
        <f aca="false">IF(F17&gt;0,AW17/F17,0)</f>
        <v>121.433560346697</v>
      </c>
    </row>
    <row r="18" customFormat="false" ht="15" hidden="false" customHeight="true" outlineLevel="0" collapsed="false">
      <c r="A18" s="1" t="n">
        <v>9</v>
      </c>
      <c r="B18" s="1" t="n">
        <v>1009</v>
      </c>
      <c r="C18" s="1" t="s">
        <v>51</v>
      </c>
      <c r="D18" s="3" t="n">
        <v>29312</v>
      </c>
      <c r="E18" s="1" t="s">
        <v>33</v>
      </c>
      <c r="F18" s="1" t="n">
        <v>750</v>
      </c>
      <c r="G18" s="1" t="s">
        <v>46</v>
      </c>
      <c r="H18" s="1" t="s">
        <v>47</v>
      </c>
      <c r="I18" s="1" t="s">
        <v>36</v>
      </c>
      <c r="K18" s="1" t="n">
        <v>68</v>
      </c>
      <c r="R18" s="5" t="n">
        <v>10.8318351630553</v>
      </c>
      <c r="S18" s="6" t="n">
        <v>8123.87637229146</v>
      </c>
      <c r="T18" s="5" t="n">
        <v>10.8318351630553</v>
      </c>
      <c r="U18" s="6" t="n">
        <v>8123.87637229146</v>
      </c>
      <c r="V18" s="5" t="n">
        <v>126.203452342249</v>
      </c>
      <c r="W18" s="35" t="n">
        <v>94652.589256687</v>
      </c>
      <c r="X18" s="36" t="n">
        <f aca="false">ROUNDDOWN(DAYS360(D18,Berekening!$C$11)/360,0)</f>
        <v>45</v>
      </c>
      <c r="Y18" s="9" t="n">
        <f aca="false">V18*F18</f>
        <v>94652.5892566867</v>
      </c>
      <c r="Z18" s="1" t="n">
        <f aca="false">VLOOKUP(X18,HerverdelingStap1!$A$2:$D$123,IF(G18="actief",2,IF(G18="slaper",3,4)))</f>
        <v>-0.015</v>
      </c>
      <c r="AA18" s="9" t="n">
        <f aca="false">Y18*(1+Z18)</f>
        <v>93232.8004178364</v>
      </c>
      <c r="AB18" s="17" t="n">
        <f aca="false">AA18*AB$6</f>
        <v>93310.5604936787</v>
      </c>
      <c r="AC18" s="9" t="n">
        <f aca="false">R18*F18</f>
        <v>8123.87637229148</v>
      </c>
      <c r="AD18" s="1" t="n">
        <f aca="false">VLOOKUP(X18,HerverdelingStap1!$A$2:$D$123,IF(G18="actief",2,IF(G18="slaper",3,4)))</f>
        <v>-0.015</v>
      </c>
      <c r="AE18" s="9" t="n">
        <f aca="false">AC18*(1+AD18)</f>
        <v>8002.0182267071</v>
      </c>
      <c r="AF18" s="37" t="n">
        <f aca="false">V18/$AC$3</f>
        <v>0.0412979794594882</v>
      </c>
      <c r="AG18" s="16" t="n">
        <f aca="false">AE18*$AG$6+$AG$3*AF18</f>
        <v>66739.4890056237</v>
      </c>
      <c r="AH18" s="7" t="n">
        <f aca="false">IF(R18=0,0,AG18/R18)</f>
        <v>6161.42029498893</v>
      </c>
      <c r="AI18" s="1" t="n">
        <f aca="false">IF(R18&gt;0, W18/R18, 0)</f>
        <v>8738.37053757275</v>
      </c>
      <c r="AJ18" s="1" t="n">
        <f aca="false">VLOOKUP(X18,HerverdelingStap1!$A$2:$D$123,IF(G18="actief",2,IF(G18="slaper",3,4)))</f>
        <v>-0.015</v>
      </c>
      <c r="AK18" s="6" t="n">
        <f aca="false">W18*AJ18</f>
        <v>-1419.78883885031</v>
      </c>
      <c r="AL18" s="1" t="n">
        <f aca="false">IF(AK18&lt;0,AK18*$AL$5,AK18)</f>
        <v>-1301.41751977725</v>
      </c>
      <c r="AM18" s="6" t="n">
        <f aca="false">W18+AL18</f>
        <v>93351.1717369098</v>
      </c>
      <c r="AN18" s="1" t="n">
        <f aca="false">IF(R18&gt;0,AM18/R18,0)</f>
        <v>8618.22307408328</v>
      </c>
      <c r="AO18" s="1" t="n">
        <f aca="false">IF(G18="pensioengerechtigd",1,0)</f>
        <v>0</v>
      </c>
      <c r="AP18" s="38" t="n">
        <f aca="false">IF(AO18=1,F18*$AP$5,AN18)</f>
        <v>8618.22307408328</v>
      </c>
      <c r="AQ18" s="9" t="n">
        <f aca="false">AP18*R18</f>
        <v>93351.1717369098</v>
      </c>
      <c r="AR18" s="14" t="n">
        <f aca="false">IF(AO18=1,AP18*$AR$5,AP18)</f>
        <v>8618.22307408328</v>
      </c>
      <c r="AS18" s="39" t="n">
        <f aca="false">AR18*R18</f>
        <v>93351.1717369098</v>
      </c>
      <c r="AT18" s="1" t="n">
        <f aca="false">VLOOKUP(X18,HerverdelingStap3!$A$2:$D$123,IF(G18="actief",2,IF(G18="slaper",3,4)))</f>
        <v>-0.015</v>
      </c>
      <c r="AU18" s="9" t="n">
        <f aca="false">AS18*AT18</f>
        <v>-1400.26757605365</v>
      </c>
      <c r="AV18" s="1" t="n">
        <f aca="false">IF(AU18&lt;0,AU18*$AV$5,AU18)</f>
        <v>-1350.45900837634</v>
      </c>
      <c r="AW18" s="9" t="n">
        <f aca="false">AS18+AV18</f>
        <v>92000.7127285334</v>
      </c>
      <c r="AX18" s="1" t="n">
        <f aca="false">IF(F18&gt;0,AW18/F18,0)</f>
        <v>122.667616971378</v>
      </c>
    </row>
    <row r="19" customFormat="false" ht="15" hidden="false" customHeight="true" outlineLevel="0" collapsed="false">
      <c r="A19" s="1" t="n">
        <v>10</v>
      </c>
      <c r="B19" s="1" t="n">
        <v>1010</v>
      </c>
      <c r="C19" s="1" t="s">
        <v>53</v>
      </c>
      <c r="D19" s="3" t="n">
        <v>29312</v>
      </c>
      <c r="E19" s="1" t="s">
        <v>33</v>
      </c>
      <c r="F19" s="1" t="n">
        <v>650</v>
      </c>
      <c r="G19" s="1" t="s">
        <v>46</v>
      </c>
      <c r="H19" s="1" t="s">
        <v>47</v>
      </c>
      <c r="I19" s="1" t="s">
        <v>36</v>
      </c>
      <c r="K19" s="1" t="n">
        <v>68</v>
      </c>
      <c r="L19" s="1" t="n">
        <v>3</v>
      </c>
      <c r="M19" s="1" t="n">
        <v>31</v>
      </c>
      <c r="R19" s="5" t="n">
        <v>10.6710623648021</v>
      </c>
      <c r="S19" s="6" t="n">
        <v>6936.19053712139</v>
      </c>
      <c r="T19" s="5" t="n">
        <v>10.6710623648021</v>
      </c>
      <c r="U19" s="6" t="n">
        <v>6936.19053712139</v>
      </c>
      <c r="V19" s="5" t="n">
        <v>124.330262630918</v>
      </c>
      <c r="W19" s="35" t="n">
        <v>80814.6707100968</v>
      </c>
      <c r="X19" s="36" t="n">
        <f aca="false">ROUNDDOWN(DAYS360(D19,Berekening!$C$11)/360,0)</f>
        <v>45</v>
      </c>
      <c r="Y19" s="9" t="n">
        <f aca="false">V19*F19</f>
        <v>80814.6707100967</v>
      </c>
      <c r="Z19" s="1" t="n">
        <f aca="false">VLOOKUP(X19,HerverdelingStap1!$A$2:$D$123,IF(G19="actief",2,IF(G19="slaper",3,4)))</f>
        <v>-0.015</v>
      </c>
      <c r="AA19" s="9" t="n">
        <f aca="false">Y19*(1+Z19)</f>
        <v>79602.4506494453</v>
      </c>
      <c r="AB19" s="17" t="n">
        <f aca="false">AA19*AB$6</f>
        <v>79668.8424404457</v>
      </c>
      <c r="AC19" s="9" t="n">
        <f aca="false">R19*F19</f>
        <v>6936.19053712137</v>
      </c>
      <c r="AD19" s="1" t="n">
        <f aca="false">VLOOKUP(X19,HerverdelingStap1!$A$2:$D$123,IF(G19="actief",2,IF(G19="slaper",3,4)))</f>
        <v>-0.015</v>
      </c>
      <c r="AE19" s="9" t="n">
        <f aca="false">AC19*(1+AD19)</f>
        <v>6832.14767906455</v>
      </c>
      <c r="AF19" s="37" t="n">
        <f aca="false">V19/$AC$3</f>
        <v>0.0406850093006966</v>
      </c>
      <c r="AG19" s="16" t="n">
        <f aca="false">AE19*$AG$6+$AG$3*AF19</f>
        <v>64697.8005806516</v>
      </c>
      <c r="AH19" s="7" t="n">
        <f aca="false">IF(R19=0,0,AG19/R19)</f>
        <v>6062.92029498897</v>
      </c>
      <c r="AI19" s="1" t="n">
        <f aca="false">IF(R19&gt;0, W19/R19, 0)</f>
        <v>7573.25446589643</v>
      </c>
      <c r="AJ19" s="1" t="n">
        <f aca="false">VLOOKUP(X19,HerverdelingStap1!$A$2:$D$123,IF(G19="actief",2,IF(G19="slaper",3,4)))</f>
        <v>-0.015</v>
      </c>
      <c r="AK19" s="6" t="n">
        <f aca="false">W19*AJ19</f>
        <v>-1212.22006065145</v>
      </c>
      <c r="AL19" s="1" t="n">
        <f aca="false">IF(AK19&lt;0,AK19*$AL$5,AK19)</f>
        <v>-1111.15426575316</v>
      </c>
      <c r="AM19" s="6" t="n">
        <f aca="false">W19+AL19</f>
        <v>79703.5164443437</v>
      </c>
      <c r="AN19" s="1" t="n">
        <f aca="false">IF(R19&gt;0,AM19/R19,0)</f>
        <v>7469.12666420555</v>
      </c>
      <c r="AO19" s="1" t="n">
        <f aca="false">IF(G19="pensioengerechtigd",1,0)</f>
        <v>0</v>
      </c>
      <c r="AP19" s="38" t="n">
        <f aca="false">IF(AO19=1,F19*$AP$5,AN19)</f>
        <v>7469.12666420555</v>
      </c>
      <c r="AQ19" s="9" t="n">
        <f aca="false">AP19*R19</f>
        <v>79703.5164443437</v>
      </c>
      <c r="AR19" s="14" t="n">
        <f aca="false">IF(AO19=1,AP19*$AR$5,AP19)</f>
        <v>7469.12666420555</v>
      </c>
      <c r="AS19" s="39" t="n">
        <f aca="false">AR19*R19</f>
        <v>79703.5164443437</v>
      </c>
      <c r="AT19" s="1" t="n">
        <f aca="false">VLOOKUP(X19,HerverdelingStap3!$A$2:$D$123,IF(G19="actief",2,IF(G19="slaper",3,4)))</f>
        <v>-0.015</v>
      </c>
      <c r="AU19" s="9" t="n">
        <f aca="false">AS19*AT19</f>
        <v>-1195.55274666515</v>
      </c>
      <c r="AV19" s="1" t="n">
        <f aca="false">IF(AU19&lt;0,AU19*$AV$5,AU19)</f>
        <v>-1153.02603897555</v>
      </c>
      <c r="AW19" s="9" t="n">
        <f aca="false">AS19+AV19</f>
        <v>78550.4904053681</v>
      </c>
      <c r="AX19" s="1" t="n">
        <f aca="false">IF(F19&gt;0,AW19/F19,0)</f>
        <v>120.846908315951</v>
      </c>
    </row>
    <row r="20" customFormat="false" ht="15" hidden="false" customHeight="true" outlineLevel="0" collapsed="false">
      <c r="A20" s="1" t="n">
        <v>11</v>
      </c>
      <c r="B20" s="1" t="n">
        <v>1011</v>
      </c>
      <c r="C20" s="1" t="s">
        <v>55</v>
      </c>
      <c r="D20" s="3" t="n">
        <v>29221</v>
      </c>
      <c r="E20" s="1" t="s">
        <v>39</v>
      </c>
      <c r="F20" s="1" t="n">
        <v>560</v>
      </c>
      <c r="G20" s="1" t="s">
        <v>46</v>
      </c>
      <c r="H20" s="1" t="s">
        <v>47</v>
      </c>
      <c r="I20" s="1" t="s">
        <v>36</v>
      </c>
      <c r="K20" s="1" t="n">
        <v>68</v>
      </c>
      <c r="M20" s="1" t="n">
        <v>5</v>
      </c>
      <c r="N20" s="1" t="n">
        <v>75</v>
      </c>
      <c r="R20" s="5" t="n">
        <v>4.14425438278109</v>
      </c>
      <c r="S20" s="6" t="n">
        <v>2320.78245435741</v>
      </c>
      <c r="T20" s="5" t="n">
        <v>4.14425438278109</v>
      </c>
      <c r="U20" s="6" t="n">
        <v>2320.78245435741</v>
      </c>
      <c r="V20" s="5" t="n">
        <v>48.2853738649348</v>
      </c>
      <c r="W20" s="35" t="n">
        <v>27039.8093643635</v>
      </c>
      <c r="X20" s="36" t="n">
        <f aca="false">ROUNDDOWN(DAYS360(D20,Berekening!$C$11)/360,0)</f>
        <v>46</v>
      </c>
      <c r="Y20" s="9" t="n">
        <f aca="false">V20*F20</f>
        <v>27039.8093643635</v>
      </c>
      <c r="Z20" s="1" t="n">
        <f aca="false">VLOOKUP(X20,HerverdelingStap1!$A$2:$D$123,IF(G20="actief",2,IF(G20="slaper",3,4)))</f>
        <v>-0.015</v>
      </c>
      <c r="AA20" s="9" t="n">
        <f aca="false">Y20*(1+Z20)</f>
        <v>26634.212223898</v>
      </c>
      <c r="AB20" s="17" t="n">
        <f aca="false">AA20*AB$6</f>
        <v>26656.4262768198</v>
      </c>
      <c r="AC20" s="9" t="n">
        <f aca="false">R20*F20</f>
        <v>2320.78245435741</v>
      </c>
      <c r="AD20" s="1" t="n">
        <f aca="false">VLOOKUP(X20,HerverdelingStap1!$A$2:$D$123,IF(G20="actief",2,IF(G20="slaper",3,4)))</f>
        <v>-0.015</v>
      </c>
      <c r="AE20" s="9" t="n">
        <f aca="false">AC20*(1+AD20)</f>
        <v>2285.97071754205</v>
      </c>
      <c r="AF20" s="37" t="n">
        <f aca="false">V20/$AC$3</f>
        <v>0.0158005850161694</v>
      </c>
      <c r="AG20" s="16" t="n">
        <f aca="false">AE20*$AG$6+$AG$3*AF20</f>
        <v>24758.8958539268</v>
      </c>
      <c r="AH20" s="7" t="n">
        <f aca="false">IF(R20=0,0,AG20/R20)</f>
        <v>5974.27029498895</v>
      </c>
      <c r="AI20" s="1" t="n">
        <f aca="false">IF(R20&gt;0, W20/R20, 0)</f>
        <v>6524.65000138767</v>
      </c>
      <c r="AJ20" s="1" t="n">
        <f aca="false">VLOOKUP(X20,HerverdelingStap1!$A$2:$D$123,IF(G20="actief",2,IF(G20="slaper",3,4)))</f>
        <v>-0.015</v>
      </c>
      <c r="AK20" s="6" t="n">
        <f aca="false">W20*AJ20</f>
        <v>-405.597140465452</v>
      </c>
      <c r="AL20" s="1" t="n">
        <f aca="false">IF(AK20&lt;0,AK20*$AL$5,AK20)</f>
        <v>-371.781500269243</v>
      </c>
      <c r="AM20" s="6" t="n">
        <f aca="false">W20+AL20</f>
        <v>26668.0278640943</v>
      </c>
      <c r="AN20" s="1" t="n">
        <f aca="false">IF(R20&gt;0,AM20/R20,0)</f>
        <v>6434.93989531553</v>
      </c>
      <c r="AO20" s="1" t="n">
        <f aca="false">IF(G20="pensioengerechtigd",1,0)</f>
        <v>0</v>
      </c>
      <c r="AP20" s="38" t="n">
        <f aca="false">IF(AO20=1,F20*$AP$5,AN20)</f>
        <v>6434.93989531553</v>
      </c>
      <c r="AQ20" s="9" t="n">
        <f aca="false">AP20*R20</f>
        <v>26668.0278640943</v>
      </c>
      <c r="AR20" s="14" t="n">
        <f aca="false">IF(AO20=1,AP20*$AR$5,AP20)</f>
        <v>6434.93989531553</v>
      </c>
      <c r="AS20" s="39" t="n">
        <f aca="false">AR20*R20</f>
        <v>26668.0278640943</v>
      </c>
      <c r="AT20" s="1" t="n">
        <f aca="false">VLOOKUP(X20,HerverdelingStap3!$A$2:$D$123,IF(G20="actief",2,IF(G20="slaper",3,4)))</f>
        <v>-0.015</v>
      </c>
      <c r="AU20" s="9" t="n">
        <f aca="false">AS20*AT20</f>
        <v>-400.020417961414</v>
      </c>
      <c r="AV20" s="1" t="n">
        <f aca="false">IF(AU20&lt;0,AU20*$AV$5,AU20)</f>
        <v>-385.791391737376</v>
      </c>
      <c r="AW20" s="9" t="n">
        <f aca="false">AS20+AV20</f>
        <v>26282.2364723569</v>
      </c>
      <c r="AX20" s="1" t="n">
        <f aca="false">IF(F20&gt;0,AW20/F20,0)</f>
        <v>46.9325651292087</v>
      </c>
    </row>
    <row r="21" customFormat="false" ht="15" hidden="false" customHeight="true" outlineLevel="0" collapsed="false">
      <c r="A21" s="1" t="n">
        <v>12</v>
      </c>
      <c r="B21" s="1" t="n">
        <v>1012</v>
      </c>
      <c r="C21" s="1" t="s">
        <v>57</v>
      </c>
      <c r="D21" s="3" t="n">
        <v>29221</v>
      </c>
      <c r="E21" s="1" t="s">
        <v>39</v>
      </c>
      <c r="F21" s="1" t="n">
        <v>800</v>
      </c>
      <c r="G21" s="1" t="s">
        <v>46</v>
      </c>
      <c r="H21" s="1" t="s">
        <v>47</v>
      </c>
      <c r="I21" s="1" t="s">
        <v>36</v>
      </c>
      <c r="K21" s="1" t="n">
        <v>68</v>
      </c>
      <c r="N21" s="1" t="n">
        <v>75</v>
      </c>
      <c r="O21" s="1" t="n">
        <v>3</v>
      </c>
      <c r="R21" s="5" t="n">
        <v>4.27412013073606</v>
      </c>
      <c r="S21" s="6" t="n">
        <v>3419.29610458885</v>
      </c>
      <c r="T21" s="5" t="n">
        <v>4.27412013073606</v>
      </c>
      <c r="U21" s="6" t="n">
        <v>3419.29610458885</v>
      </c>
      <c r="V21" s="5" t="n">
        <v>49.7984605659609</v>
      </c>
      <c r="W21" s="35" t="n">
        <v>39838.7684527687</v>
      </c>
      <c r="X21" s="36" t="n">
        <f aca="false">ROUNDDOWN(DAYS360(D21,Berekening!$C$11)/360,0)</f>
        <v>46</v>
      </c>
      <c r="Y21" s="9" t="n">
        <f aca="false">V21*F21</f>
        <v>39838.7684527687</v>
      </c>
      <c r="Z21" s="1" t="n">
        <f aca="false">VLOOKUP(X21,HerverdelingStap1!$A$2:$D$123,IF(G21="actief",2,IF(G21="slaper",3,4)))</f>
        <v>-0.015</v>
      </c>
      <c r="AA21" s="9" t="n">
        <f aca="false">Y21*(1+Z21)</f>
        <v>39241.1869259772</v>
      </c>
      <c r="AB21" s="17" t="n">
        <f aca="false">AA21*AB$6</f>
        <v>39273.9157259041</v>
      </c>
      <c r="AC21" s="9" t="n">
        <f aca="false">R21*F21</f>
        <v>3419.29610458885</v>
      </c>
      <c r="AD21" s="1" t="n">
        <f aca="false">VLOOKUP(X21,HerverdelingStap1!$A$2:$D$123,IF(G21="actief",2,IF(G21="slaper",3,4)))</f>
        <v>-0.015</v>
      </c>
      <c r="AE21" s="9" t="n">
        <f aca="false">AC21*(1+AD21)</f>
        <v>3368.00666302002</v>
      </c>
      <c r="AF21" s="37" t="n">
        <f aca="false">V21/$AC$3</f>
        <v>0.0162957174577918</v>
      </c>
      <c r="AG21" s="16" t="n">
        <f aca="false">AE21*$AG$6+$AG$3*AF21</f>
        <v>26545.1509331768</v>
      </c>
      <c r="AH21" s="7" t="n">
        <f aca="false">IF(R21=0,0,AG21/R21)</f>
        <v>6210.67029498896</v>
      </c>
      <c r="AI21" s="1" t="n">
        <f aca="false">IF(R21&gt;0, W21/R21, 0)</f>
        <v>9320.92857341095</v>
      </c>
      <c r="AJ21" s="1" t="n">
        <f aca="false">VLOOKUP(X21,HerverdelingStap1!$A$2:$D$123,IF(G21="actief",2,IF(G21="slaper",3,4)))</f>
        <v>-0.015</v>
      </c>
      <c r="AK21" s="6" t="n">
        <f aca="false">W21*AJ21</f>
        <v>-597.581526791531</v>
      </c>
      <c r="AL21" s="1" t="n">
        <f aca="false">IF(AK21&lt;0,AK21*$AL$5,AK21)</f>
        <v>-547.759671847745</v>
      </c>
      <c r="AM21" s="6" t="n">
        <f aca="false">W21+AL21</f>
        <v>39291.008780921</v>
      </c>
      <c r="AN21" s="1" t="n">
        <f aca="false">IF(R21&gt;0,AM21/R21,0)</f>
        <v>9192.77127902218</v>
      </c>
      <c r="AO21" s="1" t="n">
        <f aca="false">IF(G21="pensioengerechtigd",1,0)</f>
        <v>0</v>
      </c>
      <c r="AP21" s="38" t="n">
        <f aca="false">IF(AO21=1,F21*$AP$5,AN21)</f>
        <v>9192.77127902218</v>
      </c>
      <c r="AQ21" s="9" t="n">
        <f aca="false">AP21*R21</f>
        <v>39291.008780921</v>
      </c>
      <c r="AR21" s="14" t="n">
        <f aca="false">IF(AO21=1,AP21*$AR$5,AP21)</f>
        <v>9192.77127902218</v>
      </c>
      <c r="AS21" s="39" t="n">
        <f aca="false">AR21*R21</f>
        <v>39291.008780921</v>
      </c>
      <c r="AT21" s="1" t="n">
        <f aca="false">VLOOKUP(X21,HerverdelingStap3!$A$2:$D$123,IF(G21="actief",2,IF(G21="slaper",3,4)))</f>
        <v>-0.015</v>
      </c>
      <c r="AU21" s="9" t="n">
        <f aca="false">AS21*AT21</f>
        <v>-589.365131713814</v>
      </c>
      <c r="AV21" s="1" t="n">
        <f aca="false">IF(AU21&lt;0,AU21*$AV$5,AU21)</f>
        <v>-568.400972040599</v>
      </c>
      <c r="AW21" s="9" t="n">
        <f aca="false">AS21+AV21</f>
        <v>38722.6078088804</v>
      </c>
      <c r="AX21" s="1" t="n">
        <f aca="false">IF(F21&gt;0,AW21/F21,0)</f>
        <v>48.4032597611004</v>
      </c>
    </row>
    <row r="22" customFormat="false" ht="15" hidden="false" customHeight="true" outlineLevel="0" collapsed="false">
      <c r="A22" s="1" t="n">
        <v>13</v>
      </c>
      <c r="B22" s="1" t="n">
        <v>1013</v>
      </c>
      <c r="C22" s="1" t="s">
        <v>59</v>
      </c>
      <c r="D22" s="3" t="n">
        <v>29221</v>
      </c>
      <c r="E22" s="1" t="s">
        <v>39</v>
      </c>
      <c r="F22" s="1" t="n">
        <v>980</v>
      </c>
      <c r="G22" s="1" t="s">
        <v>46</v>
      </c>
      <c r="H22" s="1" t="s">
        <v>47</v>
      </c>
      <c r="I22" s="1" t="s">
        <v>36</v>
      </c>
      <c r="K22" s="1" t="n">
        <v>68</v>
      </c>
      <c r="L22" s="1" t="n">
        <v>7</v>
      </c>
      <c r="N22" s="1" t="n">
        <v>75</v>
      </c>
      <c r="R22" s="5" t="n">
        <v>3.76704038574688</v>
      </c>
      <c r="S22" s="6" t="n">
        <v>3691.69957803194</v>
      </c>
      <c r="T22" s="5" t="n">
        <v>3.76704038574688</v>
      </c>
      <c r="U22" s="6" t="n">
        <v>3691.69957803194</v>
      </c>
      <c r="V22" s="5" t="n">
        <v>43.8903929608764</v>
      </c>
      <c r="W22" s="35" t="n">
        <v>43012.5851016589</v>
      </c>
      <c r="X22" s="36" t="n">
        <f aca="false">ROUNDDOWN(DAYS360(D22,Berekening!$C$11)/360,0)</f>
        <v>46</v>
      </c>
      <c r="Y22" s="9" t="n">
        <f aca="false">V22*F22</f>
        <v>43012.5851016589</v>
      </c>
      <c r="Z22" s="1" t="n">
        <f aca="false">VLOOKUP(X22,HerverdelingStap1!$A$2:$D$123,IF(G22="actief",2,IF(G22="slaper",3,4)))</f>
        <v>-0.015</v>
      </c>
      <c r="AA22" s="9" t="n">
        <f aca="false">Y22*(1+Z22)</f>
        <v>42367.396325134</v>
      </c>
      <c r="AB22" s="17" t="n">
        <f aca="false">AA22*AB$6</f>
        <v>42402.7325151521</v>
      </c>
      <c r="AC22" s="9" t="n">
        <f aca="false">R22*F22</f>
        <v>3691.69957803194</v>
      </c>
      <c r="AD22" s="1" t="n">
        <f aca="false">VLOOKUP(X22,HerverdelingStap1!$A$2:$D$123,IF(G22="actief",2,IF(G22="slaper",3,4)))</f>
        <v>-0.015</v>
      </c>
      <c r="AE22" s="9" t="n">
        <f aca="false">AC22*(1+AD22)</f>
        <v>3636.32408436146</v>
      </c>
      <c r="AF22" s="37" t="n">
        <f aca="false">V22/$AC$3</f>
        <v>0.0143624006580392</v>
      </c>
      <c r="AG22" s="16" t="n">
        <f aca="false">AE22*$AG$6+$AG$3*AF22</f>
        <v>24063.7420841748</v>
      </c>
      <c r="AH22" s="7" t="n">
        <f aca="false">IF(R22=0,0,AG22/R22)</f>
        <v>6387.97029498895</v>
      </c>
      <c r="AI22" s="1" t="n">
        <f aca="false">IF(R22&gt;0, W22/R22, 0)</f>
        <v>11418.1375024284</v>
      </c>
      <c r="AJ22" s="1" t="n">
        <f aca="false">VLOOKUP(X22,HerverdelingStap1!$A$2:$D$123,IF(G22="actief",2,IF(G22="slaper",3,4)))</f>
        <v>-0.015</v>
      </c>
      <c r="AK22" s="6" t="n">
        <f aca="false">W22*AJ22</f>
        <v>-645.188776524884</v>
      </c>
      <c r="AL22" s="1" t="n">
        <f aca="false">IF(AK22&lt;0,AK22*$AL$5,AK22)</f>
        <v>-591.397787020961</v>
      </c>
      <c r="AM22" s="6" t="n">
        <f aca="false">W22+AL22</f>
        <v>42421.1873146379</v>
      </c>
      <c r="AN22" s="1" t="n">
        <f aca="false">IF(R22&gt;0,AM22/R22,0)</f>
        <v>11261.1448168022</v>
      </c>
      <c r="AO22" s="1" t="n">
        <f aca="false">IF(G22="pensioengerechtigd",1,0)</f>
        <v>0</v>
      </c>
      <c r="AP22" s="38" t="n">
        <f aca="false">IF(AO22=1,F22*$AP$5,AN22)</f>
        <v>11261.1448168022</v>
      </c>
      <c r="AQ22" s="9" t="n">
        <f aca="false">AP22*R22</f>
        <v>42421.1873146379</v>
      </c>
      <c r="AR22" s="14" t="n">
        <f aca="false">IF(AO22=1,AP22*$AR$5,AP22)</f>
        <v>11261.1448168022</v>
      </c>
      <c r="AS22" s="39" t="n">
        <f aca="false">AR22*R22</f>
        <v>42421.1873146379</v>
      </c>
      <c r="AT22" s="1" t="n">
        <f aca="false">VLOOKUP(X22,HerverdelingStap3!$A$2:$D$123,IF(G22="actief",2,IF(G22="slaper",3,4)))</f>
        <v>-0.015</v>
      </c>
      <c r="AU22" s="9" t="n">
        <f aca="false">AS22*AT22</f>
        <v>-636.317809719569</v>
      </c>
      <c r="AV22" s="1" t="n">
        <f aca="false">IF(AU22&lt;0,AU22*$AV$5,AU22)</f>
        <v>-613.683508082008</v>
      </c>
      <c r="AW22" s="9" t="n">
        <f aca="false">AS22+AV22</f>
        <v>41807.5038065559</v>
      </c>
      <c r="AX22" s="1" t="n">
        <f aca="false">IF(F22&gt;0,AW22/F22,0)</f>
        <v>42.660718169955</v>
      </c>
    </row>
    <row r="23" customFormat="false" ht="15" hidden="false" customHeight="true" outlineLevel="0" collapsed="false">
      <c r="A23" s="1" t="n">
        <v>14</v>
      </c>
      <c r="B23" s="1" t="n">
        <v>1014</v>
      </c>
      <c r="C23" s="1" t="s">
        <v>61</v>
      </c>
      <c r="D23" s="3" t="n">
        <v>29221</v>
      </c>
      <c r="E23" s="1" t="s">
        <v>39</v>
      </c>
      <c r="F23" s="1" t="n">
        <v>235</v>
      </c>
      <c r="G23" s="1" t="s">
        <v>46</v>
      </c>
      <c r="H23" s="1" t="s">
        <v>47</v>
      </c>
      <c r="I23" s="1" t="s">
        <v>36</v>
      </c>
      <c r="K23" s="1" t="n">
        <v>68</v>
      </c>
      <c r="L23" s="1" t="n">
        <v>7</v>
      </c>
      <c r="N23" s="1" t="n">
        <v>75</v>
      </c>
      <c r="O23" s="1" t="n">
        <v>3</v>
      </c>
      <c r="P23" s="1" t="n">
        <v>15</v>
      </c>
      <c r="R23" s="5" t="n">
        <v>3.89690613370185</v>
      </c>
      <c r="S23" s="6" t="n">
        <v>915.772941419935</v>
      </c>
      <c r="T23" s="5" t="n">
        <v>3.89690613370185</v>
      </c>
      <c r="U23" s="6" t="n">
        <v>915.772941419935</v>
      </c>
      <c r="V23" s="5" t="n">
        <v>45.4034796619025</v>
      </c>
      <c r="W23" s="35" t="n">
        <v>10669.8177205471</v>
      </c>
      <c r="X23" s="36" t="n">
        <f aca="false">ROUNDDOWN(DAYS360(D23,Berekening!$C$11)/360,0)</f>
        <v>46</v>
      </c>
      <c r="Y23" s="9" t="n">
        <f aca="false">V23*F23</f>
        <v>10669.8177205471</v>
      </c>
      <c r="Z23" s="1" t="n">
        <f aca="false">VLOOKUP(X23,HerverdelingStap1!$A$2:$D$123,IF(G23="actief",2,IF(G23="slaper",3,4)))</f>
        <v>-0.015</v>
      </c>
      <c r="AA23" s="9" t="n">
        <f aca="false">Y23*(1+Z23)</f>
        <v>10509.7704547389</v>
      </c>
      <c r="AB23" s="17" t="n">
        <f aca="false">AA23*AB$6</f>
        <v>10518.5360452176</v>
      </c>
      <c r="AC23" s="9" t="n">
        <f aca="false">R23*F23</f>
        <v>915.772941419935</v>
      </c>
      <c r="AD23" s="1" t="n">
        <f aca="false">VLOOKUP(X23,HerverdelingStap1!$A$2:$D$123,IF(G23="actief",2,IF(G23="slaper",3,4)))</f>
        <v>-0.015</v>
      </c>
      <c r="AE23" s="9" t="n">
        <f aca="false">AC23*(1+AD23)</f>
        <v>902.036347298636</v>
      </c>
      <c r="AF23" s="37" t="n">
        <f aca="false">V23/$AC$3</f>
        <v>0.0148575330996617</v>
      </c>
      <c r="AG23" s="16" t="n">
        <f aca="false">AE23*$AG$6+$AG$3*AF23</f>
        <v>22033.6734808839</v>
      </c>
      <c r="AH23" s="7" t="n">
        <f aca="false">IF(R23=0,0,AG23/R23)</f>
        <v>5654.14529498896</v>
      </c>
      <c r="AI23" s="1" t="n">
        <f aca="false">IF(R23&gt;0, W23/R23, 0)</f>
        <v>2738.02276843947</v>
      </c>
      <c r="AJ23" s="1" t="n">
        <f aca="false">VLOOKUP(X23,HerverdelingStap1!$A$2:$D$123,IF(G23="actief",2,IF(G23="slaper",3,4)))</f>
        <v>-0.015</v>
      </c>
      <c r="AK23" s="6" t="n">
        <f aca="false">W23*AJ23</f>
        <v>-160.047265808207</v>
      </c>
      <c r="AL23" s="1" t="n">
        <f aca="false">IF(AK23&lt;0,AK23*$AL$5,AK23)</f>
        <v>-146.70372805854</v>
      </c>
      <c r="AM23" s="6" t="n">
        <f aca="false">W23+AL23</f>
        <v>10523.1139924886</v>
      </c>
      <c r="AN23" s="1" t="n">
        <f aca="false">IF(R23&gt;0,AM23/R23,0)</f>
        <v>2700.37656321277</v>
      </c>
      <c r="AO23" s="1" t="n">
        <f aca="false">IF(G23="pensioengerechtigd",1,0)</f>
        <v>0</v>
      </c>
      <c r="AP23" s="38" t="n">
        <f aca="false">IF(AO23=1,F23*$AP$5,AN23)</f>
        <v>2700.37656321277</v>
      </c>
      <c r="AQ23" s="9" t="n">
        <f aca="false">AP23*R23</f>
        <v>10523.1139924886</v>
      </c>
      <c r="AR23" s="14" t="n">
        <f aca="false">IF(AO23=1,AP23*$AR$5,AP23)</f>
        <v>2700.37656321277</v>
      </c>
      <c r="AS23" s="39" t="n">
        <f aca="false">AR23*R23</f>
        <v>10523.1139924886</v>
      </c>
      <c r="AT23" s="1" t="n">
        <f aca="false">VLOOKUP(X23,HerverdelingStap3!$A$2:$D$123,IF(G23="actief",2,IF(G23="slaper",3,4)))</f>
        <v>-0.015</v>
      </c>
      <c r="AU23" s="9" t="n">
        <f aca="false">AS23*AT23</f>
        <v>-157.846709887328</v>
      </c>
      <c r="AV23" s="1" t="n">
        <f aca="false">IF(AU23&lt;0,AU23*$AV$5,AU23)</f>
        <v>-152.231984054555</v>
      </c>
      <c r="AW23" s="9" t="n">
        <f aca="false">AS23+AV23</f>
        <v>10370.882008434</v>
      </c>
      <c r="AX23" s="1" t="n">
        <f aca="false">IF(F23&gt;0,AW23/F23,0)</f>
        <v>44.1314128018468</v>
      </c>
    </row>
    <row r="24" customFormat="false" ht="15" hidden="false" customHeight="true" outlineLevel="0" collapsed="false">
      <c r="A24" s="1" t="n">
        <v>15</v>
      </c>
      <c r="B24" s="1" t="n">
        <v>1015</v>
      </c>
      <c r="C24" s="1" t="s">
        <v>63</v>
      </c>
      <c r="D24" s="3" t="n">
        <v>29312</v>
      </c>
      <c r="E24" s="1" t="s">
        <v>39</v>
      </c>
      <c r="F24" s="1" t="n">
        <v>556</v>
      </c>
      <c r="G24" s="1" t="s">
        <v>46</v>
      </c>
      <c r="H24" s="1" t="s">
        <v>47</v>
      </c>
      <c r="I24" s="1" t="s">
        <v>36</v>
      </c>
      <c r="K24" s="1" t="n">
        <v>68</v>
      </c>
      <c r="N24" s="1" t="n">
        <v>75</v>
      </c>
      <c r="R24" s="5" t="n">
        <v>4.12151518288528</v>
      </c>
      <c r="S24" s="6" t="n">
        <v>2291.56244168422</v>
      </c>
      <c r="T24" s="5" t="n">
        <v>4.12151518288528</v>
      </c>
      <c r="U24" s="6" t="n">
        <v>2291.56244168422</v>
      </c>
      <c r="V24" s="5" t="n">
        <v>48.0204357923781</v>
      </c>
      <c r="W24" s="35" t="n">
        <v>26699.3623005622</v>
      </c>
      <c r="X24" s="36" t="n">
        <f aca="false">ROUNDDOWN(DAYS360(D24,Berekening!$C$11)/360,0)</f>
        <v>45</v>
      </c>
      <c r="Y24" s="9" t="n">
        <f aca="false">V24*F24</f>
        <v>26699.3623005622</v>
      </c>
      <c r="Z24" s="1" t="n">
        <f aca="false">VLOOKUP(X24,HerverdelingStap1!$A$2:$D$123,IF(G24="actief",2,IF(G24="slaper",3,4)))</f>
        <v>-0.015</v>
      </c>
      <c r="AA24" s="9" t="n">
        <f aca="false">Y24*(1+Z24)</f>
        <v>26298.8718660538</v>
      </c>
      <c r="AB24" s="17" t="n">
        <f aca="false">AA24*AB$6</f>
        <v>26320.8062310166</v>
      </c>
      <c r="AC24" s="9" t="n">
        <f aca="false">R24*F24</f>
        <v>2291.56244168422</v>
      </c>
      <c r="AD24" s="1" t="n">
        <f aca="false">VLOOKUP(X24,HerverdelingStap1!$A$2:$D$123,IF(G24="actief",2,IF(G24="slaper",3,4)))</f>
        <v>-0.015</v>
      </c>
      <c r="AE24" s="9" t="n">
        <f aca="false">AC24*(1+AD24)</f>
        <v>2257.18900505895</v>
      </c>
      <c r="AF24" s="37" t="n">
        <f aca="false">V24/$AC$3</f>
        <v>0.0157138884411121</v>
      </c>
      <c r="AG24" s="16" t="n">
        <f aca="false">AE24*$AG$6+$AG$3*AF24</f>
        <v>24606.8069576369</v>
      </c>
      <c r="AH24" s="7" t="n">
        <f aca="false">IF(R24=0,0,AG24/R24)</f>
        <v>5970.33029498896</v>
      </c>
      <c r="AI24" s="1" t="n">
        <f aca="false">IF(R24&gt;0, W24/R24, 0)</f>
        <v>6478.04535852061</v>
      </c>
      <c r="AJ24" s="1" t="n">
        <f aca="false">VLOOKUP(X24,HerverdelingStap1!$A$2:$D$123,IF(G24="actief",2,IF(G24="slaper",3,4)))</f>
        <v>-0.015</v>
      </c>
      <c r="AK24" s="6" t="n">
        <f aca="false">W24*AJ24</f>
        <v>-400.490434508433</v>
      </c>
      <c r="AL24" s="1" t="n">
        <f aca="false">IF(AK24&lt;0,AK24*$AL$5,AK24)</f>
        <v>-367.100553061489</v>
      </c>
      <c r="AM24" s="6" t="n">
        <f aca="false">W24+AL24</f>
        <v>26332.2617475007</v>
      </c>
      <c r="AN24" s="1" t="n">
        <f aca="false">IF(R24&gt;0,AM24/R24,0)</f>
        <v>6388.97603892041</v>
      </c>
      <c r="AO24" s="1" t="n">
        <f aca="false">IF(G24="pensioengerechtigd",1,0)</f>
        <v>0</v>
      </c>
      <c r="AP24" s="38" t="n">
        <f aca="false">IF(AO24=1,F24*$AP$5,AN24)</f>
        <v>6388.97603892041</v>
      </c>
      <c r="AQ24" s="9" t="n">
        <f aca="false">AP24*R24</f>
        <v>26332.2617475007</v>
      </c>
      <c r="AR24" s="14" t="n">
        <f aca="false">IF(AO24=1,AP24*$AR$5,AP24)</f>
        <v>6388.97603892041</v>
      </c>
      <c r="AS24" s="39" t="n">
        <f aca="false">AR24*R24</f>
        <v>26332.2617475007</v>
      </c>
      <c r="AT24" s="1" t="n">
        <f aca="false">VLOOKUP(X24,HerverdelingStap3!$A$2:$D$123,IF(G24="actief",2,IF(G24="slaper",3,4)))</f>
        <v>-0.015</v>
      </c>
      <c r="AU24" s="9" t="n">
        <f aca="false">AS24*AT24</f>
        <v>-394.983926212511</v>
      </c>
      <c r="AV24" s="1" t="n">
        <f aca="false">IF(AU24&lt;0,AU24*$AV$5,AU24)</f>
        <v>-380.934051776618</v>
      </c>
      <c r="AW24" s="9" t="n">
        <f aca="false">AS24+AV24</f>
        <v>25951.3276957241</v>
      </c>
      <c r="AX24" s="1" t="n">
        <f aca="false">IF(F24&gt;0,AW24/F24,0)</f>
        <v>46.6750498124534</v>
      </c>
    </row>
    <row r="25" customFormat="false" ht="15" hidden="false" customHeight="true" outlineLevel="0" collapsed="false">
      <c r="A25" s="1" t="n">
        <v>16</v>
      </c>
      <c r="B25" s="1" t="n">
        <v>1016</v>
      </c>
      <c r="C25" s="1" t="s">
        <v>65</v>
      </c>
      <c r="D25" s="3" t="n">
        <v>29312</v>
      </c>
      <c r="E25" s="1" t="s">
        <v>39</v>
      </c>
      <c r="F25" s="1" t="n">
        <v>678</v>
      </c>
      <c r="G25" s="1" t="s">
        <v>46</v>
      </c>
      <c r="H25" s="1" t="s">
        <v>47</v>
      </c>
      <c r="I25" s="1" t="s">
        <v>36</v>
      </c>
      <c r="K25" s="1" t="n">
        <v>68</v>
      </c>
      <c r="N25" s="1" t="n">
        <v>75</v>
      </c>
      <c r="O25" s="1" t="n">
        <v>3</v>
      </c>
      <c r="R25" s="5" t="n">
        <v>4.25068327271901</v>
      </c>
      <c r="S25" s="6" t="n">
        <v>2881.96325890349</v>
      </c>
      <c r="T25" s="5" t="n">
        <v>4.25068327271901</v>
      </c>
      <c r="U25" s="6" t="n">
        <v>2881.96325890349</v>
      </c>
      <c r="V25" s="5" t="n">
        <v>49.5253939665082</v>
      </c>
      <c r="W25" s="35" t="n">
        <v>33578.2171092926</v>
      </c>
      <c r="X25" s="36" t="n">
        <f aca="false">ROUNDDOWN(DAYS360(D25,Berekening!$C$11)/360,0)</f>
        <v>45</v>
      </c>
      <c r="Y25" s="9" t="n">
        <f aca="false">V25*F25</f>
        <v>33578.2171092926</v>
      </c>
      <c r="Z25" s="1" t="n">
        <f aca="false">VLOOKUP(X25,HerverdelingStap1!$A$2:$D$123,IF(G25="actief",2,IF(G25="slaper",3,4)))</f>
        <v>-0.015</v>
      </c>
      <c r="AA25" s="9" t="n">
        <f aca="false">Y25*(1+Z25)</f>
        <v>33074.5438526532</v>
      </c>
      <c r="AB25" s="17" t="n">
        <f aca="false">AA25*AB$6</f>
        <v>33102.1294129592</v>
      </c>
      <c r="AC25" s="9" t="n">
        <f aca="false">R25*F25</f>
        <v>2881.96325890349</v>
      </c>
      <c r="AD25" s="1" t="n">
        <f aca="false">VLOOKUP(X25,HerverdelingStap1!$A$2:$D$123,IF(G25="actief",2,IF(G25="slaper",3,4)))</f>
        <v>-0.015</v>
      </c>
      <c r="AE25" s="9" t="n">
        <f aca="false">AC25*(1+AD25)</f>
        <v>2838.73381001994</v>
      </c>
      <c r="AF25" s="37" t="n">
        <f aca="false">V25/$AC$3</f>
        <v>0.0162063609575854</v>
      </c>
      <c r="AG25" s="16" t="n">
        <f aca="false">AE25*$AG$6+$AG$3*AF25</f>
        <v>25888.7877263997</v>
      </c>
      <c r="AH25" s="7" t="n">
        <f aca="false">IF(R25=0,0,AG25/R25)</f>
        <v>6090.50029498895</v>
      </c>
      <c r="AI25" s="1" t="n">
        <f aca="false">IF(R25&gt;0, W25/R25, 0)</f>
        <v>7899.48696596578</v>
      </c>
      <c r="AJ25" s="1" t="n">
        <f aca="false">VLOOKUP(X25,HerverdelingStap1!$A$2:$D$123,IF(G25="actief",2,IF(G25="slaper",3,4)))</f>
        <v>-0.015</v>
      </c>
      <c r="AK25" s="6" t="n">
        <f aca="false">W25*AJ25</f>
        <v>-503.673256639389</v>
      </c>
      <c r="AL25" s="1" t="n">
        <f aca="false">IF(AK25&lt;0,AK25*$AL$5,AK25)</f>
        <v>-461.680767236172</v>
      </c>
      <c r="AM25" s="6" t="n">
        <f aca="false">W25+AL25</f>
        <v>33116.5363420564</v>
      </c>
      <c r="AN25" s="1" t="n">
        <f aca="false">IF(R25&gt;0,AM25/R25,0)</f>
        <v>7790.8736589713</v>
      </c>
      <c r="AO25" s="1" t="n">
        <f aca="false">IF(G25="pensioengerechtigd",1,0)</f>
        <v>0</v>
      </c>
      <c r="AP25" s="38" t="n">
        <f aca="false">IF(AO25=1,F25*$AP$5,AN25)</f>
        <v>7790.8736589713</v>
      </c>
      <c r="AQ25" s="9" t="n">
        <f aca="false">AP25*R25</f>
        <v>33116.5363420564</v>
      </c>
      <c r="AR25" s="14" t="n">
        <f aca="false">IF(AO25=1,AP25*$AR$5,AP25)</f>
        <v>7790.8736589713</v>
      </c>
      <c r="AS25" s="39" t="n">
        <f aca="false">AR25*R25</f>
        <v>33116.5363420564</v>
      </c>
      <c r="AT25" s="1" t="n">
        <f aca="false">VLOOKUP(X25,HerverdelingStap3!$A$2:$D$123,IF(G25="actief",2,IF(G25="slaper",3,4)))</f>
        <v>-0.015</v>
      </c>
      <c r="AU25" s="9" t="n">
        <f aca="false">AS25*AT25</f>
        <v>-496.748045130846</v>
      </c>
      <c r="AV25" s="1" t="n">
        <f aca="false">IF(AU25&lt;0,AU25*$AV$5,AU25)</f>
        <v>-479.078344676736</v>
      </c>
      <c r="AW25" s="9" t="n">
        <f aca="false">AS25+AV25</f>
        <v>32637.4579973797</v>
      </c>
      <c r="AX25" s="1" t="n">
        <f aca="false">IF(F25&gt;0,AW25/F25,0)</f>
        <v>48.1378436539524</v>
      </c>
    </row>
    <row r="26" customFormat="false" ht="15" hidden="false" customHeight="true" outlineLevel="0" collapsed="false">
      <c r="A26" s="1" t="n">
        <v>17</v>
      </c>
      <c r="B26" s="1" t="n">
        <v>1017</v>
      </c>
      <c r="C26" s="1" t="s">
        <v>67</v>
      </c>
      <c r="D26" s="3" t="n">
        <v>29312</v>
      </c>
      <c r="E26" s="1" t="s">
        <v>39</v>
      </c>
      <c r="F26" s="1" t="n">
        <v>873</v>
      </c>
      <c r="G26" s="1" t="s">
        <v>46</v>
      </c>
      <c r="H26" s="1" t="s">
        <v>47</v>
      </c>
      <c r="I26" s="1" t="s">
        <v>36</v>
      </c>
      <c r="K26" s="1" t="n">
        <v>68</v>
      </c>
      <c r="L26" s="1" t="n">
        <v>7</v>
      </c>
      <c r="N26" s="1" t="n">
        <v>75</v>
      </c>
      <c r="R26" s="5" t="n">
        <v>3.74637865362795</v>
      </c>
      <c r="S26" s="6" t="n">
        <v>3270.5885646172</v>
      </c>
      <c r="T26" s="5" t="n">
        <v>3.74637865362795</v>
      </c>
      <c r="U26" s="6" t="n">
        <v>3270.5885646172</v>
      </c>
      <c r="V26" s="5" t="n">
        <v>43.6496597992721</v>
      </c>
      <c r="W26" s="35" t="n">
        <v>38106.1530047645</v>
      </c>
      <c r="X26" s="36" t="n">
        <f aca="false">ROUNDDOWN(DAYS360(D26,Berekening!$C$11)/360,0)</f>
        <v>45</v>
      </c>
      <c r="Y26" s="9" t="n">
        <f aca="false">V26*F26</f>
        <v>38106.1530047645</v>
      </c>
      <c r="Z26" s="1" t="n">
        <f aca="false">VLOOKUP(X26,HerverdelingStap1!$A$2:$D$123,IF(G26="actief",2,IF(G26="slaper",3,4)))</f>
        <v>-0.015</v>
      </c>
      <c r="AA26" s="9" t="n">
        <f aca="false">Y26*(1+Z26)</f>
        <v>37534.5607096931</v>
      </c>
      <c r="AB26" s="17" t="n">
        <f aca="false">AA26*AB$6</f>
        <v>37565.8661115947</v>
      </c>
      <c r="AC26" s="9" t="n">
        <f aca="false">R26*F26</f>
        <v>3270.5885646172</v>
      </c>
      <c r="AD26" s="1" t="n">
        <f aca="false">VLOOKUP(X26,HerverdelingStap1!$A$2:$D$123,IF(G26="actief",2,IF(G26="slaper",3,4)))</f>
        <v>-0.015</v>
      </c>
      <c r="AE26" s="9" t="n">
        <f aca="false">AC26*(1+AD26)</f>
        <v>3221.52973614794</v>
      </c>
      <c r="AF26" s="37" t="n">
        <f aca="false">V26/$AC$3</f>
        <v>0.014283624737265</v>
      </c>
      <c r="AG26" s="16" t="n">
        <f aca="false">AE26*$AG$6+$AG$3*AF26</f>
        <v>23536.905974957</v>
      </c>
      <c r="AH26" s="7" t="n">
        <f aca="false">IF(R26=0,0,AG26/R26)</f>
        <v>6282.57529498896</v>
      </c>
      <c r="AI26" s="1" t="n">
        <f aca="false">IF(R26&gt;0, W26/R26, 0)</f>
        <v>10171.4633057347</v>
      </c>
      <c r="AJ26" s="1" t="n">
        <f aca="false">VLOOKUP(X26,HerverdelingStap1!$A$2:$D$123,IF(G26="actief",2,IF(G26="slaper",3,4)))</f>
        <v>-0.015</v>
      </c>
      <c r="AK26" s="6" t="n">
        <f aca="false">W26*AJ26</f>
        <v>-571.592295071467</v>
      </c>
      <c r="AL26" s="1" t="n">
        <f aca="false">IF(AK26&lt;0,AK26*$AL$5,AK26)</f>
        <v>-523.937226875274</v>
      </c>
      <c r="AM26" s="6" t="n">
        <f aca="false">W26+AL26</f>
        <v>37582.2157778892</v>
      </c>
      <c r="AN26" s="1" t="n">
        <f aca="false">IF(R26&gt;0,AM26/R26,0)</f>
        <v>10031.611658233</v>
      </c>
      <c r="AO26" s="1" t="n">
        <f aca="false">IF(G26="pensioengerechtigd",1,0)</f>
        <v>0</v>
      </c>
      <c r="AP26" s="38" t="n">
        <f aca="false">IF(AO26=1,F26*$AP$5,AN26)</f>
        <v>10031.611658233</v>
      </c>
      <c r="AQ26" s="9" t="n">
        <f aca="false">AP26*R26</f>
        <v>37582.2157778892</v>
      </c>
      <c r="AR26" s="14" t="n">
        <f aca="false">IF(AO26=1,AP26*$AR$5,AP26)</f>
        <v>10031.611658233</v>
      </c>
      <c r="AS26" s="39" t="n">
        <f aca="false">AR26*R26</f>
        <v>37582.2157778892</v>
      </c>
      <c r="AT26" s="1" t="n">
        <f aca="false">VLOOKUP(X26,HerverdelingStap3!$A$2:$D$123,IF(G26="actief",2,IF(G26="slaper",3,4)))</f>
        <v>-0.015</v>
      </c>
      <c r="AU26" s="9" t="n">
        <f aca="false">AS26*AT26</f>
        <v>-563.733236668339</v>
      </c>
      <c r="AV26" s="1" t="n">
        <f aca="false">IF(AU26&lt;0,AU26*$AV$5,AU26)</f>
        <v>-543.680822722086</v>
      </c>
      <c r="AW26" s="9" t="n">
        <f aca="false">AS26+AV26</f>
        <v>37038.5349551671</v>
      </c>
      <c r="AX26" s="1" t="n">
        <f aca="false">IF(F26&gt;0,AW26/F26,0)</f>
        <v>42.4267296164572</v>
      </c>
    </row>
    <row r="27" customFormat="false" ht="15" hidden="false" customHeight="true" outlineLevel="0" collapsed="false">
      <c r="A27" s="1" t="n">
        <v>18</v>
      </c>
      <c r="B27" s="1" t="n">
        <v>1018</v>
      </c>
      <c r="C27" s="1" t="s">
        <v>69</v>
      </c>
      <c r="D27" s="3" t="n">
        <v>29312</v>
      </c>
      <c r="E27" s="1" t="s">
        <v>39</v>
      </c>
      <c r="F27" s="1" t="n">
        <v>222</v>
      </c>
      <c r="G27" s="1" t="s">
        <v>46</v>
      </c>
      <c r="H27" s="1" t="s">
        <v>47</v>
      </c>
      <c r="I27" s="1" t="s">
        <v>36</v>
      </c>
      <c r="K27" s="1" t="n">
        <v>68</v>
      </c>
      <c r="L27" s="1" t="n">
        <v>7</v>
      </c>
      <c r="N27" s="1" t="n">
        <v>75</v>
      </c>
      <c r="O27" s="1" t="n">
        <v>3</v>
      </c>
      <c r="R27" s="5" t="n">
        <v>3.87554674346168</v>
      </c>
      <c r="S27" s="6" t="n">
        <v>860.371377048492</v>
      </c>
      <c r="T27" s="5" t="n">
        <v>3.87554674346168</v>
      </c>
      <c r="U27" s="6" t="n">
        <v>860.371377048492</v>
      </c>
      <c r="V27" s="5" t="n">
        <v>45.1546179734022</v>
      </c>
      <c r="W27" s="35" t="n">
        <v>10024.3251900953</v>
      </c>
      <c r="X27" s="36" t="n">
        <f aca="false">ROUNDDOWN(DAYS360(D27,Berekening!$C$11)/360,0)</f>
        <v>45</v>
      </c>
      <c r="Y27" s="9" t="n">
        <f aca="false">V27*F27</f>
        <v>10024.3251900953</v>
      </c>
      <c r="Z27" s="1" t="n">
        <f aca="false">VLOOKUP(X27,HerverdelingStap1!$A$2:$D$123,IF(G27="actief",2,IF(G27="slaper",3,4)))</f>
        <v>-0.015</v>
      </c>
      <c r="AA27" s="9" t="n">
        <f aca="false">Y27*(1+Z27)</f>
        <v>9873.96031224386</v>
      </c>
      <c r="AB27" s="17" t="n">
        <f aca="false">AA27*AB$6</f>
        <v>9882.19561032889</v>
      </c>
      <c r="AC27" s="9" t="n">
        <f aca="false">R27*F27</f>
        <v>860.371377048493</v>
      </c>
      <c r="AD27" s="1" t="n">
        <f aca="false">VLOOKUP(X27,HerverdelingStap1!$A$2:$D$123,IF(G27="actief",2,IF(G27="slaper",3,4)))</f>
        <v>-0.015</v>
      </c>
      <c r="AE27" s="9" t="n">
        <f aca="false">AC27*(1+AD27)</f>
        <v>847.465806392766</v>
      </c>
      <c r="AF27" s="37" t="n">
        <f aca="false">V27/$AC$3</f>
        <v>0.0147760972537383</v>
      </c>
      <c r="AG27" s="16" t="n">
        <f aca="false">AE27*$AG$6+$AG$3*AF27</f>
        <v>21863.2780090036</v>
      </c>
      <c r="AH27" s="7" t="n">
        <f aca="false">IF(R27=0,0,AG27/R27)</f>
        <v>5641.34029498896</v>
      </c>
      <c r="AI27" s="1" t="n">
        <f aca="false">IF(R27&gt;0, W27/R27, 0)</f>
        <v>2586.55767912154</v>
      </c>
      <c r="AJ27" s="1" t="n">
        <f aca="false">VLOOKUP(X27,HerverdelingStap1!$A$2:$D$123,IF(G27="actief",2,IF(G27="slaper",3,4)))</f>
        <v>-0.015</v>
      </c>
      <c r="AK27" s="6" t="n">
        <f aca="false">W27*AJ27</f>
        <v>-150.36487785143</v>
      </c>
      <c r="AL27" s="1" t="n">
        <f aca="false">IF(AK27&lt;0,AK27*$AL$5,AK27)</f>
        <v>-137.828584815103</v>
      </c>
      <c r="AM27" s="6" t="n">
        <f aca="false">W27+AL27</f>
        <v>9886.4966052802</v>
      </c>
      <c r="AN27" s="1" t="n">
        <f aca="false">IF(R27&gt;0,AM27/R27,0)</f>
        <v>2550.99402992866</v>
      </c>
      <c r="AO27" s="1" t="n">
        <f aca="false">IF(G27="pensioengerechtigd",1,0)</f>
        <v>0</v>
      </c>
      <c r="AP27" s="38" t="n">
        <f aca="false">IF(AO27=1,F27*$AP$5,AN27)</f>
        <v>2550.99402992866</v>
      </c>
      <c r="AQ27" s="9" t="n">
        <f aca="false">AP27*R27</f>
        <v>9886.4966052802</v>
      </c>
      <c r="AR27" s="14" t="n">
        <f aca="false">IF(AO27=1,AP27*$AR$5,AP27)</f>
        <v>2550.99402992866</v>
      </c>
      <c r="AS27" s="39" t="n">
        <f aca="false">AR27*R27</f>
        <v>9886.4966052802</v>
      </c>
      <c r="AT27" s="1" t="n">
        <f aca="false">VLOOKUP(X27,HerverdelingStap3!$A$2:$D$123,IF(G27="actief",2,IF(G27="slaper",3,4)))</f>
        <v>-0.015</v>
      </c>
      <c r="AU27" s="9" t="n">
        <f aca="false">AS27*AT27</f>
        <v>-148.297449079203</v>
      </c>
      <c r="AV27" s="1" t="n">
        <f aca="false">IF(AU27&lt;0,AU27*$AV$5,AU27)</f>
        <v>-143.022397613931</v>
      </c>
      <c r="AW27" s="9" t="n">
        <f aca="false">AS27+AV27</f>
        <v>9743.47420766627</v>
      </c>
      <c r="AX27" s="1" t="n">
        <f aca="false">IF(F27&gt;0,AW27/F27,0)</f>
        <v>43.8895234579562</v>
      </c>
    </row>
    <row r="28" customFormat="false" ht="15" hidden="false" customHeight="true" outlineLevel="0" collapsed="false">
      <c r="A28" s="1" t="n">
        <v>19</v>
      </c>
      <c r="B28" s="1" t="n">
        <v>1019</v>
      </c>
      <c r="C28" s="1" t="s">
        <v>71</v>
      </c>
      <c r="D28" s="3" t="n">
        <v>17624</v>
      </c>
      <c r="E28" s="1" t="s">
        <v>33</v>
      </c>
      <c r="F28" s="1" t="n">
        <v>600</v>
      </c>
      <c r="G28" s="1" t="s">
        <v>34</v>
      </c>
      <c r="H28" s="1" t="s">
        <v>35</v>
      </c>
      <c r="I28" s="1" t="s">
        <v>36</v>
      </c>
      <c r="R28" s="5" t="n">
        <v>12.5611294896007</v>
      </c>
      <c r="S28" s="6" t="n">
        <v>7536.67769376041</v>
      </c>
      <c r="T28" s="5" t="n">
        <v>8.37712769937671</v>
      </c>
      <c r="U28" s="6" t="n">
        <v>5026.27661962603</v>
      </c>
      <c r="V28" s="5" t="n">
        <v>101.787262960515</v>
      </c>
      <c r="W28" s="35" t="n">
        <v>61072.3577763089</v>
      </c>
      <c r="X28" s="36" t="n">
        <f aca="false">ROUNDDOWN(DAYS360(D28,Berekening!$C$11)/360,0)</f>
        <v>77</v>
      </c>
      <c r="Y28" s="9" t="n">
        <f aca="false">V28*F28</f>
        <v>61072.357776309</v>
      </c>
      <c r="Z28" s="1" t="n">
        <f aca="false">VLOOKUP(X28,HerverdelingStap1!$A$2:$D$123,IF(G28="actief",2,IF(G28="slaper",3,4)))</f>
        <v>0.026</v>
      </c>
      <c r="AA28" s="9" t="n">
        <f aca="false">Y28*(1+Z28)</f>
        <v>62660.239078493</v>
      </c>
      <c r="AB28" s="17" t="n">
        <f aca="false">AA28*AB$6</f>
        <v>62712.5003526498</v>
      </c>
      <c r="AC28" s="9" t="n">
        <f aca="false">R28*F28</f>
        <v>7536.67769376042</v>
      </c>
      <c r="AD28" s="1" t="n">
        <f aca="false">VLOOKUP(X28,HerverdelingStap1!$A$2:$D$123,IF(G28="actief",2,IF(G28="slaper",3,4)))</f>
        <v>0.026</v>
      </c>
      <c r="AE28" s="9" t="n">
        <f aca="false">AC28*(1+AD28)</f>
        <v>7732.63131379819</v>
      </c>
      <c r="AF28" s="37" t="n">
        <f aca="false">V28/$AC$3</f>
        <v>0.0333081878265991</v>
      </c>
      <c r="AG28" s="16" t="n">
        <f aca="false">AE28*$AG$6+$AG$3*AF28</f>
        <v>55106.3463180085</v>
      </c>
      <c r="AH28" s="7" t="n">
        <f aca="false">IF(R28=0,0,AG28/R28)</f>
        <v>4387.05343843727</v>
      </c>
      <c r="AI28" s="1" t="n">
        <f aca="false">IF(R28&gt;0, W28/R28, 0)</f>
        <v>4862.01163891117</v>
      </c>
      <c r="AJ28" s="1" t="n">
        <f aca="false">VLOOKUP(X28,HerverdelingStap1!$A$2:$D$123,IF(G28="actief",2,IF(G28="slaper",3,4)))</f>
        <v>0.026</v>
      </c>
      <c r="AK28" s="6" t="n">
        <f aca="false">W28*AJ28</f>
        <v>1587.88130218403</v>
      </c>
      <c r="AL28" s="6" t="n">
        <f aca="false">IF(AK28&lt;0,AK28*$AL$5,AK28)</f>
        <v>1587.88130218403</v>
      </c>
      <c r="AM28" s="6" t="n">
        <f aca="false">W28+AL28</f>
        <v>62660.2390784929</v>
      </c>
      <c r="AN28" s="1" t="n">
        <f aca="false">IF(R28&gt;0,AM28/R28,0)</f>
        <v>4988.42394152286</v>
      </c>
      <c r="AO28" s="1" t="n">
        <f aca="false">IF(G28="pensioengerechtigd",1,0)</f>
        <v>1</v>
      </c>
      <c r="AP28" s="38" t="n">
        <f aca="false">IF(AO28=1,F28*$AP$5,AN28)</f>
        <v>4374.04911267547</v>
      </c>
      <c r="AQ28" s="9" t="n">
        <f aca="false">AP28*R28</f>
        <v>54942.9972981896</v>
      </c>
      <c r="AR28" s="14" t="n">
        <f aca="false">IF(AO28=1,AP28*$AR$5,AP28)</f>
        <v>4374.04911267547</v>
      </c>
      <c r="AS28" s="39" t="n">
        <f aca="false">AR28*R28</f>
        <v>54942.9972981896</v>
      </c>
      <c r="AT28" s="1" t="n">
        <f aca="false">VLOOKUP(X28,HerverdelingStap3!$A$2:$D$123,IF(G28="actief",2,IF(G28="slaper",3,4)))</f>
        <v>0.026</v>
      </c>
      <c r="AU28" s="9" t="n">
        <f aca="false">AS28*AT28</f>
        <v>1428.51792975293</v>
      </c>
      <c r="AV28" s="9" t="n">
        <f aca="false">IF(AU28&lt;0,AU28*$AV$5,AU28)</f>
        <v>1428.51792975293</v>
      </c>
      <c r="AW28" s="9" t="n">
        <f aca="false">AS28+AV28</f>
        <v>56371.5152279425</v>
      </c>
      <c r="AX28" s="1" t="n">
        <f aca="false">IF(F28&gt;0,AW28/F28,0)</f>
        <v>93.9525253799042</v>
      </c>
    </row>
    <row r="29" customFormat="false" ht="15" hidden="false" customHeight="true" outlineLevel="0" collapsed="false">
      <c r="A29" s="1" t="n">
        <v>20</v>
      </c>
      <c r="B29" s="1" t="n">
        <v>1020</v>
      </c>
      <c r="C29" s="1" t="s">
        <v>73</v>
      </c>
      <c r="D29" s="3" t="n">
        <v>17624</v>
      </c>
      <c r="E29" s="1" t="s">
        <v>33</v>
      </c>
      <c r="F29" s="1" t="n">
        <v>600</v>
      </c>
      <c r="G29" s="1" t="s">
        <v>34</v>
      </c>
      <c r="H29" s="1" t="s">
        <v>35</v>
      </c>
      <c r="I29" s="1" t="s">
        <v>36</v>
      </c>
      <c r="R29" s="5" t="n">
        <v>9.63057705424432</v>
      </c>
      <c r="S29" s="6" t="n">
        <v>5778.34623254659</v>
      </c>
      <c r="T29" s="5" t="n">
        <v>5.83027918643897</v>
      </c>
      <c r="U29" s="6" t="n">
        <v>3498.16751186338</v>
      </c>
      <c r="V29" s="5" t="n">
        <v>71.729817692608</v>
      </c>
      <c r="W29" s="35" t="n">
        <v>43037.8906155648</v>
      </c>
      <c r="X29" s="36" t="n">
        <f aca="false">ROUNDDOWN(DAYS360(D29,Berekening!$C$11)/360,0)</f>
        <v>77</v>
      </c>
      <c r="Y29" s="9" t="n">
        <f aca="false">V29*F29</f>
        <v>43037.8906155648</v>
      </c>
      <c r="Z29" s="1" t="n">
        <f aca="false">VLOOKUP(X29,HerverdelingStap1!$A$2:$D$123,IF(G29="actief",2,IF(G29="slaper",3,4)))</f>
        <v>0.026</v>
      </c>
      <c r="AA29" s="9" t="n">
        <f aca="false">Y29*(1+Z29)</f>
        <v>44156.8757715695</v>
      </c>
      <c r="AB29" s="17" t="n">
        <f aca="false">AA29*AB$6</f>
        <v>44193.7044626907</v>
      </c>
      <c r="AC29" s="9" t="n">
        <f aca="false">R29*F29</f>
        <v>5778.34623254659</v>
      </c>
      <c r="AD29" s="1" t="n">
        <f aca="false">VLOOKUP(X29,HerverdelingStap1!$A$2:$D$123,IF(G29="actief",2,IF(G29="slaper",3,4)))</f>
        <v>0.026</v>
      </c>
      <c r="AE29" s="9" t="n">
        <f aca="false">AC29*(1+AD29)</f>
        <v>5928.5832345928</v>
      </c>
      <c r="AF29" s="37" t="n">
        <f aca="false">V29/$AC$3</f>
        <v>0.0234723890886024</v>
      </c>
      <c r="AG29" s="16" t="n">
        <f aca="false">AE29*$AG$6+$AG$3*AF29</f>
        <v>39312.9954079682</v>
      </c>
      <c r="AH29" s="7" t="n">
        <f aca="false">IF(R29=0,0,AG29/R29)</f>
        <v>4082.10174598441</v>
      </c>
      <c r="AI29" s="1" t="n">
        <f aca="false">IF(R29&gt;0, W29/R29, 0)</f>
        <v>4468.87973307866</v>
      </c>
      <c r="AJ29" s="1" t="n">
        <f aca="false">VLOOKUP(X29,HerverdelingStap1!$A$2:$D$123,IF(G29="actief",2,IF(G29="slaper",3,4)))</f>
        <v>0.026</v>
      </c>
      <c r="AK29" s="6" t="n">
        <f aca="false">W29*AJ29</f>
        <v>1118.98515600468</v>
      </c>
      <c r="AL29" s="6" t="n">
        <f aca="false">IF(AK29&lt;0,AK29*$AL$5,AK29)</f>
        <v>1118.98515600468</v>
      </c>
      <c r="AM29" s="6" t="n">
        <f aca="false">W29+AL29</f>
        <v>44156.8757715695</v>
      </c>
      <c r="AN29" s="1" t="n">
        <f aca="false">IF(R29&gt;0,AM29/R29,0)</f>
        <v>4585.0706061387</v>
      </c>
      <c r="AO29" s="1" t="n">
        <f aca="false">IF(G29="pensioengerechtigd",1,0)</f>
        <v>1</v>
      </c>
      <c r="AP29" s="38" t="n">
        <f aca="false">IF(AO29=1,F29*$AP$5,AN29)</f>
        <v>4374.04911267547</v>
      </c>
      <c r="AQ29" s="9" t="n">
        <f aca="false">AP29*R29</f>
        <v>42124.6170186701</v>
      </c>
      <c r="AR29" s="14" t="n">
        <f aca="false">IF(AO29=1,AP29*$AR$5,AP29)</f>
        <v>4374.04911267547</v>
      </c>
      <c r="AS29" s="39" t="n">
        <f aca="false">AR29*R29</f>
        <v>42124.6170186701</v>
      </c>
      <c r="AT29" s="1" t="n">
        <f aca="false">VLOOKUP(X29,HerverdelingStap3!$A$2:$D$123,IF(G29="actief",2,IF(G29="slaper",3,4)))</f>
        <v>0.026</v>
      </c>
      <c r="AU29" s="9" t="n">
        <f aca="false">AS29*AT29</f>
        <v>1095.24004248542</v>
      </c>
      <c r="AV29" s="9" t="n">
        <f aca="false">IF(AU29&lt;0,AU29*$AV$5,AU29)</f>
        <v>1095.24004248542</v>
      </c>
      <c r="AW29" s="9" t="n">
        <f aca="false">AS29+AV29</f>
        <v>43219.8570611555</v>
      </c>
      <c r="AX29" s="1" t="n">
        <f aca="false">IF(F29&gt;0,AW29/F29,0)</f>
        <v>72.0330951019259</v>
      </c>
    </row>
    <row r="30" customFormat="false" ht="15" hidden="false" customHeight="true" outlineLevel="0" collapsed="false">
      <c r="A30" s="1" t="n">
        <v>21</v>
      </c>
      <c r="B30" s="1" t="n">
        <v>1021</v>
      </c>
      <c r="C30" s="1" t="s">
        <v>75</v>
      </c>
      <c r="D30" s="3" t="n">
        <v>29221</v>
      </c>
      <c r="E30" s="1" t="s">
        <v>33</v>
      </c>
      <c r="F30" s="1" t="n">
        <v>850</v>
      </c>
      <c r="G30" s="1" t="s">
        <v>46</v>
      </c>
      <c r="H30" s="1" t="s">
        <v>47</v>
      </c>
      <c r="I30" s="1" t="s">
        <v>36</v>
      </c>
      <c r="K30" s="1" t="n">
        <v>68</v>
      </c>
      <c r="L30" s="1" t="n">
        <v>3</v>
      </c>
      <c r="M30" s="1" t="n">
        <v>35</v>
      </c>
      <c r="R30" s="5" t="n">
        <v>21.0480420848935</v>
      </c>
      <c r="S30" s="6" t="n">
        <v>17890.8357721594</v>
      </c>
      <c r="T30" s="5" t="n">
        <v>21.0480420848935</v>
      </c>
      <c r="U30" s="6" t="n">
        <v>17890.8357721594</v>
      </c>
      <c r="V30" s="5" t="n">
        <v>245.2341211043</v>
      </c>
      <c r="W30" s="35" t="n">
        <v>208449.002938655</v>
      </c>
      <c r="X30" s="36" t="n">
        <f aca="false">ROUNDDOWN(DAYS360(D30,Berekening!$C$11)/360,0)</f>
        <v>46</v>
      </c>
      <c r="Y30" s="9" t="n">
        <f aca="false">V30*F30</f>
        <v>208449.002938655</v>
      </c>
      <c r="Z30" s="1" t="n">
        <f aca="false">VLOOKUP(X30,HerverdelingStap1!$A$2:$D$123,IF(G30="actief",2,IF(G30="slaper",3,4)))</f>
        <v>-0.015</v>
      </c>
      <c r="AA30" s="9" t="n">
        <f aca="false">Y30*(1+Z30)</f>
        <v>205322.267894575</v>
      </c>
      <c r="AB30" s="17" t="n">
        <f aca="false">AA30*AB$6</f>
        <v>205493.51529948</v>
      </c>
      <c r="AC30" s="9" t="n">
        <f aca="false">R30*F30</f>
        <v>17890.8357721595</v>
      </c>
      <c r="AD30" s="1" t="n">
        <f aca="false">VLOOKUP(X30,HerverdelingStap1!$A$2:$D$123,IF(G30="actief",2,IF(G30="slaper",3,4)))</f>
        <v>-0.015</v>
      </c>
      <c r="AE30" s="9" t="n">
        <f aca="false">AC30*(1+AD30)</f>
        <v>17622.4732355771</v>
      </c>
      <c r="AF30" s="37" t="n">
        <f aca="false">V30/$AC$3</f>
        <v>0.0802487848641886</v>
      </c>
      <c r="AG30" s="16" t="n">
        <f aca="false">AE30*$AG$6+$AG$3*AF30</f>
        <v>131759.065817006</v>
      </c>
      <c r="AH30" s="7" t="n">
        <f aca="false">IF(R30=0,0,AG30/R30)</f>
        <v>6259.92029498895</v>
      </c>
      <c r="AI30" s="1" t="n">
        <f aca="false">IF(R30&gt;0, W30/R30, 0)</f>
        <v>9903.48660924913</v>
      </c>
      <c r="AJ30" s="1" t="n">
        <f aca="false">VLOOKUP(X30,HerverdelingStap1!$A$2:$D$123,IF(G30="actief",2,IF(G30="slaper",3,4)))</f>
        <v>-0.015</v>
      </c>
      <c r="AK30" s="6" t="n">
        <f aca="false">W30*AJ30</f>
        <v>-3126.73504407983</v>
      </c>
      <c r="AL30" s="1" t="n">
        <f aca="false">IF(AK30&lt;0,AK30*$AL$5,AK30)</f>
        <v>-2866.05138364241</v>
      </c>
      <c r="AM30" s="6" t="n">
        <f aca="false">W30+AL30</f>
        <v>205582.951555013</v>
      </c>
      <c r="AN30" s="1" t="n">
        <f aca="false">IF(R30&gt;0,AM30/R30,0)</f>
        <v>9767.31948396106</v>
      </c>
      <c r="AO30" s="1" t="n">
        <f aca="false">IF(G30="pensioengerechtigd",1,0)</f>
        <v>0</v>
      </c>
      <c r="AP30" s="38" t="n">
        <f aca="false">IF(AO30=1,F30*$AP$5,AN30)</f>
        <v>9767.31948396106</v>
      </c>
      <c r="AQ30" s="9" t="n">
        <f aca="false">AP30*R30</f>
        <v>205582.951555013</v>
      </c>
      <c r="AR30" s="14" t="n">
        <f aca="false">IF(AO30=1,AP30*$AR$5,AP30)</f>
        <v>9767.31948396106</v>
      </c>
      <c r="AS30" s="39" t="n">
        <f aca="false">AR30*R30</f>
        <v>205582.951555013</v>
      </c>
      <c r="AT30" s="1" t="n">
        <f aca="false">VLOOKUP(X30,HerverdelingStap3!$A$2:$D$123,IF(G30="actief",2,IF(G30="slaper",3,4)))</f>
        <v>-0.015</v>
      </c>
      <c r="AU30" s="9" t="n">
        <f aca="false">AS30*AT30</f>
        <v>-3083.74427332519</v>
      </c>
      <c r="AV30" s="1" t="n">
        <f aca="false">IF(AU30&lt;0,AU30*$AV$5,AU30)</f>
        <v>-2974.05317716319</v>
      </c>
      <c r="AW30" s="9" t="n">
        <f aca="false">AS30+AV30</f>
        <v>202608.898377849</v>
      </c>
      <c r="AX30" s="1" t="n">
        <f aca="false">IF(F30&gt;0,AW30/F30,0)</f>
        <v>238.363409856293</v>
      </c>
    </row>
    <row r="31" customFormat="false" ht="15" hidden="false" customHeight="true" outlineLevel="0" collapsed="false">
      <c r="A31" s="1" t="n">
        <v>22</v>
      </c>
      <c r="B31" s="1" t="n">
        <v>1022</v>
      </c>
      <c r="C31" s="1" t="s">
        <v>77</v>
      </c>
      <c r="D31" s="3" t="n">
        <v>21186</v>
      </c>
      <c r="E31" s="1" t="s">
        <v>39</v>
      </c>
      <c r="F31" s="1" t="n">
        <v>700</v>
      </c>
      <c r="G31" s="1" t="s">
        <v>34</v>
      </c>
      <c r="H31" s="1" t="s">
        <v>35</v>
      </c>
      <c r="I31" s="1" t="s">
        <v>36</v>
      </c>
      <c r="N31" s="1" t="n">
        <v>70</v>
      </c>
      <c r="R31" s="5" t="n">
        <v>2.9211414668209</v>
      </c>
      <c r="S31" s="6" t="n">
        <v>2044.79902677463</v>
      </c>
      <c r="T31" s="5" t="n">
        <v>0.574704777719788</v>
      </c>
      <c r="U31" s="6" t="n">
        <v>402.293344403852</v>
      </c>
      <c r="V31" s="5" t="n">
        <v>9.04241441900631</v>
      </c>
      <c r="W31" s="35" t="n">
        <v>6329.69009330442</v>
      </c>
      <c r="X31" s="36" t="n">
        <f aca="false">ROUNDDOWN(DAYS360(D31,Berekening!$C$11)/360,0)</f>
        <v>68</v>
      </c>
      <c r="Y31" s="9" t="n">
        <f aca="false">V31*F31</f>
        <v>6329.69009330442</v>
      </c>
      <c r="Z31" s="1" t="n">
        <f aca="false">VLOOKUP(X31,HerverdelingStap1!$A$2:$D$123,IF(G31="actief",2,IF(G31="slaper",3,4)))</f>
        <v>0.0341</v>
      </c>
      <c r="AA31" s="9" t="n">
        <f aca="false">Y31*(1+Z31)</f>
        <v>6545.5325254861</v>
      </c>
      <c r="AB31" s="17" t="n">
        <f aca="false">AA31*AB$6</f>
        <v>6550.99177484178</v>
      </c>
      <c r="AC31" s="9" t="n">
        <f aca="false">R31*F31</f>
        <v>2044.79902677463</v>
      </c>
      <c r="AD31" s="1" t="n">
        <f aca="false">VLOOKUP(X31,HerverdelingStap1!$A$2:$D$123,IF(G31="actief",2,IF(G31="slaper",3,4)))</f>
        <v>0.0341</v>
      </c>
      <c r="AE31" s="9" t="n">
        <f aca="false">AC31*(1+AD31)</f>
        <v>2114.52667358765</v>
      </c>
      <c r="AF31" s="37" t="n">
        <f aca="false">V31/$AC$3</f>
        <v>0.00295897963177421</v>
      </c>
      <c r="AG31" s="16" t="n">
        <f aca="false">AE31*$AG$6+$AG$3*AF31</f>
        <v>6323.03716081963</v>
      </c>
      <c r="AH31" s="7" t="n">
        <f aca="false">IF(R31=0,0,AG31/R31)</f>
        <v>2164.57752308074</v>
      </c>
      <c r="AI31" s="1" t="n">
        <f aca="false">IF(R31&gt;0, W31/R31, 0)</f>
        <v>2166.85503430721</v>
      </c>
      <c r="AJ31" s="1" t="n">
        <f aca="false">VLOOKUP(X31,HerverdelingStap1!$A$2:$D$123,IF(G31="actief",2,IF(G31="slaper",3,4)))</f>
        <v>0.0341</v>
      </c>
      <c r="AK31" s="6" t="n">
        <f aca="false">W31*AJ31</f>
        <v>215.842432181681</v>
      </c>
      <c r="AL31" s="6" t="n">
        <f aca="false">IF(AK31&lt;0,AK31*$AL$5,AK31)</f>
        <v>215.842432181681</v>
      </c>
      <c r="AM31" s="6" t="n">
        <f aca="false">W31+AL31</f>
        <v>6545.5325254861</v>
      </c>
      <c r="AN31" s="1" t="n">
        <f aca="false">IF(R31&gt;0,AM31/R31,0)</f>
        <v>2240.74479097709</v>
      </c>
      <c r="AO31" s="1" t="n">
        <f aca="false">IF(G31="pensioengerechtigd",1,0)</f>
        <v>1</v>
      </c>
      <c r="AP31" s="38" t="n">
        <f aca="false">IF(AO31=1,F31*$AP$5,AN31)</f>
        <v>5103.05729812138</v>
      </c>
      <c r="AQ31" s="9" t="n">
        <f aca="false">AP31*R31</f>
        <v>14906.7522811054</v>
      </c>
      <c r="AR31" s="14" t="n">
        <f aca="false">IF(AO31=1,AP31*$AR$5,AP31)</f>
        <v>5103.05729812138</v>
      </c>
      <c r="AS31" s="39" t="n">
        <f aca="false">AR31*R31</f>
        <v>14906.7522811054</v>
      </c>
      <c r="AT31" s="1" t="n">
        <f aca="false">VLOOKUP(X31,HerverdelingStap3!$A$2:$D$123,IF(G31="actief",2,IF(G31="slaper",3,4)))</f>
        <v>0.0341</v>
      </c>
      <c r="AU31" s="9" t="n">
        <f aca="false">AS31*AT31</f>
        <v>508.320252785694</v>
      </c>
      <c r="AV31" s="9" t="n">
        <f aca="false">IF(AU31&lt;0,AU31*$AV$5,AU31)</f>
        <v>508.320252785694</v>
      </c>
      <c r="AW31" s="9" t="n">
        <f aca="false">AS31+AV31</f>
        <v>15415.0725338911</v>
      </c>
      <c r="AX31" s="1" t="n">
        <f aca="false">IF(F31&gt;0,AW31/F31,0)</f>
        <v>22.021532191273</v>
      </c>
    </row>
    <row r="32" customFormat="false" ht="15" hidden="false" customHeight="true" outlineLevel="0" collapsed="false">
      <c r="A32" s="1" t="n">
        <v>23</v>
      </c>
      <c r="B32" s="1" t="n">
        <v>1023</v>
      </c>
      <c r="C32" s="1" t="s">
        <v>79</v>
      </c>
      <c r="D32" s="3" t="n">
        <v>29221</v>
      </c>
      <c r="E32" s="1" t="s">
        <v>39</v>
      </c>
      <c r="F32" s="1" t="n">
        <v>560</v>
      </c>
      <c r="G32" s="1" t="s">
        <v>46</v>
      </c>
      <c r="H32" s="1" t="s">
        <v>47</v>
      </c>
      <c r="I32" s="1" t="s">
        <v>36</v>
      </c>
      <c r="K32" s="1" t="n">
        <v>68</v>
      </c>
      <c r="N32" s="1" t="n">
        <v>75</v>
      </c>
      <c r="R32" s="5" t="n">
        <v>6.92365053155702</v>
      </c>
      <c r="S32" s="6" t="n">
        <v>3877.24429767193</v>
      </c>
      <c r="T32" s="5" t="n">
        <v>6.92365053155702</v>
      </c>
      <c r="U32" s="6" t="n">
        <v>3877.24429767193</v>
      </c>
      <c r="V32" s="5" t="n">
        <v>80.6685650898772</v>
      </c>
      <c r="W32" s="35" t="n">
        <v>45174.3964503313</v>
      </c>
      <c r="X32" s="36" t="n">
        <f aca="false">ROUNDDOWN(DAYS360(D32,Berekening!$C$11)/360,0)</f>
        <v>46</v>
      </c>
      <c r="Y32" s="9" t="n">
        <f aca="false">V32*F32</f>
        <v>45174.3964503312</v>
      </c>
      <c r="Z32" s="1" t="n">
        <f aca="false">VLOOKUP(X32,HerverdelingStap1!$A$2:$D$123,IF(G32="actief",2,IF(G32="slaper",3,4)))</f>
        <v>-0.015</v>
      </c>
      <c r="AA32" s="9" t="n">
        <f aca="false">Y32*(1+Z32)</f>
        <v>44496.7805035763</v>
      </c>
      <c r="AB32" s="17" t="n">
        <f aca="false">AA32*AB$6</f>
        <v>44533.8926895364</v>
      </c>
      <c r="AC32" s="9" t="n">
        <f aca="false">R32*F32</f>
        <v>3877.24429767193</v>
      </c>
      <c r="AD32" s="1" t="n">
        <f aca="false">VLOOKUP(X32,HerverdelingStap1!$A$2:$D$123,IF(G32="actief",2,IF(G32="slaper",3,4)))</f>
        <v>-0.015</v>
      </c>
      <c r="AE32" s="9" t="n">
        <f aca="false">AC32*(1+AD32)</f>
        <v>3819.08563320685</v>
      </c>
      <c r="AF32" s="37" t="n">
        <f aca="false">V32/$AC$3</f>
        <v>0.0263974454127739</v>
      </c>
      <c r="AG32" s="16" t="n">
        <f aca="false">AE32*$AG$6+$AG$3*AF32</f>
        <v>41363.7597035656</v>
      </c>
      <c r="AH32" s="7" t="n">
        <f aca="false">IF(R32=0,0,AG32/R32)</f>
        <v>5974.27029498895</v>
      </c>
      <c r="AI32" s="1" t="n">
        <f aca="false">IF(R32&gt;0, W32/R32, 0)</f>
        <v>6524.65000138768</v>
      </c>
      <c r="AJ32" s="1" t="n">
        <f aca="false">VLOOKUP(X32,HerverdelingStap1!$A$2:$D$123,IF(G32="actief",2,IF(G32="slaper",3,4)))</f>
        <v>-0.015</v>
      </c>
      <c r="AK32" s="6" t="n">
        <f aca="false">W32*AJ32</f>
        <v>-677.615946754969</v>
      </c>
      <c r="AL32" s="1" t="n">
        <f aca="false">IF(AK32&lt;0,AK32*$AL$5,AK32)</f>
        <v>-621.121423592443</v>
      </c>
      <c r="AM32" s="6" t="n">
        <f aca="false">W32+AL32</f>
        <v>44553.2750267389</v>
      </c>
      <c r="AN32" s="1" t="n">
        <f aca="false">IF(R32&gt;0,AM32/R32,0)</f>
        <v>6434.93989531553</v>
      </c>
      <c r="AO32" s="1" t="n">
        <f aca="false">IF(G32="pensioengerechtigd",1,0)</f>
        <v>0</v>
      </c>
      <c r="AP32" s="38" t="n">
        <f aca="false">IF(AO32=1,F32*$AP$5,AN32)</f>
        <v>6434.93989531553</v>
      </c>
      <c r="AQ32" s="9" t="n">
        <f aca="false">AP32*R32</f>
        <v>44553.2750267389</v>
      </c>
      <c r="AR32" s="14" t="n">
        <f aca="false">IF(AO32=1,AP32*$AR$5,AP32)</f>
        <v>6434.93989531553</v>
      </c>
      <c r="AS32" s="39" t="n">
        <f aca="false">AR32*R32</f>
        <v>44553.2750267389</v>
      </c>
      <c r="AT32" s="1" t="n">
        <f aca="false">VLOOKUP(X32,HerverdelingStap3!$A$2:$D$123,IF(G32="actief",2,IF(G32="slaper",3,4)))</f>
        <v>-0.015</v>
      </c>
      <c r="AU32" s="9" t="n">
        <f aca="false">AS32*AT32</f>
        <v>-668.299125401083</v>
      </c>
      <c r="AV32" s="1" t="n">
        <f aca="false">IF(AU32&lt;0,AU32*$AV$5,AU32)</f>
        <v>-644.527224383394</v>
      </c>
      <c r="AW32" s="9" t="n">
        <f aca="false">AS32+AV32</f>
        <v>43908.7478023555</v>
      </c>
      <c r="AX32" s="1" t="n">
        <f aca="false">IF(F32&gt;0,AW32/F32,0)</f>
        <v>78.4084782184919</v>
      </c>
    </row>
    <row r="33" customFormat="false" ht="15" hidden="false" customHeight="true" outlineLevel="0" collapsed="false">
      <c r="A33" s="1" t="n">
        <v>24</v>
      </c>
      <c r="B33" s="1" t="n">
        <v>1024</v>
      </c>
      <c r="C33" s="1" t="s">
        <v>81</v>
      </c>
      <c r="D33" s="3" t="n">
        <v>28412</v>
      </c>
      <c r="E33" s="1" t="s">
        <v>33</v>
      </c>
      <c r="F33" s="1" t="n">
        <v>900</v>
      </c>
      <c r="G33" s="1" t="s">
        <v>46</v>
      </c>
      <c r="H33" s="1" t="s">
        <v>47</v>
      </c>
      <c r="I33" s="1" t="s">
        <v>36</v>
      </c>
      <c r="K33" s="1" t="n">
        <v>68</v>
      </c>
      <c r="M33" s="1" t="n">
        <v>4</v>
      </c>
      <c r="R33" s="5" t="n">
        <v>11.3648473612545</v>
      </c>
      <c r="S33" s="6" t="n">
        <v>10228.362625129</v>
      </c>
      <c r="T33" s="5" t="n">
        <v>11.3648473612545</v>
      </c>
      <c r="U33" s="6" t="n">
        <v>10228.362625129</v>
      </c>
      <c r="V33" s="5" t="n">
        <v>132.413663127464</v>
      </c>
      <c r="W33" s="35" t="n">
        <v>119172.296814717</v>
      </c>
      <c r="X33" s="36" t="n">
        <f aca="false">ROUNDDOWN(DAYS360(D33,Berekening!$C$11)/360,0)</f>
        <v>48</v>
      </c>
      <c r="Y33" s="9" t="n">
        <f aca="false">V33*F33</f>
        <v>119172.296814718</v>
      </c>
      <c r="Z33" s="1" t="n">
        <f aca="false">VLOOKUP(X33,HerverdelingStap1!$A$2:$D$123,IF(G33="actief",2,IF(G33="slaper",3,4)))</f>
        <v>-0.02</v>
      </c>
      <c r="AA33" s="9" t="n">
        <f aca="false">Y33*(1+Z33)</f>
        <v>116788.850878423</v>
      </c>
      <c r="AB33" s="17" t="n">
        <f aca="false">AA33*AB$6</f>
        <v>116886.257690845</v>
      </c>
      <c r="AC33" s="9" t="n">
        <f aca="false">R33*F33</f>
        <v>10228.3626251291</v>
      </c>
      <c r="AD33" s="1" t="n">
        <f aca="false">VLOOKUP(X33,HerverdelingStap1!$A$2:$D$123,IF(G33="actief",2,IF(G33="slaper",3,4)))</f>
        <v>-0.02</v>
      </c>
      <c r="AE33" s="9" t="n">
        <f aca="false">AC33*(1+AD33)</f>
        <v>10023.7953726265</v>
      </c>
      <c r="AF33" s="37" t="n">
        <f aca="false">V33/$AC$3</f>
        <v>0.043330167586572</v>
      </c>
      <c r="AG33" s="16" t="n">
        <f aca="false">AE33*$AG$6+$AG$3*AF33</f>
        <v>71651.6155655849</v>
      </c>
      <c r="AH33" s="7" t="n">
        <f aca="false">IF(R33=0,0,AG33/R33)</f>
        <v>6304.67029498896</v>
      </c>
      <c r="AI33" s="1" t="n">
        <f aca="false">IF(R33&gt;0, W33/R33, 0)</f>
        <v>10486.0446450873</v>
      </c>
      <c r="AJ33" s="1" t="n">
        <f aca="false">VLOOKUP(X33,HerverdelingStap1!$A$2:$D$123,IF(G33="actief",2,IF(G33="slaper",3,4)))</f>
        <v>-0.02</v>
      </c>
      <c r="AK33" s="6" t="n">
        <f aca="false">W33*AJ33</f>
        <v>-2383.44593629434</v>
      </c>
      <c r="AL33" s="1" t="n">
        <f aca="false">IF(AK33&lt;0,AK33*$AL$5,AK33)</f>
        <v>-2184.73213343973</v>
      </c>
      <c r="AM33" s="6" t="n">
        <f aca="false">W33+AL33</f>
        <v>116987.564681277</v>
      </c>
      <c r="AN33" s="1" t="n">
        <f aca="false">IF(R33&gt;0,AM33/R33,0)</f>
        <v>10293.8087035041</v>
      </c>
      <c r="AO33" s="1" t="n">
        <f aca="false">IF(G33="pensioengerechtigd",1,0)</f>
        <v>0</v>
      </c>
      <c r="AP33" s="38" t="n">
        <f aca="false">IF(AO33=1,F33*$AP$5,AN33)</f>
        <v>10293.8087035041</v>
      </c>
      <c r="AQ33" s="9" t="n">
        <f aca="false">AP33*R33</f>
        <v>116987.564681277</v>
      </c>
      <c r="AR33" s="14" t="n">
        <f aca="false">IF(AO33=1,AP33*$AR$5,AP33)</f>
        <v>10293.8087035041</v>
      </c>
      <c r="AS33" s="39" t="n">
        <f aca="false">AR33*R33</f>
        <v>116987.564681277</v>
      </c>
      <c r="AT33" s="1" t="n">
        <f aca="false">VLOOKUP(X33,HerverdelingStap3!$A$2:$D$123,IF(G33="actief",2,IF(G33="slaper",3,4)))</f>
        <v>-0.02</v>
      </c>
      <c r="AU33" s="9" t="n">
        <f aca="false">AS33*AT33</f>
        <v>-2339.75129362555</v>
      </c>
      <c r="AV33" s="1" t="n">
        <f aca="false">IF(AU33&lt;0,AU33*$AV$5,AU33)</f>
        <v>-2256.52458563802</v>
      </c>
      <c r="AW33" s="9" t="n">
        <f aca="false">AS33+AV33</f>
        <v>114731.040095639</v>
      </c>
      <c r="AX33" s="1" t="n">
        <f aca="false">IF(F33&gt;0,AW33/F33,0)</f>
        <v>127.478933439599</v>
      </c>
    </row>
    <row r="34" customFormat="false" ht="15" hidden="false" customHeight="true" outlineLevel="0" collapsed="false">
      <c r="A34" s="1" t="n">
        <v>25</v>
      </c>
      <c r="B34" s="1" t="n">
        <v>1025</v>
      </c>
      <c r="C34" s="1" t="s">
        <v>83</v>
      </c>
      <c r="D34" s="3" t="n">
        <v>22859</v>
      </c>
      <c r="E34" s="1" t="s">
        <v>84</v>
      </c>
      <c r="F34" s="1" t="n">
        <v>500</v>
      </c>
      <c r="G34" s="1" t="s">
        <v>34</v>
      </c>
      <c r="H34" s="1" t="s">
        <v>35</v>
      </c>
      <c r="I34" s="1" t="s">
        <v>36</v>
      </c>
      <c r="R34" s="5" t="n">
        <v>21.2146023107184</v>
      </c>
      <c r="S34" s="6" t="n">
        <v>10607.3011553592</v>
      </c>
      <c r="T34" s="5" t="n">
        <v>16.8589359433405</v>
      </c>
      <c r="U34" s="6" t="n">
        <v>8429.46797167024</v>
      </c>
      <c r="V34" s="5" t="n">
        <v>200.781838556862</v>
      </c>
      <c r="W34" s="35" t="n">
        <v>100390.919278431</v>
      </c>
      <c r="X34" s="36" t="n">
        <f aca="false">ROUNDDOWN(DAYS360(D34,Berekening!$C$11)/360,0)</f>
        <v>63</v>
      </c>
      <c r="Y34" s="9" t="n">
        <f aca="false">V34*F34</f>
        <v>100390.919278431</v>
      </c>
      <c r="Z34" s="1" t="n">
        <f aca="false">VLOOKUP(X34,HerverdelingStap1!$A$2:$D$123,IF(G34="actief",2,IF(G34="slaper",3,4)))</f>
        <v>0.0333</v>
      </c>
      <c r="AA34" s="9" t="n">
        <f aca="false">Y34*(1+Z34)</f>
        <v>103733.936890403</v>
      </c>
      <c r="AB34" s="17" t="n">
        <f aca="false">AA34*AB$6</f>
        <v>103820.45535562</v>
      </c>
      <c r="AC34" s="9" t="n">
        <f aca="false">R34*F34</f>
        <v>10607.3011553592</v>
      </c>
      <c r="AD34" s="1" t="n">
        <f aca="false">VLOOKUP(X34,HerverdelingStap1!$A$2:$D$123,IF(G34="actief",2,IF(G34="slaper",3,4)))</f>
        <v>0.0333</v>
      </c>
      <c r="AE34" s="9" t="n">
        <f aca="false">AC34*(1+AD34)</f>
        <v>10960.5242838327</v>
      </c>
      <c r="AF34" s="37" t="n">
        <f aca="false">V34/$AC$3</f>
        <v>0.0657025151900991</v>
      </c>
      <c r="AG34" s="16" t="n">
        <f aca="false">AE34*$AG$6+$AG$3*AF34</f>
        <v>104408.184837432</v>
      </c>
      <c r="AH34" s="7" t="n">
        <f aca="false">IF(R34=0,0,AG34/R34)</f>
        <v>4921.52449092487</v>
      </c>
      <c r="AI34" s="1" t="n">
        <f aca="false">IF(R34&gt;0, W34/R34, 0)</f>
        <v>4732.16126364574</v>
      </c>
      <c r="AJ34" s="1" t="n">
        <f aca="false">VLOOKUP(X34,HerverdelingStap1!$A$2:$D$123,IF(G34="actief",2,IF(G34="slaper",3,4)))</f>
        <v>0.0333</v>
      </c>
      <c r="AK34" s="6" t="n">
        <f aca="false">W34*AJ34</f>
        <v>3343.01761197175</v>
      </c>
      <c r="AL34" s="6" t="n">
        <f aca="false">IF(AK34&lt;0,AK34*$AL$5,AK34)</f>
        <v>3343.01761197175</v>
      </c>
      <c r="AM34" s="6" t="n">
        <f aca="false">W34+AL34</f>
        <v>103733.936890403</v>
      </c>
      <c r="AN34" s="1" t="n">
        <f aca="false">IF(R34&gt;0,AM34/R34,0)</f>
        <v>4889.74223372514</v>
      </c>
      <c r="AO34" s="1" t="n">
        <f aca="false">IF(G34="pensioengerechtigd",1,0)</f>
        <v>1</v>
      </c>
      <c r="AP34" s="38" t="n">
        <f aca="false">IF(AO34=1,F34*$AP$5,AN34)</f>
        <v>3645.04092722956</v>
      </c>
      <c r="AQ34" s="9" t="n">
        <f aca="false">AP34*R34</f>
        <v>77328.0936774673</v>
      </c>
      <c r="AR34" s="14" t="n">
        <f aca="false">IF(AO34=1,AP34*$AR$5,AP34)</f>
        <v>3645.04092722956</v>
      </c>
      <c r="AS34" s="39" t="n">
        <f aca="false">AR34*R34</f>
        <v>77328.0936774673</v>
      </c>
      <c r="AT34" s="1" t="n">
        <f aca="false">VLOOKUP(X34,HerverdelingStap3!$A$2:$D$123,IF(G34="actief",2,IF(G34="slaper",3,4)))</f>
        <v>0.0333</v>
      </c>
      <c r="AU34" s="9" t="n">
        <f aca="false">AS34*AT34</f>
        <v>2575.02551945966</v>
      </c>
      <c r="AV34" s="9" t="n">
        <f aca="false">IF(AU34&lt;0,AU34*$AV$5,AU34)</f>
        <v>2575.02551945966</v>
      </c>
      <c r="AW34" s="9" t="n">
        <f aca="false">AS34+AV34</f>
        <v>79903.119196927</v>
      </c>
      <c r="AX34" s="1" t="n">
        <f aca="false">IF(F34&gt;0,AW34/F34,0)</f>
        <v>159.806238393854</v>
      </c>
    </row>
    <row r="35" customFormat="false" ht="15" hidden="false" customHeight="true" outlineLevel="0" collapsed="false">
      <c r="A35" s="1" t="n">
        <v>26</v>
      </c>
      <c r="B35" s="1" t="n">
        <v>1026</v>
      </c>
      <c r="C35" s="1" t="s">
        <v>86</v>
      </c>
      <c r="D35" s="3" t="n">
        <v>41447</v>
      </c>
      <c r="E35" s="1" t="s">
        <v>87</v>
      </c>
      <c r="F35" s="1" t="n">
        <v>500</v>
      </c>
      <c r="G35" s="1" t="s">
        <v>34</v>
      </c>
      <c r="H35" s="1" t="s">
        <v>35</v>
      </c>
      <c r="I35" s="1" t="s">
        <v>36</v>
      </c>
      <c r="N35" s="1" t="n">
        <v>18</v>
      </c>
      <c r="R35" s="5" t="n">
        <v>6.3504456403562</v>
      </c>
      <c r="S35" s="6" t="n">
        <v>3175.2228201781</v>
      </c>
      <c r="T35" s="5" t="n">
        <v>2.35264281723651</v>
      </c>
      <c r="U35" s="6" t="n">
        <v>1176.32140861825</v>
      </c>
      <c r="V35" s="5" t="n">
        <v>31.4088223958819</v>
      </c>
      <c r="W35" s="35" t="n">
        <v>15704.411197941</v>
      </c>
      <c r="X35" s="36" t="n">
        <f aca="false">ROUNDDOWN(DAYS360(D35,Berekening!$C$11)/360,0)</f>
        <v>12</v>
      </c>
      <c r="Y35" s="9" t="n">
        <f aca="false">V35*F35</f>
        <v>15704.411197941</v>
      </c>
      <c r="Z35" s="1" t="n">
        <f aca="false">VLOOKUP(X35,HerverdelingStap1!$A$2:$D$123,IF(G35="actief",2,IF(G35="slaper",3,4)))</f>
        <v>0.025</v>
      </c>
      <c r="AA35" s="9" t="n">
        <f aca="false">Y35*(1+Z35)</f>
        <v>16097.0214778895</v>
      </c>
      <c r="AB35" s="17" t="n">
        <f aca="false">AA35*AB$6</f>
        <v>16110.4470706567</v>
      </c>
      <c r="AC35" s="9" t="n">
        <f aca="false">R35*F35</f>
        <v>3175.2228201781</v>
      </c>
      <c r="AD35" s="1" t="n">
        <f aca="false">VLOOKUP(X35,HerverdelingStap1!$A$2:$D$123,IF(G35="actief",2,IF(G35="slaper",3,4)))</f>
        <v>0.025</v>
      </c>
      <c r="AE35" s="9" t="n">
        <f aca="false">AC35*(1+AD35)</f>
        <v>3254.60339068255</v>
      </c>
      <c r="AF35" s="37" t="n">
        <f aca="false">V35/$AC$3</f>
        <v>0.0102780144130622</v>
      </c>
      <c r="AG35" s="16" t="n">
        <f aca="false">AE35*$AG$6+$AG$3*AF35</f>
        <v>17872.8626652007</v>
      </c>
      <c r="AH35" s="7" t="n">
        <f aca="false">IF(R35=0,0,AG35/R35)</f>
        <v>2814.42652648204</v>
      </c>
      <c r="AI35" s="1" t="n">
        <f aca="false">IF(R35&gt;0, W35/R35, 0)</f>
        <v>2472.96207027451</v>
      </c>
      <c r="AJ35" s="1" t="n">
        <f aca="false">VLOOKUP(X35,HerverdelingStap1!$A$2:$D$123,IF(G35="actief",2,IF(G35="slaper",3,4)))</f>
        <v>0.025</v>
      </c>
      <c r="AK35" s="6" t="n">
        <f aca="false">W35*AJ35</f>
        <v>392.610279948525</v>
      </c>
      <c r="AL35" s="6" t="n">
        <f aca="false">IF(AK35&lt;0,AK35*$AL$5,AK35)</f>
        <v>392.610279948525</v>
      </c>
      <c r="AM35" s="6" t="n">
        <f aca="false">W35+AL35</f>
        <v>16097.0214778895</v>
      </c>
      <c r="AN35" s="1" t="n">
        <f aca="false">IF(R35&gt;0,AM35/R35,0)</f>
        <v>2534.78612203137</v>
      </c>
      <c r="AO35" s="1" t="n">
        <f aca="false">IF(G35="pensioengerechtigd",1,0)</f>
        <v>1</v>
      </c>
      <c r="AP35" s="38" t="n">
        <f aca="false">IF(AO35=1,F35*$AP$5,AN35)</f>
        <v>3645.04092722956</v>
      </c>
      <c r="AQ35" s="9" t="n">
        <f aca="false">AP35*R35</f>
        <v>23147.6342652449</v>
      </c>
      <c r="AR35" s="14" t="n">
        <f aca="false">IF(AO35=1,AP35*$AR$5,AP35)</f>
        <v>3645.04092722956</v>
      </c>
      <c r="AS35" s="39" t="n">
        <f aca="false">AR35*R35</f>
        <v>23147.6342652449</v>
      </c>
      <c r="AT35" s="1" t="n">
        <f aca="false">VLOOKUP(X35,HerverdelingStap3!$A$2:$D$123,IF(G35="actief",2,IF(G35="slaper",3,4)))</f>
        <v>0.025</v>
      </c>
      <c r="AU35" s="9" t="n">
        <f aca="false">AS35*AT35</f>
        <v>578.690856631122</v>
      </c>
      <c r="AV35" s="9" t="n">
        <f aca="false">IF(AU35&lt;0,AU35*$AV$5,AU35)</f>
        <v>578.690856631122</v>
      </c>
      <c r="AW35" s="9" t="n">
        <f aca="false">AS35+AV35</f>
        <v>23726.325121876</v>
      </c>
      <c r="AX35" s="1" t="n">
        <f aca="false">IF(F35&gt;0,AW35/F35,0)</f>
        <v>47.452650243752</v>
      </c>
    </row>
    <row r="36" customFormat="false" ht="15" hidden="false" customHeight="true" outlineLevel="0" collapsed="false">
      <c r="A36" s="1" t="n">
        <v>27</v>
      </c>
      <c r="B36" s="1" t="n">
        <v>1027</v>
      </c>
      <c r="C36" s="1" t="s">
        <v>89</v>
      </c>
      <c r="D36" s="3" t="n">
        <v>25031</v>
      </c>
      <c r="E36" s="1" t="s">
        <v>90</v>
      </c>
      <c r="F36" s="1" t="n">
        <v>200</v>
      </c>
      <c r="G36" s="1" t="s">
        <v>34</v>
      </c>
      <c r="H36" s="1" t="s">
        <v>35</v>
      </c>
      <c r="I36" s="1" t="s">
        <v>36</v>
      </c>
      <c r="N36" s="1" t="n">
        <v>67</v>
      </c>
      <c r="O36" s="1" t="n">
        <v>3</v>
      </c>
      <c r="P36" s="1" t="n">
        <v>1</v>
      </c>
      <c r="R36" s="5" t="n">
        <v>10.1030526458216</v>
      </c>
      <c r="S36" s="6" t="n">
        <v>2020.61052916433</v>
      </c>
      <c r="T36" s="5" t="n">
        <v>5.71819560665323</v>
      </c>
      <c r="U36" s="6" t="n">
        <v>1143.63912133065</v>
      </c>
      <c r="V36" s="5" t="n">
        <v>71.0084730621772</v>
      </c>
      <c r="W36" s="35" t="n">
        <v>14201.6946124354</v>
      </c>
      <c r="X36" s="36" t="n">
        <f aca="false">ROUNDDOWN(DAYS360(D36,Berekening!$C$11)/360,0)</f>
        <v>57</v>
      </c>
      <c r="Y36" s="9" t="n">
        <f aca="false">V36*F36</f>
        <v>14201.6946124354</v>
      </c>
      <c r="Z36" s="1" t="n">
        <f aca="false">VLOOKUP(X36,HerverdelingStap1!$A$2:$D$123,IF(G36="actief",2,IF(G36="slaper",3,4)))</f>
        <v>0.0299</v>
      </c>
      <c r="AA36" s="9" t="n">
        <f aca="false">Y36*(1+Z36)</f>
        <v>14626.3252813473</v>
      </c>
      <c r="AB36" s="17" t="n">
        <f aca="false">AA36*AB$6</f>
        <v>14638.5242516461</v>
      </c>
      <c r="AC36" s="9" t="n">
        <f aca="false">R36*F36</f>
        <v>2020.61052916432</v>
      </c>
      <c r="AD36" s="1" t="n">
        <f aca="false">VLOOKUP(X36,HerverdelingStap1!$A$2:$D$123,IF(G36="actief",2,IF(G36="slaper",3,4)))</f>
        <v>0.0299</v>
      </c>
      <c r="AE36" s="9" t="n">
        <f aca="false">AC36*(1+AD36)</f>
        <v>2081.02678398633</v>
      </c>
      <c r="AF36" s="37" t="n">
        <f aca="false">V36/$AC$3</f>
        <v>0.0232363410631494</v>
      </c>
      <c r="AG36" s="16" t="n">
        <f aca="false">AE36*$AG$6+$AG$3*AF36</f>
        <v>35129.7115397269</v>
      </c>
      <c r="AH36" s="7" t="n">
        <f aca="false">IF(R36=0,0,AG36/R36)</f>
        <v>3477.13832355964</v>
      </c>
      <c r="AI36" s="1" t="n">
        <f aca="false">IF(R36&gt;0, W36/R36, 0)</f>
        <v>1405.68352064452</v>
      </c>
      <c r="AJ36" s="1" t="n">
        <f aca="false">VLOOKUP(X36,HerverdelingStap1!$A$2:$D$123,IF(G36="actief",2,IF(G36="slaper",3,4)))</f>
        <v>0.0299</v>
      </c>
      <c r="AK36" s="6" t="n">
        <f aca="false">W36*AJ36</f>
        <v>424.630668911819</v>
      </c>
      <c r="AL36" s="6" t="n">
        <f aca="false">IF(AK36&lt;0,AK36*$AL$5,AK36)</f>
        <v>424.630668911819</v>
      </c>
      <c r="AM36" s="6" t="n">
        <f aca="false">W36+AL36</f>
        <v>14626.3252813472</v>
      </c>
      <c r="AN36" s="1" t="n">
        <f aca="false">IF(R36&gt;0,AM36/R36,0)</f>
        <v>1447.71345791179</v>
      </c>
      <c r="AO36" s="1" t="n">
        <f aca="false">IF(G36="pensioengerechtigd",1,0)</f>
        <v>1</v>
      </c>
      <c r="AP36" s="38" t="n">
        <f aca="false">IF(AO36=1,F36*$AP$5,AN36)</f>
        <v>1458.01637089182</v>
      </c>
      <c r="AQ36" s="9" t="n">
        <f aca="false">AP36*R36</f>
        <v>14730.4161535898</v>
      </c>
      <c r="AR36" s="14" t="n">
        <f aca="false">IF(AO36=1,AP36*$AR$5,AP36)</f>
        <v>1458.01637089182</v>
      </c>
      <c r="AS36" s="39" t="n">
        <f aca="false">AR36*R36</f>
        <v>14730.4161535898</v>
      </c>
      <c r="AT36" s="1" t="n">
        <f aca="false">VLOOKUP(X36,HerverdelingStap3!$A$2:$D$123,IF(G36="actief",2,IF(G36="slaper",3,4)))</f>
        <v>0.0299</v>
      </c>
      <c r="AU36" s="9" t="n">
        <f aca="false">AS36*AT36</f>
        <v>440.439442992336</v>
      </c>
      <c r="AV36" s="9" t="n">
        <f aca="false">IF(AU36&lt;0,AU36*$AV$5,AU36)</f>
        <v>440.439442992336</v>
      </c>
      <c r="AW36" s="9" t="n">
        <f aca="false">AS36+AV36</f>
        <v>15170.8555965822</v>
      </c>
      <c r="AX36" s="1" t="n">
        <f aca="false">IF(F36&gt;0,AW36/F36,0)</f>
        <v>75.8542779829109</v>
      </c>
    </row>
    <row r="37" customFormat="false" ht="15" hidden="false" customHeight="true" outlineLevel="0" collapsed="false">
      <c r="A37" s="1" t="n">
        <v>28</v>
      </c>
      <c r="B37" s="1" t="n">
        <v>1028</v>
      </c>
      <c r="C37" s="1" t="s">
        <v>92</v>
      </c>
      <c r="D37" s="3" t="n">
        <v>27103</v>
      </c>
      <c r="E37" s="1" t="s">
        <v>93</v>
      </c>
      <c r="F37" s="1" t="n">
        <v>200</v>
      </c>
      <c r="G37" s="1" t="s">
        <v>34</v>
      </c>
      <c r="H37" s="1" t="s">
        <v>35</v>
      </c>
      <c r="I37" s="1" t="s">
        <v>36</v>
      </c>
      <c r="N37" s="1" t="n">
        <v>67</v>
      </c>
      <c r="O37" s="1" t="n">
        <v>3</v>
      </c>
      <c r="R37" s="5" t="n">
        <v>14.8107265069531</v>
      </c>
      <c r="S37" s="6" t="n">
        <v>2962.14530139063</v>
      </c>
      <c r="T37" s="5" t="n">
        <v>10.4068622552303</v>
      </c>
      <c r="U37" s="6" t="n">
        <v>2081.37245104606</v>
      </c>
      <c r="V37" s="5" t="n">
        <v>125.655888944633</v>
      </c>
      <c r="W37" s="35" t="n">
        <v>25131.1777889266</v>
      </c>
      <c r="X37" s="36" t="n">
        <f aca="false">ROUNDDOWN(DAYS360(D37,Berekening!$C$11)/360,0)</f>
        <v>51</v>
      </c>
      <c r="Y37" s="9" t="n">
        <f aca="false">V37*F37</f>
        <v>25131.1777889266</v>
      </c>
      <c r="Z37" s="1" t="n">
        <f aca="false">VLOOKUP(X37,HerverdelingStap1!$A$2:$D$123,IF(G37="actief",2,IF(G37="slaper",3,4)))</f>
        <v>0.0257</v>
      </c>
      <c r="AA37" s="9" t="n">
        <f aca="false">Y37*(1+Z37)</f>
        <v>25777.049058102</v>
      </c>
      <c r="AB37" s="17" t="n">
        <f aca="false">AA37*AB$6</f>
        <v>25798.5482009012</v>
      </c>
      <c r="AC37" s="9" t="n">
        <f aca="false">R37*F37</f>
        <v>2962.14530139062</v>
      </c>
      <c r="AD37" s="1" t="n">
        <f aca="false">VLOOKUP(X37,HerverdelingStap1!$A$2:$D$123,IF(G37="actief",2,IF(G37="slaper",3,4)))</f>
        <v>0.0257</v>
      </c>
      <c r="AE37" s="9" t="n">
        <f aca="false">AC37*(1+AD37)</f>
        <v>3038.27243563636</v>
      </c>
      <c r="AF37" s="37" t="n">
        <f aca="false">V37/$AC$3</f>
        <v>0.0411187984503492</v>
      </c>
      <c r="AG37" s="16" t="n">
        <f aca="false">AE37*$AG$6+$AG$3*AF37</f>
        <v>61520.8968655018</v>
      </c>
      <c r="AH37" s="7" t="n">
        <f aca="false">IF(R37=0,0,AG37/R37)</f>
        <v>4153.80682619586</v>
      </c>
      <c r="AI37" s="1" t="n">
        <f aca="false">IF(R37&gt;0, W37/R37, 0)</f>
        <v>1696.8227572853</v>
      </c>
      <c r="AJ37" s="1" t="n">
        <f aca="false">VLOOKUP(X37,HerverdelingStap1!$A$2:$D$123,IF(G37="actief",2,IF(G37="slaper",3,4)))</f>
        <v>0.0257</v>
      </c>
      <c r="AK37" s="6" t="n">
        <f aca="false">W37*AJ37</f>
        <v>645.871269175414</v>
      </c>
      <c r="AL37" s="6" t="n">
        <f aca="false">IF(AK37&lt;0,AK37*$AL$5,AK37)</f>
        <v>645.871269175414</v>
      </c>
      <c r="AM37" s="6" t="n">
        <f aca="false">W37+AL37</f>
        <v>25777.049058102</v>
      </c>
      <c r="AN37" s="1" t="n">
        <f aca="false">IF(R37&gt;0,AM37/R37,0)</f>
        <v>1740.43110214753</v>
      </c>
      <c r="AO37" s="1" t="n">
        <f aca="false">IF(G37="pensioengerechtigd",1,0)</f>
        <v>1</v>
      </c>
      <c r="AP37" s="38" t="n">
        <f aca="false">IF(AO37=1,F37*$AP$5,AN37)</f>
        <v>1458.01637089182</v>
      </c>
      <c r="AQ37" s="9" t="n">
        <f aca="false">AP37*R37</f>
        <v>21594.2817119391</v>
      </c>
      <c r="AR37" s="14" t="n">
        <f aca="false">IF(AO37=1,AP37*$AR$5,AP37)</f>
        <v>1458.01637089182</v>
      </c>
      <c r="AS37" s="39" t="n">
        <f aca="false">AR37*R37</f>
        <v>21594.2817119391</v>
      </c>
      <c r="AT37" s="1" t="n">
        <f aca="false">VLOOKUP(X37,HerverdelingStap3!$A$2:$D$123,IF(G37="actief",2,IF(G37="slaper",3,4)))</f>
        <v>0.0257</v>
      </c>
      <c r="AU37" s="9" t="n">
        <f aca="false">AS37*AT37</f>
        <v>554.973039996835</v>
      </c>
      <c r="AV37" s="9" t="n">
        <f aca="false">IF(AU37&lt;0,AU37*$AV$5,AU37)</f>
        <v>554.973039996835</v>
      </c>
      <c r="AW37" s="9" t="n">
        <f aca="false">AS37+AV37</f>
        <v>22149.2547519359</v>
      </c>
      <c r="AX37" s="1" t="n">
        <f aca="false">IF(F37&gt;0,AW37/F37,0)</f>
        <v>110.74627375968</v>
      </c>
    </row>
    <row r="38" customFormat="false" ht="15" hidden="false" customHeight="true" outlineLevel="0" collapsed="false">
      <c r="A38" s="1" t="n">
        <v>29</v>
      </c>
      <c r="B38" s="1" t="n">
        <v>1029</v>
      </c>
      <c r="C38" s="1" t="s">
        <v>95</v>
      </c>
      <c r="D38" s="3" t="n">
        <v>33136</v>
      </c>
      <c r="E38" s="1" t="s">
        <v>84</v>
      </c>
      <c r="F38" s="1" t="n">
        <v>500</v>
      </c>
      <c r="G38" s="1" t="s">
        <v>46</v>
      </c>
      <c r="H38" s="1" t="s">
        <v>47</v>
      </c>
      <c r="I38" s="1" t="s">
        <v>36</v>
      </c>
      <c r="R38" s="5" t="n">
        <v>2.5072675406094</v>
      </c>
      <c r="S38" s="6" t="n">
        <v>1253.6337703047</v>
      </c>
      <c r="T38" s="5" t="n">
        <v>2.50285707465852</v>
      </c>
      <c r="U38" s="6" t="n">
        <v>1251.42853732926</v>
      </c>
      <c r="V38" s="5" t="n">
        <v>29.1656004938863</v>
      </c>
      <c r="W38" s="35" t="n">
        <v>14582.8002469432</v>
      </c>
      <c r="X38" s="36" t="n">
        <f aca="false">ROUNDDOWN(DAYS360(D38,Berekening!$C$11)/360,0)</f>
        <v>35</v>
      </c>
      <c r="Y38" s="9" t="n">
        <f aca="false">V38*F38</f>
        <v>14582.8002469431</v>
      </c>
      <c r="Z38" s="1" t="n">
        <f aca="false">VLOOKUP(X38,HerverdelingStap1!$A$2:$D$123,IF(G38="actief",2,IF(G38="slaper",3,4)))</f>
        <v>0.0025</v>
      </c>
      <c r="AA38" s="9" t="n">
        <f aca="false">Y38*(1+Z38)</f>
        <v>14619.2572475605</v>
      </c>
      <c r="AB38" s="17" t="n">
        <f aca="false">AA38*AB$6</f>
        <v>14631.4503228219</v>
      </c>
      <c r="AC38" s="9" t="n">
        <f aca="false">R38*F38</f>
        <v>1253.6337703047</v>
      </c>
      <c r="AD38" s="1" t="n">
        <f aca="false">VLOOKUP(X38,HerverdelingStap1!$A$2:$D$123,IF(G38="actief",2,IF(G38="slaper",3,4)))</f>
        <v>0.0025</v>
      </c>
      <c r="AE38" s="9" t="n">
        <f aca="false">AC38*(1+AD38)</f>
        <v>1256.76785473046</v>
      </c>
      <c r="AF38" s="37" t="n">
        <f aca="false">V38/$AC$3</f>
        <v>0.0095439573780735</v>
      </c>
      <c r="AG38" s="16" t="n">
        <f aca="false">AE38*$AG$6+$AG$3*AF38</f>
        <v>14830.989280254</v>
      </c>
      <c r="AH38" s="7" t="n">
        <f aca="false">IF(R38=0,0,AG38/R38)</f>
        <v>5915.20012924082</v>
      </c>
      <c r="AI38" s="1" t="n">
        <f aca="false">IF(R38&gt;0, W38/R38, 0)</f>
        <v>5816.21227521607</v>
      </c>
      <c r="AJ38" s="1" t="n">
        <f aca="false">VLOOKUP(X38,HerverdelingStap1!$A$2:$D$123,IF(G38="actief",2,IF(G38="slaper",3,4)))</f>
        <v>0.0025</v>
      </c>
      <c r="AK38" s="6" t="n">
        <f aca="false">W38*AJ38</f>
        <v>36.457000617358</v>
      </c>
      <c r="AL38" s="6" t="n">
        <f aca="false">IF(AK38&lt;0,AK38*$AL$5,AK38)</f>
        <v>36.457000617358</v>
      </c>
      <c r="AM38" s="6" t="n">
        <f aca="false">W38+AL38</f>
        <v>14619.2572475606</v>
      </c>
      <c r="AN38" s="1" t="n">
        <f aca="false">IF(R38&gt;0,AM38/R38,0)</f>
        <v>5830.75280590411</v>
      </c>
      <c r="AO38" s="1" t="n">
        <f aca="false">IF(G38="pensioengerechtigd",1,0)</f>
        <v>0</v>
      </c>
      <c r="AP38" s="38" t="n">
        <f aca="false">IF(AO38=1,F38*$AP$5,AN38)</f>
        <v>5830.75280590411</v>
      </c>
      <c r="AQ38" s="9" t="n">
        <f aca="false">AP38*R38</f>
        <v>14619.2572475606</v>
      </c>
      <c r="AR38" s="14" t="n">
        <f aca="false">IF(AO38=1,AP38*$AR$5,AP38)</f>
        <v>5830.75280590411</v>
      </c>
      <c r="AS38" s="39" t="n">
        <f aca="false">AR38*R38</f>
        <v>14619.2572475606</v>
      </c>
      <c r="AT38" s="1" t="n">
        <f aca="false">VLOOKUP(X38,HerverdelingStap3!$A$2:$D$123,IF(G38="actief",2,IF(G38="slaper",3,4)))</f>
        <v>0.0025</v>
      </c>
      <c r="AU38" s="9" t="n">
        <f aca="false">AS38*AT38</f>
        <v>36.5481431189014</v>
      </c>
      <c r="AV38" s="9" t="n">
        <f aca="false">IF(AU38&lt;0,AU38*$AV$5,AU38)</f>
        <v>36.5481431189014</v>
      </c>
      <c r="AW38" s="9" t="n">
        <f aca="false">AS38+AV38</f>
        <v>14655.8053906795</v>
      </c>
      <c r="AX38" s="1" t="n">
        <f aca="false">IF(F38&gt;0,AW38/F38,0)</f>
        <v>29.3116107813589</v>
      </c>
    </row>
    <row r="39" customFormat="false" ht="15" hidden="false" customHeight="true" outlineLevel="0" collapsed="false">
      <c r="A39" s="1" t="n">
        <v>30</v>
      </c>
      <c r="B39" s="1" t="n">
        <v>1030</v>
      </c>
      <c r="C39" s="1" t="s">
        <v>97</v>
      </c>
      <c r="D39" s="3" t="n">
        <v>33136</v>
      </c>
      <c r="E39" s="1" t="s">
        <v>93</v>
      </c>
      <c r="F39" s="1" t="n">
        <v>500</v>
      </c>
      <c r="G39" s="1" t="s">
        <v>46</v>
      </c>
      <c r="H39" s="1" t="s">
        <v>47</v>
      </c>
      <c r="I39" s="1" t="s">
        <v>36</v>
      </c>
      <c r="N39" s="1" t="n">
        <v>67</v>
      </c>
      <c r="O39" s="1" t="n">
        <v>3</v>
      </c>
      <c r="R39" s="5" t="n">
        <v>0.313908371324528</v>
      </c>
      <c r="S39" s="6" t="n">
        <v>156.954185662264</v>
      </c>
      <c r="T39" s="5" t="n">
        <v>0.309497905373649</v>
      </c>
      <c r="U39" s="6" t="n">
        <v>154.748952686824</v>
      </c>
      <c r="V39" s="5" t="n">
        <v>3.61042030296098</v>
      </c>
      <c r="W39" s="35" t="n">
        <v>1805.21015148049</v>
      </c>
      <c r="X39" s="36" t="n">
        <f aca="false">ROUNDDOWN(DAYS360(D39,Berekening!$C$11)/360,0)</f>
        <v>35</v>
      </c>
      <c r="Y39" s="9" t="n">
        <f aca="false">V39*F39</f>
        <v>1805.21015148049</v>
      </c>
      <c r="Z39" s="1" t="n">
        <f aca="false">VLOOKUP(X39,HerverdelingStap1!$A$2:$D$123,IF(G39="actief",2,IF(G39="slaper",3,4)))</f>
        <v>0.0025</v>
      </c>
      <c r="AA39" s="9" t="n">
        <f aca="false">Y39*(1+Z39)</f>
        <v>1809.72317685919</v>
      </c>
      <c r="AB39" s="17" t="n">
        <f aca="false">AA39*AB$6</f>
        <v>1811.23256208473</v>
      </c>
      <c r="AC39" s="9" t="n">
        <f aca="false">R39*F39</f>
        <v>156.954185662264</v>
      </c>
      <c r="AD39" s="1" t="n">
        <f aca="false">VLOOKUP(X39,HerverdelingStap1!$A$2:$D$123,IF(G39="actief",2,IF(G39="slaper",3,4)))</f>
        <v>0.0025</v>
      </c>
      <c r="AE39" s="9" t="n">
        <f aca="false">AC39*(1+AD39)</f>
        <v>157.34657112642</v>
      </c>
      <c r="AF39" s="37" t="n">
        <f aca="false">V39/$AC$3</f>
        <v>0.00118144995833752</v>
      </c>
      <c r="AG39" s="16" t="n">
        <f aca="false">AE39*$AG$6+$AG$3*AF39</f>
        <v>1837.70438312729</v>
      </c>
      <c r="AH39" s="7" t="n">
        <f aca="false">IF(R39=0,0,AG39/R39)</f>
        <v>5854.27007050862</v>
      </c>
      <c r="AI39" s="1" t="n">
        <f aca="false">IF(R39&gt;0, W39/R39, 0)</f>
        <v>5750.75504951797</v>
      </c>
      <c r="AJ39" s="1" t="n">
        <f aca="false">VLOOKUP(X39,HerverdelingStap1!$A$2:$D$123,IF(G39="actief",2,IF(G39="slaper",3,4)))</f>
        <v>0.0025</v>
      </c>
      <c r="AK39" s="6" t="n">
        <f aca="false">W39*AJ39</f>
        <v>4.51302537870123</v>
      </c>
      <c r="AL39" s="6" t="n">
        <f aca="false">IF(AK39&lt;0,AK39*$AL$5,AK39)</f>
        <v>4.51302537870123</v>
      </c>
      <c r="AM39" s="6" t="n">
        <f aca="false">W39+AL39</f>
        <v>1809.72317685919</v>
      </c>
      <c r="AN39" s="1" t="n">
        <f aca="false">IF(R39&gt;0,AM39/R39,0)</f>
        <v>5765.13193714176</v>
      </c>
      <c r="AO39" s="1" t="n">
        <f aca="false">IF(G39="pensioengerechtigd",1,0)</f>
        <v>0</v>
      </c>
      <c r="AP39" s="38" t="n">
        <f aca="false">IF(AO39=1,F39*$AP$5,AN39)</f>
        <v>5765.13193714176</v>
      </c>
      <c r="AQ39" s="9" t="n">
        <f aca="false">AP39*R39</f>
        <v>1809.72317685919</v>
      </c>
      <c r="AR39" s="14" t="n">
        <f aca="false">IF(AO39=1,AP39*$AR$5,AP39)</f>
        <v>5765.13193714176</v>
      </c>
      <c r="AS39" s="39" t="n">
        <f aca="false">AR39*R39</f>
        <v>1809.72317685919</v>
      </c>
      <c r="AT39" s="1" t="n">
        <f aca="false">VLOOKUP(X39,HerverdelingStap3!$A$2:$D$123,IF(G39="actief",2,IF(G39="slaper",3,4)))</f>
        <v>0.0025</v>
      </c>
      <c r="AU39" s="9" t="n">
        <f aca="false">AS39*AT39</f>
        <v>4.52430794214798</v>
      </c>
      <c r="AV39" s="9" t="n">
        <f aca="false">IF(AU39&lt;0,AU39*$AV$5,AU39)</f>
        <v>4.52430794214798</v>
      </c>
      <c r="AW39" s="9" t="n">
        <f aca="false">AS39+AV39</f>
        <v>1814.24748480134</v>
      </c>
      <c r="AX39" s="1" t="n">
        <f aca="false">IF(F39&gt;0,AW39/F39,0)</f>
        <v>3.62849496960268</v>
      </c>
    </row>
    <row r="40" customFormat="false" ht="15" hidden="false" customHeight="true" outlineLevel="0" collapsed="false">
      <c r="A40" s="1" t="n">
        <v>31</v>
      </c>
      <c r="B40" s="1" t="n">
        <v>1031</v>
      </c>
      <c r="C40" s="1" t="s">
        <v>99</v>
      </c>
      <c r="D40" s="3" t="n">
        <v>29288</v>
      </c>
      <c r="E40" s="1" t="s">
        <v>84</v>
      </c>
      <c r="F40" s="1" t="n">
        <v>500</v>
      </c>
      <c r="G40" s="1" t="s">
        <v>46</v>
      </c>
      <c r="H40" s="1" t="s">
        <v>47</v>
      </c>
      <c r="I40" s="1" t="s">
        <v>36</v>
      </c>
      <c r="R40" s="5" t="n">
        <v>3.25614675410889</v>
      </c>
      <c r="S40" s="6" t="n">
        <v>1628.07337705445</v>
      </c>
      <c r="T40" s="5" t="n">
        <v>3.24363797058737</v>
      </c>
      <c r="U40" s="6" t="n">
        <v>1621.81898529368</v>
      </c>
      <c r="V40" s="5" t="n">
        <v>37.8046560858321</v>
      </c>
      <c r="W40" s="35" t="n">
        <v>18902.3280429161</v>
      </c>
      <c r="X40" s="36" t="n">
        <f aca="false">ROUNDDOWN(DAYS360(D40,Berekening!$C$11)/360,0)</f>
        <v>45</v>
      </c>
      <c r="Y40" s="9" t="n">
        <f aca="false">V40*F40</f>
        <v>18902.3280429161</v>
      </c>
      <c r="Z40" s="1" t="n">
        <f aca="false">VLOOKUP(X40,HerverdelingStap1!$A$2:$D$123,IF(G40="actief",2,IF(G40="slaper",3,4)))</f>
        <v>-0.015</v>
      </c>
      <c r="AA40" s="9" t="n">
        <f aca="false">Y40*(1+Z40)</f>
        <v>18618.7931222723</v>
      </c>
      <c r="AB40" s="17" t="n">
        <f aca="false">AA40*AB$6</f>
        <v>18634.3219786275</v>
      </c>
      <c r="AC40" s="9" t="n">
        <f aca="false">R40*F40</f>
        <v>1628.07337705445</v>
      </c>
      <c r="AD40" s="1" t="n">
        <f aca="false">VLOOKUP(X40,HerverdelingStap1!$A$2:$D$123,IF(G40="actief",2,IF(G40="slaper",3,4)))</f>
        <v>-0.015</v>
      </c>
      <c r="AE40" s="9" t="n">
        <f aca="false">AC40*(1+AD40)</f>
        <v>1603.65227639863</v>
      </c>
      <c r="AF40" s="37" t="n">
        <f aca="false">V40/$AC$3</f>
        <v>0.0123709445465229</v>
      </c>
      <c r="AG40" s="16" t="n">
        <f aca="false">AE40*$AG$6+$AG$3*AF40</f>
        <v>19198.6533713503</v>
      </c>
      <c r="AH40" s="7" t="n">
        <f aca="false">IF(R40=0,0,AG40/R40)</f>
        <v>5896.12656343691</v>
      </c>
      <c r="AI40" s="1" t="n">
        <f aca="false">IF(R40&gt;0, W40/R40, 0)</f>
        <v>5805.12165769663</v>
      </c>
      <c r="AJ40" s="1" t="n">
        <f aca="false">VLOOKUP(X40,HerverdelingStap1!$A$2:$D$123,IF(G40="actief",2,IF(G40="slaper",3,4)))</f>
        <v>-0.015</v>
      </c>
      <c r="AK40" s="6" t="n">
        <f aca="false">W40*AJ40</f>
        <v>-283.534920643742</v>
      </c>
      <c r="AL40" s="1" t="n">
        <f aca="false">IF(AK40&lt;0,AK40*$AL$5,AK40)</f>
        <v>-259.895910643457</v>
      </c>
      <c r="AM40" s="6" t="n">
        <f aca="false">W40+AL40</f>
        <v>18642.4321322726</v>
      </c>
      <c r="AN40" s="1" t="n">
        <f aca="false">IF(R40&gt;0,AM40/R40,0)</f>
        <v>5725.30464382417</v>
      </c>
      <c r="AO40" s="1" t="n">
        <f aca="false">IF(G40="pensioengerechtigd",1,0)</f>
        <v>0</v>
      </c>
      <c r="AP40" s="38" t="n">
        <f aca="false">IF(AO40=1,F40*$AP$5,AN40)</f>
        <v>5725.30464382417</v>
      </c>
      <c r="AQ40" s="9" t="n">
        <f aca="false">AP40*R40</f>
        <v>18642.4321322726</v>
      </c>
      <c r="AR40" s="14" t="n">
        <f aca="false">IF(AO40=1,AP40*$AR$5,AP40)</f>
        <v>5725.30464382417</v>
      </c>
      <c r="AS40" s="39" t="n">
        <f aca="false">AR40*R40</f>
        <v>18642.4321322726</v>
      </c>
      <c r="AT40" s="1" t="n">
        <f aca="false">VLOOKUP(X40,HerverdelingStap3!$A$2:$D$123,IF(G40="actief",2,IF(G40="slaper",3,4)))</f>
        <v>-0.015</v>
      </c>
      <c r="AU40" s="9" t="n">
        <f aca="false">AS40*AT40</f>
        <v>-279.63648198409</v>
      </c>
      <c r="AV40" s="1" t="n">
        <f aca="false">IF(AU40&lt;0,AU40*$AV$5,AU40)</f>
        <v>-269.689602633214</v>
      </c>
      <c r="AW40" s="9" t="n">
        <f aca="false">AS40+AV40</f>
        <v>18372.7425296394</v>
      </c>
      <c r="AX40" s="1" t="n">
        <f aca="false">IF(F40&gt;0,AW40/F40,0)</f>
        <v>36.7454850592789</v>
      </c>
    </row>
    <row r="41" customFormat="false" ht="15" hidden="false" customHeight="true" outlineLevel="0" collapsed="false">
      <c r="A41" s="1" t="n">
        <v>32</v>
      </c>
      <c r="B41" s="1" t="n">
        <v>1032</v>
      </c>
      <c r="C41" s="1" t="s">
        <v>100</v>
      </c>
      <c r="D41" s="3" t="n">
        <v>25635</v>
      </c>
      <c r="E41" s="1" t="s">
        <v>84</v>
      </c>
      <c r="F41" s="1" t="n">
        <v>500</v>
      </c>
      <c r="G41" s="1" t="s">
        <v>46</v>
      </c>
      <c r="H41" s="1" t="s">
        <v>47</v>
      </c>
      <c r="I41" s="1" t="s">
        <v>36</v>
      </c>
      <c r="R41" s="5" t="n">
        <v>4.16126723632497</v>
      </c>
      <c r="S41" s="6" t="n">
        <v>2080.63361816249</v>
      </c>
      <c r="T41" s="5" t="n">
        <v>4.12474738879627</v>
      </c>
      <c r="U41" s="6" t="n">
        <v>2062.37369439813</v>
      </c>
      <c r="V41" s="5" t="n">
        <v>48.0946145904454</v>
      </c>
      <c r="W41" s="35" t="n">
        <v>24047.3072952227</v>
      </c>
      <c r="X41" s="36" t="n">
        <f aca="false">ROUNDDOWN(DAYS360(D41,Berekening!$C$11)/360,0)</f>
        <v>55</v>
      </c>
      <c r="Y41" s="9" t="n">
        <f aca="false">V41*F41</f>
        <v>24047.3072952227</v>
      </c>
      <c r="Z41" s="1" t="n">
        <f aca="false">VLOOKUP(X41,HerverdelingStap1!$A$2:$D$123,IF(G41="actief",2,IF(G41="slaper",3,4)))</f>
        <v>0</v>
      </c>
      <c r="AA41" s="9" t="n">
        <f aca="false">Y41*(1+Z41)</f>
        <v>24047.3072952227</v>
      </c>
      <c r="AB41" s="17" t="n">
        <f aca="false">AA41*AB$6</f>
        <v>24067.3637606587</v>
      </c>
      <c r="AC41" s="9" t="n">
        <f aca="false">R41*F41</f>
        <v>2080.63361816248</v>
      </c>
      <c r="AD41" s="1" t="n">
        <f aca="false">VLOOKUP(X41,HerverdelingStap1!$A$2:$D$123,IF(G41="actief",2,IF(G41="slaper",3,4)))</f>
        <v>0</v>
      </c>
      <c r="AE41" s="9" t="n">
        <f aca="false">AC41*(1+AD41)</f>
        <v>2080.63361816248</v>
      </c>
      <c r="AF41" s="37" t="n">
        <f aca="false">V41/$AC$3</f>
        <v>0.0157381622182715</v>
      </c>
      <c r="AG41" s="16" t="n">
        <f aca="false">AE41*$AG$6+$AG$3*AF41</f>
        <v>24464.7757846429</v>
      </c>
      <c r="AH41" s="7" t="n">
        <f aca="false">IF(R41=0,0,AG41/R41)</f>
        <v>5879.16478208427</v>
      </c>
      <c r="AI41" s="1" t="n">
        <f aca="false">IF(R41&gt;0, W41/R41, 0)</f>
        <v>5778.84234045495</v>
      </c>
      <c r="AJ41" s="1" t="n">
        <f aca="false">VLOOKUP(X41,HerverdelingStap1!$A$2:$D$123,IF(G41="actief",2,IF(G41="slaper",3,4)))</f>
        <v>0</v>
      </c>
      <c r="AK41" s="6" t="n">
        <f aca="false">W41*AJ41</f>
        <v>0</v>
      </c>
      <c r="AL41" s="6" t="n">
        <f aca="false">IF(AK41&lt;0,AK41*$AL$5,AK41)</f>
        <v>0</v>
      </c>
      <c r="AM41" s="6" t="n">
        <f aca="false">W41+AL41</f>
        <v>24047.3072952227</v>
      </c>
      <c r="AN41" s="1" t="n">
        <f aca="false">IF(R41&gt;0,AM41/R41,0)</f>
        <v>5778.84234045495</v>
      </c>
      <c r="AO41" s="1" t="n">
        <f aca="false">IF(G41="pensioengerechtigd",1,0)</f>
        <v>0</v>
      </c>
      <c r="AP41" s="38" t="n">
        <f aca="false">IF(AO41=1,F41*$AP$5,AN41)</f>
        <v>5778.84234045495</v>
      </c>
      <c r="AQ41" s="9" t="n">
        <f aca="false">AP41*R41</f>
        <v>24047.3072952227</v>
      </c>
      <c r="AR41" s="14" t="n">
        <f aca="false">IF(AO41=1,AP41*$AR$5,AP41)</f>
        <v>5778.84234045495</v>
      </c>
      <c r="AS41" s="39" t="n">
        <f aca="false">AR41*R41</f>
        <v>24047.3072952227</v>
      </c>
      <c r="AT41" s="1" t="n">
        <f aca="false">VLOOKUP(X41,HerverdelingStap3!$A$2:$D$123,IF(G41="actief",2,IF(G41="slaper",3,4)))</f>
        <v>0</v>
      </c>
      <c r="AU41" s="9" t="n">
        <f aca="false">AS41*AT41</f>
        <v>0</v>
      </c>
      <c r="AV41" s="9" t="n">
        <f aca="false">IF(AU41&lt;0,AU41*$AV$5,AU41)</f>
        <v>0</v>
      </c>
      <c r="AW41" s="9" t="n">
        <f aca="false">AS41+AV41</f>
        <v>24047.3072952227</v>
      </c>
      <c r="AX41" s="1" t="n">
        <f aca="false">IF(F41&gt;0,AW41/F41,0)</f>
        <v>48.0946145904454</v>
      </c>
    </row>
    <row r="42" customFormat="false" ht="15" hidden="false" customHeight="true" outlineLevel="0" collapsed="false">
      <c r="A42" s="1" t="n">
        <v>33</v>
      </c>
      <c r="B42" s="1" t="n">
        <v>1033</v>
      </c>
      <c r="C42" s="1" t="s">
        <v>101</v>
      </c>
      <c r="D42" s="3" t="n">
        <v>21983</v>
      </c>
      <c r="E42" s="1" t="s">
        <v>84</v>
      </c>
      <c r="F42" s="1" t="n">
        <v>500</v>
      </c>
      <c r="G42" s="1" t="s">
        <v>46</v>
      </c>
      <c r="H42" s="1" t="s">
        <v>47</v>
      </c>
      <c r="I42" s="1" t="s">
        <v>36</v>
      </c>
      <c r="R42" s="5" t="n">
        <v>4.78391508028187</v>
      </c>
      <c r="S42" s="6" t="n">
        <v>2391.95754014093</v>
      </c>
      <c r="T42" s="5" t="n">
        <v>4.66426594305519</v>
      </c>
      <c r="U42" s="6" t="n">
        <v>2332.1329715276</v>
      </c>
      <c r="V42" s="5" t="n">
        <v>54.4637612654901</v>
      </c>
      <c r="W42" s="35" t="n">
        <v>27231.880632745</v>
      </c>
      <c r="X42" s="36" t="n">
        <f aca="false">ROUNDDOWN(DAYS360(D42,Berekening!$C$11)/360,0)</f>
        <v>65</v>
      </c>
      <c r="Y42" s="9" t="n">
        <f aca="false">V42*F42</f>
        <v>27231.8806327451</v>
      </c>
      <c r="Z42" s="1" t="n">
        <f aca="false">VLOOKUP(X42,HerverdelingStap1!$A$2:$D$123,IF(G42="actief",2,IF(G42="slaper",3,4)))</f>
        <v>0.031</v>
      </c>
      <c r="AA42" s="9" t="n">
        <f aca="false">Y42*(1+Z42)</f>
        <v>28076.0689323601</v>
      </c>
      <c r="AB42" s="17" t="n">
        <f aca="false">AA42*AB$6</f>
        <v>28099.4855544046</v>
      </c>
      <c r="AC42" s="9" t="n">
        <f aca="false">R42*F42</f>
        <v>2391.95754014094</v>
      </c>
      <c r="AD42" s="1" t="n">
        <f aca="false">VLOOKUP(X42,HerverdelingStap1!$A$2:$D$123,IF(G42="actief",2,IF(G42="slaper",3,4)))</f>
        <v>0.031</v>
      </c>
      <c r="AE42" s="9" t="n">
        <f aca="false">AC42*(1+AD42)</f>
        <v>2466.1082238853</v>
      </c>
      <c r="AF42" s="37" t="n">
        <f aca="false">V42/$AC$3</f>
        <v>0.0178223594702385</v>
      </c>
      <c r="AG42" s="16" t="n">
        <f aca="false">AE42*$AG$6+$AG$3*AF42</f>
        <v>27814.5715699285</v>
      </c>
      <c r="AH42" s="7" t="n">
        <f aca="false">IF(R42=0,0,AG42/R42)</f>
        <v>5814.18589234023</v>
      </c>
      <c r="AI42" s="1" t="n">
        <f aca="false">IF(R42&gt;0, W42/R42, 0)</f>
        <v>5692.38378519472</v>
      </c>
      <c r="AJ42" s="1" t="n">
        <f aca="false">VLOOKUP(X42,HerverdelingStap1!$A$2:$D$123,IF(G42="actief",2,IF(G42="slaper",3,4)))</f>
        <v>0.031</v>
      </c>
      <c r="AK42" s="6" t="n">
        <f aca="false">W42*AJ42</f>
        <v>844.188299615095</v>
      </c>
      <c r="AL42" s="6" t="n">
        <f aca="false">IF(AK42&lt;0,AK42*$AL$5,AK42)</f>
        <v>844.188299615095</v>
      </c>
      <c r="AM42" s="6" t="n">
        <f aca="false">W42+AL42</f>
        <v>28076.0689323601</v>
      </c>
      <c r="AN42" s="1" t="n">
        <f aca="false">IF(R42&gt;0,AM42/R42,0)</f>
        <v>5868.84768253575</v>
      </c>
      <c r="AO42" s="1" t="n">
        <f aca="false">IF(G42="pensioengerechtigd",1,0)</f>
        <v>0</v>
      </c>
      <c r="AP42" s="38" t="n">
        <f aca="false">IF(AO42=1,F42*$AP$5,AN42)</f>
        <v>5868.84768253575</v>
      </c>
      <c r="AQ42" s="9" t="n">
        <f aca="false">AP42*R42</f>
        <v>28076.0689323601</v>
      </c>
      <c r="AR42" s="14" t="n">
        <f aca="false">IF(AO42=1,AP42*$AR$5,AP42)</f>
        <v>5868.84768253575</v>
      </c>
      <c r="AS42" s="39" t="n">
        <f aca="false">AR42*R42</f>
        <v>28076.0689323601</v>
      </c>
      <c r="AT42" s="1" t="n">
        <f aca="false">VLOOKUP(X42,HerverdelingStap3!$A$2:$D$123,IF(G42="actief",2,IF(G42="slaper",3,4)))</f>
        <v>0.031</v>
      </c>
      <c r="AU42" s="9" t="n">
        <f aca="false">AS42*AT42</f>
        <v>870.358136903163</v>
      </c>
      <c r="AV42" s="9" t="n">
        <f aca="false">IF(AU42&lt;0,AU42*$AV$5,AU42)</f>
        <v>870.358136903163</v>
      </c>
      <c r="AW42" s="9" t="n">
        <f aca="false">AS42+AV42</f>
        <v>28946.4270692633</v>
      </c>
      <c r="AX42" s="1" t="n">
        <f aca="false">IF(F42&gt;0,AW42/F42,0)</f>
        <v>57.8928541385265</v>
      </c>
    </row>
    <row r="43" customFormat="false" ht="15" hidden="false" customHeight="true" outlineLevel="0" collapsed="false">
      <c r="A43" s="1" t="n">
        <v>34</v>
      </c>
      <c r="B43" s="1" t="n">
        <v>1034</v>
      </c>
      <c r="C43" s="1" t="s">
        <v>102</v>
      </c>
      <c r="D43" s="3" t="n">
        <v>18330</v>
      </c>
      <c r="E43" s="1" t="s">
        <v>84</v>
      </c>
      <c r="F43" s="1" t="n">
        <v>500</v>
      </c>
      <c r="G43" s="1" t="s">
        <v>103</v>
      </c>
      <c r="H43" s="1" t="s">
        <v>47</v>
      </c>
      <c r="I43" s="1" t="s">
        <v>36</v>
      </c>
      <c r="R43" s="5" t="n">
        <v>4.72515560044789</v>
      </c>
      <c r="S43" s="6" t="n">
        <v>2362.57780022395</v>
      </c>
      <c r="T43" s="5" t="n">
        <v>4.35497848625917</v>
      </c>
      <c r="U43" s="6" t="n">
        <v>2177.48924312958</v>
      </c>
      <c r="V43" s="5" t="n">
        <v>51.1107313756426</v>
      </c>
      <c r="W43" s="35" t="n">
        <v>25555.3656878213</v>
      </c>
      <c r="X43" s="36" t="n">
        <f aca="false">ROUNDDOWN(DAYS360(D43,Berekening!$C$11)/360,0)</f>
        <v>75</v>
      </c>
      <c r="Y43" s="9" t="n">
        <f aca="false">V43*F43</f>
        <v>25555.3656878213</v>
      </c>
      <c r="Z43" s="1" t="n">
        <f aca="false">VLOOKUP(X43,HerverdelingStap1!$A$2:$D$123,IF(G43="actief",2,IF(G43="slaper",3,4)))</f>
        <v>0.0188</v>
      </c>
      <c r="AA43" s="9" t="n">
        <f aca="false">Y43*(1+Z43)</f>
        <v>26035.8065627523</v>
      </c>
      <c r="AB43" s="17" t="n">
        <f aca="false">AA43*AB$6</f>
        <v>26057.5215201907</v>
      </c>
      <c r="AC43" s="9" t="n">
        <f aca="false">R43*F43</f>
        <v>2362.57780022395</v>
      </c>
      <c r="AD43" s="1" t="n">
        <f aca="false">VLOOKUP(X43,HerverdelingStap1!$A$2:$D$123,IF(G43="actief",2,IF(G43="slaper",3,4)))</f>
        <v>0.0188</v>
      </c>
      <c r="AE43" s="9" t="n">
        <f aca="false">AC43*(1+AD43)</f>
        <v>2406.99426286815</v>
      </c>
      <c r="AF43" s="37" t="n">
        <f aca="false">V43/$AC$3</f>
        <v>0.0167251362410162</v>
      </c>
      <c r="AG43" s="16" t="n">
        <f aca="false">AE43*$AG$6+$AG$3*AF43</f>
        <v>26194.8941574326</v>
      </c>
      <c r="AH43" s="7" t="n">
        <f aca="false">IF(R43=0,0,AG43/R43)</f>
        <v>5543.71038171731</v>
      </c>
      <c r="AI43" s="1" t="n">
        <f aca="false">IF(R43&gt;0, W43/R43, 0)</f>
        <v>5408.36489816313</v>
      </c>
      <c r="AJ43" s="1" t="n">
        <f aca="false">VLOOKUP(X43,HerverdelingStap1!$A$2:$D$123,IF(G43="actief",2,IF(G43="slaper",3,4)))</f>
        <v>0.0188</v>
      </c>
      <c r="AK43" s="6" t="n">
        <f aca="false">W43*AJ43</f>
        <v>480.44087493104</v>
      </c>
      <c r="AL43" s="6" t="n">
        <f aca="false">IF(AK43&lt;0,AK43*$AL$5,AK43)</f>
        <v>480.44087493104</v>
      </c>
      <c r="AM43" s="6" t="n">
        <f aca="false">W43+AL43</f>
        <v>26035.8065627523</v>
      </c>
      <c r="AN43" s="1" t="n">
        <f aca="false">IF(R43&gt;0,AM43/R43,0)</f>
        <v>5510.0421582486</v>
      </c>
      <c r="AO43" s="1" t="n">
        <f aca="false">IF(G43="pensioengerechtigd",1,0)</f>
        <v>0</v>
      </c>
      <c r="AP43" s="38" t="n">
        <f aca="false">IF(AO43=1,F43*$AP$5,AN43)</f>
        <v>5510.0421582486</v>
      </c>
      <c r="AQ43" s="9" t="n">
        <f aca="false">AP43*R43</f>
        <v>26035.8065627523</v>
      </c>
      <c r="AR43" s="14" t="n">
        <f aca="false">IF(AO43=1,AP43*$AR$5,AP43)</f>
        <v>5510.0421582486</v>
      </c>
      <c r="AS43" s="39" t="n">
        <f aca="false">AR43*R43</f>
        <v>26035.8065627523</v>
      </c>
      <c r="AT43" s="1" t="n">
        <f aca="false">VLOOKUP(X43,HerverdelingStap3!$A$2:$D$123,IF(G43="actief",2,IF(G43="slaper",3,4)))</f>
        <v>0.0188</v>
      </c>
      <c r="AU43" s="9" t="n">
        <f aca="false">AS43*AT43</f>
        <v>489.473163379744</v>
      </c>
      <c r="AV43" s="9" t="n">
        <f aca="false">IF(AU43&lt;0,AU43*$AV$5,AU43)</f>
        <v>489.473163379744</v>
      </c>
      <c r="AW43" s="9" t="n">
        <f aca="false">AS43+AV43</f>
        <v>26525.2797261321</v>
      </c>
      <c r="AX43" s="1" t="n">
        <f aca="false">IF(F43&gt;0,AW43/F43,0)</f>
        <v>53.0505594522642</v>
      </c>
    </row>
    <row r="44" customFormat="false" ht="15" hidden="false" customHeight="true" outlineLevel="0" collapsed="false">
      <c r="A44" s="1" t="n">
        <v>35</v>
      </c>
      <c r="B44" s="1" t="n">
        <v>1035</v>
      </c>
      <c r="C44" s="1" t="s">
        <v>104</v>
      </c>
      <c r="D44" s="3" t="n">
        <v>14678</v>
      </c>
      <c r="E44" s="1" t="s">
        <v>84</v>
      </c>
      <c r="F44" s="1" t="n">
        <v>500</v>
      </c>
      <c r="G44" s="1" t="s">
        <v>103</v>
      </c>
      <c r="H44" s="1" t="s">
        <v>47</v>
      </c>
      <c r="I44" s="1" t="s">
        <v>36</v>
      </c>
      <c r="R44" s="5" t="n">
        <v>3.65543740964763</v>
      </c>
      <c r="S44" s="6" t="n">
        <v>1827.71870482381</v>
      </c>
      <c r="T44" s="5" t="n">
        <v>2.6856213268032</v>
      </c>
      <c r="U44" s="6" t="n">
        <v>1342.8106634016</v>
      </c>
      <c r="V44" s="5" t="n">
        <v>32.2604217857966</v>
      </c>
      <c r="W44" s="35" t="n">
        <v>16130.2108928983</v>
      </c>
      <c r="X44" s="36" t="n">
        <f aca="false">ROUNDDOWN(DAYS360(D44,Berekening!$C$11)/360,0)</f>
        <v>85</v>
      </c>
      <c r="Y44" s="9" t="n">
        <f aca="false">V44*F44</f>
        <v>16130.2108928983</v>
      </c>
      <c r="Z44" s="1" t="n">
        <f aca="false">VLOOKUP(X44,HerverdelingStap1!$A$2:$D$123,IF(G44="actief",2,IF(G44="slaper",3,4)))</f>
        <v>0.0125</v>
      </c>
      <c r="AA44" s="9" t="n">
        <f aca="false">Y44*(1+Z44)</f>
        <v>16331.8385290595</v>
      </c>
      <c r="AB44" s="17" t="n">
        <f aca="false">AA44*AB$6</f>
        <v>16345.4599691211</v>
      </c>
      <c r="AC44" s="9" t="n">
        <f aca="false">R44*F44</f>
        <v>1827.71870482382</v>
      </c>
      <c r="AD44" s="1" t="n">
        <f aca="false">VLOOKUP(X44,HerverdelingStap1!$A$2:$D$123,IF(G44="actief",2,IF(G44="slaper",3,4)))</f>
        <v>0.0125</v>
      </c>
      <c r="AE44" s="9" t="n">
        <f aca="false">AC44*(1+AD44)</f>
        <v>1850.56518863411</v>
      </c>
      <c r="AF44" s="37" t="n">
        <f aca="false">V44/$AC$3</f>
        <v>0.0105566861408136</v>
      </c>
      <c r="AG44" s="16" t="n">
        <f aca="false">AE44*$AG$6+$AG$3*AF44</f>
        <v>16865.1749064413</v>
      </c>
      <c r="AH44" s="7" t="n">
        <f aca="false">IF(R44=0,0,AG44/R44)</f>
        <v>4613.7227960544</v>
      </c>
      <c r="AI44" s="1" t="n">
        <f aca="false">IF(R44&gt;0, W44/R44, 0)</f>
        <v>4412.6623124025</v>
      </c>
      <c r="AJ44" s="1" t="n">
        <f aca="false">VLOOKUP(X44,HerverdelingStap1!$A$2:$D$123,IF(G44="actief",2,IF(G44="slaper",3,4)))</f>
        <v>0.0125</v>
      </c>
      <c r="AK44" s="6" t="n">
        <f aca="false">W44*AJ44</f>
        <v>201.627636161229</v>
      </c>
      <c r="AL44" s="6" t="n">
        <f aca="false">IF(AK44&lt;0,AK44*$AL$5,AK44)</f>
        <v>201.627636161229</v>
      </c>
      <c r="AM44" s="6" t="n">
        <f aca="false">W44+AL44</f>
        <v>16331.8385290595</v>
      </c>
      <c r="AN44" s="1" t="n">
        <f aca="false">IF(R44&gt;0,AM44/R44,0)</f>
        <v>4467.82059130753</v>
      </c>
      <c r="AO44" s="1" t="n">
        <f aca="false">IF(G44="pensioengerechtigd",1,0)</f>
        <v>0</v>
      </c>
      <c r="AP44" s="38" t="n">
        <f aca="false">IF(AO44=1,F44*$AP$5,AN44)</f>
        <v>4467.82059130753</v>
      </c>
      <c r="AQ44" s="9" t="n">
        <f aca="false">AP44*R44</f>
        <v>16331.8385290595</v>
      </c>
      <c r="AR44" s="14" t="n">
        <f aca="false">IF(AO44=1,AP44*$AR$5,AP44)</f>
        <v>4467.82059130753</v>
      </c>
      <c r="AS44" s="39" t="n">
        <f aca="false">AR44*R44</f>
        <v>16331.8385290595</v>
      </c>
      <c r="AT44" s="1" t="n">
        <f aca="false">VLOOKUP(X44,HerverdelingStap3!$A$2:$D$123,IF(G44="actief",2,IF(G44="slaper",3,4)))</f>
        <v>0.0125</v>
      </c>
      <c r="AU44" s="9" t="n">
        <f aca="false">AS44*AT44</f>
        <v>204.147981613244</v>
      </c>
      <c r="AV44" s="9" t="n">
        <f aca="false">IF(AU44&lt;0,AU44*$AV$5,AU44)</f>
        <v>204.147981613244</v>
      </c>
      <c r="AW44" s="9" t="n">
        <f aca="false">AS44+AV44</f>
        <v>16535.9865106728</v>
      </c>
      <c r="AX44" s="1" t="n">
        <f aca="false">IF(F44&gt;0,AW44/F44,0)</f>
        <v>33.0719730213456</v>
      </c>
    </row>
    <row r="45" customFormat="false" ht="15" hidden="false" customHeight="true" outlineLevel="0" collapsed="false">
      <c r="A45" s="1" t="n">
        <v>36</v>
      </c>
      <c r="B45" s="1" t="n">
        <v>1036</v>
      </c>
      <c r="C45" s="1" t="s">
        <v>105</v>
      </c>
      <c r="D45" s="3" t="n">
        <v>31048</v>
      </c>
      <c r="E45" s="1" t="s">
        <v>106</v>
      </c>
      <c r="F45" s="1" t="n">
        <v>100</v>
      </c>
      <c r="G45" s="1" t="s">
        <v>34</v>
      </c>
      <c r="H45" s="1" t="s">
        <v>47</v>
      </c>
      <c r="I45" s="1" t="s">
        <v>36</v>
      </c>
      <c r="Q45" s="5" t="n">
        <v>68</v>
      </c>
      <c r="R45" s="5" t="n">
        <v>0.303202102365809</v>
      </c>
      <c r="S45" s="6" t="n">
        <v>30.3202102365809</v>
      </c>
      <c r="T45" s="5" t="n">
        <v>0.295629471410341</v>
      </c>
      <c r="U45" s="6" t="n">
        <v>29.5629471410341</v>
      </c>
      <c r="V45" s="5" t="n">
        <v>3.45199911496925</v>
      </c>
      <c r="W45" s="35" t="n">
        <v>345.199911496925</v>
      </c>
      <c r="X45" s="36" t="n">
        <f aca="false">ROUNDDOWN(DAYS360(D45,Berekening!$C$11)/360,0)</f>
        <v>41</v>
      </c>
      <c r="Y45" s="9" t="n">
        <f aca="false">V45*F45</f>
        <v>345.199911496925</v>
      </c>
      <c r="Z45" s="1" t="n">
        <f aca="false">VLOOKUP(X45,HerverdelingStap1!$A$2:$D$123,IF(G45="actief",2,IF(G45="slaper",3,4)))</f>
        <v>0.025</v>
      </c>
      <c r="AA45" s="9" t="n">
        <f aca="false">Y45*(1+Z45)</f>
        <v>353.829909284348</v>
      </c>
      <c r="AB45" s="17" t="n">
        <f aca="false">AA45*AB$6</f>
        <v>354.125018306687</v>
      </c>
      <c r="AC45" s="9" t="n">
        <f aca="false">R45*F45</f>
        <v>30.3202102365809</v>
      </c>
      <c r="AD45" s="1" t="n">
        <f aca="false">VLOOKUP(X45,HerverdelingStap1!$A$2:$D$123,IF(G45="actief",2,IF(G45="slaper",3,4)))</f>
        <v>0.025</v>
      </c>
      <c r="AE45" s="9" t="n">
        <f aca="false">AC45*(1+AD45)</f>
        <v>31.0782154924954</v>
      </c>
      <c r="AF45" s="37" t="n">
        <f aca="false">V45/$AC$3</f>
        <v>0.00112960926106493</v>
      </c>
      <c r="AG45" s="16" t="n">
        <f aca="false">AE45*$AG$6+$AG$3*AF45</f>
        <v>1637.70381393085</v>
      </c>
      <c r="AH45" s="7" t="n">
        <f aca="false">IF(R45=0,0,AG45/R45)</f>
        <v>5401.36035057891</v>
      </c>
      <c r="AI45" s="1" t="n">
        <f aca="false">IF(R45&gt;0, W45/R45, 0)</f>
        <v>1138.51424117253</v>
      </c>
      <c r="AJ45" s="1" t="n">
        <f aca="false">VLOOKUP(X45,HerverdelingStap1!$A$2:$D$123,IF(G45="actief",2,IF(G45="slaper",3,4)))</f>
        <v>0.025</v>
      </c>
      <c r="AK45" s="6" t="n">
        <f aca="false">W45*AJ45</f>
        <v>8.62999778742313</v>
      </c>
      <c r="AL45" s="6" t="n">
        <f aca="false">IF(AK45&lt;0,AK45*$AL$5,AK45)</f>
        <v>8.62999778742313</v>
      </c>
      <c r="AM45" s="6" t="n">
        <f aca="false">W45+AL45</f>
        <v>353.829909284348</v>
      </c>
      <c r="AN45" s="1" t="n">
        <f aca="false">IF(R45&gt;0,AM45/R45,0)</f>
        <v>1166.97709720184</v>
      </c>
      <c r="AO45" s="1" t="n">
        <f aca="false">IF(G45="pensioengerechtigd",1,0)</f>
        <v>1</v>
      </c>
      <c r="AP45" s="38" t="n">
        <f aca="false">IF(AO45=1,F45*$AP$5,AN45)</f>
        <v>729.008185445912</v>
      </c>
      <c r="AQ45" s="9" t="n">
        <f aca="false">AP45*R45</f>
        <v>221.036814469084</v>
      </c>
      <c r="AR45" s="14" t="n">
        <f aca="false">IF(AO45=1,AP45*$AR$5,AP45)</f>
        <v>729.008185445911</v>
      </c>
      <c r="AS45" s="39" t="n">
        <f aca="false">AR45*R45</f>
        <v>221.036814469084</v>
      </c>
      <c r="AT45" s="1" t="n">
        <f aca="false">VLOOKUP(X45,HerverdelingStap3!$A$2:$D$123,IF(G45="actief",2,IF(G45="slaper",3,4)))</f>
        <v>0.025</v>
      </c>
      <c r="AU45" s="9" t="n">
        <f aca="false">AS45*AT45</f>
        <v>5.5259203617271</v>
      </c>
      <c r="AV45" s="9" t="n">
        <f aca="false">IF(AU45&lt;0,AU45*$AV$5,AU45)</f>
        <v>5.5259203617271</v>
      </c>
      <c r="AW45" s="9" t="n">
        <f aca="false">AS45+AV45</f>
        <v>226.562734830811</v>
      </c>
      <c r="AX45" s="1" t="n">
        <f aca="false">IF(F45&gt;0,AW45/F45,0)</f>
        <v>2.26562734830811</v>
      </c>
    </row>
    <row r="46" customFormat="false" ht="15" hidden="false" customHeight="true" outlineLevel="0" collapsed="false">
      <c r="A46" s="1" t="n">
        <v>37</v>
      </c>
      <c r="B46" s="1" t="n">
        <v>1037</v>
      </c>
      <c r="C46" s="1" t="s">
        <v>108</v>
      </c>
      <c r="D46" s="3" t="n">
        <v>31048</v>
      </c>
      <c r="E46" s="1" t="s">
        <v>109</v>
      </c>
      <c r="F46" s="1" t="n">
        <v>100</v>
      </c>
      <c r="G46" s="1" t="s">
        <v>34</v>
      </c>
      <c r="H46" s="1" t="s">
        <v>47</v>
      </c>
      <c r="I46" s="1" t="s">
        <v>36</v>
      </c>
      <c r="Q46" s="5" t="n">
        <v>68</v>
      </c>
      <c r="R46" s="5" t="n">
        <v>2.59554255160835</v>
      </c>
      <c r="S46" s="6" t="n">
        <v>259.554255160835</v>
      </c>
      <c r="T46" s="5" t="n">
        <v>2.59554255160835</v>
      </c>
      <c r="U46" s="6" t="n">
        <v>259.554255160835</v>
      </c>
      <c r="V46" s="5" t="n">
        <v>30.2410834159878</v>
      </c>
      <c r="W46" s="35" t="n">
        <v>3024.10834159878</v>
      </c>
      <c r="X46" s="36" t="n">
        <f aca="false">ROUNDDOWN(DAYS360(D46,Berekening!$C$11)/360,0)</f>
        <v>41</v>
      </c>
      <c r="Y46" s="9" t="n">
        <f aca="false">V46*F46</f>
        <v>3024.10834159878</v>
      </c>
      <c r="Z46" s="1" t="n">
        <f aca="false">VLOOKUP(X46,HerverdelingStap1!$A$2:$D$123,IF(G46="actief",2,IF(G46="slaper",3,4)))</f>
        <v>0.025</v>
      </c>
      <c r="AA46" s="9" t="n">
        <f aca="false">Y46*(1+Z46)</f>
        <v>3099.71105013875</v>
      </c>
      <c r="AB46" s="17" t="n">
        <f aca="false">AA46*AB$6</f>
        <v>3102.29633949258</v>
      </c>
      <c r="AC46" s="9" t="n">
        <f aca="false">R46*F46</f>
        <v>259.554255160835</v>
      </c>
      <c r="AD46" s="1" t="n">
        <f aca="false">VLOOKUP(X46,HerverdelingStap1!$A$2:$D$123,IF(G46="actief",2,IF(G46="slaper",3,4)))</f>
        <v>0.025</v>
      </c>
      <c r="AE46" s="9" t="n">
        <f aca="false">AC46*(1+AD46)</f>
        <v>266.043111539856</v>
      </c>
      <c r="AF46" s="37" t="n">
        <f aca="false">V46/$AC$3</f>
        <v>0.00989589126578942</v>
      </c>
      <c r="AG46" s="16" t="n">
        <f aca="false">AE46*$AG$6+$AG$3*AF46</f>
        <v>14340.8146055263</v>
      </c>
      <c r="AH46" s="7" t="n">
        <f aca="false">IF(R46=0,0,AG46/R46)</f>
        <v>5525.17029498895</v>
      </c>
      <c r="AI46" s="1" t="n">
        <f aca="false">IF(R46&gt;0, W46/R46, 0)</f>
        <v>1165.11607167637</v>
      </c>
      <c r="AJ46" s="1" t="n">
        <f aca="false">VLOOKUP(X46,HerverdelingStap1!$A$2:$D$123,IF(G46="actief",2,IF(G46="slaper",3,4)))</f>
        <v>0.025</v>
      </c>
      <c r="AK46" s="6" t="n">
        <f aca="false">W46*AJ46</f>
        <v>75.6027085399695</v>
      </c>
      <c r="AL46" s="6" t="n">
        <f aca="false">IF(AK46&lt;0,AK46*$AL$5,AK46)</f>
        <v>75.6027085399695</v>
      </c>
      <c r="AM46" s="6" t="n">
        <f aca="false">W46+AL46</f>
        <v>3099.71105013875</v>
      </c>
      <c r="AN46" s="1" t="n">
        <f aca="false">IF(R46&gt;0,AM46/R46,0)</f>
        <v>1194.24397346828</v>
      </c>
      <c r="AO46" s="1" t="n">
        <f aca="false">IF(G46="pensioengerechtigd",1,0)</f>
        <v>1</v>
      </c>
      <c r="AP46" s="38" t="n">
        <f aca="false">IF(AO46=1,F46*$AP$5,AN46)</f>
        <v>729.008185445912</v>
      </c>
      <c r="AQ46" s="9" t="n">
        <f aca="false">AP46*R46</f>
        <v>1892.17176579565</v>
      </c>
      <c r="AR46" s="14" t="n">
        <f aca="false">IF(AO46=1,AP46*$AR$5,AP46)</f>
        <v>729.008185445911</v>
      </c>
      <c r="AS46" s="39" t="n">
        <f aca="false">AR46*R46</f>
        <v>1892.17176579565</v>
      </c>
      <c r="AT46" s="1" t="n">
        <f aca="false">VLOOKUP(X46,HerverdelingStap3!$A$2:$D$123,IF(G46="actief",2,IF(G46="slaper",3,4)))</f>
        <v>0.025</v>
      </c>
      <c r="AU46" s="9" t="n">
        <f aca="false">AS46*AT46</f>
        <v>47.3042941448914</v>
      </c>
      <c r="AV46" s="9" t="n">
        <f aca="false">IF(AU46&lt;0,AU46*$AV$5,AU46)</f>
        <v>47.3042941448914</v>
      </c>
      <c r="AW46" s="9" t="n">
        <f aca="false">AS46+AV46</f>
        <v>1939.47605994055</v>
      </c>
      <c r="AX46" s="1" t="n">
        <f aca="false">IF(F46&gt;0,AW46/F46,0)</f>
        <v>19.3947605994055</v>
      </c>
    </row>
    <row r="47" customFormat="false" ht="15" hidden="false" customHeight="true" outlineLevel="0" collapsed="false">
      <c r="A47" s="1" t="n">
        <v>38</v>
      </c>
      <c r="B47" s="1" t="n">
        <v>1038</v>
      </c>
      <c r="C47" s="1" t="s">
        <v>111</v>
      </c>
      <c r="D47" s="3" t="n">
        <v>31048</v>
      </c>
      <c r="E47" s="1" t="s">
        <v>106</v>
      </c>
      <c r="F47" s="1" t="n">
        <v>100</v>
      </c>
      <c r="G47" s="1" t="s">
        <v>34</v>
      </c>
      <c r="H47" s="1" t="s">
        <v>35</v>
      </c>
      <c r="I47" s="1" t="s">
        <v>36</v>
      </c>
      <c r="Q47" s="5" t="n">
        <v>68</v>
      </c>
      <c r="R47" s="5" t="n">
        <v>32.7220980227729</v>
      </c>
      <c r="S47" s="6" t="n">
        <v>3272.20980227729</v>
      </c>
      <c r="T47" s="5" t="n">
        <v>28.3056482146278</v>
      </c>
      <c r="U47" s="6" t="n">
        <v>2830.56482146278</v>
      </c>
      <c r="V47" s="5" t="n">
        <v>334.210106348949</v>
      </c>
      <c r="W47" s="35" t="n">
        <v>33421.0106348949</v>
      </c>
      <c r="X47" s="36" t="n">
        <f aca="false">ROUNDDOWN(DAYS360(D47,Berekening!$C$11)/360,0)</f>
        <v>41</v>
      </c>
      <c r="Y47" s="9" t="n">
        <f aca="false">V47*F47</f>
        <v>33421.0106348949</v>
      </c>
      <c r="Z47" s="1" t="n">
        <f aca="false">VLOOKUP(X47,HerverdelingStap1!$A$2:$D$123,IF(G47="actief",2,IF(G47="slaper",3,4)))</f>
        <v>0.025</v>
      </c>
      <c r="AA47" s="9" t="n">
        <f aca="false">Y47*(1+Z47)</f>
        <v>34256.5359007673</v>
      </c>
      <c r="AB47" s="17" t="n">
        <f aca="false">AA47*AB$6</f>
        <v>34285.1072921424</v>
      </c>
      <c r="AC47" s="9" t="n">
        <f aca="false">R47*F47</f>
        <v>3272.20980227729</v>
      </c>
      <c r="AD47" s="1" t="n">
        <f aca="false">VLOOKUP(X47,HerverdelingStap1!$A$2:$D$123,IF(G47="actief",2,IF(G47="slaper",3,4)))</f>
        <v>0.025</v>
      </c>
      <c r="AE47" s="9" t="n">
        <f aca="false">AC47*(1+AD47)</f>
        <v>3354.01504733422</v>
      </c>
      <c r="AF47" s="37" t="n">
        <f aca="false">V47/$AC$3</f>
        <v>0.109364695267783</v>
      </c>
      <c r="AG47" s="16" t="n">
        <f aca="false">AE47*$AG$6+$AG$3*AF47</f>
        <v>158901.711971297</v>
      </c>
      <c r="AH47" s="7" t="n">
        <f aca="false">IF(R47=0,0,AG47/R47)</f>
        <v>4856.09791464808</v>
      </c>
      <c r="AI47" s="1" t="n">
        <f aca="false">IF(R47&gt;0, W47/R47, 0)</f>
        <v>1021.35904035357</v>
      </c>
      <c r="AJ47" s="1" t="n">
        <f aca="false">VLOOKUP(X47,HerverdelingStap1!$A$2:$D$123,IF(G47="actief",2,IF(G47="slaper",3,4)))</f>
        <v>0.025</v>
      </c>
      <c r="AK47" s="6" t="n">
        <f aca="false">W47*AJ47</f>
        <v>835.525265872373</v>
      </c>
      <c r="AL47" s="6" t="n">
        <f aca="false">IF(AK47&lt;0,AK47*$AL$5,AK47)</f>
        <v>835.525265872373</v>
      </c>
      <c r="AM47" s="6" t="n">
        <f aca="false">W47+AL47</f>
        <v>34256.5359007673</v>
      </c>
      <c r="AN47" s="1" t="n">
        <f aca="false">IF(R47&gt;0,AM47/R47,0)</f>
        <v>1046.89301636241</v>
      </c>
      <c r="AO47" s="1" t="n">
        <f aca="false">IF(G47="pensioengerechtigd",1,0)</f>
        <v>1</v>
      </c>
      <c r="AP47" s="38" t="n">
        <f aca="false">IF(AO47=1,F47*$AP$5,AN47)</f>
        <v>729.008185445912</v>
      </c>
      <c r="AQ47" s="9" t="n">
        <f aca="false">AP47*R47</f>
        <v>23854.6773035649</v>
      </c>
      <c r="AR47" s="14" t="n">
        <f aca="false">IF(AO47=1,AP47*$AR$5,AP47)</f>
        <v>729.008185445911</v>
      </c>
      <c r="AS47" s="39" t="n">
        <f aca="false">AR47*R47</f>
        <v>23854.6773035649</v>
      </c>
      <c r="AT47" s="1" t="n">
        <f aca="false">VLOOKUP(X47,HerverdelingStap3!$A$2:$D$123,IF(G47="actief",2,IF(G47="slaper",3,4)))</f>
        <v>0.025</v>
      </c>
      <c r="AU47" s="9" t="n">
        <f aca="false">AS47*AT47</f>
        <v>596.366932589123</v>
      </c>
      <c r="AV47" s="9" t="n">
        <f aca="false">IF(AU47&lt;0,AU47*$AV$5,AU47)</f>
        <v>596.366932589123</v>
      </c>
      <c r="AW47" s="9" t="n">
        <f aca="false">AS47+AV47</f>
        <v>24451.044236154</v>
      </c>
      <c r="AX47" s="1" t="n">
        <f aca="false">IF(F47&gt;0,AW47/F47,0)</f>
        <v>244.51044236154</v>
      </c>
    </row>
    <row r="48" customFormat="false" ht="15" hidden="false" customHeight="true" outlineLevel="0" collapsed="false">
      <c r="A48" s="1" t="n">
        <v>39</v>
      </c>
      <c r="B48" s="1" t="n">
        <v>1039</v>
      </c>
      <c r="C48" s="1" t="s">
        <v>113</v>
      </c>
      <c r="D48" s="3" t="n">
        <v>31048</v>
      </c>
      <c r="E48" s="1" t="s">
        <v>109</v>
      </c>
      <c r="F48" s="1" t="n">
        <v>100</v>
      </c>
      <c r="G48" s="1" t="s">
        <v>34</v>
      </c>
      <c r="H48" s="1" t="s">
        <v>35</v>
      </c>
      <c r="I48" s="1" t="s">
        <v>36</v>
      </c>
      <c r="Q48" s="5" t="n">
        <v>68</v>
      </c>
      <c r="R48" s="5" t="n">
        <v>0</v>
      </c>
      <c r="S48" s="6" t="n">
        <v>0</v>
      </c>
      <c r="T48" s="5" t="n">
        <v>0</v>
      </c>
      <c r="U48" s="6" t="n">
        <v>0</v>
      </c>
      <c r="V48" s="5" t="n">
        <v>0</v>
      </c>
      <c r="W48" s="35" t="n">
        <v>0</v>
      </c>
      <c r="X48" s="36" t="n">
        <f aca="false">ROUNDDOWN(DAYS360(D48,Berekening!$C$11)/360,0)</f>
        <v>41</v>
      </c>
      <c r="Y48" s="9" t="n">
        <f aca="false">V48*F48</f>
        <v>0</v>
      </c>
      <c r="Z48" s="1" t="n">
        <f aca="false">VLOOKUP(X48,HerverdelingStap1!$A$2:$D$123,IF(G48="actief",2,IF(G48="slaper",3,4)))</f>
        <v>0.025</v>
      </c>
      <c r="AA48" s="9" t="n">
        <f aca="false">Y48*(1+Z48)</f>
        <v>0</v>
      </c>
      <c r="AB48" s="17" t="n">
        <f aca="false">AA48*AB$6</f>
        <v>0</v>
      </c>
      <c r="AC48" s="9" t="n">
        <f aca="false">R48*F48</f>
        <v>0</v>
      </c>
      <c r="AD48" s="1" t="n">
        <f aca="false">VLOOKUP(X48,HerverdelingStap1!$A$2:$D$123,IF(G48="actief",2,IF(G48="slaper",3,4)))</f>
        <v>0.025</v>
      </c>
      <c r="AE48" s="9" t="n">
        <f aca="false">AC48*(1+AD48)</f>
        <v>0</v>
      </c>
      <c r="AF48" s="37" t="n">
        <f aca="false">V48/$AC$3</f>
        <v>0</v>
      </c>
      <c r="AG48" s="16" t="n">
        <f aca="false">AE48*$AG$6+$AG$3*AF48</f>
        <v>0</v>
      </c>
      <c r="AH48" s="7" t="n">
        <f aca="false">IF(R48=0,0,AG48/R48)</f>
        <v>0</v>
      </c>
      <c r="AI48" s="1" t="n">
        <f aca="false">IF(R48&gt;0, W48/R48, 0)</f>
        <v>0</v>
      </c>
      <c r="AJ48" s="1" t="n">
        <f aca="false">VLOOKUP(X48,HerverdelingStap1!$A$2:$D$123,IF(G48="actief",2,IF(G48="slaper",3,4)))</f>
        <v>0.025</v>
      </c>
      <c r="AK48" s="6" t="n">
        <f aca="false">W48*AJ48</f>
        <v>0</v>
      </c>
      <c r="AL48" s="6" t="n">
        <f aca="false">IF(AK48&lt;0,AK48*$AL$5,AK48)</f>
        <v>0</v>
      </c>
      <c r="AM48" s="6" t="n">
        <f aca="false">W48+AL48</f>
        <v>0</v>
      </c>
      <c r="AN48" s="1" t="n">
        <f aca="false">IF(R48&gt;0,AM48/R48,0)</f>
        <v>0</v>
      </c>
      <c r="AO48" s="1" t="n">
        <f aca="false">IF(G48="pensioengerechtigd",1,0)</f>
        <v>1</v>
      </c>
      <c r="AP48" s="38" t="n">
        <f aca="false">IF(AO48=1,F48*$AP$5,AN48)</f>
        <v>729.008185445912</v>
      </c>
      <c r="AQ48" s="9" t="n">
        <f aca="false">AP48*R48</f>
        <v>0</v>
      </c>
      <c r="AR48" s="14" t="n">
        <f aca="false">IF(AO48=1,AP48*$AR$5,AP48)</f>
        <v>729.008185445911</v>
      </c>
      <c r="AS48" s="39" t="n">
        <f aca="false">AR48*R48</f>
        <v>0</v>
      </c>
      <c r="AT48" s="1" t="n">
        <f aca="false">VLOOKUP(X48,HerverdelingStap3!$A$2:$D$123,IF(G48="actief",2,IF(G48="slaper",3,4)))</f>
        <v>0.025</v>
      </c>
      <c r="AU48" s="9" t="n">
        <f aca="false">AS48*AT48</f>
        <v>0</v>
      </c>
      <c r="AV48" s="9" t="n">
        <f aca="false">IF(AU48&lt;0,AU48*$AV$5,AU48)</f>
        <v>0</v>
      </c>
      <c r="AW48" s="9" t="n">
        <f aca="false">AS48+AV48</f>
        <v>0</v>
      </c>
      <c r="AX48" s="1" t="n">
        <f aca="false">IF(F48&gt;0,AW48/F48,0)</f>
        <v>0</v>
      </c>
    </row>
    <row r="49" customFormat="false" ht="15" hidden="false" customHeight="true" outlineLevel="0" collapsed="false">
      <c r="A49" s="1" t="n">
        <v>40</v>
      </c>
      <c r="B49" s="1" t="n">
        <v>1040</v>
      </c>
      <c r="C49" s="1" t="s">
        <v>115</v>
      </c>
      <c r="D49" s="3" t="n">
        <v>20090</v>
      </c>
      <c r="E49" s="1" t="s">
        <v>106</v>
      </c>
      <c r="F49" s="1" t="n">
        <v>100</v>
      </c>
      <c r="G49" s="1" t="s">
        <v>34</v>
      </c>
      <c r="H49" s="1" t="s">
        <v>47</v>
      </c>
      <c r="I49" s="1" t="s">
        <v>36</v>
      </c>
      <c r="Q49" s="5" t="n">
        <v>68</v>
      </c>
      <c r="R49" s="5" t="n">
        <v>0</v>
      </c>
      <c r="S49" s="6" t="n">
        <v>0</v>
      </c>
      <c r="T49" s="5" t="n">
        <v>0</v>
      </c>
      <c r="U49" s="6" t="n">
        <v>0</v>
      </c>
      <c r="V49" s="5" t="n">
        <v>0</v>
      </c>
      <c r="W49" s="35" t="n">
        <v>0</v>
      </c>
      <c r="X49" s="36" t="n">
        <f aca="false">ROUNDDOWN(DAYS360(D49,Berekening!$C$11)/360,0)</f>
        <v>71</v>
      </c>
      <c r="Y49" s="9" t="n">
        <f aca="false">V49*F49</f>
        <v>0</v>
      </c>
      <c r="Z49" s="1" t="n">
        <f aca="false">VLOOKUP(X49,HerverdelingStap1!$A$2:$D$123,IF(G49="actief",2,IF(G49="slaper",3,4)))</f>
        <v>0.0315</v>
      </c>
      <c r="AA49" s="9" t="n">
        <f aca="false">Y49*(1+Z49)</f>
        <v>0</v>
      </c>
      <c r="AB49" s="17" t="n">
        <f aca="false">AA49*AB$6</f>
        <v>0</v>
      </c>
      <c r="AC49" s="9" t="n">
        <f aca="false">R49*F49</f>
        <v>0</v>
      </c>
      <c r="AD49" s="1" t="n">
        <f aca="false">VLOOKUP(X49,HerverdelingStap1!$A$2:$D$123,IF(G49="actief",2,IF(G49="slaper",3,4)))</f>
        <v>0.0315</v>
      </c>
      <c r="AE49" s="9" t="n">
        <f aca="false">AC49*(1+AD49)</f>
        <v>0</v>
      </c>
      <c r="AF49" s="37" t="n">
        <f aca="false">V49/$AC$3</f>
        <v>0</v>
      </c>
      <c r="AG49" s="16" t="n">
        <f aca="false">AE49*$AG$6+$AG$3*AF49</f>
        <v>0</v>
      </c>
      <c r="AH49" s="7" t="n">
        <f aca="false">IF(R49=0,0,AG49/R49)</f>
        <v>0</v>
      </c>
      <c r="AI49" s="1" t="n">
        <f aca="false">IF(R49&gt;0, W49/R49, 0)</f>
        <v>0</v>
      </c>
      <c r="AJ49" s="1" t="n">
        <f aca="false">VLOOKUP(X49,HerverdelingStap1!$A$2:$D$123,IF(G49="actief",2,IF(G49="slaper",3,4)))</f>
        <v>0.0315</v>
      </c>
      <c r="AK49" s="6" t="n">
        <f aca="false">W49*AJ49</f>
        <v>0</v>
      </c>
      <c r="AL49" s="6" t="n">
        <f aca="false">IF(AK49&lt;0,AK49*$AL$5,AK49)</f>
        <v>0</v>
      </c>
      <c r="AM49" s="6" t="n">
        <f aca="false">W49+AL49</f>
        <v>0</v>
      </c>
      <c r="AN49" s="1" t="n">
        <f aca="false">IF(R49&gt;0,AM49/R49,0)</f>
        <v>0</v>
      </c>
      <c r="AO49" s="1" t="n">
        <f aca="false">IF(G49="pensioengerechtigd",1,0)</f>
        <v>1</v>
      </c>
      <c r="AP49" s="38" t="n">
        <f aca="false">IF(AO49=1,F49*$AP$5,AN49)</f>
        <v>729.008185445912</v>
      </c>
      <c r="AQ49" s="9" t="n">
        <f aca="false">AP49*R49</f>
        <v>0</v>
      </c>
      <c r="AR49" s="14" t="n">
        <f aca="false">IF(AO49=1,AP49*$AR$5,AP49)</f>
        <v>729.008185445911</v>
      </c>
      <c r="AS49" s="39" t="n">
        <f aca="false">AR49*R49</f>
        <v>0</v>
      </c>
      <c r="AT49" s="1" t="n">
        <f aca="false">VLOOKUP(X49,HerverdelingStap3!$A$2:$D$123,IF(G49="actief",2,IF(G49="slaper",3,4)))</f>
        <v>0.0315</v>
      </c>
      <c r="AU49" s="9" t="n">
        <f aca="false">AS49*AT49</f>
        <v>0</v>
      </c>
      <c r="AV49" s="9" t="n">
        <f aca="false">IF(AU49&lt;0,AU49*$AV$5,AU49)</f>
        <v>0</v>
      </c>
      <c r="AW49" s="9" t="n">
        <f aca="false">AS49+AV49</f>
        <v>0</v>
      </c>
      <c r="AX49" s="1" t="n">
        <f aca="false">IF(F49&gt;0,AW49/F49,0)</f>
        <v>0</v>
      </c>
    </row>
    <row r="50" customFormat="false" ht="15" hidden="false" customHeight="true" outlineLevel="0" collapsed="false">
      <c r="A50" s="1" t="n">
        <v>41</v>
      </c>
      <c r="B50" s="1" t="n">
        <v>1041</v>
      </c>
      <c r="C50" s="1" t="s">
        <v>117</v>
      </c>
      <c r="D50" s="3" t="n">
        <v>20090</v>
      </c>
      <c r="E50" s="1" t="s">
        <v>109</v>
      </c>
      <c r="F50" s="1" t="n">
        <v>100</v>
      </c>
      <c r="G50" s="1" t="s">
        <v>34</v>
      </c>
      <c r="H50" s="1" t="s">
        <v>47</v>
      </c>
      <c r="I50" s="1" t="s">
        <v>36</v>
      </c>
      <c r="Q50" s="5" t="n">
        <v>68</v>
      </c>
      <c r="R50" s="5" t="n">
        <v>4.86325361139523</v>
      </c>
      <c r="S50" s="6" t="n">
        <v>486.325361139523</v>
      </c>
      <c r="T50" s="5" t="n">
        <v>4.64893735760271</v>
      </c>
      <c r="U50" s="6" t="n">
        <v>464.893735760271</v>
      </c>
      <c r="V50" s="5" t="n">
        <v>54.3798325693884</v>
      </c>
      <c r="W50" s="35" t="n">
        <v>5437.98325693884</v>
      </c>
      <c r="X50" s="36" t="n">
        <f aca="false">ROUNDDOWN(DAYS360(D50,Berekening!$C$11)/360,0)</f>
        <v>71</v>
      </c>
      <c r="Y50" s="9" t="n">
        <f aca="false">V50*F50</f>
        <v>5437.98325693884</v>
      </c>
      <c r="Z50" s="1" t="n">
        <f aca="false">VLOOKUP(X50,HerverdelingStap1!$A$2:$D$123,IF(G50="actief",2,IF(G50="slaper",3,4)))</f>
        <v>0.0315</v>
      </c>
      <c r="AA50" s="9" t="n">
        <f aca="false">Y50*(1+Z50)</f>
        <v>5609.27972953241</v>
      </c>
      <c r="AB50" s="17" t="n">
        <f aca="false">AA50*AB$6</f>
        <v>5613.9581046883</v>
      </c>
      <c r="AC50" s="9" t="n">
        <f aca="false">R50*F50</f>
        <v>486.325361139523</v>
      </c>
      <c r="AD50" s="1" t="n">
        <f aca="false">VLOOKUP(X50,HerverdelingStap1!$A$2:$D$123,IF(G50="actief",2,IF(G50="slaper",3,4)))</f>
        <v>0.0315</v>
      </c>
      <c r="AE50" s="9" t="n">
        <f aca="false">AC50*(1+AD50)</f>
        <v>501.644610015418</v>
      </c>
      <c r="AF50" s="37" t="n">
        <f aca="false">V50/$AC$3</f>
        <v>0.0177948952012083</v>
      </c>
      <c r="AG50" s="16" t="n">
        <f aca="false">AE50*$AG$6+$AG$3*AF50</f>
        <v>25811.0459554296</v>
      </c>
      <c r="AH50" s="7" t="n">
        <f aca="false">IF(R50=0,0,AG50/R50)</f>
        <v>5307.36170018996</v>
      </c>
      <c r="AI50" s="1" t="n">
        <f aca="false">IF(R50&gt;0, W50/R50, 0)</f>
        <v>1118.17801239009</v>
      </c>
      <c r="AJ50" s="1" t="n">
        <f aca="false">VLOOKUP(X50,HerverdelingStap1!$A$2:$D$123,IF(G50="actief",2,IF(G50="slaper",3,4)))</f>
        <v>0.0315</v>
      </c>
      <c r="AK50" s="6" t="n">
        <f aca="false">W50*AJ50</f>
        <v>171.296472593573</v>
      </c>
      <c r="AL50" s="6" t="n">
        <f aca="false">IF(AK50&lt;0,AK50*$AL$5,AK50)</f>
        <v>171.296472593573</v>
      </c>
      <c r="AM50" s="6" t="n">
        <f aca="false">W50+AL50</f>
        <v>5609.27972953241</v>
      </c>
      <c r="AN50" s="1" t="n">
        <f aca="false">IF(R50&gt;0,AM50/R50,0)</f>
        <v>1153.40061978038</v>
      </c>
      <c r="AO50" s="1" t="n">
        <f aca="false">IF(G50="pensioengerechtigd",1,0)</f>
        <v>1</v>
      </c>
      <c r="AP50" s="38" t="n">
        <f aca="false">IF(AO50=1,F50*$AP$5,AN50)</f>
        <v>729.008185445912</v>
      </c>
      <c r="AQ50" s="9" t="n">
        <f aca="false">AP50*R50</f>
        <v>3545.35169060651</v>
      </c>
      <c r="AR50" s="14" t="n">
        <f aca="false">IF(AO50=1,AP50*$AR$5,AP50)</f>
        <v>729.008185445911</v>
      </c>
      <c r="AS50" s="39" t="n">
        <f aca="false">AR50*R50</f>
        <v>3545.35169060651</v>
      </c>
      <c r="AT50" s="1" t="n">
        <f aca="false">VLOOKUP(X50,HerverdelingStap3!$A$2:$D$123,IF(G50="actief",2,IF(G50="slaper",3,4)))</f>
        <v>0.0315</v>
      </c>
      <c r="AU50" s="9" t="n">
        <f aca="false">AS50*AT50</f>
        <v>111.678578254105</v>
      </c>
      <c r="AV50" s="9" t="n">
        <f aca="false">IF(AU50&lt;0,AU50*$AV$5,AU50)</f>
        <v>111.678578254105</v>
      </c>
      <c r="AW50" s="9" t="n">
        <f aca="false">AS50+AV50</f>
        <v>3657.03026886062</v>
      </c>
      <c r="AX50" s="1" t="n">
        <f aca="false">IF(F50&gt;0,AW50/F50,0)</f>
        <v>36.5703026886062</v>
      </c>
    </row>
    <row r="51" customFormat="false" ht="15" hidden="false" customHeight="true" outlineLevel="0" collapsed="false">
      <c r="A51" s="1" t="n">
        <v>42</v>
      </c>
      <c r="B51" s="1" t="n">
        <v>1042</v>
      </c>
      <c r="C51" s="1" t="s">
        <v>119</v>
      </c>
      <c r="D51" s="3" t="n">
        <v>20090</v>
      </c>
      <c r="E51" s="1" t="s">
        <v>106</v>
      </c>
      <c r="F51" s="1" t="n">
        <v>100</v>
      </c>
      <c r="G51" s="1" t="s">
        <v>34</v>
      </c>
      <c r="H51" s="1" t="s">
        <v>35</v>
      </c>
      <c r="I51" s="1" t="s">
        <v>36</v>
      </c>
      <c r="Q51" s="5" t="n">
        <v>68</v>
      </c>
      <c r="R51" s="5" t="n">
        <v>0</v>
      </c>
      <c r="S51" s="6" t="n">
        <v>0</v>
      </c>
      <c r="T51" s="5" t="n">
        <v>0</v>
      </c>
      <c r="U51" s="6" t="n">
        <v>0</v>
      </c>
      <c r="V51" s="5" t="n">
        <v>0</v>
      </c>
      <c r="W51" s="35" t="n">
        <v>0</v>
      </c>
      <c r="X51" s="36" t="n">
        <f aca="false">ROUNDDOWN(DAYS360(D51,Berekening!$C$11)/360,0)</f>
        <v>71</v>
      </c>
      <c r="Y51" s="9" t="n">
        <f aca="false">V51*F51</f>
        <v>0</v>
      </c>
      <c r="Z51" s="1" t="n">
        <f aca="false">VLOOKUP(X51,HerverdelingStap1!$A$2:$D$123,IF(G51="actief",2,IF(G51="slaper",3,4)))</f>
        <v>0.0315</v>
      </c>
      <c r="AA51" s="9" t="n">
        <f aca="false">Y51*(1+Z51)</f>
        <v>0</v>
      </c>
      <c r="AB51" s="17" t="n">
        <f aca="false">AA51*AB$6</f>
        <v>0</v>
      </c>
      <c r="AC51" s="9" t="n">
        <f aca="false">R51*F51</f>
        <v>0</v>
      </c>
      <c r="AD51" s="1" t="n">
        <f aca="false">VLOOKUP(X51,HerverdelingStap1!$A$2:$D$123,IF(G51="actief",2,IF(G51="slaper",3,4)))</f>
        <v>0.0315</v>
      </c>
      <c r="AE51" s="9" t="n">
        <f aca="false">AC51*(1+AD51)</f>
        <v>0</v>
      </c>
      <c r="AF51" s="37" t="n">
        <f aca="false">V51/$AC$3</f>
        <v>0</v>
      </c>
      <c r="AG51" s="16" t="n">
        <f aca="false">AE51*$AG$6+$AG$3*AF51</f>
        <v>0</v>
      </c>
      <c r="AH51" s="7" t="n">
        <f aca="false">IF(R51=0,0,AG51/R51)</f>
        <v>0</v>
      </c>
      <c r="AI51" s="1" t="n">
        <f aca="false">IF(R51&gt;0, W51/R51, 0)</f>
        <v>0</v>
      </c>
      <c r="AJ51" s="1" t="n">
        <f aca="false">VLOOKUP(X51,HerverdelingStap1!$A$2:$D$123,IF(G51="actief",2,IF(G51="slaper",3,4)))</f>
        <v>0.0315</v>
      </c>
      <c r="AK51" s="6" t="n">
        <f aca="false">W51*AJ51</f>
        <v>0</v>
      </c>
      <c r="AL51" s="6" t="n">
        <f aca="false">IF(AK51&lt;0,AK51*$AL$5,AK51)</f>
        <v>0</v>
      </c>
      <c r="AM51" s="6" t="n">
        <f aca="false">W51+AL51</f>
        <v>0</v>
      </c>
      <c r="AN51" s="1" t="n">
        <f aca="false">IF(R51&gt;0,AM51/R51,0)</f>
        <v>0</v>
      </c>
      <c r="AO51" s="1" t="n">
        <f aca="false">IF(G51="pensioengerechtigd",1,0)</f>
        <v>1</v>
      </c>
      <c r="AP51" s="38" t="n">
        <f aca="false">IF(AO51=1,F51*$AP$5,AN51)</f>
        <v>729.008185445912</v>
      </c>
      <c r="AQ51" s="9" t="n">
        <f aca="false">AP51*R51</f>
        <v>0</v>
      </c>
      <c r="AR51" s="14" t="n">
        <f aca="false">IF(AO51=1,AP51*$AR$5,AP51)</f>
        <v>729.008185445911</v>
      </c>
      <c r="AS51" s="39" t="n">
        <f aca="false">AR51*R51</f>
        <v>0</v>
      </c>
      <c r="AT51" s="1" t="n">
        <f aca="false">VLOOKUP(X51,HerverdelingStap3!$A$2:$D$123,IF(G51="actief",2,IF(G51="slaper",3,4)))</f>
        <v>0.0315</v>
      </c>
      <c r="AU51" s="9" t="n">
        <f aca="false">AS51*AT51</f>
        <v>0</v>
      </c>
      <c r="AV51" s="9" t="n">
        <f aca="false">IF(AU51&lt;0,AU51*$AV$5,AU51)</f>
        <v>0</v>
      </c>
      <c r="AW51" s="9" t="n">
        <f aca="false">AS51+AV51</f>
        <v>0</v>
      </c>
      <c r="AX51" s="1" t="n">
        <f aca="false">IF(F51&gt;0,AW51/F51,0)</f>
        <v>0</v>
      </c>
    </row>
    <row r="52" customFormat="false" ht="15" hidden="false" customHeight="true" outlineLevel="0" collapsed="false">
      <c r="A52" s="1" t="n">
        <v>43</v>
      </c>
      <c r="B52" s="1" t="n">
        <v>1043</v>
      </c>
      <c r="C52" s="1" t="s">
        <v>121</v>
      </c>
      <c r="D52" s="3" t="n">
        <v>20090</v>
      </c>
      <c r="E52" s="1" t="s">
        <v>109</v>
      </c>
      <c r="F52" s="1" t="n">
        <v>100</v>
      </c>
      <c r="G52" s="1" t="s">
        <v>34</v>
      </c>
      <c r="H52" s="1" t="s">
        <v>35</v>
      </c>
      <c r="I52" s="1" t="s">
        <v>36</v>
      </c>
      <c r="Q52" s="5" t="n">
        <v>68</v>
      </c>
      <c r="R52" s="5" t="n">
        <v>15.426498547768</v>
      </c>
      <c r="S52" s="6" t="n">
        <v>1542.6498547768</v>
      </c>
      <c r="T52" s="5" t="n">
        <v>11.1954559645572</v>
      </c>
      <c r="U52" s="6" t="n">
        <v>1119.54559645572</v>
      </c>
      <c r="V52" s="5" t="n">
        <v>134.671099323717</v>
      </c>
      <c r="W52" s="35" t="n">
        <v>13467.1099323717</v>
      </c>
      <c r="X52" s="36" t="n">
        <f aca="false">ROUNDDOWN(DAYS360(D52,Berekening!$C$11)/360,0)</f>
        <v>71</v>
      </c>
      <c r="Y52" s="9" t="n">
        <f aca="false">V52*F52</f>
        <v>13467.1099323717</v>
      </c>
      <c r="Z52" s="1" t="n">
        <f aca="false">VLOOKUP(X52,HerverdelingStap1!$A$2:$D$123,IF(G52="actief",2,IF(G52="slaper",3,4)))</f>
        <v>0.0315</v>
      </c>
      <c r="AA52" s="9" t="n">
        <f aca="false">Y52*(1+Z52)</f>
        <v>13891.3238952414</v>
      </c>
      <c r="AB52" s="17" t="n">
        <f aca="false">AA52*AB$6</f>
        <v>13902.9098434785</v>
      </c>
      <c r="AC52" s="9" t="n">
        <f aca="false">R52*F52</f>
        <v>1542.6498547768</v>
      </c>
      <c r="AD52" s="1" t="n">
        <f aca="false">VLOOKUP(X52,HerverdelingStap1!$A$2:$D$123,IF(G52="actief",2,IF(G52="slaper",3,4)))</f>
        <v>0.0315</v>
      </c>
      <c r="AE52" s="9" t="n">
        <f aca="false">AC52*(1+AD52)</f>
        <v>1591.24332520227</v>
      </c>
      <c r="AF52" s="37" t="n">
        <f aca="false">V52/$AC$3</f>
        <v>0.0440688760127974</v>
      </c>
      <c r="AG52" s="16" t="n">
        <f aca="false">AE52*$AG$6+$AG$3*AF52</f>
        <v>64269.7169682192</v>
      </c>
      <c r="AH52" s="7" t="n">
        <f aca="false">IF(R52=0,0,AG52/R52)</f>
        <v>4166.18954516533</v>
      </c>
      <c r="AI52" s="1" t="n">
        <f aca="false">IF(R52&gt;0, W52/R52, 0)</f>
        <v>872.98552491811</v>
      </c>
      <c r="AJ52" s="1" t="n">
        <f aca="false">VLOOKUP(X52,HerverdelingStap1!$A$2:$D$123,IF(G52="actief",2,IF(G52="slaper",3,4)))</f>
        <v>0.0315</v>
      </c>
      <c r="AK52" s="6" t="n">
        <f aca="false">W52*AJ52</f>
        <v>424.213962869709</v>
      </c>
      <c r="AL52" s="6" t="n">
        <f aca="false">IF(AK52&lt;0,AK52*$AL$5,AK52)</f>
        <v>424.213962869709</v>
      </c>
      <c r="AM52" s="6" t="n">
        <f aca="false">W52+AL52</f>
        <v>13891.3238952414</v>
      </c>
      <c r="AN52" s="1" t="n">
        <f aca="false">IF(R52&gt;0,AM52/R52,0)</f>
        <v>900.48456895303</v>
      </c>
      <c r="AO52" s="1" t="n">
        <f aca="false">IF(G52="pensioengerechtigd",1,0)</f>
        <v>1</v>
      </c>
      <c r="AP52" s="38" t="n">
        <f aca="false">IF(AO52=1,F52*$AP$5,AN52)</f>
        <v>729.008185445912</v>
      </c>
      <c r="AQ52" s="9" t="n">
        <f aca="false">AP52*R52</f>
        <v>11246.0437140923</v>
      </c>
      <c r="AR52" s="14" t="n">
        <f aca="false">IF(AO52=1,AP52*$AR$5,AP52)</f>
        <v>729.008185445911</v>
      </c>
      <c r="AS52" s="39" t="n">
        <f aca="false">AR52*R52</f>
        <v>11246.0437140923</v>
      </c>
      <c r="AT52" s="1" t="n">
        <f aca="false">VLOOKUP(X52,HerverdelingStap3!$A$2:$D$123,IF(G52="actief",2,IF(G52="slaper",3,4)))</f>
        <v>0.0315</v>
      </c>
      <c r="AU52" s="9" t="n">
        <f aca="false">AS52*AT52</f>
        <v>354.250376993909</v>
      </c>
      <c r="AV52" s="9" t="n">
        <f aca="false">IF(AU52&lt;0,AU52*$AV$5,AU52)</f>
        <v>354.250376993909</v>
      </c>
      <c r="AW52" s="9" t="n">
        <f aca="false">AS52+AV52</f>
        <v>11600.2940910862</v>
      </c>
      <c r="AX52" s="1" t="n">
        <f aca="false">IF(F52&gt;0,AW52/F52,0)</f>
        <v>116.002940910862</v>
      </c>
    </row>
    <row r="53" customFormat="false" ht="15" hidden="false" customHeight="true" outlineLevel="0" collapsed="false">
      <c r="A53" s="1" t="n">
        <v>44</v>
      </c>
      <c r="B53" s="1" t="n">
        <v>1044</v>
      </c>
      <c r="C53" s="1" t="s">
        <v>123</v>
      </c>
      <c r="D53" s="3" t="n">
        <v>10594</v>
      </c>
      <c r="E53" s="1" t="s">
        <v>33</v>
      </c>
      <c r="F53" s="1" t="n">
        <v>100</v>
      </c>
      <c r="G53" s="1" t="s">
        <v>34</v>
      </c>
      <c r="H53" s="1" t="s">
        <v>35</v>
      </c>
      <c r="I53" s="1" t="s">
        <v>36</v>
      </c>
      <c r="R53" s="5" t="n">
        <v>2.65256312186531</v>
      </c>
      <c r="S53" s="6" t="n">
        <v>265.256312186531</v>
      </c>
      <c r="T53" s="5" t="n">
        <v>0.728341388801154</v>
      </c>
      <c r="U53" s="6" t="n">
        <v>72.8341388801154</v>
      </c>
      <c r="V53" s="5" t="n">
        <v>10.4102443106573</v>
      </c>
      <c r="W53" s="35" t="n">
        <v>1041.02443106573</v>
      </c>
      <c r="X53" s="36" t="n">
        <f aca="false">ROUNDDOWN(DAYS360(D53,Berekening!$C$11)/360,0)</f>
        <v>97</v>
      </c>
      <c r="Y53" s="9" t="n">
        <f aca="false">V53*F53</f>
        <v>1041.02443106573</v>
      </c>
      <c r="Z53" s="1" t="n">
        <f aca="false">VLOOKUP(X53,HerverdelingStap1!$A$2:$D$123,IF(G53="actief",2,IF(G53="slaper",3,4)))</f>
        <v>0.0093</v>
      </c>
      <c r="AA53" s="9" t="n">
        <f aca="false">Y53*(1+Z53)</f>
        <v>1050.70595827464</v>
      </c>
      <c r="AB53" s="17" t="n">
        <f aca="false">AA53*AB$6</f>
        <v>1051.58229122439</v>
      </c>
      <c r="AC53" s="9" t="n">
        <f aca="false">R53*F53</f>
        <v>265.256312186531</v>
      </c>
      <c r="AD53" s="1" t="n">
        <f aca="false">VLOOKUP(X53,HerverdelingStap1!$A$2:$D$123,IF(G53="actief",2,IF(G53="slaper",3,4)))</f>
        <v>0.0093</v>
      </c>
      <c r="AE53" s="9" t="n">
        <f aca="false">AC53*(1+AD53)</f>
        <v>267.723195889866</v>
      </c>
      <c r="AF53" s="37" t="n">
        <f aca="false">V53/$AC$3</f>
        <v>0.00340657919994043</v>
      </c>
      <c r="AG53" s="16" t="n">
        <f aca="false">AE53*$AG$6+$AG$3*AF53</f>
        <v>5112.84755382246</v>
      </c>
      <c r="AH53" s="7" t="n">
        <f aca="false">IF(R53=0,0,AG53/R53)</f>
        <v>1927.51211523556</v>
      </c>
      <c r="AI53" s="1" t="n">
        <f aca="false">IF(R53&gt;0, W53/R53, 0)</f>
        <v>392.459814616465</v>
      </c>
      <c r="AJ53" s="1" t="n">
        <f aca="false">VLOOKUP(X53,HerverdelingStap1!$A$2:$D$123,IF(G53="actief",2,IF(G53="slaper",3,4)))</f>
        <v>0.0093</v>
      </c>
      <c r="AK53" s="6" t="n">
        <f aca="false">W53*AJ53</f>
        <v>9.68152720891129</v>
      </c>
      <c r="AL53" s="6" t="n">
        <f aca="false">IF(AK53&lt;0,AK53*$AL$5,AK53)</f>
        <v>9.68152720891129</v>
      </c>
      <c r="AM53" s="6" t="n">
        <f aca="false">W53+AL53</f>
        <v>1050.70595827464</v>
      </c>
      <c r="AN53" s="1" t="n">
        <f aca="false">IF(R53&gt;0,AM53/R53,0)</f>
        <v>396.109690892398</v>
      </c>
      <c r="AO53" s="1" t="n">
        <f aca="false">IF(G53="pensioengerechtigd",1,0)</f>
        <v>1</v>
      </c>
      <c r="AP53" s="38" t="n">
        <f aca="false">IF(AO53=1,F53*$AP$5,AN53)</f>
        <v>729.008185445912</v>
      </c>
      <c r="AQ53" s="9" t="n">
        <f aca="false">AP53*R53</f>
        <v>1933.74022825177</v>
      </c>
      <c r="AR53" s="14" t="n">
        <f aca="false">IF(AO53=1,AP53*$AR$5,AP53)</f>
        <v>729.008185445911</v>
      </c>
      <c r="AS53" s="39" t="n">
        <f aca="false">AR53*R53</f>
        <v>1933.74022825177</v>
      </c>
      <c r="AT53" s="1" t="n">
        <f aca="false">VLOOKUP(X53,HerverdelingStap3!$A$2:$D$123,IF(G53="actief",2,IF(G53="slaper",3,4)))</f>
        <v>0.0093</v>
      </c>
      <c r="AU53" s="9" t="n">
        <f aca="false">AS53*AT53</f>
        <v>17.9837841227415</v>
      </c>
      <c r="AV53" s="9" t="n">
        <f aca="false">IF(AU53&lt;0,AU53*$AV$5,AU53)</f>
        <v>17.9837841227415</v>
      </c>
      <c r="AW53" s="9" t="n">
        <f aca="false">AS53+AV53</f>
        <v>1951.72401237451</v>
      </c>
      <c r="AX53" s="1" t="n">
        <f aca="false">IF(F53&gt;0,AW53/F53,0)</f>
        <v>19.5172401237451</v>
      </c>
    </row>
    <row r="54" customFormat="false" ht="15" hidden="false" customHeight="true" outlineLevel="0" collapsed="false">
      <c r="A54" s="1" t="n">
        <v>45</v>
      </c>
      <c r="B54" s="1" t="n">
        <v>1045</v>
      </c>
      <c r="C54" s="1" t="s">
        <v>124</v>
      </c>
      <c r="D54" s="3" t="n">
        <v>10684</v>
      </c>
      <c r="E54" s="1" t="s">
        <v>33</v>
      </c>
      <c r="F54" s="1" t="n">
        <v>100</v>
      </c>
      <c r="G54" s="1" t="s">
        <v>34</v>
      </c>
      <c r="H54" s="1" t="s">
        <v>35</v>
      </c>
      <c r="I54" s="1" t="s">
        <v>36</v>
      </c>
      <c r="R54" s="5" t="n">
        <v>2.70420907978594</v>
      </c>
      <c r="S54" s="6" t="n">
        <v>270.420907978594</v>
      </c>
      <c r="T54" s="5" t="n">
        <v>0.752485652282332</v>
      </c>
      <c r="U54" s="6" t="n">
        <v>75.2485652282332</v>
      </c>
      <c r="V54" s="5" t="n">
        <v>10.7190546993038</v>
      </c>
      <c r="W54" s="35" t="n">
        <v>1071.90546993038</v>
      </c>
      <c r="X54" s="36" t="n">
        <f aca="false">ROUNDDOWN(DAYS360(D54,Berekening!$C$11)/360,0)</f>
        <v>96</v>
      </c>
      <c r="Y54" s="9" t="n">
        <f aca="false">V54*F54</f>
        <v>1071.90546993038</v>
      </c>
      <c r="Z54" s="1" t="n">
        <f aca="false">VLOOKUP(X54,HerverdelingStap1!$A$2:$D$123,IF(G54="actief",2,IF(G54="slaper",3,4)))</f>
        <v>0.0097</v>
      </c>
      <c r="AA54" s="9" t="n">
        <f aca="false">Y54*(1+Z54)</f>
        <v>1082.3029529887</v>
      </c>
      <c r="AB54" s="17" t="n">
        <f aca="false">AA54*AB$6</f>
        <v>1083.20563916065</v>
      </c>
      <c r="AC54" s="9" t="n">
        <f aca="false">R54*F54</f>
        <v>270.420907978594</v>
      </c>
      <c r="AD54" s="1" t="n">
        <f aca="false">VLOOKUP(X54,HerverdelingStap1!$A$2:$D$123,IF(G54="actief",2,IF(G54="slaper",3,4)))</f>
        <v>0.0097</v>
      </c>
      <c r="AE54" s="9" t="n">
        <f aca="false">AC54*(1+AD54)</f>
        <v>273.043990785986</v>
      </c>
      <c r="AF54" s="37" t="n">
        <f aca="false">V54/$AC$3</f>
        <v>0.00350763226030058</v>
      </c>
      <c r="AG54" s="16" t="n">
        <f aca="false">AE54*$AG$6+$AG$3*AF54</f>
        <v>5261.89453720793</v>
      </c>
      <c r="AH54" s="7" t="n">
        <f aca="false">IF(R54=0,0,AG54/R54)</f>
        <v>1945.81645943754</v>
      </c>
      <c r="AI54" s="1" t="n">
        <f aca="false">IF(R54&gt;0, W54/R54, 0)</f>
        <v>396.384095424763</v>
      </c>
      <c r="AJ54" s="1" t="n">
        <f aca="false">VLOOKUP(X54,HerverdelingStap1!$A$2:$D$123,IF(G54="actief",2,IF(G54="slaper",3,4)))</f>
        <v>0.0097</v>
      </c>
      <c r="AK54" s="6" t="n">
        <f aca="false">W54*AJ54</f>
        <v>10.3974830583247</v>
      </c>
      <c r="AL54" s="6" t="n">
        <f aca="false">IF(AK54&lt;0,AK54*$AL$5,AK54)</f>
        <v>10.3974830583247</v>
      </c>
      <c r="AM54" s="6" t="n">
        <f aca="false">W54+AL54</f>
        <v>1082.3029529887</v>
      </c>
      <c r="AN54" s="1" t="n">
        <f aca="false">IF(R54&gt;0,AM54/R54,0)</f>
        <v>400.229021150383</v>
      </c>
      <c r="AO54" s="1" t="n">
        <f aca="false">IF(G54="pensioengerechtigd",1,0)</f>
        <v>1</v>
      </c>
      <c r="AP54" s="38" t="n">
        <f aca="false">IF(AO54=1,F54*$AP$5,AN54)</f>
        <v>729.008185445912</v>
      </c>
      <c r="AQ54" s="9" t="n">
        <f aca="false">AP54*R54</f>
        <v>1971.39055432111</v>
      </c>
      <c r="AR54" s="14" t="n">
        <f aca="false">IF(AO54=1,AP54*$AR$5,AP54)</f>
        <v>729.008185445911</v>
      </c>
      <c r="AS54" s="39" t="n">
        <f aca="false">AR54*R54</f>
        <v>1971.39055432111</v>
      </c>
      <c r="AT54" s="1" t="n">
        <f aca="false">VLOOKUP(X54,HerverdelingStap3!$A$2:$D$123,IF(G54="actief",2,IF(G54="slaper",3,4)))</f>
        <v>0.0097</v>
      </c>
      <c r="AU54" s="9" t="n">
        <f aca="false">AS54*AT54</f>
        <v>19.1224883769147</v>
      </c>
      <c r="AV54" s="9" t="n">
        <f aca="false">IF(AU54&lt;0,AU54*$AV$5,AU54)</f>
        <v>19.1224883769147</v>
      </c>
      <c r="AW54" s="9" t="n">
        <f aca="false">AS54+AV54</f>
        <v>1990.51304269802</v>
      </c>
      <c r="AX54" s="1" t="n">
        <f aca="false">IF(F54&gt;0,AW54/F54,0)</f>
        <v>19.9051304269802</v>
      </c>
    </row>
    <row r="55" customFormat="false" ht="15" hidden="false" customHeight="true" outlineLevel="0" collapsed="false">
      <c r="A55" s="1" t="n">
        <v>46</v>
      </c>
      <c r="B55" s="1" t="n">
        <v>1046</v>
      </c>
      <c r="C55" s="1" t="s">
        <v>125</v>
      </c>
      <c r="D55" s="3" t="n">
        <v>10959</v>
      </c>
      <c r="E55" s="1" t="s">
        <v>33</v>
      </c>
      <c r="F55" s="1" t="n">
        <v>100</v>
      </c>
      <c r="G55" s="1" t="s">
        <v>34</v>
      </c>
      <c r="H55" s="1" t="s">
        <v>35</v>
      </c>
      <c r="I55" s="1" t="s">
        <v>36</v>
      </c>
      <c r="R55" s="5" t="n">
        <v>2.85914695354783</v>
      </c>
      <c r="S55" s="6" t="n">
        <v>285.914695354783</v>
      </c>
      <c r="T55" s="5" t="n">
        <v>0.824918442725865</v>
      </c>
      <c r="U55" s="6" t="n">
        <v>82.4918442725865</v>
      </c>
      <c r="V55" s="5" t="n">
        <v>11.6454858652434</v>
      </c>
      <c r="W55" s="35" t="n">
        <v>1164.54858652435</v>
      </c>
      <c r="X55" s="36" t="n">
        <f aca="false">ROUNDDOWN(DAYS360(D55,Berekening!$C$11)/360,0)</f>
        <v>96</v>
      </c>
      <c r="Y55" s="9" t="n">
        <f aca="false">V55*F55</f>
        <v>1164.54858652434</v>
      </c>
      <c r="Z55" s="1" t="n">
        <f aca="false">VLOOKUP(X55,HerverdelingStap1!$A$2:$D$123,IF(G55="actief",2,IF(G55="slaper",3,4)))</f>
        <v>0.0097</v>
      </c>
      <c r="AA55" s="9" t="n">
        <f aca="false">Y55*(1+Z55)</f>
        <v>1175.84470781363</v>
      </c>
      <c r="AB55" s="17" t="n">
        <f aca="false">AA55*AB$6</f>
        <v>1176.82541174238</v>
      </c>
      <c r="AC55" s="9" t="n">
        <f aca="false">R55*F55</f>
        <v>285.914695354783</v>
      </c>
      <c r="AD55" s="1" t="n">
        <f aca="false">VLOOKUP(X55,HerverdelingStap1!$A$2:$D$123,IF(G55="actief",2,IF(G55="slaper",3,4)))</f>
        <v>0.0097</v>
      </c>
      <c r="AE55" s="9" t="n">
        <f aca="false">AC55*(1+AD55)</f>
        <v>288.688067899724</v>
      </c>
      <c r="AF55" s="37" t="n">
        <f aca="false">V55/$AC$3</f>
        <v>0.00381079144138104</v>
      </c>
      <c r="AG55" s="16" t="n">
        <f aca="false">AE55*$AG$6+$AG$3*AF55</f>
        <v>5708.71717978979</v>
      </c>
      <c r="AH55" s="7" t="n">
        <f aca="false">IF(R55=0,0,AG55/R55)</f>
        <v>1996.65049489884</v>
      </c>
      <c r="AI55" s="1" t="n">
        <f aca="false">IF(R55&gt;0, W55/R55, 0)</f>
        <v>407.306306896641</v>
      </c>
      <c r="AJ55" s="1" t="n">
        <f aca="false">VLOOKUP(X55,HerverdelingStap1!$A$2:$D$123,IF(G55="actief",2,IF(G55="slaper",3,4)))</f>
        <v>0.0097</v>
      </c>
      <c r="AK55" s="6" t="n">
        <f aca="false">W55*AJ55</f>
        <v>11.2961212892862</v>
      </c>
      <c r="AL55" s="6" t="n">
        <f aca="false">IF(AK55&lt;0,AK55*$AL$5,AK55)</f>
        <v>11.2961212892862</v>
      </c>
      <c r="AM55" s="6" t="n">
        <f aca="false">W55+AL55</f>
        <v>1175.84470781364</v>
      </c>
      <c r="AN55" s="1" t="n">
        <f aca="false">IF(R55&gt;0,AM55/R55,0)</f>
        <v>411.257178073539</v>
      </c>
      <c r="AO55" s="1" t="n">
        <f aca="false">IF(G55="pensioengerechtigd",1,0)</f>
        <v>1</v>
      </c>
      <c r="AP55" s="38" t="n">
        <f aca="false">IF(AO55=1,F55*$AP$5,AN55)</f>
        <v>729.008185445912</v>
      </c>
      <c r="AQ55" s="9" t="n">
        <f aca="false">AP55*R55</f>
        <v>2084.34153252911</v>
      </c>
      <c r="AR55" s="14" t="n">
        <f aca="false">IF(AO55=1,AP55*$AR$5,AP55)</f>
        <v>729.008185445911</v>
      </c>
      <c r="AS55" s="39" t="n">
        <f aca="false">AR55*R55</f>
        <v>2084.34153252911</v>
      </c>
      <c r="AT55" s="1" t="n">
        <f aca="false">VLOOKUP(X55,HerverdelingStap3!$A$2:$D$123,IF(G55="actief",2,IF(G55="slaper",3,4)))</f>
        <v>0.0097</v>
      </c>
      <c r="AU55" s="9" t="n">
        <f aca="false">AS55*AT55</f>
        <v>20.2181128655324</v>
      </c>
      <c r="AV55" s="9" t="n">
        <f aca="false">IF(AU55&lt;0,AU55*$AV$5,AU55)</f>
        <v>20.2181128655324</v>
      </c>
      <c r="AW55" s="9" t="n">
        <f aca="false">AS55+AV55</f>
        <v>2104.55964539464</v>
      </c>
      <c r="AX55" s="1" t="n">
        <f aca="false">IF(F55&gt;0,AW55/F55,0)</f>
        <v>21.0455964539464</v>
      </c>
    </row>
    <row r="56" customFormat="false" ht="15" hidden="false" customHeight="true" outlineLevel="0" collapsed="false">
      <c r="A56" s="1" t="n">
        <v>47</v>
      </c>
      <c r="B56" s="1" t="n">
        <v>1047</v>
      </c>
      <c r="C56" s="1" t="s">
        <v>126</v>
      </c>
      <c r="D56" s="3" t="n">
        <v>11049</v>
      </c>
      <c r="E56" s="1" t="s">
        <v>33</v>
      </c>
      <c r="F56" s="1" t="n">
        <v>100</v>
      </c>
      <c r="G56" s="1" t="s">
        <v>34</v>
      </c>
      <c r="H56" s="1" t="s">
        <v>35</v>
      </c>
      <c r="I56" s="1" t="s">
        <v>36</v>
      </c>
      <c r="R56" s="5" t="n">
        <v>2.91619563303352</v>
      </c>
      <c r="S56" s="6" t="n">
        <v>291.619563303352</v>
      </c>
      <c r="T56" s="5" t="n">
        <v>0.853001290431526</v>
      </c>
      <c r="U56" s="6" t="n">
        <v>85.3001290431526</v>
      </c>
      <c r="V56" s="5" t="n">
        <v>12.0016494690265</v>
      </c>
      <c r="W56" s="35" t="n">
        <v>1200.16494690265</v>
      </c>
      <c r="X56" s="36" t="n">
        <f aca="false">ROUNDDOWN(DAYS360(D56,Berekening!$C$11)/360,0)</f>
        <v>95</v>
      </c>
      <c r="Y56" s="9" t="n">
        <f aca="false">V56*F56</f>
        <v>1200.16494690265</v>
      </c>
      <c r="Z56" s="1" t="n">
        <f aca="false">VLOOKUP(X56,HerverdelingStap1!$A$2:$D$123,IF(G56="actief",2,IF(G56="slaper",3,4)))</f>
        <v>0.01</v>
      </c>
      <c r="AA56" s="9" t="n">
        <f aca="false">Y56*(1+Z56)</f>
        <v>1212.16659637168</v>
      </c>
      <c r="AB56" s="17" t="n">
        <f aca="false">AA56*AB$6</f>
        <v>1213.17759428276</v>
      </c>
      <c r="AC56" s="9" t="n">
        <f aca="false">R56*F56</f>
        <v>291.619563303352</v>
      </c>
      <c r="AD56" s="1" t="n">
        <f aca="false">VLOOKUP(X56,HerverdelingStap1!$A$2:$D$123,IF(G56="actief",2,IF(G56="slaper",3,4)))</f>
        <v>0.01</v>
      </c>
      <c r="AE56" s="9" t="n">
        <f aca="false">AC56*(1+AD56)</f>
        <v>294.535758936386</v>
      </c>
      <c r="AF56" s="37" t="n">
        <f aca="false">V56/$AC$3</f>
        <v>0.0039273400533268</v>
      </c>
      <c r="AG56" s="16" t="n">
        <f aca="false">AE56*$AG$6+$AG$3*AF56</f>
        <v>5880.33014017099</v>
      </c>
      <c r="AH56" s="7" t="n">
        <f aca="false">IF(R56=0,0,AG56/R56)</f>
        <v>2016.43884023449</v>
      </c>
      <c r="AI56" s="1" t="n">
        <f aca="false">IF(R56&gt;0, W56/R56, 0)</f>
        <v>411.55158910042</v>
      </c>
      <c r="AJ56" s="1" t="n">
        <f aca="false">VLOOKUP(X56,HerverdelingStap1!$A$2:$D$123,IF(G56="actief",2,IF(G56="slaper",3,4)))</f>
        <v>0.01</v>
      </c>
      <c r="AK56" s="6" t="n">
        <f aca="false">W56*AJ56</f>
        <v>12.0016494690265</v>
      </c>
      <c r="AL56" s="6" t="n">
        <f aca="false">IF(AK56&lt;0,AK56*$AL$5,AK56)</f>
        <v>12.0016494690265</v>
      </c>
      <c r="AM56" s="6" t="n">
        <f aca="false">W56+AL56</f>
        <v>1212.16659637168</v>
      </c>
      <c r="AN56" s="1" t="n">
        <f aca="false">IF(R56&gt;0,AM56/R56,0)</f>
        <v>415.667104991424</v>
      </c>
      <c r="AO56" s="1" t="n">
        <f aca="false">IF(G56="pensioengerechtigd",1,0)</f>
        <v>1</v>
      </c>
      <c r="AP56" s="38" t="n">
        <f aca="false">IF(AO56=1,F56*$AP$5,AN56)</f>
        <v>729.008185445912</v>
      </c>
      <c r="AQ56" s="9" t="n">
        <f aca="false">AP56*R56</f>
        <v>2125.93048684306</v>
      </c>
      <c r="AR56" s="14" t="n">
        <f aca="false">IF(AO56=1,AP56*$AR$5,AP56)</f>
        <v>729.008185445911</v>
      </c>
      <c r="AS56" s="39" t="n">
        <f aca="false">AR56*R56</f>
        <v>2125.93048684306</v>
      </c>
      <c r="AT56" s="1" t="n">
        <f aca="false">VLOOKUP(X56,HerverdelingStap3!$A$2:$D$123,IF(G56="actief",2,IF(G56="slaper",3,4)))</f>
        <v>0.01</v>
      </c>
      <c r="AU56" s="9" t="n">
        <f aca="false">AS56*AT56</f>
        <v>21.2593048684306</v>
      </c>
      <c r="AV56" s="9" t="n">
        <f aca="false">IF(AU56&lt;0,AU56*$AV$5,AU56)</f>
        <v>21.2593048684306</v>
      </c>
      <c r="AW56" s="9" t="n">
        <f aca="false">AS56+AV56</f>
        <v>2147.18979171149</v>
      </c>
      <c r="AX56" s="1" t="n">
        <f aca="false">IF(F56&gt;0,AW56/F56,0)</f>
        <v>21.4718979171149</v>
      </c>
    </row>
    <row r="57" customFormat="false" ht="15" hidden="false" customHeight="true" outlineLevel="0" collapsed="false">
      <c r="A57" s="1" t="n">
        <v>48</v>
      </c>
      <c r="B57" s="1" t="n">
        <v>1048</v>
      </c>
      <c r="C57" s="1" t="s">
        <v>127</v>
      </c>
      <c r="D57" s="3" t="n">
        <v>11324</v>
      </c>
      <c r="E57" s="1" t="s">
        <v>33</v>
      </c>
      <c r="F57" s="1" t="n">
        <v>100</v>
      </c>
      <c r="G57" s="1" t="s">
        <v>34</v>
      </c>
      <c r="H57" s="1" t="s">
        <v>35</v>
      </c>
      <c r="I57" s="1" t="s">
        <v>36</v>
      </c>
      <c r="R57" s="5" t="n">
        <v>3.0873416714906</v>
      </c>
      <c r="S57" s="6" t="n">
        <v>308.73416714906</v>
      </c>
      <c r="T57" s="5" t="n">
        <v>0.937249833548508</v>
      </c>
      <c r="U57" s="6" t="n">
        <v>93.7249833548508</v>
      </c>
      <c r="V57" s="5" t="n">
        <v>13.0701402803758</v>
      </c>
      <c r="W57" s="35" t="n">
        <v>1307.01402803758</v>
      </c>
      <c r="X57" s="36" t="n">
        <f aca="false">ROUNDDOWN(DAYS360(D57,Berekening!$C$11)/360,0)</f>
        <v>95</v>
      </c>
      <c r="Y57" s="9" t="n">
        <f aca="false">V57*F57</f>
        <v>1307.01402803758</v>
      </c>
      <c r="Z57" s="1" t="n">
        <f aca="false">VLOOKUP(X57,HerverdelingStap1!$A$2:$D$123,IF(G57="actief",2,IF(G57="slaper",3,4)))</f>
        <v>0.01</v>
      </c>
      <c r="AA57" s="9" t="n">
        <f aca="false">Y57*(1+Z57)</f>
        <v>1320.08416831796</v>
      </c>
      <c r="AB57" s="17" t="n">
        <f aca="false">AA57*AB$6</f>
        <v>1321.18517402181</v>
      </c>
      <c r="AC57" s="9" t="n">
        <f aca="false">R57*F57</f>
        <v>308.73416714906</v>
      </c>
      <c r="AD57" s="1" t="n">
        <f aca="false">VLOOKUP(X57,HerverdelingStap1!$A$2:$D$123,IF(G57="actief",2,IF(G57="slaper",3,4)))</f>
        <v>0.01</v>
      </c>
      <c r="AE57" s="9" t="n">
        <f aca="false">AC57*(1+AD57)</f>
        <v>311.821508820551</v>
      </c>
      <c r="AF57" s="37" t="n">
        <f aca="false">V57/$AC$3</f>
        <v>0.00427698588916407</v>
      </c>
      <c r="AG57" s="16" t="n">
        <f aca="false">AE57*$AG$6+$AG$3*AF57</f>
        <v>6394.91169808877</v>
      </c>
      <c r="AH57" s="7" t="n">
        <f aca="false">IF(R57=0,0,AG57/R57)</f>
        <v>2071.33267987188</v>
      </c>
      <c r="AI57" s="1" t="n">
        <f aca="false">IF(R57&gt;0, W57/R57, 0)</f>
        <v>423.34609094514</v>
      </c>
      <c r="AJ57" s="1" t="n">
        <f aca="false">VLOOKUP(X57,HerverdelingStap1!$A$2:$D$123,IF(G57="actief",2,IF(G57="slaper",3,4)))</f>
        <v>0.01</v>
      </c>
      <c r="AK57" s="6" t="n">
        <f aca="false">W57*AJ57</f>
        <v>13.0701402803758</v>
      </c>
      <c r="AL57" s="6" t="n">
        <f aca="false">IF(AK57&lt;0,AK57*$AL$5,AK57)</f>
        <v>13.0701402803758</v>
      </c>
      <c r="AM57" s="6" t="n">
        <f aca="false">W57+AL57</f>
        <v>1320.08416831796</v>
      </c>
      <c r="AN57" s="1" t="n">
        <f aca="false">IF(R57&gt;0,AM57/R57,0)</f>
        <v>427.579551854591</v>
      </c>
      <c r="AO57" s="1" t="n">
        <f aca="false">IF(G57="pensioengerechtigd",1,0)</f>
        <v>1</v>
      </c>
      <c r="AP57" s="38" t="n">
        <f aca="false">IF(AO57=1,F57*$AP$5,AN57)</f>
        <v>729.008185445912</v>
      </c>
      <c r="AQ57" s="9" t="n">
        <f aca="false">AP57*R57</f>
        <v>2250.69734978491</v>
      </c>
      <c r="AR57" s="14" t="n">
        <f aca="false">IF(AO57=1,AP57*$AR$5,AP57)</f>
        <v>729.008185445911</v>
      </c>
      <c r="AS57" s="39" t="n">
        <f aca="false">AR57*R57</f>
        <v>2250.69734978491</v>
      </c>
      <c r="AT57" s="1" t="n">
        <f aca="false">VLOOKUP(X57,HerverdelingStap3!$A$2:$D$123,IF(G57="actief",2,IF(G57="slaper",3,4)))</f>
        <v>0.01</v>
      </c>
      <c r="AU57" s="9" t="n">
        <f aca="false">AS57*AT57</f>
        <v>22.5069734978491</v>
      </c>
      <c r="AV57" s="9" t="n">
        <f aca="false">IF(AU57&lt;0,AU57*$AV$5,AU57)</f>
        <v>22.5069734978491</v>
      </c>
      <c r="AW57" s="9" t="n">
        <f aca="false">AS57+AV57</f>
        <v>2273.20432328276</v>
      </c>
      <c r="AX57" s="1" t="n">
        <f aca="false">IF(F57&gt;0,AW57/F57,0)</f>
        <v>22.7320432328276</v>
      </c>
    </row>
    <row r="58" customFormat="false" ht="15" hidden="false" customHeight="true" outlineLevel="0" collapsed="false">
      <c r="A58" s="1" t="n">
        <v>49</v>
      </c>
      <c r="B58" s="1" t="n">
        <v>1049</v>
      </c>
      <c r="C58" s="1" t="s">
        <v>128</v>
      </c>
      <c r="D58" s="3" t="n">
        <v>11414</v>
      </c>
      <c r="E58" s="1" t="s">
        <v>33</v>
      </c>
      <c r="F58" s="1" t="n">
        <v>100</v>
      </c>
      <c r="G58" s="1" t="s">
        <v>34</v>
      </c>
      <c r="H58" s="1" t="s">
        <v>35</v>
      </c>
      <c r="I58" s="1" t="s">
        <v>36</v>
      </c>
      <c r="R58" s="5" t="n">
        <v>3.1500645976888</v>
      </c>
      <c r="S58" s="6" t="n">
        <v>315.00645976888</v>
      </c>
      <c r="T58" s="5" t="n">
        <v>0.969764697682772</v>
      </c>
      <c r="U58" s="6" t="n">
        <v>96.9764697682772</v>
      </c>
      <c r="V58" s="5" t="n">
        <v>13.4791842501518</v>
      </c>
      <c r="W58" s="35" t="n">
        <v>1347.91842501518</v>
      </c>
      <c r="X58" s="36" t="n">
        <f aca="false">ROUNDDOWN(DAYS360(D58,Berekening!$C$11)/360,0)</f>
        <v>94</v>
      </c>
      <c r="Y58" s="9" t="n">
        <f aca="false">V58*F58</f>
        <v>1347.91842501518</v>
      </c>
      <c r="Z58" s="1" t="n">
        <f aca="false">VLOOKUP(X58,HerverdelingStap1!$A$2:$D$123,IF(G58="actief",2,IF(G58="slaper",3,4)))</f>
        <v>0.0108</v>
      </c>
      <c r="AA58" s="9" t="n">
        <f aca="false">Y58*(1+Z58)</f>
        <v>1362.47594400534</v>
      </c>
      <c r="AB58" s="17" t="n">
        <f aca="false">AA58*AB$6</f>
        <v>1363.61230623263</v>
      </c>
      <c r="AC58" s="9" t="n">
        <f aca="false">R58*F58</f>
        <v>315.00645976888</v>
      </c>
      <c r="AD58" s="1" t="n">
        <f aca="false">VLOOKUP(X58,HerverdelingStap1!$A$2:$D$123,IF(G58="actief",2,IF(G58="slaper",3,4)))</f>
        <v>0.0108</v>
      </c>
      <c r="AE58" s="9" t="n">
        <f aca="false">AC58*(1+AD58)</f>
        <v>318.408529534384</v>
      </c>
      <c r="AF58" s="37" t="n">
        <f aca="false">V58/$AC$3</f>
        <v>0.0044108387208285</v>
      </c>
      <c r="AG58" s="16" t="n">
        <f aca="false">AE58*$AG$6+$AG$3*AF58</f>
        <v>6591.87550942203</v>
      </c>
      <c r="AH58" s="7" t="n">
        <f aca="false">IF(R58=0,0,AG58/R58)</f>
        <v>2092.61597817978</v>
      </c>
      <c r="AI58" s="1" t="n">
        <f aca="false">IF(R58&gt;0, W58/R58, 0)</f>
        <v>427.901836046203</v>
      </c>
      <c r="AJ58" s="1" t="n">
        <f aca="false">VLOOKUP(X58,HerverdelingStap1!$A$2:$D$123,IF(G58="actief",2,IF(G58="slaper",3,4)))</f>
        <v>0.0108</v>
      </c>
      <c r="AK58" s="6" t="n">
        <f aca="false">W58*AJ58</f>
        <v>14.5575189901639</v>
      </c>
      <c r="AL58" s="6" t="n">
        <f aca="false">IF(AK58&lt;0,AK58*$AL$5,AK58)</f>
        <v>14.5575189901639</v>
      </c>
      <c r="AM58" s="6" t="n">
        <f aca="false">W58+AL58</f>
        <v>1362.47594400534</v>
      </c>
      <c r="AN58" s="1" t="n">
        <f aca="false">IF(R58&gt;0,AM58/R58,0)</f>
        <v>432.523175875502</v>
      </c>
      <c r="AO58" s="1" t="n">
        <f aca="false">IF(G58="pensioengerechtigd",1,0)</f>
        <v>1</v>
      </c>
      <c r="AP58" s="38" t="n">
        <f aca="false">IF(AO58=1,F58*$AP$5,AN58)</f>
        <v>729.008185445912</v>
      </c>
      <c r="AQ58" s="9" t="n">
        <f aca="false">AP58*R58</f>
        <v>2296.42287639852</v>
      </c>
      <c r="AR58" s="14" t="n">
        <f aca="false">IF(AO58=1,AP58*$AR$5,AP58)</f>
        <v>729.008185445911</v>
      </c>
      <c r="AS58" s="39" t="n">
        <f aca="false">AR58*R58</f>
        <v>2296.42287639852</v>
      </c>
      <c r="AT58" s="1" t="n">
        <f aca="false">VLOOKUP(X58,HerverdelingStap3!$A$2:$D$123,IF(G58="actief",2,IF(G58="slaper",3,4)))</f>
        <v>0.0108</v>
      </c>
      <c r="AU58" s="9" t="n">
        <f aca="false">AS58*AT58</f>
        <v>24.801367065104</v>
      </c>
      <c r="AV58" s="9" t="n">
        <f aca="false">IF(AU58&lt;0,AU58*$AV$5,AU58)</f>
        <v>24.801367065104</v>
      </c>
      <c r="AW58" s="9" t="n">
        <f aca="false">AS58+AV58</f>
        <v>2321.22424346362</v>
      </c>
      <c r="AX58" s="1" t="n">
        <f aca="false">IF(F58&gt;0,AW58/F58,0)</f>
        <v>23.2122424346362</v>
      </c>
    </row>
    <row r="59" customFormat="false" ht="15" hidden="false" customHeight="true" outlineLevel="0" collapsed="false">
      <c r="A59" s="1" t="n">
        <v>50</v>
      </c>
      <c r="B59" s="1" t="n">
        <v>1050</v>
      </c>
      <c r="C59" s="1" t="s">
        <v>129</v>
      </c>
      <c r="D59" s="3" t="n">
        <v>11689</v>
      </c>
      <c r="E59" s="1" t="s">
        <v>33</v>
      </c>
      <c r="F59" s="1" t="n">
        <v>100</v>
      </c>
      <c r="G59" s="1" t="s">
        <v>34</v>
      </c>
      <c r="H59" s="1" t="s">
        <v>35</v>
      </c>
      <c r="I59" s="1" t="s">
        <v>36</v>
      </c>
      <c r="R59" s="5" t="n">
        <v>3.33823337628338</v>
      </c>
      <c r="S59" s="6" t="n">
        <v>333.823337628338</v>
      </c>
      <c r="T59" s="5" t="n">
        <v>1.06730929008557</v>
      </c>
      <c r="U59" s="6" t="n">
        <v>106.730929008557</v>
      </c>
      <c r="V59" s="5" t="n">
        <v>14.7063161594797</v>
      </c>
      <c r="W59" s="35" t="n">
        <v>1470.63161594797</v>
      </c>
      <c r="X59" s="36" t="n">
        <f aca="false">ROUNDDOWN(DAYS360(D59,Berekening!$C$11)/360,0)</f>
        <v>94</v>
      </c>
      <c r="Y59" s="9" t="n">
        <f aca="false">V59*F59</f>
        <v>1470.63161594797</v>
      </c>
      <c r="Z59" s="1" t="n">
        <f aca="false">VLOOKUP(X59,HerverdelingStap1!$A$2:$D$123,IF(G59="actief",2,IF(G59="slaper",3,4)))</f>
        <v>0.0108</v>
      </c>
      <c r="AA59" s="9" t="n">
        <f aca="false">Y59*(1+Z59)</f>
        <v>1486.51443740021</v>
      </c>
      <c r="AB59" s="17" t="n">
        <f aca="false">AA59*AB$6</f>
        <v>1487.75425294661</v>
      </c>
      <c r="AC59" s="9" t="n">
        <f aca="false">R59*F59</f>
        <v>333.823337628338</v>
      </c>
      <c r="AD59" s="1" t="n">
        <f aca="false">VLOOKUP(X59,HerverdelingStap1!$A$2:$D$123,IF(G59="actief",2,IF(G59="slaper",3,4)))</f>
        <v>0.0108</v>
      </c>
      <c r="AE59" s="9" t="n">
        <f aca="false">AC59*(1+AD59)</f>
        <v>337.428629674724</v>
      </c>
      <c r="AF59" s="37" t="n">
        <f aca="false">V59/$AC$3</f>
        <v>0.00481239721582175</v>
      </c>
      <c r="AG59" s="16" t="n">
        <f aca="false">AE59*$AG$6+$AG$3*AF59</f>
        <v>7182.02598142062</v>
      </c>
      <c r="AH59" s="7" t="n">
        <f aca="false">IF(R59=0,0,AG59/R59)</f>
        <v>2151.44514234554</v>
      </c>
      <c r="AI59" s="1" t="n">
        <f aca="false">IF(R59&gt;0, W59/R59, 0)</f>
        <v>440.541882540668</v>
      </c>
      <c r="AJ59" s="1" t="n">
        <f aca="false">VLOOKUP(X59,HerverdelingStap1!$A$2:$D$123,IF(G59="actief",2,IF(G59="slaper",3,4)))</f>
        <v>0.0108</v>
      </c>
      <c r="AK59" s="6" t="n">
        <f aca="false">W59*AJ59</f>
        <v>15.8828214522381</v>
      </c>
      <c r="AL59" s="6" t="n">
        <f aca="false">IF(AK59&lt;0,AK59*$AL$5,AK59)</f>
        <v>15.8828214522381</v>
      </c>
      <c r="AM59" s="6" t="n">
        <f aca="false">W59+AL59</f>
        <v>1486.51443740021</v>
      </c>
      <c r="AN59" s="1" t="n">
        <f aca="false">IF(R59&gt;0,AM59/R59,0)</f>
        <v>445.299734872107</v>
      </c>
      <c r="AO59" s="1" t="n">
        <f aca="false">IF(G59="pensioengerechtigd",1,0)</f>
        <v>1</v>
      </c>
      <c r="AP59" s="38" t="n">
        <f aca="false">IF(AO59=1,F59*$AP$5,AN59)</f>
        <v>729.008185445912</v>
      </c>
      <c r="AQ59" s="9" t="n">
        <f aca="false">AP59*R59</f>
        <v>2433.59945623933</v>
      </c>
      <c r="AR59" s="14" t="n">
        <f aca="false">IF(AO59=1,AP59*$AR$5,AP59)</f>
        <v>729.008185445911</v>
      </c>
      <c r="AS59" s="39" t="n">
        <f aca="false">AR59*R59</f>
        <v>2433.59945623933</v>
      </c>
      <c r="AT59" s="1" t="n">
        <f aca="false">VLOOKUP(X59,HerverdelingStap3!$A$2:$D$123,IF(G59="actief",2,IF(G59="slaper",3,4)))</f>
        <v>0.0108</v>
      </c>
      <c r="AU59" s="9" t="n">
        <f aca="false">AS59*AT59</f>
        <v>26.2828741273847</v>
      </c>
      <c r="AV59" s="9" t="n">
        <f aca="false">IF(AU59&lt;0,AU59*$AV$5,AU59)</f>
        <v>26.2828741273847</v>
      </c>
      <c r="AW59" s="9" t="n">
        <f aca="false">AS59+AV59</f>
        <v>2459.88233036671</v>
      </c>
      <c r="AX59" s="1" t="n">
        <f aca="false">IF(F59&gt;0,AW59/F59,0)</f>
        <v>24.5988233036671</v>
      </c>
    </row>
    <row r="60" customFormat="false" ht="15" hidden="false" customHeight="true" outlineLevel="0" collapsed="false">
      <c r="R60" s="5"/>
      <c r="S60" s="6"/>
      <c r="T60" s="5"/>
      <c r="U60" s="6"/>
      <c r="V60" s="5"/>
      <c r="W60" s="35"/>
      <c r="X60" s="36"/>
      <c r="Y60" s="9"/>
      <c r="AA60" s="9"/>
      <c r="AB60" s="17"/>
      <c r="AC60" s="9"/>
      <c r="AE60" s="9"/>
      <c r="AF60" s="37"/>
      <c r="AG60" s="16"/>
      <c r="AK60" s="6"/>
      <c r="AM60" s="6"/>
      <c r="AP60" s="38"/>
      <c r="AQ60" s="9"/>
      <c r="AR60" s="14"/>
      <c r="AS60" s="39"/>
      <c r="AU60" s="9"/>
      <c r="AW60" s="9"/>
    </row>
    <row r="61" customFormat="false" ht="15" hidden="false" customHeight="true" outlineLevel="0" collapsed="false">
      <c r="R61" s="5"/>
      <c r="S61" s="6"/>
      <c r="T61" s="5"/>
      <c r="U61" s="6"/>
      <c r="V61" s="5"/>
      <c r="W61" s="35"/>
      <c r="X61" s="36"/>
      <c r="Y61" s="9"/>
      <c r="AA61" s="9"/>
      <c r="AB61" s="17"/>
      <c r="AC61" s="9"/>
      <c r="AE61" s="9"/>
      <c r="AF61" s="37"/>
      <c r="AG61" s="16"/>
      <c r="AK61" s="6"/>
      <c r="AM61" s="6"/>
      <c r="AP61" s="38"/>
      <c r="AQ61" s="9"/>
      <c r="AR61" s="14"/>
      <c r="AS61" s="39"/>
      <c r="AU61" s="9"/>
      <c r="AW61" s="9"/>
    </row>
    <row r="62" customFormat="false" ht="15" hidden="false" customHeight="true" outlineLevel="0" collapsed="false">
      <c r="R62" s="5"/>
      <c r="S62" s="6"/>
      <c r="T62" s="5"/>
      <c r="U62" s="6"/>
      <c r="V62" s="5"/>
      <c r="W62" s="35"/>
      <c r="X62" s="36"/>
      <c r="Y62" s="9"/>
      <c r="AA62" s="9"/>
      <c r="AB62" s="17"/>
      <c r="AC62" s="9"/>
      <c r="AE62" s="9"/>
      <c r="AF62" s="37"/>
      <c r="AG62" s="16"/>
      <c r="AK62" s="6"/>
      <c r="AM62" s="6"/>
      <c r="AP62" s="38"/>
      <c r="AQ62" s="9"/>
      <c r="AR62" s="14"/>
      <c r="AS62" s="39"/>
      <c r="AU62" s="9"/>
      <c r="AW62" s="9"/>
    </row>
    <row r="63" customFormat="false" ht="15" hidden="false" customHeight="true" outlineLevel="0" collapsed="false">
      <c r="R63" s="5"/>
      <c r="S63" s="6"/>
      <c r="T63" s="5"/>
      <c r="U63" s="6"/>
      <c r="V63" s="5"/>
      <c r="W63" s="35"/>
      <c r="X63" s="36"/>
      <c r="Y63" s="9"/>
      <c r="AA63" s="9"/>
      <c r="AB63" s="17"/>
      <c r="AC63" s="9"/>
      <c r="AE63" s="9"/>
      <c r="AF63" s="37"/>
      <c r="AG63" s="16"/>
      <c r="AK63" s="6"/>
      <c r="AM63" s="6"/>
      <c r="AP63" s="38"/>
      <c r="AQ63" s="9"/>
      <c r="AR63" s="14"/>
      <c r="AS63" s="39"/>
      <c r="AU63" s="9"/>
      <c r="AW63" s="9"/>
    </row>
    <row r="64" customFormat="false" ht="15" hidden="false" customHeight="true" outlineLevel="0" collapsed="false">
      <c r="R64" s="5"/>
      <c r="S64" s="6"/>
      <c r="T64" s="5"/>
      <c r="U64" s="6"/>
      <c r="V64" s="5"/>
      <c r="W64" s="35"/>
      <c r="X64" s="36"/>
      <c r="Y64" s="9"/>
      <c r="AA64" s="9"/>
      <c r="AB64" s="17"/>
      <c r="AC64" s="9"/>
      <c r="AE64" s="9"/>
      <c r="AF64" s="37"/>
      <c r="AG64" s="16"/>
      <c r="AK64" s="6"/>
      <c r="AM64" s="6"/>
      <c r="AP64" s="38"/>
      <c r="AQ64" s="9"/>
      <c r="AR64" s="14"/>
      <c r="AS64" s="39"/>
      <c r="AU64" s="9"/>
      <c r="AW64" s="9"/>
    </row>
    <row r="65" customFormat="false" ht="15" hidden="false" customHeight="true" outlineLevel="0" collapsed="false">
      <c r="R65" s="5"/>
      <c r="S65" s="6"/>
      <c r="T65" s="5"/>
      <c r="U65" s="6"/>
      <c r="V65" s="5"/>
      <c r="W65" s="35"/>
      <c r="X65" s="36"/>
      <c r="Y65" s="9"/>
      <c r="AA65" s="9"/>
      <c r="AB65" s="17"/>
      <c r="AC65" s="9"/>
      <c r="AE65" s="9"/>
      <c r="AF65" s="37"/>
      <c r="AG65" s="16"/>
      <c r="AK65" s="6"/>
      <c r="AM65" s="6"/>
      <c r="AP65" s="38"/>
      <c r="AQ65" s="9"/>
      <c r="AR65" s="14"/>
      <c r="AS65" s="39"/>
      <c r="AU65" s="9"/>
      <c r="AW65" s="9"/>
    </row>
    <row r="66" customFormat="false" ht="15" hidden="false" customHeight="true" outlineLevel="0" collapsed="false">
      <c r="R66" s="5"/>
      <c r="S66" s="6"/>
      <c r="T66" s="5"/>
      <c r="U66" s="6"/>
      <c r="V66" s="5"/>
      <c r="W66" s="35"/>
      <c r="X66" s="36"/>
      <c r="Y66" s="9"/>
      <c r="AA66" s="9"/>
      <c r="AB66" s="17"/>
      <c r="AC66" s="9"/>
      <c r="AE66" s="9"/>
      <c r="AF66" s="37"/>
      <c r="AG66" s="16"/>
      <c r="AK66" s="6"/>
      <c r="AM66" s="6"/>
      <c r="AP66" s="38"/>
      <c r="AQ66" s="9"/>
      <c r="AR66" s="14"/>
      <c r="AS66" s="39"/>
      <c r="AU66" s="9"/>
      <c r="AW66" s="9"/>
    </row>
    <row r="67" customFormat="false" ht="15" hidden="false" customHeight="true" outlineLevel="0" collapsed="false">
      <c r="R67" s="5"/>
      <c r="S67" s="6"/>
      <c r="T67" s="5"/>
      <c r="U67" s="6"/>
      <c r="V67" s="5"/>
      <c r="W67" s="35"/>
      <c r="X67" s="36"/>
      <c r="Y67" s="9"/>
      <c r="AA67" s="9"/>
      <c r="AB67" s="17"/>
      <c r="AC67" s="9"/>
      <c r="AE67" s="9"/>
      <c r="AF67" s="37"/>
      <c r="AG67" s="16"/>
      <c r="AK67" s="6"/>
      <c r="AM67" s="6"/>
      <c r="AP67" s="38"/>
      <c r="AQ67" s="9"/>
      <c r="AR67" s="14"/>
      <c r="AS67" s="39"/>
      <c r="AU67" s="9"/>
      <c r="AW67" s="9"/>
    </row>
    <row r="68" customFormat="false" ht="15" hidden="false" customHeight="true" outlineLevel="0" collapsed="false">
      <c r="R68" s="5"/>
      <c r="S68" s="6"/>
      <c r="T68" s="5"/>
      <c r="U68" s="6"/>
      <c r="V68" s="5"/>
      <c r="W68" s="35"/>
      <c r="X68" s="36"/>
      <c r="Y68" s="9"/>
      <c r="AA68" s="9"/>
      <c r="AB68" s="17"/>
      <c r="AC68" s="9"/>
      <c r="AE68" s="9"/>
      <c r="AF68" s="37"/>
      <c r="AG68" s="16"/>
      <c r="AK68" s="6"/>
      <c r="AM68" s="6"/>
      <c r="AP68" s="38"/>
      <c r="AQ68" s="9"/>
      <c r="AR68" s="14"/>
      <c r="AS68" s="39"/>
      <c r="AU68" s="9"/>
      <c r="AW68" s="9"/>
    </row>
    <row r="69" customFormat="false" ht="15" hidden="false" customHeight="true" outlineLevel="0" collapsed="false">
      <c r="R69" s="5"/>
      <c r="S69" s="6"/>
      <c r="T69" s="5"/>
      <c r="U69" s="6"/>
      <c r="V69" s="5"/>
      <c r="W69" s="35"/>
      <c r="X69" s="36"/>
      <c r="Y69" s="9"/>
      <c r="AA69" s="9"/>
      <c r="AB69" s="17"/>
      <c r="AC69" s="9"/>
      <c r="AE69" s="9"/>
      <c r="AF69" s="37"/>
      <c r="AG69" s="16"/>
      <c r="AK69" s="6"/>
      <c r="AM69" s="6"/>
      <c r="AP69" s="38"/>
      <c r="AQ69" s="9"/>
      <c r="AR69" s="14"/>
      <c r="AS69" s="39"/>
      <c r="AU69" s="9"/>
      <c r="AW69" s="9"/>
    </row>
    <row r="70" customFormat="false" ht="15" hidden="false" customHeight="true" outlineLevel="0" collapsed="false">
      <c r="R70" s="5"/>
      <c r="S70" s="6"/>
      <c r="T70" s="5"/>
      <c r="U70" s="6"/>
      <c r="V70" s="5"/>
      <c r="W70" s="35"/>
      <c r="X70" s="36"/>
      <c r="Y70" s="9"/>
      <c r="AA70" s="9"/>
      <c r="AB70" s="17"/>
      <c r="AC70" s="9"/>
      <c r="AE70" s="9"/>
      <c r="AF70" s="37"/>
      <c r="AG70" s="16"/>
      <c r="AK70" s="6"/>
      <c r="AM70" s="6"/>
      <c r="AP70" s="38"/>
      <c r="AQ70" s="9"/>
      <c r="AR70" s="14"/>
      <c r="AS70" s="39"/>
      <c r="AU70" s="9"/>
      <c r="AW70" s="9"/>
    </row>
    <row r="71" customFormat="false" ht="15" hidden="false" customHeight="true" outlineLevel="0" collapsed="false">
      <c r="R71" s="5"/>
      <c r="S71" s="6"/>
      <c r="T71" s="5"/>
      <c r="U71" s="6"/>
      <c r="V71" s="5"/>
      <c r="W71" s="35"/>
      <c r="X71" s="36"/>
      <c r="Y71" s="9"/>
      <c r="AA71" s="9"/>
      <c r="AB71" s="17"/>
      <c r="AC71" s="9"/>
      <c r="AE71" s="9"/>
      <c r="AF71" s="37"/>
      <c r="AG71" s="16"/>
      <c r="AK71" s="6"/>
      <c r="AM71" s="6"/>
      <c r="AP71" s="38"/>
      <c r="AQ71" s="9"/>
      <c r="AR71" s="14"/>
      <c r="AS71" s="39"/>
      <c r="AU71" s="9"/>
      <c r="AW71" s="9"/>
    </row>
    <row r="72" customFormat="false" ht="15" hidden="false" customHeight="true" outlineLevel="0" collapsed="false">
      <c r="R72" s="5"/>
      <c r="S72" s="6"/>
      <c r="T72" s="5"/>
      <c r="U72" s="6"/>
      <c r="V72" s="5"/>
      <c r="W72" s="35"/>
      <c r="X72" s="36"/>
      <c r="Y72" s="9"/>
      <c r="AA72" s="9"/>
      <c r="AB72" s="17"/>
      <c r="AC72" s="9"/>
      <c r="AE72" s="9"/>
      <c r="AF72" s="37"/>
      <c r="AG72" s="16"/>
      <c r="AK72" s="6"/>
      <c r="AM72" s="6"/>
      <c r="AP72" s="38"/>
      <c r="AQ72" s="9"/>
      <c r="AR72" s="14"/>
      <c r="AS72" s="39"/>
      <c r="AU72" s="9"/>
      <c r="AW72" s="9"/>
    </row>
    <row r="73" customFormat="false" ht="15" hidden="false" customHeight="true" outlineLevel="0" collapsed="false">
      <c r="R73" s="5"/>
      <c r="S73" s="6"/>
      <c r="T73" s="5"/>
      <c r="U73" s="6"/>
      <c r="V73" s="5"/>
      <c r="W73" s="35"/>
      <c r="X73" s="36"/>
      <c r="Y73" s="9"/>
      <c r="AA73" s="9"/>
      <c r="AB73" s="17"/>
      <c r="AC73" s="9"/>
      <c r="AE73" s="9"/>
      <c r="AF73" s="37"/>
      <c r="AG73" s="16"/>
      <c r="AK73" s="6"/>
      <c r="AM73" s="6"/>
      <c r="AP73" s="38"/>
      <c r="AQ73" s="9"/>
      <c r="AR73" s="14"/>
      <c r="AS73" s="39"/>
      <c r="AU73" s="9"/>
      <c r="AW73" s="9"/>
    </row>
    <row r="74" customFormat="false" ht="15" hidden="false" customHeight="true" outlineLevel="0" collapsed="false">
      <c r="R74" s="5"/>
      <c r="S74" s="6"/>
      <c r="T74" s="5"/>
      <c r="U74" s="6"/>
      <c r="V74" s="5"/>
      <c r="W74" s="35"/>
      <c r="X74" s="36"/>
      <c r="Y74" s="9"/>
      <c r="AA74" s="9"/>
      <c r="AB74" s="17"/>
      <c r="AC74" s="9"/>
      <c r="AE74" s="9"/>
      <c r="AF74" s="37"/>
      <c r="AG74" s="16"/>
      <c r="AK74" s="6"/>
      <c r="AM74" s="6"/>
      <c r="AP74" s="38"/>
      <c r="AQ74" s="9"/>
      <c r="AR74" s="14"/>
      <c r="AS74" s="39"/>
      <c r="AU74" s="9"/>
      <c r="AW74" s="9"/>
    </row>
    <row r="75" customFormat="false" ht="15" hidden="false" customHeight="true" outlineLevel="0" collapsed="false">
      <c r="R75" s="5"/>
      <c r="S75" s="6"/>
      <c r="T75" s="5"/>
      <c r="U75" s="6"/>
      <c r="V75" s="5"/>
      <c r="W75" s="35"/>
      <c r="X75" s="36"/>
      <c r="Y75" s="9"/>
      <c r="AA75" s="9"/>
      <c r="AB75" s="17"/>
      <c r="AC75" s="9"/>
      <c r="AE75" s="9"/>
      <c r="AF75" s="37"/>
      <c r="AG75" s="16"/>
      <c r="AK75" s="6"/>
      <c r="AM75" s="6"/>
      <c r="AP75" s="38"/>
      <c r="AQ75" s="9"/>
      <c r="AR75" s="14"/>
      <c r="AS75" s="39"/>
      <c r="AU75" s="9"/>
      <c r="AW75" s="9"/>
    </row>
    <row r="76" customFormat="false" ht="15" hidden="false" customHeight="true" outlineLevel="0" collapsed="false">
      <c r="R76" s="5"/>
      <c r="S76" s="6"/>
      <c r="T76" s="5"/>
      <c r="U76" s="6"/>
      <c r="V76" s="5"/>
      <c r="W76" s="35"/>
      <c r="X76" s="36"/>
      <c r="Y76" s="9"/>
      <c r="AA76" s="9"/>
      <c r="AB76" s="17"/>
      <c r="AC76" s="9"/>
      <c r="AE76" s="9"/>
      <c r="AF76" s="37"/>
      <c r="AG76" s="16"/>
      <c r="AK76" s="6"/>
      <c r="AM76" s="6"/>
      <c r="AP76" s="38"/>
      <c r="AQ76" s="9"/>
      <c r="AR76" s="14"/>
      <c r="AS76" s="39"/>
      <c r="AU76" s="9"/>
      <c r="AW76" s="9"/>
    </row>
    <row r="77" customFormat="false" ht="15" hidden="false" customHeight="true" outlineLevel="0" collapsed="false">
      <c r="R77" s="5"/>
      <c r="S77" s="6"/>
      <c r="T77" s="5"/>
      <c r="U77" s="6"/>
      <c r="V77" s="5"/>
      <c r="W77" s="35"/>
      <c r="X77" s="36"/>
      <c r="Y77" s="9"/>
      <c r="AA77" s="9"/>
      <c r="AB77" s="17"/>
      <c r="AC77" s="9"/>
      <c r="AE77" s="9"/>
      <c r="AF77" s="37"/>
      <c r="AG77" s="16"/>
      <c r="AK77" s="6"/>
      <c r="AM77" s="6"/>
      <c r="AP77" s="38"/>
      <c r="AQ77" s="9"/>
      <c r="AR77" s="14"/>
      <c r="AS77" s="39"/>
      <c r="AU77" s="9"/>
      <c r="AW77" s="9"/>
    </row>
    <row r="78" customFormat="false" ht="15" hidden="false" customHeight="true" outlineLevel="0" collapsed="false">
      <c r="R78" s="5"/>
      <c r="S78" s="6"/>
      <c r="T78" s="5"/>
      <c r="U78" s="6"/>
      <c r="V78" s="5"/>
      <c r="W78" s="35"/>
      <c r="X78" s="36"/>
      <c r="Y78" s="9"/>
      <c r="AA78" s="9"/>
      <c r="AB78" s="17"/>
      <c r="AC78" s="9"/>
      <c r="AE78" s="9"/>
      <c r="AF78" s="37"/>
      <c r="AG78" s="16"/>
      <c r="AK78" s="6"/>
      <c r="AM78" s="6"/>
      <c r="AP78" s="38"/>
      <c r="AQ78" s="9"/>
      <c r="AR78" s="14"/>
      <c r="AS78" s="39"/>
      <c r="AU78" s="9"/>
      <c r="AW78" s="9"/>
    </row>
    <row r="79" customFormat="false" ht="15" hidden="false" customHeight="true" outlineLevel="0" collapsed="false">
      <c r="R79" s="5"/>
      <c r="S79" s="6"/>
      <c r="T79" s="5"/>
      <c r="U79" s="6"/>
      <c r="V79" s="5"/>
      <c r="W79" s="35"/>
      <c r="X79" s="36"/>
      <c r="Y79" s="9"/>
      <c r="AA79" s="9"/>
      <c r="AB79" s="17"/>
      <c r="AC79" s="9"/>
      <c r="AE79" s="9"/>
      <c r="AF79" s="37"/>
      <c r="AG79" s="16"/>
      <c r="AK79" s="6"/>
      <c r="AM79" s="6"/>
      <c r="AP79" s="38"/>
      <c r="AQ79" s="9"/>
      <c r="AR79" s="14"/>
      <c r="AS79" s="39"/>
      <c r="AU79" s="9"/>
      <c r="AW79" s="9"/>
    </row>
    <row r="80" customFormat="false" ht="15" hidden="false" customHeight="true" outlineLevel="0" collapsed="false">
      <c r="R80" s="5"/>
      <c r="S80" s="6"/>
      <c r="T80" s="5"/>
      <c r="U80" s="6"/>
      <c r="V80" s="5"/>
      <c r="W80" s="35"/>
      <c r="X80" s="36"/>
      <c r="Y80" s="9"/>
      <c r="AA80" s="9"/>
      <c r="AB80" s="17"/>
      <c r="AC80" s="9"/>
      <c r="AE80" s="9"/>
      <c r="AF80" s="37"/>
      <c r="AG80" s="16"/>
      <c r="AK80" s="6"/>
      <c r="AM80" s="6"/>
      <c r="AP80" s="38"/>
      <c r="AQ80" s="9"/>
      <c r="AR80" s="14"/>
      <c r="AS80" s="39"/>
      <c r="AU80" s="9"/>
      <c r="AW80" s="9"/>
    </row>
    <row r="81" customFormat="false" ht="15" hidden="false" customHeight="true" outlineLevel="0" collapsed="false">
      <c r="R81" s="5"/>
      <c r="S81" s="6"/>
      <c r="T81" s="5"/>
      <c r="U81" s="6"/>
      <c r="V81" s="5"/>
      <c r="W81" s="35"/>
      <c r="X81" s="36"/>
      <c r="Y81" s="9"/>
      <c r="AA81" s="9"/>
      <c r="AB81" s="17"/>
      <c r="AC81" s="9"/>
      <c r="AE81" s="9"/>
      <c r="AF81" s="37"/>
      <c r="AG81" s="16"/>
      <c r="AK81" s="6"/>
      <c r="AM81" s="6"/>
      <c r="AP81" s="38"/>
      <c r="AQ81" s="9"/>
      <c r="AR81" s="14"/>
      <c r="AS81" s="39"/>
      <c r="AU81" s="9"/>
      <c r="AW81" s="9"/>
    </row>
    <row r="82" customFormat="false" ht="15" hidden="false" customHeight="true" outlineLevel="0" collapsed="false">
      <c r="R82" s="5"/>
      <c r="S82" s="6"/>
      <c r="T82" s="5"/>
      <c r="U82" s="6"/>
      <c r="V82" s="5"/>
      <c r="W82" s="35"/>
      <c r="X82" s="36"/>
      <c r="Y82" s="9"/>
      <c r="AA82" s="9"/>
      <c r="AB82" s="17"/>
      <c r="AC82" s="9"/>
      <c r="AE82" s="9"/>
      <c r="AF82" s="37"/>
      <c r="AG82" s="16"/>
      <c r="AK82" s="6"/>
      <c r="AM82" s="6"/>
      <c r="AP82" s="38"/>
      <c r="AQ82" s="9"/>
      <c r="AR82" s="14"/>
      <c r="AS82" s="39"/>
      <c r="AU82" s="9"/>
      <c r="AW82" s="9"/>
    </row>
    <row r="83" customFormat="false" ht="15" hidden="false" customHeight="true" outlineLevel="0" collapsed="false">
      <c r="R83" s="5"/>
      <c r="S83" s="6"/>
      <c r="T83" s="5"/>
      <c r="U83" s="6"/>
      <c r="V83" s="5"/>
      <c r="W83" s="35"/>
      <c r="X83" s="36"/>
      <c r="Y83" s="9"/>
      <c r="AA83" s="9"/>
      <c r="AB83" s="17"/>
      <c r="AC83" s="9"/>
      <c r="AE83" s="9"/>
      <c r="AF83" s="37"/>
      <c r="AG83" s="16"/>
      <c r="AK83" s="6"/>
      <c r="AM83" s="6"/>
      <c r="AP83" s="38"/>
      <c r="AQ83" s="9"/>
      <c r="AR83" s="14"/>
      <c r="AS83" s="39"/>
      <c r="AU83" s="9"/>
      <c r="AW83" s="9"/>
    </row>
    <row r="84" customFormat="false" ht="15" hidden="false" customHeight="true" outlineLevel="0" collapsed="false">
      <c r="R84" s="5"/>
      <c r="S84" s="6"/>
      <c r="T84" s="5"/>
      <c r="U84" s="6"/>
      <c r="V84" s="5"/>
      <c r="W84" s="35"/>
      <c r="X84" s="36"/>
      <c r="Y84" s="9"/>
      <c r="AA84" s="9"/>
      <c r="AB84" s="17"/>
      <c r="AC84" s="9"/>
      <c r="AE84" s="9"/>
      <c r="AF84" s="37"/>
      <c r="AG84" s="16"/>
      <c r="AK84" s="6"/>
      <c r="AM84" s="6"/>
      <c r="AP84" s="38"/>
      <c r="AQ84" s="9"/>
      <c r="AR84" s="14"/>
      <c r="AS84" s="39"/>
      <c r="AU84" s="9"/>
      <c r="AW84" s="9"/>
    </row>
    <row r="85" customFormat="false" ht="15" hidden="false" customHeight="true" outlineLevel="0" collapsed="false">
      <c r="R85" s="5"/>
      <c r="S85" s="6"/>
      <c r="T85" s="5"/>
      <c r="U85" s="6"/>
      <c r="V85" s="5"/>
      <c r="W85" s="35"/>
      <c r="X85" s="36"/>
      <c r="Y85" s="9"/>
      <c r="AA85" s="9"/>
      <c r="AB85" s="17"/>
      <c r="AC85" s="9"/>
      <c r="AE85" s="9"/>
      <c r="AF85" s="37"/>
      <c r="AG85" s="16"/>
      <c r="AK85" s="6"/>
      <c r="AM85" s="6"/>
      <c r="AP85" s="38"/>
      <c r="AQ85" s="9"/>
      <c r="AR85" s="14"/>
      <c r="AS85" s="39"/>
      <c r="AU85" s="9"/>
      <c r="AW85" s="9"/>
    </row>
    <row r="86" customFormat="false" ht="15" hidden="false" customHeight="true" outlineLevel="0" collapsed="false">
      <c r="R86" s="5"/>
      <c r="S86" s="6"/>
      <c r="T86" s="5"/>
      <c r="U86" s="6"/>
      <c r="V86" s="5"/>
      <c r="W86" s="35"/>
      <c r="X86" s="36"/>
      <c r="Y86" s="9"/>
      <c r="AA86" s="9"/>
      <c r="AB86" s="17"/>
      <c r="AC86" s="9"/>
      <c r="AE86" s="9"/>
      <c r="AF86" s="37"/>
      <c r="AG86" s="16"/>
      <c r="AK86" s="6"/>
      <c r="AM86" s="6"/>
      <c r="AP86" s="38"/>
      <c r="AQ86" s="9"/>
      <c r="AR86" s="14"/>
      <c r="AS86" s="39"/>
      <c r="AU86" s="9"/>
      <c r="AW86" s="9"/>
    </row>
    <row r="87" customFormat="false" ht="15" hidden="false" customHeight="true" outlineLevel="0" collapsed="false">
      <c r="R87" s="5"/>
      <c r="S87" s="6"/>
      <c r="T87" s="5"/>
      <c r="U87" s="6"/>
      <c r="V87" s="5"/>
      <c r="W87" s="35"/>
      <c r="X87" s="36"/>
      <c r="Y87" s="9"/>
      <c r="AA87" s="9"/>
      <c r="AB87" s="17"/>
      <c r="AC87" s="9"/>
      <c r="AE87" s="9"/>
      <c r="AF87" s="37"/>
      <c r="AG87" s="16"/>
      <c r="AK87" s="6"/>
      <c r="AM87" s="6"/>
      <c r="AP87" s="38"/>
      <c r="AQ87" s="9"/>
      <c r="AR87" s="14"/>
      <c r="AS87" s="39"/>
      <c r="AU87" s="9"/>
      <c r="AW87" s="9"/>
    </row>
    <row r="88" customFormat="false" ht="15" hidden="false" customHeight="true" outlineLevel="0" collapsed="false">
      <c r="R88" s="5"/>
      <c r="S88" s="6"/>
      <c r="T88" s="5"/>
      <c r="U88" s="6"/>
      <c r="V88" s="5"/>
      <c r="W88" s="35"/>
      <c r="X88" s="36"/>
      <c r="Y88" s="9"/>
      <c r="AA88" s="9"/>
      <c r="AB88" s="17"/>
      <c r="AC88" s="9"/>
      <c r="AE88" s="9"/>
      <c r="AF88" s="37"/>
      <c r="AG88" s="16"/>
      <c r="AK88" s="6"/>
      <c r="AM88" s="6"/>
      <c r="AP88" s="38"/>
      <c r="AQ88" s="9"/>
      <c r="AR88" s="14"/>
      <c r="AS88" s="39"/>
      <c r="AU88" s="9"/>
      <c r="AW88" s="9"/>
    </row>
    <row r="89" customFormat="false" ht="15" hidden="false" customHeight="true" outlineLevel="0" collapsed="false">
      <c r="R89" s="5"/>
      <c r="S89" s="6"/>
      <c r="T89" s="5"/>
      <c r="U89" s="6"/>
      <c r="V89" s="5"/>
      <c r="W89" s="35"/>
      <c r="X89" s="36"/>
      <c r="Y89" s="9"/>
      <c r="AA89" s="9"/>
      <c r="AB89" s="17"/>
      <c r="AC89" s="9"/>
      <c r="AE89" s="9"/>
      <c r="AF89" s="37"/>
      <c r="AG89" s="16"/>
      <c r="AK89" s="6"/>
      <c r="AM89" s="6"/>
      <c r="AP89" s="38"/>
      <c r="AQ89" s="9"/>
      <c r="AR89" s="14"/>
      <c r="AS89" s="39"/>
      <c r="AU89" s="9"/>
      <c r="AW89" s="9"/>
    </row>
    <row r="90" customFormat="false" ht="15" hidden="false" customHeight="true" outlineLevel="0" collapsed="false">
      <c r="R90" s="5"/>
      <c r="S90" s="6"/>
      <c r="T90" s="5"/>
      <c r="U90" s="6"/>
      <c r="V90" s="5"/>
      <c r="W90" s="35"/>
      <c r="X90" s="36"/>
      <c r="Y90" s="9"/>
      <c r="AA90" s="9"/>
      <c r="AB90" s="17"/>
      <c r="AC90" s="9"/>
      <c r="AE90" s="9"/>
      <c r="AF90" s="37"/>
      <c r="AG90" s="16"/>
      <c r="AK90" s="6"/>
      <c r="AM90" s="6"/>
      <c r="AP90" s="38"/>
      <c r="AQ90" s="9"/>
      <c r="AR90" s="14"/>
      <c r="AS90" s="39"/>
      <c r="AU90" s="9"/>
      <c r="AW90" s="9"/>
    </row>
    <row r="91" customFormat="false" ht="15" hidden="false" customHeight="true" outlineLevel="0" collapsed="false">
      <c r="R91" s="5"/>
      <c r="S91" s="6"/>
      <c r="T91" s="5"/>
      <c r="U91" s="6"/>
      <c r="V91" s="5"/>
      <c r="W91" s="35"/>
      <c r="X91" s="36"/>
      <c r="Y91" s="9"/>
      <c r="AA91" s="9"/>
      <c r="AB91" s="17"/>
      <c r="AC91" s="9"/>
      <c r="AE91" s="9"/>
      <c r="AF91" s="37"/>
      <c r="AG91" s="16"/>
      <c r="AK91" s="6"/>
      <c r="AM91" s="6"/>
      <c r="AP91" s="38"/>
      <c r="AQ91" s="9"/>
      <c r="AR91" s="14"/>
      <c r="AS91" s="39"/>
      <c r="AU91" s="9"/>
      <c r="AW91" s="9"/>
    </row>
    <row r="92" customFormat="false" ht="15" hidden="false" customHeight="true" outlineLevel="0" collapsed="false">
      <c r="R92" s="5"/>
      <c r="S92" s="6"/>
      <c r="T92" s="5"/>
      <c r="U92" s="6"/>
      <c r="V92" s="5"/>
      <c r="W92" s="35"/>
      <c r="X92" s="36"/>
      <c r="Y92" s="9"/>
      <c r="AA92" s="9"/>
      <c r="AB92" s="17"/>
      <c r="AC92" s="9"/>
      <c r="AE92" s="9"/>
      <c r="AF92" s="37"/>
      <c r="AG92" s="16"/>
      <c r="AK92" s="6"/>
      <c r="AM92" s="6"/>
      <c r="AP92" s="38"/>
      <c r="AQ92" s="9"/>
      <c r="AR92" s="14"/>
      <c r="AS92" s="39"/>
      <c r="AU92" s="9"/>
      <c r="AW92" s="9"/>
    </row>
    <row r="93" customFormat="false" ht="15" hidden="false" customHeight="true" outlineLevel="0" collapsed="false">
      <c r="R93" s="5"/>
      <c r="S93" s="6"/>
      <c r="T93" s="5"/>
      <c r="U93" s="6"/>
      <c r="V93" s="5"/>
      <c r="W93" s="35"/>
      <c r="X93" s="36"/>
      <c r="Y93" s="9"/>
      <c r="AA93" s="9"/>
      <c r="AB93" s="17"/>
      <c r="AC93" s="9"/>
      <c r="AE93" s="9"/>
      <c r="AF93" s="37"/>
      <c r="AG93" s="16"/>
      <c r="AK93" s="6"/>
      <c r="AM93" s="6"/>
      <c r="AP93" s="38"/>
      <c r="AQ93" s="9"/>
      <c r="AR93" s="14"/>
      <c r="AS93" s="39"/>
      <c r="AU93" s="9"/>
      <c r="AW93" s="9"/>
    </row>
    <row r="94" customFormat="false" ht="15" hidden="false" customHeight="true" outlineLevel="0" collapsed="false">
      <c r="R94" s="5"/>
      <c r="S94" s="6"/>
      <c r="T94" s="5"/>
      <c r="U94" s="6"/>
      <c r="V94" s="5"/>
      <c r="W94" s="35"/>
      <c r="X94" s="36"/>
      <c r="Y94" s="9"/>
      <c r="AA94" s="9"/>
      <c r="AB94" s="17"/>
      <c r="AC94" s="9"/>
      <c r="AE94" s="9"/>
      <c r="AF94" s="37"/>
      <c r="AG94" s="16"/>
      <c r="AK94" s="6"/>
      <c r="AM94" s="6"/>
      <c r="AP94" s="38"/>
      <c r="AQ94" s="9"/>
      <c r="AR94" s="14"/>
      <c r="AS94" s="39"/>
      <c r="AU94" s="9"/>
      <c r="AW94" s="9"/>
    </row>
    <row r="95" customFormat="false" ht="15" hidden="false" customHeight="true" outlineLevel="0" collapsed="false">
      <c r="R95" s="5"/>
      <c r="S95" s="6"/>
      <c r="T95" s="5"/>
      <c r="U95" s="6"/>
      <c r="V95" s="5"/>
      <c r="W95" s="35"/>
      <c r="X95" s="36"/>
      <c r="Y95" s="9"/>
      <c r="AA95" s="9"/>
      <c r="AB95" s="17"/>
      <c r="AC95" s="9"/>
      <c r="AE95" s="9"/>
      <c r="AF95" s="37"/>
      <c r="AG95" s="16"/>
      <c r="AK95" s="6"/>
      <c r="AM95" s="6"/>
      <c r="AP95" s="38"/>
      <c r="AQ95" s="9"/>
      <c r="AR95" s="14"/>
      <c r="AS95" s="39"/>
      <c r="AU95" s="9"/>
      <c r="AW95" s="9"/>
    </row>
    <row r="96" customFormat="false" ht="15" hidden="false" customHeight="true" outlineLevel="0" collapsed="false">
      <c r="R96" s="5"/>
      <c r="S96" s="6"/>
      <c r="T96" s="5"/>
      <c r="U96" s="6"/>
      <c r="V96" s="5"/>
      <c r="W96" s="35"/>
      <c r="X96" s="36"/>
      <c r="Y96" s="9"/>
      <c r="AA96" s="9"/>
      <c r="AB96" s="17"/>
      <c r="AC96" s="9"/>
      <c r="AE96" s="9"/>
      <c r="AF96" s="37"/>
      <c r="AG96" s="16"/>
      <c r="AK96" s="6"/>
      <c r="AM96" s="6"/>
      <c r="AP96" s="38"/>
      <c r="AQ96" s="9"/>
      <c r="AR96" s="14"/>
      <c r="AS96" s="39"/>
      <c r="AU96" s="9"/>
      <c r="AW96" s="9"/>
    </row>
    <row r="97" customFormat="false" ht="15" hidden="false" customHeight="true" outlineLevel="0" collapsed="false">
      <c r="R97" s="5"/>
      <c r="S97" s="6"/>
      <c r="T97" s="5"/>
      <c r="U97" s="6"/>
      <c r="V97" s="5"/>
      <c r="W97" s="35"/>
      <c r="X97" s="36"/>
      <c r="Y97" s="9"/>
      <c r="AA97" s="9"/>
      <c r="AB97" s="17"/>
      <c r="AC97" s="9"/>
      <c r="AE97" s="9"/>
      <c r="AF97" s="37"/>
      <c r="AG97" s="16"/>
      <c r="AK97" s="6"/>
      <c r="AM97" s="6"/>
      <c r="AP97" s="38"/>
      <c r="AQ97" s="9"/>
      <c r="AR97" s="14"/>
      <c r="AS97" s="39"/>
      <c r="AU97" s="9"/>
      <c r="AW97" s="9"/>
    </row>
    <row r="98" customFormat="false" ht="15" hidden="false" customHeight="true" outlineLevel="0" collapsed="false">
      <c r="R98" s="5"/>
      <c r="S98" s="6"/>
      <c r="T98" s="5"/>
      <c r="U98" s="6"/>
      <c r="V98" s="5"/>
      <c r="W98" s="35"/>
      <c r="X98" s="36"/>
      <c r="Y98" s="9"/>
      <c r="AA98" s="9"/>
      <c r="AB98" s="17"/>
      <c r="AC98" s="9"/>
      <c r="AE98" s="9"/>
      <c r="AF98" s="37"/>
      <c r="AG98" s="16"/>
      <c r="AK98" s="6"/>
      <c r="AM98" s="6"/>
      <c r="AP98" s="38"/>
      <c r="AQ98" s="9"/>
      <c r="AR98" s="14"/>
      <c r="AS98" s="39"/>
      <c r="AU98" s="9"/>
      <c r="AW98" s="9"/>
    </row>
    <row r="99" customFormat="false" ht="15" hidden="false" customHeight="true" outlineLevel="0" collapsed="false">
      <c r="R99" s="5"/>
      <c r="S99" s="6"/>
      <c r="T99" s="5"/>
      <c r="U99" s="6"/>
      <c r="V99" s="5"/>
      <c r="W99" s="35"/>
      <c r="X99" s="36"/>
      <c r="Y99" s="9"/>
      <c r="AA99" s="9"/>
      <c r="AB99" s="17"/>
      <c r="AC99" s="9"/>
      <c r="AE99" s="9"/>
      <c r="AF99" s="37"/>
      <c r="AG99" s="16"/>
      <c r="AK99" s="6"/>
      <c r="AM99" s="6"/>
      <c r="AP99" s="38"/>
      <c r="AQ99" s="9"/>
      <c r="AR99" s="14"/>
      <c r="AS99" s="39"/>
      <c r="AU99" s="9"/>
      <c r="AW99" s="9"/>
    </row>
    <row r="100" customFormat="false" ht="15" hidden="false" customHeight="true" outlineLevel="0" collapsed="false">
      <c r="R100" s="5"/>
      <c r="S100" s="6"/>
      <c r="T100" s="5"/>
      <c r="U100" s="6"/>
      <c r="V100" s="5"/>
      <c r="W100" s="35"/>
      <c r="X100" s="36"/>
      <c r="Y100" s="9"/>
      <c r="AA100" s="9"/>
      <c r="AB100" s="17"/>
      <c r="AC100" s="9"/>
      <c r="AE100" s="9"/>
      <c r="AF100" s="37"/>
      <c r="AG100" s="16"/>
      <c r="AK100" s="6"/>
      <c r="AM100" s="6"/>
      <c r="AP100" s="38"/>
      <c r="AQ100" s="9"/>
      <c r="AR100" s="14"/>
      <c r="AS100" s="39"/>
      <c r="AU100" s="9"/>
      <c r="AW100" s="9"/>
    </row>
    <row r="101" customFormat="false" ht="15" hidden="false" customHeight="true" outlineLevel="0" collapsed="false">
      <c r="R101" s="5"/>
      <c r="S101" s="6"/>
      <c r="T101" s="5"/>
      <c r="U101" s="6"/>
      <c r="V101" s="5"/>
      <c r="W101" s="35"/>
      <c r="X101" s="36"/>
      <c r="Y101" s="9"/>
      <c r="AA101" s="9"/>
      <c r="AB101" s="17"/>
      <c r="AC101" s="9"/>
      <c r="AE101" s="9"/>
      <c r="AF101" s="37"/>
      <c r="AG101" s="16"/>
      <c r="AK101" s="6"/>
      <c r="AM101" s="6"/>
      <c r="AP101" s="38"/>
      <c r="AQ101" s="9"/>
      <c r="AR101" s="14"/>
      <c r="AS101" s="39"/>
      <c r="AU101" s="9"/>
      <c r="AW101" s="9"/>
    </row>
    <row r="102" customFormat="false" ht="15" hidden="false" customHeight="true" outlineLevel="0" collapsed="false">
      <c r="R102" s="5"/>
      <c r="S102" s="6"/>
      <c r="T102" s="5"/>
      <c r="U102" s="6"/>
      <c r="V102" s="5"/>
      <c r="W102" s="35"/>
      <c r="X102" s="36"/>
      <c r="Y102" s="9"/>
      <c r="AA102" s="9"/>
      <c r="AB102" s="17"/>
      <c r="AC102" s="9"/>
      <c r="AE102" s="9"/>
      <c r="AF102" s="37"/>
      <c r="AG102" s="16"/>
      <c r="AK102" s="6"/>
      <c r="AM102" s="6"/>
      <c r="AP102" s="38"/>
      <c r="AQ102" s="9"/>
      <c r="AR102" s="14"/>
      <c r="AS102" s="39"/>
      <c r="AU102" s="9"/>
      <c r="AW102" s="9"/>
    </row>
    <row r="103" customFormat="false" ht="15" hidden="false" customHeight="true" outlineLevel="0" collapsed="false">
      <c r="R103" s="5"/>
      <c r="S103" s="6"/>
      <c r="T103" s="5"/>
      <c r="U103" s="6"/>
      <c r="V103" s="5"/>
      <c r="W103" s="35"/>
      <c r="X103" s="36"/>
      <c r="Y103" s="9"/>
      <c r="AA103" s="9"/>
      <c r="AB103" s="17"/>
      <c r="AC103" s="9"/>
      <c r="AE103" s="9"/>
      <c r="AF103" s="37"/>
      <c r="AG103" s="16"/>
      <c r="AK103" s="6"/>
      <c r="AM103" s="6"/>
      <c r="AP103" s="38"/>
      <c r="AQ103" s="9"/>
      <c r="AR103" s="14"/>
      <c r="AS103" s="39"/>
      <c r="AU103" s="9"/>
      <c r="AW103" s="9"/>
    </row>
    <row r="104" customFormat="false" ht="15" hidden="false" customHeight="true" outlineLevel="0" collapsed="false">
      <c r="R104" s="5"/>
      <c r="S104" s="6"/>
      <c r="T104" s="5"/>
      <c r="U104" s="6"/>
      <c r="V104" s="5"/>
      <c r="W104" s="35"/>
      <c r="X104" s="36"/>
      <c r="Y104" s="9"/>
      <c r="AA104" s="9"/>
      <c r="AB104" s="17"/>
      <c r="AC104" s="9"/>
      <c r="AE104" s="9"/>
      <c r="AF104" s="37"/>
      <c r="AG104" s="16"/>
      <c r="AK104" s="6"/>
      <c r="AM104" s="6"/>
      <c r="AP104" s="38"/>
      <c r="AQ104" s="9"/>
      <c r="AR104" s="14"/>
      <c r="AS104" s="39"/>
      <c r="AU104" s="9"/>
      <c r="AW104" s="9"/>
    </row>
    <row r="105" customFormat="false" ht="15" hidden="false" customHeight="true" outlineLevel="0" collapsed="false">
      <c r="R105" s="5"/>
      <c r="S105" s="6"/>
      <c r="T105" s="5"/>
      <c r="U105" s="6"/>
      <c r="V105" s="5"/>
      <c r="W105" s="35"/>
      <c r="X105" s="36"/>
      <c r="Y105" s="9"/>
      <c r="AA105" s="9"/>
      <c r="AB105" s="17"/>
      <c r="AC105" s="9"/>
      <c r="AE105" s="9"/>
      <c r="AF105" s="37"/>
      <c r="AG105" s="16"/>
      <c r="AK105" s="6"/>
      <c r="AM105" s="6"/>
      <c r="AP105" s="38"/>
      <c r="AQ105" s="9"/>
      <c r="AR105" s="14"/>
      <c r="AS105" s="39"/>
      <c r="AU105" s="9"/>
      <c r="AW105" s="9"/>
    </row>
    <row r="106" customFormat="false" ht="15" hidden="false" customHeight="true" outlineLevel="0" collapsed="false">
      <c r="R106" s="5"/>
      <c r="S106" s="6"/>
      <c r="T106" s="5"/>
      <c r="U106" s="6"/>
      <c r="V106" s="5"/>
      <c r="W106" s="35"/>
      <c r="X106" s="36"/>
      <c r="Y106" s="9"/>
      <c r="AA106" s="9"/>
      <c r="AB106" s="17"/>
      <c r="AC106" s="9"/>
      <c r="AE106" s="9"/>
      <c r="AF106" s="37"/>
      <c r="AG106" s="16"/>
      <c r="AK106" s="6"/>
      <c r="AM106" s="6"/>
      <c r="AP106" s="38"/>
      <c r="AQ106" s="9"/>
      <c r="AR106" s="14"/>
      <c r="AS106" s="39"/>
      <c r="AU106" s="9"/>
      <c r="AW106" s="9"/>
    </row>
    <row r="107" customFormat="false" ht="15" hidden="false" customHeight="true" outlineLevel="0" collapsed="false">
      <c r="R107" s="5"/>
      <c r="S107" s="6"/>
      <c r="T107" s="5"/>
      <c r="U107" s="6"/>
      <c r="V107" s="5"/>
      <c r="W107" s="35"/>
      <c r="X107" s="36"/>
      <c r="Y107" s="9"/>
      <c r="AA107" s="9"/>
      <c r="AB107" s="17"/>
      <c r="AC107" s="9"/>
      <c r="AE107" s="9"/>
      <c r="AF107" s="37"/>
      <c r="AG107" s="16"/>
      <c r="AK107" s="6"/>
      <c r="AM107" s="6"/>
      <c r="AP107" s="38"/>
      <c r="AQ107" s="9"/>
      <c r="AR107" s="14"/>
      <c r="AS107" s="39"/>
      <c r="AU107" s="9"/>
      <c r="AW107" s="9"/>
    </row>
    <row r="108" customFormat="false" ht="15" hidden="false" customHeight="true" outlineLevel="0" collapsed="false">
      <c r="R108" s="5"/>
      <c r="S108" s="6"/>
      <c r="T108" s="5"/>
      <c r="U108" s="6"/>
      <c r="V108" s="5"/>
      <c r="W108" s="35"/>
      <c r="X108" s="36"/>
      <c r="Y108" s="9"/>
      <c r="AA108" s="9"/>
      <c r="AB108" s="17"/>
      <c r="AC108" s="9"/>
      <c r="AE108" s="9"/>
      <c r="AF108" s="37"/>
      <c r="AG108" s="16"/>
      <c r="AK108" s="6"/>
      <c r="AM108" s="6"/>
      <c r="AP108" s="38"/>
      <c r="AQ108" s="9"/>
      <c r="AR108" s="14"/>
      <c r="AS108" s="39"/>
      <c r="AU108" s="9"/>
      <c r="AW108" s="9"/>
    </row>
    <row r="109" customFormat="false" ht="15" hidden="false" customHeight="true" outlineLevel="0" collapsed="false">
      <c r="R109" s="5"/>
      <c r="S109" s="6"/>
      <c r="T109" s="5"/>
      <c r="U109" s="6"/>
      <c r="V109" s="5"/>
      <c r="W109" s="35"/>
      <c r="X109" s="36"/>
      <c r="Y109" s="9"/>
      <c r="AA109" s="9"/>
      <c r="AB109" s="17"/>
      <c r="AC109" s="9"/>
      <c r="AE109" s="9"/>
      <c r="AF109" s="37"/>
      <c r="AG109" s="16"/>
      <c r="AK109" s="6"/>
      <c r="AM109" s="6"/>
      <c r="AP109" s="38"/>
      <c r="AQ109" s="9"/>
      <c r="AR109" s="14"/>
      <c r="AS109" s="39"/>
      <c r="AU109" s="9"/>
      <c r="AW109" s="9"/>
    </row>
    <row r="110" customFormat="false" ht="15" hidden="false" customHeight="true" outlineLevel="0" collapsed="false">
      <c r="R110" s="5"/>
      <c r="S110" s="6"/>
      <c r="T110" s="5"/>
      <c r="U110" s="6"/>
      <c r="V110" s="5"/>
      <c r="W110" s="35"/>
      <c r="X110" s="36"/>
      <c r="Y110" s="9"/>
      <c r="AA110" s="9"/>
      <c r="AB110" s="17"/>
      <c r="AC110" s="9"/>
      <c r="AE110" s="9"/>
      <c r="AF110" s="37"/>
      <c r="AG110" s="16"/>
      <c r="AK110" s="6"/>
      <c r="AM110" s="6"/>
      <c r="AP110" s="38"/>
      <c r="AQ110" s="9"/>
      <c r="AR110" s="14"/>
      <c r="AS110" s="39"/>
      <c r="AU110" s="9"/>
      <c r="AW110" s="9"/>
    </row>
    <row r="111" customFormat="false" ht="15" hidden="false" customHeight="true" outlineLevel="0" collapsed="false">
      <c r="R111" s="5"/>
      <c r="S111" s="6"/>
      <c r="T111" s="5"/>
      <c r="U111" s="6"/>
      <c r="V111" s="5"/>
      <c r="W111" s="35"/>
      <c r="X111" s="36"/>
      <c r="Y111" s="9"/>
      <c r="AA111" s="9"/>
      <c r="AB111" s="17"/>
      <c r="AC111" s="9"/>
      <c r="AE111" s="9"/>
      <c r="AF111" s="37"/>
      <c r="AG111" s="16"/>
      <c r="AK111" s="6"/>
      <c r="AM111" s="6"/>
      <c r="AP111" s="38"/>
      <c r="AQ111" s="9"/>
      <c r="AR111" s="14"/>
      <c r="AS111" s="39"/>
      <c r="AU111" s="9"/>
      <c r="AW111" s="9"/>
    </row>
    <row r="112" customFormat="false" ht="15" hidden="false" customHeight="true" outlineLevel="0" collapsed="false">
      <c r="R112" s="5"/>
      <c r="S112" s="6"/>
      <c r="T112" s="5"/>
      <c r="U112" s="6"/>
      <c r="V112" s="5"/>
      <c r="W112" s="35"/>
      <c r="X112" s="36"/>
      <c r="Y112" s="9"/>
      <c r="AA112" s="9"/>
      <c r="AB112" s="17"/>
      <c r="AC112" s="9"/>
      <c r="AE112" s="9"/>
      <c r="AF112" s="37"/>
      <c r="AG112" s="16"/>
      <c r="AK112" s="6"/>
      <c r="AM112" s="6"/>
      <c r="AP112" s="38"/>
      <c r="AQ112" s="9"/>
      <c r="AR112" s="14"/>
      <c r="AS112" s="39"/>
      <c r="AU112" s="9"/>
      <c r="AW112" s="9"/>
    </row>
    <row r="113" customFormat="false" ht="15" hidden="false" customHeight="true" outlineLevel="0" collapsed="false">
      <c r="R113" s="5"/>
      <c r="S113" s="6"/>
      <c r="T113" s="5"/>
      <c r="U113" s="6"/>
      <c r="V113" s="5"/>
      <c r="W113" s="35"/>
      <c r="X113" s="36"/>
      <c r="Y113" s="9"/>
      <c r="AA113" s="9"/>
      <c r="AB113" s="17"/>
      <c r="AC113" s="9"/>
      <c r="AE113" s="9"/>
      <c r="AF113" s="37"/>
      <c r="AG113" s="16"/>
      <c r="AK113" s="6"/>
      <c r="AM113" s="6"/>
      <c r="AP113" s="38"/>
      <c r="AQ113" s="9"/>
      <c r="AR113" s="14"/>
      <c r="AS113" s="39"/>
      <c r="AU113" s="9"/>
      <c r="AW113" s="9"/>
    </row>
    <row r="114" customFormat="false" ht="15" hidden="false" customHeight="true" outlineLevel="0" collapsed="false">
      <c r="R114" s="5"/>
      <c r="S114" s="6"/>
      <c r="T114" s="5"/>
      <c r="U114" s="6"/>
      <c r="V114" s="5"/>
      <c r="W114" s="35"/>
      <c r="X114" s="36"/>
      <c r="Y114" s="9"/>
      <c r="AA114" s="9"/>
      <c r="AB114" s="17"/>
      <c r="AC114" s="9"/>
      <c r="AE114" s="9"/>
      <c r="AF114" s="37"/>
      <c r="AG114" s="16"/>
      <c r="AK114" s="6"/>
      <c r="AM114" s="6"/>
      <c r="AP114" s="38"/>
      <c r="AQ114" s="9"/>
      <c r="AR114" s="14"/>
      <c r="AS114" s="39"/>
      <c r="AU114" s="9"/>
      <c r="AW114" s="9"/>
    </row>
    <row r="115" customFormat="false" ht="15" hidden="false" customHeight="true" outlineLevel="0" collapsed="false">
      <c r="R115" s="5"/>
      <c r="S115" s="6"/>
      <c r="T115" s="5"/>
      <c r="U115" s="6"/>
      <c r="V115" s="5"/>
      <c r="W115" s="35"/>
      <c r="X115" s="36"/>
      <c r="Y115" s="9"/>
      <c r="AA115" s="9"/>
      <c r="AB115" s="17"/>
      <c r="AC115" s="9"/>
      <c r="AE115" s="9"/>
      <c r="AF115" s="37"/>
      <c r="AG115" s="16"/>
      <c r="AK115" s="6"/>
      <c r="AM115" s="6"/>
      <c r="AP115" s="38"/>
      <c r="AQ115" s="9"/>
      <c r="AR115" s="14"/>
      <c r="AS115" s="39"/>
      <c r="AU115" s="9"/>
      <c r="AW115" s="9"/>
    </row>
    <row r="116" customFormat="false" ht="15" hidden="false" customHeight="true" outlineLevel="0" collapsed="false">
      <c r="R116" s="5"/>
      <c r="S116" s="6"/>
      <c r="T116" s="5"/>
      <c r="U116" s="6"/>
      <c r="V116" s="5"/>
      <c r="W116" s="35"/>
      <c r="X116" s="36"/>
      <c r="Y116" s="9"/>
      <c r="AA116" s="9"/>
      <c r="AB116" s="17"/>
      <c r="AC116" s="9"/>
      <c r="AE116" s="9"/>
      <c r="AF116" s="37"/>
      <c r="AG116" s="16"/>
      <c r="AK116" s="6"/>
      <c r="AM116" s="6"/>
      <c r="AP116" s="38"/>
      <c r="AQ116" s="9"/>
      <c r="AR116" s="14"/>
      <c r="AS116" s="39"/>
      <c r="AU116" s="9"/>
      <c r="AW116" s="9"/>
    </row>
    <row r="117" customFormat="false" ht="15" hidden="false" customHeight="true" outlineLevel="0" collapsed="false">
      <c r="R117" s="5"/>
      <c r="S117" s="6"/>
      <c r="T117" s="5"/>
      <c r="U117" s="6"/>
      <c r="V117" s="5"/>
      <c r="W117" s="35"/>
      <c r="X117" s="36"/>
      <c r="Y117" s="9"/>
      <c r="AA117" s="9"/>
      <c r="AB117" s="17"/>
      <c r="AC117" s="9"/>
      <c r="AE117" s="9"/>
      <c r="AF117" s="37"/>
      <c r="AG117" s="16"/>
      <c r="AK117" s="6"/>
      <c r="AM117" s="6"/>
      <c r="AP117" s="38"/>
      <c r="AQ117" s="9"/>
      <c r="AR117" s="14"/>
      <c r="AS117" s="39"/>
      <c r="AU117" s="9"/>
      <c r="AW117" s="9"/>
    </row>
    <row r="118" customFormat="false" ht="15" hidden="false" customHeight="true" outlineLevel="0" collapsed="false">
      <c r="R118" s="5"/>
      <c r="S118" s="6"/>
      <c r="T118" s="5"/>
      <c r="U118" s="6"/>
      <c r="V118" s="5"/>
      <c r="W118" s="35"/>
      <c r="X118" s="36"/>
      <c r="Y118" s="9"/>
      <c r="AA118" s="9"/>
      <c r="AB118" s="17"/>
      <c r="AC118" s="9"/>
      <c r="AE118" s="9"/>
      <c r="AF118" s="37"/>
      <c r="AG118" s="16"/>
      <c r="AK118" s="6"/>
      <c r="AM118" s="6"/>
      <c r="AP118" s="38"/>
      <c r="AQ118" s="9"/>
      <c r="AR118" s="14"/>
      <c r="AS118" s="39"/>
      <c r="AU118" s="9"/>
      <c r="AW118" s="9"/>
    </row>
    <row r="119" customFormat="false" ht="15" hidden="false" customHeight="true" outlineLevel="0" collapsed="false">
      <c r="R119" s="5"/>
      <c r="S119" s="6"/>
      <c r="T119" s="5"/>
      <c r="U119" s="6"/>
      <c r="V119" s="5"/>
      <c r="W119" s="35"/>
      <c r="X119" s="36"/>
      <c r="Y119" s="9"/>
      <c r="AA119" s="9"/>
      <c r="AB119" s="17"/>
      <c r="AC119" s="9"/>
      <c r="AE119" s="9"/>
      <c r="AF119" s="37"/>
      <c r="AG119" s="16"/>
      <c r="AK119" s="6"/>
      <c r="AM119" s="6"/>
      <c r="AP119" s="38"/>
      <c r="AQ119" s="9"/>
      <c r="AR119" s="14"/>
      <c r="AS119" s="39"/>
      <c r="AU119" s="9"/>
      <c r="AW119" s="9"/>
    </row>
    <row r="120" customFormat="false" ht="15" hidden="false" customHeight="true" outlineLevel="0" collapsed="false">
      <c r="R120" s="5"/>
      <c r="S120" s="6"/>
      <c r="T120" s="5"/>
      <c r="U120" s="6"/>
      <c r="V120" s="5"/>
      <c r="W120" s="35"/>
      <c r="X120" s="36"/>
      <c r="Y120" s="9"/>
      <c r="AA120" s="9"/>
      <c r="AB120" s="17"/>
      <c r="AC120" s="9"/>
      <c r="AE120" s="9"/>
      <c r="AF120" s="37"/>
      <c r="AG120" s="16"/>
      <c r="AK120" s="6"/>
      <c r="AM120" s="6"/>
      <c r="AP120" s="38"/>
      <c r="AQ120" s="9"/>
      <c r="AR120" s="14"/>
      <c r="AS120" s="39"/>
      <c r="AU120" s="9"/>
      <c r="AW120" s="9"/>
    </row>
    <row r="121" customFormat="false" ht="15" hidden="false" customHeight="true" outlineLevel="0" collapsed="false">
      <c r="R121" s="5"/>
      <c r="S121" s="6"/>
      <c r="T121" s="5"/>
      <c r="U121" s="6"/>
      <c r="V121" s="5"/>
      <c r="W121" s="35"/>
      <c r="X121" s="36"/>
      <c r="Y121" s="9"/>
      <c r="AA121" s="9"/>
      <c r="AB121" s="17"/>
      <c r="AC121" s="9"/>
      <c r="AE121" s="9"/>
      <c r="AF121" s="37"/>
      <c r="AG121" s="16"/>
      <c r="AK121" s="6"/>
      <c r="AM121" s="6"/>
      <c r="AP121" s="38"/>
      <c r="AQ121" s="9"/>
      <c r="AR121" s="14"/>
      <c r="AS121" s="39"/>
      <c r="AU121" s="9"/>
      <c r="AW121" s="9"/>
    </row>
    <row r="122" customFormat="false" ht="15" hidden="false" customHeight="true" outlineLevel="0" collapsed="false">
      <c r="R122" s="5"/>
      <c r="S122" s="6"/>
      <c r="T122" s="5"/>
      <c r="U122" s="6"/>
      <c r="V122" s="5"/>
      <c r="W122" s="35"/>
      <c r="X122" s="36"/>
      <c r="Y122" s="9"/>
      <c r="AA122" s="9"/>
      <c r="AB122" s="17"/>
      <c r="AC122" s="9"/>
      <c r="AE122" s="9"/>
      <c r="AF122" s="37"/>
      <c r="AG122" s="16"/>
      <c r="AK122" s="6"/>
      <c r="AM122" s="6"/>
      <c r="AP122" s="38"/>
      <c r="AQ122" s="9"/>
      <c r="AR122" s="14"/>
      <c r="AS122" s="39"/>
      <c r="AU122" s="9"/>
      <c r="AW122" s="9"/>
    </row>
    <row r="123" customFormat="false" ht="15" hidden="false" customHeight="true" outlineLevel="0" collapsed="false">
      <c r="R123" s="5"/>
      <c r="S123" s="6"/>
      <c r="T123" s="5"/>
      <c r="U123" s="6"/>
      <c r="V123" s="5"/>
      <c r="W123" s="35"/>
      <c r="X123" s="36"/>
      <c r="Y123" s="9"/>
      <c r="AA123" s="9"/>
      <c r="AB123" s="17"/>
      <c r="AC123" s="9"/>
      <c r="AE123" s="9"/>
      <c r="AF123" s="37"/>
      <c r="AG123" s="16"/>
      <c r="AK123" s="6"/>
      <c r="AM123" s="6"/>
      <c r="AP123" s="38"/>
      <c r="AQ123" s="9"/>
      <c r="AR123" s="14"/>
      <c r="AS123" s="39"/>
      <c r="AU123" s="9"/>
      <c r="AW123" s="9"/>
    </row>
    <row r="124" customFormat="false" ht="15" hidden="false" customHeight="true" outlineLevel="0" collapsed="false">
      <c r="R124" s="5"/>
      <c r="S124" s="6"/>
      <c r="T124" s="5"/>
      <c r="U124" s="6"/>
      <c r="V124" s="5"/>
      <c r="W124" s="35"/>
      <c r="X124" s="36"/>
      <c r="Y124" s="9"/>
      <c r="AA124" s="9"/>
      <c r="AB124" s="17"/>
      <c r="AC124" s="9"/>
      <c r="AE124" s="9"/>
      <c r="AF124" s="37"/>
      <c r="AG124" s="16"/>
      <c r="AK124" s="6"/>
      <c r="AM124" s="6"/>
      <c r="AP124" s="38"/>
      <c r="AQ124" s="9"/>
      <c r="AR124" s="14"/>
      <c r="AS124" s="39"/>
      <c r="AU124" s="9"/>
      <c r="AW124" s="9"/>
    </row>
    <row r="125" customFormat="false" ht="15" hidden="false" customHeight="true" outlineLevel="0" collapsed="false">
      <c r="R125" s="5"/>
      <c r="S125" s="6"/>
      <c r="T125" s="5"/>
      <c r="U125" s="6"/>
      <c r="V125" s="5"/>
      <c r="W125" s="35"/>
      <c r="X125" s="36"/>
      <c r="Y125" s="9"/>
      <c r="AA125" s="9"/>
      <c r="AB125" s="17"/>
      <c r="AC125" s="9"/>
      <c r="AE125" s="9"/>
      <c r="AF125" s="37"/>
      <c r="AG125" s="16"/>
      <c r="AK125" s="6"/>
      <c r="AM125" s="6"/>
      <c r="AP125" s="38"/>
      <c r="AQ125" s="9"/>
      <c r="AR125" s="14"/>
      <c r="AS125" s="39"/>
      <c r="AU125" s="9"/>
      <c r="AW125" s="9"/>
    </row>
    <row r="126" customFormat="false" ht="15" hidden="false" customHeight="true" outlineLevel="0" collapsed="false">
      <c r="R126" s="5"/>
      <c r="S126" s="6"/>
      <c r="T126" s="5"/>
      <c r="U126" s="6"/>
      <c r="V126" s="5"/>
      <c r="W126" s="35"/>
      <c r="X126" s="36"/>
      <c r="Y126" s="9"/>
      <c r="AA126" s="9"/>
      <c r="AB126" s="17"/>
      <c r="AC126" s="9"/>
      <c r="AE126" s="9"/>
      <c r="AF126" s="37"/>
      <c r="AG126" s="16"/>
      <c r="AK126" s="6"/>
      <c r="AM126" s="6"/>
      <c r="AP126" s="38"/>
      <c r="AQ126" s="9"/>
      <c r="AR126" s="14"/>
      <c r="AS126" s="39"/>
      <c r="AU126" s="9"/>
      <c r="AW126" s="9"/>
    </row>
    <row r="127" customFormat="false" ht="15" hidden="false" customHeight="true" outlineLevel="0" collapsed="false">
      <c r="R127" s="5"/>
      <c r="S127" s="6"/>
      <c r="T127" s="5"/>
      <c r="U127" s="6"/>
      <c r="V127" s="5"/>
      <c r="W127" s="35"/>
      <c r="X127" s="36"/>
      <c r="Y127" s="9"/>
      <c r="AA127" s="9"/>
      <c r="AB127" s="17"/>
      <c r="AC127" s="9"/>
      <c r="AE127" s="9"/>
      <c r="AF127" s="37"/>
      <c r="AG127" s="16"/>
      <c r="AK127" s="6"/>
      <c r="AM127" s="6"/>
      <c r="AP127" s="38"/>
      <c r="AQ127" s="9"/>
      <c r="AR127" s="14"/>
      <c r="AS127" s="39"/>
      <c r="AU127" s="9"/>
      <c r="AW127" s="9"/>
    </row>
    <row r="128" customFormat="false" ht="15" hidden="false" customHeight="true" outlineLevel="0" collapsed="false">
      <c r="R128" s="5"/>
      <c r="S128" s="6"/>
      <c r="T128" s="5"/>
      <c r="U128" s="6"/>
      <c r="V128" s="5"/>
      <c r="W128" s="35"/>
      <c r="X128" s="36"/>
      <c r="Y128" s="9"/>
      <c r="AA128" s="9"/>
      <c r="AB128" s="17"/>
      <c r="AC128" s="9"/>
      <c r="AE128" s="9"/>
      <c r="AF128" s="37"/>
      <c r="AG128" s="16"/>
      <c r="AK128" s="6"/>
      <c r="AM128" s="6"/>
      <c r="AP128" s="38"/>
      <c r="AQ128" s="9"/>
      <c r="AR128" s="14"/>
      <c r="AS128" s="39"/>
      <c r="AU128" s="9"/>
      <c r="AW128" s="9"/>
    </row>
    <row r="129" customFormat="false" ht="15" hidden="false" customHeight="true" outlineLevel="0" collapsed="false">
      <c r="R129" s="5"/>
      <c r="S129" s="6"/>
      <c r="T129" s="5"/>
      <c r="U129" s="6"/>
      <c r="V129" s="5"/>
      <c r="W129" s="35"/>
      <c r="X129" s="36"/>
      <c r="Y129" s="9"/>
      <c r="AA129" s="9"/>
      <c r="AB129" s="17"/>
      <c r="AC129" s="9"/>
      <c r="AE129" s="9"/>
      <c r="AF129" s="37"/>
      <c r="AG129" s="16"/>
      <c r="AK129" s="6"/>
      <c r="AM129" s="6"/>
      <c r="AP129" s="38"/>
      <c r="AQ129" s="9"/>
      <c r="AR129" s="14"/>
      <c r="AS129" s="39"/>
      <c r="AU129" s="9"/>
      <c r="AW129" s="9"/>
    </row>
    <row r="130" customFormat="false" ht="15" hidden="false" customHeight="true" outlineLevel="0" collapsed="false">
      <c r="R130" s="5"/>
      <c r="S130" s="6"/>
      <c r="T130" s="5"/>
      <c r="U130" s="6"/>
      <c r="V130" s="5"/>
      <c r="W130" s="35"/>
      <c r="X130" s="36"/>
      <c r="Y130" s="9"/>
      <c r="AA130" s="9"/>
      <c r="AB130" s="17"/>
      <c r="AC130" s="9"/>
      <c r="AE130" s="9"/>
      <c r="AF130" s="37"/>
      <c r="AG130" s="16"/>
      <c r="AK130" s="6"/>
      <c r="AM130" s="6"/>
      <c r="AP130" s="38"/>
      <c r="AQ130" s="9"/>
      <c r="AR130" s="14"/>
      <c r="AS130" s="39"/>
      <c r="AU130" s="9"/>
      <c r="AW130" s="9"/>
    </row>
    <row r="131" customFormat="false" ht="15" hidden="false" customHeight="true" outlineLevel="0" collapsed="false">
      <c r="R131" s="5"/>
      <c r="S131" s="6"/>
      <c r="T131" s="5"/>
      <c r="U131" s="6"/>
      <c r="V131" s="5"/>
      <c r="W131" s="35"/>
      <c r="X131" s="36"/>
      <c r="Y131" s="9"/>
      <c r="AA131" s="9"/>
      <c r="AB131" s="17"/>
      <c r="AC131" s="9"/>
      <c r="AE131" s="9"/>
      <c r="AF131" s="37"/>
      <c r="AG131" s="16"/>
      <c r="AK131" s="6"/>
      <c r="AM131" s="6"/>
      <c r="AP131" s="38"/>
      <c r="AQ131" s="9"/>
      <c r="AR131" s="14"/>
      <c r="AS131" s="39"/>
      <c r="AU131" s="9"/>
      <c r="AW131" s="9"/>
    </row>
    <row r="132" customFormat="false" ht="15" hidden="false" customHeight="true" outlineLevel="0" collapsed="false">
      <c r="R132" s="5"/>
      <c r="S132" s="6"/>
      <c r="T132" s="5"/>
      <c r="U132" s="6"/>
      <c r="V132" s="5"/>
      <c r="W132" s="35"/>
      <c r="X132" s="36"/>
      <c r="Y132" s="9"/>
      <c r="AA132" s="9"/>
      <c r="AB132" s="17"/>
      <c r="AC132" s="9"/>
      <c r="AE132" s="9"/>
      <c r="AF132" s="37"/>
      <c r="AG132" s="16"/>
      <c r="AK132" s="6"/>
      <c r="AM132" s="6"/>
      <c r="AP132" s="38"/>
      <c r="AQ132" s="9"/>
      <c r="AR132" s="14"/>
      <c r="AS132" s="39"/>
      <c r="AU132" s="9"/>
      <c r="AW132" s="9"/>
    </row>
    <row r="133" customFormat="false" ht="15" hidden="false" customHeight="true" outlineLevel="0" collapsed="false">
      <c r="R133" s="5"/>
      <c r="S133" s="6"/>
      <c r="T133" s="5"/>
      <c r="U133" s="6"/>
      <c r="V133" s="5"/>
      <c r="W133" s="35"/>
      <c r="X133" s="36"/>
      <c r="Y133" s="9"/>
      <c r="AA133" s="9"/>
      <c r="AB133" s="17"/>
      <c r="AC133" s="9"/>
      <c r="AE133" s="9"/>
      <c r="AF133" s="37"/>
      <c r="AG133" s="16"/>
      <c r="AK133" s="6"/>
      <c r="AM133" s="6"/>
      <c r="AP133" s="38"/>
      <c r="AQ133" s="9"/>
      <c r="AR133" s="14"/>
      <c r="AS133" s="39"/>
      <c r="AU133" s="9"/>
      <c r="AW133" s="9"/>
    </row>
    <row r="134" customFormat="false" ht="15" hidden="false" customHeight="true" outlineLevel="0" collapsed="false">
      <c r="R134" s="5"/>
      <c r="S134" s="6"/>
      <c r="T134" s="5"/>
      <c r="U134" s="6"/>
      <c r="V134" s="5"/>
      <c r="W134" s="35"/>
      <c r="X134" s="36"/>
      <c r="Y134" s="9"/>
      <c r="AA134" s="9"/>
      <c r="AB134" s="17"/>
      <c r="AC134" s="9"/>
      <c r="AE134" s="9"/>
      <c r="AF134" s="37"/>
      <c r="AG134" s="16"/>
      <c r="AK134" s="6"/>
      <c r="AM134" s="6"/>
      <c r="AP134" s="38"/>
      <c r="AQ134" s="9"/>
      <c r="AR134" s="14"/>
      <c r="AS134" s="39"/>
      <c r="AU134" s="9"/>
      <c r="AW134" s="9"/>
    </row>
    <row r="135" customFormat="false" ht="15" hidden="false" customHeight="true" outlineLevel="0" collapsed="false">
      <c r="R135" s="5"/>
      <c r="S135" s="6"/>
      <c r="T135" s="5"/>
      <c r="U135" s="6"/>
      <c r="V135" s="5"/>
      <c r="W135" s="35"/>
      <c r="X135" s="36"/>
      <c r="Y135" s="9"/>
      <c r="AA135" s="9"/>
      <c r="AB135" s="17"/>
      <c r="AC135" s="9"/>
      <c r="AE135" s="9"/>
      <c r="AF135" s="37"/>
      <c r="AG135" s="16"/>
      <c r="AK135" s="6"/>
      <c r="AM135" s="6"/>
      <c r="AP135" s="38"/>
      <c r="AQ135" s="9"/>
      <c r="AR135" s="14"/>
      <c r="AS135" s="39"/>
      <c r="AU135" s="9"/>
      <c r="AW135" s="9"/>
    </row>
    <row r="136" customFormat="false" ht="15" hidden="false" customHeight="true" outlineLevel="0" collapsed="false">
      <c r="R136" s="5"/>
      <c r="S136" s="6"/>
      <c r="T136" s="5"/>
      <c r="U136" s="6"/>
      <c r="V136" s="5"/>
      <c r="W136" s="35"/>
      <c r="X136" s="36"/>
      <c r="Y136" s="9"/>
      <c r="AA136" s="9"/>
      <c r="AB136" s="17"/>
      <c r="AC136" s="9"/>
      <c r="AE136" s="9"/>
      <c r="AF136" s="37"/>
      <c r="AG136" s="16"/>
      <c r="AK136" s="6"/>
      <c r="AM136" s="6"/>
      <c r="AP136" s="38"/>
      <c r="AQ136" s="9"/>
      <c r="AR136" s="14"/>
      <c r="AS136" s="39"/>
      <c r="AU136" s="9"/>
      <c r="AW136" s="9"/>
    </row>
    <row r="137" customFormat="false" ht="15" hidden="false" customHeight="true" outlineLevel="0" collapsed="false">
      <c r="R137" s="5"/>
      <c r="S137" s="6"/>
      <c r="T137" s="5"/>
      <c r="U137" s="6"/>
      <c r="V137" s="5"/>
      <c r="W137" s="35"/>
      <c r="X137" s="36"/>
      <c r="Y137" s="9"/>
      <c r="AA137" s="9"/>
      <c r="AB137" s="17"/>
      <c r="AC137" s="9"/>
      <c r="AE137" s="9"/>
      <c r="AF137" s="37"/>
      <c r="AG137" s="16"/>
      <c r="AK137" s="6"/>
      <c r="AM137" s="6"/>
      <c r="AP137" s="38"/>
      <c r="AQ137" s="9"/>
      <c r="AR137" s="14"/>
      <c r="AS137" s="39"/>
      <c r="AU137" s="9"/>
      <c r="AW137" s="9"/>
    </row>
    <row r="138" customFormat="false" ht="15" hidden="false" customHeight="true" outlineLevel="0" collapsed="false">
      <c r="R138" s="5"/>
      <c r="S138" s="6"/>
      <c r="T138" s="5"/>
      <c r="U138" s="6"/>
      <c r="V138" s="5"/>
      <c r="W138" s="35"/>
      <c r="X138" s="36"/>
      <c r="Y138" s="9"/>
      <c r="AA138" s="9"/>
      <c r="AB138" s="17"/>
      <c r="AC138" s="9"/>
      <c r="AE138" s="9"/>
      <c r="AF138" s="37"/>
      <c r="AG138" s="16"/>
      <c r="AK138" s="6"/>
      <c r="AM138" s="6"/>
      <c r="AP138" s="38"/>
      <c r="AQ138" s="9"/>
      <c r="AR138" s="14"/>
      <c r="AS138" s="39"/>
      <c r="AU138" s="9"/>
      <c r="AW138" s="9"/>
    </row>
    <row r="139" customFormat="false" ht="15" hidden="false" customHeight="true" outlineLevel="0" collapsed="false">
      <c r="R139" s="5"/>
      <c r="S139" s="6"/>
      <c r="T139" s="5"/>
      <c r="U139" s="6"/>
      <c r="V139" s="5"/>
      <c r="W139" s="35"/>
      <c r="X139" s="36"/>
      <c r="Y139" s="9"/>
      <c r="AA139" s="9"/>
      <c r="AB139" s="17"/>
      <c r="AC139" s="9"/>
      <c r="AE139" s="9"/>
      <c r="AF139" s="37"/>
      <c r="AG139" s="16"/>
      <c r="AK139" s="6"/>
      <c r="AM139" s="6"/>
      <c r="AP139" s="38"/>
      <c r="AQ139" s="9"/>
      <c r="AR139" s="14"/>
      <c r="AS139" s="39"/>
      <c r="AU139" s="9"/>
      <c r="AW139" s="9"/>
    </row>
    <row r="140" customFormat="false" ht="15" hidden="false" customHeight="true" outlineLevel="0" collapsed="false">
      <c r="R140" s="5"/>
      <c r="S140" s="6"/>
      <c r="T140" s="5"/>
      <c r="U140" s="6"/>
      <c r="V140" s="5"/>
      <c r="W140" s="35"/>
      <c r="X140" s="36"/>
      <c r="Y140" s="9"/>
      <c r="AA140" s="9"/>
      <c r="AB140" s="17"/>
      <c r="AC140" s="9"/>
      <c r="AE140" s="9"/>
      <c r="AF140" s="37"/>
      <c r="AG140" s="16"/>
      <c r="AK140" s="6"/>
      <c r="AM140" s="6"/>
      <c r="AP140" s="38"/>
      <c r="AQ140" s="9"/>
      <c r="AR140" s="14"/>
      <c r="AS140" s="39"/>
      <c r="AU140" s="9"/>
      <c r="AW140" s="9"/>
    </row>
    <row r="141" customFormat="false" ht="15" hidden="false" customHeight="true" outlineLevel="0" collapsed="false">
      <c r="R141" s="5"/>
      <c r="S141" s="6"/>
      <c r="T141" s="5"/>
      <c r="U141" s="6"/>
      <c r="V141" s="5"/>
      <c r="W141" s="35"/>
      <c r="X141" s="36"/>
      <c r="Y141" s="9"/>
      <c r="AA141" s="9"/>
      <c r="AB141" s="17"/>
      <c r="AC141" s="9"/>
      <c r="AE141" s="9"/>
      <c r="AF141" s="37"/>
      <c r="AG141" s="16"/>
      <c r="AK141" s="6"/>
      <c r="AM141" s="6"/>
      <c r="AP141" s="38"/>
      <c r="AQ141" s="9"/>
      <c r="AR141" s="14"/>
      <c r="AS141" s="39"/>
      <c r="AU141" s="9"/>
      <c r="AW141" s="9"/>
    </row>
    <row r="142" customFormat="false" ht="15" hidden="false" customHeight="true" outlineLevel="0" collapsed="false">
      <c r="R142" s="5"/>
      <c r="S142" s="6"/>
      <c r="T142" s="5"/>
      <c r="U142" s="6"/>
      <c r="V142" s="5"/>
      <c r="W142" s="35"/>
      <c r="X142" s="36"/>
      <c r="Y142" s="9"/>
      <c r="AA142" s="9"/>
      <c r="AB142" s="17"/>
      <c r="AC142" s="9"/>
      <c r="AE142" s="9"/>
      <c r="AF142" s="37"/>
      <c r="AG142" s="16"/>
      <c r="AK142" s="6"/>
      <c r="AM142" s="6"/>
      <c r="AP142" s="38"/>
      <c r="AQ142" s="9"/>
      <c r="AR142" s="14"/>
      <c r="AS142" s="39"/>
      <c r="AU142" s="9"/>
      <c r="AW142" s="9"/>
    </row>
    <row r="143" customFormat="false" ht="15" hidden="false" customHeight="true" outlineLevel="0" collapsed="false">
      <c r="R143" s="5"/>
      <c r="S143" s="6"/>
      <c r="T143" s="5"/>
      <c r="U143" s="6"/>
      <c r="V143" s="5"/>
      <c r="W143" s="35"/>
      <c r="X143" s="36"/>
      <c r="Y143" s="9"/>
      <c r="AA143" s="9"/>
      <c r="AB143" s="17"/>
      <c r="AC143" s="9"/>
      <c r="AE143" s="9"/>
      <c r="AF143" s="37"/>
      <c r="AG143" s="16"/>
      <c r="AK143" s="6"/>
      <c r="AM143" s="6"/>
      <c r="AP143" s="38"/>
      <c r="AQ143" s="9"/>
      <c r="AR143" s="14"/>
      <c r="AS143" s="39"/>
      <c r="AU143" s="9"/>
      <c r="AW143" s="9"/>
    </row>
    <row r="144" customFormat="false" ht="15" hidden="false" customHeight="true" outlineLevel="0" collapsed="false">
      <c r="R144" s="5"/>
      <c r="S144" s="6"/>
      <c r="T144" s="5"/>
      <c r="U144" s="6"/>
      <c r="V144" s="5"/>
      <c r="W144" s="35"/>
      <c r="X144" s="36"/>
      <c r="Y144" s="9"/>
      <c r="AA144" s="9"/>
      <c r="AB144" s="17"/>
      <c r="AC144" s="9"/>
      <c r="AE144" s="9"/>
      <c r="AF144" s="37"/>
      <c r="AG144" s="16"/>
      <c r="AK144" s="6"/>
      <c r="AM144" s="6"/>
      <c r="AP144" s="38"/>
      <c r="AQ144" s="9"/>
      <c r="AR144" s="14"/>
      <c r="AS144" s="39"/>
      <c r="AU144" s="9"/>
      <c r="AW144" s="9"/>
    </row>
    <row r="145" customFormat="false" ht="15" hidden="false" customHeight="true" outlineLevel="0" collapsed="false">
      <c r="R145" s="5"/>
      <c r="S145" s="6"/>
      <c r="T145" s="5"/>
      <c r="U145" s="6"/>
      <c r="V145" s="5"/>
      <c r="W145" s="35"/>
      <c r="X145" s="36"/>
      <c r="Y145" s="9"/>
      <c r="AA145" s="9"/>
      <c r="AB145" s="17"/>
      <c r="AC145" s="9"/>
      <c r="AE145" s="9"/>
      <c r="AF145" s="37"/>
      <c r="AG145" s="16"/>
      <c r="AK145" s="6"/>
      <c r="AM145" s="6"/>
      <c r="AP145" s="38"/>
      <c r="AQ145" s="9"/>
      <c r="AR145" s="14"/>
      <c r="AS145" s="39"/>
      <c r="AU145" s="9"/>
      <c r="AW145" s="9"/>
    </row>
    <row r="146" customFormat="false" ht="15" hidden="false" customHeight="true" outlineLevel="0" collapsed="false">
      <c r="R146" s="5"/>
      <c r="S146" s="6"/>
      <c r="T146" s="5"/>
      <c r="U146" s="6"/>
      <c r="V146" s="5"/>
      <c r="W146" s="35"/>
      <c r="X146" s="36"/>
      <c r="Y146" s="9"/>
      <c r="AA146" s="9"/>
      <c r="AB146" s="17"/>
      <c r="AC146" s="9"/>
      <c r="AE146" s="9"/>
      <c r="AF146" s="37"/>
      <c r="AG146" s="16"/>
      <c r="AK146" s="6"/>
      <c r="AM146" s="6"/>
      <c r="AP146" s="38"/>
      <c r="AQ146" s="9"/>
      <c r="AR146" s="14"/>
      <c r="AS146" s="39"/>
      <c r="AU146" s="9"/>
      <c r="AW146" s="9"/>
    </row>
    <row r="147" customFormat="false" ht="15" hidden="false" customHeight="true" outlineLevel="0" collapsed="false">
      <c r="R147" s="5"/>
      <c r="S147" s="6"/>
      <c r="T147" s="5"/>
      <c r="U147" s="6"/>
      <c r="V147" s="5"/>
      <c r="W147" s="35"/>
      <c r="X147" s="36"/>
      <c r="Y147" s="9"/>
      <c r="AA147" s="9"/>
      <c r="AB147" s="17"/>
      <c r="AC147" s="9"/>
      <c r="AE147" s="9"/>
      <c r="AF147" s="37"/>
      <c r="AG147" s="16"/>
      <c r="AK147" s="6"/>
      <c r="AM147" s="6"/>
      <c r="AP147" s="38"/>
      <c r="AQ147" s="9"/>
      <c r="AR147" s="14"/>
      <c r="AS147" s="39"/>
      <c r="AU147" s="9"/>
      <c r="AW147" s="9"/>
    </row>
    <row r="148" customFormat="false" ht="15" hidden="false" customHeight="true" outlineLevel="0" collapsed="false">
      <c r="R148" s="5"/>
      <c r="S148" s="6"/>
      <c r="T148" s="5"/>
      <c r="U148" s="6"/>
      <c r="V148" s="5"/>
      <c r="W148" s="35"/>
      <c r="X148" s="36"/>
      <c r="Y148" s="9"/>
      <c r="AA148" s="9"/>
      <c r="AB148" s="17"/>
      <c r="AC148" s="9"/>
      <c r="AE148" s="9"/>
      <c r="AF148" s="37"/>
      <c r="AG148" s="16"/>
      <c r="AK148" s="6"/>
      <c r="AM148" s="6"/>
      <c r="AP148" s="38"/>
      <c r="AQ148" s="9"/>
      <c r="AR148" s="14"/>
      <c r="AS148" s="39"/>
      <c r="AU148" s="9"/>
      <c r="AW148" s="9"/>
    </row>
    <row r="149" customFormat="false" ht="15" hidden="false" customHeight="true" outlineLevel="0" collapsed="false">
      <c r="R149" s="5"/>
      <c r="S149" s="6"/>
      <c r="T149" s="5"/>
      <c r="U149" s="6"/>
      <c r="V149" s="5"/>
      <c r="W149" s="35"/>
      <c r="X149" s="36"/>
      <c r="Y149" s="9"/>
      <c r="AA149" s="9"/>
      <c r="AB149" s="17"/>
      <c r="AC149" s="9"/>
      <c r="AE149" s="9"/>
      <c r="AF149" s="37"/>
      <c r="AG149" s="16"/>
      <c r="AK149" s="6"/>
      <c r="AM149" s="6"/>
      <c r="AP149" s="38"/>
      <c r="AQ149" s="9"/>
      <c r="AR149" s="14"/>
      <c r="AS149" s="39"/>
      <c r="AU149" s="9"/>
      <c r="AW149" s="9"/>
    </row>
    <row r="150" customFormat="false" ht="15" hidden="false" customHeight="true" outlineLevel="0" collapsed="false">
      <c r="R150" s="5"/>
      <c r="S150" s="6"/>
      <c r="T150" s="5"/>
      <c r="U150" s="6"/>
      <c r="V150" s="5"/>
      <c r="W150" s="35"/>
      <c r="X150" s="36"/>
      <c r="Y150" s="9"/>
      <c r="AA150" s="9"/>
      <c r="AB150" s="17"/>
      <c r="AC150" s="9"/>
      <c r="AE150" s="9"/>
      <c r="AF150" s="37"/>
      <c r="AG150" s="16"/>
      <c r="AK150" s="6"/>
      <c r="AM150" s="6"/>
      <c r="AP150" s="38"/>
      <c r="AQ150" s="9"/>
      <c r="AR150" s="14"/>
      <c r="AS150" s="39"/>
      <c r="AU150" s="9"/>
      <c r="AW150" s="9"/>
    </row>
    <row r="151" customFormat="false" ht="15" hidden="false" customHeight="true" outlineLevel="0" collapsed="false">
      <c r="R151" s="5"/>
      <c r="S151" s="6"/>
      <c r="T151" s="5"/>
      <c r="U151" s="6"/>
      <c r="V151" s="5"/>
      <c r="W151" s="35"/>
      <c r="X151" s="36"/>
      <c r="Y151" s="9"/>
      <c r="AA151" s="9"/>
      <c r="AB151" s="17"/>
      <c r="AC151" s="9"/>
      <c r="AE151" s="9"/>
      <c r="AF151" s="37"/>
      <c r="AG151" s="16"/>
      <c r="AK151" s="6"/>
      <c r="AM151" s="6"/>
      <c r="AP151" s="38"/>
      <c r="AQ151" s="9"/>
      <c r="AR151" s="14"/>
      <c r="AS151" s="39"/>
      <c r="AU151" s="9"/>
      <c r="AW151" s="9"/>
    </row>
    <row r="152" customFormat="false" ht="15" hidden="false" customHeight="true" outlineLevel="0" collapsed="false">
      <c r="R152" s="5"/>
      <c r="S152" s="6"/>
      <c r="T152" s="5"/>
      <c r="U152" s="6"/>
      <c r="V152" s="5"/>
      <c r="W152" s="35"/>
      <c r="X152" s="36"/>
      <c r="Y152" s="9"/>
      <c r="AA152" s="9"/>
      <c r="AB152" s="17"/>
      <c r="AC152" s="9"/>
      <c r="AE152" s="9"/>
      <c r="AF152" s="37"/>
      <c r="AG152" s="16"/>
      <c r="AK152" s="6"/>
      <c r="AM152" s="6"/>
      <c r="AP152" s="38"/>
      <c r="AQ152" s="9"/>
      <c r="AR152" s="14"/>
      <c r="AS152" s="39"/>
      <c r="AU152" s="9"/>
      <c r="AW152" s="9"/>
    </row>
    <row r="153" customFormat="false" ht="15" hidden="false" customHeight="true" outlineLevel="0" collapsed="false">
      <c r="R153" s="5"/>
      <c r="S153" s="6"/>
      <c r="T153" s="5"/>
      <c r="U153" s="6"/>
      <c r="V153" s="5"/>
      <c r="W153" s="35"/>
      <c r="X153" s="36"/>
      <c r="Y153" s="9"/>
      <c r="AA153" s="9"/>
      <c r="AB153" s="17"/>
      <c r="AC153" s="9"/>
      <c r="AE153" s="9"/>
      <c r="AF153" s="37"/>
      <c r="AG153" s="16"/>
      <c r="AK153" s="6"/>
      <c r="AM153" s="6"/>
      <c r="AP153" s="38"/>
      <c r="AQ153" s="9"/>
      <c r="AR153" s="14"/>
      <c r="AS153" s="39"/>
      <c r="AU153" s="9"/>
      <c r="AW153" s="9"/>
    </row>
    <row r="154" customFormat="false" ht="15" hidden="false" customHeight="true" outlineLevel="0" collapsed="false">
      <c r="R154" s="5"/>
      <c r="S154" s="6"/>
      <c r="T154" s="5"/>
      <c r="U154" s="6"/>
      <c r="V154" s="5"/>
      <c r="W154" s="35"/>
      <c r="X154" s="36"/>
      <c r="Y154" s="9"/>
      <c r="AA154" s="9"/>
      <c r="AB154" s="17"/>
      <c r="AC154" s="9"/>
      <c r="AE154" s="9"/>
      <c r="AF154" s="37"/>
      <c r="AG154" s="16"/>
      <c r="AK154" s="6"/>
      <c r="AM154" s="6"/>
      <c r="AP154" s="38"/>
      <c r="AQ154" s="9"/>
      <c r="AR154" s="14"/>
      <c r="AS154" s="39"/>
      <c r="AU154" s="9"/>
      <c r="AW154" s="9"/>
    </row>
    <row r="155" customFormat="false" ht="15" hidden="false" customHeight="true" outlineLevel="0" collapsed="false">
      <c r="R155" s="5"/>
      <c r="S155" s="6"/>
      <c r="T155" s="5"/>
      <c r="U155" s="6"/>
      <c r="V155" s="5"/>
      <c r="W155" s="35"/>
      <c r="X155" s="36"/>
      <c r="Y155" s="9"/>
      <c r="AA155" s="9"/>
      <c r="AB155" s="17"/>
      <c r="AC155" s="9"/>
      <c r="AE155" s="9"/>
      <c r="AF155" s="37"/>
      <c r="AG155" s="16"/>
      <c r="AK155" s="6"/>
      <c r="AM155" s="6"/>
      <c r="AP155" s="38"/>
      <c r="AQ155" s="9"/>
      <c r="AR155" s="14"/>
      <c r="AS155" s="39"/>
      <c r="AU155" s="9"/>
      <c r="AW155" s="9"/>
    </row>
    <row r="156" customFormat="false" ht="15" hidden="false" customHeight="true" outlineLevel="0" collapsed="false">
      <c r="R156" s="5"/>
      <c r="S156" s="6"/>
      <c r="T156" s="5"/>
      <c r="U156" s="6"/>
      <c r="V156" s="5"/>
      <c r="W156" s="35"/>
      <c r="X156" s="36"/>
      <c r="Y156" s="9"/>
      <c r="AA156" s="9"/>
      <c r="AB156" s="17"/>
      <c r="AC156" s="9"/>
      <c r="AE156" s="9"/>
      <c r="AF156" s="37"/>
      <c r="AG156" s="16"/>
      <c r="AK156" s="6"/>
      <c r="AM156" s="6"/>
      <c r="AP156" s="38"/>
      <c r="AQ156" s="9"/>
      <c r="AR156" s="14"/>
      <c r="AS156" s="39"/>
      <c r="AU156" s="9"/>
      <c r="AW156" s="9"/>
    </row>
    <row r="157" customFormat="false" ht="15" hidden="false" customHeight="true" outlineLevel="0" collapsed="false">
      <c r="R157" s="5"/>
      <c r="S157" s="6"/>
      <c r="T157" s="5"/>
      <c r="U157" s="6"/>
      <c r="V157" s="5"/>
      <c r="W157" s="35"/>
      <c r="X157" s="36"/>
      <c r="Y157" s="9"/>
      <c r="AA157" s="9"/>
      <c r="AB157" s="17"/>
      <c r="AC157" s="9"/>
      <c r="AE157" s="9"/>
      <c r="AF157" s="37"/>
      <c r="AG157" s="16"/>
      <c r="AK157" s="6"/>
      <c r="AM157" s="6"/>
      <c r="AP157" s="38"/>
      <c r="AQ157" s="9"/>
      <c r="AR157" s="14"/>
      <c r="AS157" s="39"/>
      <c r="AU157" s="9"/>
      <c r="AW157" s="9"/>
    </row>
    <row r="158" customFormat="false" ht="15" hidden="false" customHeight="true" outlineLevel="0" collapsed="false">
      <c r="R158" s="5"/>
      <c r="S158" s="6"/>
      <c r="T158" s="5"/>
      <c r="U158" s="6"/>
      <c r="V158" s="5"/>
      <c r="W158" s="35"/>
      <c r="X158" s="36"/>
      <c r="Y158" s="9"/>
      <c r="AA158" s="9"/>
      <c r="AB158" s="17"/>
      <c r="AC158" s="9"/>
      <c r="AE158" s="9"/>
      <c r="AF158" s="37"/>
      <c r="AG158" s="16"/>
      <c r="AK158" s="6"/>
      <c r="AM158" s="6"/>
      <c r="AP158" s="38"/>
      <c r="AQ158" s="9"/>
      <c r="AR158" s="14"/>
      <c r="AS158" s="39"/>
      <c r="AU158" s="9"/>
      <c r="AW158" s="9"/>
    </row>
    <row r="159" customFormat="false" ht="15" hidden="false" customHeight="true" outlineLevel="0" collapsed="false">
      <c r="R159" s="5"/>
      <c r="S159" s="6"/>
      <c r="T159" s="5"/>
      <c r="U159" s="6"/>
      <c r="V159" s="5"/>
      <c r="W159" s="35"/>
      <c r="X159" s="36"/>
      <c r="Y159" s="9"/>
      <c r="AA159" s="9"/>
      <c r="AB159" s="17"/>
      <c r="AC159" s="9"/>
      <c r="AE159" s="9"/>
      <c r="AF159" s="37"/>
      <c r="AG159" s="16"/>
      <c r="AK159" s="6"/>
      <c r="AM159" s="6"/>
      <c r="AP159" s="38"/>
      <c r="AQ159" s="9"/>
      <c r="AR159" s="14"/>
      <c r="AS159" s="39"/>
      <c r="AU159" s="9"/>
      <c r="AW159" s="9"/>
    </row>
    <row r="160" customFormat="false" ht="15" hidden="false" customHeight="true" outlineLevel="0" collapsed="false">
      <c r="R160" s="5"/>
      <c r="S160" s="6"/>
      <c r="T160" s="5"/>
      <c r="U160" s="6"/>
      <c r="V160" s="5"/>
      <c r="W160" s="35"/>
      <c r="X160" s="36"/>
      <c r="Y160" s="9"/>
      <c r="AA160" s="9"/>
      <c r="AB160" s="17"/>
      <c r="AC160" s="9"/>
      <c r="AE160" s="9"/>
      <c r="AF160" s="37"/>
      <c r="AG160" s="16"/>
      <c r="AK160" s="6"/>
      <c r="AM160" s="6"/>
      <c r="AP160" s="38"/>
      <c r="AQ160" s="9"/>
      <c r="AR160" s="14"/>
      <c r="AS160" s="39"/>
      <c r="AU160" s="9"/>
      <c r="AW160" s="9"/>
    </row>
    <row r="161" customFormat="false" ht="15" hidden="false" customHeight="true" outlineLevel="0" collapsed="false">
      <c r="R161" s="5"/>
      <c r="S161" s="6"/>
      <c r="T161" s="5"/>
      <c r="U161" s="6"/>
      <c r="V161" s="5"/>
      <c r="W161" s="35"/>
      <c r="X161" s="36"/>
      <c r="Y161" s="9"/>
      <c r="AA161" s="9"/>
      <c r="AB161" s="17"/>
      <c r="AC161" s="9"/>
      <c r="AE161" s="9"/>
      <c r="AF161" s="37"/>
      <c r="AG161" s="16"/>
      <c r="AK161" s="6"/>
      <c r="AM161" s="6"/>
      <c r="AP161" s="38"/>
      <c r="AQ161" s="9"/>
      <c r="AR161" s="14"/>
      <c r="AS161" s="39"/>
      <c r="AU161" s="9"/>
      <c r="AW161" s="9"/>
    </row>
    <row r="162" customFormat="false" ht="15" hidden="false" customHeight="true" outlineLevel="0" collapsed="false">
      <c r="R162" s="5"/>
      <c r="S162" s="6"/>
      <c r="T162" s="5"/>
      <c r="U162" s="6"/>
      <c r="V162" s="5"/>
      <c r="W162" s="35"/>
      <c r="X162" s="36"/>
      <c r="Y162" s="9"/>
      <c r="AA162" s="9"/>
      <c r="AB162" s="17"/>
      <c r="AC162" s="9"/>
      <c r="AE162" s="9"/>
      <c r="AF162" s="37"/>
      <c r="AG162" s="16"/>
      <c r="AK162" s="6"/>
      <c r="AM162" s="6"/>
      <c r="AP162" s="38"/>
      <c r="AQ162" s="9"/>
      <c r="AR162" s="14"/>
      <c r="AS162" s="39"/>
      <c r="AU162" s="9"/>
      <c r="AW162" s="9"/>
    </row>
    <row r="163" customFormat="false" ht="15" hidden="false" customHeight="true" outlineLevel="0" collapsed="false">
      <c r="R163" s="5"/>
      <c r="S163" s="6"/>
      <c r="T163" s="5"/>
      <c r="U163" s="6"/>
      <c r="V163" s="5"/>
      <c r="W163" s="35"/>
      <c r="X163" s="36"/>
      <c r="Y163" s="9"/>
      <c r="AA163" s="9"/>
      <c r="AB163" s="17"/>
      <c r="AC163" s="9"/>
      <c r="AE163" s="9"/>
      <c r="AF163" s="37"/>
      <c r="AG163" s="16"/>
      <c r="AK163" s="6"/>
      <c r="AM163" s="6"/>
      <c r="AP163" s="38"/>
      <c r="AQ163" s="9"/>
      <c r="AR163" s="14"/>
      <c r="AS163" s="39"/>
      <c r="AU163" s="9"/>
      <c r="AW163" s="9"/>
    </row>
    <row r="164" customFormat="false" ht="15" hidden="false" customHeight="true" outlineLevel="0" collapsed="false">
      <c r="R164" s="5"/>
      <c r="S164" s="6"/>
      <c r="T164" s="5"/>
      <c r="U164" s="6"/>
      <c r="V164" s="5"/>
      <c r="W164" s="35"/>
      <c r="X164" s="36"/>
      <c r="Y164" s="9"/>
      <c r="AA164" s="9"/>
      <c r="AB164" s="17"/>
      <c r="AC164" s="9"/>
      <c r="AE164" s="9"/>
      <c r="AF164" s="37"/>
      <c r="AG164" s="16"/>
      <c r="AK164" s="6"/>
      <c r="AM164" s="6"/>
      <c r="AP164" s="38"/>
      <c r="AQ164" s="9"/>
      <c r="AR164" s="14"/>
      <c r="AS164" s="39"/>
      <c r="AU164" s="9"/>
      <c r="AW164" s="9"/>
    </row>
    <row r="165" customFormat="false" ht="15" hidden="false" customHeight="true" outlineLevel="0" collapsed="false">
      <c r="R165" s="5"/>
      <c r="S165" s="6"/>
      <c r="T165" s="5"/>
      <c r="U165" s="6"/>
      <c r="V165" s="5"/>
      <c r="W165" s="35"/>
      <c r="X165" s="36"/>
      <c r="Y165" s="9"/>
      <c r="AA165" s="9"/>
      <c r="AB165" s="17"/>
      <c r="AC165" s="9"/>
      <c r="AE165" s="9"/>
      <c r="AF165" s="37"/>
      <c r="AG165" s="16"/>
      <c r="AK165" s="6"/>
      <c r="AM165" s="6"/>
      <c r="AP165" s="38"/>
      <c r="AQ165" s="9"/>
      <c r="AR165" s="14"/>
      <c r="AS165" s="39"/>
      <c r="AU165" s="9"/>
      <c r="AW165" s="9"/>
    </row>
    <row r="166" customFormat="false" ht="15" hidden="false" customHeight="true" outlineLevel="0" collapsed="false">
      <c r="R166" s="5"/>
      <c r="S166" s="6"/>
      <c r="T166" s="5"/>
      <c r="U166" s="6"/>
      <c r="V166" s="5"/>
      <c r="W166" s="35"/>
      <c r="X166" s="36"/>
      <c r="Y166" s="9"/>
      <c r="AA166" s="9"/>
      <c r="AB166" s="17"/>
      <c r="AC166" s="9"/>
      <c r="AE166" s="9"/>
      <c r="AF166" s="37"/>
      <c r="AG166" s="16"/>
      <c r="AK166" s="6"/>
      <c r="AM166" s="6"/>
      <c r="AP166" s="38"/>
      <c r="AQ166" s="9"/>
      <c r="AR166" s="14"/>
      <c r="AS166" s="39"/>
      <c r="AU166" s="9"/>
      <c r="AW166" s="9"/>
    </row>
    <row r="167" customFormat="false" ht="15" hidden="false" customHeight="true" outlineLevel="0" collapsed="false">
      <c r="R167" s="5"/>
      <c r="S167" s="6"/>
      <c r="T167" s="5"/>
      <c r="U167" s="6"/>
      <c r="V167" s="5"/>
      <c r="W167" s="35"/>
      <c r="X167" s="36"/>
      <c r="Y167" s="9"/>
      <c r="AA167" s="9"/>
      <c r="AB167" s="17"/>
      <c r="AC167" s="9"/>
      <c r="AE167" s="9"/>
      <c r="AF167" s="37"/>
      <c r="AG167" s="16"/>
      <c r="AK167" s="6"/>
      <c r="AM167" s="6"/>
      <c r="AP167" s="38"/>
      <c r="AQ167" s="9"/>
      <c r="AR167" s="14"/>
      <c r="AS167" s="39"/>
      <c r="AU167" s="9"/>
      <c r="AW167" s="9"/>
    </row>
    <row r="168" customFormat="false" ht="15" hidden="false" customHeight="true" outlineLevel="0" collapsed="false">
      <c r="R168" s="5"/>
      <c r="S168" s="6"/>
      <c r="T168" s="5"/>
      <c r="U168" s="6"/>
      <c r="V168" s="5"/>
      <c r="W168" s="35"/>
      <c r="X168" s="36"/>
      <c r="Y168" s="9"/>
      <c r="AA168" s="9"/>
      <c r="AB168" s="17"/>
      <c r="AC168" s="9"/>
      <c r="AE168" s="9"/>
      <c r="AF168" s="37"/>
      <c r="AG168" s="16"/>
      <c r="AK168" s="6"/>
      <c r="AM168" s="6"/>
      <c r="AP168" s="38"/>
      <c r="AQ168" s="9"/>
      <c r="AR168" s="14"/>
      <c r="AS168" s="39"/>
      <c r="AU168" s="9"/>
      <c r="AW168" s="9"/>
    </row>
    <row r="169" customFormat="false" ht="15" hidden="false" customHeight="true" outlineLevel="0" collapsed="false">
      <c r="R169" s="5"/>
      <c r="S169" s="6"/>
      <c r="T169" s="5"/>
      <c r="U169" s="6"/>
      <c r="V169" s="5"/>
      <c r="W169" s="35"/>
      <c r="X169" s="36"/>
      <c r="Y169" s="9"/>
      <c r="AA169" s="9"/>
      <c r="AB169" s="17"/>
      <c r="AC169" s="9"/>
      <c r="AE169" s="9"/>
      <c r="AF169" s="37"/>
      <c r="AG169" s="16"/>
      <c r="AK169" s="6"/>
      <c r="AM169" s="6"/>
      <c r="AP169" s="38"/>
      <c r="AQ169" s="9"/>
      <c r="AR169" s="14"/>
      <c r="AS169" s="39"/>
      <c r="AU169" s="9"/>
      <c r="AW169" s="9"/>
    </row>
    <row r="170" customFormat="false" ht="15" hidden="false" customHeight="true" outlineLevel="0" collapsed="false">
      <c r="R170" s="5"/>
      <c r="S170" s="6"/>
      <c r="T170" s="5"/>
      <c r="U170" s="6"/>
      <c r="V170" s="5"/>
      <c r="W170" s="35"/>
      <c r="X170" s="36"/>
      <c r="Y170" s="9"/>
      <c r="AA170" s="9"/>
      <c r="AB170" s="17"/>
      <c r="AC170" s="9"/>
      <c r="AE170" s="9"/>
      <c r="AF170" s="37"/>
      <c r="AG170" s="16"/>
      <c r="AK170" s="6"/>
      <c r="AM170" s="6"/>
      <c r="AP170" s="38"/>
      <c r="AQ170" s="9"/>
      <c r="AR170" s="14"/>
      <c r="AS170" s="39"/>
      <c r="AU170" s="9"/>
      <c r="AW170" s="9"/>
    </row>
    <row r="171" customFormat="false" ht="15" hidden="false" customHeight="true" outlineLevel="0" collapsed="false">
      <c r="R171" s="5"/>
      <c r="S171" s="6"/>
      <c r="T171" s="5"/>
      <c r="U171" s="6"/>
      <c r="V171" s="5"/>
      <c r="W171" s="35"/>
      <c r="X171" s="36"/>
      <c r="Y171" s="9"/>
      <c r="AA171" s="9"/>
      <c r="AB171" s="17"/>
      <c r="AC171" s="9"/>
      <c r="AE171" s="9"/>
      <c r="AF171" s="37"/>
      <c r="AG171" s="16"/>
      <c r="AK171" s="6"/>
      <c r="AM171" s="6"/>
      <c r="AP171" s="38"/>
      <c r="AQ171" s="9"/>
      <c r="AR171" s="14"/>
      <c r="AS171" s="39"/>
      <c r="AU171" s="9"/>
      <c r="AW171" s="9"/>
    </row>
    <row r="172" customFormat="false" ht="15" hidden="false" customHeight="true" outlineLevel="0" collapsed="false">
      <c r="R172" s="5"/>
      <c r="S172" s="6"/>
      <c r="T172" s="5"/>
      <c r="U172" s="6"/>
      <c r="V172" s="5"/>
      <c r="W172" s="35"/>
      <c r="X172" s="36"/>
      <c r="Y172" s="9"/>
      <c r="AA172" s="9"/>
      <c r="AB172" s="17"/>
      <c r="AC172" s="9"/>
      <c r="AE172" s="9"/>
      <c r="AF172" s="37"/>
      <c r="AG172" s="16"/>
      <c r="AK172" s="6"/>
      <c r="AM172" s="6"/>
      <c r="AP172" s="38"/>
      <c r="AQ172" s="9"/>
      <c r="AR172" s="14"/>
      <c r="AS172" s="39"/>
      <c r="AU172" s="9"/>
      <c r="AW172" s="9"/>
    </row>
    <row r="173" customFormat="false" ht="15" hidden="false" customHeight="true" outlineLevel="0" collapsed="false">
      <c r="R173" s="5"/>
      <c r="S173" s="6"/>
      <c r="T173" s="5"/>
      <c r="U173" s="6"/>
      <c r="V173" s="5"/>
      <c r="W173" s="35"/>
      <c r="X173" s="36"/>
      <c r="Y173" s="9"/>
      <c r="AA173" s="9"/>
      <c r="AB173" s="17"/>
      <c r="AC173" s="9"/>
      <c r="AE173" s="9"/>
      <c r="AF173" s="37"/>
      <c r="AG173" s="16"/>
      <c r="AK173" s="6"/>
      <c r="AM173" s="6"/>
      <c r="AP173" s="38"/>
      <c r="AQ173" s="9"/>
      <c r="AR173" s="14"/>
      <c r="AS173" s="39"/>
      <c r="AU173" s="9"/>
      <c r="AW173" s="9"/>
    </row>
    <row r="174" customFormat="false" ht="15" hidden="false" customHeight="true" outlineLevel="0" collapsed="false">
      <c r="R174" s="5"/>
      <c r="S174" s="6"/>
      <c r="T174" s="5"/>
      <c r="U174" s="6"/>
      <c r="V174" s="5"/>
      <c r="W174" s="35"/>
      <c r="X174" s="36"/>
      <c r="Y174" s="9"/>
      <c r="AA174" s="9"/>
      <c r="AB174" s="17"/>
      <c r="AC174" s="9"/>
      <c r="AE174" s="9"/>
      <c r="AF174" s="37"/>
      <c r="AG174" s="16"/>
      <c r="AK174" s="6"/>
      <c r="AM174" s="6"/>
      <c r="AP174" s="38"/>
      <c r="AQ174" s="9"/>
      <c r="AR174" s="14"/>
      <c r="AS174" s="39"/>
      <c r="AU174" s="9"/>
      <c r="AW174" s="9"/>
    </row>
    <row r="175" customFormat="false" ht="15" hidden="false" customHeight="true" outlineLevel="0" collapsed="false">
      <c r="R175" s="5"/>
      <c r="S175" s="6"/>
      <c r="T175" s="5"/>
      <c r="U175" s="6"/>
      <c r="V175" s="5"/>
      <c r="W175" s="35"/>
      <c r="X175" s="36"/>
      <c r="Y175" s="9"/>
      <c r="AA175" s="9"/>
      <c r="AB175" s="17"/>
      <c r="AC175" s="9"/>
      <c r="AE175" s="9"/>
      <c r="AF175" s="37"/>
      <c r="AG175" s="16"/>
      <c r="AK175" s="6"/>
      <c r="AM175" s="6"/>
      <c r="AP175" s="38"/>
      <c r="AQ175" s="9"/>
      <c r="AR175" s="14"/>
      <c r="AS175" s="39"/>
      <c r="AU175" s="9"/>
      <c r="AW175" s="9"/>
    </row>
    <row r="176" customFormat="false" ht="15" hidden="false" customHeight="true" outlineLevel="0" collapsed="false">
      <c r="R176" s="5"/>
      <c r="S176" s="6"/>
      <c r="T176" s="5"/>
      <c r="U176" s="6"/>
      <c r="V176" s="5"/>
      <c r="W176" s="35"/>
      <c r="X176" s="36"/>
      <c r="Y176" s="9"/>
      <c r="AA176" s="9"/>
      <c r="AB176" s="17"/>
      <c r="AC176" s="9"/>
      <c r="AE176" s="9"/>
      <c r="AF176" s="37"/>
      <c r="AG176" s="16"/>
      <c r="AK176" s="6"/>
      <c r="AM176" s="6"/>
      <c r="AP176" s="38"/>
      <c r="AQ176" s="9"/>
      <c r="AR176" s="14"/>
      <c r="AS176" s="39"/>
      <c r="AU176" s="9"/>
      <c r="AW176" s="9"/>
    </row>
    <row r="177" customFormat="false" ht="15" hidden="false" customHeight="true" outlineLevel="0" collapsed="false">
      <c r="R177" s="5"/>
      <c r="S177" s="6"/>
      <c r="T177" s="5"/>
      <c r="U177" s="6"/>
      <c r="V177" s="5"/>
      <c r="W177" s="35"/>
      <c r="X177" s="36"/>
      <c r="Y177" s="9"/>
      <c r="AA177" s="9"/>
      <c r="AB177" s="17"/>
      <c r="AC177" s="9"/>
      <c r="AE177" s="9"/>
      <c r="AF177" s="37"/>
      <c r="AG177" s="16"/>
      <c r="AK177" s="6"/>
      <c r="AM177" s="6"/>
      <c r="AP177" s="38"/>
      <c r="AQ177" s="9"/>
      <c r="AR177" s="14"/>
      <c r="AS177" s="39"/>
      <c r="AU177" s="9"/>
      <c r="AW177" s="9"/>
    </row>
    <row r="178" customFormat="false" ht="15" hidden="false" customHeight="true" outlineLevel="0" collapsed="false">
      <c r="R178" s="5"/>
      <c r="S178" s="6"/>
      <c r="T178" s="5"/>
      <c r="U178" s="6"/>
      <c r="V178" s="5"/>
      <c r="W178" s="35"/>
      <c r="X178" s="36"/>
      <c r="Y178" s="9"/>
      <c r="AA178" s="9"/>
      <c r="AB178" s="17"/>
      <c r="AC178" s="9"/>
      <c r="AE178" s="9"/>
      <c r="AF178" s="37"/>
      <c r="AG178" s="16"/>
      <c r="AK178" s="6"/>
      <c r="AM178" s="6"/>
      <c r="AP178" s="38"/>
      <c r="AQ178" s="9"/>
      <c r="AR178" s="14"/>
      <c r="AS178" s="39"/>
      <c r="AU178" s="9"/>
      <c r="AW178" s="9"/>
    </row>
    <row r="179" customFormat="false" ht="15" hidden="false" customHeight="true" outlineLevel="0" collapsed="false">
      <c r="R179" s="5"/>
      <c r="S179" s="6"/>
      <c r="T179" s="5"/>
      <c r="U179" s="6"/>
      <c r="V179" s="5"/>
      <c r="W179" s="35"/>
      <c r="X179" s="36"/>
      <c r="Y179" s="9"/>
      <c r="AA179" s="9"/>
      <c r="AB179" s="17"/>
      <c r="AC179" s="9"/>
      <c r="AE179" s="9"/>
      <c r="AF179" s="37"/>
      <c r="AG179" s="16"/>
      <c r="AK179" s="6"/>
      <c r="AM179" s="6"/>
      <c r="AP179" s="38"/>
      <c r="AQ179" s="9"/>
      <c r="AR179" s="14"/>
      <c r="AS179" s="39"/>
      <c r="AU179" s="9"/>
      <c r="AW179" s="9"/>
    </row>
    <row r="180" customFormat="false" ht="15" hidden="false" customHeight="true" outlineLevel="0" collapsed="false">
      <c r="R180" s="5"/>
      <c r="S180" s="6"/>
      <c r="T180" s="5"/>
      <c r="U180" s="6"/>
      <c r="V180" s="5"/>
      <c r="W180" s="35"/>
      <c r="X180" s="36"/>
      <c r="Y180" s="9"/>
      <c r="AA180" s="9"/>
      <c r="AB180" s="17"/>
      <c r="AC180" s="9"/>
      <c r="AE180" s="9"/>
      <c r="AF180" s="37"/>
      <c r="AG180" s="16"/>
      <c r="AK180" s="6"/>
      <c r="AM180" s="6"/>
      <c r="AP180" s="38"/>
      <c r="AQ180" s="9"/>
      <c r="AR180" s="14"/>
      <c r="AS180" s="39"/>
      <c r="AU180" s="9"/>
      <c r="AW180" s="9"/>
    </row>
    <row r="181" customFormat="false" ht="15" hidden="false" customHeight="true" outlineLevel="0" collapsed="false">
      <c r="R181" s="5"/>
      <c r="S181" s="6"/>
      <c r="T181" s="5"/>
      <c r="U181" s="6"/>
      <c r="V181" s="5"/>
      <c r="W181" s="35"/>
      <c r="X181" s="36"/>
      <c r="Y181" s="9"/>
      <c r="AA181" s="9"/>
      <c r="AB181" s="17"/>
      <c r="AC181" s="9"/>
      <c r="AE181" s="9"/>
      <c r="AF181" s="37"/>
      <c r="AG181" s="16"/>
      <c r="AK181" s="6"/>
      <c r="AM181" s="6"/>
      <c r="AP181" s="38"/>
      <c r="AQ181" s="9"/>
      <c r="AR181" s="14"/>
      <c r="AS181" s="39"/>
      <c r="AU181" s="9"/>
      <c r="AW181" s="9"/>
    </row>
    <row r="182" customFormat="false" ht="15" hidden="false" customHeight="true" outlineLevel="0" collapsed="false">
      <c r="R182" s="5"/>
      <c r="S182" s="6"/>
      <c r="T182" s="5"/>
      <c r="U182" s="6"/>
      <c r="V182" s="5"/>
      <c r="W182" s="35"/>
      <c r="X182" s="36"/>
      <c r="Y182" s="9"/>
      <c r="AA182" s="9"/>
      <c r="AB182" s="17"/>
      <c r="AC182" s="9"/>
      <c r="AE182" s="9"/>
      <c r="AF182" s="37"/>
      <c r="AG182" s="16"/>
      <c r="AK182" s="6"/>
      <c r="AM182" s="6"/>
      <c r="AP182" s="38"/>
      <c r="AQ182" s="9"/>
      <c r="AR182" s="14"/>
      <c r="AS182" s="39"/>
      <c r="AU182" s="9"/>
      <c r="AW182" s="9"/>
    </row>
    <row r="183" customFormat="false" ht="15" hidden="false" customHeight="true" outlineLevel="0" collapsed="false">
      <c r="R183" s="5"/>
      <c r="S183" s="6"/>
      <c r="T183" s="5"/>
      <c r="U183" s="6"/>
      <c r="V183" s="5"/>
      <c r="W183" s="35"/>
      <c r="X183" s="36"/>
      <c r="Y183" s="9"/>
      <c r="AA183" s="9"/>
      <c r="AB183" s="17"/>
      <c r="AC183" s="9"/>
      <c r="AE183" s="9"/>
      <c r="AF183" s="37"/>
      <c r="AG183" s="16"/>
      <c r="AK183" s="6"/>
      <c r="AM183" s="6"/>
      <c r="AP183" s="38"/>
      <c r="AQ183" s="9"/>
      <c r="AR183" s="14"/>
      <c r="AS183" s="39"/>
      <c r="AU183" s="9"/>
      <c r="AW183" s="9"/>
    </row>
    <row r="184" customFormat="false" ht="15" hidden="false" customHeight="true" outlineLevel="0" collapsed="false">
      <c r="R184" s="5"/>
      <c r="S184" s="6"/>
      <c r="T184" s="5"/>
      <c r="U184" s="6"/>
      <c r="V184" s="5"/>
      <c r="W184" s="35"/>
      <c r="X184" s="36"/>
      <c r="Y184" s="9"/>
      <c r="AA184" s="9"/>
      <c r="AB184" s="17"/>
      <c r="AC184" s="9"/>
      <c r="AE184" s="9"/>
      <c r="AF184" s="37"/>
      <c r="AG184" s="16"/>
      <c r="AK184" s="6"/>
      <c r="AM184" s="6"/>
      <c r="AP184" s="38"/>
      <c r="AQ184" s="9"/>
      <c r="AR184" s="14"/>
      <c r="AS184" s="39"/>
      <c r="AU184" s="9"/>
      <c r="AW184" s="9"/>
    </row>
    <row r="185" customFormat="false" ht="15" hidden="false" customHeight="true" outlineLevel="0" collapsed="false">
      <c r="R185" s="5"/>
      <c r="S185" s="6"/>
      <c r="T185" s="5"/>
      <c r="U185" s="6"/>
      <c r="V185" s="5"/>
      <c r="W185" s="35"/>
      <c r="X185" s="36"/>
      <c r="Y185" s="9"/>
      <c r="AA185" s="9"/>
      <c r="AB185" s="17"/>
      <c r="AC185" s="9"/>
      <c r="AE185" s="9"/>
      <c r="AF185" s="37"/>
      <c r="AG185" s="16"/>
      <c r="AK185" s="6"/>
      <c r="AM185" s="6"/>
      <c r="AP185" s="38"/>
      <c r="AQ185" s="9"/>
      <c r="AR185" s="14"/>
      <c r="AS185" s="39"/>
      <c r="AU185" s="9"/>
      <c r="AW185" s="9"/>
    </row>
    <row r="186" customFormat="false" ht="15" hidden="false" customHeight="true" outlineLevel="0" collapsed="false">
      <c r="R186" s="5"/>
      <c r="S186" s="6"/>
      <c r="T186" s="5"/>
      <c r="U186" s="6"/>
      <c r="V186" s="5"/>
      <c r="W186" s="35"/>
      <c r="X186" s="36"/>
      <c r="Y186" s="9"/>
      <c r="AA186" s="9"/>
      <c r="AB186" s="17"/>
      <c r="AC186" s="9"/>
      <c r="AE186" s="9"/>
      <c r="AF186" s="37"/>
      <c r="AG186" s="16"/>
      <c r="AK186" s="6"/>
      <c r="AM186" s="6"/>
      <c r="AP186" s="38"/>
      <c r="AQ186" s="9"/>
      <c r="AR186" s="14"/>
      <c r="AS186" s="39"/>
      <c r="AU186" s="9"/>
      <c r="AW186" s="9"/>
    </row>
    <row r="187" customFormat="false" ht="15" hidden="false" customHeight="true" outlineLevel="0" collapsed="false">
      <c r="R187" s="5"/>
      <c r="S187" s="6"/>
      <c r="T187" s="5"/>
      <c r="U187" s="6"/>
      <c r="V187" s="5"/>
      <c r="W187" s="35"/>
      <c r="X187" s="36"/>
      <c r="Y187" s="9"/>
      <c r="AA187" s="9"/>
      <c r="AB187" s="17"/>
      <c r="AC187" s="9"/>
      <c r="AE187" s="9"/>
      <c r="AF187" s="37"/>
      <c r="AG187" s="16"/>
      <c r="AK187" s="6"/>
      <c r="AM187" s="6"/>
      <c r="AP187" s="38"/>
      <c r="AQ187" s="9"/>
      <c r="AR187" s="14"/>
      <c r="AS187" s="39"/>
      <c r="AU187" s="9"/>
      <c r="AW187" s="9"/>
    </row>
    <row r="188" customFormat="false" ht="15" hidden="false" customHeight="true" outlineLevel="0" collapsed="false">
      <c r="R188" s="5"/>
      <c r="S188" s="6"/>
      <c r="T188" s="5"/>
      <c r="U188" s="6"/>
      <c r="V188" s="5"/>
      <c r="W188" s="35"/>
      <c r="X188" s="36"/>
      <c r="Y188" s="9"/>
      <c r="AA188" s="9"/>
      <c r="AB188" s="17"/>
      <c r="AC188" s="9"/>
      <c r="AE188" s="9"/>
      <c r="AF188" s="37"/>
      <c r="AG188" s="16"/>
      <c r="AK188" s="6"/>
      <c r="AM188" s="6"/>
      <c r="AP188" s="38"/>
      <c r="AQ188" s="9"/>
      <c r="AR188" s="14"/>
      <c r="AS188" s="39"/>
      <c r="AU188" s="9"/>
      <c r="AW188" s="9"/>
    </row>
    <row r="189" customFormat="false" ht="15" hidden="false" customHeight="true" outlineLevel="0" collapsed="false">
      <c r="R189" s="5"/>
      <c r="S189" s="6"/>
      <c r="T189" s="5"/>
      <c r="U189" s="6"/>
      <c r="V189" s="5"/>
      <c r="W189" s="35"/>
      <c r="X189" s="36"/>
      <c r="Y189" s="9"/>
      <c r="AA189" s="9"/>
      <c r="AB189" s="17"/>
      <c r="AC189" s="9"/>
      <c r="AE189" s="9"/>
      <c r="AF189" s="37"/>
      <c r="AG189" s="16"/>
      <c r="AK189" s="6"/>
      <c r="AM189" s="6"/>
      <c r="AP189" s="38"/>
      <c r="AQ189" s="9"/>
      <c r="AR189" s="14"/>
      <c r="AS189" s="39"/>
      <c r="AU189" s="9"/>
      <c r="AW189" s="9"/>
    </row>
    <row r="190" customFormat="false" ht="15" hidden="false" customHeight="true" outlineLevel="0" collapsed="false">
      <c r="R190" s="5"/>
      <c r="S190" s="6"/>
      <c r="T190" s="5"/>
      <c r="U190" s="6"/>
      <c r="V190" s="5"/>
      <c r="W190" s="35"/>
      <c r="X190" s="36"/>
      <c r="Y190" s="9"/>
      <c r="AA190" s="9"/>
      <c r="AB190" s="17"/>
      <c r="AC190" s="9"/>
      <c r="AE190" s="9"/>
      <c r="AF190" s="37"/>
      <c r="AG190" s="16"/>
      <c r="AK190" s="6"/>
      <c r="AM190" s="6"/>
      <c r="AP190" s="38"/>
      <c r="AQ190" s="9"/>
      <c r="AR190" s="14"/>
      <c r="AS190" s="39"/>
      <c r="AU190" s="9"/>
      <c r="AW190" s="9"/>
    </row>
    <row r="191" customFormat="false" ht="15" hidden="false" customHeight="true" outlineLevel="0" collapsed="false">
      <c r="R191" s="5"/>
      <c r="S191" s="6"/>
      <c r="T191" s="5"/>
      <c r="U191" s="6"/>
      <c r="V191" s="5"/>
      <c r="W191" s="35"/>
      <c r="X191" s="36"/>
      <c r="Y191" s="9"/>
      <c r="AA191" s="9"/>
      <c r="AB191" s="17"/>
      <c r="AC191" s="9"/>
      <c r="AE191" s="9"/>
      <c r="AF191" s="37"/>
      <c r="AG191" s="16"/>
      <c r="AK191" s="6"/>
      <c r="AM191" s="6"/>
      <c r="AP191" s="38"/>
      <c r="AQ191" s="9"/>
      <c r="AR191" s="14"/>
      <c r="AS191" s="39"/>
      <c r="AU191" s="9"/>
      <c r="AW191" s="9"/>
    </row>
    <row r="192" customFormat="false" ht="15" hidden="false" customHeight="true" outlineLevel="0" collapsed="false">
      <c r="R192" s="5"/>
      <c r="S192" s="6"/>
      <c r="T192" s="5"/>
      <c r="U192" s="6"/>
      <c r="V192" s="5"/>
      <c r="W192" s="35"/>
      <c r="X192" s="36"/>
      <c r="Y192" s="9"/>
      <c r="AA192" s="9"/>
      <c r="AB192" s="17"/>
      <c r="AC192" s="9"/>
      <c r="AE192" s="9"/>
      <c r="AF192" s="37"/>
      <c r="AG192" s="16"/>
      <c r="AK192" s="6"/>
      <c r="AM192" s="6"/>
      <c r="AP192" s="38"/>
      <c r="AQ192" s="9"/>
      <c r="AR192" s="14"/>
      <c r="AS192" s="39"/>
      <c r="AU192" s="9"/>
      <c r="AW192" s="9"/>
    </row>
    <row r="193" customFormat="false" ht="15" hidden="false" customHeight="true" outlineLevel="0" collapsed="false">
      <c r="R193" s="5"/>
      <c r="S193" s="6"/>
      <c r="T193" s="5"/>
      <c r="U193" s="6"/>
      <c r="V193" s="5"/>
      <c r="W193" s="35"/>
      <c r="X193" s="36"/>
      <c r="Y193" s="9"/>
      <c r="AA193" s="9"/>
      <c r="AB193" s="17"/>
      <c r="AC193" s="9"/>
      <c r="AE193" s="9"/>
      <c r="AF193" s="37"/>
      <c r="AG193" s="16"/>
      <c r="AK193" s="6"/>
      <c r="AM193" s="6"/>
      <c r="AP193" s="38"/>
      <c r="AQ193" s="9"/>
      <c r="AR193" s="14"/>
      <c r="AS193" s="39"/>
      <c r="AU193" s="9"/>
      <c r="AW193" s="9"/>
    </row>
    <row r="194" customFormat="false" ht="15" hidden="false" customHeight="true" outlineLevel="0" collapsed="false">
      <c r="R194" s="5"/>
      <c r="S194" s="6"/>
      <c r="T194" s="5"/>
      <c r="U194" s="6"/>
      <c r="V194" s="5"/>
      <c r="W194" s="35"/>
      <c r="X194" s="36"/>
      <c r="Y194" s="9"/>
      <c r="AA194" s="9"/>
      <c r="AB194" s="17"/>
      <c r="AC194" s="9"/>
      <c r="AE194" s="9"/>
      <c r="AF194" s="37"/>
      <c r="AG194" s="16"/>
      <c r="AK194" s="6"/>
      <c r="AM194" s="6"/>
      <c r="AP194" s="38"/>
      <c r="AQ194" s="9"/>
      <c r="AR194" s="14"/>
      <c r="AS194" s="39"/>
      <c r="AU194" s="9"/>
      <c r="AW194" s="9"/>
    </row>
    <row r="195" customFormat="false" ht="15" hidden="false" customHeight="true" outlineLevel="0" collapsed="false">
      <c r="R195" s="5"/>
      <c r="S195" s="6"/>
      <c r="T195" s="5"/>
      <c r="U195" s="6"/>
      <c r="V195" s="5"/>
      <c r="W195" s="35"/>
      <c r="X195" s="36"/>
      <c r="Y195" s="9"/>
      <c r="AA195" s="9"/>
      <c r="AB195" s="17"/>
      <c r="AC195" s="9"/>
      <c r="AE195" s="9"/>
      <c r="AF195" s="37"/>
      <c r="AG195" s="16"/>
      <c r="AK195" s="6"/>
      <c r="AM195" s="6"/>
      <c r="AP195" s="38"/>
      <c r="AQ195" s="9"/>
      <c r="AR195" s="14"/>
      <c r="AS195" s="39"/>
      <c r="AU195" s="9"/>
      <c r="AW195" s="9"/>
    </row>
    <row r="196" customFormat="false" ht="15" hidden="false" customHeight="true" outlineLevel="0" collapsed="false">
      <c r="R196" s="5"/>
      <c r="S196" s="6"/>
      <c r="T196" s="5"/>
      <c r="U196" s="6"/>
      <c r="V196" s="5"/>
      <c r="W196" s="35"/>
      <c r="X196" s="36"/>
      <c r="Y196" s="9"/>
      <c r="AA196" s="9"/>
      <c r="AB196" s="17"/>
      <c r="AC196" s="9"/>
      <c r="AE196" s="9"/>
      <c r="AF196" s="37"/>
      <c r="AG196" s="16"/>
      <c r="AK196" s="6"/>
      <c r="AM196" s="6"/>
      <c r="AP196" s="38"/>
      <c r="AQ196" s="9"/>
      <c r="AR196" s="14"/>
      <c r="AS196" s="39"/>
      <c r="AU196" s="9"/>
      <c r="AW196" s="9"/>
    </row>
    <row r="197" customFormat="false" ht="15" hidden="false" customHeight="true" outlineLevel="0" collapsed="false">
      <c r="R197" s="5"/>
      <c r="S197" s="6"/>
      <c r="T197" s="5"/>
      <c r="U197" s="6"/>
      <c r="V197" s="5"/>
      <c r="W197" s="35"/>
      <c r="X197" s="36"/>
      <c r="Y197" s="9"/>
      <c r="AA197" s="9"/>
      <c r="AB197" s="17"/>
      <c r="AC197" s="9"/>
      <c r="AE197" s="9"/>
      <c r="AF197" s="37"/>
      <c r="AG197" s="16"/>
      <c r="AK197" s="6"/>
      <c r="AM197" s="6"/>
      <c r="AP197" s="38"/>
      <c r="AQ197" s="9"/>
      <c r="AR197" s="14"/>
      <c r="AS197" s="39"/>
      <c r="AU197" s="9"/>
      <c r="AW197" s="9"/>
    </row>
    <row r="198" customFormat="false" ht="15" hidden="false" customHeight="true" outlineLevel="0" collapsed="false">
      <c r="R198" s="5"/>
      <c r="S198" s="6"/>
      <c r="T198" s="5"/>
      <c r="U198" s="6"/>
      <c r="V198" s="5"/>
      <c r="W198" s="35"/>
      <c r="X198" s="36"/>
      <c r="Y198" s="9"/>
      <c r="AA198" s="9"/>
      <c r="AB198" s="17"/>
      <c r="AC198" s="9"/>
      <c r="AE198" s="9"/>
      <c r="AF198" s="37"/>
      <c r="AG198" s="16"/>
      <c r="AK198" s="6"/>
      <c r="AM198" s="6"/>
      <c r="AP198" s="38"/>
      <c r="AQ198" s="9"/>
      <c r="AR198" s="14"/>
      <c r="AS198" s="39"/>
      <c r="AU198" s="9"/>
      <c r="AW198" s="9"/>
    </row>
    <row r="199" customFormat="false" ht="15" hidden="false" customHeight="true" outlineLevel="0" collapsed="false">
      <c r="R199" s="5"/>
      <c r="S199" s="6"/>
      <c r="T199" s="5"/>
      <c r="U199" s="6"/>
      <c r="V199" s="5"/>
      <c r="W199" s="35"/>
      <c r="X199" s="36"/>
      <c r="Y199" s="9"/>
      <c r="AA199" s="9"/>
      <c r="AB199" s="17"/>
      <c r="AC199" s="9"/>
      <c r="AE199" s="9"/>
      <c r="AF199" s="37"/>
      <c r="AG199" s="16"/>
      <c r="AK199" s="6"/>
      <c r="AM199" s="6"/>
      <c r="AP199" s="38"/>
      <c r="AQ199" s="9"/>
      <c r="AR199" s="14"/>
      <c r="AS199" s="39"/>
      <c r="AU199" s="9"/>
      <c r="AW199" s="9"/>
    </row>
    <row r="200" customFormat="false" ht="15" hidden="false" customHeight="true" outlineLevel="0" collapsed="false">
      <c r="R200" s="5"/>
      <c r="S200" s="6"/>
      <c r="T200" s="5"/>
      <c r="U200" s="6"/>
      <c r="V200" s="5"/>
      <c r="W200" s="35"/>
      <c r="X200" s="36"/>
      <c r="Y200" s="9"/>
      <c r="AA200" s="9"/>
      <c r="AB200" s="17"/>
      <c r="AC200" s="9"/>
      <c r="AE200" s="9"/>
      <c r="AF200" s="37"/>
      <c r="AG200" s="16"/>
      <c r="AK200" s="6"/>
      <c r="AM200" s="6"/>
      <c r="AP200" s="38"/>
      <c r="AQ200" s="9"/>
      <c r="AR200" s="14"/>
      <c r="AS200" s="39"/>
      <c r="AU200" s="9"/>
      <c r="AW200" s="9"/>
    </row>
    <row r="201" customFormat="false" ht="15" hidden="false" customHeight="true" outlineLevel="0" collapsed="false">
      <c r="R201" s="5"/>
      <c r="S201" s="6"/>
      <c r="T201" s="5"/>
      <c r="U201" s="6"/>
      <c r="V201" s="5"/>
      <c r="W201" s="35"/>
      <c r="X201" s="36"/>
      <c r="Y201" s="9"/>
      <c r="AA201" s="9"/>
      <c r="AB201" s="17"/>
      <c r="AC201" s="9"/>
      <c r="AE201" s="9"/>
      <c r="AF201" s="37"/>
      <c r="AG201" s="16"/>
      <c r="AK201" s="6"/>
      <c r="AM201" s="6"/>
      <c r="AP201" s="38"/>
      <c r="AQ201" s="9"/>
      <c r="AR201" s="14"/>
      <c r="AS201" s="39"/>
      <c r="AU201" s="9"/>
      <c r="AW201" s="9"/>
    </row>
    <row r="202" customFormat="false" ht="15" hidden="false" customHeight="true" outlineLevel="0" collapsed="false">
      <c r="R202" s="5"/>
      <c r="S202" s="6"/>
      <c r="T202" s="5"/>
      <c r="U202" s="6"/>
      <c r="V202" s="5"/>
      <c r="W202" s="35"/>
      <c r="X202" s="36"/>
      <c r="Y202" s="9"/>
      <c r="AA202" s="9"/>
      <c r="AB202" s="17"/>
      <c r="AC202" s="9"/>
      <c r="AE202" s="9"/>
      <c r="AF202" s="37"/>
      <c r="AG202" s="16"/>
      <c r="AK202" s="6"/>
      <c r="AM202" s="6"/>
      <c r="AP202" s="38"/>
      <c r="AQ202" s="9"/>
      <c r="AR202" s="14"/>
      <c r="AS202" s="39"/>
      <c r="AU202" s="9"/>
      <c r="AW202" s="9"/>
    </row>
    <row r="203" customFormat="false" ht="15" hidden="false" customHeight="true" outlineLevel="0" collapsed="false">
      <c r="R203" s="5"/>
      <c r="S203" s="6"/>
      <c r="T203" s="5"/>
      <c r="U203" s="6"/>
      <c r="V203" s="5"/>
      <c r="W203" s="35"/>
      <c r="X203" s="36"/>
      <c r="Y203" s="9"/>
      <c r="AA203" s="9"/>
      <c r="AB203" s="17"/>
      <c r="AC203" s="9"/>
      <c r="AE203" s="9"/>
      <c r="AF203" s="37"/>
      <c r="AG203" s="16"/>
      <c r="AK203" s="6"/>
      <c r="AM203" s="6"/>
      <c r="AP203" s="38"/>
      <c r="AQ203" s="9"/>
      <c r="AR203" s="14"/>
      <c r="AS203" s="39"/>
      <c r="AU203" s="9"/>
      <c r="AW203" s="9"/>
    </row>
    <row r="204" customFormat="false" ht="15" hidden="false" customHeight="true" outlineLevel="0" collapsed="false">
      <c r="R204" s="5"/>
      <c r="S204" s="6"/>
      <c r="T204" s="5"/>
      <c r="U204" s="6"/>
      <c r="V204" s="5"/>
      <c r="W204" s="35"/>
      <c r="X204" s="36"/>
      <c r="Y204" s="9"/>
      <c r="AA204" s="9"/>
      <c r="AB204" s="17"/>
      <c r="AC204" s="9"/>
      <c r="AE204" s="9"/>
      <c r="AF204" s="37"/>
      <c r="AG204" s="16"/>
      <c r="AK204" s="6"/>
      <c r="AM204" s="6"/>
      <c r="AP204" s="38"/>
      <c r="AQ204" s="9"/>
      <c r="AR204" s="14"/>
      <c r="AS204" s="39"/>
      <c r="AU204" s="9"/>
      <c r="AW204" s="9"/>
    </row>
    <row r="205" customFormat="false" ht="15" hidden="false" customHeight="true" outlineLevel="0" collapsed="false">
      <c r="R205" s="5"/>
      <c r="S205" s="6"/>
      <c r="T205" s="5"/>
      <c r="U205" s="6"/>
      <c r="V205" s="5"/>
      <c r="W205" s="35"/>
      <c r="X205" s="36"/>
      <c r="Y205" s="9"/>
      <c r="AA205" s="9"/>
      <c r="AB205" s="17"/>
      <c r="AC205" s="9"/>
      <c r="AE205" s="9"/>
      <c r="AF205" s="37"/>
      <c r="AG205" s="16"/>
      <c r="AK205" s="6"/>
      <c r="AM205" s="6"/>
      <c r="AP205" s="38"/>
      <c r="AQ205" s="9"/>
      <c r="AR205" s="14"/>
      <c r="AS205" s="39"/>
      <c r="AU205" s="9"/>
      <c r="AW205" s="9"/>
    </row>
    <row r="206" customFormat="false" ht="15" hidden="false" customHeight="true" outlineLevel="0" collapsed="false">
      <c r="R206" s="5"/>
      <c r="S206" s="6"/>
      <c r="T206" s="5"/>
      <c r="U206" s="6"/>
      <c r="V206" s="5"/>
      <c r="W206" s="35"/>
      <c r="X206" s="36"/>
      <c r="Y206" s="9"/>
      <c r="AA206" s="9"/>
      <c r="AB206" s="17"/>
      <c r="AC206" s="9"/>
      <c r="AE206" s="9"/>
      <c r="AF206" s="37"/>
      <c r="AG206" s="16"/>
      <c r="AK206" s="6"/>
      <c r="AM206" s="6"/>
      <c r="AP206" s="38"/>
      <c r="AQ206" s="9"/>
      <c r="AR206" s="14"/>
      <c r="AS206" s="39"/>
      <c r="AU206" s="9"/>
      <c r="AW206" s="9"/>
    </row>
    <row r="207" customFormat="false" ht="15" hidden="false" customHeight="true" outlineLevel="0" collapsed="false">
      <c r="R207" s="5"/>
      <c r="S207" s="6"/>
      <c r="T207" s="5"/>
      <c r="U207" s="6"/>
      <c r="V207" s="5"/>
      <c r="W207" s="35"/>
      <c r="X207" s="36"/>
      <c r="Y207" s="9"/>
      <c r="AA207" s="9"/>
      <c r="AB207" s="17"/>
      <c r="AC207" s="9"/>
      <c r="AE207" s="9"/>
      <c r="AF207" s="37"/>
      <c r="AG207" s="16"/>
      <c r="AK207" s="6"/>
      <c r="AM207" s="6"/>
      <c r="AP207" s="38"/>
      <c r="AQ207" s="9"/>
      <c r="AR207" s="14"/>
      <c r="AS207" s="39"/>
      <c r="AU207" s="9"/>
      <c r="AW207" s="9"/>
    </row>
    <row r="208" customFormat="false" ht="15" hidden="false" customHeight="true" outlineLevel="0" collapsed="false">
      <c r="R208" s="5"/>
      <c r="S208" s="6"/>
      <c r="T208" s="5"/>
      <c r="U208" s="6"/>
      <c r="V208" s="5"/>
      <c r="W208" s="35"/>
      <c r="X208" s="36"/>
      <c r="Y208" s="9"/>
      <c r="AA208" s="9"/>
      <c r="AB208" s="17"/>
      <c r="AC208" s="9"/>
      <c r="AE208" s="9"/>
      <c r="AF208" s="37"/>
      <c r="AG208" s="16"/>
      <c r="AK208" s="6"/>
      <c r="AM208" s="6"/>
      <c r="AP208" s="38"/>
      <c r="AQ208" s="9"/>
      <c r="AR208" s="14"/>
      <c r="AS208" s="39"/>
      <c r="AU208" s="9"/>
      <c r="AW208" s="9"/>
    </row>
    <row r="209" customFormat="false" ht="15" hidden="false" customHeight="true" outlineLevel="0" collapsed="false">
      <c r="R209" s="5"/>
      <c r="S209" s="6"/>
      <c r="T209" s="5"/>
      <c r="U209" s="6"/>
      <c r="V209" s="5"/>
      <c r="W209" s="35"/>
      <c r="X209" s="36"/>
      <c r="Y209" s="9"/>
      <c r="AA209" s="9"/>
      <c r="AB209" s="17"/>
      <c r="AC209" s="9"/>
      <c r="AE209" s="9"/>
      <c r="AF209" s="37"/>
      <c r="AG209" s="16"/>
      <c r="AK209" s="6"/>
      <c r="AM209" s="6"/>
      <c r="AP209" s="38"/>
      <c r="AQ209" s="9"/>
      <c r="AR209" s="14"/>
      <c r="AS209" s="39"/>
      <c r="AU209" s="9"/>
      <c r="AW209" s="9"/>
    </row>
    <row r="210" customFormat="false" ht="15" hidden="false" customHeight="true" outlineLevel="0" collapsed="false">
      <c r="R210" s="5"/>
      <c r="S210" s="6"/>
      <c r="T210" s="5"/>
      <c r="U210" s="6"/>
      <c r="V210" s="5"/>
      <c r="W210" s="35"/>
      <c r="X210" s="36"/>
      <c r="Y210" s="9"/>
      <c r="AA210" s="9"/>
      <c r="AB210" s="17"/>
      <c r="AC210" s="9"/>
      <c r="AE210" s="9"/>
      <c r="AF210" s="37"/>
      <c r="AG210" s="16"/>
      <c r="AK210" s="6"/>
      <c r="AM210" s="6"/>
      <c r="AP210" s="38"/>
      <c r="AQ210" s="9"/>
      <c r="AR210" s="14"/>
      <c r="AS210" s="39"/>
      <c r="AU210" s="9"/>
      <c r="AW210" s="9"/>
    </row>
    <row r="211" customFormat="false" ht="15" hidden="false" customHeight="true" outlineLevel="0" collapsed="false">
      <c r="R211" s="5"/>
      <c r="S211" s="6"/>
      <c r="T211" s="5"/>
      <c r="U211" s="6"/>
      <c r="V211" s="5"/>
      <c r="W211" s="35"/>
      <c r="X211" s="36"/>
      <c r="Y211" s="9"/>
      <c r="AA211" s="9"/>
      <c r="AB211" s="17"/>
      <c r="AC211" s="9"/>
      <c r="AE211" s="9"/>
      <c r="AF211" s="37"/>
      <c r="AG211" s="16"/>
      <c r="AK211" s="6"/>
      <c r="AM211" s="6"/>
      <c r="AP211" s="38"/>
      <c r="AQ211" s="9"/>
      <c r="AR211" s="14"/>
      <c r="AS211" s="39"/>
      <c r="AU211" s="9"/>
      <c r="AW211" s="9"/>
    </row>
    <row r="212" customFormat="false" ht="15" hidden="false" customHeight="true" outlineLevel="0" collapsed="false">
      <c r="R212" s="5"/>
      <c r="S212" s="6"/>
      <c r="T212" s="5"/>
      <c r="U212" s="6"/>
      <c r="V212" s="5"/>
      <c r="W212" s="35"/>
      <c r="X212" s="36"/>
      <c r="Y212" s="9"/>
      <c r="AA212" s="9"/>
      <c r="AB212" s="17"/>
      <c r="AC212" s="9"/>
      <c r="AE212" s="9"/>
      <c r="AF212" s="37"/>
      <c r="AG212" s="16"/>
      <c r="AK212" s="6"/>
      <c r="AM212" s="6"/>
      <c r="AP212" s="38"/>
      <c r="AQ212" s="9"/>
      <c r="AR212" s="14"/>
      <c r="AS212" s="39"/>
      <c r="AU212" s="9"/>
      <c r="AW212" s="9"/>
    </row>
    <row r="213" customFormat="false" ht="15" hidden="false" customHeight="true" outlineLevel="0" collapsed="false">
      <c r="R213" s="5"/>
      <c r="S213" s="6"/>
      <c r="T213" s="5"/>
      <c r="U213" s="6"/>
      <c r="V213" s="5"/>
      <c r="W213" s="35"/>
      <c r="X213" s="36"/>
      <c r="Y213" s="9"/>
      <c r="AA213" s="9"/>
      <c r="AB213" s="17"/>
      <c r="AC213" s="9"/>
      <c r="AE213" s="9"/>
      <c r="AF213" s="37"/>
      <c r="AG213" s="16"/>
      <c r="AK213" s="6"/>
      <c r="AM213" s="6"/>
      <c r="AP213" s="38"/>
      <c r="AQ213" s="9"/>
      <c r="AR213" s="14"/>
      <c r="AS213" s="39"/>
      <c r="AU213" s="9"/>
      <c r="AW213" s="9"/>
    </row>
    <row r="214" customFormat="false" ht="15" hidden="false" customHeight="true" outlineLevel="0" collapsed="false">
      <c r="R214" s="5"/>
      <c r="S214" s="6"/>
      <c r="T214" s="5"/>
      <c r="U214" s="6"/>
      <c r="V214" s="5"/>
      <c r="W214" s="35"/>
      <c r="X214" s="36"/>
      <c r="Y214" s="9"/>
      <c r="AA214" s="9"/>
      <c r="AB214" s="17"/>
      <c r="AC214" s="9"/>
      <c r="AE214" s="9"/>
      <c r="AF214" s="37"/>
      <c r="AG214" s="16"/>
      <c r="AK214" s="6"/>
      <c r="AM214" s="6"/>
      <c r="AP214" s="38"/>
      <c r="AQ214" s="9"/>
      <c r="AR214" s="14"/>
      <c r="AS214" s="39"/>
      <c r="AU214" s="9"/>
      <c r="AW214" s="9"/>
    </row>
    <row r="215" customFormat="false" ht="15" hidden="false" customHeight="true" outlineLevel="0" collapsed="false">
      <c r="R215" s="5"/>
      <c r="S215" s="6"/>
      <c r="T215" s="5"/>
      <c r="U215" s="6"/>
      <c r="V215" s="5"/>
      <c r="W215" s="35"/>
      <c r="X215" s="36"/>
      <c r="Y215" s="9"/>
      <c r="AA215" s="9"/>
      <c r="AB215" s="17"/>
      <c r="AC215" s="9"/>
      <c r="AE215" s="9"/>
      <c r="AF215" s="37"/>
      <c r="AG215" s="16"/>
      <c r="AK215" s="6"/>
      <c r="AM215" s="6"/>
      <c r="AP215" s="38"/>
      <c r="AQ215" s="9"/>
      <c r="AR215" s="14"/>
      <c r="AS215" s="39"/>
      <c r="AU215" s="9"/>
      <c r="AW215" s="9"/>
    </row>
    <row r="216" customFormat="false" ht="15" hidden="false" customHeight="true" outlineLevel="0" collapsed="false">
      <c r="R216" s="5"/>
      <c r="S216" s="6"/>
      <c r="T216" s="5"/>
      <c r="U216" s="6"/>
      <c r="V216" s="5"/>
      <c r="W216" s="35"/>
      <c r="X216" s="36"/>
      <c r="Y216" s="9"/>
      <c r="AA216" s="9"/>
      <c r="AB216" s="17"/>
      <c r="AC216" s="9"/>
      <c r="AE216" s="9"/>
      <c r="AF216" s="37"/>
      <c r="AG216" s="16"/>
      <c r="AK216" s="6"/>
      <c r="AM216" s="6"/>
      <c r="AP216" s="38"/>
      <c r="AQ216" s="9"/>
      <c r="AR216" s="14"/>
      <c r="AS216" s="39"/>
      <c r="AU216" s="9"/>
      <c r="AW216" s="9"/>
    </row>
    <row r="217" customFormat="false" ht="15" hidden="false" customHeight="true" outlineLevel="0" collapsed="false">
      <c r="R217" s="5"/>
      <c r="S217" s="6"/>
      <c r="T217" s="5"/>
      <c r="U217" s="6"/>
      <c r="V217" s="5"/>
      <c r="W217" s="35"/>
      <c r="X217" s="36"/>
      <c r="Y217" s="9"/>
      <c r="AA217" s="9"/>
      <c r="AB217" s="17"/>
      <c r="AC217" s="9"/>
      <c r="AE217" s="9"/>
      <c r="AF217" s="37"/>
      <c r="AG217" s="16"/>
      <c r="AK217" s="6"/>
      <c r="AM217" s="6"/>
      <c r="AP217" s="38"/>
      <c r="AQ217" s="9"/>
      <c r="AR217" s="14"/>
      <c r="AS217" s="39"/>
      <c r="AU217" s="9"/>
      <c r="AW217" s="9"/>
    </row>
    <row r="218" customFormat="false" ht="15" hidden="false" customHeight="true" outlineLevel="0" collapsed="false">
      <c r="R218" s="5"/>
      <c r="S218" s="6"/>
      <c r="T218" s="5"/>
      <c r="U218" s="6"/>
      <c r="V218" s="5"/>
      <c r="W218" s="35"/>
      <c r="X218" s="36"/>
      <c r="Y218" s="9"/>
      <c r="AA218" s="9"/>
      <c r="AB218" s="17"/>
      <c r="AC218" s="9"/>
      <c r="AE218" s="9"/>
      <c r="AF218" s="37"/>
      <c r="AG218" s="16"/>
      <c r="AK218" s="6"/>
      <c r="AM218" s="6"/>
      <c r="AP218" s="38"/>
      <c r="AQ218" s="9"/>
      <c r="AR218" s="14"/>
      <c r="AS218" s="39"/>
      <c r="AU218" s="9"/>
      <c r="AW218" s="9"/>
    </row>
    <row r="219" customFormat="false" ht="15" hidden="false" customHeight="true" outlineLevel="0" collapsed="false">
      <c r="R219" s="5"/>
      <c r="S219" s="6"/>
      <c r="T219" s="5"/>
      <c r="U219" s="6"/>
      <c r="V219" s="5"/>
      <c r="W219" s="35"/>
      <c r="X219" s="36"/>
      <c r="Y219" s="9"/>
      <c r="AA219" s="9"/>
      <c r="AB219" s="17"/>
      <c r="AC219" s="9"/>
      <c r="AE219" s="9"/>
      <c r="AF219" s="37"/>
      <c r="AG219" s="16"/>
      <c r="AK219" s="6"/>
      <c r="AM219" s="6"/>
      <c r="AP219" s="38"/>
      <c r="AQ219" s="9"/>
      <c r="AR219" s="14"/>
      <c r="AS219" s="39"/>
      <c r="AU219" s="9"/>
      <c r="AW219" s="9"/>
    </row>
    <row r="220" customFormat="false" ht="15" hidden="false" customHeight="true" outlineLevel="0" collapsed="false">
      <c r="R220" s="5"/>
      <c r="S220" s="6"/>
      <c r="T220" s="5"/>
      <c r="U220" s="6"/>
      <c r="V220" s="5"/>
      <c r="W220" s="35"/>
      <c r="X220" s="36"/>
      <c r="Y220" s="9"/>
      <c r="AA220" s="9"/>
      <c r="AB220" s="17"/>
      <c r="AC220" s="9"/>
      <c r="AE220" s="9"/>
      <c r="AF220" s="37"/>
      <c r="AG220" s="16"/>
      <c r="AK220" s="6"/>
      <c r="AM220" s="6"/>
      <c r="AP220" s="38"/>
      <c r="AQ220" s="9"/>
      <c r="AR220" s="14"/>
      <c r="AS220" s="39"/>
      <c r="AU220" s="9"/>
      <c r="AW220" s="9"/>
    </row>
    <row r="221" customFormat="false" ht="15" hidden="false" customHeight="true" outlineLevel="0" collapsed="false">
      <c r="R221" s="5"/>
      <c r="S221" s="6"/>
      <c r="T221" s="5"/>
      <c r="U221" s="6"/>
      <c r="V221" s="5"/>
      <c r="W221" s="35"/>
      <c r="X221" s="36"/>
      <c r="Y221" s="9"/>
      <c r="AA221" s="9"/>
      <c r="AB221" s="17"/>
      <c r="AC221" s="9"/>
      <c r="AE221" s="9"/>
      <c r="AF221" s="37"/>
      <c r="AG221" s="16"/>
      <c r="AK221" s="6"/>
      <c r="AM221" s="6"/>
      <c r="AP221" s="38"/>
      <c r="AQ221" s="9"/>
      <c r="AR221" s="14"/>
      <c r="AS221" s="39"/>
      <c r="AU221" s="9"/>
      <c r="AW221" s="9"/>
    </row>
    <row r="222" customFormat="false" ht="15" hidden="false" customHeight="true" outlineLevel="0" collapsed="false">
      <c r="R222" s="5"/>
      <c r="S222" s="6"/>
      <c r="T222" s="5"/>
      <c r="U222" s="6"/>
      <c r="V222" s="5"/>
      <c r="W222" s="35"/>
      <c r="X222" s="36"/>
      <c r="Y222" s="9"/>
      <c r="AA222" s="9"/>
      <c r="AB222" s="17"/>
      <c r="AC222" s="9"/>
      <c r="AE222" s="9"/>
      <c r="AF222" s="37"/>
      <c r="AG222" s="16"/>
      <c r="AK222" s="6"/>
      <c r="AM222" s="6"/>
      <c r="AP222" s="38"/>
      <c r="AQ222" s="9"/>
      <c r="AR222" s="14"/>
      <c r="AS222" s="39"/>
      <c r="AU222" s="9"/>
      <c r="AW222" s="9"/>
    </row>
    <row r="223" customFormat="false" ht="15" hidden="false" customHeight="true" outlineLevel="0" collapsed="false">
      <c r="R223" s="5"/>
      <c r="S223" s="6"/>
      <c r="T223" s="5"/>
      <c r="U223" s="6"/>
      <c r="V223" s="5"/>
      <c r="W223" s="35"/>
      <c r="X223" s="36"/>
      <c r="Y223" s="9"/>
      <c r="AA223" s="9"/>
      <c r="AB223" s="17"/>
      <c r="AC223" s="9"/>
      <c r="AE223" s="9"/>
      <c r="AF223" s="37"/>
      <c r="AG223" s="16"/>
      <c r="AK223" s="6"/>
      <c r="AM223" s="6"/>
      <c r="AP223" s="38"/>
      <c r="AQ223" s="9"/>
      <c r="AR223" s="14"/>
      <c r="AS223" s="39"/>
      <c r="AU223" s="9"/>
      <c r="AW223" s="9"/>
    </row>
    <row r="224" customFormat="false" ht="15" hidden="false" customHeight="true" outlineLevel="0" collapsed="false">
      <c r="R224" s="5"/>
      <c r="S224" s="6"/>
      <c r="T224" s="5"/>
      <c r="U224" s="6"/>
      <c r="V224" s="5"/>
      <c r="W224" s="35"/>
      <c r="X224" s="36"/>
      <c r="Y224" s="9"/>
      <c r="AA224" s="9"/>
      <c r="AB224" s="17"/>
      <c r="AC224" s="9"/>
      <c r="AE224" s="9"/>
      <c r="AF224" s="37"/>
      <c r="AG224" s="16"/>
      <c r="AK224" s="6"/>
      <c r="AM224" s="6"/>
      <c r="AP224" s="38"/>
      <c r="AQ224" s="9"/>
      <c r="AR224" s="14"/>
      <c r="AS224" s="39"/>
      <c r="AU224" s="9"/>
      <c r="AW224" s="9"/>
    </row>
    <row r="225" customFormat="false" ht="15" hidden="false" customHeight="true" outlineLevel="0" collapsed="false">
      <c r="R225" s="5"/>
      <c r="S225" s="6"/>
      <c r="T225" s="5"/>
      <c r="U225" s="6"/>
      <c r="V225" s="5"/>
      <c r="W225" s="35"/>
      <c r="X225" s="36"/>
      <c r="Y225" s="9"/>
      <c r="AA225" s="9"/>
      <c r="AB225" s="17"/>
      <c r="AC225" s="9"/>
      <c r="AE225" s="9"/>
      <c r="AF225" s="37"/>
      <c r="AG225" s="16"/>
      <c r="AK225" s="6"/>
      <c r="AM225" s="6"/>
      <c r="AP225" s="38"/>
      <c r="AQ225" s="9"/>
      <c r="AR225" s="14"/>
      <c r="AS225" s="39"/>
      <c r="AU225" s="9"/>
      <c r="AW225" s="9"/>
    </row>
    <row r="226" customFormat="false" ht="15" hidden="false" customHeight="true" outlineLevel="0" collapsed="false">
      <c r="R226" s="5"/>
      <c r="S226" s="6"/>
      <c r="T226" s="5"/>
      <c r="U226" s="6"/>
      <c r="V226" s="5"/>
      <c r="W226" s="35"/>
      <c r="X226" s="36"/>
      <c r="Y226" s="9"/>
      <c r="AA226" s="9"/>
      <c r="AB226" s="17"/>
      <c r="AC226" s="9"/>
      <c r="AE226" s="9"/>
      <c r="AF226" s="37"/>
      <c r="AG226" s="16"/>
      <c r="AK226" s="6"/>
      <c r="AM226" s="6"/>
      <c r="AP226" s="38"/>
      <c r="AQ226" s="9"/>
      <c r="AR226" s="14"/>
      <c r="AS226" s="39"/>
      <c r="AU226" s="9"/>
      <c r="AW226" s="9"/>
    </row>
    <row r="227" customFormat="false" ht="15" hidden="false" customHeight="true" outlineLevel="0" collapsed="false">
      <c r="R227" s="5"/>
      <c r="S227" s="6"/>
      <c r="T227" s="5"/>
      <c r="U227" s="6"/>
      <c r="V227" s="5"/>
      <c r="W227" s="35"/>
      <c r="X227" s="36"/>
      <c r="Y227" s="9"/>
      <c r="AA227" s="9"/>
      <c r="AB227" s="17"/>
      <c r="AC227" s="9"/>
      <c r="AE227" s="9"/>
      <c r="AF227" s="37"/>
      <c r="AG227" s="16"/>
      <c r="AK227" s="6"/>
      <c r="AM227" s="6"/>
      <c r="AP227" s="38"/>
      <c r="AQ227" s="9"/>
      <c r="AR227" s="14"/>
      <c r="AS227" s="39"/>
      <c r="AU227" s="9"/>
      <c r="AW227" s="9"/>
    </row>
    <row r="228" customFormat="false" ht="15" hidden="false" customHeight="true" outlineLevel="0" collapsed="false">
      <c r="R228" s="5"/>
      <c r="S228" s="6"/>
      <c r="T228" s="5"/>
      <c r="U228" s="6"/>
      <c r="V228" s="5"/>
      <c r="W228" s="35"/>
      <c r="X228" s="36"/>
      <c r="Y228" s="9"/>
      <c r="AA228" s="9"/>
      <c r="AB228" s="17"/>
      <c r="AC228" s="9"/>
      <c r="AE228" s="9"/>
      <c r="AF228" s="37"/>
      <c r="AG228" s="16"/>
      <c r="AK228" s="6"/>
      <c r="AM228" s="6"/>
      <c r="AP228" s="38"/>
      <c r="AQ228" s="9"/>
      <c r="AR228" s="14"/>
      <c r="AS228" s="39"/>
      <c r="AU228" s="9"/>
      <c r="AW228" s="9"/>
    </row>
    <row r="229" customFormat="false" ht="15" hidden="false" customHeight="true" outlineLevel="0" collapsed="false">
      <c r="R229" s="5"/>
      <c r="S229" s="6"/>
      <c r="T229" s="5"/>
      <c r="U229" s="6"/>
      <c r="V229" s="5"/>
      <c r="W229" s="35"/>
      <c r="X229" s="36"/>
      <c r="Y229" s="9"/>
      <c r="AA229" s="9"/>
      <c r="AB229" s="17"/>
      <c r="AC229" s="9"/>
      <c r="AE229" s="9"/>
      <c r="AF229" s="37"/>
      <c r="AG229" s="16"/>
      <c r="AK229" s="6"/>
      <c r="AM229" s="6"/>
      <c r="AP229" s="38"/>
      <c r="AQ229" s="9"/>
      <c r="AR229" s="14"/>
      <c r="AS229" s="39"/>
      <c r="AU229" s="9"/>
      <c r="AW229" s="9"/>
    </row>
    <row r="230" customFormat="false" ht="15" hidden="false" customHeight="true" outlineLevel="0" collapsed="false">
      <c r="R230" s="5"/>
      <c r="S230" s="6"/>
      <c r="T230" s="5"/>
      <c r="U230" s="6"/>
      <c r="V230" s="5"/>
      <c r="W230" s="35"/>
      <c r="X230" s="36"/>
      <c r="Y230" s="9"/>
      <c r="AA230" s="9"/>
      <c r="AB230" s="17"/>
      <c r="AC230" s="9"/>
      <c r="AE230" s="9"/>
      <c r="AF230" s="37"/>
      <c r="AG230" s="16"/>
      <c r="AK230" s="6"/>
      <c r="AM230" s="6"/>
      <c r="AP230" s="38"/>
      <c r="AQ230" s="9"/>
      <c r="AR230" s="14"/>
      <c r="AS230" s="39"/>
      <c r="AU230" s="9"/>
      <c r="AW230" s="9"/>
    </row>
    <row r="231" customFormat="false" ht="15" hidden="false" customHeight="true" outlineLevel="0" collapsed="false">
      <c r="R231" s="5"/>
      <c r="S231" s="6"/>
      <c r="T231" s="5"/>
      <c r="U231" s="6"/>
      <c r="V231" s="5"/>
      <c r="W231" s="35"/>
      <c r="X231" s="36"/>
      <c r="Y231" s="9"/>
      <c r="AA231" s="9"/>
      <c r="AB231" s="17"/>
      <c r="AC231" s="9"/>
      <c r="AE231" s="9"/>
      <c r="AF231" s="37"/>
      <c r="AG231" s="16"/>
      <c r="AK231" s="6"/>
      <c r="AM231" s="6"/>
      <c r="AP231" s="38"/>
      <c r="AQ231" s="9"/>
      <c r="AR231" s="14"/>
      <c r="AS231" s="39"/>
      <c r="AU231" s="9"/>
      <c r="AW231" s="9"/>
    </row>
    <row r="232" customFormat="false" ht="15" hidden="false" customHeight="true" outlineLevel="0" collapsed="false">
      <c r="R232" s="5"/>
      <c r="S232" s="6"/>
      <c r="T232" s="5"/>
      <c r="U232" s="6"/>
      <c r="V232" s="5"/>
      <c r="W232" s="35"/>
      <c r="X232" s="36"/>
      <c r="Y232" s="9"/>
      <c r="AA232" s="9"/>
      <c r="AB232" s="17"/>
      <c r="AC232" s="9"/>
      <c r="AE232" s="9"/>
      <c r="AF232" s="37"/>
      <c r="AG232" s="16"/>
      <c r="AK232" s="6"/>
      <c r="AM232" s="6"/>
      <c r="AP232" s="38"/>
      <c r="AQ232" s="9"/>
      <c r="AR232" s="14"/>
      <c r="AS232" s="39"/>
      <c r="AU232" s="9"/>
      <c r="AW232" s="9"/>
    </row>
    <row r="233" customFormat="false" ht="15" hidden="false" customHeight="true" outlineLevel="0" collapsed="false">
      <c r="R233" s="5"/>
      <c r="S233" s="6"/>
      <c r="T233" s="5"/>
      <c r="U233" s="6"/>
      <c r="V233" s="5"/>
      <c r="W233" s="35"/>
      <c r="X233" s="36"/>
      <c r="Y233" s="9"/>
      <c r="AA233" s="9"/>
      <c r="AB233" s="17"/>
      <c r="AC233" s="9"/>
      <c r="AE233" s="9"/>
      <c r="AF233" s="37"/>
      <c r="AG233" s="16"/>
      <c r="AK233" s="6"/>
      <c r="AM233" s="6"/>
      <c r="AP233" s="38"/>
      <c r="AQ233" s="9"/>
      <c r="AR233" s="14"/>
      <c r="AS233" s="39"/>
      <c r="AU233" s="9"/>
      <c r="AW233" s="9"/>
    </row>
    <row r="234" customFormat="false" ht="15" hidden="false" customHeight="true" outlineLevel="0" collapsed="false">
      <c r="R234" s="5"/>
      <c r="S234" s="6"/>
      <c r="T234" s="5"/>
      <c r="U234" s="6"/>
      <c r="V234" s="5"/>
      <c r="W234" s="35"/>
      <c r="X234" s="36"/>
      <c r="Y234" s="9"/>
      <c r="AA234" s="9"/>
      <c r="AB234" s="17"/>
      <c r="AC234" s="9"/>
      <c r="AE234" s="9"/>
      <c r="AF234" s="37"/>
      <c r="AG234" s="16"/>
      <c r="AK234" s="6"/>
      <c r="AM234" s="6"/>
      <c r="AP234" s="38"/>
      <c r="AQ234" s="9"/>
      <c r="AR234" s="14"/>
      <c r="AS234" s="39"/>
      <c r="AU234" s="9"/>
      <c r="AW234" s="9"/>
    </row>
    <row r="235" customFormat="false" ht="15" hidden="false" customHeight="true" outlineLevel="0" collapsed="false">
      <c r="R235" s="5"/>
      <c r="S235" s="6"/>
      <c r="T235" s="5"/>
      <c r="U235" s="6"/>
      <c r="V235" s="5"/>
      <c r="W235" s="35"/>
      <c r="X235" s="36"/>
      <c r="Y235" s="9"/>
      <c r="AA235" s="9"/>
      <c r="AB235" s="17"/>
      <c r="AC235" s="9"/>
      <c r="AE235" s="9"/>
      <c r="AF235" s="37"/>
      <c r="AG235" s="16"/>
      <c r="AK235" s="6"/>
      <c r="AM235" s="6"/>
      <c r="AP235" s="38"/>
      <c r="AQ235" s="9"/>
      <c r="AR235" s="14"/>
      <c r="AS235" s="39"/>
      <c r="AU235" s="9"/>
      <c r="AW235" s="9"/>
    </row>
    <row r="236" customFormat="false" ht="15" hidden="false" customHeight="true" outlineLevel="0" collapsed="false">
      <c r="R236" s="5"/>
      <c r="S236" s="6"/>
      <c r="T236" s="5"/>
      <c r="U236" s="6"/>
      <c r="V236" s="5"/>
      <c r="W236" s="35"/>
      <c r="X236" s="36"/>
      <c r="Y236" s="9"/>
      <c r="AA236" s="9"/>
      <c r="AB236" s="17"/>
      <c r="AC236" s="9"/>
      <c r="AE236" s="9"/>
      <c r="AF236" s="37"/>
      <c r="AG236" s="16"/>
      <c r="AK236" s="6"/>
      <c r="AM236" s="6"/>
      <c r="AP236" s="38"/>
      <c r="AQ236" s="9"/>
      <c r="AR236" s="14"/>
      <c r="AS236" s="39"/>
      <c r="AU236" s="9"/>
      <c r="AW236" s="9"/>
    </row>
    <row r="237" customFormat="false" ht="15" hidden="false" customHeight="true" outlineLevel="0" collapsed="false">
      <c r="R237" s="5"/>
      <c r="S237" s="6"/>
      <c r="T237" s="5"/>
      <c r="U237" s="6"/>
      <c r="V237" s="5"/>
      <c r="W237" s="35"/>
      <c r="X237" s="36"/>
      <c r="Y237" s="9"/>
      <c r="AA237" s="9"/>
      <c r="AB237" s="17"/>
      <c r="AC237" s="9"/>
      <c r="AE237" s="9"/>
      <c r="AF237" s="37"/>
      <c r="AG237" s="16"/>
      <c r="AK237" s="6"/>
      <c r="AM237" s="6"/>
      <c r="AP237" s="38"/>
      <c r="AQ237" s="9"/>
      <c r="AR237" s="14"/>
      <c r="AS237" s="39"/>
      <c r="AU237" s="9"/>
      <c r="AW237" s="9"/>
    </row>
    <row r="238" customFormat="false" ht="15" hidden="false" customHeight="true" outlineLevel="0" collapsed="false">
      <c r="R238" s="5"/>
      <c r="S238" s="6"/>
      <c r="T238" s="5"/>
      <c r="U238" s="6"/>
      <c r="V238" s="5"/>
      <c r="W238" s="35"/>
      <c r="X238" s="36"/>
      <c r="Y238" s="9"/>
      <c r="AA238" s="9"/>
      <c r="AB238" s="17"/>
      <c r="AC238" s="9"/>
      <c r="AE238" s="9"/>
      <c r="AF238" s="37"/>
      <c r="AG238" s="16"/>
      <c r="AK238" s="6"/>
      <c r="AM238" s="6"/>
      <c r="AP238" s="38"/>
      <c r="AQ238" s="9"/>
      <c r="AR238" s="14"/>
      <c r="AS238" s="39"/>
      <c r="AU238" s="9"/>
      <c r="AW238" s="9"/>
    </row>
    <row r="239" customFormat="false" ht="15" hidden="false" customHeight="true" outlineLevel="0" collapsed="false">
      <c r="R239" s="5"/>
      <c r="S239" s="6"/>
      <c r="T239" s="5"/>
      <c r="U239" s="6"/>
      <c r="V239" s="5"/>
      <c r="W239" s="35"/>
      <c r="X239" s="36"/>
      <c r="Y239" s="9"/>
      <c r="AA239" s="9"/>
      <c r="AB239" s="17"/>
      <c r="AC239" s="9"/>
      <c r="AE239" s="9"/>
      <c r="AF239" s="37"/>
      <c r="AG239" s="16"/>
      <c r="AK239" s="6"/>
      <c r="AM239" s="6"/>
      <c r="AP239" s="38"/>
      <c r="AQ239" s="9"/>
      <c r="AR239" s="14"/>
      <c r="AS239" s="39"/>
      <c r="AU239" s="9"/>
      <c r="AW239" s="9"/>
    </row>
    <row r="240" customFormat="false" ht="15" hidden="false" customHeight="true" outlineLevel="0" collapsed="false">
      <c r="R240" s="5"/>
      <c r="S240" s="6"/>
      <c r="T240" s="5"/>
      <c r="U240" s="6"/>
      <c r="V240" s="5"/>
      <c r="W240" s="35"/>
      <c r="X240" s="36"/>
      <c r="Y240" s="9"/>
      <c r="AA240" s="9"/>
      <c r="AB240" s="17"/>
      <c r="AC240" s="9"/>
      <c r="AE240" s="9"/>
      <c r="AF240" s="37"/>
      <c r="AG240" s="16"/>
      <c r="AK240" s="6"/>
      <c r="AM240" s="6"/>
      <c r="AP240" s="38"/>
      <c r="AQ240" s="9"/>
      <c r="AR240" s="14"/>
      <c r="AS240" s="39"/>
      <c r="AU240" s="9"/>
      <c r="AW240" s="9"/>
    </row>
    <row r="241" customFormat="false" ht="15" hidden="false" customHeight="true" outlineLevel="0" collapsed="false">
      <c r="R241" s="5"/>
      <c r="S241" s="6"/>
      <c r="T241" s="5"/>
      <c r="U241" s="6"/>
      <c r="V241" s="5"/>
      <c r="W241" s="35"/>
      <c r="X241" s="36"/>
      <c r="Y241" s="9"/>
      <c r="AA241" s="9"/>
      <c r="AB241" s="17"/>
      <c r="AC241" s="9"/>
      <c r="AE241" s="9"/>
      <c r="AF241" s="37"/>
      <c r="AG241" s="16"/>
      <c r="AK241" s="6"/>
      <c r="AM241" s="6"/>
      <c r="AP241" s="38"/>
      <c r="AQ241" s="9"/>
      <c r="AR241" s="14"/>
      <c r="AS241" s="39"/>
      <c r="AU241" s="9"/>
      <c r="AW241" s="9"/>
    </row>
    <row r="242" customFormat="false" ht="15" hidden="false" customHeight="true" outlineLevel="0" collapsed="false">
      <c r="R242" s="5"/>
      <c r="S242" s="6"/>
      <c r="T242" s="5"/>
      <c r="U242" s="6"/>
      <c r="V242" s="5"/>
      <c r="W242" s="35"/>
      <c r="X242" s="36"/>
      <c r="Y242" s="9"/>
      <c r="AA242" s="9"/>
      <c r="AB242" s="17"/>
      <c r="AC242" s="9"/>
      <c r="AE242" s="9"/>
      <c r="AF242" s="37"/>
      <c r="AG242" s="16"/>
      <c r="AK242" s="6"/>
      <c r="AM242" s="6"/>
      <c r="AP242" s="38"/>
      <c r="AQ242" s="9"/>
      <c r="AR242" s="14"/>
      <c r="AS242" s="39"/>
      <c r="AU242" s="9"/>
      <c r="AW242" s="9"/>
    </row>
    <row r="243" customFormat="false" ht="15" hidden="false" customHeight="true" outlineLevel="0" collapsed="false">
      <c r="R243" s="5"/>
      <c r="S243" s="6"/>
      <c r="T243" s="5"/>
      <c r="U243" s="6"/>
      <c r="V243" s="5"/>
      <c r="W243" s="35"/>
      <c r="X243" s="36"/>
      <c r="Y243" s="9"/>
      <c r="AA243" s="9"/>
      <c r="AB243" s="17"/>
      <c r="AC243" s="9"/>
      <c r="AE243" s="9"/>
      <c r="AF243" s="37"/>
      <c r="AG243" s="16"/>
      <c r="AK243" s="6"/>
      <c r="AM243" s="6"/>
      <c r="AP243" s="38"/>
      <c r="AQ243" s="9"/>
      <c r="AR243" s="14"/>
      <c r="AS243" s="39"/>
      <c r="AU243" s="9"/>
      <c r="AW243" s="9"/>
    </row>
    <row r="244" customFormat="false" ht="15" hidden="false" customHeight="true" outlineLevel="0" collapsed="false">
      <c r="R244" s="5"/>
      <c r="S244" s="6"/>
      <c r="T244" s="5"/>
      <c r="U244" s="6"/>
      <c r="V244" s="5"/>
      <c r="W244" s="35"/>
      <c r="X244" s="36"/>
      <c r="Y244" s="9"/>
      <c r="AA244" s="9"/>
      <c r="AB244" s="17"/>
      <c r="AC244" s="9"/>
      <c r="AE244" s="9"/>
      <c r="AF244" s="37"/>
      <c r="AG244" s="16"/>
      <c r="AK244" s="6"/>
      <c r="AM244" s="6"/>
      <c r="AP244" s="38"/>
      <c r="AQ244" s="9"/>
      <c r="AR244" s="14"/>
      <c r="AS244" s="39"/>
      <c r="AU244" s="9"/>
      <c r="AW244" s="9"/>
    </row>
    <row r="245" customFormat="false" ht="15" hidden="false" customHeight="true" outlineLevel="0" collapsed="false">
      <c r="R245" s="5"/>
      <c r="S245" s="6"/>
      <c r="T245" s="5"/>
      <c r="U245" s="6"/>
      <c r="V245" s="5"/>
      <c r="W245" s="35"/>
      <c r="X245" s="36"/>
      <c r="Y245" s="9"/>
      <c r="AA245" s="9"/>
      <c r="AB245" s="17"/>
      <c r="AC245" s="9"/>
      <c r="AE245" s="9"/>
      <c r="AF245" s="37"/>
      <c r="AG245" s="16"/>
      <c r="AK245" s="6"/>
      <c r="AM245" s="6"/>
      <c r="AP245" s="38"/>
      <c r="AQ245" s="9"/>
      <c r="AR245" s="14"/>
      <c r="AS245" s="39"/>
      <c r="AU245" s="9"/>
      <c r="AW245" s="9"/>
    </row>
    <row r="246" customFormat="false" ht="15" hidden="false" customHeight="true" outlineLevel="0" collapsed="false">
      <c r="R246" s="5"/>
      <c r="S246" s="6"/>
      <c r="T246" s="5"/>
      <c r="U246" s="6"/>
      <c r="V246" s="5"/>
      <c r="W246" s="35"/>
      <c r="X246" s="36"/>
      <c r="Y246" s="9"/>
      <c r="AA246" s="9"/>
      <c r="AB246" s="17"/>
      <c r="AC246" s="9"/>
      <c r="AE246" s="9"/>
      <c r="AF246" s="37"/>
      <c r="AG246" s="16"/>
      <c r="AK246" s="6"/>
      <c r="AM246" s="6"/>
      <c r="AP246" s="38"/>
      <c r="AQ246" s="9"/>
      <c r="AR246" s="14"/>
      <c r="AS246" s="39"/>
      <c r="AU246" s="9"/>
      <c r="AW246" s="9"/>
    </row>
    <row r="247" customFormat="false" ht="15" hidden="false" customHeight="true" outlineLevel="0" collapsed="false">
      <c r="R247" s="5"/>
      <c r="S247" s="6"/>
      <c r="T247" s="5"/>
      <c r="U247" s="6"/>
      <c r="V247" s="5"/>
      <c r="W247" s="35"/>
      <c r="X247" s="36"/>
      <c r="Y247" s="9"/>
      <c r="AA247" s="9"/>
      <c r="AB247" s="17"/>
      <c r="AC247" s="9"/>
      <c r="AE247" s="9"/>
      <c r="AF247" s="37"/>
      <c r="AG247" s="16"/>
      <c r="AK247" s="6"/>
      <c r="AM247" s="6"/>
      <c r="AP247" s="38"/>
      <c r="AQ247" s="9"/>
      <c r="AR247" s="14"/>
      <c r="AS247" s="39"/>
      <c r="AU247" s="9"/>
      <c r="AW247" s="9"/>
    </row>
    <row r="248" customFormat="false" ht="15" hidden="false" customHeight="true" outlineLevel="0" collapsed="false">
      <c r="R248" s="5"/>
      <c r="S248" s="6"/>
      <c r="T248" s="5"/>
      <c r="U248" s="6"/>
      <c r="V248" s="5"/>
      <c r="W248" s="35"/>
      <c r="X248" s="36"/>
      <c r="Y248" s="9"/>
      <c r="AA248" s="9"/>
      <c r="AB248" s="17"/>
      <c r="AC248" s="9"/>
      <c r="AE248" s="9"/>
      <c r="AF248" s="37"/>
      <c r="AG248" s="16"/>
      <c r="AK248" s="6"/>
      <c r="AM248" s="6"/>
      <c r="AP248" s="38"/>
      <c r="AQ248" s="9"/>
      <c r="AR248" s="14"/>
      <c r="AS248" s="39"/>
      <c r="AU248" s="9"/>
      <c r="AW248" s="9"/>
    </row>
    <row r="249" customFormat="false" ht="15" hidden="false" customHeight="true" outlineLevel="0" collapsed="false">
      <c r="R249" s="5"/>
      <c r="S249" s="6"/>
      <c r="T249" s="5"/>
      <c r="U249" s="6"/>
      <c r="V249" s="5"/>
      <c r="W249" s="35"/>
      <c r="X249" s="36"/>
      <c r="Y249" s="9"/>
      <c r="AA249" s="9"/>
      <c r="AB249" s="17"/>
      <c r="AC249" s="9"/>
      <c r="AE249" s="9"/>
      <c r="AF249" s="37"/>
      <c r="AG249" s="16"/>
      <c r="AK249" s="6"/>
      <c r="AM249" s="6"/>
      <c r="AP249" s="38"/>
      <c r="AQ249" s="9"/>
      <c r="AR249" s="14"/>
      <c r="AS249" s="39"/>
      <c r="AU249" s="9"/>
      <c r="AW249" s="9"/>
    </row>
    <row r="250" customFormat="false" ht="15" hidden="false" customHeight="true" outlineLevel="0" collapsed="false">
      <c r="R250" s="5"/>
      <c r="S250" s="6"/>
      <c r="T250" s="5"/>
      <c r="U250" s="6"/>
      <c r="V250" s="5"/>
      <c r="W250" s="35"/>
      <c r="X250" s="36"/>
      <c r="Y250" s="9"/>
      <c r="AA250" s="9"/>
      <c r="AB250" s="17"/>
      <c r="AC250" s="9"/>
      <c r="AE250" s="9"/>
      <c r="AF250" s="37"/>
      <c r="AG250" s="16"/>
      <c r="AK250" s="6"/>
      <c r="AM250" s="6"/>
      <c r="AP250" s="38"/>
      <c r="AQ250" s="9"/>
      <c r="AR250" s="14"/>
      <c r="AS250" s="39"/>
      <c r="AU250" s="9"/>
      <c r="AW250" s="9"/>
    </row>
    <row r="251" customFormat="false" ht="15" hidden="false" customHeight="true" outlineLevel="0" collapsed="false">
      <c r="R251" s="5"/>
      <c r="S251" s="6"/>
      <c r="T251" s="5"/>
      <c r="U251" s="6"/>
      <c r="V251" s="5"/>
      <c r="W251" s="35"/>
      <c r="X251" s="36"/>
      <c r="Y251" s="9"/>
      <c r="AA251" s="9"/>
      <c r="AB251" s="17"/>
      <c r="AC251" s="9"/>
      <c r="AE251" s="9"/>
      <c r="AF251" s="37"/>
      <c r="AG251" s="16"/>
      <c r="AK251" s="6"/>
      <c r="AM251" s="6"/>
      <c r="AP251" s="38"/>
      <c r="AQ251" s="9"/>
      <c r="AR251" s="14"/>
      <c r="AS251" s="39"/>
      <c r="AU251" s="9"/>
      <c r="AW251" s="9"/>
    </row>
    <row r="252" customFormat="false" ht="15" hidden="false" customHeight="true" outlineLevel="0" collapsed="false">
      <c r="R252" s="5"/>
      <c r="S252" s="6"/>
      <c r="T252" s="5"/>
      <c r="U252" s="6"/>
      <c r="V252" s="5"/>
      <c r="W252" s="35"/>
      <c r="X252" s="36"/>
      <c r="Y252" s="9"/>
      <c r="AA252" s="9"/>
      <c r="AB252" s="17"/>
      <c r="AC252" s="9"/>
      <c r="AE252" s="9"/>
      <c r="AF252" s="37"/>
      <c r="AG252" s="16"/>
      <c r="AK252" s="6"/>
      <c r="AM252" s="6"/>
      <c r="AP252" s="38"/>
      <c r="AQ252" s="9"/>
      <c r="AR252" s="14"/>
      <c r="AS252" s="39"/>
      <c r="AU252" s="9"/>
      <c r="AW252" s="9"/>
    </row>
    <row r="253" customFormat="false" ht="15" hidden="false" customHeight="true" outlineLevel="0" collapsed="false">
      <c r="R253" s="5"/>
      <c r="S253" s="6"/>
      <c r="T253" s="5"/>
      <c r="U253" s="6"/>
      <c r="V253" s="5"/>
      <c r="W253" s="35"/>
      <c r="X253" s="36"/>
      <c r="Y253" s="9"/>
      <c r="AA253" s="9"/>
      <c r="AB253" s="17"/>
      <c r="AC253" s="9"/>
      <c r="AE253" s="9"/>
      <c r="AF253" s="37"/>
      <c r="AG253" s="16"/>
      <c r="AK253" s="6"/>
      <c r="AM253" s="6"/>
      <c r="AP253" s="38"/>
      <c r="AQ253" s="9"/>
      <c r="AR253" s="14"/>
      <c r="AS253" s="39"/>
      <c r="AU253" s="9"/>
      <c r="AW253" s="9"/>
    </row>
    <row r="254" customFormat="false" ht="15" hidden="false" customHeight="true" outlineLevel="0" collapsed="false">
      <c r="R254" s="5"/>
      <c r="S254" s="6"/>
      <c r="T254" s="5"/>
      <c r="U254" s="6"/>
      <c r="V254" s="5"/>
      <c r="W254" s="35"/>
      <c r="X254" s="36"/>
      <c r="Y254" s="9"/>
      <c r="AA254" s="9"/>
      <c r="AB254" s="17"/>
      <c r="AC254" s="9"/>
      <c r="AE254" s="9"/>
      <c r="AF254" s="37"/>
      <c r="AG254" s="16"/>
      <c r="AK254" s="6"/>
      <c r="AM254" s="6"/>
      <c r="AP254" s="38"/>
      <c r="AQ254" s="9"/>
      <c r="AR254" s="14"/>
      <c r="AS254" s="39"/>
      <c r="AU254" s="9"/>
      <c r="AW254" s="9"/>
    </row>
    <row r="255" customFormat="false" ht="15" hidden="false" customHeight="true" outlineLevel="0" collapsed="false">
      <c r="R255" s="5"/>
      <c r="S255" s="6"/>
      <c r="T255" s="5"/>
      <c r="U255" s="6"/>
      <c r="V255" s="5"/>
      <c r="W255" s="35"/>
      <c r="X255" s="36"/>
      <c r="Y255" s="9"/>
      <c r="AA255" s="9"/>
      <c r="AB255" s="17"/>
      <c r="AC255" s="9"/>
      <c r="AE255" s="9"/>
      <c r="AF255" s="37"/>
      <c r="AG255" s="16"/>
      <c r="AK255" s="6"/>
      <c r="AM255" s="6"/>
      <c r="AP255" s="38"/>
      <c r="AQ255" s="9"/>
      <c r="AR255" s="14"/>
      <c r="AS255" s="39"/>
      <c r="AU255" s="9"/>
      <c r="AW255" s="9"/>
    </row>
    <row r="256" customFormat="false" ht="15" hidden="false" customHeight="true" outlineLevel="0" collapsed="false">
      <c r="R256" s="5"/>
      <c r="S256" s="6"/>
      <c r="T256" s="5"/>
      <c r="U256" s="6"/>
      <c r="V256" s="5"/>
      <c r="W256" s="35"/>
      <c r="X256" s="36"/>
      <c r="Y256" s="9"/>
      <c r="AA256" s="9"/>
      <c r="AB256" s="17"/>
      <c r="AC256" s="9"/>
      <c r="AE256" s="9"/>
      <c r="AF256" s="37"/>
      <c r="AG256" s="16"/>
      <c r="AK256" s="6"/>
      <c r="AM256" s="6"/>
      <c r="AP256" s="38"/>
      <c r="AQ256" s="9"/>
      <c r="AR256" s="14"/>
      <c r="AS256" s="39"/>
      <c r="AU256" s="9"/>
      <c r="AW256" s="9"/>
    </row>
    <row r="257" customFormat="false" ht="15" hidden="false" customHeight="true" outlineLevel="0" collapsed="false">
      <c r="R257" s="5"/>
      <c r="S257" s="6"/>
      <c r="T257" s="5"/>
      <c r="U257" s="6"/>
      <c r="V257" s="5"/>
      <c r="W257" s="35"/>
      <c r="X257" s="36"/>
      <c r="Y257" s="9"/>
      <c r="AA257" s="9"/>
      <c r="AB257" s="17"/>
      <c r="AC257" s="9"/>
      <c r="AE257" s="9"/>
      <c r="AF257" s="37"/>
      <c r="AG257" s="16"/>
      <c r="AK257" s="6"/>
      <c r="AM257" s="6"/>
      <c r="AP257" s="38"/>
      <c r="AQ257" s="9"/>
      <c r="AR257" s="14"/>
      <c r="AS257" s="39"/>
      <c r="AU257" s="9"/>
      <c r="AW257" s="9"/>
    </row>
    <row r="258" customFormat="false" ht="15" hidden="false" customHeight="true" outlineLevel="0" collapsed="false">
      <c r="R258" s="5"/>
      <c r="S258" s="6"/>
      <c r="T258" s="5"/>
      <c r="U258" s="6"/>
      <c r="V258" s="5"/>
      <c r="W258" s="35"/>
      <c r="X258" s="36"/>
      <c r="Y258" s="9"/>
      <c r="AA258" s="9"/>
      <c r="AB258" s="17"/>
      <c r="AC258" s="9"/>
      <c r="AE258" s="9"/>
      <c r="AF258" s="37"/>
      <c r="AG258" s="16"/>
      <c r="AK258" s="6"/>
      <c r="AM258" s="6"/>
      <c r="AP258" s="38"/>
      <c r="AQ258" s="9"/>
      <c r="AR258" s="14"/>
      <c r="AS258" s="39"/>
      <c r="AU258" s="9"/>
      <c r="AW258" s="9"/>
    </row>
    <row r="259" customFormat="false" ht="15" hidden="false" customHeight="true" outlineLevel="0" collapsed="false">
      <c r="R259" s="5"/>
      <c r="S259" s="6"/>
      <c r="T259" s="5"/>
      <c r="U259" s="6"/>
      <c r="V259" s="5"/>
      <c r="W259" s="35"/>
      <c r="X259" s="36"/>
      <c r="Y259" s="9"/>
      <c r="AA259" s="9"/>
      <c r="AB259" s="17"/>
      <c r="AC259" s="9"/>
      <c r="AE259" s="9"/>
      <c r="AF259" s="37"/>
      <c r="AG259" s="16"/>
      <c r="AK259" s="6"/>
      <c r="AM259" s="6"/>
      <c r="AP259" s="38"/>
      <c r="AQ259" s="9"/>
      <c r="AR259" s="14"/>
      <c r="AS259" s="39"/>
      <c r="AU259" s="9"/>
      <c r="AW259" s="9"/>
    </row>
    <row r="260" customFormat="false" ht="15" hidden="false" customHeight="true" outlineLevel="0" collapsed="false">
      <c r="R260" s="5"/>
      <c r="S260" s="6"/>
      <c r="T260" s="5"/>
      <c r="U260" s="6"/>
      <c r="V260" s="5"/>
      <c r="W260" s="35"/>
      <c r="X260" s="36"/>
      <c r="Y260" s="9"/>
      <c r="AA260" s="9"/>
      <c r="AB260" s="17"/>
      <c r="AC260" s="9"/>
      <c r="AE260" s="9"/>
      <c r="AF260" s="37"/>
      <c r="AG260" s="16"/>
      <c r="AK260" s="6"/>
      <c r="AM260" s="6"/>
      <c r="AP260" s="38"/>
      <c r="AQ260" s="9"/>
      <c r="AR260" s="14"/>
      <c r="AS260" s="39"/>
      <c r="AU260" s="9"/>
      <c r="AW260" s="9"/>
    </row>
    <row r="261" customFormat="false" ht="15" hidden="false" customHeight="true" outlineLevel="0" collapsed="false">
      <c r="R261" s="5"/>
      <c r="S261" s="6"/>
      <c r="T261" s="5"/>
      <c r="U261" s="6"/>
      <c r="V261" s="5"/>
      <c r="W261" s="35"/>
      <c r="X261" s="36"/>
      <c r="Y261" s="9"/>
      <c r="AA261" s="9"/>
      <c r="AB261" s="17"/>
      <c r="AC261" s="9"/>
      <c r="AE261" s="9"/>
      <c r="AF261" s="37"/>
      <c r="AG261" s="16"/>
      <c r="AK261" s="6"/>
      <c r="AM261" s="6"/>
      <c r="AP261" s="38"/>
      <c r="AQ261" s="9"/>
      <c r="AR261" s="14"/>
      <c r="AS261" s="39"/>
      <c r="AU261" s="9"/>
      <c r="AW261" s="9"/>
    </row>
    <row r="262" customFormat="false" ht="15" hidden="false" customHeight="true" outlineLevel="0" collapsed="false">
      <c r="R262" s="5"/>
      <c r="S262" s="6"/>
      <c r="T262" s="5"/>
      <c r="U262" s="6"/>
      <c r="V262" s="5"/>
      <c r="W262" s="35"/>
      <c r="X262" s="36"/>
      <c r="Y262" s="9"/>
      <c r="AA262" s="9"/>
      <c r="AB262" s="17"/>
      <c r="AC262" s="9"/>
      <c r="AE262" s="9"/>
      <c r="AF262" s="37"/>
      <c r="AG262" s="16"/>
      <c r="AK262" s="6"/>
      <c r="AM262" s="6"/>
      <c r="AP262" s="38"/>
      <c r="AQ262" s="9"/>
      <c r="AR262" s="14"/>
      <c r="AS262" s="39"/>
      <c r="AU262" s="9"/>
      <c r="AW262" s="9"/>
    </row>
    <row r="263" customFormat="false" ht="15" hidden="false" customHeight="true" outlineLevel="0" collapsed="false">
      <c r="R263" s="5"/>
      <c r="S263" s="6"/>
      <c r="T263" s="5"/>
      <c r="U263" s="6"/>
      <c r="V263" s="5"/>
      <c r="W263" s="35"/>
      <c r="X263" s="36"/>
      <c r="Y263" s="9"/>
      <c r="AA263" s="9"/>
      <c r="AB263" s="17"/>
      <c r="AC263" s="9"/>
      <c r="AE263" s="9"/>
      <c r="AF263" s="37"/>
      <c r="AG263" s="16"/>
      <c r="AK263" s="6"/>
      <c r="AM263" s="6"/>
      <c r="AP263" s="38"/>
      <c r="AQ263" s="9"/>
      <c r="AR263" s="14"/>
      <c r="AS263" s="39"/>
      <c r="AU263" s="9"/>
      <c r="AW263" s="9"/>
    </row>
    <row r="264" customFormat="false" ht="15" hidden="false" customHeight="true" outlineLevel="0" collapsed="false">
      <c r="R264" s="5"/>
      <c r="S264" s="6"/>
      <c r="T264" s="5"/>
      <c r="U264" s="6"/>
      <c r="V264" s="5"/>
      <c r="W264" s="35"/>
      <c r="X264" s="36"/>
      <c r="Y264" s="9"/>
      <c r="AA264" s="9"/>
      <c r="AB264" s="17"/>
      <c r="AC264" s="9"/>
      <c r="AE264" s="9"/>
      <c r="AF264" s="37"/>
      <c r="AG264" s="16"/>
      <c r="AK264" s="6"/>
      <c r="AM264" s="6"/>
      <c r="AP264" s="38"/>
      <c r="AQ264" s="9"/>
      <c r="AR264" s="14"/>
      <c r="AS264" s="39"/>
      <c r="AU264" s="9"/>
      <c r="AW264" s="9"/>
    </row>
    <row r="265" customFormat="false" ht="15" hidden="false" customHeight="true" outlineLevel="0" collapsed="false">
      <c r="R265" s="5"/>
      <c r="S265" s="6"/>
      <c r="T265" s="5"/>
      <c r="U265" s="6"/>
      <c r="V265" s="5"/>
      <c r="W265" s="35"/>
      <c r="X265" s="36"/>
      <c r="Y265" s="9"/>
      <c r="AA265" s="9"/>
      <c r="AB265" s="17"/>
      <c r="AC265" s="9"/>
      <c r="AE265" s="9"/>
      <c r="AF265" s="37"/>
      <c r="AG265" s="16"/>
      <c r="AK265" s="6"/>
      <c r="AM265" s="6"/>
      <c r="AP265" s="38"/>
      <c r="AQ265" s="9"/>
      <c r="AR265" s="14"/>
      <c r="AS265" s="39"/>
      <c r="AU265" s="9"/>
      <c r="AW265" s="9"/>
    </row>
    <row r="266" customFormat="false" ht="15" hidden="false" customHeight="true" outlineLevel="0" collapsed="false">
      <c r="R266" s="5"/>
      <c r="S266" s="6"/>
      <c r="T266" s="5"/>
      <c r="U266" s="6"/>
      <c r="V266" s="5"/>
      <c r="W266" s="35"/>
      <c r="X266" s="36"/>
      <c r="Y266" s="9"/>
      <c r="AA266" s="9"/>
      <c r="AB266" s="17"/>
      <c r="AC266" s="9"/>
      <c r="AE266" s="9"/>
      <c r="AF266" s="37"/>
      <c r="AG266" s="16"/>
      <c r="AK266" s="6"/>
      <c r="AM266" s="6"/>
      <c r="AP266" s="38"/>
      <c r="AQ266" s="9"/>
      <c r="AR266" s="14"/>
      <c r="AS266" s="39"/>
      <c r="AU266" s="9"/>
      <c r="AW266" s="9"/>
    </row>
    <row r="267" customFormat="false" ht="15" hidden="false" customHeight="true" outlineLevel="0" collapsed="false">
      <c r="R267" s="5"/>
      <c r="S267" s="6"/>
      <c r="T267" s="5"/>
      <c r="U267" s="6"/>
      <c r="V267" s="5"/>
      <c r="W267" s="35"/>
      <c r="X267" s="36"/>
      <c r="Y267" s="9"/>
      <c r="AA267" s="9"/>
      <c r="AB267" s="17"/>
      <c r="AC267" s="9"/>
      <c r="AE267" s="9"/>
      <c r="AF267" s="37"/>
      <c r="AG267" s="16"/>
      <c r="AK267" s="6"/>
      <c r="AM267" s="6"/>
      <c r="AP267" s="38"/>
      <c r="AQ267" s="9"/>
      <c r="AR267" s="14"/>
      <c r="AS267" s="39"/>
      <c r="AU267" s="9"/>
      <c r="AW267" s="9"/>
    </row>
    <row r="268" customFormat="false" ht="15" hidden="false" customHeight="true" outlineLevel="0" collapsed="false">
      <c r="R268" s="5"/>
      <c r="S268" s="6"/>
      <c r="T268" s="5"/>
      <c r="U268" s="6"/>
      <c r="V268" s="5"/>
      <c r="W268" s="35"/>
      <c r="X268" s="36"/>
      <c r="Y268" s="9"/>
      <c r="AA268" s="9"/>
      <c r="AB268" s="17"/>
      <c r="AC268" s="9"/>
      <c r="AE268" s="9"/>
      <c r="AF268" s="37"/>
      <c r="AG268" s="16"/>
      <c r="AK268" s="6"/>
      <c r="AM268" s="6"/>
      <c r="AP268" s="38"/>
      <c r="AQ268" s="9"/>
      <c r="AR268" s="14"/>
      <c r="AS268" s="39"/>
      <c r="AU268" s="9"/>
      <c r="AW268" s="9"/>
    </row>
    <row r="269" customFormat="false" ht="15" hidden="false" customHeight="true" outlineLevel="0" collapsed="false">
      <c r="R269" s="5"/>
      <c r="S269" s="6"/>
      <c r="T269" s="5"/>
      <c r="U269" s="6"/>
      <c r="V269" s="5"/>
      <c r="W269" s="35"/>
      <c r="X269" s="36"/>
      <c r="Y269" s="9"/>
      <c r="AA269" s="9"/>
      <c r="AB269" s="17"/>
      <c r="AC269" s="9"/>
      <c r="AE269" s="9"/>
      <c r="AF269" s="37"/>
      <c r="AG269" s="16"/>
      <c r="AK269" s="6"/>
      <c r="AM269" s="6"/>
      <c r="AP269" s="38"/>
      <c r="AQ269" s="9"/>
      <c r="AR269" s="14"/>
      <c r="AS269" s="39"/>
      <c r="AU269" s="9"/>
      <c r="AW269" s="9"/>
    </row>
    <row r="270" customFormat="false" ht="15" hidden="false" customHeight="true" outlineLevel="0" collapsed="false">
      <c r="R270" s="5"/>
      <c r="S270" s="6"/>
      <c r="T270" s="5"/>
      <c r="U270" s="6"/>
      <c r="V270" s="5"/>
      <c r="W270" s="35"/>
      <c r="X270" s="36"/>
      <c r="Y270" s="9"/>
      <c r="AA270" s="9"/>
      <c r="AB270" s="17"/>
      <c r="AC270" s="9"/>
      <c r="AE270" s="9"/>
      <c r="AF270" s="37"/>
      <c r="AG270" s="16"/>
      <c r="AK270" s="6"/>
      <c r="AM270" s="6"/>
      <c r="AP270" s="38"/>
      <c r="AQ270" s="9"/>
      <c r="AR270" s="14"/>
      <c r="AS270" s="39"/>
      <c r="AU270" s="9"/>
      <c r="AW270" s="9"/>
    </row>
    <row r="271" customFormat="false" ht="15" hidden="false" customHeight="true" outlineLevel="0" collapsed="false">
      <c r="R271" s="5"/>
      <c r="S271" s="6"/>
      <c r="T271" s="5"/>
      <c r="U271" s="6"/>
      <c r="V271" s="5"/>
      <c r="W271" s="35"/>
      <c r="X271" s="36"/>
      <c r="Y271" s="9"/>
      <c r="AA271" s="9"/>
      <c r="AB271" s="17"/>
      <c r="AC271" s="9"/>
      <c r="AE271" s="9"/>
      <c r="AF271" s="37"/>
      <c r="AG271" s="16"/>
      <c r="AK271" s="6"/>
      <c r="AM271" s="6"/>
      <c r="AP271" s="38"/>
      <c r="AQ271" s="9"/>
      <c r="AR271" s="14"/>
      <c r="AS271" s="39"/>
      <c r="AU271" s="9"/>
      <c r="AW271" s="9"/>
    </row>
    <row r="272" customFormat="false" ht="15" hidden="false" customHeight="true" outlineLevel="0" collapsed="false">
      <c r="R272" s="5"/>
      <c r="S272" s="6"/>
      <c r="T272" s="5"/>
      <c r="U272" s="6"/>
      <c r="V272" s="5"/>
      <c r="W272" s="35"/>
      <c r="X272" s="36"/>
      <c r="Y272" s="9"/>
      <c r="AA272" s="9"/>
      <c r="AB272" s="17"/>
      <c r="AC272" s="9"/>
      <c r="AE272" s="9"/>
      <c r="AF272" s="37"/>
      <c r="AG272" s="16"/>
      <c r="AK272" s="6"/>
      <c r="AM272" s="6"/>
      <c r="AP272" s="38"/>
      <c r="AQ272" s="9"/>
      <c r="AR272" s="14"/>
      <c r="AS272" s="39"/>
      <c r="AU272" s="9"/>
      <c r="AW272" s="9"/>
    </row>
    <row r="273" customFormat="false" ht="15" hidden="false" customHeight="true" outlineLevel="0" collapsed="false">
      <c r="R273" s="5"/>
      <c r="S273" s="6"/>
      <c r="T273" s="5"/>
      <c r="U273" s="6"/>
      <c r="V273" s="5"/>
      <c r="W273" s="35"/>
      <c r="X273" s="36"/>
      <c r="Y273" s="9"/>
      <c r="AA273" s="9"/>
      <c r="AB273" s="17"/>
      <c r="AC273" s="9"/>
      <c r="AE273" s="9"/>
      <c r="AF273" s="37"/>
      <c r="AG273" s="16"/>
      <c r="AK273" s="6"/>
      <c r="AM273" s="6"/>
      <c r="AP273" s="38"/>
      <c r="AQ273" s="9"/>
      <c r="AR273" s="14"/>
      <c r="AS273" s="39"/>
      <c r="AU273" s="9"/>
      <c r="AW273" s="9"/>
    </row>
    <row r="274" customFormat="false" ht="15" hidden="false" customHeight="true" outlineLevel="0" collapsed="false">
      <c r="R274" s="5"/>
      <c r="S274" s="6"/>
      <c r="T274" s="5"/>
      <c r="U274" s="6"/>
      <c r="V274" s="5"/>
      <c r="W274" s="35"/>
      <c r="X274" s="36"/>
      <c r="Y274" s="9"/>
      <c r="AA274" s="9"/>
      <c r="AB274" s="17"/>
      <c r="AC274" s="9"/>
      <c r="AE274" s="9"/>
      <c r="AF274" s="37"/>
      <c r="AG274" s="16"/>
      <c r="AK274" s="6"/>
      <c r="AM274" s="6"/>
      <c r="AP274" s="38"/>
      <c r="AQ274" s="9"/>
      <c r="AR274" s="14"/>
      <c r="AS274" s="39"/>
      <c r="AU274" s="9"/>
      <c r="AW274" s="9"/>
    </row>
    <row r="275" customFormat="false" ht="15" hidden="false" customHeight="true" outlineLevel="0" collapsed="false">
      <c r="R275" s="5"/>
      <c r="S275" s="6"/>
      <c r="T275" s="5"/>
      <c r="U275" s="6"/>
      <c r="V275" s="5"/>
      <c r="W275" s="35"/>
      <c r="X275" s="36"/>
      <c r="Y275" s="9"/>
      <c r="AA275" s="9"/>
      <c r="AB275" s="17"/>
      <c r="AC275" s="9"/>
      <c r="AE275" s="9"/>
      <c r="AF275" s="37"/>
      <c r="AG275" s="16"/>
      <c r="AK275" s="6"/>
      <c r="AM275" s="6"/>
      <c r="AP275" s="38"/>
      <c r="AQ275" s="9"/>
      <c r="AR275" s="14"/>
      <c r="AS275" s="39"/>
      <c r="AU275" s="9"/>
      <c r="AW275" s="9"/>
    </row>
    <row r="276" customFormat="false" ht="15" hidden="false" customHeight="true" outlineLevel="0" collapsed="false">
      <c r="R276" s="5"/>
      <c r="S276" s="6"/>
      <c r="T276" s="5"/>
      <c r="U276" s="6"/>
      <c r="V276" s="5"/>
      <c r="W276" s="35"/>
      <c r="X276" s="36"/>
      <c r="Y276" s="9"/>
      <c r="AA276" s="9"/>
      <c r="AB276" s="17"/>
      <c r="AC276" s="9"/>
      <c r="AE276" s="9"/>
      <c r="AF276" s="37"/>
      <c r="AG276" s="16"/>
      <c r="AK276" s="6"/>
      <c r="AM276" s="6"/>
      <c r="AP276" s="38"/>
      <c r="AQ276" s="9"/>
      <c r="AR276" s="14"/>
      <c r="AS276" s="39"/>
      <c r="AU276" s="9"/>
      <c r="AW276" s="9"/>
    </row>
    <row r="277" customFormat="false" ht="15" hidden="false" customHeight="true" outlineLevel="0" collapsed="false">
      <c r="R277" s="5"/>
      <c r="S277" s="6"/>
      <c r="T277" s="5"/>
      <c r="U277" s="6"/>
      <c r="V277" s="5"/>
      <c r="W277" s="35"/>
      <c r="X277" s="36"/>
      <c r="Y277" s="9"/>
      <c r="AA277" s="9"/>
      <c r="AB277" s="17"/>
      <c r="AC277" s="9"/>
      <c r="AE277" s="9"/>
      <c r="AF277" s="37"/>
      <c r="AG277" s="16"/>
      <c r="AK277" s="6"/>
      <c r="AM277" s="6"/>
      <c r="AP277" s="38"/>
      <c r="AQ277" s="9"/>
      <c r="AR277" s="14"/>
      <c r="AS277" s="39"/>
      <c r="AU277" s="9"/>
      <c r="AW277" s="9"/>
    </row>
    <row r="278" customFormat="false" ht="15" hidden="false" customHeight="true" outlineLevel="0" collapsed="false">
      <c r="R278" s="5"/>
      <c r="S278" s="6"/>
      <c r="T278" s="5"/>
      <c r="U278" s="6"/>
      <c r="V278" s="5"/>
      <c r="W278" s="35"/>
      <c r="X278" s="36"/>
      <c r="Y278" s="9"/>
      <c r="AA278" s="9"/>
      <c r="AB278" s="17"/>
      <c r="AC278" s="9"/>
      <c r="AE278" s="9"/>
      <c r="AF278" s="37"/>
      <c r="AG278" s="16"/>
      <c r="AK278" s="6"/>
      <c r="AM278" s="6"/>
      <c r="AP278" s="38"/>
      <c r="AQ278" s="9"/>
      <c r="AR278" s="14"/>
      <c r="AS278" s="39"/>
      <c r="AU278" s="9"/>
      <c r="AW278" s="9"/>
    </row>
    <row r="279" customFormat="false" ht="15" hidden="false" customHeight="true" outlineLevel="0" collapsed="false">
      <c r="R279" s="5"/>
      <c r="S279" s="6"/>
      <c r="T279" s="5"/>
      <c r="U279" s="6"/>
      <c r="V279" s="5"/>
      <c r="W279" s="35"/>
      <c r="X279" s="36"/>
      <c r="Y279" s="9"/>
      <c r="AA279" s="9"/>
      <c r="AB279" s="17"/>
      <c r="AC279" s="9"/>
      <c r="AE279" s="9"/>
      <c r="AF279" s="37"/>
      <c r="AG279" s="16"/>
      <c r="AK279" s="6"/>
      <c r="AM279" s="6"/>
      <c r="AP279" s="38"/>
      <c r="AQ279" s="9"/>
      <c r="AR279" s="14"/>
      <c r="AS279" s="39"/>
      <c r="AU279" s="9"/>
      <c r="AW279" s="9"/>
    </row>
    <row r="280" customFormat="false" ht="15" hidden="false" customHeight="true" outlineLevel="0" collapsed="false">
      <c r="R280" s="5"/>
      <c r="S280" s="6"/>
      <c r="T280" s="5"/>
      <c r="U280" s="6"/>
      <c r="V280" s="5"/>
      <c r="W280" s="35"/>
      <c r="X280" s="36"/>
      <c r="Y280" s="9"/>
      <c r="AA280" s="9"/>
      <c r="AB280" s="17"/>
      <c r="AC280" s="9"/>
      <c r="AE280" s="9"/>
      <c r="AF280" s="37"/>
      <c r="AG280" s="16"/>
      <c r="AK280" s="6"/>
      <c r="AM280" s="6"/>
      <c r="AP280" s="38"/>
      <c r="AQ280" s="9"/>
      <c r="AR280" s="14"/>
      <c r="AS280" s="39"/>
      <c r="AU280" s="9"/>
      <c r="AW280" s="9"/>
    </row>
    <row r="281" customFormat="false" ht="15" hidden="false" customHeight="true" outlineLevel="0" collapsed="false">
      <c r="R281" s="5"/>
      <c r="S281" s="6"/>
      <c r="T281" s="5"/>
      <c r="U281" s="6"/>
      <c r="V281" s="5"/>
      <c r="W281" s="35"/>
      <c r="X281" s="36"/>
      <c r="Y281" s="9"/>
      <c r="AA281" s="9"/>
      <c r="AB281" s="17"/>
      <c r="AC281" s="9"/>
      <c r="AE281" s="9"/>
      <c r="AF281" s="37"/>
      <c r="AG281" s="16"/>
      <c r="AK281" s="6"/>
      <c r="AM281" s="6"/>
      <c r="AP281" s="38"/>
      <c r="AQ281" s="9"/>
      <c r="AR281" s="14"/>
      <c r="AS281" s="39"/>
      <c r="AU281" s="9"/>
      <c r="AW281" s="9"/>
    </row>
    <row r="282" customFormat="false" ht="15" hidden="false" customHeight="true" outlineLevel="0" collapsed="false">
      <c r="R282" s="5"/>
      <c r="S282" s="6"/>
      <c r="T282" s="5"/>
      <c r="U282" s="6"/>
      <c r="V282" s="5"/>
      <c r="W282" s="35"/>
      <c r="X282" s="36"/>
      <c r="Y282" s="9"/>
      <c r="AA282" s="9"/>
      <c r="AB282" s="17"/>
      <c r="AC282" s="9"/>
      <c r="AE282" s="9"/>
      <c r="AF282" s="37"/>
      <c r="AG282" s="16"/>
      <c r="AK282" s="6"/>
      <c r="AM282" s="6"/>
      <c r="AP282" s="38"/>
      <c r="AQ282" s="9"/>
      <c r="AR282" s="14"/>
      <c r="AS282" s="39"/>
      <c r="AU282" s="9"/>
      <c r="AW282" s="9"/>
    </row>
    <row r="283" customFormat="false" ht="15" hidden="false" customHeight="true" outlineLevel="0" collapsed="false">
      <c r="R283" s="5"/>
      <c r="S283" s="6"/>
      <c r="T283" s="5"/>
      <c r="U283" s="6"/>
      <c r="V283" s="5"/>
      <c r="W283" s="35"/>
      <c r="X283" s="36"/>
      <c r="Y283" s="9"/>
      <c r="AA283" s="9"/>
      <c r="AB283" s="17"/>
      <c r="AC283" s="9"/>
      <c r="AE283" s="9"/>
      <c r="AF283" s="37"/>
      <c r="AG283" s="16"/>
      <c r="AK283" s="6"/>
      <c r="AM283" s="6"/>
      <c r="AP283" s="38"/>
      <c r="AQ283" s="9"/>
      <c r="AR283" s="14"/>
      <c r="AS283" s="39"/>
      <c r="AU283" s="9"/>
      <c r="AW283" s="9"/>
    </row>
    <row r="284" customFormat="false" ht="15" hidden="false" customHeight="true" outlineLevel="0" collapsed="false">
      <c r="R284" s="5"/>
      <c r="S284" s="6"/>
      <c r="T284" s="5"/>
      <c r="U284" s="6"/>
      <c r="V284" s="5"/>
      <c r="W284" s="35"/>
      <c r="X284" s="36"/>
      <c r="Y284" s="9"/>
      <c r="AA284" s="9"/>
      <c r="AB284" s="17"/>
      <c r="AC284" s="9"/>
      <c r="AE284" s="9"/>
      <c r="AF284" s="37"/>
      <c r="AG284" s="16"/>
      <c r="AK284" s="6"/>
      <c r="AM284" s="6"/>
      <c r="AP284" s="38"/>
      <c r="AQ284" s="9"/>
      <c r="AR284" s="14"/>
      <c r="AS284" s="39"/>
      <c r="AU284" s="9"/>
      <c r="AW284" s="9"/>
    </row>
    <row r="285" customFormat="false" ht="15" hidden="false" customHeight="true" outlineLevel="0" collapsed="false">
      <c r="R285" s="5"/>
      <c r="S285" s="6"/>
      <c r="T285" s="5"/>
      <c r="U285" s="6"/>
      <c r="V285" s="5"/>
      <c r="W285" s="35"/>
      <c r="X285" s="36"/>
      <c r="Y285" s="9"/>
      <c r="AA285" s="9"/>
      <c r="AB285" s="17"/>
      <c r="AC285" s="9"/>
      <c r="AE285" s="9"/>
      <c r="AF285" s="37"/>
      <c r="AG285" s="16"/>
      <c r="AK285" s="6"/>
      <c r="AM285" s="6"/>
      <c r="AP285" s="38"/>
      <c r="AQ285" s="9"/>
      <c r="AR285" s="14"/>
      <c r="AS285" s="39"/>
      <c r="AU285" s="9"/>
      <c r="AW285" s="9"/>
    </row>
    <row r="286" customFormat="false" ht="15" hidden="false" customHeight="true" outlineLevel="0" collapsed="false">
      <c r="R286" s="5"/>
      <c r="S286" s="6"/>
      <c r="T286" s="5"/>
      <c r="U286" s="6"/>
      <c r="V286" s="5"/>
      <c r="W286" s="35"/>
      <c r="X286" s="36"/>
      <c r="Y286" s="9"/>
      <c r="AA286" s="9"/>
      <c r="AB286" s="17"/>
      <c r="AC286" s="9"/>
      <c r="AE286" s="9"/>
      <c r="AF286" s="37"/>
      <c r="AG286" s="16"/>
      <c r="AK286" s="6"/>
      <c r="AM286" s="6"/>
      <c r="AP286" s="38"/>
      <c r="AQ286" s="9"/>
      <c r="AR286" s="14"/>
      <c r="AS286" s="39"/>
      <c r="AU286" s="9"/>
      <c r="AW286" s="9"/>
    </row>
    <row r="287" customFormat="false" ht="15" hidden="false" customHeight="true" outlineLevel="0" collapsed="false">
      <c r="R287" s="5"/>
      <c r="S287" s="6"/>
      <c r="T287" s="5"/>
      <c r="U287" s="6"/>
      <c r="V287" s="5"/>
      <c r="W287" s="35"/>
      <c r="X287" s="36"/>
      <c r="Y287" s="9"/>
      <c r="AA287" s="9"/>
      <c r="AB287" s="17"/>
      <c r="AC287" s="9"/>
      <c r="AE287" s="9"/>
      <c r="AF287" s="37"/>
      <c r="AG287" s="16"/>
      <c r="AK287" s="6"/>
      <c r="AM287" s="6"/>
      <c r="AP287" s="38"/>
      <c r="AQ287" s="9"/>
      <c r="AR287" s="14"/>
      <c r="AS287" s="39"/>
      <c r="AU287" s="9"/>
      <c r="AW287" s="9"/>
    </row>
    <row r="288" customFormat="false" ht="15" hidden="false" customHeight="true" outlineLevel="0" collapsed="false">
      <c r="R288" s="5"/>
      <c r="S288" s="6"/>
      <c r="T288" s="5"/>
      <c r="U288" s="6"/>
      <c r="V288" s="5"/>
      <c r="W288" s="35"/>
      <c r="X288" s="36"/>
      <c r="Y288" s="9"/>
      <c r="AA288" s="9"/>
      <c r="AB288" s="17"/>
      <c r="AC288" s="9"/>
      <c r="AE288" s="9"/>
      <c r="AF288" s="37"/>
      <c r="AG288" s="16"/>
      <c r="AK288" s="6"/>
      <c r="AM288" s="6"/>
      <c r="AP288" s="38"/>
      <c r="AQ288" s="9"/>
      <c r="AR288" s="14"/>
      <c r="AS288" s="39"/>
      <c r="AU288" s="9"/>
      <c r="AW288" s="9"/>
    </row>
    <row r="289" customFormat="false" ht="15" hidden="false" customHeight="true" outlineLevel="0" collapsed="false">
      <c r="R289" s="5"/>
      <c r="S289" s="6"/>
      <c r="T289" s="5"/>
      <c r="U289" s="6"/>
      <c r="V289" s="5"/>
      <c r="W289" s="35"/>
      <c r="X289" s="36"/>
      <c r="Y289" s="9"/>
      <c r="AA289" s="9"/>
      <c r="AB289" s="17"/>
      <c r="AC289" s="9"/>
      <c r="AE289" s="9"/>
      <c r="AF289" s="37"/>
      <c r="AG289" s="16"/>
      <c r="AK289" s="6"/>
      <c r="AM289" s="6"/>
      <c r="AP289" s="38"/>
      <c r="AQ289" s="9"/>
      <c r="AR289" s="14"/>
      <c r="AS289" s="39"/>
      <c r="AU289" s="9"/>
      <c r="AW289" s="9"/>
    </row>
    <row r="290" customFormat="false" ht="15" hidden="false" customHeight="true" outlineLevel="0" collapsed="false">
      <c r="R290" s="5"/>
      <c r="S290" s="6"/>
      <c r="T290" s="5"/>
      <c r="U290" s="6"/>
      <c r="V290" s="5"/>
      <c r="W290" s="35"/>
      <c r="X290" s="36"/>
      <c r="Y290" s="9"/>
      <c r="AA290" s="9"/>
      <c r="AB290" s="17"/>
      <c r="AC290" s="9"/>
      <c r="AE290" s="9"/>
      <c r="AF290" s="37"/>
      <c r="AG290" s="16"/>
      <c r="AK290" s="6"/>
      <c r="AM290" s="6"/>
      <c r="AP290" s="38"/>
      <c r="AQ290" s="9"/>
      <c r="AR290" s="14"/>
      <c r="AS290" s="39"/>
      <c r="AU290" s="9"/>
      <c r="AW290" s="9"/>
    </row>
    <row r="291" customFormat="false" ht="15" hidden="false" customHeight="true" outlineLevel="0" collapsed="false">
      <c r="R291" s="5"/>
      <c r="S291" s="6"/>
      <c r="T291" s="5"/>
      <c r="U291" s="6"/>
      <c r="V291" s="5"/>
      <c r="W291" s="35"/>
      <c r="X291" s="36"/>
      <c r="Y291" s="9"/>
      <c r="AA291" s="9"/>
      <c r="AB291" s="17"/>
      <c r="AC291" s="9"/>
      <c r="AE291" s="9"/>
      <c r="AF291" s="37"/>
      <c r="AG291" s="16"/>
      <c r="AK291" s="6"/>
      <c r="AM291" s="6"/>
      <c r="AP291" s="38"/>
      <c r="AQ291" s="9"/>
      <c r="AR291" s="14"/>
      <c r="AS291" s="39"/>
      <c r="AU291" s="9"/>
      <c r="AW291" s="9"/>
    </row>
    <row r="292" customFormat="false" ht="15" hidden="false" customHeight="true" outlineLevel="0" collapsed="false">
      <c r="R292" s="5"/>
      <c r="S292" s="6"/>
      <c r="T292" s="5"/>
      <c r="U292" s="6"/>
      <c r="V292" s="5"/>
      <c r="W292" s="35"/>
      <c r="X292" s="36"/>
      <c r="Y292" s="9"/>
      <c r="AA292" s="9"/>
      <c r="AB292" s="17"/>
      <c r="AC292" s="9"/>
      <c r="AE292" s="9"/>
      <c r="AF292" s="37"/>
      <c r="AG292" s="16"/>
      <c r="AK292" s="6"/>
      <c r="AM292" s="6"/>
      <c r="AP292" s="38"/>
      <c r="AQ292" s="9"/>
      <c r="AR292" s="14"/>
      <c r="AS292" s="39"/>
      <c r="AU292" s="9"/>
      <c r="AW292" s="9"/>
    </row>
    <row r="293" customFormat="false" ht="15" hidden="false" customHeight="true" outlineLevel="0" collapsed="false">
      <c r="R293" s="5"/>
      <c r="S293" s="6"/>
      <c r="T293" s="5"/>
      <c r="U293" s="6"/>
      <c r="V293" s="5"/>
      <c r="W293" s="35"/>
      <c r="X293" s="36"/>
      <c r="Y293" s="9"/>
      <c r="AA293" s="9"/>
      <c r="AB293" s="17"/>
      <c r="AC293" s="9"/>
      <c r="AE293" s="9"/>
      <c r="AF293" s="37"/>
      <c r="AG293" s="16"/>
      <c r="AK293" s="6"/>
      <c r="AM293" s="6"/>
      <c r="AP293" s="38"/>
      <c r="AQ293" s="9"/>
      <c r="AR293" s="14"/>
      <c r="AS293" s="39"/>
      <c r="AU293" s="9"/>
      <c r="AW293" s="9"/>
    </row>
    <row r="294" customFormat="false" ht="15" hidden="false" customHeight="true" outlineLevel="0" collapsed="false">
      <c r="R294" s="5"/>
      <c r="S294" s="6"/>
      <c r="T294" s="5"/>
      <c r="U294" s="6"/>
      <c r="V294" s="5"/>
      <c r="W294" s="35"/>
      <c r="X294" s="36"/>
      <c r="Y294" s="9"/>
      <c r="AA294" s="9"/>
      <c r="AB294" s="17"/>
      <c r="AC294" s="9"/>
      <c r="AE294" s="9"/>
      <c r="AF294" s="37"/>
      <c r="AG294" s="16"/>
      <c r="AK294" s="6"/>
      <c r="AM294" s="6"/>
      <c r="AP294" s="38"/>
      <c r="AQ294" s="9"/>
      <c r="AR294" s="14"/>
      <c r="AS294" s="39"/>
      <c r="AU294" s="9"/>
      <c r="AW294" s="9"/>
    </row>
    <row r="295" customFormat="false" ht="15" hidden="false" customHeight="true" outlineLevel="0" collapsed="false">
      <c r="R295" s="5"/>
      <c r="S295" s="6"/>
      <c r="T295" s="5"/>
      <c r="U295" s="6"/>
      <c r="V295" s="5"/>
      <c r="W295" s="35"/>
      <c r="X295" s="36"/>
      <c r="Y295" s="9"/>
      <c r="AA295" s="9"/>
      <c r="AB295" s="17"/>
      <c r="AC295" s="9"/>
      <c r="AE295" s="9"/>
      <c r="AF295" s="37"/>
      <c r="AG295" s="16"/>
      <c r="AK295" s="6"/>
      <c r="AM295" s="6"/>
      <c r="AP295" s="38"/>
      <c r="AQ295" s="9"/>
      <c r="AR295" s="14"/>
      <c r="AS295" s="39"/>
      <c r="AU295" s="9"/>
      <c r="AW295" s="9"/>
    </row>
    <row r="296" customFormat="false" ht="15" hidden="false" customHeight="true" outlineLevel="0" collapsed="false">
      <c r="R296" s="5"/>
      <c r="S296" s="6"/>
      <c r="T296" s="5"/>
      <c r="U296" s="6"/>
      <c r="V296" s="5"/>
      <c r="W296" s="35"/>
      <c r="X296" s="36"/>
      <c r="Y296" s="9"/>
      <c r="AA296" s="9"/>
      <c r="AB296" s="17"/>
      <c r="AC296" s="9"/>
      <c r="AE296" s="9"/>
      <c r="AF296" s="37"/>
      <c r="AG296" s="16"/>
      <c r="AK296" s="6"/>
      <c r="AM296" s="6"/>
      <c r="AP296" s="38"/>
      <c r="AQ296" s="9"/>
      <c r="AR296" s="14"/>
      <c r="AS296" s="39"/>
      <c r="AU296" s="9"/>
      <c r="AW296" s="9"/>
    </row>
    <row r="297" customFormat="false" ht="15" hidden="false" customHeight="true" outlineLevel="0" collapsed="false">
      <c r="R297" s="5"/>
      <c r="S297" s="6"/>
      <c r="T297" s="5"/>
      <c r="U297" s="6"/>
      <c r="V297" s="5"/>
      <c r="W297" s="35"/>
      <c r="X297" s="36"/>
      <c r="Y297" s="9"/>
      <c r="AA297" s="9"/>
      <c r="AB297" s="17"/>
      <c r="AC297" s="9"/>
      <c r="AE297" s="9"/>
      <c r="AF297" s="37"/>
      <c r="AG297" s="16"/>
      <c r="AK297" s="6"/>
      <c r="AM297" s="6"/>
      <c r="AP297" s="38"/>
      <c r="AQ297" s="9"/>
      <c r="AR297" s="14"/>
      <c r="AS297" s="39"/>
      <c r="AU297" s="9"/>
      <c r="AW297" s="9"/>
    </row>
    <row r="298" customFormat="false" ht="15" hidden="false" customHeight="true" outlineLevel="0" collapsed="false">
      <c r="R298" s="5"/>
      <c r="S298" s="6"/>
      <c r="T298" s="5"/>
      <c r="U298" s="6"/>
      <c r="V298" s="5"/>
      <c r="W298" s="35"/>
      <c r="X298" s="36"/>
      <c r="Y298" s="9"/>
      <c r="AA298" s="9"/>
      <c r="AB298" s="17"/>
      <c r="AC298" s="9"/>
      <c r="AE298" s="9"/>
      <c r="AF298" s="37"/>
      <c r="AG298" s="16"/>
      <c r="AK298" s="6"/>
      <c r="AM298" s="6"/>
      <c r="AP298" s="38"/>
      <c r="AQ298" s="9"/>
      <c r="AR298" s="14"/>
      <c r="AS298" s="39"/>
      <c r="AU298" s="9"/>
      <c r="AW298" s="9"/>
    </row>
    <row r="299" customFormat="false" ht="15" hidden="false" customHeight="true" outlineLevel="0" collapsed="false">
      <c r="R299" s="5"/>
      <c r="S299" s="6"/>
      <c r="T299" s="5"/>
      <c r="U299" s="6"/>
      <c r="V299" s="5"/>
      <c r="W299" s="35"/>
      <c r="X299" s="36"/>
      <c r="Y299" s="9"/>
      <c r="AA299" s="9"/>
      <c r="AB299" s="17"/>
      <c r="AC299" s="9"/>
      <c r="AE299" s="9"/>
      <c r="AF299" s="37"/>
      <c r="AG299" s="16"/>
      <c r="AK299" s="6"/>
      <c r="AM299" s="6"/>
      <c r="AP299" s="38"/>
      <c r="AQ299" s="9"/>
      <c r="AR299" s="14"/>
      <c r="AS299" s="39"/>
      <c r="AU299" s="9"/>
      <c r="AW299" s="9"/>
    </row>
    <row r="300" customFormat="false" ht="15" hidden="false" customHeight="true" outlineLevel="0" collapsed="false">
      <c r="R300" s="5"/>
      <c r="S300" s="6"/>
      <c r="T300" s="5"/>
      <c r="U300" s="6"/>
      <c r="V300" s="5"/>
      <c r="W300" s="35"/>
      <c r="X300" s="36"/>
      <c r="Y300" s="9"/>
      <c r="AA300" s="9"/>
      <c r="AB300" s="17"/>
      <c r="AC300" s="9"/>
      <c r="AE300" s="9"/>
      <c r="AF300" s="37"/>
      <c r="AG300" s="16"/>
      <c r="AK300" s="6"/>
      <c r="AM300" s="6"/>
      <c r="AP300" s="38"/>
      <c r="AQ300" s="9"/>
      <c r="AR300" s="14"/>
      <c r="AS300" s="39"/>
      <c r="AU300" s="9"/>
      <c r="AW300" s="9"/>
    </row>
    <row r="301" customFormat="false" ht="15" hidden="false" customHeight="true" outlineLevel="0" collapsed="false">
      <c r="R301" s="5"/>
      <c r="S301" s="6"/>
      <c r="T301" s="5"/>
      <c r="U301" s="6"/>
      <c r="V301" s="5"/>
      <c r="W301" s="35"/>
      <c r="X301" s="36"/>
      <c r="Y301" s="9"/>
      <c r="AA301" s="9"/>
      <c r="AB301" s="17"/>
      <c r="AC301" s="9"/>
      <c r="AE301" s="9"/>
      <c r="AF301" s="37"/>
      <c r="AG301" s="16"/>
      <c r="AK301" s="6"/>
      <c r="AM301" s="6"/>
      <c r="AP301" s="38"/>
      <c r="AQ301" s="9"/>
      <c r="AR301" s="14"/>
      <c r="AS301" s="39"/>
      <c r="AU301" s="9"/>
      <c r="AW301" s="9"/>
    </row>
    <row r="302" customFormat="false" ht="15" hidden="false" customHeight="true" outlineLevel="0" collapsed="false">
      <c r="R302" s="5"/>
      <c r="S302" s="6"/>
      <c r="T302" s="5"/>
      <c r="U302" s="6"/>
      <c r="V302" s="5"/>
      <c r="W302" s="35"/>
      <c r="X302" s="36"/>
      <c r="Y302" s="9"/>
      <c r="AA302" s="9"/>
      <c r="AB302" s="17"/>
      <c r="AC302" s="9"/>
      <c r="AE302" s="9"/>
      <c r="AF302" s="37"/>
      <c r="AG302" s="16"/>
      <c r="AK302" s="6"/>
      <c r="AM302" s="6"/>
      <c r="AP302" s="38"/>
      <c r="AQ302" s="9"/>
      <c r="AR302" s="14"/>
      <c r="AS302" s="39"/>
      <c r="AU302" s="9"/>
      <c r="AW302" s="9"/>
    </row>
    <row r="303" customFormat="false" ht="15" hidden="false" customHeight="true" outlineLevel="0" collapsed="false">
      <c r="R303" s="5"/>
      <c r="S303" s="6"/>
      <c r="T303" s="5"/>
      <c r="U303" s="6"/>
      <c r="V303" s="5"/>
      <c r="W303" s="35"/>
      <c r="X303" s="36"/>
      <c r="Y303" s="9"/>
      <c r="AA303" s="9"/>
      <c r="AB303" s="17"/>
      <c r="AC303" s="9"/>
      <c r="AE303" s="9"/>
      <c r="AF303" s="37"/>
      <c r="AG303" s="16"/>
      <c r="AK303" s="6"/>
      <c r="AM303" s="6"/>
      <c r="AP303" s="38"/>
      <c r="AQ303" s="9"/>
      <c r="AR303" s="14"/>
      <c r="AS303" s="39"/>
      <c r="AU303" s="9"/>
      <c r="AW303" s="9"/>
    </row>
    <row r="304" customFormat="false" ht="15" hidden="false" customHeight="true" outlineLevel="0" collapsed="false">
      <c r="R304" s="5"/>
      <c r="S304" s="6"/>
      <c r="T304" s="5"/>
      <c r="U304" s="6"/>
      <c r="V304" s="5"/>
      <c r="W304" s="35"/>
      <c r="X304" s="36"/>
      <c r="Y304" s="9"/>
      <c r="AA304" s="9"/>
      <c r="AB304" s="17"/>
      <c r="AC304" s="9"/>
      <c r="AE304" s="9"/>
      <c r="AF304" s="37"/>
      <c r="AG304" s="16"/>
      <c r="AK304" s="6"/>
      <c r="AM304" s="6"/>
      <c r="AP304" s="38"/>
      <c r="AQ304" s="9"/>
      <c r="AR304" s="14"/>
      <c r="AS304" s="39"/>
      <c r="AU304" s="9"/>
      <c r="AW304" s="9"/>
    </row>
    <row r="305" customFormat="false" ht="15" hidden="false" customHeight="true" outlineLevel="0" collapsed="false">
      <c r="R305" s="5"/>
      <c r="S305" s="6"/>
      <c r="T305" s="5"/>
      <c r="U305" s="6"/>
      <c r="V305" s="5"/>
      <c r="W305" s="35"/>
      <c r="X305" s="36"/>
      <c r="Y305" s="9"/>
      <c r="AA305" s="9"/>
      <c r="AB305" s="17"/>
      <c r="AC305" s="9"/>
      <c r="AE305" s="9"/>
      <c r="AF305" s="37"/>
      <c r="AG305" s="16"/>
      <c r="AK305" s="6"/>
      <c r="AM305" s="6"/>
      <c r="AP305" s="38"/>
      <c r="AQ305" s="9"/>
      <c r="AR305" s="14"/>
      <c r="AS305" s="39"/>
      <c r="AU305" s="9"/>
      <c r="AW305" s="9"/>
    </row>
    <row r="306" customFormat="false" ht="15" hidden="false" customHeight="true" outlineLevel="0" collapsed="false">
      <c r="R306" s="5"/>
      <c r="S306" s="6"/>
      <c r="T306" s="5"/>
      <c r="U306" s="6"/>
      <c r="V306" s="5"/>
      <c r="W306" s="35"/>
      <c r="X306" s="36"/>
      <c r="Y306" s="9"/>
      <c r="AA306" s="9"/>
      <c r="AB306" s="17"/>
      <c r="AC306" s="9"/>
      <c r="AE306" s="9"/>
      <c r="AF306" s="37"/>
      <c r="AG306" s="16"/>
      <c r="AK306" s="6"/>
      <c r="AM306" s="6"/>
      <c r="AP306" s="38"/>
      <c r="AQ306" s="9"/>
      <c r="AR306" s="14"/>
      <c r="AS306" s="39"/>
      <c r="AU306" s="9"/>
      <c r="AW306" s="9"/>
    </row>
    <row r="307" customFormat="false" ht="15" hidden="false" customHeight="true" outlineLevel="0" collapsed="false">
      <c r="R307" s="5"/>
      <c r="S307" s="6"/>
      <c r="T307" s="5"/>
      <c r="U307" s="6"/>
      <c r="V307" s="5"/>
      <c r="W307" s="35"/>
      <c r="X307" s="36"/>
      <c r="Y307" s="9"/>
      <c r="AA307" s="9"/>
      <c r="AB307" s="17"/>
      <c r="AC307" s="9"/>
      <c r="AE307" s="9"/>
      <c r="AF307" s="37"/>
      <c r="AG307" s="16"/>
      <c r="AK307" s="6"/>
      <c r="AM307" s="6"/>
      <c r="AP307" s="38"/>
      <c r="AQ307" s="9"/>
      <c r="AR307" s="14"/>
      <c r="AS307" s="39"/>
      <c r="AU307" s="9"/>
      <c r="AW307" s="9"/>
    </row>
    <row r="308" customFormat="false" ht="15" hidden="false" customHeight="true" outlineLevel="0" collapsed="false">
      <c r="R308" s="5"/>
      <c r="S308" s="6"/>
      <c r="T308" s="5"/>
      <c r="U308" s="6"/>
      <c r="V308" s="5"/>
      <c r="W308" s="35"/>
      <c r="X308" s="36"/>
      <c r="Y308" s="9"/>
      <c r="AA308" s="9"/>
      <c r="AB308" s="17"/>
      <c r="AC308" s="9"/>
      <c r="AE308" s="9"/>
      <c r="AF308" s="37"/>
      <c r="AG308" s="16"/>
      <c r="AK308" s="6"/>
      <c r="AM308" s="6"/>
      <c r="AP308" s="38"/>
      <c r="AQ308" s="9"/>
      <c r="AR308" s="14"/>
      <c r="AS308" s="39"/>
      <c r="AU308" s="9"/>
      <c r="AW308" s="9"/>
    </row>
    <row r="309" customFormat="false" ht="15" hidden="false" customHeight="true" outlineLevel="0" collapsed="false">
      <c r="R309" s="5"/>
      <c r="S309" s="6"/>
      <c r="T309" s="5"/>
      <c r="U309" s="6"/>
      <c r="V309" s="5"/>
      <c r="W309" s="35"/>
      <c r="X309" s="36"/>
      <c r="Y309" s="9"/>
      <c r="AA309" s="9"/>
      <c r="AB309" s="17"/>
      <c r="AC309" s="9"/>
      <c r="AE309" s="9"/>
      <c r="AF309" s="37"/>
      <c r="AG309" s="16"/>
      <c r="AK309" s="6"/>
      <c r="AM309" s="6"/>
      <c r="AP309" s="38"/>
      <c r="AQ309" s="9"/>
      <c r="AR309" s="14"/>
      <c r="AS309" s="39"/>
      <c r="AU309" s="9"/>
      <c r="AW309" s="9"/>
    </row>
    <row r="310" customFormat="false" ht="15" hidden="false" customHeight="true" outlineLevel="0" collapsed="false">
      <c r="R310" s="5"/>
      <c r="S310" s="6"/>
      <c r="T310" s="5"/>
      <c r="U310" s="6"/>
      <c r="V310" s="5"/>
      <c r="W310" s="35"/>
      <c r="X310" s="36"/>
      <c r="Y310" s="9"/>
      <c r="AA310" s="9"/>
      <c r="AB310" s="17"/>
      <c r="AC310" s="9"/>
      <c r="AE310" s="9"/>
      <c r="AF310" s="37"/>
      <c r="AG310" s="16"/>
      <c r="AK310" s="6"/>
      <c r="AM310" s="6"/>
      <c r="AP310" s="38"/>
      <c r="AQ310" s="9"/>
      <c r="AR310" s="14"/>
      <c r="AS310" s="39"/>
      <c r="AU310" s="9"/>
      <c r="AW310" s="9"/>
    </row>
    <row r="311" customFormat="false" ht="15" hidden="false" customHeight="true" outlineLevel="0" collapsed="false">
      <c r="R311" s="5"/>
      <c r="S311" s="6"/>
      <c r="T311" s="5"/>
      <c r="U311" s="6"/>
      <c r="V311" s="5"/>
      <c r="W311" s="35"/>
      <c r="X311" s="36"/>
      <c r="Y311" s="9"/>
      <c r="AA311" s="9"/>
      <c r="AB311" s="17"/>
      <c r="AC311" s="9"/>
      <c r="AE311" s="9"/>
      <c r="AF311" s="37"/>
      <c r="AG311" s="16"/>
      <c r="AK311" s="6"/>
      <c r="AM311" s="6"/>
      <c r="AP311" s="38"/>
      <c r="AQ311" s="9"/>
      <c r="AR311" s="14"/>
      <c r="AS311" s="39"/>
      <c r="AU311" s="9"/>
      <c r="AW311" s="9"/>
    </row>
    <row r="312" customFormat="false" ht="15" hidden="false" customHeight="true" outlineLevel="0" collapsed="false">
      <c r="R312" s="5"/>
      <c r="S312" s="6"/>
      <c r="T312" s="5"/>
      <c r="U312" s="6"/>
      <c r="V312" s="5"/>
      <c r="W312" s="35"/>
      <c r="X312" s="36"/>
      <c r="Y312" s="9"/>
      <c r="AA312" s="9"/>
      <c r="AB312" s="17"/>
      <c r="AC312" s="9"/>
      <c r="AE312" s="9"/>
      <c r="AF312" s="37"/>
      <c r="AG312" s="16"/>
      <c r="AK312" s="6"/>
      <c r="AM312" s="6"/>
      <c r="AP312" s="38"/>
      <c r="AQ312" s="9"/>
      <c r="AR312" s="14"/>
      <c r="AS312" s="39"/>
      <c r="AU312" s="9"/>
      <c r="AW312" s="9"/>
    </row>
    <row r="313" customFormat="false" ht="15" hidden="false" customHeight="true" outlineLevel="0" collapsed="false">
      <c r="R313" s="5"/>
      <c r="S313" s="6"/>
      <c r="T313" s="5"/>
      <c r="U313" s="6"/>
      <c r="V313" s="5"/>
      <c r="W313" s="35"/>
      <c r="X313" s="36"/>
      <c r="Y313" s="9"/>
      <c r="AA313" s="9"/>
      <c r="AB313" s="17"/>
      <c r="AC313" s="9"/>
      <c r="AE313" s="9"/>
      <c r="AF313" s="37"/>
      <c r="AG313" s="16"/>
      <c r="AK313" s="6"/>
      <c r="AM313" s="6"/>
      <c r="AP313" s="38"/>
      <c r="AQ313" s="9"/>
      <c r="AR313" s="14"/>
      <c r="AS313" s="39"/>
      <c r="AU313" s="9"/>
      <c r="AW313" s="9"/>
    </row>
    <row r="314" customFormat="false" ht="15" hidden="false" customHeight="true" outlineLevel="0" collapsed="false">
      <c r="R314" s="5"/>
      <c r="S314" s="6"/>
      <c r="T314" s="5"/>
      <c r="U314" s="6"/>
      <c r="V314" s="5"/>
      <c r="W314" s="35"/>
      <c r="X314" s="36"/>
      <c r="Y314" s="9"/>
      <c r="AA314" s="9"/>
      <c r="AB314" s="17"/>
      <c r="AC314" s="9"/>
      <c r="AE314" s="9"/>
      <c r="AF314" s="37"/>
      <c r="AG314" s="16"/>
      <c r="AK314" s="6"/>
      <c r="AM314" s="6"/>
      <c r="AP314" s="38"/>
      <c r="AQ314" s="9"/>
      <c r="AR314" s="14"/>
      <c r="AS314" s="39"/>
      <c r="AU314" s="9"/>
      <c r="AW314" s="9"/>
    </row>
    <row r="315" customFormat="false" ht="15" hidden="false" customHeight="true" outlineLevel="0" collapsed="false">
      <c r="R315" s="5"/>
      <c r="S315" s="6"/>
      <c r="T315" s="5"/>
      <c r="U315" s="6"/>
      <c r="V315" s="5"/>
      <c r="W315" s="35"/>
      <c r="X315" s="36"/>
      <c r="Y315" s="9"/>
      <c r="AA315" s="9"/>
      <c r="AB315" s="17"/>
      <c r="AC315" s="9"/>
      <c r="AE315" s="9"/>
      <c r="AF315" s="37"/>
      <c r="AG315" s="16"/>
      <c r="AK315" s="6"/>
      <c r="AM315" s="6"/>
      <c r="AP315" s="38"/>
      <c r="AQ315" s="9"/>
      <c r="AR315" s="14"/>
      <c r="AS315" s="39"/>
      <c r="AU315" s="9"/>
      <c r="AW315" s="9"/>
    </row>
    <row r="316" customFormat="false" ht="15" hidden="false" customHeight="true" outlineLevel="0" collapsed="false">
      <c r="R316" s="5"/>
      <c r="S316" s="6"/>
      <c r="T316" s="5"/>
      <c r="U316" s="6"/>
      <c r="V316" s="5"/>
      <c r="W316" s="35"/>
      <c r="X316" s="36"/>
      <c r="Y316" s="9"/>
      <c r="AA316" s="9"/>
      <c r="AB316" s="17"/>
      <c r="AC316" s="9"/>
      <c r="AE316" s="9"/>
      <c r="AF316" s="37"/>
      <c r="AG316" s="16"/>
      <c r="AK316" s="6"/>
      <c r="AM316" s="6"/>
      <c r="AP316" s="38"/>
      <c r="AQ316" s="9"/>
      <c r="AR316" s="14"/>
      <c r="AS316" s="39"/>
      <c r="AU316" s="9"/>
      <c r="AW316" s="9"/>
    </row>
    <row r="317" customFormat="false" ht="15" hidden="false" customHeight="true" outlineLevel="0" collapsed="false">
      <c r="R317" s="5"/>
      <c r="S317" s="6"/>
      <c r="T317" s="5"/>
      <c r="U317" s="6"/>
      <c r="V317" s="5"/>
      <c r="W317" s="35"/>
      <c r="X317" s="36"/>
      <c r="Y317" s="9"/>
      <c r="AA317" s="9"/>
      <c r="AB317" s="17"/>
      <c r="AC317" s="9"/>
      <c r="AE317" s="9"/>
      <c r="AF317" s="37"/>
      <c r="AG317" s="16"/>
      <c r="AK317" s="6"/>
      <c r="AM317" s="6"/>
      <c r="AP317" s="38"/>
      <c r="AQ317" s="9"/>
      <c r="AR317" s="14"/>
      <c r="AS317" s="39"/>
      <c r="AU317" s="9"/>
      <c r="AW317" s="9"/>
    </row>
    <row r="318" customFormat="false" ht="15" hidden="false" customHeight="true" outlineLevel="0" collapsed="false">
      <c r="R318" s="5"/>
      <c r="S318" s="6"/>
      <c r="T318" s="5"/>
      <c r="U318" s="6"/>
      <c r="V318" s="5"/>
      <c r="W318" s="35"/>
      <c r="X318" s="36"/>
      <c r="Y318" s="9"/>
      <c r="AA318" s="9"/>
      <c r="AB318" s="17"/>
      <c r="AC318" s="9"/>
      <c r="AE318" s="9"/>
      <c r="AF318" s="37"/>
      <c r="AG318" s="16"/>
      <c r="AK318" s="6"/>
      <c r="AM318" s="6"/>
      <c r="AP318" s="38"/>
      <c r="AQ318" s="9"/>
      <c r="AR318" s="14"/>
      <c r="AS318" s="39"/>
      <c r="AU318" s="9"/>
      <c r="AW318" s="9"/>
    </row>
    <row r="319" customFormat="false" ht="15" hidden="false" customHeight="true" outlineLevel="0" collapsed="false">
      <c r="R319" s="5"/>
      <c r="S319" s="6"/>
      <c r="T319" s="5"/>
      <c r="U319" s="6"/>
      <c r="V319" s="5"/>
      <c r="W319" s="35"/>
      <c r="X319" s="36"/>
      <c r="Y319" s="9"/>
      <c r="AA319" s="9"/>
      <c r="AB319" s="17"/>
      <c r="AC319" s="9"/>
      <c r="AE319" s="9"/>
      <c r="AF319" s="37"/>
      <c r="AG319" s="16"/>
      <c r="AK319" s="6"/>
      <c r="AM319" s="6"/>
      <c r="AP319" s="38"/>
      <c r="AQ319" s="9"/>
      <c r="AR319" s="14"/>
      <c r="AS319" s="39"/>
      <c r="AU319" s="9"/>
      <c r="AW319" s="9"/>
    </row>
    <row r="320" customFormat="false" ht="15" hidden="false" customHeight="true" outlineLevel="0" collapsed="false">
      <c r="R320" s="5"/>
      <c r="S320" s="6"/>
      <c r="T320" s="5"/>
      <c r="U320" s="6"/>
      <c r="V320" s="5"/>
      <c r="W320" s="35"/>
      <c r="X320" s="36"/>
      <c r="Y320" s="9"/>
      <c r="AA320" s="9"/>
      <c r="AB320" s="17"/>
      <c r="AC320" s="9"/>
      <c r="AE320" s="9"/>
      <c r="AF320" s="37"/>
      <c r="AG320" s="16"/>
      <c r="AK320" s="6"/>
      <c r="AM320" s="6"/>
      <c r="AP320" s="38"/>
      <c r="AQ320" s="9"/>
      <c r="AR320" s="14"/>
      <c r="AS320" s="39"/>
      <c r="AU320" s="9"/>
      <c r="AW320" s="9"/>
    </row>
    <row r="321" customFormat="false" ht="15" hidden="false" customHeight="true" outlineLevel="0" collapsed="false">
      <c r="R321" s="5"/>
      <c r="S321" s="6"/>
      <c r="T321" s="5"/>
      <c r="U321" s="6"/>
      <c r="V321" s="5"/>
      <c r="W321" s="35"/>
      <c r="X321" s="36"/>
      <c r="Y321" s="9"/>
      <c r="AA321" s="9"/>
      <c r="AB321" s="17"/>
      <c r="AC321" s="9"/>
      <c r="AE321" s="9"/>
      <c r="AF321" s="37"/>
      <c r="AG321" s="16"/>
      <c r="AK321" s="6"/>
      <c r="AM321" s="6"/>
      <c r="AP321" s="38"/>
      <c r="AQ321" s="9"/>
      <c r="AR321" s="14"/>
      <c r="AS321" s="39"/>
      <c r="AU321" s="9"/>
      <c r="AW321" s="9"/>
    </row>
    <row r="322" customFormat="false" ht="15" hidden="false" customHeight="true" outlineLevel="0" collapsed="false">
      <c r="R322" s="5"/>
      <c r="S322" s="6"/>
      <c r="T322" s="5"/>
      <c r="U322" s="6"/>
      <c r="V322" s="5"/>
      <c r="W322" s="35"/>
      <c r="X322" s="36"/>
      <c r="Y322" s="9"/>
      <c r="AA322" s="9"/>
      <c r="AB322" s="17"/>
      <c r="AC322" s="9"/>
      <c r="AE322" s="9"/>
      <c r="AF322" s="37"/>
      <c r="AG322" s="16"/>
      <c r="AK322" s="6"/>
      <c r="AM322" s="6"/>
      <c r="AP322" s="38"/>
      <c r="AQ322" s="9"/>
      <c r="AR322" s="14"/>
      <c r="AS322" s="39"/>
      <c r="AU322" s="9"/>
      <c r="AW322" s="9"/>
    </row>
    <row r="323" customFormat="false" ht="15" hidden="false" customHeight="true" outlineLevel="0" collapsed="false">
      <c r="R323" s="5"/>
      <c r="S323" s="6"/>
      <c r="T323" s="5"/>
      <c r="U323" s="6"/>
      <c r="V323" s="5"/>
      <c r="W323" s="35"/>
      <c r="X323" s="36"/>
      <c r="Y323" s="9"/>
      <c r="AA323" s="9"/>
      <c r="AB323" s="17"/>
      <c r="AC323" s="9"/>
      <c r="AE323" s="9"/>
      <c r="AF323" s="37"/>
      <c r="AG323" s="16"/>
      <c r="AK323" s="6"/>
      <c r="AM323" s="6"/>
      <c r="AP323" s="38"/>
      <c r="AQ323" s="9"/>
      <c r="AR323" s="14"/>
      <c r="AS323" s="39"/>
      <c r="AU323" s="9"/>
      <c r="AW323" s="9"/>
    </row>
    <row r="324" customFormat="false" ht="15" hidden="false" customHeight="true" outlineLevel="0" collapsed="false">
      <c r="R324" s="5"/>
      <c r="S324" s="6"/>
      <c r="T324" s="5"/>
      <c r="U324" s="6"/>
      <c r="V324" s="5"/>
      <c r="W324" s="35"/>
      <c r="X324" s="36"/>
      <c r="Y324" s="9"/>
      <c r="AA324" s="9"/>
      <c r="AB324" s="17"/>
      <c r="AC324" s="9"/>
      <c r="AE324" s="9"/>
      <c r="AF324" s="37"/>
      <c r="AG324" s="16"/>
      <c r="AK324" s="6"/>
      <c r="AM324" s="6"/>
      <c r="AP324" s="38"/>
      <c r="AQ324" s="9"/>
      <c r="AR324" s="14"/>
      <c r="AS324" s="39"/>
      <c r="AU324" s="9"/>
      <c r="AW324" s="9"/>
    </row>
    <row r="325" customFormat="false" ht="15" hidden="false" customHeight="true" outlineLevel="0" collapsed="false">
      <c r="R325" s="5"/>
      <c r="S325" s="6"/>
      <c r="T325" s="5"/>
      <c r="U325" s="6"/>
      <c r="V325" s="5"/>
      <c r="W325" s="35"/>
      <c r="X325" s="36"/>
      <c r="Y325" s="9"/>
      <c r="AA325" s="9"/>
      <c r="AB325" s="17"/>
      <c r="AC325" s="9"/>
      <c r="AE325" s="9"/>
      <c r="AF325" s="37"/>
      <c r="AG325" s="16"/>
      <c r="AK325" s="6"/>
      <c r="AM325" s="6"/>
      <c r="AP325" s="38"/>
      <c r="AQ325" s="9"/>
      <c r="AR325" s="14"/>
      <c r="AS325" s="39"/>
      <c r="AU325" s="9"/>
      <c r="AW325" s="9"/>
    </row>
    <row r="326" customFormat="false" ht="15" hidden="false" customHeight="true" outlineLevel="0" collapsed="false">
      <c r="R326" s="5"/>
      <c r="S326" s="6"/>
      <c r="T326" s="5"/>
      <c r="U326" s="6"/>
      <c r="V326" s="5"/>
      <c r="W326" s="35"/>
      <c r="X326" s="36"/>
      <c r="Y326" s="9"/>
      <c r="AA326" s="9"/>
      <c r="AB326" s="17"/>
      <c r="AC326" s="9"/>
      <c r="AE326" s="9"/>
      <c r="AF326" s="37"/>
      <c r="AG326" s="16"/>
      <c r="AK326" s="6"/>
      <c r="AM326" s="6"/>
      <c r="AP326" s="38"/>
      <c r="AQ326" s="9"/>
      <c r="AR326" s="14"/>
      <c r="AS326" s="39"/>
      <c r="AU326" s="9"/>
      <c r="AW326" s="9"/>
    </row>
    <row r="327" customFormat="false" ht="15" hidden="false" customHeight="true" outlineLevel="0" collapsed="false">
      <c r="R327" s="5"/>
      <c r="S327" s="6"/>
      <c r="T327" s="5"/>
      <c r="U327" s="6"/>
      <c r="V327" s="5"/>
      <c r="W327" s="35"/>
      <c r="X327" s="36"/>
      <c r="Y327" s="9"/>
      <c r="AA327" s="9"/>
      <c r="AB327" s="17"/>
      <c r="AC327" s="9"/>
      <c r="AE327" s="9"/>
      <c r="AF327" s="37"/>
      <c r="AG327" s="16"/>
      <c r="AK327" s="6"/>
      <c r="AM327" s="6"/>
      <c r="AP327" s="38"/>
      <c r="AQ327" s="9"/>
      <c r="AR327" s="14"/>
      <c r="AS327" s="39"/>
      <c r="AU327" s="9"/>
      <c r="AW327" s="9"/>
    </row>
    <row r="328" customFormat="false" ht="15" hidden="false" customHeight="true" outlineLevel="0" collapsed="false">
      <c r="R328" s="5"/>
      <c r="S328" s="6"/>
      <c r="T328" s="5"/>
      <c r="U328" s="6"/>
      <c r="V328" s="5"/>
      <c r="W328" s="35"/>
      <c r="X328" s="36"/>
      <c r="Y328" s="9"/>
      <c r="AA328" s="9"/>
      <c r="AB328" s="17"/>
      <c r="AC328" s="9"/>
      <c r="AE328" s="9"/>
      <c r="AF328" s="37"/>
      <c r="AG328" s="16"/>
      <c r="AK328" s="6"/>
      <c r="AM328" s="6"/>
      <c r="AP328" s="38"/>
      <c r="AQ328" s="9"/>
      <c r="AR328" s="14"/>
      <c r="AS328" s="39"/>
      <c r="AU328" s="9"/>
      <c r="AW328" s="9"/>
    </row>
    <row r="329" customFormat="false" ht="15" hidden="false" customHeight="true" outlineLevel="0" collapsed="false">
      <c r="R329" s="5"/>
      <c r="S329" s="6"/>
      <c r="T329" s="5"/>
      <c r="U329" s="6"/>
      <c r="V329" s="5"/>
      <c r="W329" s="35"/>
      <c r="X329" s="36"/>
      <c r="Y329" s="9"/>
      <c r="AA329" s="9"/>
      <c r="AB329" s="17"/>
      <c r="AC329" s="9"/>
      <c r="AE329" s="9"/>
      <c r="AF329" s="37"/>
      <c r="AG329" s="16"/>
      <c r="AK329" s="6"/>
      <c r="AM329" s="6"/>
      <c r="AP329" s="38"/>
      <c r="AQ329" s="9"/>
      <c r="AR329" s="14"/>
      <c r="AS329" s="39"/>
      <c r="AU329" s="9"/>
      <c r="AW329" s="9"/>
    </row>
    <row r="330" customFormat="false" ht="15" hidden="false" customHeight="true" outlineLevel="0" collapsed="false">
      <c r="R330" s="5"/>
      <c r="S330" s="6"/>
      <c r="T330" s="5"/>
      <c r="U330" s="6"/>
      <c r="V330" s="5"/>
      <c r="W330" s="35"/>
      <c r="X330" s="36"/>
      <c r="Y330" s="9"/>
      <c r="AA330" s="9"/>
      <c r="AB330" s="17"/>
      <c r="AC330" s="9"/>
      <c r="AE330" s="9"/>
      <c r="AF330" s="37"/>
      <c r="AG330" s="16"/>
      <c r="AK330" s="6"/>
      <c r="AM330" s="6"/>
      <c r="AP330" s="38"/>
      <c r="AQ330" s="9"/>
      <c r="AR330" s="14"/>
      <c r="AS330" s="39"/>
      <c r="AU330" s="9"/>
      <c r="AW330" s="9"/>
    </row>
    <row r="331" customFormat="false" ht="15" hidden="false" customHeight="true" outlineLevel="0" collapsed="false">
      <c r="R331" s="5"/>
      <c r="S331" s="6"/>
      <c r="T331" s="5"/>
      <c r="U331" s="6"/>
      <c r="V331" s="5"/>
      <c r="W331" s="35"/>
      <c r="X331" s="36"/>
      <c r="Y331" s="9"/>
      <c r="AA331" s="9"/>
      <c r="AB331" s="17"/>
      <c r="AC331" s="9"/>
      <c r="AE331" s="9"/>
      <c r="AF331" s="37"/>
      <c r="AG331" s="16"/>
      <c r="AK331" s="6"/>
      <c r="AM331" s="6"/>
      <c r="AP331" s="38"/>
      <c r="AQ331" s="9"/>
      <c r="AR331" s="14"/>
      <c r="AS331" s="39"/>
      <c r="AU331" s="9"/>
      <c r="AW331" s="9"/>
    </row>
    <row r="332" customFormat="false" ht="15" hidden="false" customHeight="true" outlineLevel="0" collapsed="false">
      <c r="R332" s="5"/>
      <c r="S332" s="6"/>
      <c r="T332" s="5"/>
      <c r="U332" s="6"/>
      <c r="V332" s="5"/>
      <c r="W332" s="35"/>
      <c r="X332" s="36"/>
      <c r="Y332" s="9"/>
      <c r="AA332" s="9"/>
      <c r="AB332" s="17"/>
      <c r="AC332" s="9"/>
      <c r="AE332" s="9"/>
      <c r="AF332" s="37"/>
      <c r="AG332" s="16"/>
      <c r="AK332" s="6"/>
      <c r="AM332" s="6"/>
      <c r="AP332" s="38"/>
      <c r="AQ332" s="9"/>
      <c r="AR332" s="14"/>
      <c r="AS332" s="39"/>
      <c r="AU332" s="9"/>
      <c r="AW332" s="9"/>
    </row>
    <row r="333" customFormat="false" ht="15" hidden="false" customHeight="true" outlineLevel="0" collapsed="false">
      <c r="R333" s="5"/>
      <c r="S333" s="6"/>
      <c r="T333" s="5"/>
      <c r="U333" s="6"/>
      <c r="V333" s="5"/>
      <c r="W333" s="35"/>
      <c r="X333" s="36"/>
      <c r="Y333" s="9"/>
      <c r="AA333" s="9"/>
      <c r="AB333" s="17"/>
      <c r="AC333" s="9"/>
      <c r="AE333" s="9"/>
      <c r="AF333" s="37"/>
      <c r="AG333" s="16"/>
      <c r="AK333" s="6"/>
      <c r="AM333" s="6"/>
      <c r="AP333" s="38"/>
      <c r="AQ333" s="9"/>
      <c r="AR333" s="14"/>
      <c r="AS333" s="39"/>
      <c r="AU333" s="9"/>
      <c r="AW333" s="9"/>
    </row>
    <row r="334" customFormat="false" ht="15" hidden="false" customHeight="true" outlineLevel="0" collapsed="false">
      <c r="R334" s="5"/>
      <c r="S334" s="6"/>
      <c r="T334" s="5"/>
      <c r="U334" s="6"/>
      <c r="V334" s="5"/>
      <c r="W334" s="35"/>
      <c r="X334" s="36"/>
      <c r="Y334" s="9"/>
      <c r="AA334" s="9"/>
      <c r="AB334" s="17"/>
      <c r="AC334" s="9"/>
      <c r="AE334" s="9"/>
      <c r="AF334" s="37"/>
      <c r="AG334" s="16"/>
      <c r="AK334" s="6"/>
      <c r="AM334" s="6"/>
      <c r="AP334" s="38"/>
      <c r="AQ334" s="9"/>
      <c r="AR334" s="14"/>
      <c r="AS334" s="39"/>
      <c r="AU334" s="9"/>
      <c r="AW334" s="9"/>
    </row>
    <row r="335" customFormat="false" ht="15" hidden="false" customHeight="true" outlineLevel="0" collapsed="false">
      <c r="R335" s="5"/>
      <c r="S335" s="6"/>
      <c r="T335" s="5"/>
      <c r="U335" s="6"/>
      <c r="V335" s="5"/>
      <c r="W335" s="35"/>
      <c r="X335" s="36"/>
      <c r="Y335" s="9"/>
      <c r="AA335" s="9"/>
      <c r="AB335" s="17"/>
      <c r="AC335" s="9"/>
      <c r="AE335" s="9"/>
      <c r="AF335" s="37"/>
      <c r="AG335" s="16"/>
      <c r="AK335" s="6"/>
      <c r="AM335" s="6"/>
      <c r="AP335" s="38"/>
      <c r="AQ335" s="9"/>
      <c r="AR335" s="14"/>
      <c r="AS335" s="39"/>
      <c r="AU335" s="9"/>
      <c r="AW335" s="9"/>
    </row>
    <row r="336" customFormat="false" ht="15" hidden="false" customHeight="true" outlineLevel="0" collapsed="false">
      <c r="R336" s="5"/>
      <c r="S336" s="6"/>
      <c r="T336" s="5"/>
      <c r="U336" s="6"/>
      <c r="V336" s="5"/>
      <c r="W336" s="35"/>
      <c r="X336" s="36"/>
      <c r="Y336" s="9"/>
      <c r="AA336" s="9"/>
      <c r="AB336" s="17"/>
      <c r="AC336" s="9"/>
      <c r="AE336" s="9"/>
      <c r="AF336" s="37"/>
      <c r="AG336" s="16"/>
      <c r="AK336" s="6"/>
      <c r="AM336" s="6"/>
      <c r="AP336" s="38"/>
      <c r="AQ336" s="9"/>
      <c r="AR336" s="14"/>
      <c r="AS336" s="39"/>
      <c r="AU336" s="9"/>
      <c r="AW336" s="9"/>
    </row>
    <row r="337" customFormat="false" ht="15" hidden="false" customHeight="true" outlineLevel="0" collapsed="false">
      <c r="R337" s="5"/>
      <c r="S337" s="6"/>
      <c r="T337" s="5"/>
      <c r="U337" s="6"/>
      <c r="V337" s="5"/>
      <c r="W337" s="35"/>
      <c r="X337" s="36"/>
      <c r="Y337" s="9"/>
      <c r="AA337" s="9"/>
      <c r="AB337" s="17"/>
      <c r="AC337" s="9"/>
      <c r="AE337" s="9"/>
      <c r="AF337" s="37"/>
      <c r="AG337" s="16"/>
      <c r="AK337" s="6"/>
      <c r="AM337" s="6"/>
      <c r="AP337" s="38"/>
      <c r="AQ337" s="9"/>
      <c r="AR337" s="14"/>
      <c r="AS337" s="39"/>
      <c r="AU337" s="9"/>
      <c r="AW337" s="9"/>
    </row>
    <row r="338" customFormat="false" ht="15" hidden="false" customHeight="true" outlineLevel="0" collapsed="false">
      <c r="R338" s="5"/>
      <c r="S338" s="6"/>
      <c r="T338" s="5"/>
      <c r="U338" s="6"/>
      <c r="V338" s="5"/>
      <c r="W338" s="35"/>
      <c r="X338" s="36"/>
      <c r="Y338" s="9"/>
      <c r="AA338" s="9"/>
      <c r="AB338" s="17"/>
      <c r="AC338" s="9"/>
      <c r="AE338" s="9"/>
      <c r="AF338" s="37"/>
      <c r="AG338" s="16"/>
      <c r="AK338" s="6"/>
      <c r="AM338" s="6"/>
      <c r="AP338" s="38"/>
      <c r="AQ338" s="9"/>
      <c r="AR338" s="14"/>
      <c r="AS338" s="39"/>
      <c r="AU338" s="9"/>
      <c r="AW338" s="9"/>
    </row>
    <row r="339" customFormat="false" ht="15" hidden="false" customHeight="true" outlineLevel="0" collapsed="false">
      <c r="R339" s="5"/>
      <c r="S339" s="6"/>
      <c r="T339" s="5"/>
      <c r="U339" s="6"/>
      <c r="V339" s="5"/>
      <c r="W339" s="35"/>
      <c r="X339" s="36"/>
      <c r="Y339" s="9"/>
      <c r="AA339" s="9"/>
      <c r="AB339" s="17"/>
      <c r="AC339" s="9"/>
      <c r="AE339" s="9"/>
      <c r="AF339" s="37"/>
      <c r="AG339" s="16"/>
      <c r="AK339" s="6"/>
      <c r="AM339" s="6"/>
      <c r="AP339" s="38"/>
      <c r="AQ339" s="9"/>
      <c r="AR339" s="14"/>
      <c r="AS339" s="39"/>
      <c r="AU339" s="9"/>
      <c r="AW339" s="9"/>
    </row>
    <row r="340" customFormat="false" ht="15" hidden="false" customHeight="true" outlineLevel="0" collapsed="false">
      <c r="R340" s="5"/>
      <c r="S340" s="6"/>
      <c r="T340" s="5"/>
      <c r="U340" s="6"/>
      <c r="V340" s="5"/>
      <c r="W340" s="35"/>
      <c r="X340" s="36"/>
      <c r="Y340" s="9"/>
      <c r="AA340" s="9"/>
      <c r="AB340" s="17"/>
      <c r="AC340" s="9"/>
      <c r="AE340" s="9"/>
      <c r="AF340" s="37"/>
      <c r="AG340" s="16"/>
      <c r="AK340" s="6"/>
      <c r="AM340" s="6"/>
      <c r="AP340" s="38"/>
      <c r="AQ340" s="9"/>
      <c r="AR340" s="14"/>
      <c r="AS340" s="39"/>
      <c r="AU340" s="9"/>
      <c r="AW340" s="9"/>
    </row>
    <row r="341" customFormat="false" ht="15" hidden="false" customHeight="true" outlineLevel="0" collapsed="false">
      <c r="R341" s="5"/>
      <c r="S341" s="6"/>
      <c r="T341" s="5"/>
      <c r="U341" s="6"/>
      <c r="V341" s="5"/>
      <c r="W341" s="35"/>
      <c r="X341" s="36"/>
      <c r="Y341" s="9"/>
      <c r="AA341" s="9"/>
      <c r="AB341" s="17"/>
      <c r="AC341" s="9"/>
      <c r="AE341" s="9"/>
      <c r="AF341" s="37"/>
      <c r="AG341" s="16"/>
      <c r="AK341" s="6"/>
      <c r="AM341" s="6"/>
      <c r="AP341" s="38"/>
      <c r="AQ341" s="9"/>
      <c r="AR341" s="14"/>
      <c r="AS341" s="39"/>
      <c r="AU341" s="9"/>
      <c r="AW341" s="9"/>
    </row>
    <row r="342" customFormat="false" ht="15" hidden="false" customHeight="true" outlineLevel="0" collapsed="false">
      <c r="R342" s="5"/>
      <c r="S342" s="6"/>
      <c r="T342" s="5"/>
      <c r="U342" s="6"/>
      <c r="V342" s="5"/>
      <c r="W342" s="35"/>
      <c r="X342" s="36"/>
      <c r="Y342" s="9"/>
      <c r="AA342" s="9"/>
      <c r="AB342" s="17"/>
      <c r="AC342" s="9"/>
      <c r="AE342" s="9"/>
      <c r="AF342" s="37"/>
      <c r="AG342" s="16"/>
      <c r="AK342" s="6"/>
      <c r="AM342" s="6"/>
      <c r="AP342" s="38"/>
      <c r="AQ342" s="9"/>
      <c r="AR342" s="14"/>
      <c r="AS342" s="39"/>
      <c r="AU342" s="9"/>
      <c r="AW342" s="9"/>
    </row>
    <row r="343" customFormat="false" ht="15" hidden="false" customHeight="true" outlineLevel="0" collapsed="false">
      <c r="R343" s="5"/>
      <c r="S343" s="6"/>
      <c r="T343" s="5"/>
      <c r="U343" s="6"/>
      <c r="V343" s="5"/>
      <c r="W343" s="35"/>
      <c r="X343" s="36"/>
      <c r="Y343" s="9"/>
      <c r="AA343" s="9"/>
      <c r="AB343" s="17"/>
      <c r="AC343" s="9"/>
      <c r="AE343" s="9"/>
      <c r="AF343" s="37"/>
      <c r="AG343" s="16"/>
      <c r="AK343" s="6"/>
      <c r="AM343" s="6"/>
      <c r="AP343" s="38"/>
      <c r="AQ343" s="9"/>
      <c r="AR343" s="14"/>
      <c r="AS343" s="39"/>
      <c r="AU343" s="9"/>
      <c r="AW343" s="9"/>
    </row>
    <row r="344" customFormat="false" ht="15" hidden="false" customHeight="true" outlineLevel="0" collapsed="false">
      <c r="R344" s="5"/>
      <c r="S344" s="6"/>
      <c r="T344" s="5"/>
      <c r="U344" s="6"/>
      <c r="V344" s="5"/>
      <c r="W344" s="35"/>
      <c r="X344" s="36"/>
      <c r="Y344" s="9"/>
      <c r="AA344" s="9"/>
      <c r="AB344" s="17"/>
      <c r="AC344" s="9"/>
      <c r="AE344" s="9"/>
      <c r="AF344" s="37"/>
      <c r="AG344" s="16"/>
      <c r="AK344" s="6"/>
      <c r="AM344" s="6"/>
      <c r="AP344" s="38"/>
      <c r="AQ344" s="9"/>
      <c r="AR344" s="14"/>
      <c r="AS344" s="39"/>
      <c r="AU344" s="9"/>
      <c r="AW344" s="9"/>
    </row>
    <row r="345" customFormat="false" ht="15" hidden="false" customHeight="true" outlineLevel="0" collapsed="false">
      <c r="R345" s="5"/>
      <c r="S345" s="6"/>
      <c r="T345" s="5"/>
      <c r="U345" s="6"/>
      <c r="V345" s="5"/>
      <c r="W345" s="35"/>
      <c r="X345" s="36"/>
      <c r="Y345" s="9"/>
      <c r="AA345" s="9"/>
      <c r="AB345" s="17"/>
      <c r="AC345" s="9"/>
      <c r="AE345" s="9"/>
      <c r="AF345" s="37"/>
      <c r="AG345" s="16"/>
      <c r="AK345" s="6"/>
      <c r="AM345" s="6"/>
      <c r="AP345" s="38"/>
      <c r="AQ345" s="9"/>
      <c r="AR345" s="14"/>
      <c r="AS345" s="39"/>
      <c r="AU345" s="9"/>
      <c r="AW345" s="9"/>
    </row>
    <row r="346" customFormat="false" ht="15" hidden="false" customHeight="true" outlineLevel="0" collapsed="false">
      <c r="R346" s="5"/>
      <c r="S346" s="6"/>
      <c r="T346" s="5"/>
      <c r="U346" s="6"/>
      <c r="V346" s="5"/>
      <c r="W346" s="35"/>
      <c r="X346" s="36"/>
      <c r="Y346" s="9"/>
      <c r="AA346" s="9"/>
      <c r="AB346" s="17"/>
      <c r="AC346" s="9"/>
      <c r="AE346" s="9"/>
      <c r="AF346" s="37"/>
      <c r="AG346" s="16"/>
      <c r="AK346" s="6"/>
      <c r="AM346" s="6"/>
      <c r="AP346" s="38"/>
      <c r="AQ346" s="9"/>
      <c r="AR346" s="14"/>
      <c r="AS346" s="39"/>
      <c r="AU346" s="9"/>
      <c r="AW346" s="9"/>
    </row>
    <row r="347" customFormat="false" ht="15" hidden="false" customHeight="true" outlineLevel="0" collapsed="false">
      <c r="R347" s="5"/>
      <c r="S347" s="6"/>
      <c r="T347" s="5"/>
      <c r="U347" s="6"/>
      <c r="V347" s="5"/>
      <c r="W347" s="35"/>
      <c r="X347" s="36"/>
      <c r="Y347" s="9"/>
      <c r="AA347" s="9"/>
      <c r="AB347" s="17"/>
      <c r="AC347" s="9"/>
      <c r="AE347" s="9"/>
      <c r="AF347" s="37"/>
      <c r="AG347" s="16"/>
      <c r="AK347" s="6"/>
      <c r="AM347" s="6"/>
      <c r="AP347" s="38"/>
      <c r="AQ347" s="9"/>
      <c r="AR347" s="14"/>
      <c r="AS347" s="39"/>
      <c r="AU347" s="9"/>
      <c r="AW347" s="9"/>
    </row>
    <row r="348" customFormat="false" ht="15" hidden="false" customHeight="true" outlineLevel="0" collapsed="false">
      <c r="R348" s="5"/>
      <c r="S348" s="6"/>
      <c r="T348" s="5"/>
      <c r="U348" s="6"/>
      <c r="V348" s="5"/>
      <c r="W348" s="35"/>
      <c r="X348" s="36"/>
      <c r="Y348" s="9"/>
      <c r="AA348" s="9"/>
      <c r="AB348" s="17"/>
      <c r="AC348" s="9"/>
      <c r="AE348" s="9"/>
      <c r="AF348" s="37"/>
      <c r="AG348" s="16"/>
      <c r="AK348" s="6"/>
      <c r="AM348" s="6"/>
      <c r="AP348" s="38"/>
      <c r="AQ348" s="9"/>
      <c r="AR348" s="14"/>
      <c r="AS348" s="39"/>
      <c r="AU348" s="9"/>
      <c r="AW348" s="9"/>
    </row>
    <row r="349" customFormat="false" ht="15" hidden="false" customHeight="true" outlineLevel="0" collapsed="false">
      <c r="R349" s="5"/>
      <c r="S349" s="6"/>
      <c r="T349" s="5"/>
      <c r="U349" s="6"/>
      <c r="V349" s="5"/>
      <c r="W349" s="35"/>
      <c r="X349" s="36"/>
      <c r="Y349" s="9"/>
      <c r="AA349" s="9"/>
      <c r="AB349" s="17"/>
      <c r="AC349" s="9"/>
      <c r="AE349" s="9"/>
      <c r="AF349" s="37"/>
      <c r="AG349" s="16"/>
      <c r="AK349" s="6"/>
      <c r="AM349" s="6"/>
      <c r="AP349" s="38"/>
      <c r="AQ349" s="9"/>
      <c r="AR349" s="14"/>
      <c r="AS349" s="39"/>
      <c r="AU349" s="9"/>
      <c r="AW349" s="9"/>
    </row>
    <row r="350" customFormat="false" ht="15" hidden="false" customHeight="true" outlineLevel="0" collapsed="false">
      <c r="R350" s="5"/>
      <c r="S350" s="6"/>
      <c r="T350" s="5"/>
      <c r="U350" s="6"/>
      <c r="V350" s="5"/>
      <c r="W350" s="35"/>
      <c r="X350" s="36"/>
      <c r="Y350" s="9"/>
      <c r="AA350" s="9"/>
      <c r="AB350" s="17"/>
      <c r="AC350" s="9"/>
      <c r="AE350" s="9"/>
      <c r="AF350" s="37"/>
      <c r="AG350" s="16"/>
      <c r="AK350" s="6"/>
      <c r="AM350" s="6"/>
      <c r="AP350" s="38"/>
      <c r="AQ350" s="9"/>
      <c r="AR350" s="14"/>
      <c r="AS350" s="39"/>
      <c r="AU350" s="9"/>
      <c r="AW350" s="9"/>
    </row>
    <row r="351" customFormat="false" ht="15" hidden="false" customHeight="true" outlineLevel="0" collapsed="false">
      <c r="R351" s="5"/>
      <c r="S351" s="6"/>
      <c r="T351" s="5"/>
      <c r="U351" s="6"/>
      <c r="V351" s="5"/>
      <c r="W351" s="35"/>
      <c r="X351" s="36"/>
      <c r="Y351" s="9"/>
      <c r="AA351" s="9"/>
      <c r="AB351" s="17"/>
      <c r="AC351" s="9"/>
      <c r="AE351" s="9"/>
      <c r="AF351" s="37"/>
      <c r="AG351" s="16"/>
      <c r="AK351" s="6"/>
      <c r="AM351" s="6"/>
      <c r="AP351" s="38"/>
      <c r="AQ351" s="9"/>
      <c r="AR351" s="14"/>
      <c r="AS351" s="39"/>
      <c r="AU351" s="9"/>
      <c r="AW351" s="9"/>
    </row>
    <row r="352" customFormat="false" ht="15" hidden="false" customHeight="true" outlineLevel="0" collapsed="false">
      <c r="R352" s="5"/>
      <c r="S352" s="6"/>
      <c r="T352" s="5"/>
      <c r="U352" s="6"/>
      <c r="V352" s="5"/>
      <c r="W352" s="35"/>
      <c r="X352" s="36"/>
      <c r="Y352" s="9"/>
      <c r="AA352" s="9"/>
      <c r="AB352" s="17"/>
      <c r="AC352" s="9"/>
      <c r="AE352" s="9"/>
      <c r="AF352" s="37"/>
      <c r="AG352" s="16"/>
      <c r="AK352" s="6"/>
      <c r="AM352" s="6"/>
      <c r="AP352" s="38"/>
      <c r="AQ352" s="9"/>
      <c r="AR352" s="14"/>
      <c r="AS352" s="39"/>
      <c r="AU352" s="9"/>
      <c r="AW352" s="9"/>
    </row>
    <row r="353" customFormat="false" ht="15" hidden="false" customHeight="true" outlineLevel="0" collapsed="false">
      <c r="R353" s="5"/>
      <c r="S353" s="6"/>
      <c r="T353" s="5"/>
      <c r="U353" s="6"/>
      <c r="V353" s="5"/>
      <c r="W353" s="35"/>
      <c r="X353" s="36"/>
      <c r="Y353" s="9"/>
      <c r="AA353" s="9"/>
      <c r="AB353" s="17"/>
      <c r="AC353" s="9"/>
      <c r="AE353" s="9"/>
      <c r="AF353" s="37"/>
      <c r="AG353" s="16"/>
      <c r="AK353" s="6"/>
      <c r="AM353" s="6"/>
      <c r="AP353" s="38"/>
      <c r="AQ353" s="9"/>
      <c r="AR353" s="14"/>
      <c r="AS353" s="39"/>
      <c r="AU353" s="9"/>
      <c r="AW353" s="9"/>
    </row>
    <row r="354" customFormat="false" ht="15" hidden="false" customHeight="true" outlineLevel="0" collapsed="false">
      <c r="R354" s="5"/>
      <c r="S354" s="6"/>
      <c r="T354" s="5"/>
      <c r="U354" s="6"/>
      <c r="V354" s="5"/>
      <c r="W354" s="35"/>
      <c r="X354" s="36"/>
      <c r="Y354" s="9"/>
      <c r="AA354" s="9"/>
      <c r="AB354" s="17"/>
      <c r="AC354" s="9"/>
      <c r="AE354" s="9"/>
      <c r="AF354" s="37"/>
      <c r="AG354" s="16"/>
      <c r="AK354" s="6"/>
      <c r="AM354" s="6"/>
      <c r="AP354" s="38"/>
      <c r="AQ354" s="9"/>
      <c r="AR354" s="14"/>
      <c r="AS354" s="39"/>
      <c r="AU354" s="9"/>
      <c r="AW354" s="9"/>
    </row>
    <row r="355" customFormat="false" ht="15" hidden="false" customHeight="true" outlineLevel="0" collapsed="false">
      <c r="R355" s="5"/>
      <c r="S355" s="6"/>
      <c r="T355" s="5"/>
      <c r="U355" s="6"/>
      <c r="V355" s="5"/>
      <c r="W355" s="35"/>
      <c r="X355" s="36"/>
      <c r="Y355" s="9"/>
      <c r="AA355" s="9"/>
      <c r="AB355" s="17"/>
      <c r="AC355" s="9"/>
      <c r="AE355" s="9"/>
      <c r="AF355" s="37"/>
      <c r="AG355" s="16"/>
      <c r="AK355" s="6"/>
      <c r="AM355" s="6"/>
      <c r="AP355" s="38"/>
      <c r="AQ355" s="9"/>
      <c r="AR355" s="14"/>
      <c r="AS355" s="39"/>
      <c r="AU355" s="9"/>
      <c r="AW355" s="9"/>
    </row>
    <row r="356" customFormat="false" ht="15" hidden="false" customHeight="true" outlineLevel="0" collapsed="false">
      <c r="R356" s="5"/>
      <c r="S356" s="6"/>
      <c r="T356" s="5"/>
      <c r="U356" s="6"/>
      <c r="V356" s="5"/>
      <c r="W356" s="35"/>
      <c r="X356" s="36"/>
      <c r="Y356" s="9"/>
      <c r="AA356" s="9"/>
      <c r="AB356" s="17"/>
      <c r="AC356" s="9"/>
      <c r="AE356" s="9"/>
      <c r="AF356" s="37"/>
      <c r="AG356" s="16"/>
      <c r="AK356" s="6"/>
      <c r="AM356" s="6"/>
      <c r="AP356" s="38"/>
      <c r="AQ356" s="9"/>
      <c r="AR356" s="14"/>
      <c r="AS356" s="39"/>
      <c r="AU356" s="9"/>
      <c r="AW356" s="9"/>
    </row>
    <row r="357" customFormat="false" ht="15" hidden="false" customHeight="true" outlineLevel="0" collapsed="false">
      <c r="R357" s="5"/>
      <c r="S357" s="6"/>
      <c r="T357" s="5"/>
      <c r="U357" s="6"/>
      <c r="V357" s="5"/>
      <c r="W357" s="35"/>
      <c r="X357" s="36"/>
      <c r="Y357" s="9"/>
      <c r="AA357" s="9"/>
      <c r="AB357" s="17"/>
      <c r="AC357" s="9"/>
      <c r="AE357" s="9"/>
      <c r="AF357" s="37"/>
      <c r="AG357" s="16"/>
      <c r="AK357" s="6"/>
      <c r="AM357" s="6"/>
      <c r="AP357" s="38"/>
      <c r="AQ357" s="9"/>
      <c r="AR357" s="14"/>
      <c r="AS357" s="39"/>
      <c r="AU357" s="9"/>
      <c r="AW357" s="9"/>
    </row>
    <row r="358" customFormat="false" ht="15" hidden="false" customHeight="true" outlineLevel="0" collapsed="false">
      <c r="R358" s="5"/>
      <c r="S358" s="6"/>
      <c r="T358" s="5"/>
      <c r="U358" s="6"/>
      <c r="V358" s="5"/>
      <c r="W358" s="35"/>
      <c r="X358" s="36"/>
      <c r="Y358" s="9"/>
      <c r="AA358" s="9"/>
      <c r="AB358" s="17"/>
      <c r="AC358" s="9"/>
      <c r="AE358" s="9"/>
      <c r="AF358" s="37"/>
      <c r="AG358" s="16"/>
      <c r="AK358" s="6"/>
      <c r="AM358" s="6"/>
      <c r="AP358" s="38"/>
      <c r="AQ358" s="9"/>
      <c r="AR358" s="14"/>
      <c r="AS358" s="39"/>
      <c r="AU358" s="9"/>
      <c r="AW358" s="9"/>
    </row>
    <row r="359" customFormat="false" ht="15" hidden="false" customHeight="true" outlineLevel="0" collapsed="false">
      <c r="R359" s="5"/>
      <c r="S359" s="6"/>
      <c r="T359" s="5"/>
      <c r="U359" s="6"/>
      <c r="V359" s="5"/>
      <c r="W359" s="35"/>
      <c r="X359" s="36"/>
      <c r="Y359" s="9"/>
      <c r="AA359" s="9"/>
      <c r="AB359" s="17"/>
      <c r="AC359" s="9"/>
      <c r="AE359" s="9"/>
      <c r="AF359" s="37"/>
      <c r="AG359" s="16"/>
      <c r="AK359" s="6"/>
      <c r="AM359" s="6"/>
      <c r="AP359" s="38"/>
      <c r="AQ359" s="9"/>
      <c r="AR359" s="14"/>
      <c r="AS359" s="39"/>
      <c r="AU359" s="9"/>
      <c r="AW359" s="9"/>
    </row>
    <row r="360" customFormat="false" ht="15" hidden="false" customHeight="true" outlineLevel="0" collapsed="false">
      <c r="R360" s="5"/>
      <c r="S360" s="6"/>
      <c r="T360" s="5"/>
      <c r="U360" s="6"/>
      <c r="V360" s="5"/>
      <c r="W360" s="35"/>
      <c r="X360" s="36"/>
      <c r="Y360" s="9"/>
      <c r="AA360" s="9"/>
      <c r="AB360" s="17"/>
      <c r="AC360" s="9"/>
      <c r="AE360" s="9"/>
      <c r="AF360" s="37"/>
      <c r="AG360" s="16"/>
      <c r="AK360" s="6"/>
      <c r="AM360" s="6"/>
      <c r="AP360" s="38"/>
      <c r="AQ360" s="9"/>
      <c r="AR360" s="14"/>
      <c r="AS360" s="39"/>
      <c r="AU360" s="9"/>
      <c r="AW360" s="9"/>
    </row>
    <row r="361" customFormat="false" ht="15" hidden="false" customHeight="true" outlineLevel="0" collapsed="false">
      <c r="R361" s="5"/>
      <c r="S361" s="6"/>
      <c r="T361" s="5"/>
      <c r="U361" s="6"/>
      <c r="V361" s="5"/>
      <c r="W361" s="35"/>
      <c r="X361" s="36"/>
      <c r="Y361" s="9"/>
      <c r="AA361" s="9"/>
      <c r="AB361" s="17"/>
      <c r="AC361" s="9"/>
      <c r="AE361" s="9"/>
      <c r="AF361" s="37"/>
      <c r="AG361" s="16"/>
      <c r="AK361" s="6"/>
      <c r="AM361" s="6"/>
      <c r="AP361" s="38"/>
      <c r="AQ361" s="9"/>
      <c r="AR361" s="14"/>
      <c r="AS361" s="39"/>
      <c r="AU361" s="9"/>
      <c r="AW361" s="9"/>
    </row>
    <row r="362" customFormat="false" ht="15" hidden="false" customHeight="true" outlineLevel="0" collapsed="false">
      <c r="R362" s="5"/>
      <c r="S362" s="6"/>
      <c r="T362" s="5"/>
      <c r="U362" s="6"/>
      <c r="V362" s="5"/>
      <c r="W362" s="35"/>
      <c r="X362" s="36"/>
      <c r="Y362" s="9"/>
      <c r="AA362" s="9"/>
      <c r="AB362" s="17"/>
      <c r="AC362" s="9"/>
      <c r="AE362" s="9"/>
      <c r="AF362" s="37"/>
      <c r="AG362" s="16"/>
      <c r="AK362" s="6"/>
      <c r="AM362" s="6"/>
      <c r="AP362" s="38"/>
      <c r="AQ362" s="9"/>
      <c r="AR362" s="14"/>
      <c r="AS362" s="39"/>
      <c r="AU362" s="9"/>
      <c r="AW362" s="9"/>
    </row>
    <row r="363" customFormat="false" ht="15" hidden="false" customHeight="true" outlineLevel="0" collapsed="false">
      <c r="R363" s="5"/>
      <c r="S363" s="6"/>
      <c r="T363" s="5"/>
      <c r="U363" s="6"/>
      <c r="V363" s="5"/>
      <c r="W363" s="35"/>
      <c r="X363" s="36"/>
      <c r="Y363" s="9"/>
      <c r="AA363" s="9"/>
      <c r="AB363" s="17"/>
      <c r="AC363" s="9"/>
      <c r="AE363" s="9"/>
      <c r="AF363" s="37"/>
      <c r="AG363" s="16"/>
      <c r="AK363" s="6"/>
      <c r="AM363" s="6"/>
      <c r="AP363" s="38"/>
      <c r="AQ363" s="9"/>
      <c r="AR363" s="14"/>
      <c r="AS363" s="39"/>
      <c r="AU363" s="9"/>
      <c r="AW363" s="9"/>
    </row>
    <row r="364" customFormat="false" ht="15" hidden="false" customHeight="true" outlineLevel="0" collapsed="false">
      <c r="R364" s="5"/>
      <c r="S364" s="6"/>
      <c r="T364" s="5"/>
      <c r="U364" s="6"/>
      <c r="V364" s="5"/>
      <c r="W364" s="35"/>
      <c r="X364" s="36"/>
      <c r="Y364" s="9"/>
      <c r="AA364" s="9"/>
      <c r="AB364" s="17"/>
      <c r="AC364" s="9"/>
      <c r="AE364" s="9"/>
      <c r="AF364" s="37"/>
      <c r="AG364" s="16"/>
      <c r="AK364" s="6"/>
      <c r="AM364" s="6"/>
      <c r="AP364" s="38"/>
      <c r="AQ364" s="9"/>
      <c r="AR364" s="14"/>
      <c r="AS364" s="39"/>
      <c r="AU364" s="9"/>
      <c r="AW364" s="9"/>
    </row>
    <row r="365" customFormat="false" ht="15" hidden="false" customHeight="true" outlineLevel="0" collapsed="false">
      <c r="R365" s="5"/>
      <c r="S365" s="6"/>
      <c r="T365" s="5"/>
      <c r="U365" s="6"/>
      <c r="V365" s="5"/>
      <c r="W365" s="35"/>
      <c r="X365" s="36"/>
      <c r="Y365" s="9"/>
      <c r="AA365" s="9"/>
      <c r="AB365" s="17"/>
      <c r="AC365" s="9"/>
      <c r="AE365" s="9"/>
      <c r="AF365" s="37"/>
      <c r="AG365" s="16"/>
      <c r="AK365" s="6"/>
      <c r="AM365" s="6"/>
      <c r="AP365" s="38"/>
      <c r="AQ365" s="9"/>
      <c r="AR365" s="14"/>
      <c r="AS365" s="39"/>
      <c r="AU365" s="9"/>
      <c r="AW365" s="9"/>
    </row>
    <row r="366" customFormat="false" ht="15" hidden="false" customHeight="true" outlineLevel="0" collapsed="false">
      <c r="R366" s="5"/>
      <c r="S366" s="6"/>
      <c r="T366" s="5"/>
      <c r="U366" s="6"/>
      <c r="V366" s="5"/>
      <c r="W366" s="35"/>
      <c r="X366" s="36"/>
      <c r="Y366" s="9"/>
      <c r="AA366" s="9"/>
      <c r="AB366" s="17"/>
      <c r="AC366" s="9"/>
      <c r="AE366" s="9"/>
      <c r="AF366" s="37"/>
      <c r="AG366" s="16"/>
      <c r="AK366" s="6"/>
      <c r="AM366" s="6"/>
      <c r="AP366" s="38"/>
      <c r="AQ366" s="9"/>
      <c r="AR366" s="14"/>
      <c r="AS366" s="39"/>
      <c r="AU366" s="9"/>
      <c r="AW366" s="9"/>
    </row>
    <row r="367" customFormat="false" ht="15" hidden="false" customHeight="true" outlineLevel="0" collapsed="false">
      <c r="R367" s="5"/>
      <c r="S367" s="6"/>
      <c r="T367" s="5"/>
      <c r="U367" s="6"/>
      <c r="V367" s="5"/>
      <c r="W367" s="35"/>
      <c r="X367" s="36"/>
      <c r="Y367" s="9"/>
      <c r="AA367" s="9"/>
      <c r="AB367" s="17"/>
      <c r="AC367" s="9"/>
      <c r="AE367" s="9"/>
      <c r="AF367" s="37"/>
      <c r="AG367" s="16"/>
      <c r="AK367" s="6"/>
      <c r="AM367" s="6"/>
      <c r="AP367" s="38"/>
      <c r="AQ367" s="9"/>
      <c r="AR367" s="14"/>
      <c r="AS367" s="39"/>
      <c r="AU367" s="9"/>
      <c r="AW367" s="9"/>
    </row>
    <row r="368" customFormat="false" ht="15" hidden="false" customHeight="true" outlineLevel="0" collapsed="false">
      <c r="R368" s="5"/>
      <c r="S368" s="6"/>
      <c r="T368" s="5"/>
      <c r="U368" s="6"/>
      <c r="V368" s="5"/>
      <c r="W368" s="35"/>
      <c r="X368" s="36"/>
      <c r="Y368" s="9"/>
      <c r="AA368" s="9"/>
      <c r="AB368" s="17"/>
      <c r="AC368" s="9"/>
      <c r="AE368" s="9"/>
      <c r="AF368" s="37"/>
      <c r="AG368" s="16"/>
      <c r="AK368" s="6"/>
      <c r="AM368" s="6"/>
      <c r="AP368" s="38"/>
      <c r="AQ368" s="9"/>
      <c r="AR368" s="14"/>
      <c r="AS368" s="39"/>
      <c r="AU368" s="9"/>
      <c r="AW368" s="9"/>
    </row>
    <row r="369" customFormat="false" ht="15" hidden="false" customHeight="true" outlineLevel="0" collapsed="false">
      <c r="R369" s="5"/>
      <c r="S369" s="6"/>
      <c r="T369" s="5"/>
      <c r="U369" s="6"/>
      <c r="V369" s="5"/>
      <c r="W369" s="35"/>
      <c r="X369" s="36"/>
      <c r="Y369" s="9"/>
      <c r="AA369" s="9"/>
      <c r="AB369" s="17"/>
      <c r="AC369" s="9"/>
      <c r="AE369" s="9"/>
      <c r="AF369" s="37"/>
      <c r="AG369" s="16"/>
      <c r="AK369" s="6"/>
      <c r="AM369" s="6"/>
      <c r="AP369" s="38"/>
      <c r="AQ369" s="9"/>
      <c r="AR369" s="14"/>
      <c r="AS369" s="39"/>
      <c r="AU369" s="9"/>
      <c r="AW369" s="9"/>
    </row>
    <row r="370" customFormat="false" ht="15" hidden="false" customHeight="true" outlineLevel="0" collapsed="false">
      <c r="R370" s="5"/>
      <c r="S370" s="6"/>
      <c r="T370" s="5"/>
      <c r="U370" s="6"/>
      <c r="V370" s="5"/>
      <c r="W370" s="35"/>
      <c r="X370" s="36"/>
      <c r="Y370" s="9"/>
      <c r="AA370" s="9"/>
      <c r="AB370" s="17"/>
      <c r="AC370" s="9"/>
      <c r="AE370" s="9"/>
      <c r="AF370" s="37"/>
      <c r="AG370" s="16"/>
      <c r="AK370" s="6"/>
      <c r="AM370" s="6"/>
      <c r="AP370" s="38"/>
      <c r="AQ370" s="9"/>
      <c r="AR370" s="14"/>
      <c r="AS370" s="39"/>
      <c r="AU370" s="9"/>
      <c r="AW370" s="9"/>
    </row>
    <row r="371" customFormat="false" ht="15" hidden="false" customHeight="true" outlineLevel="0" collapsed="false">
      <c r="R371" s="5"/>
      <c r="S371" s="6"/>
      <c r="T371" s="5"/>
      <c r="U371" s="6"/>
      <c r="V371" s="5"/>
      <c r="W371" s="35"/>
      <c r="X371" s="36"/>
      <c r="Y371" s="9"/>
      <c r="AA371" s="9"/>
      <c r="AB371" s="17"/>
      <c r="AC371" s="9"/>
      <c r="AE371" s="9"/>
      <c r="AF371" s="37"/>
      <c r="AG371" s="16"/>
      <c r="AK371" s="6"/>
      <c r="AM371" s="6"/>
      <c r="AP371" s="38"/>
      <c r="AQ371" s="9"/>
      <c r="AR371" s="14"/>
      <c r="AS371" s="39"/>
      <c r="AU371" s="9"/>
      <c r="AW371" s="9"/>
    </row>
    <row r="372" customFormat="false" ht="15" hidden="false" customHeight="true" outlineLevel="0" collapsed="false">
      <c r="R372" s="5"/>
      <c r="S372" s="6"/>
      <c r="T372" s="5"/>
      <c r="U372" s="6"/>
      <c r="V372" s="5"/>
      <c r="W372" s="35"/>
      <c r="X372" s="36"/>
      <c r="Y372" s="9"/>
      <c r="AA372" s="9"/>
      <c r="AB372" s="17"/>
      <c r="AC372" s="9"/>
      <c r="AE372" s="9"/>
      <c r="AF372" s="37"/>
      <c r="AG372" s="16"/>
      <c r="AK372" s="6"/>
      <c r="AM372" s="6"/>
      <c r="AP372" s="38"/>
      <c r="AQ372" s="9"/>
      <c r="AR372" s="14"/>
      <c r="AS372" s="39"/>
      <c r="AU372" s="9"/>
      <c r="AW372" s="9"/>
    </row>
    <row r="373" customFormat="false" ht="15" hidden="false" customHeight="true" outlineLevel="0" collapsed="false">
      <c r="R373" s="5"/>
      <c r="S373" s="6"/>
      <c r="T373" s="5"/>
      <c r="U373" s="6"/>
      <c r="V373" s="5"/>
      <c r="W373" s="35"/>
      <c r="X373" s="36"/>
      <c r="Y373" s="9"/>
      <c r="AA373" s="9"/>
      <c r="AB373" s="17"/>
      <c r="AC373" s="9"/>
      <c r="AE373" s="9"/>
      <c r="AF373" s="37"/>
      <c r="AG373" s="16"/>
      <c r="AK373" s="6"/>
      <c r="AM373" s="6"/>
      <c r="AP373" s="38"/>
      <c r="AQ373" s="9"/>
      <c r="AR373" s="14"/>
      <c r="AS373" s="39"/>
      <c r="AU373" s="9"/>
      <c r="AW373" s="9"/>
    </row>
    <row r="374" customFormat="false" ht="15" hidden="false" customHeight="true" outlineLevel="0" collapsed="false">
      <c r="R374" s="5"/>
      <c r="S374" s="6"/>
      <c r="T374" s="5"/>
      <c r="U374" s="6"/>
      <c r="V374" s="5"/>
      <c r="W374" s="35"/>
      <c r="X374" s="36"/>
      <c r="Y374" s="9"/>
      <c r="AA374" s="9"/>
      <c r="AB374" s="17"/>
      <c r="AC374" s="9"/>
      <c r="AE374" s="9"/>
      <c r="AF374" s="37"/>
      <c r="AG374" s="16"/>
      <c r="AK374" s="6"/>
      <c r="AM374" s="6"/>
      <c r="AP374" s="38"/>
      <c r="AQ374" s="9"/>
      <c r="AR374" s="14"/>
      <c r="AS374" s="39"/>
      <c r="AU374" s="9"/>
      <c r="AW374" s="9"/>
    </row>
    <row r="375" customFormat="false" ht="15" hidden="false" customHeight="true" outlineLevel="0" collapsed="false">
      <c r="R375" s="5"/>
      <c r="S375" s="6"/>
      <c r="T375" s="5"/>
      <c r="U375" s="6"/>
      <c r="V375" s="5"/>
      <c r="W375" s="35"/>
      <c r="X375" s="36"/>
      <c r="Y375" s="9"/>
      <c r="AA375" s="9"/>
      <c r="AB375" s="17"/>
      <c r="AC375" s="9"/>
      <c r="AE375" s="9"/>
      <c r="AF375" s="37"/>
      <c r="AG375" s="16"/>
      <c r="AK375" s="6"/>
      <c r="AM375" s="6"/>
      <c r="AP375" s="38"/>
      <c r="AQ375" s="9"/>
      <c r="AR375" s="14"/>
      <c r="AS375" s="39"/>
      <c r="AU375" s="9"/>
      <c r="AW375" s="9"/>
    </row>
    <row r="376" customFormat="false" ht="15" hidden="false" customHeight="true" outlineLevel="0" collapsed="false">
      <c r="R376" s="5"/>
      <c r="S376" s="6"/>
      <c r="T376" s="5"/>
      <c r="U376" s="6"/>
      <c r="V376" s="5"/>
      <c r="W376" s="35"/>
      <c r="X376" s="36"/>
      <c r="Y376" s="9"/>
      <c r="AA376" s="9"/>
      <c r="AB376" s="17"/>
      <c r="AC376" s="9"/>
      <c r="AE376" s="9"/>
      <c r="AF376" s="37"/>
      <c r="AG376" s="16"/>
      <c r="AK376" s="6"/>
      <c r="AM376" s="6"/>
      <c r="AP376" s="38"/>
      <c r="AQ376" s="9"/>
      <c r="AR376" s="14"/>
      <c r="AS376" s="39"/>
      <c r="AU376" s="9"/>
      <c r="AW376" s="9"/>
    </row>
    <row r="377" customFormat="false" ht="15" hidden="false" customHeight="true" outlineLevel="0" collapsed="false">
      <c r="R377" s="5"/>
      <c r="S377" s="6"/>
      <c r="T377" s="5"/>
      <c r="U377" s="6"/>
      <c r="V377" s="5"/>
      <c r="W377" s="35"/>
      <c r="X377" s="36"/>
      <c r="Y377" s="9"/>
      <c r="AA377" s="9"/>
      <c r="AB377" s="17"/>
      <c r="AC377" s="9"/>
      <c r="AE377" s="9"/>
      <c r="AF377" s="37"/>
      <c r="AG377" s="16"/>
      <c r="AK377" s="6"/>
      <c r="AM377" s="6"/>
      <c r="AP377" s="38"/>
      <c r="AQ377" s="9"/>
      <c r="AR377" s="14"/>
      <c r="AS377" s="39"/>
      <c r="AU377" s="9"/>
      <c r="AW377" s="9"/>
    </row>
    <row r="378" customFormat="false" ht="15" hidden="false" customHeight="true" outlineLevel="0" collapsed="false">
      <c r="R378" s="5"/>
      <c r="S378" s="6"/>
      <c r="T378" s="5"/>
      <c r="U378" s="6"/>
      <c r="V378" s="5"/>
      <c r="W378" s="35"/>
      <c r="X378" s="36"/>
      <c r="Y378" s="9"/>
      <c r="AA378" s="9"/>
      <c r="AB378" s="17"/>
      <c r="AC378" s="9"/>
      <c r="AE378" s="9"/>
      <c r="AF378" s="37"/>
      <c r="AG378" s="16"/>
      <c r="AK378" s="6"/>
      <c r="AM378" s="6"/>
      <c r="AP378" s="38"/>
      <c r="AQ378" s="9"/>
      <c r="AR378" s="14"/>
      <c r="AS378" s="39"/>
      <c r="AU378" s="9"/>
      <c r="AW378" s="9"/>
    </row>
    <row r="379" customFormat="false" ht="15" hidden="false" customHeight="true" outlineLevel="0" collapsed="false">
      <c r="R379" s="5"/>
      <c r="S379" s="6"/>
      <c r="T379" s="5"/>
      <c r="U379" s="6"/>
      <c r="V379" s="5"/>
      <c r="W379" s="35"/>
      <c r="X379" s="36"/>
      <c r="Y379" s="9"/>
      <c r="AA379" s="9"/>
      <c r="AB379" s="17"/>
      <c r="AC379" s="9"/>
      <c r="AE379" s="9"/>
      <c r="AF379" s="37"/>
      <c r="AG379" s="16"/>
      <c r="AK379" s="6"/>
      <c r="AM379" s="6"/>
      <c r="AP379" s="38"/>
      <c r="AQ379" s="9"/>
      <c r="AR379" s="14"/>
      <c r="AS379" s="39"/>
      <c r="AU379" s="9"/>
      <c r="AW379" s="9"/>
    </row>
    <row r="380" customFormat="false" ht="15" hidden="false" customHeight="true" outlineLevel="0" collapsed="false">
      <c r="R380" s="5"/>
      <c r="S380" s="6"/>
      <c r="T380" s="5"/>
      <c r="U380" s="6"/>
      <c r="V380" s="5"/>
      <c r="W380" s="35"/>
      <c r="X380" s="36"/>
      <c r="Y380" s="9"/>
      <c r="AA380" s="9"/>
      <c r="AB380" s="17"/>
      <c r="AC380" s="9"/>
      <c r="AE380" s="9"/>
      <c r="AF380" s="37"/>
      <c r="AG380" s="16"/>
      <c r="AK380" s="6"/>
      <c r="AM380" s="6"/>
      <c r="AP380" s="38"/>
      <c r="AQ380" s="9"/>
      <c r="AR380" s="14"/>
      <c r="AS380" s="39"/>
      <c r="AU380" s="9"/>
      <c r="AW380" s="9"/>
    </row>
    <row r="381" customFormat="false" ht="15" hidden="false" customHeight="true" outlineLevel="0" collapsed="false">
      <c r="R381" s="5"/>
      <c r="S381" s="6"/>
      <c r="T381" s="5"/>
      <c r="U381" s="6"/>
      <c r="V381" s="5"/>
      <c r="W381" s="35"/>
      <c r="X381" s="36"/>
      <c r="Y381" s="9"/>
      <c r="AA381" s="9"/>
      <c r="AB381" s="17"/>
      <c r="AC381" s="9"/>
      <c r="AE381" s="9"/>
      <c r="AF381" s="37"/>
      <c r="AG381" s="16"/>
      <c r="AK381" s="6"/>
      <c r="AM381" s="6"/>
      <c r="AP381" s="38"/>
      <c r="AQ381" s="9"/>
      <c r="AR381" s="14"/>
      <c r="AS381" s="39"/>
      <c r="AU381" s="9"/>
      <c r="AW381" s="9"/>
    </row>
    <row r="382" customFormat="false" ht="15" hidden="false" customHeight="true" outlineLevel="0" collapsed="false">
      <c r="R382" s="5"/>
      <c r="S382" s="6"/>
      <c r="T382" s="5"/>
      <c r="U382" s="6"/>
      <c r="V382" s="5"/>
      <c r="W382" s="35"/>
      <c r="X382" s="36"/>
      <c r="Y382" s="9"/>
      <c r="AA382" s="9"/>
      <c r="AB382" s="17"/>
      <c r="AC382" s="9"/>
      <c r="AE382" s="9"/>
      <c r="AF382" s="37"/>
      <c r="AG382" s="16"/>
      <c r="AK382" s="6"/>
      <c r="AM382" s="6"/>
      <c r="AP382" s="38"/>
      <c r="AQ382" s="9"/>
      <c r="AR382" s="14"/>
      <c r="AS382" s="39"/>
      <c r="AU382" s="9"/>
      <c r="AW382" s="9"/>
    </row>
    <row r="383" customFormat="false" ht="15" hidden="false" customHeight="true" outlineLevel="0" collapsed="false">
      <c r="R383" s="5"/>
      <c r="S383" s="6"/>
      <c r="T383" s="5"/>
      <c r="U383" s="6"/>
      <c r="V383" s="5"/>
      <c r="W383" s="35"/>
      <c r="X383" s="36"/>
      <c r="Y383" s="9"/>
      <c r="AA383" s="9"/>
      <c r="AB383" s="17"/>
      <c r="AC383" s="9"/>
      <c r="AE383" s="9"/>
      <c r="AF383" s="37"/>
      <c r="AG383" s="16"/>
      <c r="AK383" s="6"/>
      <c r="AM383" s="6"/>
      <c r="AP383" s="38"/>
      <c r="AQ383" s="9"/>
      <c r="AR383" s="14"/>
      <c r="AS383" s="39"/>
      <c r="AU383" s="9"/>
      <c r="AW383" s="9"/>
    </row>
    <row r="384" customFormat="false" ht="15" hidden="false" customHeight="true" outlineLevel="0" collapsed="false">
      <c r="R384" s="5"/>
      <c r="S384" s="6"/>
      <c r="T384" s="5"/>
      <c r="U384" s="6"/>
      <c r="V384" s="5"/>
      <c r="W384" s="35"/>
      <c r="X384" s="36"/>
      <c r="Y384" s="9"/>
      <c r="AA384" s="9"/>
      <c r="AB384" s="17"/>
      <c r="AC384" s="9"/>
      <c r="AE384" s="9"/>
      <c r="AF384" s="37"/>
      <c r="AG384" s="16"/>
      <c r="AK384" s="6"/>
      <c r="AM384" s="6"/>
      <c r="AP384" s="38"/>
      <c r="AQ384" s="9"/>
      <c r="AR384" s="14"/>
      <c r="AS384" s="39"/>
      <c r="AU384" s="9"/>
      <c r="AW384" s="9"/>
    </row>
    <row r="385" customFormat="false" ht="15" hidden="false" customHeight="true" outlineLevel="0" collapsed="false">
      <c r="R385" s="5"/>
      <c r="S385" s="6"/>
      <c r="T385" s="5"/>
      <c r="U385" s="6"/>
      <c r="V385" s="5"/>
      <c r="W385" s="35"/>
      <c r="X385" s="36"/>
      <c r="Y385" s="9"/>
      <c r="AA385" s="9"/>
      <c r="AB385" s="17"/>
      <c r="AC385" s="9"/>
      <c r="AE385" s="9"/>
      <c r="AF385" s="37"/>
      <c r="AG385" s="16"/>
      <c r="AK385" s="6"/>
      <c r="AM385" s="6"/>
      <c r="AP385" s="38"/>
      <c r="AQ385" s="9"/>
      <c r="AR385" s="14"/>
      <c r="AS385" s="39"/>
      <c r="AU385" s="9"/>
      <c r="AW385" s="9"/>
    </row>
    <row r="386" customFormat="false" ht="15" hidden="false" customHeight="true" outlineLevel="0" collapsed="false">
      <c r="R386" s="5"/>
      <c r="S386" s="6"/>
      <c r="T386" s="5"/>
      <c r="U386" s="6"/>
      <c r="V386" s="5"/>
      <c r="W386" s="35"/>
      <c r="X386" s="36"/>
      <c r="Y386" s="9"/>
      <c r="AA386" s="9"/>
      <c r="AB386" s="17"/>
      <c r="AC386" s="9"/>
      <c r="AE386" s="9"/>
      <c r="AF386" s="37"/>
      <c r="AG386" s="16"/>
      <c r="AK386" s="6"/>
      <c r="AM386" s="6"/>
      <c r="AP386" s="38"/>
      <c r="AQ386" s="9"/>
      <c r="AR386" s="14"/>
      <c r="AS386" s="39"/>
      <c r="AU386" s="9"/>
      <c r="AW386" s="9"/>
    </row>
    <row r="387" customFormat="false" ht="15" hidden="false" customHeight="true" outlineLevel="0" collapsed="false">
      <c r="R387" s="5"/>
      <c r="S387" s="6"/>
      <c r="T387" s="5"/>
      <c r="U387" s="6"/>
      <c r="V387" s="5"/>
      <c r="W387" s="35"/>
      <c r="X387" s="36"/>
      <c r="Y387" s="9"/>
      <c r="AA387" s="9"/>
      <c r="AB387" s="17"/>
      <c r="AC387" s="9"/>
      <c r="AE387" s="9"/>
      <c r="AF387" s="37"/>
      <c r="AG387" s="16"/>
      <c r="AK387" s="6"/>
      <c r="AM387" s="6"/>
      <c r="AP387" s="38"/>
      <c r="AQ387" s="9"/>
      <c r="AR387" s="14"/>
      <c r="AS387" s="39"/>
      <c r="AU387" s="9"/>
      <c r="AW387" s="9"/>
    </row>
    <row r="388" customFormat="false" ht="15" hidden="false" customHeight="true" outlineLevel="0" collapsed="false">
      <c r="R388" s="5"/>
      <c r="S388" s="6"/>
      <c r="T388" s="5"/>
      <c r="U388" s="6"/>
      <c r="V388" s="5"/>
      <c r="W388" s="35"/>
      <c r="X388" s="36"/>
      <c r="Y388" s="9"/>
      <c r="AA388" s="9"/>
      <c r="AB388" s="17"/>
      <c r="AC388" s="9"/>
      <c r="AE388" s="9"/>
      <c r="AF388" s="37"/>
      <c r="AG388" s="16"/>
      <c r="AK388" s="6"/>
      <c r="AM388" s="6"/>
      <c r="AP388" s="38"/>
      <c r="AQ388" s="9"/>
      <c r="AR388" s="14"/>
      <c r="AS388" s="39"/>
      <c r="AU388" s="9"/>
      <c r="AW388" s="9"/>
    </row>
    <row r="389" customFormat="false" ht="15" hidden="false" customHeight="true" outlineLevel="0" collapsed="false">
      <c r="R389" s="5"/>
      <c r="S389" s="6"/>
      <c r="T389" s="5"/>
      <c r="U389" s="6"/>
      <c r="V389" s="5"/>
      <c r="W389" s="35"/>
      <c r="X389" s="36"/>
      <c r="Y389" s="9"/>
      <c r="AA389" s="9"/>
      <c r="AB389" s="17"/>
      <c r="AC389" s="9"/>
      <c r="AE389" s="9"/>
      <c r="AF389" s="37"/>
      <c r="AG389" s="16"/>
      <c r="AK389" s="6"/>
      <c r="AM389" s="6"/>
      <c r="AP389" s="38"/>
      <c r="AQ389" s="9"/>
      <c r="AR389" s="14"/>
      <c r="AS389" s="39"/>
      <c r="AU389" s="9"/>
      <c r="AW389" s="9"/>
    </row>
    <row r="390" customFormat="false" ht="15" hidden="false" customHeight="true" outlineLevel="0" collapsed="false">
      <c r="R390" s="5"/>
      <c r="S390" s="6"/>
      <c r="T390" s="5"/>
      <c r="U390" s="6"/>
      <c r="V390" s="5"/>
      <c r="W390" s="35"/>
      <c r="X390" s="36"/>
      <c r="Y390" s="9"/>
      <c r="AA390" s="9"/>
      <c r="AB390" s="17"/>
      <c r="AC390" s="9"/>
      <c r="AE390" s="9"/>
      <c r="AF390" s="37"/>
      <c r="AG390" s="16"/>
      <c r="AK390" s="6"/>
      <c r="AM390" s="6"/>
      <c r="AP390" s="38"/>
      <c r="AQ390" s="9"/>
      <c r="AR390" s="14"/>
      <c r="AS390" s="39"/>
      <c r="AU390" s="9"/>
      <c r="AW390" s="9"/>
    </row>
    <row r="391" customFormat="false" ht="15" hidden="false" customHeight="true" outlineLevel="0" collapsed="false">
      <c r="R391" s="5"/>
      <c r="S391" s="6"/>
      <c r="T391" s="5"/>
      <c r="U391" s="6"/>
      <c r="V391" s="5"/>
      <c r="W391" s="35"/>
      <c r="X391" s="36"/>
      <c r="Y391" s="9"/>
      <c r="AA391" s="9"/>
      <c r="AB391" s="17"/>
      <c r="AC391" s="9"/>
      <c r="AE391" s="9"/>
      <c r="AF391" s="37"/>
      <c r="AG391" s="16"/>
      <c r="AK391" s="6"/>
      <c r="AM391" s="6"/>
      <c r="AP391" s="38"/>
      <c r="AQ391" s="9"/>
      <c r="AR391" s="14"/>
      <c r="AS391" s="39"/>
      <c r="AU391" s="9"/>
      <c r="AW391" s="9"/>
    </row>
    <row r="392" customFormat="false" ht="15" hidden="false" customHeight="true" outlineLevel="0" collapsed="false">
      <c r="R392" s="5"/>
      <c r="S392" s="6"/>
      <c r="T392" s="5"/>
      <c r="U392" s="6"/>
      <c r="V392" s="5"/>
      <c r="W392" s="35"/>
      <c r="X392" s="36"/>
      <c r="Y392" s="9"/>
      <c r="AA392" s="9"/>
      <c r="AB392" s="17"/>
      <c r="AC392" s="9"/>
      <c r="AE392" s="9"/>
      <c r="AF392" s="37"/>
      <c r="AG392" s="16"/>
      <c r="AK392" s="6"/>
      <c r="AM392" s="6"/>
      <c r="AP392" s="38"/>
      <c r="AQ392" s="9"/>
      <c r="AR392" s="14"/>
      <c r="AS392" s="39"/>
      <c r="AU392" s="9"/>
      <c r="AW392" s="9"/>
    </row>
    <row r="393" customFormat="false" ht="15" hidden="false" customHeight="true" outlineLevel="0" collapsed="false">
      <c r="R393" s="5"/>
      <c r="S393" s="6"/>
      <c r="T393" s="5"/>
      <c r="U393" s="6"/>
      <c r="V393" s="5"/>
      <c r="W393" s="35"/>
      <c r="X393" s="36"/>
      <c r="Y393" s="9"/>
      <c r="AA393" s="9"/>
      <c r="AB393" s="17"/>
      <c r="AC393" s="9"/>
      <c r="AE393" s="9"/>
      <c r="AF393" s="37"/>
      <c r="AG393" s="16"/>
      <c r="AK393" s="6"/>
      <c r="AM393" s="6"/>
      <c r="AP393" s="38"/>
      <c r="AQ393" s="9"/>
      <c r="AR393" s="14"/>
      <c r="AS393" s="39"/>
      <c r="AU393" s="9"/>
      <c r="AW393" s="9"/>
    </row>
    <row r="394" customFormat="false" ht="15" hidden="false" customHeight="true" outlineLevel="0" collapsed="false">
      <c r="R394" s="5"/>
      <c r="S394" s="6"/>
      <c r="T394" s="5"/>
      <c r="U394" s="6"/>
      <c r="V394" s="5"/>
      <c r="W394" s="35"/>
      <c r="X394" s="36"/>
      <c r="Y394" s="9"/>
      <c r="AA394" s="9"/>
      <c r="AB394" s="17"/>
      <c r="AC394" s="9"/>
      <c r="AE394" s="9"/>
      <c r="AF394" s="37"/>
      <c r="AG394" s="16"/>
      <c r="AK394" s="6"/>
      <c r="AM394" s="6"/>
      <c r="AP394" s="38"/>
      <c r="AQ394" s="9"/>
      <c r="AR394" s="14"/>
      <c r="AS394" s="39"/>
      <c r="AU394" s="9"/>
      <c r="AW394" s="9"/>
    </row>
    <row r="395" customFormat="false" ht="15" hidden="false" customHeight="true" outlineLevel="0" collapsed="false">
      <c r="R395" s="5"/>
      <c r="S395" s="6"/>
      <c r="T395" s="5"/>
      <c r="U395" s="6"/>
      <c r="V395" s="5"/>
      <c r="W395" s="35"/>
      <c r="X395" s="36"/>
      <c r="Y395" s="9"/>
      <c r="AA395" s="9"/>
      <c r="AB395" s="17"/>
      <c r="AC395" s="9"/>
      <c r="AE395" s="9"/>
      <c r="AF395" s="37"/>
      <c r="AG395" s="16"/>
      <c r="AK395" s="6"/>
      <c r="AM395" s="6"/>
      <c r="AP395" s="38"/>
      <c r="AQ395" s="9"/>
      <c r="AR395" s="14"/>
      <c r="AS395" s="39"/>
      <c r="AU395" s="9"/>
      <c r="AW395" s="9"/>
    </row>
    <row r="396" customFormat="false" ht="15" hidden="false" customHeight="true" outlineLevel="0" collapsed="false">
      <c r="R396" s="5"/>
      <c r="S396" s="6"/>
      <c r="T396" s="5"/>
      <c r="U396" s="6"/>
      <c r="V396" s="5"/>
      <c r="W396" s="35"/>
      <c r="X396" s="36"/>
      <c r="Y396" s="9"/>
      <c r="AA396" s="9"/>
      <c r="AB396" s="17"/>
      <c r="AC396" s="9"/>
      <c r="AE396" s="9"/>
      <c r="AF396" s="37"/>
      <c r="AG396" s="16"/>
      <c r="AK396" s="6"/>
      <c r="AM396" s="6"/>
      <c r="AP396" s="38"/>
      <c r="AQ396" s="9"/>
      <c r="AR396" s="14"/>
      <c r="AS396" s="39"/>
      <c r="AU396" s="9"/>
      <c r="AW396" s="9"/>
    </row>
    <row r="397" customFormat="false" ht="15" hidden="false" customHeight="true" outlineLevel="0" collapsed="false">
      <c r="R397" s="5"/>
      <c r="S397" s="6"/>
      <c r="T397" s="5"/>
      <c r="U397" s="6"/>
      <c r="V397" s="5"/>
      <c r="W397" s="35"/>
      <c r="X397" s="36"/>
      <c r="Y397" s="9"/>
      <c r="AA397" s="9"/>
      <c r="AB397" s="17"/>
      <c r="AC397" s="9"/>
      <c r="AE397" s="9"/>
      <c r="AF397" s="37"/>
      <c r="AG397" s="16"/>
      <c r="AK397" s="6"/>
      <c r="AM397" s="6"/>
      <c r="AP397" s="38"/>
      <c r="AQ397" s="9"/>
      <c r="AR397" s="14"/>
      <c r="AS397" s="39"/>
      <c r="AU397" s="9"/>
      <c r="AW397" s="9"/>
    </row>
    <row r="398" customFormat="false" ht="15" hidden="false" customHeight="true" outlineLevel="0" collapsed="false">
      <c r="R398" s="5"/>
      <c r="S398" s="6"/>
      <c r="T398" s="5"/>
      <c r="U398" s="6"/>
      <c r="V398" s="5"/>
      <c r="W398" s="35"/>
      <c r="X398" s="36"/>
      <c r="Y398" s="9"/>
      <c r="AA398" s="9"/>
      <c r="AB398" s="17"/>
      <c r="AC398" s="9"/>
      <c r="AE398" s="9"/>
      <c r="AF398" s="37"/>
      <c r="AG398" s="16"/>
      <c r="AK398" s="6"/>
      <c r="AM398" s="6"/>
      <c r="AP398" s="38"/>
      <c r="AQ398" s="9"/>
      <c r="AR398" s="14"/>
      <c r="AS398" s="39"/>
      <c r="AU398" s="9"/>
      <c r="AW398" s="9"/>
    </row>
    <row r="399" customFormat="false" ht="15" hidden="false" customHeight="true" outlineLevel="0" collapsed="false">
      <c r="R399" s="5"/>
      <c r="S399" s="6"/>
      <c r="T399" s="5"/>
      <c r="U399" s="6"/>
      <c r="V399" s="5"/>
      <c r="W399" s="35"/>
      <c r="X399" s="36"/>
      <c r="Y399" s="9"/>
      <c r="AA399" s="9"/>
      <c r="AB399" s="17"/>
      <c r="AC399" s="9"/>
      <c r="AE399" s="9"/>
      <c r="AF399" s="37"/>
      <c r="AG399" s="16"/>
      <c r="AK399" s="6"/>
      <c r="AM399" s="6"/>
      <c r="AP399" s="38"/>
      <c r="AQ399" s="9"/>
      <c r="AR399" s="14"/>
      <c r="AS399" s="39"/>
      <c r="AU399" s="9"/>
      <c r="AW399" s="9"/>
    </row>
    <row r="400" customFormat="false" ht="15" hidden="false" customHeight="true" outlineLevel="0" collapsed="false">
      <c r="R400" s="5"/>
      <c r="S400" s="6"/>
      <c r="T400" s="5"/>
      <c r="U400" s="6"/>
      <c r="V400" s="5"/>
      <c r="W400" s="35"/>
      <c r="X400" s="36"/>
      <c r="Y400" s="9"/>
      <c r="AA400" s="9"/>
      <c r="AB400" s="17"/>
      <c r="AC400" s="9"/>
      <c r="AE400" s="9"/>
      <c r="AF400" s="37"/>
      <c r="AG400" s="16"/>
      <c r="AK400" s="6"/>
      <c r="AM400" s="6"/>
      <c r="AP400" s="38"/>
      <c r="AQ400" s="9"/>
      <c r="AR400" s="14"/>
      <c r="AS400" s="39"/>
      <c r="AU400" s="9"/>
      <c r="AW400" s="9"/>
    </row>
    <row r="401" customFormat="false" ht="15" hidden="false" customHeight="true" outlineLevel="0" collapsed="false">
      <c r="R401" s="5"/>
      <c r="S401" s="6"/>
      <c r="T401" s="5"/>
      <c r="U401" s="6"/>
      <c r="V401" s="5"/>
      <c r="W401" s="35"/>
      <c r="X401" s="36"/>
      <c r="Y401" s="9"/>
      <c r="AA401" s="9"/>
      <c r="AB401" s="17"/>
      <c r="AC401" s="9"/>
      <c r="AE401" s="9"/>
      <c r="AF401" s="37"/>
      <c r="AG401" s="16"/>
      <c r="AK401" s="6"/>
      <c r="AM401" s="6"/>
      <c r="AP401" s="38"/>
      <c r="AQ401" s="9"/>
      <c r="AR401" s="14"/>
      <c r="AS401" s="39"/>
      <c r="AU401" s="9"/>
      <c r="AW401" s="9"/>
    </row>
    <row r="402" customFormat="false" ht="15" hidden="false" customHeight="true" outlineLevel="0" collapsed="false">
      <c r="R402" s="5"/>
      <c r="S402" s="6"/>
      <c r="T402" s="5"/>
      <c r="U402" s="6"/>
      <c r="V402" s="5"/>
      <c r="W402" s="35"/>
      <c r="X402" s="36"/>
      <c r="Y402" s="9"/>
      <c r="AA402" s="9"/>
      <c r="AB402" s="17"/>
      <c r="AC402" s="9"/>
      <c r="AE402" s="9"/>
      <c r="AF402" s="37"/>
      <c r="AG402" s="16"/>
      <c r="AK402" s="6"/>
      <c r="AM402" s="6"/>
      <c r="AP402" s="38"/>
      <c r="AQ402" s="9"/>
      <c r="AR402" s="14"/>
      <c r="AS402" s="39"/>
      <c r="AU402" s="9"/>
      <c r="AW402" s="9"/>
    </row>
    <row r="403" customFormat="false" ht="15" hidden="false" customHeight="true" outlineLevel="0" collapsed="false">
      <c r="R403" s="5"/>
      <c r="S403" s="6"/>
      <c r="T403" s="5"/>
      <c r="U403" s="6"/>
      <c r="V403" s="5"/>
      <c r="W403" s="35"/>
      <c r="X403" s="36"/>
      <c r="Y403" s="9"/>
      <c r="AA403" s="9"/>
      <c r="AB403" s="17"/>
      <c r="AC403" s="9"/>
      <c r="AE403" s="9"/>
      <c r="AF403" s="37"/>
      <c r="AG403" s="16"/>
      <c r="AK403" s="6"/>
      <c r="AM403" s="6"/>
      <c r="AP403" s="38"/>
      <c r="AQ403" s="9"/>
      <c r="AR403" s="14"/>
      <c r="AS403" s="39"/>
      <c r="AU403" s="9"/>
      <c r="AW403" s="9"/>
    </row>
    <row r="404" customFormat="false" ht="15" hidden="false" customHeight="true" outlineLevel="0" collapsed="false">
      <c r="R404" s="5"/>
      <c r="S404" s="6"/>
      <c r="T404" s="5"/>
      <c r="U404" s="6"/>
      <c r="V404" s="5"/>
      <c r="W404" s="35"/>
      <c r="X404" s="36"/>
      <c r="Y404" s="9"/>
      <c r="AA404" s="9"/>
      <c r="AB404" s="17"/>
      <c r="AC404" s="9"/>
      <c r="AE404" s="9"/>
      <c r="AF404" s="37"/>
      <c r="AG404" s="16"/>
      <c r="AK404" s="6"/>
      <c r="AM404" s="6"/>
      <c r="AP404" s="38"/>
      <c r="AQ404" s="9"/>
      <c r="AR404" s="14"/>
      <c r="AS404" s="39"/>
      <c r="AU404" s="9"/>
      <c r="AW404" s="9"/>
    </row>
    <row r="405" customFormat="false" ht="15" hidden="false" customHeight="true" outlineLevel="0" collapsed="false">
      <c r="R405" s="5"/>
      <c r="S405" s="6"/>
      <c r="T405" s="5"/>
      <c r="U405" s="6"/>
      <c r="V405" s="5"/>
      <c r="W405" s="35"/>
      <c r="X405" s="36"/>
      <c r="Y405" s="9"/>
      <c r="AA405" s="9"/>
      <c r="AB405" s="17"/>
      <c r="AC405" s="9"/>
      <c r="AE405" s="9"/>
      <c r="AF405" s="37"/>
      <c r="AG405" s="16"/>
      <c r="AK405" s="6"/>
      <c r="AM405" s="6"/>
      <c r="AP405" s="38"/>
      <c r="AQ405" s="9"/>
      <c r="AR405" s="14"/>
      <c r="AS405" s="39"/>
      <c r="AU405" s="9"/>
      <c r="AW405" s="9"/>
    </row>
    <row r="406" customFormat="false" ht="15" hidden="false" customHeight="true" outlineLevel="0" collapsed="false">
      <c r="R406" s="5"/>
      <c r="S406" s="6"/>
      <c r="T406" s="5"/>
      <c r="U406" s="6"/>
      <c r="V406" s="5"/>
      <c r="W406" s="35"/>
      <c r="X406" s="36"/>
      <c r="Y406" s="9"/>
      <c r="AA406" s="9"/>
      <c r="AB406" s="17"/>
      <c r="AC406" s="9"/>
      <c r="AE406" s="9"/>
      <c r="AF406" s="37"/>
      <c r="AG406" s="16"/>
      <c r="AK406" s="6"/>
      <c r="AM406" s="6"/>
      <c r="AP406" s="38"/>
      <c r="AQ406" s="9"/>
      <c r="AR406" s="14"/>
      <c r="AS406" s="39"/>
      <c r="AU406" s="9"/>
      <c r="AW406" s="9"/>
    </row>
    <row r="407" customFormat="false" ht="15" hidden="false" customHeight="true" outlineLevel="0" collapsed="false">
      <c r="R407" s="5"/>
      <c r="S407" s="6"/>
      <c r="T407" s="5"/>
      <c r="U407" s="6"/>
      <c r="V407" s="5"/>
      <c r="W407" s="35"/>
      <c r="X407" s="36"/>
      <c r="Y407" s="9"/>
      <c r="AA407" s="9"/>
      <c r="AB407" s="17"/>
      <c r="AC407" s="9"/>
      <c r="AE407" s="9"/>
      <c r="AF407" s="37"/>
      <c r="AG407" s="16"/>
      <c r="AK407" s="6"/>
      <c r="AM407" s="6"/>
      <c r="AP407" s="38"/>
      <c r="AQ407" s="9"/>
      <c r="AR407" s="14"/>
      <c r="AS407" s="39"/>
      <c r="AU407" s="9"/>
      <c r="AW407" s="9"/>
    </row>
    <row r="408" customFormat="false" ht="15" hidden="false" customHeight="true" outlineLevel="0" collapsed="false">
      <c r="R408" s="5"/>
      <c r="S408" s="6"/>
      <c r="T408" s="5"/>
      <c r="U408" s="6"/>
      <c r="V408" s="5"/>
      <c r="W408" s="35"/>
      <c r="X408" s="36"/>
      <c r="Y408" s="9"/>
      <c r="AA408" s="9"/>
      <c r="AB408" s="17"/>
      <c r="AC408" s="9"/>
      <c r="AE408" s="9"/>
      <c r="AF408" s="37"/>
      <c r="AG408" s="16"/>
      <c r="AK408" s="6"/>
      <c r="AM408" s="6"/>
      <c r="AP408" s="38"/>
      <c r="AQ408" s="9"/>
      <c r="AR408" s="14"/>
      <c r="AS408" s="39"/>
      <c r="AU408" s="9"/>
      <c r="AW408" s="9"/>
    </row>
    <row r="409" customFormat="false" ht="15" hidden="false" customHeight="true" outlineLevel="0" collapsed="false">
      <c r="R409" s="5"/>
      <c r="S409" s="6"/>
      <c r="T409" s="5"/>
      <c r="U409" s="6"/>
      <c r="V409" s="5"/>
      <c r="W409" s="35"/>
      <c r="X409" s="36"/>
      <c r="Y409" s="9"/>
      <c r="AA409" s="9"/>
      <c r="AB409" s="17"/>
      <c r="AC409" s="9"/>
      <c r="AE409" s="9"/>
      <c r="AF409" s="37"/>
      <c r="AG409" s="16"/>
      <c r="AK409" s="6"/>
      <c r="AM409" s="6"/>
      <c r="AP409" s="38"/>
      <c r="AQ409" s="9"/>
      <c r="AR409" s="14"/>
      <c r="AS409" s="39"/>
      <c r="AU409" s="9"/>
      <c r="AW409" s="9"/>
    </row>
    <row r="410" customFormat="false" ht="15" hidden="false" customHeight="true" outlineLevel="0" collapsed="false">
      <c r="R410" s="5"/>
      <c r="S410" s="6"/>
      <c r="T410" s="5"/>
      <c r="U410" s="6"/>
      <c r="V410" s="5"/>
      <c r="W410" s="35"/>
      <c r="X410" s="36"/>
      <c r="Y410" s="9"/>
      <c r="AA410" s="9"/>
      <c r="AB410" s="17"/>
      <c r="AC410" s="9"/>
      <c r="AE410" s="9"/>
      <c r="AF410" s="37"/>
      <c r="AG410" s="16"/>
      <c r="AK410" s="6"/>
      <c r="AM410" s="6"/>
      <c r="AP410" s="38"/>
      <c r="AQ410" s="9"/>
      <c r="AR410" s="14"/>
      <c r="AS410" s="39"/>
      <c r="AU410" s="9"/>
      <c r="AW410" s="9"/>
    </row>
    <row r="411" customFormat="false" ht="15" hidden="false" customHeight="true" outlineLevel="0" collapsed="false">
      <c r="R411" s="5"/>
      <c r="S411" s="6"/>
      <c r="T411" s="5"/>
      <c r="U411" s="6"/>
      <c r="V411" s="5"/>
      <c r="W411" s="35"/>
      <c r="X411" s="36"/>
      <c r="Y411" s="9"/>
      <c r="AA411" s="9"/>
      <c r="AB411" s="17"/>
      <c r="AC411" s="9"/>
      <c r="AE411" s="9"/>
      <c r="AF411" s="37"/>
      <c r="AG411" s="16"/>
      <c r="AK411" s="6"/>
      <c r="AM411" s="6"/>
      <c r="AP411" s="38"/>
      <c r="AQ411" s="9"/>
      <c r="AR411" s="14"/>
      <c r="AS411" s="39"/>
      <c r="AU411" s="9"/>
      <c r="AW411" s="9"/>
    </row>
    <row r="412" customFormat="false" ht="15" hidden="false" customHeight="true" outlineLevel="0" collapsed="false">
      <c r="R412" s="5"/>
      <c r="S412" s="6"/>
      <c r="T412" s="5"/>
      <c r="U412" s="6"/>
      <c r="V412" s="5"/>
      <c r="W412" s="35"/>
      <c r="X412" s="36"/>
      <c r="Y412" s="9"/>
      <c r="AA412" s="9"/>
      <c r="AB412" s="17"/>
      <c r="AC412" s="9"/>
      <c r="AE412" s="9"/>
      <c r="AF412" s="37"/>
      <c r="AG412" s="16"/>
      <c r="AK412" s="6"/>
      <c r="AM412" s="6"/>
      <c r="AP412" s="38"/>
      <c r="AQ412" s="9"/>
      <c r="AR412" s="14"/>
      <c r="AS412" s="39"/>
      <c r="AU412" s="9"/>
      <c r="AW412" s="9"/>
    </row>
    <row r="413" customFormat="false" ht="15" hidden="false" customHeight="true" outlineLevel="0" collapsed="false">
      <c r="R413" s="5"/>
      <c r="S413" s="6"/>
      <c r="T413" s="5"/>
      <c r="U413" s="6"/>
      <c r="V413" s="5"/>
      <c r="W413" s="35"/>
      <c r="X413" s="36"/>
      <c r="Y413" s="9"/>
      <c r="AA413" s="9"/>
      <c r="AB413" s="17"/>
      <c r="AC413" s="9"/>
      <c r="AE413" s="9"/>
      <c r="AF413" s="37"/>
      <c r="AG413" s="16"/>
      <c r="AK413" s="6"/>
      <c r="AM413" s="6"/>
      <c r="AP413" s="38"/>
      <c r="AQ413" s="9"/>
      <c r="AR413" s="14"/>
      <c r="AS413" s="39"/>
      <c r="AU413" s="9"/>
      <c r="AW413" s="9"/>
    </row>
    <row r="414" customFormat="false" ht="15" hidden="false" customHeight="true" outlineLevel="0" collapsed="false">
      <c r="R414" s="5"/>
      <c r="S414" s="6"/>
      <c r="T414" s="5"/>
      <c r="U414" s="6"/>
      <c r="V414" s="5"/>
      <c r="W414" s="35"/>
      <c r="X414" s="36"/>
      <c r="Y414" s="9"/>
      <c r="AA414" s="9"/>
      <c r="AB414" s="17"/>
      <c r="AC414" s="9"/>
      <c r="AE414" s="9"/>
      <c r="AF414" s="37"/>
      <c r="AG414" s="16"/>
      <c r="AK414" s="6"/>
      <c r="AM414" s="6"/>
      <c r="AP414" s="38"/>
      <c r="AQ414" s="9"/>
      <c r="AR414" s="14"/>
      <c r="AS414" s="39"/>
      <c r="AU414" s="9"/>
      <c r="AW414" s="9"/>
    </row>
    <row r="415" customFormat="false" ht="15" hidden="false" customHeight="true" outlineLevel="0" collapsed="false">
      <c r="R415" s="5"/>
      <c r="S415" s="6"/>
      <c r="T415" s="5"/>
      <c r="U415" s="6"/>
      <c r="V415" s="5"/>
      <c r="W415" s="35"/>
      <c r="X415" s="36"/>
      <c r="Y415" s="9"/>
      <c r="AA415" s="9"/>
      <c r="AB415" s="17"/>
      <c r="AC415" s="9"/>
      <c r="AE415" s="9"/>
      <c r="AF415" s="37"/>
      <c r="AG415" s="16"/>
      <c r="AK415" s="6"/>
      <c r="AM415" s="6"/>
      <c r="AP415" s="38"/>
      <c r="AQ415" s="9"/>
      <c r="AR415" s="14"/>
      <c r="AS415" s="39"/>
      <c r="AU415" s="9"/>
      <c r="AW415" s="9"/>
    </row>
    <row r="416" customFormat="false" ht="15" hidden="false" customHeight="true" outlineLevel="0" collapsed="false">
      <c r="R416" s="5"/>
      <c r="S416" s="6"/>
      <c r="T416" s="5"/>
      <c r="U416" s="6"/>
      <c r="V416" s="5"/>
      <c r="W416" s="35"/>
      <c r="X416" s="36"/>
      <c r="Y416" s="9"/>
      <c r="AA416" s="9"/>
      <c r="AB416" s="17"/>
      <c r="AC416" s="9"/>
      <c r="AE416" s="9"/>
      <c r="AF416" s="37"/>
      <c r="AG416" s="16"/>
      <c r="AK416" s="6"/>
      <c r="AM416" s="6"/>
      <c r="AP416" s="38"/>
      <c r="AQ416" s="9"/>
      <c r="AR416" s="14"/>
      <c r="AS416" s="39"/>
      <c r="AU416" s="9"/>
      <c r="AW416" s="9"/>
    </row>
    <row r="417" customFormat="false" ht="15" hidden="false" customHeight="true" outlineLevel="0" collapsed="false">
      <c r="R417" s="5"/>
      <c r="S417" s="6"/>
      <c r="T417" s="5"/>
      <c r="U417" s="6"/>
      <c r="V417" s="5"/>
      <c r="W417" s="35"/>
      <c r="X417" s="36"/>
      <c r="Y417" s="9"/>
      <c r="AA417" s="9"/>
      <c r="AB417" s="17"/>
      <c r="AC417" s="9"/>
      <c r="AE417" s="9"/>
      <c r="AF417" s="37"/>
      <c r="AG417" s="16"/>
      <c r="AK417" s="6"/>
      <c r="AM417" s="6"/>
      <c r="AP417" s="38"/>
      <c r="AQ417" s="9"/>
      <c r="AR417" s="14"/>
      <c r="AS417" s="39"/>
      <c r="AU417" s="9"/>
      <c r="AW417" s="9"/>
    </row>
    <row r="418" customFormat="false" ht="15" hidden="false" customHeight="true" outlineLevel="0" collapsed="false">
      <c r="R418" s="5"/>
      <c r="S418" s="6"/>
      <c r="T418" s="5"/>
      <c r="U418" s="6"/>
      <c r="V418" s="5"/>
      <c r="W418" s="35"/>
      <c r="X418" s="36"/>
      <c r="Y418" s="9"/>
      <c r="AA418" s="9"/>
      <c r="AB418" s="17"/>
      <c r="AC418" s="9"/>
      <c r="AE418" s="9"/>
      <c r="AF418" s="37"/>
      <c r="AG418" s="16"/>
      <c r="AK418" s="6"/>
      <c r="AM418" s="6"/>
      <c r="AP418" s="38"/>
      <c r="AQ418" s="9"/>
      <c r="AR418" s="14"/>
      <c r="AS418" s="39"/>
      <c r="AU418" s="9"/>
      <c r="AW418" s="9"/>
    </row>
    <row r="419" customFormat="false" ht="15" hidden="false" customHeight="true" outlineLevel="0" collapsed="false">
      <c r="R419" s="5"/>
      <c r="S419" s="6"/>
      <c r="T419" s="5"/>
      <c r="U419" s="6"/>
      <c r="V419" s="5"/>
      <c r="W419" s="35"/>
      <c r="X419" s="36"/>
      <c r="Y419" s="9"/>
      <c r="AA419" s="9"/>
      <c r="AB419" s="17"/>
      <c r="AC419" s="9"/>
      <c r="AE419" s="9"/>
      <c r="AF419" s="37"/>
      <c r="AG419" s="16"/>
      <c r="AK419" s="6"/>
      <c r="AM419" s="6"/>
      <c r="AP419" s="38"/>
      <c r="AQ419" s="9"/>
      <c r="AR419" s="14"/>
      <c r="AS419" s="39"/>
      <c r="AU419" s="9"/>
      <c r="AW419" s="9"/>
    </row>
    <row r="420" customFormat="false" ht="15" hidden="false" customHeight="true" outlineLevel="0" collapsed="false">
      <c r="R420" s="5"/>
      <c r="S420" s="6"/>
      <c r="T420" s="5"/>
      <c r="U420" s="6"/>
      <c r="V420" s="5"/>
      <c r="W420" s="35"/>
      <c r="X420" s="36"/>
      <c r="Y420" s="9"/>
      <c r="AA420" s="9"/>
      <c r="AB420" s="17"/>
      <c r="AC420" s="9"/>
      <c r="AE420" s="9"/>
      <c r="AF420" s="37"/>
      <c r="AG420" s="16"/>
      <c r="AK420" s="6"/>
      <c r="AM420" s="6"/>
      <c r="AP420" s="38"/>
      <c r="AQ420" s="9"/>
      <c r="AR420" s="14"/>
      <c r="AS420" s="39"/>
      <c r="AU420" s="9"/>
      <c r="AW420" s="9"/>
    </row>
    <row r="421" customFormat="false" ht="15" hidden="false" customHeight="true" outlineLevel="0" collapsed="false">
      <c r="R421" s="5"/>
      <c r="S421" s="6"/>
      <c r="T421" s="5"/>
      <c r="U421" s="6"/>
      <c r="V421" s="5"/>
      <c r="W421" s="35"/>
      <c r="X421" s="36"/>
      <c r="Y421" s="9"/>
      <c r="AA421" s="9"/>
      <c r="AB421" s="17"/>
      <c r="AC421" s="9"/>
      <c r="AE421" s="9"/>
      <c r="AF421" s="37"/>
      <c r="AG421" s="16"/>
      <c r="AK421" s="6"/>
      <c r="AM421" s="6"/>
      <c r="AP421" s="38"/>
      <c r="AQ421" s="9"/>
      <c r="AR421" s="14"/>
      <c r="AS421" s="39"/>
      <c r="AU421" s="9"/>
      <c r="AW421" s="9"/>
    </row>
    <row r="422" customFormat="false" ht="15" hidden="false" customHeight="true" outlineLevel="0" collapsed="false">
      <c r="R422" s="5"/>
      <c r="S422" s="6"/>
      <c r="T422" s="5"/>
      <c r="U422" s="6"/>
      <c r="V422" s="5"/>
      <c r="W422" s="35"/>
      <c r="X422" s="36"/>
      <c r="Y422" s="9"/>
      <c r="AA422" s="9"/>
      <c r="AB422" s="17"/>
      <c r="AC422" s="9"/>
      <c r="AE422" s="9"/>
      <c r="AF422" s="37"/>
      <c r="AG422" s="16"/>
      <c r="AK422" s="6"/>
      <c r="AM422" s="6"/>
      <c r="AP422" s="38"/>
      <c r="AQ422" s="9"/>
      <c r="AR422" s="14"/>
      <c r="AS422" s="39"/>
      <c r="AU422" s="9"/>
      <c r="AW422" s="9"/>
    </row>
    <row r="423" customFormat="false" ht="15" hidden="false" customHeight="true" outlineLevel="0" collapsed="false">
      <c r="R423" s="5"/>
      <c r="S423" s="6"/>
      <c r="T423" s="5"/>
      <c r="U423" s="6"/>
      <c r="V423" s="5"/>
      <c r="W423" s="35"/>
      <c r="X423" s="36"/>
      <c r="Y423" s="9"/>
      <c r="AA423" s="9"/>
      <c r="AB423" s="17"/>
      <c r="AC423" s="9"/>
      <c r="AE423" s="9"/>
      <c r="AF423" s="37"/>
      <c r="AG423" s="16"/>
      <c r="AK423" s="6"/>
      <c r="AM423" s="6"/>
      <c r="AP423" s="38"/>
      <c r="AQ423" s="9"/>
      <c r="AR423" s="14"/>
      <c r="AS423" s="39"/>
      <c r="AU423" s="9"/>
      <c r="AW423" s="9"/>
    </row>
    <row r="424" customFormat="false" ht="15" hidden="false" customHeight="true" outlineLevel="0" collapsed="false">
      <c r="R424" s="5"/>
      <c r="S424" s="6"/>
      <c r="T424" s="5"/>
      <c r="U424" s="6"/>
      <c r="V424" s="5"/>
      <c r="W424" s="35"/>
      <c r="X424" s="36"/>
      <c r="Y424" s="9"/>
      <c r="AA424" s="9"/>
      <c r="AB424" s="17"/>
      <c r="AC424" s="9"/>
      <c r="AE424" s="9"/>
      <c r="AF424" s="37"/>
      <c r="AG424" s="16"/>
      <c r="AK424" s="6"/>
      <c r="AM424" s="6"/>
      <c r="AP424" s="38"/>
      <c r="AQ424" s="9"/>
      <c r="AR424" s="14"/>
      <c r="AS424" s="39"/>
      <c r="AU424" s="9"/>
      <c r="AW424" s="9"/>
    </row>
    <row r="425" customFormat="false" ht="15" hidden="false" customHeight="true" outlineLevel="0" collapsed="false">
      <c r="R425" s="5"/>
      <c r="S425" s="6"/>
      <c r="T425" s="5"/>
      <c r="U425" s="6"/>
      <c r="V425" s="5"/>
      <c r="W425" s="35"/>
      <c r="X425" s="36"/>
      <c r="Y425" s="9"/>
      <c r="AA425" s="9"/>
      <c r="AB425" s="17"/>
      <c r="AC425" s="9"/>
      <c r="AE425" s="9"/>
      <c r="AF425" s="37"/>
      <c r="AG425" s="16"/>
      <c r="AK425" s="6"/>
      <c r="AM425" s="6"/>
      <c r="AP425" s="38"/>
      <c r="AQ425" s="9"/>
      <c r="AR425" s="14"/>
      <c r="AS425" s="39"/>
      <c r="AU425" s="9"/>
      <c r="AW425" s="9"/>
    </row>
    <row r="426" customFormat="false" ht="15" hidden="false" customHeight="true" outlineLevel="0" collapsed="false">
      <c r="R426" s="5"/>
      <c r="S426" s="6"/>
      <c r="T426" s="5"/>
      <c r="U426" s="6"/>
      <c r="V426" s="5"/>
      <c r="W426" s="35"/>
      <c r="X426" s="36"/>
      <c r="Y426" s="9"/>
      <c r="AA426" s="9"/>
      <c r="AB426" s="17"/>
      <c r="AC426" s="9"/>
      <c r="AE426" s="9"/>
      <c r="AF426" s="37"/>
      <c r="AG426" s="16"/>
      <c r="AK426" s="6"/>
      <c r="AM426" s="6"/>
      <c r="AP426" s="38"/>
      <c r="AQ426" s="9"/>
      <c r="AR426" s="14"/>
      <c r="AS426" s="39"/>
      <c r="AU426" s="9"/>
      <c r="AW426" s="9"/>
    </row>
    <row r="427" customFormat="false" ht="15" hidden="false" customHeight="true" outlineLevel="0" collapsed="false">
      <c r="R427" s="5"/>
      <c r="S427" s="6"/>
      <c r="T427" s="5"/>
      <c r="U427" s="6"/>
      <c r="V427" s="5"/>
      <c r="W427" s="35"/>
      <c r="X427" s="36"/>
      <c r="Y427" s="9"/>
      <c r="AA427" s="9"/>
      <c r="AB427" s="17"/>
      <c r="AC427" s="9"/>
      <c r="AE427" s="9"/>
      <c r="AF427" s="37"/>
      <c r="AG427" s="16"/>
      <c r="AK427" s="6"/>
      <c r="AM427" s="6"/>
      <c r="AP427" s="38"/>
      <c r="AQ427" s="9"/>
      <c r="AR427" s="14"/>
      <c r="AS427" s="39"/>
      <c r="AU427" s="9"/>
      <c r="AW427" s="9"/>
    </row>
    <row r="428" customFormat="false" ht="15" hidden="false" customHeight="true" outlineLevel="0" collapsed="false">
      <c r="R428" s="5"/>
      <c r="S428" s="6"/>
      <c r="T428" s="5"/>
      <c r="U428" s="6"/>
      <c r="V428" s="5"/>
      <c r="W428" s="35"/>
      <c r="X428" s="36"/>
      <c r="Y428" s="9"/>
      <c r="AA428" s="9"/>
      <c r="AB428" s="17"/>
      <c r="AC428" s="9"/>
      <c r="AE428" s="9"/>
      <c r="AF428" s="37"/>
      <c r="AG428" s="16"/>
      <c r="AK428" s="6"/>
      <c r="AM428" s="6"/>
      <c r="AP428" s="38"/>
      <c r="AQ428" s="9"/>
      <c r="AR428" s="14"/>
      <c r="AS428" s="39"/>
      <c r="AU428" s="9"/>
      <c r="AW428" s="9"/>
    </row>
    <row r="429" customFormat="false" ht="15" hidden="false" customHeight="true" outlineLevel="0" collapsed="false">
      <c r="R429" s="5"/>
      <c r="S429" s="6"/>
      <c r="T429" s="5"/>
      <c r="U429" s="6"/>
      <c r="V429" s="5"/>
      <c r="W429" s="35"/>
      <c r="X429" s="36"/>
      <c r="Y429" s="9"/>
      <c r="AA429" s="9"/>
      <c r="AB429" s="17"/>
      <c r="AC429" s="9"/>
      <c r="AE429" s="9"/>
      <c r="AF429" s="37"/>
      <c r="AG429" s="16"/>
      <c r="AK429" s="6"/>
      <c r="AM429" s="6"/>
      <c r="AP429" s="38"/>
      <c r="AQ429" s="9"/>
      <c r="AR429" s="14"/>
      <c r="AS429" s="39"/>
      <c r="AU429" s="9"/>
      <c r="AW429" s="9"/>
    </row>
    <row r="430" customFormat="false" ht="15" hidden="false" customHeight="true" outlineLevel="0" collapsed="false">
      <c r="R430" s="5"/>
      <c r="S430" s="6"/>
      <c r="T430" s="5"/>
      <c r="U430" s="6"/>
      <c r="V430" s="5"/>
      <c r="W430" s="35"/>
      <c r="X430" s="36"/>
      <c r="Y430" s="9"/>
      <c r="AA430" s="9"/>
      <c r="AB430" s="17"/>
      <c r="AC430" s="9"/>
      <c r="AE430" s="9"/>
      <c r="AF430" s="37"/>
      <c r="AG430" s="16"/>
      <c r="AK430" s="6"/>
      <c r="AM430" s="6"/>
      <c r="AP430" s="38"/>
      <c r="AQ430" s="9"/>
      <c r="AR430" s="14"/>
      <c r="AS430" s="39"/>
      <c r="AU430" s="9"/>
      <c r="AW430" s="9"/>
    </row>
    <row r="431" customFormat="false" ht="15" hidden="false" customHeight="true" outlineLevel="0" collapsed="false">
      <c r="R431" s="5"/>
      <c r="S431" s="6"/>
      <c r="T431" s="5"/>
      <c r="U431" s="6"/>
      <c r="V431" s="5"/>
      <c r="W431" s="35"/>
      <c r="X431" s="36"/>
      <c r="Y431" s="9"/>
      <c r="AA431" s="9"/>
      <c r="AB431" s="17"/>
      <c r="AC431" s="9"/>
      <c r="AE431" s="9"/>
      <c r="AF431" s="37"/>
      <c r="AG431" s="16"/>
      <c r="AK431" s="6"/>
      <c r="AM431" s="6"/>
      <c r="AP431" s="38"/>
      <c r="AQ431" s="9"/>
      <c r="AR431" s="14"/>
      <c r="AS431" s="39"/>
      <c r="AU431" s="9"/>
      <c r="AW431" s="9"/>
    </row>
    <row r="432" customFormat="false" ht="15" hidden="false" customHeight="true" outlineLevel="0" collapsed="false">
      <c r="R432" s="5"/>
      <c r="S432" s="6"/>
      <c r="T432" s="5"/>
      <c r="U432" s="6"/>
      <c r="V432" s="5"/>
      <c r="W432" s="35"/>
      <c r="X432" s="36"/>
      <c r="Y432" s="9"/>
      <c r="AA432" s="9"/>
      <c r="AB432" s="17"/>
      <c r="AC432" s="9"/>
      <c r="AE432" s="9"/>
      <c r="AF432" s="37"/>
      <c r="AG432" s="16"/>
      <c r="AK432" s="6"/>
      <c r="AM432" s="6"/>
      <c r="AP432" s="38"/>
      <c r="AQ432" s="9"/>
      <c r="AR432" s="14"/>
      <c r="AS432" s="39"/>
      <c r="AU432" s="9"/>
      <c r="AW432" s="9"/>
    </row>
    <row r="433" customFormat="false" ht="15" hidden="false" customHeight="true" outlineLevel="0" collapsed="false">
      <c r="R433" s="5"/>
      <c r="S433" s="6"/>
      <c r="T433" s="5"/>
      <c r="U433" s="6"/>
      <c r="V433" s="5"/>
      <c r="W433" s="35"/>
      <c r="X433" s="36"/>
      <c r="Y433" s="9"/>
      <c r="AA433" s="9"/>
      <c r="AB433" s="17"/>
      <c r="AC433" s="9"/>
      <c r="AE433" s="9"/>
      <c r="AF433" s="37"/>
      <c r="AG433" s="16"/>
      <c r="AK433" s="6"/>
      <c r="AM433" s="6"/>
      <c r="AP433" s="38"/>
      <c r="AQ433" s="9"/>
      <c r="AR433" s="14"/>
      <c r="AS433" s="39"/>
      <c r="AU433" s="9"/>
      <c r="AW433" s="9"/>
    </row>
    <row r="434" customFormat="false" ht="15" hidden="false" customHeight="true" outlineLevel="0" collapsed="false">
      <c r="R434" s="5"/>
      <c r="S434" s="6"/>
      <c r="T434" s="5"/>
      <c r="U434" s="6"/>
      <c r="V434" s="5"/>
      <c r="W434" s="35"/>
      <c r="X434" s="36"/>
      <c r="Y434" s="9"/>
      <c r="AA434" s="9"/>
      <c r="AB434" s="17"/>
      <c r="AC434" s="9"/>
      <c r="AE434" s="9"/>
      <c r="AF434" s="37"/>
      <c r="AG434" s="16"/>
      <c r="AK434" s="6"/>
      <c r="AM434" s="6"/>
      <c r="AP434" s="38"/>
      <c r="AQ434" s="9"/>
      <c r="AR434" s="14"/>
      <c r="AS434" s="39"/>
      <c r="AU434" s="9"/>
      <c r="AW434" s="9"/>
    </row>
    <row r="435" customFormat="false" ht="15" hidden="false" customHeight="true" outlineLevel="0" collapsed="false">
      <c r="R435" s="5"/>
      <c r="S435" s="6"/>
      <c r="T435" s="5"/>
      <c r="U435" s="6"/>
      <c r="V435" s="5"/>
      <c r="W435" s="35"/>
      <c r="X435" s="36"/>
      <c r="Y435" s="9"/>
      <c r="AA435" s="9"/>
      <c r="AB435" s="17"/>
      <c r="AC435" s="9"/>
      <c r="AE435" s="9"/>
      <c r="AF435" s="37"/>
      <c r="AG435" s="16"/>
      <c r="AK435" s="6"/>
      <c r="AM435" s="6"/>
      <c r="AP435" s="38"/>
      <c r="AQ435" s="9"/>
      <c r="AR435" s="14"/>
      <c r="AS435" s="39"/>
      <c r="AU435" s="9"/>
      <c r="AW435" s="9"/>
    </row>
    <row r="436" customFormat="false" ht="15" hidden="false" customHeight="true" outlineLevel="0" collapsed="false">
      <c r="R436" s="5"/>
      <c r="S436" s="6"/>
      <c r="T436" s="5"/>
      <c r="U436" s="6"/>
      <c r="V436" s="5"/>
      <c r="W436" s="35"/>
      <c r="X436" s="36"/>
      <c r="Y436" s="9"/>
      <c r="AA436" s="9"/>
      <c r="AB436" s="17"/>
      <c r="AC436" s="9"/>
      <c r="AE436" s="9"/>
      <c r="AF436" s="37"/>
      <c r="AG436" s="16"/>
      <c r="AK436" s="6"/>
      <c r="AM436" s="6"/>
      <c r="AP436" s="38"/>
      <c r="AQ436" s="9"/>
      <c r="AR436" s="14"/>
      <c r="AS436" s="39"/>
      <c r="AU436" s="9"/>
      <c r="AW436" s="9"/>
    </row>
    <row r="437" customFormat="false" ht="15" hidden="false" customHeight="true" outlineLevel="0" collapsed="false">
      <c r="R437" s="5"/>
      <c r="S437" s="6"/>
      <c r="T437" s="5"/>
      <c r="U437" s="6"/>
      <c r="V437" s="5"/>
      <c r="W437" s="35"/>
      <c r="X437" s="36"/>
      <c r="Y437" s="9"/>
      <c r="AA437" s="9"/>
      <c r="AB437" s="17"/>
      <c r="AC437" s="9"/>
      <c r="AE437" s="9"/>
      <c r="AF437" s="37"/>
      <c r="AG437" s="16"/>
      <c r="AK437" s="6"/>
      <c r="AM437" s="6"/>
      <c r="AP437" s="38"/>
      <c r="AQ437" s="9"/>
      <c r="AR437" s="14"/>
      <c r="AS437" s="39"/>
      <c r="AU437" s="9"/>
      <c r="AW437" s="9"/>
    </row>
    <row r="438" customFormat="false" ht="15" hidden="false" customHeight="true" outlineLevel="0" collapsed="false">
      <c r="R438" s="5"/>
      <c r="S438" s="6"/>
      <c r="T438" s="5"/>
      <c r="U438" s="6"/>
      <c r="V438" s="5"/>
      <c r="W438" s="35"/>
      <c r="X438" s="36"/>
      <c r="Y438" s="9"/>
      <c r="AA438" s="9"/>
      <c r="AB438" s="17"/>
      <c r="AC438" s="9"/>
      <c r="AE438" s="9"/>
      <c r="AF438" s="37"/>
      <c r="AG438" s="16"/>
      <c r="AK438" s="6"/>
      <c r="AM438" s="6"/>
      <c r="AP438" s="38"/>
      <c r="AQ438" s="9"/>
      <c r="AR438" s="14"/>
      <c r="AS438" s="39"/>
      <c r="AU438" s="9"/>
      <c r="AW438" s="9"/>
    </row>
    <row r="439" customFormat="false" ht="15" hidden="false" customHeight="true" outlineLevel="0" collapsed="false">
      <c r="R439" s="5"/>
      <c r="S439" s="6"/>
      <c r="T439" s="5"/>
      <c r="U439" s="6"/>
      <c r="V439" s="5"/>
      <c r="W439" s="35"/>
      <c r="X439" s="36"/>
      <c r="Y439" s="9"/>
      <c r="AA439" s="9"/>
      <c r="AB439" s="17"/>
      <c r="AC439" s="9"/>
      <c r="AE439" s="9"/>
      <c r="AF439" s="37"/>
      <c r="AG439" s="16"/>
      <c r="AK439" s="6"/>
      <c r="AM439" s="6"/>
      <c r="AP439" s="38"/>
      <c r="AQ439" s="9"/>
      <c r="AR439" s="14"/>
      <c r="AS439" s="39"/>
      <c r="AU439" s="9"/>
      <c r="AW439" s="9"/>
    </row>
    <row r="440" customFormat="false" ht="15" hidden="false" customHeight="true" outlineLevel="0" collapsed="false">
      <c r="R440" s="5"/>
      <c r="S440" s="6"/>
      <c r="T440" s="5"/>
      <c r="U440" s="6"/>
      <c r="V440" s="5"/>
      <c r="W440" s="35"/>
      <c r="X440" s="36"/>
      <c r="Y440" s="9"/>
      <c r="AA440" s="9"/>
      <c r="AB440" s="17"/>
      <c r="AC440" s="9"/>
      <c r="AE440" s="9"/>
      <c r="AF440" s="37"/>
      <c r="AG440" s="16"/>
      <c r="AK440" s="6"/>
      <c r="AM440" s="6"/>
      <c r="AP440" s="38"/>
      <c r="AQ440" s="9"/>
      <c r="AR440" s="14"/>
      <c r="AS440" s="39"/>
      <c r="AU440" s="9"/>
      <c r="AW440" s="9"/>
    </row>
    <row r="441" customFormat="false" ht="15" hidden="false" customHeight="true" outlineLevel="0" collapsed="false">
      <c r="R441" s="5"/>
      <c r="S441" s="6"/>
      <c r="T441" s="5"/>
      <c r="U441" s="6"/>
      <c r="V441" s="5"/>
      <c r="W441" s="35"/>
      <c r="X441" s="36"/>
      <c r="Y441" s="9"/>
      <c r="AA441" s="9"/>
      <c r="AB441" s="17"/>
      <c r="AC441" s="9"/>
      <c r="AE441" s="9"/>
      <c r="AF441" s="37"/>
      <c r="AG441" s="16"/>
      <c r="AK441" s="6"/>
      <c r="AM441" s="6"/>
      <c r="AP441" s="38"/>
      <c r="AQ441" s="9"/>
      <c r="AR441" s="14"/>
      <c r="AS441" s="39"/>
      <c r="AU441" s="9"/>
      <c r="AW441" s="9"/>
    </row>
    <row r="442" customFormat="false" ht="15" hidden="false" customHeight="true" outlineLevel="0" collapsed="false">
      <c r="R442" s="5"/>
      <c r="S442" s="6"/>
      <c r="T442" s="5"/>
      <c r="U442" s="6"/>
      <c r="V442" s="5"/>
      <c r="W442" s="35"/>
      <c r="X442" s="36"/>
      <c r="Y442" s="9"/>
      <c r="AA442" s="9"/>
      <c r="AB442" s="17"/>
      <c r="AC442" s="9"/>
      <c r="AE442" s="9"/>
      <c r="AF442" s="37"/>
      <c r="AG442" s="16"/>
      <c r="AK442" s="6"/>
      <c r="AM442" s="6"/>
      <c r="AP442" s="38"/>
      <c r="AQ442" s="9"/>
      <c r="AR442" s="14"/>
      <c r="AS442" s="39"/>
      <c r="AU442" s="9"/>
      <c r="AW442" s="9"/>
    </row>
    <row r="443" customFormat="false" ht="15" hidden="false" customHeight="true" outlineLevel="0" collapsed="false">
      <c r="R443" s="5"/>
      <c r="S443" s="6"/>
      <c r="T443" s="5"/>
      <c r="U443" s="6"/>
      <c r="V443" s="5"/>
      <c r="W443" s="35"/>
      <c r="X443" s="36"/>
      <c r="Y443" s="9"/>
      <c r="AA443" s="9"/>
      <c r="AB443" s="17"/>
      <c r="AC443" s="9"/>
      <c r="AE443" s="9"/>
      <c r="AF443" s="37"/>
      <c r="AG443" s="16"/>
      <c r="AK443" s="6"/>
      <c r="AM443" s="6"/>
      <c r="AP443" s="38"/>
      <c r="AQ443" s="9"/>
      <c r="AR443" s="14"/>
      <c r="AS443" s="39"/>
      <c r="AU443" s="9"/>
      <c r="AW443" s="9"/>
    </row>
    <row r="444" customFormat="false" ht="15" hidden="false" customHeight="true" outlineLevel="0" collapsed="false">
      <c r="R444" s="5"/>
      <c r="S444" s="6"/>
      <c r="T444" s="5"/>
      <c r="U444" s="6"/>
      <c r="V444" s="5"/>
      <c r="W444" s="35"/>
      <c r="X444" s="36"/>
      <c r="Y444" s="9"/>
      <c r="AA444" s="9"/>
      <c r="AB444" s="17"/>
      <c r="AC444" s="9"/>
      <c r="AE444" s="9"/>
      <c r="AF444" s="37"/>
      <c r="AG444" s="16"/>
      <c r="AK444" s="6"/>
      <c r="AM444" s="6"/>
      <c r="AP444" s="38"/>
      <c r="AQ444" s="9"/>
      <c r="AR444" s="14"/>
      <c r="AS444" s="39"/>
      <c r="AU444" s="9"/>
      <c r="AW444" s="9"/>
    </row>
    <row r="445" customFormat="false" ht="15" hidden="false" customHeight="true" outlineLevel="0" collapsed="false">
      <c r="R445" s="5"/>
      <c r="S445" s="6"/>
      <c r="T445" s="5"/>
      <c r="U445" s="6"/>
      <c r="V445" s="5"/>
      <c r="W445" s="35"/>
      <c r="X445" s="36"/>
      <c r="Y445" s="9"/>
      <c r="AA445" s="9"/>
      <c r="AB445" s="17"/>
      <c r="AC445" s="9"/>
      <c r="AE445" s="9"/>
      <c r="AF445" s="37"/>
      <c r="AG445" s="16"/>
      <c r="AK445" s="6"/>
      <c r="AM445" s="6"/>
      <c r="AP445" s="38"/>
      <c r="AQ445" s="9"/>
      <c r="AR445" s="14"/>
      <c r="AS445" s="39"/>
      <c r="AU445" s="9"/>
      <c r="AW445" s="9"/>
    </row>
    <row r="446" customFormat="false" ht="15" hidden="false" customHeight="true" outlineLevel="0" collapsed="false">
      <c r="R446" s="5"/>
      <c r="S446" s="6"/>
      <c r="T446" s="5"/>
      <c r="U446" s="6"/>
      <c r="V446" s="5"/>
      <c r="W446" s="35"/>
      <c r="X446" s="36"/>
      <c r="Y446" s="9"/>
      <c r="AA446" s="9"/>
      <c r="AB446" s="17"/>
      <c r="AC446" s="9"/>
      <c r="AE446" s="9"/>
      <c r="AF446" s="37"/>
      <c r="AG446" s="16"/>
      <c r="AK446" s="6"/>
      <c r="AM446" s="6"/>
      <c r="AP446" s="38"/>
      <c r="AQ446" s="9"/>
      <c r="AR446" s="14"/>
      <c r="AS446" s="39"/>
      <c r="AU446" s="9"/>
      <c r="AW446" s="9"/>
    </row>
    <row r="447" customFormat="false" ht="15" hidden="false" customHeight="true" outlineLevel="0" collapsed="false">
      <c r="R447" s="5"/>
      <c r="S447" s="6"/>
      <c r="T447" s="5"/>
      <c r="U447" s="6"/>
      <c r="V447" s="5"/>
      <c r="W447" s="35"/>
      <c r="X447" s="36"/>
      <c r="Y447" s="9"/>
      <c r="AA447" s="9"/>
      <c r="AB447" s="17"/>
      <c r="AC447" s="9"/>
      <c r="AE447" s="9"/>
      <c r="AF447" s="37"/>
      <c r="AG447" s="16"/>
      <c r="AK447" s="6"/>
      <c r="AM447" s="6"/>
      <c r="AP447" s="38"/>
      <c r="AQ447" s="9"/>
      <c r="AR447" s="14"/>
      <c r="AS447" s="39"/>
      <c r="AU447" s="9"/>
      <c r="AW447" s="9"/>
    </row>
    <row r="448" customFormat="false" ht="15" hidden="false" customHeight="true" outlineLevel="0" collapsed="false">
      <c r="R448" s="5"/>
      <c r="S448" s="6"/>
      <c r="T448" s="5"/>
      <c r="U448" s="6"/>
      <c r="V448" s="5"/>
      <c r="W448" s="35"/>
      <c r="X448" s="36"/>
      <c r="Y448" s="9"/>
      <c r="AA448" s="9"/>
      <c r="AB448" s="17"/>
      <c r="AC448" s="9"/>
      <c r="AE448" s="9"/>
      <c r="AF448" s="37"/>
      <c r="AG448" s="16"/>
      <c r="AK448" s="6"/>
      <c r="AM448" s="6"/>
      <c r="AP448" s="38"/>
      <c r="AQ448" s="9"/>
      <c r="AR448" s="14"/>
      <c r="AS448" s="39"/>
      <c r="AU448" s="9"/>
      <c r="AW448" s="9"/>
    </row>
    <row r="449" customFormat="false" ht="15" hidden="false" customHeight="true" outlineLevel="0" collapsed="false">
      <c r="R449" s="5"/>
      <c r="S449" s="6"/>
      <c r="T449" s="5"/>
      <c r="U449" s="6"/>
      <c r="V449" s="5"/>
      <c r="W449" s="35"/>
      <c r="X449" s="36"/>
      <c r="Y449" s="9"/>
      <c r="AA449" s="9"/>
      <c r="AB449" s="17"/>
      <c r="AC449" s="9"/>
      <c r="AE449" s="9"/>
      <c r="AF449" s="37"/>
      <c r="AG449" s="16"/>
      <c r="AK449" s="6"/>
      <c r="AM449" s="6"/>
      <c r="AP449" s="38"/>
      <c r="AQ449" s="9"/>
      <c r="AR449" s="14"/>
      <c r="AS449" s="39"/>
      <c r="AU449" s="9"/>
      <c r="AW449" s="9"/>
    </row>
    <row r="450" customFormat="false" ht="15" hidden="false" customHeight="true" outlineLevel="0" collapsed="false">
      <c r="R450" s="5"/>
      <c r="S450" s="6"/>
      <c r="T450" s="5"/>
      <c r="U450" s="6"/>
      <c r="V450" s="5"/>
      <c r="W450" s="35"/>
      <c r="X450" s="36"/>
      <c r="Y450" s="9"/>
      <c r="AA450" s="9"/>
      <c r="AB450" s="17"/>
      <c r="AC450" s="9"/>
      <c r="AE450" s="9"/>
      <c r="AF450" s="37"/>
      <c r="AG450" s="16"/>
      <c r="AK450" s="6"/>
      <c r="AM450" s="6"/>
      <c r="AP450" s="38"/>
      <c r="AQ450" s="9"/>
      <c r="AR450" s="14"/>
      <c r="AS450" s="39"/>
      <c r="AU450" s="9"/>
      <c r="AW450" s="9"/>
    </row>
    <row r="451" customFormat="false" ht="15" hidden="false" customHeight="true" outlineLevel="0" collapsed="false">
      <c r="R451" s="5"/>
      <c r="S451" s="6"/>
      <c r="T451" s="5"/>
      <c r="U451" s="6"/>
      <c r="V451" s="5"/>
      <c r="W451" s="35"/>
      <c r="X451" s="36"/>
      <c r="Y451" s="9"/>
      <c r="AA451" s="9"/>
      <c r="AB451" s="17"/>
      <c r="AC451" s="9"/>
      <c r="AE451" s="9"/>
      <c r="AF451" s="37"/>
      <c r="AG451" s="16"/>
      <c r="AK451" s="6"/>
      <c r="AM451" s="6"/>
      <c r="AP451" s="38"/>
      <c r="AQ451" s="9"/>
      <c r="AR451" s="14"/>
      <c r="AS451" s="39"/>
      <c r="AU451" s="9"/>
      <c r="AW451" s="9"/>
    </row>
    <row r="452" customFormat="false" ht="15" hidden="false" customHeight="true" outlineLevel="0" collapsed="false">
      <c r="R452" s="5"/>
      <c r="S452" s="6"/>
      <c r="T452" s="5"/>
      <c r="U452" s="6"/>
      <c r="V452" s="5"/>
      <c r="W452" s="35"/>
      <c r="X452" s="36"/>
      <c r="Y452" s="9"/>
      <c r="AA452" s="9"/>
      <c r="AB452" s="17"/>
      <c r="AC452" s="9"/>
      <c r="AE452" s="9"/>
      <c r="AF452" s="37"/>
      <c r="AG452" s="16"/>
      <c r="AK452" s="6"/>
      <c r="AM452" s="6"/>
      <c r="AP452" s="38"/>
      <c r="AQ452" s="9"/>
      <c r="AR452" s="14"/>
      <c r="AS452" s="39"/>
      <c r="AU452" s="9"/>
      <c r="AW452" s="9"/>
    </row>
    <row r="453" customFormat="false" ht="15" hidden="false" customHeight="true" outlineLevel="0" collapsed="false">
      <c r="R453" s="5"/>
      <c r="S453" s="6"/>
      <c r="T453" s="5"/>
      <c r="U453" s="6"/>
      <c r="V453" s="5"/>
      <c r="W453" s="35"/>
      <c r="X453" s="36"/>
      <c r="Y453" s="9"/>
      <c r="AA453" s="9"/>
      <c r="AB453" s="17"/>
      <c r="AC453" s="9"/>
      <c r="AE453" s="9"/>
      <c r="AF453" s="37"/>
      <c r="AG453" s="16"/>
      <c r="AK453" s="6"/>
      <c r="AM453" s="6"/>
      <c r="AP453" s="38"/>
      <c r="AQ453" s="9"/>
      <c r="AR453" s="14"/>
      <c r="AS453" s="39"/>
      <c r="AU453" s="9"/>
      <c r="AW453" s="9"/>
    </row>
    <row r="454" customFormat="false" ht="15" hidden="false" customHeight="true" outlineLevel="0" collapsed="false">
      <c r="R454" s="5"/>
      <c r="S454" s="6"/>
      <c r="T454" s="5"/>
      <c r="U454" s="6"/>
      <c r="V454" s="5"/>
      <c r="W454" s="35"/>
      <c r="X454" s="36"/>
      <c r="Y454" s="9"/>
      <c r="AA454" s="9"/>
      <c r="AB454" s="17"/>
      <c r="AC454" s="9"/>
      <c r="AE454" s="9"/>
      <c r="AF454" s="37"/>
      <c r="AG454" s="16"/>
      <c r="AK454" s="6"/>
      <c r="AM454" s="6"/>
      <c r="AP454" s="38"/>
      <c r="AQ454" s="9"/>
      <c r="AR454" s="14"/>
      <c r="AS454" s="39"/>
      <c r="AU454" s="9"/>
      <c r="AW454" s="9"/>
    </row>
    <row r="455" customFormat="false" ht="15" hidden="false" customHeight="true" outlineLevel="0" collapsed="false">
      <c r="R455" s="5"/>
      <c r="S455" s="6"/>
      <c r="T455" s="5"/>
      <c r="U455" s="6"/>
      <c r="V455" s="5"/>
      <c r="W455" s="35"/>
      <c r="X455" s="36"/>
      <c r="Y455" s="9"/>
      <c r="AA455" s="9"/>
      <c r="AB455" s="17"/>
      <c r="AC455" s="9"/>
      <c r="AE455" s="9"/>
      <c r="AF455" s="37"/>
      <c r="AG455" s="16"/>
      <c r="AK455" s="6"/>
      <c r="AM455" s="6"/>
      <c r="AP455" s="38"/>
      <c r="AQ455" s="9"/>
      <c r="AR455" s="14"/>
      <c r="AS455" s="39"/>
      <c r="AU455" s="9"/>
      <c r="AW455" s="9"/>
    </row>
    <row r="456" customFormat="false" ht="15" hidden="false" customHeight="true" outlineLevel="0" collapsed="false">
      <c r="R456" s="5"/>
      <c r="S456" s="6"/>
      <c r="T456" s="5"/>
      <c r="U456" s="6"/>
      <c r="V456" s="5"/>
      <c r="W456" s="35"/>
      <c r="X456" s="36"/>
      <c r="Y456" s="9"/>
      <c r="AA456" s="9"/>
      <c r="AB456" s="17"/>
      <c r="AC456" s="9"/>
      <c r="AE456" s="9"/>
      <c r="AF456" s="37"/>
      <c r="AG456" s="16"/>
      <c r="AK456" s="6"/>
      <c r="AM456" s="6"/>
      <c r="AP456" s="38"/>
      <c r="AQ456" s="9"/>
      <c r="AR456" s="14"/>
      <c r="AS456" s="39"/>
      <c r="AU456" s="9"/>
      <c r="AW456" s="9"/>
    </row>
    <row r="457" customFormat="false" ht="15" hidden="false" customHeight="true" outlineLevel="0" collapsed="false">
      <c r="R457" s="5"/>
      <c r="S457" s="6"/>
      <c r="T457" s="5"/>
      <c r="U457" s="6"/>
      <c r="V457" s="5"/>
      <c r="W457" s="35"/>
      <c r="X457" s="36"/>
      <c r="Y457" s="9"/>
      <c r="AA457" s="9"/>
      <c r="AB457" s="17"/>
      <c r="AC457" s="9"/>
      <c r="AE457" s="9"/>
      <c r="AF457" s="37"/>
      <c r="AG457" s="16"/>
      <c r="AK457" s="6"/>
      <c r="AM457" s="6"/>
      <c r="AP457" s="38"/>
      <c r="AQ457" s="9"/>
      <c r="AR457" s="14"/>
      <c r="AS457" s="39"/>
      <c r="AU457" s="9"/>
      <c r="AW457" s="9"/>
    </row>
    <row r="458" customFormat="false" ht="15" hidden="false" customHeight="true" outlineLevel="0" collapsed="false">
      <c r="R458" s="5"/>
      <c r="S458" s="6"/>
      <c r="T458" s="5"/>
      <c r="U458" s="6"/>
      <c r="V458" s="5"/>
      <c r="W458" s="35"/>
      <c r="X458" s="36"/>
      <c r="Y458" s="9"/>
      <c r="AA458" s="9"/>
      <c r="AB458" s="17"/>
      <c r="AC458" s="9"/>
      <c r="AE458" s="9"/>
      <c r="AF458" s="37"/>
      <c r="AG458" s="16"/>
      <c r="AK458" s="6"/>
      <c r="AM458" s="6"/>
      <c r="AP458" s="38"/>
      <c r="AQ458" s="9"/>
      <c r="AR458" s="14"/>
      <c r="AS458" s="39"/>
      <c r="AU458" s="9"/>
      <c r="AW458" s="9"/>
    </row>
    <row r="459" customFormat="false" ht="15" hidden="false" customHeight="true" outlineLevel="0" collapsed="false">
      <c r="R459" s="5"/>
      <c r="S459" s="6"/>
      <c r="T459" s="5"/>
      <c r="U459" s="6"/>
      <c r="V459" s="5"/>
      <c r="W459" s="35"/>
      <c r="X459" s="36"/>
      <c r="Y459" s="9"/>
      <c r="AA459" s="9"/>
      <c r="AB459" s="17"/>
      <c r="AC459" s="9"/>
      <c r="AE459" s="9"/>
      <c r="AF459" s="37"/>
      <c r="AG459" s="16"/>
      <c r="AK459" s="6"/>
      <c r="AM459" s="6"/>
      <c r="AP459" s="38"/>
      <c r="AQ459" s="9"/>
      <c r="AR459" s="14"/>
      <c r="AS459" s="39"/>
      <c r="AU459" s="9"/>
      <c r="AW459" s="9"/>
    </row>
    <row r="460" customFormat="false" ht="15" hidden="false" customHeight="true" outlineLevel="0" collapsed="false">
      <c r="R460" s="5"/>
      <c r="S460" s="6"/>
      <c r="T460" s="5"/>
      <c r="U460" s="6"/>
      <c r="V460" s="5"/>
      <c r="W460" s="35"/>
      <c r="X460" s="36"/>
      <c r="Y460" s="9"/>
      <c r="AA460" s="9"/>
      <c r="AB460" s="17"/>
      <c r="AC460" s="9"/>
      <c r="AE460" s="9"/>
      <c r="AF460" s="37"/>
      <c r="AG460" s="16"/>
      <c r="AK460" s="6"/>
      <c r="AM460" s="6"/>
      <c r="AP460" s="38"/>
      <c r="AQ460" s="9"/>
      <c r="AR460" s="14"/>
      <c r="AS460" s="39"/>
      <c r="AU460" s="9"/>
      <c r="AW460" s="9"/>
    </row>
    <row r="461" customFormat="false" ht="15" hidden="false" customHeight="true" outlineLevel="0" collapsed="false">
      <c r="R461" s="5"/>
      <c r="S461" s="6"/>
      <c r="T461" s="5"/>
      <c r="U461" s="6"/>
      <c r="V461" s="5"/>
      <c r="W461" s="35"/>
      <c r="X461" s="36"/>
      <c r="Y461" s="9"/>
      <c r="AA461" s="9"/>
      <c r="AB461" s="17"/>
      <c r="AC461" s="9"/>
      <c r="AE461" s="9"/>
      <c r="AF461" s="37"/>
      <c r="AG461" s="16"/>
      <c r="AK461" s="6"/>
      <c r="AM461" s="6"/>
      <c r="AP461" s="38"/>
      <c r="AQ461" s="9"/>
      <c r="AR461" s="14"/>
      <c r="AS461" s="39"/>
      <c r="AU461" s="9"/>
      <c r="AW461" s="9"/>
    </row>
    <row r="462" customFormat="false" ht="15" hidden="false" customHeight="true" outlineLevel="0" collapsed="false">
      <c r="R462" s="5"/>
      <c r="S462" s="6"/>
      <c r="T462" s="5"/>
      <c r="U462" s="6"/>
      <c r="V462" s="5"/>
      <c r="W462" s="35"/>
      <c r="X462" s="36"/>
      <c r="Y462" s="9"/>
      <c r="AA462" s="9"/>
      <c r="AB462" s="17"/>
      <c r="AC462" s="9"/>
      <c r="AE462" s="9"/>
      <c r="AF462" s="37"/>
      <c r="AG462" s="16"/>
      <c r="AK462" s="6"/>
      <c r="AM462" s="6"/>
      <c r="AP462" s="38"/>
      <c r="AQ462" s="9"/>
      <c r="AR462" s="14"/>
      <c r="AS462" s="39"/>
      <c r="AU462" s="9"/>
      <c r="AW462" s="9"/>
    </row>
    <row r="463" customFormat="false" ht="15" hidden="false" customHeight="true" outlineLevel="0" collapsed="false">
      <c r="R463" s="5"/>
      <c r="S463" s="6"/>
      <c r="T463" s="5"/>
      <c r="U463" s="6"/>
      <c r="V463" s="5"/>
      <c r="W463" s="35"/>
      <c r="X463" s="36"/>
      <c r="Y463" s="9"/>
      <c r="AA463" s="9"/>
      <c r="AB463" s="17"/>
      <c r="AC463" s="9"/>
      <c r="AE463" s="9"/>
      <c r="AF463" s="37"/>
      <c r="AG463" s="16"/>
      <c r="AK463" s="6"/>
      <c r="AM463" s="6"/>
      <c r="AP463" s="38"/>
      <c r="AQ463" s="9"/>
      <c r="AR463" s="14"/>
      <c r="AS463" s="39"/>
      <c r="AU463" s="9"/>
      <c r="AW463" s="9"/>
    </row>
    <row r="464" customFormat="false" ht="15" hidden="false" customHeight="true" outlineLevel="0" collapsed="false">
      <c r="R464" s="5"/>
      <c r="S464" s="6"/>
      <c r="T464" s="5"/>
      <c r="U464" s="6"/>
      <c r="V464" s="5"/>
      <c r="W464" s="35"/>
      <c r="X464" s="36"/>
      <c r="Y464" s="9"/>
      <c r="AA464" s="9"/>
      <c r="AB464" s="17"/>
      <c r="AC464" s="9"/>
      <c r="AE464" s="9"/>
      <c r="AF464" s="37"/>
      <c r="AG464" s="16"/>
      <c r="AK464" s="6"/>
      <c r="AM464" s="6"/>
      <c r="AP464" s="38"/>
      <c r="AQ464" s="9"/>
      <c r="AR464" s="14"/>
      <c r="AS464" s="39"/>
      <c r="AU464" s="9"/>
      <c r="AW464" s="9"/>
    </row>
    <row r="465" customFormat="false" ht="15" hidden="false" customHeight="true" outlineLevel="0" collapsed="false">
      <c r="R465" s="5"/>
      <c r="S465" s="6"/>
      <c r="T465" s="5"/>
      <c r="U465" s="6"/>
      <c r="V465" s="5"/>
      <c r="W465" s="35"/>
      <c r="X465" s="36"/>
      <c r="Y465" s="9"/>
      <c r="AA465" s="9"/>
      <c r="AB465" s="17"/>
      <c r="AC465" s="9"/>
      <c r="AE465" s="9"/>
      <c r="AF465" s="37"/>
      <c r="AG465" s="16"/>
      <c r="AK465" s="6"/>
      <c r="AM465" s="6"/>
      <c r="AP465" s="38"/>
      <c r="AQ465" s="9"/>
      <c r="AR465" s="14"/>
      <c r="AS465" s="39"/>
      <c r="AU465" s="9"/>
      <c r="AW465" s="9"/>
    </row>
    <row r="466" customFormat="false" ht="15" hidden="false" customHeight="true" outlineLevel="0" collapsed="false">
      <c r="R466" s="5"/>
      <c r="S466" s="6"/>
      <c r="T466" s="5"/>
      <c r="U466" s="6"/>
      <c r="V466" s="5"/>
      <c r="W466" s="35"/>
      <c r="X466" s="36"/>
      <c r="Y466" s="9"/>
      <c r="AA466" s="9"/>
      <c r="AB466" s="17"/>
      <c r="AC466" s="9"/>
      <c r="AE466" s="9"/>
      <c r="AF466" s="37"/>
      <c r="AG466" s="16"/>
      <c r="AK466" s="6"/>
      <c r="AM466" s="6"/>
      <c r="AP466" s="38"/>
      <c r="AQ466" s="9"/>
      <c r="AR466" s="14"/>
      <c r="AS466" s="39"/>
      <c r="AU466" s="9"/>
      <c r="AW466" s="9"/>
    </row>
    <row r="467" customFormat="false" ht="15" hidden="false" customHeight="true" outlineLevel="0" collapsed="false">
      <c r="R467" s="5"/>
      <c r="S467" s="6"/>
      <c r="T467" s="5"/>
      <c r="U467" s="6"/>
      <c r="V467" s="5"/>
      <c r="W467" s="35"/>
      <c r="X467" s="36"/>
      <c r="Y467" s="9"/>
      <c r="AA467" s="9"/>
      <c r="AB467" s="17"/>
      <c r="AC467" s="9"/>
      <c r="AE467" s="9"/>
      <c r="AF467" s="37"/>
      <c r="AG467" s="16"/>
      <c r="AK467" s="6"/>
      <c r="AM467" s="6"/>
      <c r="AP467" s="38"/>
      <c r="AQ467" s="9"/>
      <c r="AR467" s="14"/>
      <c r="AS467" s="39"/>
      <c r="AU467" s="9"/>
      <c r="AW467" s="9"/>
    </row>
    <row r="468" customFormat="false" ht="15" hidden="false" customHeight="true" outlineLevel="0" collapsed="false">
      <c r="R468" s="5"/>
      <c r="S468" s="6"/>
      <c r="T468" s="5"/>
      <c r="U468" s="6"/>
      <c r="V468" s="5"/>
      <c r="W468" s="35"/>
      <c r="X468" s="36"/>
      <c r="Y468" s="9"/>
      <c r="AA468" s="9"/>
      <c r="AB468" s="17"/>
      <c r="AC468" s="9"/>
      <c r="AE468" s="9"/>
      <c r="AF468" s="37"/>
      <c r="AG468" s="16"/>
      <c r="AK468" s="6"/>
      <c r="AM468" s="6"/>
      <c r="AP468" s="38"/>
      <c r="AQ468" s="9"/>
      <c r="AR468" s="14"/>
      <c r="AS468" s="39"/>
      <c r="AU468" s="9"/>
      <c r="AW468" s="9"/>
    </row>
    <row r="469" customFormat="false" ht="15" hidden="false" customHeight="true" outlineLevel="0" collapsed="false">
      <c r="R469" s="5"/>
      <c r="S469" s="6"/>
      <c r="T469" s="5"/>
      <c r="U469" s="6"/>
      <c r="V469" s="5"/>
      <c r="W469" s="35"/>
      <c r="X469" s="36"/>
      <c r="Y469" s="9"/>
      <c r="AA469" s="9"/>
      <c r="AB469" s="17"/>
      <c r="AC469" s="9"/>
      <c r="AE469" s="9"/>
      <c r="AF469" s="37"/>
      <c r="AG469" s="16"/>
      <c r="AK469" s="6"/>
      <c r="AM469" s="6"/>
      <c r="AP469" s="38"/>
      <c r="AQ469" s="9"/>
      <c r="AR469" s="14"/>
      <c r="AS469" s="39"/>
      <c r="AU469" s="9"/>
      <c r="AW469" s="9"/>
    </row>
    <row r="470" customFormat="false" ht="15" hidden="false" customHeight="true" outlineLevel="0" collapsed="false">
      <c r="R470" s="5"/>
      <c r="S470" s="6"/>
      <c r="T470" s="5"/>
      <c r="U470" s="6"/>
      <c r="V470" s="5"/>
      <c r="W470" s="35"/>
      <c r="X470" s="36"/>
      <c r="Y470" s="9"/>
      <c r="AA470" s="9"/>
      <c r="AB470" s="17"/>
      <c r="AC470" s="9"/>
      <c r="AE470" s="9"/>
      <c r="AF470" s="37"/>
      <c r="AG470" s="16"/>
      <c r="AK470" s="6"/>
      <c r="AM470" s="6"/>
      <c r="AP470" s="38"/>
      <c r="AQ470" s="9"/>
      <c r="AR470" s="14"/>
      <c r="AS470" s="39"/>
      <c r="AU470" s="9"/>
      <c r="AW470" s="9"/>
    </row>
    <row r="471" customFormat="false" ht="15" hidden="false" customHeight="true" outlineLevel="0" collapsed="false">
      <c r="R471" s="5"/>
      <c r="S471" s="6"/>
      <c r="T471" s="5"/>
      <c r="U471" s="6"/>
      <c r="V471" s="5"/>
      <c r="W471" s="35"/>
      <c r="X471" s="36"/>
      <c r="Y471" s="9"/>
      <c r="AA471" s="9"/>
      <c r="AB471" s="17"/>
      <c r="AC471" s="9"/>
      <c r="AE471" s="9"/>
      <c r="AF471" s="37"/>
      <c r="AG471" s="16"/>
      <c r="AK471" s="6"/>
      <c r="AM471" s="6"/>
      <c r="AP471" s="38"/>
      <c r="AQ471" s="9"/>
      <c r="AR471" s="14"/>
      <c r="AS471" s="39"/>
      <c r="AU471" s="9"/>
      <c r="AW471" s="9"/>
    </row>
    <row r="472" customFormat="false" ht="15" hidden="false" customHeight="true" outlineLevel="0" collapsed="false">
      <c r="R472" s="5"/>
      <c r="S472" s="6"/>
      <c r="T472" s="5"/>
      <c r="U472" s="6"/>
      <c r="V472" s="5"/>
      <c r="W472" s="35"/>
      <c r="X472" s="36"/>
      <c r="Y472" s="9"/>
      <c r="AA472" s="9"/>
      <c r="AB472" s="17"/>
      <c r="AC472" s="9"/>
      <c r="AE472" s="9"/>
      <c r="AF472" s="37"/>
      <c r="AG472" s="16"/>
      <c r="AK472" s="6"/>
      <c r="AM472" s="6"/>
      <c r="AP472" s="38"/>
      <c r="AQ472" s="9"/>
      <c r="AR472" s="14"/>
      <c r="AS472" s="39"/>
      <c r="AU472" s="9"/>
      <c r="AW472" s="9"/>
    </row>
    <row r="473" customFormat="false" ht="15" hidden="false" customHeight="true" outlineLevel="0" collapsed="false">
      <c r="R473" s="5"/>
      <c r="S473" s="6"/>
      <c r="T473" s="5"/>
      <c r="U473" s="6"/>
      <c r="V473" s="5"/>
      <c r="W473" s="35"/>
      <c r="X473" s="36"/>
      <c r="Y473" s="9"/>
      <c r="AA473" s="9"/>
      <c r="AB473" s="17"/>
      <c r="AC473" s="9"/>
      <c r="AE473" s="9"/>
      <c r="AF473" s="37"/>
      <c r="AG473" s="16"/>
      <c r="AK473" s="6"/>
      <c r="AM473" s="6"/>
      <c r="AP473" s="38"/>
      <c r="AQ473" s="9"/>
      <c r="AR473" s="14"/>
      <c r="AS473" s="39"/>
      <c r="AU473" s="9"/>
      <c r="AW473" s="9"/>
    </row>
    <row r="474" customFormat="false" ht="15" hidden="false" customHeight="true" outlineLevel="0" collapsed="false">
      <c r="R474" s="5"/>
      <c r="S474" s="6"/>
      <c r="T474" s="5"/>
      <c r="U474" s="6"/>
      <c r="V474" s="5"/>
      <c r="W474" s="35"/>
      <c r="X474" s="36"/>
      <c r="Y474" s="9"/>
      <c r="AA474" s="9"/>
      <c r="AB474" s="17"/>
      <c r="AC474" s="9"/>
      <c r="AE474" s="9"/>
      <c r="AF474" s="37"/>
      <c r="AG474" s="16"/>
      <c r="AK474" s="6"/>
      <c r="AM474" s="6"/>
      <c r="AP474" s="38"/>
      <c r="AQ474" s="9"/>
      <c r="AR474" s="14"/>
      <c r="AS474" s="39"/>
      <c r="AU474" s="9"/>
      <c r="AW474" s="9"/>
    </row>
    <row r="475" customFormat="false" ht="15" hidden="false" customHeight="true" outlineLevel="0" collapsed="false">
      <c r="R475" s="5"/>
      <c r="S475" s="6"/>
      <c r="T475" s="5"/>
      <c r="U475" s="6"/>
      <c r="V475" s="5"/>
      <c r="W475" s="35"/>
      <c r="X475" s="36"/>
      <c r="Y475" s="9"/>
      <c r="AA475" s="9"/>
      <c r="AB475" s="17"/>
      <c r="AC475" s="9"/>
      <c r="AE475" s="9"/>
      <c r="AF475" s="37"/>
      <c r="AG475" s="16"/>
      <c r="AK475" s="6"/>
      <c r="AM475" s="6"/>
      <c r="AP475" s="38"/>
      <c r="AQ475" s="9"/>
      <c r="AR475" s="14"/>
      <c r="AS475" s="39"/>
      <c r="AU475" s="9"/>
      <c r="AW475" s="9"/>
    </row>
    <row r="476" customFormat="false" ht="15" hidden="false" customHeight="true" outlineLevel="0" collapsed="false">
      <c r="R476" s="5"/>
      <c r="S476" s="6"/>
      <c r="T476" s="5"/>
      <c r="U476" s="6"/>
      <c r="V476" s="5"/>
      <c r="W476" s="35"/>
      <c r="X476" s="36"/>
      <c r="Y476" s="9"/>
      <c r="AA476" s="9"/>
      <c r="AB476" s="17"/>
      <c r="AC476" s="9"/>
      <c r="AE476" s="9"/>
      <c r="AF476" s="37"/>
      <c r="AG476" s="16"/>
      <c r="AK476" s="6"/>
      <c r="AM476" s="6"/>
      <c r="AP476" s="38"/>
      <c r="AQ476" s="9"/>
      <c r="AR476" s="14"/>
      <c r="AS476" s="39"/>
      <c r="AU476" s="9"/>
      <c r="AW476" s="9"/>
    </row>
    <row r="477" customFormat="false" ht="15" hidden="false" customHeight="true" outlineLevel="0" collapsed="false">
      <c r="R477" s="5"/>
      <c r="S477" s="6"/>
      <c r="T477" s="5"/>
      <c r="U477" s="6"/>
      <c r="V477" s="5"/>
      <c r="W477" s="35"/>
      <c r="X477" s="36"/>
      <c r="Y477" s="9"/>
      <c r="AA477" s="9"/>
      <c r="AB477" s="17"/>
      <c r="AC477" s="9"/>
      <c r="AE477" s="9"/>
      <c r="AF477" s="37"/>
      <c r="AG477" s="16"/>
      <c r="AK477" s="6"/>
      <c r="AM477" s="6"/>
      <c r="AP477" s="38"/>
      <c r="AQ477" s="9"/>
      <c r="AR477" s="14"/>
      <c r="AS477" s="39"/>
      <c r="AU477" s="9"/>
      <c r="AW477" s="9"/>
    </row>
    <row r="478" customFormat="false" ht="15" hidden="false" customHeight="true" outlineLevel="0" collapsed="false">
      <c r="R478" s="5"/>
      <c r="S478" s="6"/>
      <c r="T478" s="5"/>
      <c r="U478" s="6"/>
      <c r="V478" s="5"/>
      <c r="W478" s="35"/>
      <c r="X478" s="36"/>
      <c r="Y478" s="9"/>
      <c r="AA478" s="9"/>
      <c r="AB478" s="17"/>
      <c r="AC478" s="9"/>
      <c r="AE478" s="9"/>
      <c r="AF478" s="37"/>
      <c r="AG478" s="16"/>
      <c r="AK478" s="6"/>
      <c r="AM478" s="6"/>
      <c r="AP478" s="38"/>
      <c r="AQ478" s="9"/>
      <c r="AR478" s="14"/>
      <c r="AS478" s="39"/>
      <c r="AU478" s="9"/>
      <c r="AW478" s="9"/>
    </row>
    <row r="479" customFormat="false" ht="15" hidden="false" customHeight="true" outlineLevel="0" collapsed="false">
      <c r="R479" s="5"/>
      <c r="S479" s="6"/>
      <c r="T479" s="5"/>
      <c r="U479" s="6"/>
      <c r="V479" s="5"/>
      <c r="W479" s="35"/>
      <c r="X479" s="36"/>
      <c r="Y479" s="9"/>
      <c r="AA479" s="9"/>
      <c r="AB479" s="17"/>
      <c r="AC479" s="9"/>
      <c r="AE479" s="9"/>
      <c r="AF479" s="37"/>
      <c r="AG479" s="16"/>
      <c r="AK479" s="6"/>
      <c r="AM479" s="6"/>
      <c r="AP479" s="38"/>
      <c r="AQ479" s="9"/>
      <c r="AR479" s="14"/>
      <c r="AS479" s="39"/>
      <c r="AU479" s="9"/>
      <c r="AW479" s="9"/>
    </row>
    <row r="480" customFormat="false" ht="15" hidden="false" customHeight="true" outlineLevel="0" collapsed="false">
      <c r="R480" s="5"/>
      <c r="S480" s="6"/>
      <c r="T480" s="5"/>
      <c r="U480" s="6"/>
      <c r="V480" s="5"/>
      <c r="W480" s="35"/>
      <c r="X480" s="36"/>
      <c r="Y480" s="9"/>
      <c r="AA480" s="9"/>
      <c r="AB480" s="17"/>
      <c r="AC480" s="9"/>
      <c r="AE480" s="9"/>
      <c r="AF480" s="37"/>
      <c r="AG480" s="16"/>
      <c r="AK480" s="6"/>
      <c r="AM480" s="6"/>
      <c r="AP480" s="38"/>
      <c r="AQ480" s="9"/>
      <c r="AR480" s="14"/>
      <c r="AS480" s="39"/>
      <c r="AU480" s="9"/>
      <c r="AW480" s="9"/>
    </row>
    <row r="481" customFormat="false" ht="15" hidden="false" customHeight="true" outlineLevel="0" collapsed="false">
      <c r="R481" s="5"/>
      <c r="S481" s="6"/>
      <c r="T481" s="5"/>
      <c r="U481" s="6"/>
      <c r="V481" s="5"/>
      <c r="W481" s="35"/>
      <c r="X481" s="36"/>
      <c r="Y481" s="9"/>
      <c r="AA481" s="9"/>
      <c r="AB481" s="17"/>
      <c r="AC481" s="9"/>
      <c r="AE481" s="9"/>
      <c r="AF481" s="37"/>
      <c r="AG481" s="16"/>
      <c r="AK481" s="6"/>
      <c r="AM481" s="6"/>
      <c r="AP481" s="38"/>
      <c r="AQ481" s="9"/>
      <c r="AR481" s="14"/>
      <c r="AS481" s="39"/>
      <c r="AU481" s="9"/>
      <c r="AW481" s="9"/>
    </row>
    <row r="482" customFormat="false" ht="15" hidden="false" customHeight="true" outlineLevel="0" collapsed="false">
      <c r="R482" s="5"/>
      <c r="S482" s="6"/>
      <c r="T482" s="5"/>
      <c r="U482" s="6"/>
      <c r="V482" s="5"/>
      <c r="W482" s="35"/>
      <c r="X482" s="36"/>
      <c r="Y482" s="9"/>
      <c r="AA482" s="9"/>
      <c r="AB482" s="17"/>
      <c r="AC482" s="9"/>
      <c r="AE482" s="9"/>
      <c r="AF482" s="37"/>
      <c r="AG482" s="16"/>
      <c r="AK482" s="6"/>
      <c r="AM482" s="6"/>
      <c r="AP482" s="38"/>
      <c r="AQ482" s="9"/>
      <c r="AR482" s="14"/>
      <c r="AS482" s="39"/>
      <c r="AU482" s="9"/>
      <c r="AW482" s="9"/>
    </row>
    <row r="483" customFormat="false" ht="15" hidden="false" customHeight="true" outlineLevel="0" collapsed="false">
      <c r="R483" s="5"/>
      <c r="S483" s="6"/>
      <c r="T483" s="5"/>
      <c r="U483" s="6"/>
      <c r="V483" s="5"/>
      <c r="W483" s="35"/>
      <c r="X483" s="36"/>
      <c r="Y483" s="9"/>
      <c r="AA483" s="9"/>
      <c r="AB483" s="17"/>
      <c r="AC483" s="9"/>
      <c r="AE483" s="9"/>
      <c r="AF483" s="37"/>
      <c r="AG483" s="16"/>
      <c r="AK483" s="6"/>
      <c r="AM483" s="6"/>
      <c r="AP483" s="38"/>
      <c r="AQ483" s="9"/>
      <c r="AR483" s="14"/>
      <c r="AS483" s="39"/>
      <c r="AU483" s="9"/>
      <c r="AW483" s="9"/>
    </row>
    <row r="484" customFormat="false" ht="15" hidden="false" customHeight="true" outlineLevel="0" collapsed="false">
      <c r="R484" s="5"/>
      <c r="S484" s="6"/>
      <c r="T484" s="5"/>
      <c r="U484" s="6"/>
      <c r="V484" s="5"/>
      <c r="W484" s="35"/>
      <c r="X484" s="36"/>
      <c r="Y484" s="9"/>
      <c r="AA484" s="9"/>
      <c r="AB484" s="17"/>
      <c r="AC484" s="9"/>
      <c r="AE484" s="9"/>
      <c r="AF484" s="37"/>
      <c r="AG484" s="16"/>
      <c r="AK484" s="6"/>
      <c r="AM484" s="6"/>
      <c r="AP484" s="38"/>
      <c r="AQ484" s="9"/>
      <c r="AR484" s="14"/>
      <c r="AS484" s="39"/>
      <c r="AU484" s="9"/>
      <c r="AW484" s="9"/>
    </row>
    <row r="485" customFormat="false" ht="15" hidden="false" customHeight="true" outlineLevel="0" collapsed="false">
      <c r="R485" s="5"/>
      <c r="S485" s="6"/>
      <c r="T485" s="5"/>
      <c r="U485" s="6"/>
      <c r="V485" s="5"/>
      <c r="W485" s="35"/>
      <c r="X485" s="36"/>
      <c r="Y485" s="9"/>
      <c r="AA485" s="9"/>
      <c r="AB485" s="17"/>
      <c r="AC485" s="9"/>
      <c r="AE485" s="9"/>
      <c r="AF485" s="37"/>
      <c r="AG485" s="16"/>
      <c r="AK485" s="6"/>
      <c r="AM485" s="6"/>
      <c r="AP485" s="38"/>
      <c r="AQ485" s="9"/>
      <c r="AR485" s="14"/>
      <c r="AS485" s="39"/>
      <c r="AU485" s="9"/>
      <c r="AW485" s="9"/>
    </row>
    <row r="486" customFormat="false" ht="15" hidden="false" customHeight="true" outlineLevel="0" collapsed="false">
      <c r="R486" s="5"/>
      <c r="S486" s="6"/>
      <c r="T486" s="5"/>
      <c r="U486" s="6"/>
      <c r="V486" s="5"/>
      <c r="W486" s="35"/>
      <c r="X486" s="36"/>
      <c r="Y486" s="9"/>
      <c r="AA486" s="9"/>
      <c r="AB486" s="17"/>
      <c r="AC486" s="9"/>
      <c r="AE486" s="9"/>
      <c r="AF486" s="37"/>
      <c r="AG486" s="16"/>
      <c r="AK486" s="6"/>
      <c r="AM486" s="6"/>
      <c r="AP486" s="38"/>
      <c r="AQ486" s="9"/>
      <c r="AR486" s="14"/>
      <c r="AS486" s="39"/>
      <c r="AU486" s="9"/>
      <c r="AW486" s="9"/>
    </row>
    <row r="487" customFormat="false" ht="15" hidden="false" customHeight="true" outlineLevel="0" collapsed="false">
      <c r="R487" s="5"/>
      <c r="S487" s="6"/>
      <c r="T487" s="5"/>
      <c r="U487" s="6"/>
      <c r="V487" s="5"/>
      <c r="W487" s="35"/>
      <c r="X487" s="36"/>
      <c r="Y487" s="9"/>
      <c r="AA487" s="9"/>
      <c r="AB487" s="17"/>
      <c r="AC487" s="9"/>
      <c r="AE487" s="9"/>
      <c r="AF487" s="37"/>
      <c r="AG487" s="16"/>
      <c r="AK487" s="6"/>
      <c r="AM487" s="6"/>
      <c r="AP487" s="38"/>
      <c r="AQ487" s="9"/>
      <c r="AR487" s="14"/>
      <c r="AS487" s="39"/>
      <c r="AU487" s="9"/>
      <c r="AW487" s="9"/>
    </row>
    <row r="488" customFormat="false" ht="15" hidden="false" customHeight="true" outlineLevel="0" collapsed="false">
      <c r="R488" s="5"/>
      <c r="S488" s="6"/>
      <c r="T488" s="5"/>
      <c r="U488" s="6"/>
      <c r="V488" s="5"/>
      <c r="W488" s="35"/>
      <c r="X488" s="36"/>
      <c r="Y488" s="9"/>
      <c r="AA488" s="9"/>
      <c r="AB488" s="17"/>
      <c r="AC488" s="9"/>
      <c r="AE488" s="9"/>
      <c r="AF488" s="37"/>
      <c r="AG488" s="16"/>
      <c r="AK488" s="6"/>
      <c r="AM488" s="6"/>
      <c r="AP488" s="38"/>
      <c r="AQ488" s="9"/>
      <c r="AR488" s="14"/>
      <c r="AS488" s="39"/>
      <c r="AU488" s="9"/>
      <c r="AW488" s="9"/>
    </row>
    <row r="489" customFormat="false" ht="15" hidden="false" customHeight="true" outlineLevel="0" collapsed="false">
      <c r="R489" s="5"/>
      <c r="S489" s="6"/>
      <c r="T489" s="5"/>
      <c r="U489" s="6"/>
      <c r="V489" s="5"/>
      <c r="W489" s="35"/>
      <c r="X489" s="36"/>
      <c r="Y489" s="9"/>
      <c r="AA489" s="9"/>
      <c r="AB489" s="17"/>
      <c r="AC489" s="9"/>
      <c r="AE489" s="9"/>
      <c r="AF489" s="37"/>
      <c r="AG489" s="16"/>
      <c r="AK489" s="6"/>
      <c r="AM489" s="6"/>
      <c r="AP489" s="38"/>
      <c r="AQ489" s="9"/>
      <c r="AR489" s="14"/>
      <c r="AS489" s="39"/>
      <c r="AU489" s="9"/>
      <c r="AW489" s="9"/>
    </row>
    <row r="490" customFormat="false" ht="15" hidden="false" customHeight="true" outlineLevel="0" collapsed="false">
      <c r="R490" s="5"/>
      <c r="S490" s="6"/>
      <c r="T490" s="5"/>
      <c r="U490" s="6"/>
      <c r="V490" s="5"/>
      <c r="W490" s="35"/>
      <c r="X490" s="36"/>
      <c r="Y490" s="9"/>
      <c r="AA490" s="9"/>
      <c r="AB490" s="17"/>
      <c r="AC490" s="9"/>
      <c r="AE490" s="9"/>
      <c r="AF490" s="37"/>
      <c r="AG490" s="16"/>
      <c r="AK490" s="6"/>
      <c r="AM490" s="6"/>
      <c r="AP490" s="38"/>
      <c r="AQ490" s="9"/>
      <c r="AR490" s="14"/>
      <c r="AS490" s="39"/>
      <c r="AU490" s="9"/>
      <c r="AW490" s="9"/>
    </row>
    <row r="491" customFormat="false" ht="15" hidden="false" customHeight="true" outlineLevel="0" collapsed="false">
      <c r="R491" s="5"/>
      <c r="S491" s="6"/>
      <c r="T491" s="5"/>
      <c r="U491" s="6"/>
      <c r="V491" s="5"/>
      <c r="W491" s="35"/>
      <c r="X491" s="36"/>
      <c r="Y491" s="9"/>
      <c r="AA491" s="9"/>
      <c r="AB491" s="17"/>
      <c r="AC491" s="9"/>
      <c r="AE491" s="9"/>
      <c r="AF491" s="37"/>
      <c r="AG491" s="16"/>
      <c r="AK491" s="6"/>
      <c r="AM491" s="6"/>
      <c r="AP491" s="38"/>
      <c r="AQ491" s="9"/>
      <c r="AR491" s="14"/>
      <c r="AS491" s="39"/>
      <c r="AU491" s="9"/>
      <c r="AW491" s="9"/>
    </row>
    <row r="492" customFormat="false" ht="15" hidden="false" customHeight="true" outlineLevel="0" collapsed="false">
      <c r="R492" s="5"/>
      <c r="S492" s="6"/>
      <c r="T492" s="5"/>
      <c r="U492" s="6"/>
      <c r="V492" s="5"/>
      <c r="W492" s="35"/>
      <c r="X492" s="36"/>
      <c r="Y492" s="9"/>
      <c r="AA492" s="9"/>
      <c r="AB492" s="17"/>
      <c r="AC492" s="9"/>
      <c r="AE492" s="9"/>
      <c r="AF492" s="37"/>
      <c r="AG492" s="16"/>
      <c r="AK492" s="6"/>
      <c r="AM492" s="6"/>
      <c r="AP492" s="38"/>
      <c r="AQ492" s="9"/>
      <c r="AR492" s="14"/>
      <c r="AS492" s="39"/>
      <c r="AU492" s="9"/>
      <c r="AW492" s="9"/>
    </row>
    <row r="493" customFormat="false" ht="15" hidden="false" customHeight="true" outlineLevel="0" collapsed="false">
      <c r="R493" s="5"/>
      <c r="S493" s="6"/>
      <c r="T493" s="5"/>
      <c r="U493" s="6"/>
      <c r="V493" s="5"/>
      <c r="W493" s="35"/>
      <c r="X493" s="36"/>
      <c r="Y493" s="9"/>
      <c r="AA493" s="9"/>
      <c r="AB493" s="17"/>
      <c r="AC493" s="9"/>
      <c r="AE493" s="9"/>
      <c r="AF493" s="37"/>
      <c r="AG493" s="16"/>
      <c r="AK493" s="6"/>
      <c r="AM493" s="6"/>
      <c r="AP493" s="38"/>
      <c r="AQ493" s="9"/>
      <c r="AR493" s="14"/>
      <c r="AS493" s="39"/>
      <c r="AU493" s="9"/>
      <c r="AW493" s="9"/>
    </row>
    <row r="494" customFormat="false" ht="15" hidden="false" customHeight="true" outlineLevel="0" collapsed="false">
      <c r="R494" s="5"/>
      <c r="S494" s="6"/>
      <c r="T494" s="5"/>
      <c r="U494" s="6"/>
      <c r="V494" s="5"/>
      <c r="W494" s="35"/>
      <c r="X494" s="36"/>
      <c r="Y494" s="9"/>
      <c r="AA494" s="9"/>
      <c r="AB494" s="17"/>
      <c r="AC494" s="9"/>
      <c r="AE494" s="9"/>
      <c r="AF494" s="37"/>
      <c r="AG494" s="16"/>
      <c r="AK494" s="6"/>
      <c r="AM494" s="6"/>
      <c r="AP494" s="38"/>
      <c r="AQ494" s="9"/>
      <c r="AR494" s="14"/>
      <c r="AS494" s="39"/>
      <c r="AU494" s="9"/>
      <c r="AW494" s="9"/>
    </row>
    <row r="495" customFormat="false" ht="15" hidden="false" customHeight="true" outlineLevel="0" collapsed="false">
      <c r="R495" s="5"/>
      <c r="S495" s="6"/>
      <c r="T495" s="5"/>
      <c r="U495" s="6"/>
      <c r="V495" s="5"/>
      <c r="W495" s="35"/>
      <c r="X495" s="36"/>
      <c r="Y495" s="9"/>
      <c r="AA495" s="9"/>
      <c r="AB495" s="17"/>
      <c r="AC495" s="9"/>
      <c r="AE495" s="9"/>
      <c r="AF495" s="37"/>
      <c r="AG495" s="16"/>
      <c r="AK495" s="6"/>
      <c r="AM495" s="6"/>
      <c r="AP495" s="38"/>
      <c r="AQ495" s="9"/>
      <c r="AR495" s="14"/>
      <c r="AS495" s="39"/>
      <c r="AU495" s="9"/>
      <c r="AW495" s="9"/>
    </row>
    <row r="496" customFormat="false" ht="15" hidden="false" customHeight="true" outlineLevel="0" collapsed="false">
      <c r="R496" s="5"/>
      <c r="S496" s="6"/>
      <c r="T496" s="5"/>
      <c r="U496" s="6"/>
      <c r="V496" s="5"/>
      <c r="W496" s="35"/>
      <c r="X496" s="36"/>
      <c r="Y496" s="9"/>
      <c r="AA496" s="9"/>
      <c r="AB496" s="17"/>
      <c r="AC496" s="9"/>
      <c r="AE496" s="9"/>
      <c r="AF496" s="37"/>
      <c r="AG496" s="16"/>
      <c r="AK496" s="6"/>
      <c r="AM496" s="6"/>
      <c r="AP496" s="38"/>
      <c r="AQ496" s="9"/>
      <c r="AR496" s="14"/>
      <c r="AS496" s="39"/>
      <c r="AU496" s="9"/>
      <c r="AW496" s="9"/>
    </row>
    <row r="497" customFormat="false" ht="15" hidden="false" customHeight="true" outlineLevel="0" collapsed="false">
      <c r="R497" s="5"/>
      <c r="S497" s="6"/>
      <c r="T497" s="5"/>
      <c r="U497" s="6"/>
      <c r="V497" s="5"/>
      <c r="W497" s="35"/>
      <c r="X497" s="36"/>
      <c r="Y497" s="9"/>
      <c r="AA497" s="9"/>
      <c r="AB497" s="17"/>
      <c r="AC497" s="9"/>
      <c r="AE497" s="9"/>
      <c r="AF497" s="37"/>
      <c r="AG497" s="16"/>
      <c r="AK497" s="6"/>
      <c r="AM497" s="6"/>
      <c r="AP497" s="38"/>
      <c r="AQ497" s="9"/>
      <c r="AR497" s="14"/>
      <c r="AS497" s="39"/>
      <c r="AU497" s="9"/>
      <c r="AW497" s="9"/>
    </row>
    <row r="498" customFormat="false" ht="15" hidden="false" customHeight="true" outlineLevel="0" collapsed="false">
      <c r="R498" s="5"/>
      <c r="S498" s="6"/>
      <c r="T498" s="5"/>
      <c r="U498" s="6"/>
      <c r="V498" s="5"/>
      <c r="W498" s="35"/>
      <c r="X498" s="36"/>
      <c r="Y498" s="9"/>
      <c r="AA498" s="9"/>
      <c r="AB498" s="17"/>
      <c r="AC498" s="9"/>
      <c r="AE498" s="9"/>
      <c r="AF498" s="37"/>
      <c r="AG498" s="16"/>
      <c r="AK498" s="6"/>
      <c r="AM498" s="6"/>
      <c r="AP498" s="38"/>
      <c r="AQ498" s="9"/>
      <c r="AR498" s="14"/>
      <c r="AS498" s="39"/>
      <c r="AU498" s="9"/>
      <c r="AW498" s="9"/>
    </row>
    <row r="499" customFormat="false" ht="15" hidden="false" customHeight="true" outlineLevel="0" collapsed="false">
      <c r="R499" s="5"/>
      <c r="S499" s="6"/>
      <c r="T499" s="5"/>
      <c r="U499" s="6"/>
      <c r="V499" s="5"/>
      <c r="W499" s="35"/>
      <c r="X499" s="36"/>
      <c r="Y499" s="9"/>
      <c r="AA499" s="9"/>
      <c r="AB499" s="17"/>
      <c r="AC499" s="9"/>
      <c r="AE499" s="9"/>
      <c r="AF499" s="37"/>
      <c r="AG499" s="16"/>
      <c r="AK499" s="6"/>
      <c r="AM499" s="6"/>
      <c r="AP499" s="38"/>
      <c r="AQ499" s="9"/>
      <c r="AR499" s="14"/>
      <c r="AS499" s="39"/>
      <c r="AU499" s="9"/>
      <c r="AW499" s="9"/>
    </row>
    <row r="500" customFormat="false" ht="15" hidden="false" customHeight="true" outlineLevel="0" collapsed="false">
      <c r="R500" s="5"/>
      <c r="S500" s="6"/>
      <c r="T500" s="5"/>
      <c r="U500" s="6"/>
      <c r="V500" s="5"/>
      <c r="W500" s="35"/>
      <c r="X500" s="36"/>
      <c r="Y500" s="9"/>
      <c r="AA500" s="9"/>
      <c r="AB500" s="17"/>
      <c r="AC500" s="9"/>
      <c r="AE500" s="9"/>
      <c r="AF500" s="37"/>
      <c r="AG500" s="16"/>
      <c r="AK500" s="6"/>
      <c r="AM500" s="6"/>
      <c r="AP500" s="38"/>
      <c r="AQ500" s="9"/>
      <c r="AR500" s="14"/>
      <c r="AS500" s="39"/>
      <c r="AU500" s="9"/>
      <c r="AW500" s="9"/>
    </row>
    <row r="501" customFormat="false" ht="15" hidden="false" customHeight="true" outlineLevel="0" collapsed="false">
      <c r="R501" s="5"/>
      <c r="S501" s="6"/>
      <c r="T501" s="5"/>
      <c r="U501" s="6"/>
      <c r="V501" s="5"/>
      <c r="W501" s="35"/>
      <c r="X501" s="36"/>
      <c r="Y501" s="9"/>
      <c r="AA501" s="9"/>
      <c r="AB501" s="17"/>
      <c r="AC501" s="9"/>
      <c r="AE501" s="9"/>
      <c r="AF501" s="37"/>
      <c r="AG501" s="16"/>
      <c r="AK501" s="6"/>
      <c r="AM501" s="6"/>
      <c r="AP501" s="38"/>
      <c r="AQ501" s="9"/>
      <c r="AR501" s="14"/>
      <c r="AS501" s="39"/>
      <c r="AU501" s="9"/>
      <c r="AW501" s="9"/>
    </row>
    <row r="502" customFormat="false" ht="15" hidden="false" customHeight="true" outlineLevel="0" collapsed="false">
      <c r="R502" s="5"/>
      <c r="S502" s="6"/>
      <c r="T502" s="5"/>
      <c r="U502" s="6"/>
      <c r="V502" s="5"/>
      <c r="W502" s="35"/>
      <c r="X502" s="36"/>
      <c r="Y502" s="9"/>
      <c r="AA502" s="9"/>
      <c r="AB502" s="17"/>
      <c r="AC502" s="9"/>
      <c r="AE502" s="9"/>
      <c r="AF502" s="37"/>
      <c r="AG502" s="16"/>
      <c r="AK502" s="6"/>
      <c r="AM502" s="6"/>
      <c r="AP502" s="38"/>
      <c r="AQ502" s="9"/>
      <c r="AR502" s="14"/>
      <c r="AS502" s="39"/>
      <c r="AU502" s="9"/>
      <c r="AW502" s="9"/>
    </row>
    <row r="503" customFormat="false" ht="15" hidden="false" customHeight="true" outlineLevel="0" collapsed="false">
      <c r="R503" s="5"/>
      <c r="S503" s="6"/>
      <c r="T503" s="5"/>
      <c r="U503" s="6"/>
      <c r="V503" s="5"/>
      <c r="W503" s="35"/>
      <c r="X503" s="36"/>
      <c r="Y503" s="9"/>
      <c r="AA503" s="9"/>
      <c r="AB503" s="17"/>
      <c r="AC503" s="9"/>
      <c r="AE503" s="9"/>
      <c r="AF503" s="37"/>
      <c r="AG503" s="16"/>
      <c r="AK503" s="6"/>
      <c r="AM503" s="6"/>
      <c r="AP503" s="38"/>
      <c r="AQ503" s="9"/>
      <c r="AR503" s="14"/>
      <c r="AS503" s="39"/>
      <c r="AU503" s="9"/>
      <c r="AW503" s="9"/>
    </row>
    <row r="504" customFormat="false" ht="15" hidden="false" customHeight="true" outlineLevel="0" collapsed="false">
      <c r="R504" s="5"/>
      <c r="S504" s="6"/>
      <c r="T504" s="5"/>
      <c r="U504" s="6"/>
      <c r="V504" s="5"/>
      <c r="W504" s="35"/>
      <c r="X504" s="36"/>
      <c r="Y504" s="9"/>
      <c r="AA504" s="9"/>
      <c r="AB504" s="17"/>
      <c r="AC504" s="9"/>
      <c r="AE504" s="9"/>
      <c r="AF504" s="37"/>
      <c r="AG504" s="16"/>
      <c r="AK504" s="6"/>
      <c r="AM504" s="6"/>
      <c r="AP504" s="38"/>
      <c r="AQ504" s="9"/>
      <c r="AR504" s="14"/>
      <c r="AS504" s="39"/>
      <c r="AU504" s="9"/>
      <c r="AW504" s="9"/>
    </row>
    <row r="505" customFormat="false" ht="15" hidden="false" customHeight="true" outlineLevel="0" collapsed="false">
      <c r="R505" s="5"/>
      <c r="S505" s="6"/>
      <c r="T505" s="5"/>
      <c r="U505" s="6"/>
      <c r="V505" s="5"/>
      <c r="W505" s="35"/>
      <c r="X505" s="36"/>
      <c r="Y505" s="9"/>
      <c r="AA505" s="9"/>
      <c r="AB505" s="17"/>
      <c r="AC505" s="9"/>
      <c r="AE505" s="9"/>
      <c r="AF505" s="37"/>
      <c r="AG505" s="16"/>
      <c r="AK505" s="6"/>
      <c r="AM505" s="6"/>
      <c r="AP505" s="38"/>
      <c r="AQ505" s="9"/>
      <c r="AR505" s="14"/>
      <c r="AS505" s="39"/>
      <c r="AU505" s="9"/>
      <c r="AW505" s="9"/>
    </row>
    <row r="506" customFormat="false" ht="15" hidden="false" customHeight="true" outlineLevel="0" collapsed="false">
      <c r="R506" s="5"/>
      <c r="S506" s="6"/>
      <c r="T506" s="5"/>
      <c r="U506" s="6"/>
      <c r="V506" s="5"/>
      <c r="W506" s="35"/>
      <c r="X506" s="36"/>
      <c r="Y506" s="9"/>
      <c r="AA506" s="9"/>
      <c r="AB506" s="17"/>
      <c r="AC506" s="9"/>
      <c r="AE506" s="9"/>
      <c r="AF506" s="37"/>
      <c r="AG506" s="16"/>
      <c r="AK506" s="6"/>
      <c r="AM506" s="6"/>
      <c r="AP506" s="38"/>
      <c r="AQ506" s="9"/>
      <c r="AR506" s="14"/>
      <c r="AS506" s="39"/>
      <c r="AU506" s="9"/>
      <c r="AW506" s="9"/>
    </row>
    <row r="507" customFormat="false" ht="15" hidden="false" customHeight="true" outlineLevel="0" collapsed="false">
      <c r="R507" s="5"/>
      <c r="S507" s="6"/>
      <c r="T507" s="5"/>
      <c r="U507" s="6"/>
      <c r="V507" s="5"/>
      <c r="W507" s="35"/>
      <c r="X507" s="36"/>
      <c r="Y507" s="9"/>
      <c r="AA507" s="9"/>
      <c r="AB507" s="17"/>
      <c r="AC507" s="9"/>
      <c r="AE507" s="9"/>
      <c r="AF507" s="37"/>
      <c r="AG507" s="16"/>
      <c r="AK507" s="6"/>
      <c r="AM507" s="6"/>
      <c r="AP507" s="38"/>
      <c r="AQ507" s="9"/>
      <c r="AR507" s="14"/>
      <c r="AS507" s="39"/>
      <c r="AU507" s="9"/>
      <c r="AW507" s="9"/>
    </row>
    <row r="508" customFormat="false" ht="15" hidden="false" customHeight="true" outlineLevel="0" collapsed="false">
      <c r="R508" s="5"/>
      <c r="S508" s="6"/>
      <c r="T508" s="5"/>
      <c r="U508" s="6"/>
      <c r="V508" s="5"/>
      <c r="W508" s="35"/>
      <c r="X508" s="36"/>
      <c r="Y508" s="9"/>
      <c r="AA508" s="9"/>
      <c r="AB508" s="17"/>
      <c r="AC508" s="9"/>
      <c r="AE508" s="9"/>
      <c r="AF508" s="37"/>
      <c r="AG508" s="16"/>
      <c r="AK508" s="6"/>
      <c r="AM508" s="6"/>
      <c r="AP508" s="38"/>
      <c r="AQ508" s="9"/>
      <c r="AR508" s="14"/>
      <c r="AS508" s="39"/>
      <c r="AU508" s="9"/>
      <c r="AW508" s="9"/>
    </row>
    <row r="509" customFormat="false" ht="15" hidden="false" customHeight="true" outlineLevel="0" collapsed="false">
      <c r="R509" s="5"/>
      <c r="S509" s="6"/>
      <c r="T509" s="5"/>
      <c r="U509" s="6"/>
      <c r="V509" s="5"/>
      <c r="W509" s="35"/>
      <c r="X509" s="36"/>
      <c r="Y509" s="9"/>
      <c r="AA509" s="9"/>
      <c r="AB509" s="17"/>
      <c r="AC509" s="9"/>
      <c r="AE509" s="9"/>
      <c r="AF509" s="37"/>
      <c r="AG509" s="16"/>
      <c r="AK509" s="6"/>
      <c r="AM509" s="6"/>
      <c r="AP509" s="38"/>
      <c r="AQ509" s="9"/>
      <c r="AR509" s="14"/>
      <c r="AS509" s="39"/>
      <c r="AU509" s="9"/>
      <c r="AW509" s="9"/>
    </row>
    <row r="510" customFormat="false" ht="15" hidden="false" customHeight="true" outlineLevel="0" collapsed="false">
      <c r="R510" s="5"/>
      <c r="S510" s="6"/>
      <c r="T510" s="5"/>
      <c r="U510" s="6"/>
      <c r="V510" s="5"/>
      <c r="W510" s="35"/>
      <c r="X510" s="36"/>
      <c r="Y510" s="9"/>
      <c r="AA510" s="9"/>
      <c r="AB510" s="17"/>
      <c r="AC510" s="9"/>
      <c r="AE510" s="9"/>
      <c r="AF510" s="37"/>
      <c r="AG510" s="16"/>
      <c r="AK510" s="6"/>
      <c r="AM510" s="6"/>
      <c r="AP510" s="38"/>
      <c r="AQ510" s="9"/>
      <c r="AR510" s="14"/>
      <c r="AS510" s="39"/>
      <c r="AU510" s="9"/>
      <c r="AW510" s="9"/>
    </row>
    <row r="511" customFormat="false" ht="15" hidden="false" customHeight="true" outlineLevel="0" collapsed="false">
      <c r="R511" s="5"/>
      <c r="S511" s="6"/>
      <c r="T511" s="5"/>
      <c r="U511" s="6"/>
      <c r="V511" s="5"/>
      <c r="W511" s="35"/>
      <c r="X511" s="36"/>
      <c r="Y511" s="9"/>
      <c r="AA511" s="9"/>
      <c r="AB511" s="17"/>
      <c r="AC511" s="9"/>
      <c r="AE511" s="9"/>
      <c r="AF511" s="37"/>
      <c r="AG511" s="16"/>
      <c r="AK511" s="6"/>
      <c r="AM511" s="6"/>
      <c r="AP511" s="38"/>
      <c r="AQ511" s="9"/>
      <c r="AR511" s="14"/>
      <c r="AS511" s="39"/>
      <c r="AU511" s="9"/>
      <c r="AW511" s="9"/>
    </row>
    <row r="512" customFormat="false" ht="15" hidden="false" customHeight="true" outlineLevel="0" collapsed="false">
      <c r="R512" s="5"/>
      <c r="S512" s="6"/>
      <c r="T512" s="5"/>
      <c r="U512" s="6"/>
      <c r="V512" s="5"/>
      <c r="W512" s="35"/>
      <c r="X512" s="36"/>
      <c r="Y512" s="9"/>
      <c r="AA512" s="9"/>
      <c r="AB512" s="17"/>
      <c r="AC512" s="9"/>
      <c r="AE512" s="9"/>
      <c r="AF512" s="37"/>
      <c r="AG512" s="16"/>
      <c r="AK512" s="6"/>
      <c r="AM512" s="6"/>
      <c r="AP512" s="38"/>
      <c r="AQ512" s="9"/>
      <c r="AR512" s="14"/>
      <c r="AS512" s="39"/>
      <c r="AU512" s="9"/>
      <c r="AW512" s="9"/>
    </row>
    <row r="513" customFormat="false" ht="15" hidden="false" customHeight="true" outlineLevel="0" collapsed="false">
      <c r="R513" s="5"/>
      <c r="S513" s="6"/>
      <c r="T513" s="5"/>
      <c r="U513" s="6"/>
      <c r="V513" s="5"/>
      <c r="W513" s="35"/>
      <c r="X513" s="36"/>
      <c r="Y513" s="9"/>
      <c r="AA513" s="9"/>
      <c r="AB513" s="17"/>
      <c r="AC513" s="9"/>
      <c r="AE513" s="9"/>
      <c r="AF513" s="37"/>
      <c r="AG513" s="16"/>
      <c r="AK513" s="6"/>
      <c r="AM513" s="6"/>
      <c r="AP513" s="38"/>
      <c r="AQ513" s="9"/>
      <c r="AR513" s="14"/>
      <c r="AS513" s="39"/>
      <c r="AU513" s="9"/>
      <c r="AW513" s="9"/>
    </row>
    <row r="514" customFormat="false" ht="15" hidden="false" customHeight="true" outlineLevel="0" collapsed="false">
      <c r="R514" s="5"/>
      <c r="S514" s="6"/>
      <c r="T514" s="5"/>
      <c r="U514" s="6"/>
      <c r="V514" s="5"/>
      <c r="W514" s="35"/>
      <c r="X514" s="36"/>
      <c r="Y514" s="9"/>
      <c r="AA514" s="9"/>
      <c r="AB514" s="17"/>
      <c r="AC514" s="9"/>
      <c r="AE514" s="9"/>
      <c r="AF514" s="37"/>
      <c r="AG514" s="16"/>
      <c r="AK514" s="6"/>
      <c r="AM514" s="6"/>
      <c r="AP514" s="38"/>
      <c r="AQ514" s="9"/>
      <c r="AR514" s="14"/>
      <c r="AS514" s="39"/>
      <c r="AU514" s="9"/>
      <c r="AW514" s="9"/>
    </row>
    <row r="515" customFormat="false" ht="15" hidden="false" customHeight="true" outlineLevel="0" collapsed="false">
      <c r="R515" s="5"/>
      <c r="S515" s="6"/>
      <c r="T515" s="5"/>
      <c r="U515" s="6"/>
      <c r="V515" s="5"/>
      <c r="W515" s="35"/>
      <c r="X515" s="36"/>
      <c r="Y515" s="9"/>
      <c r="AA515" s="9"/>
      <c r="AB515" s="17"/>
      <c r="AC515" s="9"/>
      <c r="AE515" s="9"/>
      <c r="AF515" s="37"/>
      <c r="AG515" s="16"/>
      <c r="AK515" s="6"/>
      <c r="AM515" s="6"/>
      <c r="AP515" s="38"/>
      <c r="AQ515" s="9"/>
      <c r="AR515" s="14"/>
      <c r="AS515" s="39"/>
      <c r="AU515" s="9"/>
      <c r="AW515" s="9"/>
    </row>
    <row r="516" customFormat="false" ht="15" hidden="false" customHeight="true" outlineLevel="0" collapsed="false">
      <c r="R516" s="5"/>
      <c r="S516" s="6"/>
      <c r="T516" s="5"/>
      <c r="U516" s="6"/>
      <c r="V516" s="5"/>
      <c r="W516" s="35"/>
      <c r="X516" s="36"/>
      <c r="Y516" s="9"/>
      <c r="AA516" s="9"/>
      <c r="AB516" s="17"/>
      <c r="AC516" s="9"/>
      <c r="AE516" s="9"/>
      <c r="AF516" s="37"/>
      <c r="AG516" s="16"/>
      <c r="AK516" s="6"/>
      <c r="AM516" s="6"/>
      <c r="AP516" s="38"/>
      <c r="AQ516" s="9"/>
      <c r="AR516" s="14"/>
      <c r="AS516" s="39"/>
      <c r="AU516" s="9"/>
      <c r="AW516" s="9"/>
    </row>
    <row r="517" customFormat="false" ht="15" hidden="false" customHeight="true" outlineLevel="0" collapsed="false">
      <c r="R517" s="5"/>
      <c r="S517" s="6"/>
      <c r="T517" s="5"/>
      <c r="U517" s="6"/>
      <c r="V517" s="5"/>
      <c r="W517" s="35"/>
      <c r="X517" s="36"/>
      <c r="Y517" s="9"/>
      <c r="AA517" s="9"/>
      <c r="AB517" s="17"/>
      <c r="AC517" s="9"/>
      <c r="AE517" s="9"/>
      <c r="AF517" s="37"/>
      <c r="AG517" s="16"/>
      <c r="AK517" s="6"/>
      <c r="AM517" s="6"/>
      <c r="AP517" s="38"/>
      <c r="AQ517" s="9"/>
      <c r="AR517" s="14"/>
      <c r="AS517" s="39"/>
      <c r="AU517" s="9"/>
      <c r="AW517" s="9"/>
    </row>
    <row r="518" customFormat="false" ht="15" hidden="false" customHeight="true" outlineLevel="0" collapsed="false">
      <c r="R518" s="5"/>
      <c r="S518" s="6"/>
      <c r="T518" s="5"/>
      <c r="U518" s="6"/>
      <c r="V518" s="5"/>
      <c r="W518" s="35"/>
      <c r="X518" s="36"/>
      <c r="Y518" s="9"/>
      <c r="AA518" s="9"/>
      <c r="AB518" s="17"/>
      <c r="AC518" s="9"/>
      <c r="AE518" s="9"/>
      <c r="AF518" s="37"/>
      <c r="AG518" s="16"/>
      <c r="AK518" s="6"/>
      <c r="AM518" s="6"/>
      <c r="AP518" s="38"/>
      <c r="AQ518" s="9"/>
      <c r="AR518" s="14"/>
      <c r="AS518" s="39"/>
      <c r="AU518" s="9"/>
      <c r="AW518" s="9"/>
    </row>
    <row r="519" customFormat="false" ht="15" hidden="false" customHeight="true" outlineLevel="0" collapsed="false">
      <c r="R519" s="5"/>
      <c r="S519" s="6"/>
      <c r="T519" s="5"/>
      <c r="U519" s="6"/>
      <c r="V519" s="5"/>
      <c r="W519" s="35"/>
      <c r="X519" s="36"/>
      <c r="Y519" s="9"/>
      <c r="AA519" s="9"/>
      <c r="AB519" s="17"/>
      <c r="AC519" s="9"/>
      <c r="AE519" s="9"/>
      <c r="AF519" s="37"/>
      <c r="AG519" s="16"/>
      <c r="AK519" s="6"/>
      <c r="AM519" s="6"/>
      <c r="AP519" s="38"/>
      <c r="AQ519" s="9"/>
      <c r="AR519" s="14"/>
      <c r="AS519" s="39"/>
      <c r="AU519" s="9"/>
      <c r="AW519" s="9"/>
    </row>
    <row r="520" customFormat="false" ht="15" hidden="false" customHeight="true" outlineLevel="0" collapsed="false">
      <c r="R520" s="5"/>
      <c r="S520" s="6"/>
      <c r="T520" s="5"/>
      <c r="U520" s="6"/>
      <c r="V520" s="5"/>
      <c r="W520" s="35"/>
      <c r="X520" s="36"/>
      <c r="Y520" s="9"/>
      <c r="AA520" s="9"/>
      <c r="AB520" s="17"/>
      <c r="AC520" s="9"/>
      <c r="AE520" s="9"/>
      <c r="AF520" s="37"/>
      <c r="AG520" s="16"/>
      <c r="AK520" s="6"/>
      <c r="AM520" s="6"/>
      <c r="AP520" s="38"/>
      <c r="AQ520" s="9"/>
      <c r="AR520" s="14"/>
      <c r="AS520" s="39"/>
      <c r="AU520" s="9"/>
      <c r="AW520" s="9"/>
    </row>
    <row r="521" customFormat="false" ht="15" hidden="false" customHeight="true" outlineLevel="0" collapsed="false">
      <c r="R521" s="5"/>
      <c r="S521" s="6"/>
      <c r="T521" s="5"/>
      <c r="U521" s="6"/>
      <c r="V521" s="5"/>
      <c r="W521" s="35"/>
      <c r="X521" s="36"/>
      <c r="Y521" s="9"/>
      <c r="AA521" s="9"/>
      <c r="AB521" s="17"/>
      <c r="AC521" s="9"/>
      <c r="AE521" s="9"/>
      <c r="AF521" s="37"/>
      <c r="AG521" s="16"/>
      <c r="AK521" s="6"/>
      <c r="AM521" s="6"/>
      <c r="AP521" s="38"/>
      <c r="AQ521" s="9"/>
      <c r="AR521" s="14"/>
      <c r="AS521" s="39"/>
      <c r="AU521" s="9"/>
      <c r="AW521" s="9"/>
    </row>
    <row r="522" customFormat="false" ht="15" hidden="false" customHeight="true" outlineLevel="0" collapsed="false">
      <c r="R522" s="5"/>
      <c r="S522" s="6"/>
      <c r="T522" s="5"/>
      <c r="U522" s="6"/>
      <c r="V522" s="5"/>
      <c r="W522" s="35"/>
      <c r="X522" s="36"/>
      <c r="Y522" s="9"/>
      <c r="AA522" s="9"/>
      <c r="AB522" s="17"/>
      <c r="AC522" s="9"/>
      <c r="AE522" s="9"/>
      <c r="AF522" s="37"/>
      <c r="AG522" s="16"/>
      <c r="AK522" s="6"/>
      <c r="AM522" s="6"/>
      <c r="AP522" s="38"/>
      <c r="AQ522" s="9"/>
      <c r="AR522" s="14"/>
      <c r="AS522" s="39"/>
      <c r="AU522" s="9"/>
      <c r="AW522" s="9"/>
    </row>
    <row r="523" customFormat="false" ht="15" hidden="false" customHeight="true" outlineLevel="0" collapsed="false">
      <c r="R523" s="5"/>
      <c r="S523" s="6"/>
      <c r="T523" s="5"/>
      <c r="U523" s="6"/>
      <c r="V523" s="5"/>
      <c r="W523" s="35"/>
      <c r="X523" s="36"/>
      <c r="Y523" s="9"/>
      <c r="AA523" s="9"/>
      <c r="AB523" s="17"/>
      <c r="AC523" s="9"/>
      <c r="AE523" s="9"/>
      <c r="AF523" s="37"/>
      <c r="AG523" s="16"/>
      <c r="AK523" s="6"/>
      <c r="AM523" s="6"/>
      <c r="AP523" s="38"/>
      <c r="AQ523" s="9"/>
      <c r="AR523" s="14"/>
      <c r="AS523" s="39"/>
      <c r="AU523" s="9"/>
      <c r="AW523" s="9"/>
    </row>
    <row r="524" customFormat="false" ht="15" hidden="false" customHeight="true" outlineLevel="0" collapsed="false">
      <c r="R524" s="5"/>
      <c r="S524" s="6"/>
      <c r="T524" s="5"/>
      <c r="U524" s="6"/>
      <c r="V524" s="5"/>
      <c r="W524" s="35"/>
      <c r="X524" s="36"/>
      <c r="Y524" s="9"/>
      <c r="AA524" s="9"/>
      <c r="AB524" s="17"/>
      <c r="AC524" s="9"/>
      <c r="AE524" s="9"/>
      <c r="AF524" s="37"/>
      <c r="AG524" s="16"/>
      <c r="AK524" s="6"/>
      <c r="AM524" s="6"/>
      <c r="AP524" s="38"/>
      <c r="AQ524" s="9"/>
      <c r="AR524" s="14"/>
      <c r="AS524" s="39"/>
      <c r="AU524" s="9"/>
      <c r="AW524" s="9"/>
    </row>
    <row r="525" customFormat="false" ht="15" hidden="false" customHeight="true" outlineLevel="0" collapsed="false">
      <c r="R525" s="5"/>
      <c r="S525" s="6"/>
      <c r="T525" s="5"/>
      <c r="U525" s="6"/>
      <c r="V525" s="5"/>
      <c r="W525" s="35"/>
      <c r="X525" s="36"/>
      <c r="Y525" s="9"/>
      <c r="AA525" s="9"/>
      <c r="AB525" s="17"/>
      <c r="AC525" s="9"/>
      <c r="AE525" s="9"/>
      <c r="AF525" s="37"/>
      <c r="AG525" s="16"/>
      <c r="AK525" s="6"/>
      <c r="AM525" s="6"/>
      <c r="AP525" s="38"/>
      <c r="AQ525" s="9"/>
      <c r="AR525" s="14"/>
      <c r="AS525" s="39"/>
      <c r="AU525" s="9"/>
      <c r="AW525" s="9"/>
    </row>
    <row r="526" customFormat="false" ht="15" hidden="false" customHeight="true" outlineLevel="0" collapsed="false">
      <c r="R526" s="5"/>
      <c r="S526" s="6"/>
      <c r="T526" s="5"/>
      <c r="U526" s="6"/>
      <c r="V526" s="5"/>
      <c r="W526" s="35"/>
      <c r="X526" s="36"/>
      <c r="Y526" s="9"/>
      <c r="AA526" s="9"/>
      <c r="AB526" s="17"/>
      <c r="AC526" s="9"/>
      <c r="AE526" s="9"/>
      <c r="AF526" s="37"/>
      <c r="AG526" s="16"/>
      <c r="AK526" s="6"/>
      <c r="AM526" s="6"/>
      <c r="AP526" s="38"/>
      <c r="AQ526" s="9"/>
      <c r="AR526" s="14"/>
      <c r="AS526" s="39"/>
      <c r="AU526" s="9"/>
      <c r="AW526" s="9"/>
    </row>
    <row r="527" customFormat="false" ht="15" hidden="false" customHeight="true" outlineLevel="0" collapsed="false">
      <c r="R527" s="5"/>
      <c r="S527" s="6"/>
      <c r="T527" s="5"/>
      <c r="U527" s="6"/>
      <c r="V527" s="5"/>
      <c r="W527" s="35"/>
      <c r="X527" s="36"/>
      <c r="Y527" s="9"/>
      <c r="AA527" s="9"/>
      <c r="AB527" s="17"/>
      <c r="AC527" s="9"/>
      <c r="AE527" s="9"/>
      <c r="AF527" s="37"/>
      <c r="AG527" s="16"/>
      <c r="AK527" s="6"/>
      <c r="AM527" s="6"/>
      <c r="AP527" s="38"/>
      <c r="AQ527" s="9"/>
      <c r="AR527" s="14"/>
      <c r="AS527" s="39"/>
      <c r="AU527" s="9"/>
      <c r="AW527" s="9"/>
    </row>
    <row r="528" customFormat="false" ht="15" hidden="false" customHeight="true" outlineLevel="0" collapsed="false">
      <c r="R528" s="5"/>
      <c r="S528" s="6"/>
      <c r="T528" s="5"/>
      <c r="U528" s="6"/>
      <c r="V528" s="5"/>
      <c r="W528" s="35"/>
      <c r="X528" s="36"/>
      <c r="Y528" s="9"/>
      <c r="AA528" s="9"/>
      <c r="AB528" s="17"/>
      <c r="AC528" s="9"/>
      <c r="AE528" s="9"/>
      <c r="AF528" s="37"/>
      <c r="AG528" s="16"/>
      <c r="AK528" s="6"/>
      <c r="AM528" s="6"/>
      <c r="AP528" s="38"/>
      <c r="AQ528" s="9"/>
      <c r="AR528" s="14"/>
      <c r="AS528" s="39"/>
      <c r="AU528" s="9"/>
      <c r="AW528" s="9"/>
    </row>
    <row r="529" customFormat="false" ht="15" hidden="false" customHeight="true" outlineLevel="0" collapsed="false">
      <c r="R529" s="5"/>
      <c r="S529" s="6"/>
      <c r="T529" s="5"/>
      <c r="U529" s="6"/>
      <c r="V529" s="5"/>
      <c r="W529" s="35"/>
      <c r="X529" s="36"/>
      <c r="Y529" s="9"/>
      <c r="AA529" s="9"/>
      <c r="AB529" s="17"/>
      <c r="AC529" s="9"/>
      <c r="AE529" s="9"/>
      <c r="AF529" s="37"/>
      <c r="AG529" s="16"/>
      <c r="AK529" s="6"/>
      <c r="AM529" s="6"/>
      <c r="AP529" s="38"/>
      <c r="AQ529" s="9"/>
      <c r="AR529" s="14"/>
      <c r="AS529" s="39"/>
      <c r="AU529" s="9"/>
      <c r="AW529" s="9"/>
    </row>
    <row r="530" customFormat="false" ht="15" hidden="false" customHeight="true" outlineLevel="0" collapsed="false">
      <c r="R530" s="5"/>
      <c r="S530" s="6"/>
      <c r="T530" s="5"/>
      <c r="U530" s="6"/>
      <c r="V530" s="5"/>
      <c r="W530" s="35"/>
      <c r="X530" s="36"/>
      <c r="Y530" s="9"/>
      <c r="AA530" s="9"/>
      <c r="AB530" s="17"/>
      <c r="AC530" s="9"/>
      <c r="AE530" s="9"/>
      <c r="AF530" s="37"/>
      <c r="AG530" s="16"/>
      <c r="AK530" s="6"/>
      <c r="AM530" s="6"/>
      <c r="AP530" s="38"/>
      <c r="AQ530" s="9"/>
      <c r="AR530" s="14"/>
      <c r="AS530" s="39"/>
      <c r="AU530" s="9"/>
      <c r="AW530" s="9"/>
    </row>
    <row r="531" customFormat="false" ht="15" hidden="false" customHeight="true" outlineLevel="0" collapsed="false">
      <c r="R531" s="5"/>
      <c r="S531" s="6"/>
      <c r="T531" s="5"/>
      <c r="U531" s="6"/>
      <c r="V531" s="5"/>
      <c r="W531" s="35"/>
      <c r="X531" s="36"/>
      <c r="Y531" s="9"/>
      <c r="AA531" s="9"/>
      <c r="AB531" s="17"/>
      <c r="AC531" s="9"/>
      <c r="AE531" s="9"/>
      <c r="AF531" s="37"/>
      <c r="AG531" s="16"/>
      <c r="AK531" s="6"/>
      <c r="AM531" s="6"/>
      <c r="AP531" s="38"/>
      <c r="AQ531" s="9"/>
      <c r="AR531" s="14"/>
      <c r="AS531" s="39"/>
      <c r="AU531" s="9"/>
      <c r="AW531" s="9"/>
    </row>
    <row r="532" customFormat="false" ht="15" hidden="false" customHeight="true" outlineLevel="0" collapsed="false">
      <c r="R532" s="5"/>
      <c r="S532" s="6"/>
      <c r="T532" s="5"/>
      <c r="U532" s="6"/>
      <c r="V532" s="5"/>
      <c r="W532" s="35"/>
      <c r="X532" s="36"/>
      <c r="Y532" s="9"/>
      <c r="AA532" s="9"/>
      <c r="AB532" s="17"/>
      <c r="AC532" s="9"/>
      <c r="AE532" s="9"/>
      <c r="AF532" s="37"/>
      <c r="AG532" s="16"/>
      <c r="AK532" s="6"/>
      <c r="AM532" s="6"/>
      <c r="AP532" s="38"/>
      <c r="AQ532" s="9"/>
      <c r="AR532" s="14"/>
      <c r="AS532" s="39"/>
      <c r="AU532" s="9"/>
      <c r="AW532" s="9"/>
    </row>
    <row r="533" customFormat="false" ht="15" hidden="false" customHeight="true" outlineLevel="0" collapsed="false">
      <c r="R533" s="5"/>
      <c r="S533" s="6"/>
      <c r="T533" s="5"/>
      <c r="U533" s="6"/>
      <c r="V533" s="5"/>
      <c r="W533" s="35"/>
      <c r="X533" s="36"/>
      <c r="Y533" s="9"/>
      <c r="AA533" s="9"/>
      <c r="AB533" s="17"/>
      <c r="AC533" s="9"/>
      <c r="AE533" s="9"/>
      <c r="AF533" s="37"/>
      <c r="AG533" s="16"/>
      <c r="AK533" s="6"/>
      <c r="AM533" s="6"/>
      <c r="AP533" s="38"/>
      <c r="AQ533" s="9"/>
      <c r="AR533" s="14"/>
      <c r="AS533" s="39"/>
      <c r="AU533" s="9"/>
      <c r="AW533" s="9"/>
    </row>
    <row r="534" customFormat="false" ht="15" hidden="false" customHeight="true" outlineLevel="0" collapsed="false">
      <c r="R534" s="5"/>
      <c r="S534" s="6"/>
      <c r="T534" s="5"/>
      <c r="U534" s="6"/>
      <c r="V534" s="5"/>
      <c r="W534" s="35"/>
      <c r="X534" s="36"/>
      <c r="Y534" s="9"/>
      <c r="AA534" s="9"/>
      <c r="AB534" s="17"/>
      <c r="AC534" s="9"/>
      <c r="AE534" s="9"/>
      <c r="AF534" s="37"/>
      <c r="AG534" s="16"/>
      <c r="AK534" s="6"/>
      <c r="AM534" s="6"/>
      <c r="AP534" s="38"/>
      <c r="AQ534" s="9"/>
      <c r="AR534" s="14"/>
      <c r="AS534" s="39"/>
      <c r="AU534" s="9"/>
      <c r="AW534" s="9"/>
    </row>
    <row r="535" customFormat="false" ht="15" hidden="false" customHeight="true" outlineLevel="0" collapsed="false">
      <c r="R535" s="5"/>
      <c r="S535" s="6"/>
      <c r="T535" s="5"/>
      <c r="U535" s="6"/>
      <c r="V535" s="5"/>
      <c r="W535" s="35"/>
      <c r="X535" s="36"/>
      <c r="Y535" s="9"/>
      <c r="AA535" s="9"/>
      <c r="AB535" s="17"/>
      <c r="AC535" s="9"/>
      <c r="AE535" s="9"/>
      <c r="AF535" s="37"/>
      <c r="AG535" s="16"/>
      <c r="AK535" s="6"/>
      <c r="AM535" s="6"/>
      <c r="AP535" s="38"/>
      <c r="AQ535" s="9"/>
      <c r="AR535" s="14"/>
      <c r="AS535" s="39"/>
      <c r="AU535" s="9"/>
      <c r="AW535" s="9"/>
    </row>
    <row r="536" customFormat="false" ht="15" hidden="false" customHeight="true" outlineLevel="0" collapsed="false">
      <c r="R536" s="5"/>
      <c r="S536" s="6"/>
      <c r="T536" s="5"/>
      <c r="U536" s="6"/>
      <c r="V536" s="5"/>
      <c r="W536" s="35"/>
      <c r="X536" s="36"/>
      <c r="Y536" s="9"/>
      <c r="AA536" s="9"/>
      <c r="AB536" s="17"/>
      <c r="AC536" s="9"/>
      <c r="AE536" s="9"/>
      <c r="AF536" s="37"/>
      <c r="AG536" s="16"/>
      <c r="AK536" s="6"/>
      <c r="AM536" s="6"/>
      <c r="AP536" s="38"/>
      <c r="AQ536" s="9"/>
      <c r="AR536" s="14"/>
      <c r="AS536" s="39"/>
      <c r="AU536" s="9"/>
      <c r="AW536" s="9"/>
    </row>
    <row r="537" customFormat="false" ht="15" hidden="false" customHeight="true" outlineLevel="0" collapsed="false">
      <c r="R537" s="5"/>
      <c r="S537" s="6"/>
      <c r="T537" s="5"/>
      <c r="U537" s="6"/>
      <c r="V537" s="5"/>
      <c r="W537" s="35"/>
      <c r="X537" s="36"/>
      <c r="Y537" s="9"/>
      <c r="AA537" s="9"/>
      <c r="AB537" s="17"/>
      <c r="AC537" s="9"/>
      <c r="AE537" s="9"/>
      <c r="AF537" s="37"/>
      <c r="AG537" s="16"/>
      <c r="AK537" s="6"/>
      <c r="AM537" s="6"/>
      <c r="AP537" s="38"/>
      <c r="AQ537" s="9"/>
      <c r="AR537" s="14"/>
      <c r="AS537" s="39"/>
      <c r="AU537" s="9"/>
      <c r="AW537" s="9"/>
    </row>
    <row r="538" customFormat="false" ht="15" hidden="false" customHeight="true" outlineLevel="0" collapsed="false">
      <c r="R538" s="5"/>
      <c r="S538" s="6"/>
      <c r="T538" s="5"/>
      <c r="U538" s="6"/>
      <c r="V538" s="5"/>
      <c r="W538" s="35"/>
      <c r="X538" s="36"/>
      <c r="Y538" s="9"/>
      <c r="AA538" s="9"/>
      <c r="AB538" s="17"/>
      <c r="AC538" s="9"/>
      <c r="AE538" s="9"/>
      <c r="AF538" s="37"/>
      <c r="AG538" s="16"/>
      <c r="AK538" s="6"/>
      <c r="AM538" s="6"/>
      <c r="AP538" s="38"/>
      <c r="AQ538" s="9"/>
      <c r="AR538" s="14"/>
      <c r="AS538" s="39"/>
      <c r="AU538" s="9"/>
      <c r="AW538" s="9"/>
    </row>
    <row r="539" customFormat="false" ht="15" hidden="false" customHeight="true" outlineLevel="0" collapsed="false">
      <c r="R539" s="5"/>
      <c r="S539" s="6"/>
      <c r="T539" s="5"/>
      <c r="U539" s="6"/>
      <c r="V539" s="5"/>
      <c r="W539" s="35"/>
      <c r="X539" s="36"/>
      <c r="Y539" s="9"/>
      <c r="AA539" s="9"/>
      <c r="AB539" s="17"/>
      <c r="AC539" s="9"/>
      <c r="AE539" s="9"/>
      <c r="AF539" s="37"/>
      <c r="AG539" s="16"/>
      <c r="AK539" s="6"/>
      <c r="AM539" s="6"/>
      <c r="AP539" s="38"/>
      <c r="AQ539" s="9"/>
      <c r="AR539" s="14"/>
      <c r="AS539" s="39"/>
      <c r="AU539" s="9"/>
      <c r="AW539" s="9"/>
    </row>
    <row r="540" customFormat="false" ht="15" hidden="false" customHeight="true" outlineLevel="0" collapsed="false">
      <c r="R540" s="5"/>
      <c r="S540" s="6"/>
      <c r="T540" s="5"/>
      <c r="U540" s="6"/>
      <c r="V540" s="5"/>
      <c r="W540" s="35"/>
      <c r="X540" s="36"/>
      <c r="Y540" s="9"/>
      <c r="AA540" s="9"/>
      <c r="AB540" s="17"/>
      <c r="AC540" s="9"/>
      <c r="AE540" s="9"/>
      <c r="AF540" s="37"/>
      <c r="AG540" s="16"/>
      <c r="AK540" s="6"/>
      <c r="AM540" s="6"/>
      <c r="AP540" s="38"/>
      <c r="AQ540" s="9"/>
      <c r="AR540" s="14"/>
      <c r="AS540" s="39"/>
      <c r="AU540" s="9"/>
      <c r="AW540" s="9"/>
    </row>
    <row r="541" customFormat="false" ht="15" hidden="false" customHeight="true" outlineLevel="0" collapsed="false">
      <c r="R541" s="5"/>
      <c r="S541" s="6"/>
      <c r="T541" s="5"/>
      <c r="U541" s="6"/>
      <c r="V541" s="5"/>
      <c r="W541" s="35"/>
      <c r="X541" s="36"/>
      <c r="Y541" s="9"/>
      <c r="AA541" s="9"/>
      <c r="AB541" s="17"/>
      <c r="AC541" s="9"/>
      <c r="AE541" s="9"/>
      <c r="AF541" s="37"/>
      <c r="AG541" s="16"/>
      <c r="AK541" s="6"/>
      <c r="AM541" s="6"/>
      <c r="AP541" s="38"/>
      <c r="AQ541" s="9"/>
      <c r="AR541" s="14"/>
      <c r="AS541" s="39"/>
      <c r="AU541" s="9"/>
      <c r="AW541" s="9"/>
    </row>
    <row r="542" customFormat="false" ht="15" hidden="false" customHeight="true" outlineLevel="0" collapsed="false">
      <c r="R542" s="5"/>
      <c r="S542" s="6"/>
      <c r="T542" s="5"/>
      <c r="U542" s="6"/>
      <c r="V542" s="5"/>
      <c r="W542" s="35"/>
      <c r="X542" s="36"/>
      <c r="Y542" s="9"/>
      <c r="AA542" s="9"/>
      <c r="AB542" s="17"/>
      <c r="AC542" s="9"/>
      <c r="AE542" s="9"/>
      <c r="AF542" s="37"/>
      <c r="AG542" s="16"/>
      <c r="AK542" s="6"/>
      <c r="AM542" s="6"/>
      <c r="AP542" s="38"/>
      <c r="AQ542" s="9"/>
      <c r="AR542" s="14"/>
      <c r="AS542" s="39"/>
      <c r="AU542" s="9"/>
      <c r="AW542" s="9"/>
    </row>
    <row r="543" customFormat="false" ht="15" hidden="false" customHeight="true" outlineLevel="0" collapsed="false">
      <c r="R543" s="5"/>
      <c r="S543" s="6"/>
      <c r="T543" s="5"/>
      <c r="U543" s="6"/>
      <c r="V543" s="5"/>
      <c r="W543" s="35"/>
      <c r="X543" s="36"/>
      <c r="Y543" s="9"/>
      <c r="AA543" s="9"/>
      <c r="AB543" s="17"/>
      <c r="AC543" s="9"/>
      <c r="AE543" s="9"/>
      <c r="AF543" s="37"/>
      <c r="AG543" s="16"/>
      <c r="AK543" s="6"/>
      <c r="AM543" s="6"/>
      <c r="AP543" s="38"/>
      <c r="AQ543" s="9"/>
      <c r="AR543" s="14"/>
      <c r="AS543" s="39"/>
      <c r="AU543" s="9"/>
      <c r="AW543" s="9"/>
    </row>
    <row r="544" customFormat="false" ht="15" hidden="false" customHeight="true" outlineLevel="0" collapsed="false">
      <c r="R544" s="5"/>
      <c r="S544" s="6"/>
      <c r="T544" s="5"/>
      <c r="U544" s="6"/>
      <c r="V544" s="5"/>
      <c r="W544" s="35"/>
      <c r="X544" s="36"/>
      <c r="Y544" s="9"/>
      <c r="AA544" s="9"/>
      <c r="AB544" s="17"/>
      <c r="AC544" s="9"/>
      <c r="AE544" s="9"/>
      <c r="AF544" s="37"/>
      <c r="AG544" s="16"/>
      <c r="AK544" s="6"/>
      <c r="AM544" s="6"/>
      <c r="AP544" s="38"/>
      <c r="AQ544" s="9"/>
      <c r="AR544" s="14"/>
      <c r="AS544" s="39"/>
      <c r="AU544" s="9"/>
      <c r="AW544" s="9"/>
    </row>
    <row r="545" customFormat="false" ht="15" hidden="false" customHeight="true" outlineLevel="0" collapsed="false">
      <c r="R545" s="5"/>
      <c r="S545" s="6"/>
      <c r="T545" s="5"/>
      <c r="U545" s="6"/>
      <c r="V545" s="5"/>
      <c r="W545" s="35"/>
      <c r="X545" s="36"/>
      <c r="Y545" s="9"/>
      <c r="AA545" s="9"/>
      <c r="AB545" s="17"/>
      <c r="AC545" s="9"/>
      <c r="AE545" s="9"/>
      <c r="AF545" s="37"/>
      <c r="AG545" s="16"/>
      <c r="AK545" s="6"/>
      <c r="AM545" s="6"/>
      <c r="AP545" s="38"/>
      <c r="AQ545" s="9"/>
      <c r="AR545" s="14"/>
      <c r="AS545" s="39"/>
      <c r="AU545" s="9"/>
      <c r="AW545" s="9"/>
    </row>
    <row r="546" customFormat="false" ht="15" hidden="false" customHeight="true" outlineLevel="0" collapsed="false">
      <c r="R546" s="5"/>
      <c r="S546" s="6"/>
      <c r="T546" s="5"/>
      <c r="U546" s="6"/>
      <c r="V546" s="5"/>
      <c r="W546" s="35"/>
      <c r="X546" s="36"/>
      <c r="Y546" s="9"/>
      <c r="AA546" s="9"/>
      <c r="AB546" s="17"/>
      <c r="AC546" s="9"/>
      <c r="AE546" s="9"/>
      <c r="AF546" s="37"/>
      <c r="AG546" s="16"/>
      <c r="AK546" s="6"/>
      <c r="AM546" s="6"/>
      <c r="AP546" s="38"/>
      <c r="AQ546" s="9"/>
      <c r="AR546" s="14"/>
      <c r="AS546" s="39"/>
      <c r="AU546" s="9"/>
      <c r="AW546" s="9"/>
    </row>
    <row r="547" customFormat="false" ht="15" hidden="false" customHeight="true" outlineLevel="0" collapsed="false">
      <c r="R547" s="5"/>
      <c r="S547" s="6"/>
      <c r="T547" s="5"/>
      <c r="U547" s="6"/>
      <c r="V547" s="5"/>
      <c r="W547" s="35"/>
      <c r="X547" s="36"/>
      <c r="Y547" s="9"/>
      <c r="AA547" s="9"/>
      <c r="AB547" s="17"/>
      <c r="AC547" s="9"/>
      <c r="AE547" s="9"/>
      <c r="AF547" s="37"/>
      <c r="AG547" s="16"/>
      <c r="AK547" s="6"/>
      <c r="AM547" s="6"/>
      <c r="AP547" s="38"/>
      <c r="AQ547" s="9"/>
      <c r="AR547" s="14"/>
      <c r="AS547" s="39"/>
      <c r="AU547" s="9"/>
      <c r="AW547" s="9"/>
    </row>
    <row r="548" customFormat="false" ht="15" hidden="false" customHeight="true" outlineLevel="0" collapsed="false">
      <c r="R548" s="5"/>
      <c r="S548" s="6"/>
      <c r="T548" s="5"/>
      <c r="U548" s="6"/>
      <c r="V548" s="5"/>
      <c r="W548" s="35"/>
      <c r="X548" s="36"/>
      <c r="Y548" s="9"/>
      <c r="AA548" s="9"/>
      <c r="AB548" s="17"/>
      <c r="AC548" s="9"/>
      <c r="AE548" s="9"/>
      <c r="AF548" s="37"/>
      <c r="AG548" s="16"/>
      <c r="AK548" s="6"/>
      <c r="AM548" s="6"/>
      <c r="AP548" s="38"/>
      <c r="AQ548" s="9"/>
      <c r="AR548" s="14"/>
      <c r="AS548" s="39"/>
      <c r="AU548" s="9"/>
      <c r="AW548" s="9"/>
    </row>
    <row r="549" customFormat="false" ht="15" hidden="false" customHeight="true" outlineLevel="0" collapsed="false">
      <c r="R549" s="5"/>
      <c r="S549" s="6"/>
      <c r="T549" s="5"/>
      <c r="U549" s="6"/>
      <c r="V549" s="5"/>
      <c r="W549" s="35"/>
      <c r="X549" s="36"/>
      <c r="Y549" s="9"/>
      <c r="AA549" s="9"/>
      <c r="AB549" s="17"/>
      <c r="AC549" s="9"/>
      <c r="AE549" s="9"/>
      <c r="AF549" s="37"/>
      <c r="AG549" s="16"/>
      <c r="AK549" s="6"/>
      <c r="AM549" s="6"/>
      <c r="AP549" s="38"/>
      <c r="AQ549" s="9"/>
      <c r="AR549" s="14"/>
      <c r="AS549" s="39"/>
      <c r="AU549" s="9"/>
      <c r="AW549" s="9"/>
    </row>
    <row r="550" customFormat="false" ht="15" hidden="false" customHeight="true" outlineLevel="0" collapsed="false">
      <c r="R550" s="5"/>
      <c r="S550" s="6"/>
      <c r="T550" s="5"/>
      <c r="U550" s="6"/>
      <c r="V550" s="5"/>
      <c r="W550" s="35"/>
      <c r="X550" s="36"/>
      <c r="Y550" s="9"/>
      <c r="AA550" s="9"/>
      <c r="AB550" s="17"/>
      <c r="AC550" s="9"/>
      <c r="AE550" s="9"/>
      <c r="AF550" s="37"/>
      <c r="AG550" s="16"/>
      <c r="AK550" s="6"/>
      <c r="AM550" s="6"/>
      <c r="AP550" s="38"/>
      <c r="AQ550" s="9"/>
      <c r="AR550" s="14"/>
      <c r="AS550" s="39"/>
      <c r="AU550" s="9"/>
      <c r="AW550" s="9"/>
    </row>
    <row r="551" customFormat="false" ht="15" hidden="false" customHeight="true" outlineLevel="0" collapsed="false">
      <c r="R551" s="5"/>
      <c r="S551" s="6"/>
      <c r="T551" s="5"/>
      <c r="U551" s="6"/>
      <c r="V551" s="5"/>
      <c r="W551" s="35"/>
      <c r="X551" s="36"/>
      <c r="Y551" s="9"/>
      <c r="AA551" s="9"/>
      <c r="AB551" s="17"/>
      <c r="AC551" s="9"/>
      <c r="AE551" s="9"/>
      <c r="AF551" s="37"/>
      <c r="AG551" s="16"/>
      <c r="AK551" s="6"/>
      <c r="AM551" s="6"/>
      <c r="AP551" s="38"/>
      <c r="AQ551" s="9"/>
      <c r="AR551" s="14"/>
      <c r="AS551" s="39"/>
      <c r="AU551" s="9"/>
      <c r="AW551" s="9"/>
    </row>
    <row r="552" customFormat="false" ht="15" hidden="false" customHeight="true" outlineLevel="0" collapsed="false">
      <c r="R552" s="5"/>
      <c r="S552" s="6"/>
      <c r="T552" s="5"/>
      <c r="U552" s="6"/>
      <c r="V552" s="5"/>
      <c r="W552" s="35"/>
      <c r="X552" s="36"/>
      <c r="Y552" s="9"/>
      <c r="AA552" s="9"/>
      <c r="AB552" s="17"/>
      <c r="AC552" s="9"/>
      <c r="AE552" s="9"/>
      <c r="AF552" s="37"/>
      <c r="AG552" s="16"/>
      <c r="AK552" s="6"/>
      <c r="AM552" s="6"/>
      <c r="AP552" s="38"/>
      <c r="AQ552" s="9"/>
      <c r="AR552" s="14"/>
      <c r="AS552" s="39"/>
      <c r="AU552" s="9"/>
      <c r="AW552" s="9"/>
    </row>
    <row r="553" customFormat="false" ht="15" hidden="false" customHeight="true" outlineLevel="0" collapsed="false">
      <c r="R553" s="5"/>
      <c r="S553" s="6"/>
      <c r="T553" s="5"/>
      <c r="U553" s="6"/>
      <c r="V553" s="5"/>
      <c r="W553" s="35"/>
      <c r="X553" s="36"/>
      <c r="Y553" s="9"/>
      <c r="AA553" s="9"/>
      <c r="AB553" s="17"/>
      <c r="AC553" s="9"/>
      <c r="AE553" s="9"/>
      <c r="AF553" s="37"/>
      <c r="AG553" s="16"/>
      <c r="AK553" s="6"/>
      <c r="AM553" s="6"/>
      <c r="AP553" s="38"/>
      <c r="AQ553" s="9"/>
      <c r="AR553" s="14"/>
      <c r="AS553" s="39"/>
      <c r="AU553" s="9"/>
      <c r="AW553" s="9"/>
    </row>
    <row r="554" customFormat="false" ht="15" hidden="false" customHeight="true" outlineLevel="0" collapsed="false">
      <c r="R554" s="5"/>
      <c r="S554" s="6"/>
      <c r="T554" s="5"/>
      <c r="U554" s="6"/>
      <c r="V554" s="5"/>
      <c r="W554" s="35"/>
      <c r="X554" s="36"/>
      <c r="Y554" s="9"/>
      <c r="AA554" s="9"/>
      <c r="AB554" s="17"/>
      <c r="AC554" s="9"/>
      <c r="AE554" s="9"/>
      <c r="AF554" s="37"/>
      <c r="AG554" s="16"/>
      <c r="AK554" s="6"/>
      <c r="AM554" s="6"/>
      <c r="AP554" s="38"/>
      <c r="AQ554" s="9"/>
      <c r="AR554" s="14"/>
      <c r="AS554" s="39"/>
      <c r="AU554" s="9"/>
      <c r="AW554" s="9"/>
    </row>
    <row r="555" customFormat="false" ht="15" hidden="false" customHeight="true" outlineLevel="0" collapsed="false">
      <c r="R555" s="5"/>
      <c r="S555" s="6"/>
      <c r="T555" s="5"/>
      <c r="U555" s="6"/>
      <c r="V555" s="5"/>
      <c r="W555" s="35"/>
      <c r="X555" s="36"/>
      <c r="Y555" s="9"/>
      <c r="AA555" s="9"/>
      <c r="AB555" s="17"/>
      <c r="AC555" s="9"/>
      <c r="AE555" s="9"/>
      <c r="AF555" s="37"/>
      <c r="AG555" s="16"/>
      <c r="AK555" s="6"/>
      <c r="AM555" s="6"/>
      <c r="AP555" s="38"/>
      <c r="AQ555" s="9"/>
      <c r="AR555" s="14"/>
      <c r="AS555" s="39"/>
      <c r="AU555" s="9"/>
      <c r="AW555" s="9"/>
    </row>
    <row r="556" customFormat="false" ht="15" hidden="false" customHeight="true" outlineLevel="0" collapsed="false">
      <c r="R556" s="5"/>
      <c r="S556" s="6"/>
      <c r="T556" s="5"/>
      <c r="U556" s="6"/>
      <c r="V556" s="5"/>
      <c r="W556" s="35"/>
      <c r="X556" s="36"/>
      <c r="Y556" s="9"/>
      <c r="AA556" s="9"/>
      <c r="AB556" s="17"/>
      <c r="AC556" s="9"/>
      <c r="AE556" s="9"/>
      <c r="AF556" s="37"/>
      <c r="AG556" s="16"/>
      <c r="AK556" s="6"/>
      <c r="AM556" s="6"/>
      <c r="AP556" s="38"/>
      <c r="AQ556" s="9"/>
      <c r="AR556" s="14"/>
      <c r="AS556" s="39"/>
      <c r="AU556" s="9"/>
      <c r="AW556" s="9"/>
    </row>
    <row r="557" customFormat="false" ht="15" hidden="false" customHeight="true" outlineLevel="0" collapsed="false">
      <c r="R557" s="5"/>
      <c r="S557" s="6"/>
      <c r="T557" s="5"/>
      <c r="U557" s="6"/>
      <c r="V557" s="5"/>
      <c r="W557" s="35"/>
      <c r="X557" s="36"/>
      <c r="Y557" s="9"/>
      <c r="AA557" s="9"/>
      <c r="AB557" s="17"/>
      <c r="AC557" s="9"/>
      <c r="AE557" s="9"/>
      <c r="AF557" s="37"/>
      <c r="AG557" s="16"/>
      <c r="AK557" s="6"/>
      <c r="AM557" s="6"/>
      <c r="AP557" s="38"/>
      <c r="AQ557" s="9"/>
      <c r="AR557" s="14"/>
      <c r="AS557" s="39"/>
      <c r="AU557" s="9"/>
      <c r="AW557" s="9"/>
    </row>
    <row r="558" customFormat="false" ht="15" hidden="false" customHeight="true" outlineLevel="0" collapsed="false">
      <c r="R558" s="5"/>
      <c r="S558" s="6"/>
      <c r="T558" s="5"/>
      <c r="U558" s="6"/>
      <c r="V558" s="5"/>
      <c r="W558" s="35"/>
      <c r="X558" s="36"/>
      <c r="Y558" s="9"/>
      <c r="AA558" s="9"/>
      <c r="AB558" s="17"/>
      <c r="AC558" s="9"/>
      <c r="AE558" s="9"/>
      <c r="AF558" s="37"/>
      <c r="AG558" s="16"/>
      <c r="AK558" s="6"/>
      <c r="AM558" s="6"/>
      <c r="AP558" s="38"/>
      <c r="AQ558" s="9"/>
      <c r="AR558" s="14"/>
      <c r="AS558" s="39"/>
      <c r="AU558" s="9"/>
      <c r="AW558" s="9"/>
    </row>
    <row r="559" customFormat="false" ht="15" hidden="false" customHeight="true" outlineLevel="0" collapsed="false">
      <c r="R559" s="5"/>
      <c r="S559" s="6"/>
      <c r="T559" s="5"/>
      <c r="U559" s="6"/>
      <c r="V559" s="5"/>
      <c r="W559" s="35"/>
      <c r="X559" s="36"/>
      <c r="Y559" s="9"/>
      <c r="AA559" s="9"/>
      <c r="AB559" s="17"/>
      <c r="AC559" s="9"/>
      <c r="AE559" s="9"/>
      <c r="AF559" s="37"/>
      <c r="AG559" s="16"/>
      <c r="AK559" s="6"/>
      <c r="AM559" s="6"/>
      <c r="AP559" s="38"/>
      <c r="AQ559" s="9"/>
      <c r="AR559" s="14"/>
      <c r="AS559" s="39"/>
      <c r="AU559" s="9"/>
      <c r="AW559" s="9"/>
    </row>
    <row r="560" customFormat="false" ht="15" hidden="false" customHeight="true" outlineLevel="0" collapsed="false">
      <c r="R560" s="5"/>
      <c r="S560" s="6"/>
      <c r="T560" s="5"/>
      <c r="U560" s="6"/>
      <c r="V560" s="5"/>
      <c r="W560" s="35"/>
      <c r="X560" s="36"/>
      <c r="Y560" s="9"/>
      <c r="AA560" s="9"/>
      <c r="AB560" s="17"/>
      <c r="AC560" s="9"/>
      <c r="AE560" s="9"/>
      <c r="AF560" s="37"/>
      <c r="AG560" s="16"/>
      <c r="AK560" s="6"/>
      <c r="AM560" s="6"/>
      <c r="AP560" s="38"/>
      <c r="AQ560" s="9"/>
      <c r="AR560" s="14"/>
      <c r="AS560" s="39"/>
      <c r="AU560" s="9"/>
      <c r="AW560" s="9"/>
    </row>
    <row r="561" customFormat="false" ht="15" hidden="false" customHeight="true" outlineLevel="0" collapsed="false">
      <c r="R561" s="5"/>
      <c r="S561" s="6"/>
      <c r="T561" s="5"/>
      <c r="U561" s="6"/>
      <c r="V561" s="5"/>
      <c r="W561" s="35"/>
      <c r="X561" s="36"/>
      <c r="Y561" s="9"/>
      <c r="AA561" s="9"/>
      <c r="AB561" s="17"/>
      <c r="AC561" s="9"/>
      <c r="AE561" s="9"/>
      <c r="AF561" s="37"/>
      <c r="AG561" s="16"/>
      <c r="AK561" s="6"/>
      <c r="AM561" s="6"/>
      <c r="AP561" s="38"/>
      <c r="AQ561" s="9"/>
      <c r="AR561" s="14"/>
      <c r="AS561" s="39"/>
      <c r="AU561" s="9"/>
      <c r="AW561" s="9"/>
    </row>
    <row r="562" customFormat="false" ht="15" hidden="false" customHeight="true" outlineLevel="0" collapsed="false">
      <c r="R562" s="5"/>
      <c r="S562" s="6"/>
      <c r="T562" s="5"/>
      <c r="U562" s="6"/>
      <c r="V562" s="5"/>
      <c r="W562" s="35"/>
      <c r="X562" s="36"/>
      <c r="Y562" s="9"/>
      <c r="AA562" s="9"/>
      <c r="AB562" s="17"/>
      <c r="AC562" s="9"/>
      <c r="AE562" s="9"/>
      <c r="AF562" s="37"/>
      <c r="AG562" s="16"/>
      <c r="AK562" s="6"/>
      <c r="AM562" s="6"/>
      <c r="AP562" s="38"/>
      <c r="AQ562" s="9"/>
      <c r="AR562" s="14"/>
      <c r="AS562" s="39"/>
      <c r="AU562" s="9"/>
      <c r="AW562" s="9"/>
    </row>
    <row r="563" customFormat="false" ht="15" hidden="false" customHeight="true" outlineLevel="0" collapsed="false">
      <c r="R563" s="5"/>
      <c r="S563" s="6"/>
      <c r="T563" s="5"/>
      <c r="U563" s="6"/>
      <c r="V563" s="5"/>
      <c r="W563" s="35"/>
      <c r="X563" s="36"/>
      <c r="Y563" s="9"/>
      <c r="AA563" s="9"/>
      <c r="AB563" s="17"/>
      <c r="AC563" s="9"/>
      <c r="AE563" s="9"/>
      <c r="AF563" s="37"/>
      <c r="AG563" s="16"/>
      <c r="AK563" s="6"/>
      <c r="AM563" s="6"/>
      <c r="AP563" s="38"/>
      <c r="AQ563" s="9"/>
      <c r="AR563" s="14"/>
      <c r="AS563" s="39"/>
      <c r="AU563" s="9"/>
      <c r="AW563" s="9"/>
    </row>
    <row r="564" customFormat="false" ht="15" hidden="false" customHeight="true" outlineLevel="0" collapsed="false">
      <c r="R564" s="5"/>
      <c r="S564" s="6"/>
      <c r="T564" s="5"/>
      <c r="U564" s="6"/>
      <c r="V564" s="5"/>
      <c r="W564" s="35"/>
      <c r="X564" s="36"/>
      <c r="Y564" s="9"/>
      <c r="AA564" s="9"/>
      <c r="AB564" s="17"/>
      <c r="AC564" s="9"/>
      <c r="AE564" s="9"/>
      <c r="AF564" s="37"/>
      <c r="AG564" s="16"/>
      <c r="AK564" s="6"/>
      <c r="AM564" s="6"/>
      <c r="AP564" s="38"/>
      <c r="AQ564" s="9"/>
      <c r="AR564" s="14"/>
      <c r="AS564" s="39"/>
      <c r="AU564" s="9"/>
      <c r="AW564" s="9"/>
    </row>
    <row r="565" customFormat="false" ht="15" hidden="false" customHeight="true" outlineLevel="0" collapsed="false">
      <c r="R565" s="5"/>
      <c r="S565" s="6"/>
      <c r="T565" s="5"/>
      <c r="U565" s="6"/>
      <c r="V565" s="5"/>
      <c r="W565" s="35"/>
      <c r="X565" s="36"/>
      <c r="Y565" s="9"/>
      <c r="AA565" s="9"/>
      <c r="AB565" s="17"/>
      <c r="AC565" s="9"/>
      <c r="AE565" s="9"/>
      <c r="AF565" s="37"/>
      <c r="AG565" s="16"/>
      <c r="AK565" s="6"/>
      <c r="AM565" s="6"/>
      <c r="AP565" s="38"/>
      <c r="AQ565" s="9"/>
      <c r="AR565" s="14"/>
      <c r="AS565" s="39"/>
      <c r="AU565" s="9"/>
      <c r="AW565" s="9"/>
    </row>
    <row r="566" customFormat="false" ht="15" hidden="false" customHeight="true" outlineLevel="0" collapsed="false">
      <c r="R566" s="5"/>
      <c r="S566" s="6"/>
      <c r="T566" s="5"/>
      <c r="U566" s="6"/>
      <c r="V566" s="5"/>
      <c r="W566" s="35"/>
      <c r="X566" s="36"/>
      <c r="Y566" s="9"/>
      <c r="AA566" s="9"/>
      <c r="AB566" s="17"/>
      <c r="AC566" s="9"/>
      <c r="AE566" s="9"/>
      <c r="AF566" s="37"/>
      <c r="AG566" s="16"/>
      <c r="AK566" s="6"/>
      <c r="AM566" s="6"/>
      <c r="AP566" s="38"/>
      <c r="AQ566" s="9"/>
      <c r="AR566" s="14"/>
      <c r="AS566" s="39"/>
      <c r="AU566" s="9"/>
      <c r="AW566" s="9"/>
    </row>
    <row r="567" customFormat="false" ht="15" hidden="false" customHeight="true" outlineLevel="0" collapsed="false">
      <c r="R567" s="5"/>
      <c r="S567" s="6"/>
      <c r="T567" s="5"/>
      <c r="U567" s="6"/>
      <c r="V567" s="5"/>
      <c r="W567" s="35"/>
      <c r="X567" s="36"/>
      <c r="Y567" s="9"/>
      <c r="AA567" s="9"/>
      <c r="AB567" s="17"/>
      <c r="AC567" s="9"/>
      <c r="AE567" s="9"/>
      <c r="AF567" s="37"/>
      <c r="AG567" s="16"/>
      <c r="AK567" s="6"/>
      <c r="AM567" s="6"/>
      <c r="AP567" s="38"/>
      <c r="AQ567" s="9"/>
      <c r="AR567" s="14"/>
      <c r="AS567" s="39"/>
      <c r="AU567" s="9"/>
      <c r="AW567" s="9"/>
    </row>
    <row r="568" customFormat="false" ht="15" hidden="false" customHeight="true" outlineLevel="0" collapsed="false">
      <c r="R568" s="5"/>
      <c r="S568" s="6"/>
      <c r="T568" s="5"/>
      <c r="U568" s="6"/>
      <c r="V568" s="5"/>
      <c r="W568" s="35"/>
      <c r="X568" s="36"/>
      <c r="Y568" s="9"/>
      <c r="AA568" s="9"/>
      <c r="AB568" s="17"/>
      <c r="AC568" s="9"/>
      <c r="AE568" s="9"/>
      <c r="AF568" s="37"/>
      <c r="AG568" s="16"/>
      <c r="AK568" s="6"/>
      <c r="AM568" s="6"/>
      <c r="AP568" s="38"/>
      <c r="AQ568" s="9"/>
      <c r="AR568" s="14"/>
      <c r="AS568" s="39"/>
      <c r="AU568" s="9"/>
      <c r="AW568" s="9"/>
    </row>
    <row r="569" customFormat="false" ht="15" hidden="false" customHeight="true" outlineLevel="0" collapsed="false">
      <c r="R569" s="5"/>
      <c r="S569" s="6"/>
      <c r="T569" s="5"/>
      <c r="U569" s="6"/>
      <c r="V569" s="5"/>
      <c r="W569" s="35"/>
      <c r="X569" s="36"/>
      <c r="Y569" s="9"/>
      <c r="AA569" s="9"/>
      <c r="AB569" s="17"/>
      <c r="AC569" s="9"/>
      <c r="AE569" s="9"/>
      <c r="AF569" s="37"/>
      <c r="AG569" s="16"/>
      <c r="AK569" s="6"/>
      <c r="AM569" s="6"/>
      <c r="AP569" s="38"/>
      <c r="AQ569" s="9"/>
      <c r="AR569" s="14"/>
      <c r="AS569" s="39"/>
      <c r="AU569" s="9"/>
      <c r="AW569" s="9"/>
    </row>
    <row r="570" customFormat="false" ht="15" hidden="false" customHeight="true" outlineLevel="0" collapsed="false">
      <c r="R570" s="5"/>
      <c r="S570" s="6"/>
      <c r="T570" s="5"/>
      <c r="U570" s="6"/>
      <c r="V570" s="5"/>
      <c r="W570" s="35"/>
      <c r="X570" s="36"/>
      <c r="Y570" s="9"/>
      <c r="AA570" s="9"/>
      <c r="AB570" s="17"/>
      <c r="AC570" s="9"/>
      <c r="AE570" s="9"/>
      <c r="AF570" s="37"/>
      <c r="AG570" s="16"/>
      <c r="AK570" s="6"/>
      <c r="AM570" s="6"/>
      <c r="AP570" s="38"/>
      <c r="AQ570" s="9"/>
      <c r="AR570" s="14"/>
      <c r="AS570" s="39"/>
      <c r="AU570" s="9"/>
      <c r="AW570" s="9"/>
    </row>
    <row r="571" customFormat="false" ht="15" hidden="false" customHeight="true" outlineLevel="0" collapsed="false">
      <c r="R571" s="5"/>
      <c r="S571" s="6"/>
      <c r="T571" s="5"/>
      <c r="U571" s="6"/>
      <c r="V571" s="5"/>
      <c r="W571" s="35"/>
      <c r="X571" s="36"/>
      <c r="Y571" s="9"/>
      <c r="AA571" s="9"/>
      <c r="AB571" s="17"/>
      <c r="AC571" s="9"/>
      <c r="AE571" s="9"/>
      <c r="AF571" s="37"/>
      <c r="AG571" s="16"/>
      <c r="AK571" s="6"/>
      <c r="AM571" s="6"/>
      <c r="AP571" s="38"/>
      <c r="AQ571" s="9"/>
      <c r="AR571" s="14"/>
      <c r="AS571" s="39"/>
      <c r="AU571" s="9"/>
      <c r="AW571" s="9"/>
    </row>
    <row r="572" customFormat="false" ht="15" hidden="false" customHeight="true" outlineLevel="0" collapsed="false">
      <c r="R572" s="5"/>
      <c r="S572" s="6"/>
      <c r="T572" s="5"/>
      <c r="U572" s="6"/>
      <c r="V572" s="5"/>
      <c r="W572" s="35"/>
      <c r="X572" s="36"/>
      <c r="Y572" s="9"/>
      <c r="AA572" s="9"/>
      <c r="AB572" s="17"/>
      <c r="AC572" s="9"/>
      <c r="AE572" s="9"/>
      <c r="AF572" s="37"/>
      <c r="AG572" s="16"/>
      <c r="AK572" s="6"/>
      <c r="AM572" s="6"/>
      <c r="AP572" s="38"/>
      <c r="AQ572" s="9"/>
      <c r="AR572" s="14"/>
      <c r="AS572" s="39"/>
      <c r="AU572" s="9"/>
      <c r="AW572" s="9"/>
    </row>
    <row r="573" customFormat="false" ht="15" hidden="false" customHeight="true" outlineLevel="0" collapsed="false">
      <c r="R573" s="5"/>
      <c r="S573" s="6"/>
      <c r="T573" s="5"/>
      <c r="U573" s="6"/>
      <c r="V573" s="5"/>
      <c r="W573" s="35"/>
      <c r="X573" s="36"/>
      <c r="Y573" s="9"/>
      <c r="AA573" s="9"/>
      <c r="AB573" s="17"/>
      <c r="AC573" s="9"/>
      <c r="AE573" s="9"/>
      <c r="AF573" s="37"/>
      <c r="AG573" s="16"/>
      <c r="AK573" s="6"/>
      <c r="AM573" s="6"/>
      <c r="AP573" s="38"/>
      <c r="AQ573" s="9"/>
      <c r="AR573" s="14"/>
      <c r="AS573" s="39"/>
      <c r="AU573" s="9"/>
      <c r="AW573" s="9"/>
    </row>
    <row r="574" customFormat="false" ht="15" hidden="false" customHeight="true" outlineLevel="0" collapsed="false">
      <c r="R574" s="5"/>
      <c r="S574" s="6"/>
      <c r="T574" s="5"/>
      <c r="U574" s="6"/>
      <c r="V574" s="5"/>
      <c r="W574" s="35"/>
      <c r="X574" s="36"/>
      <c r="Y574" s="9"/>
      <c r="AA574" s="9"/>
      <c r="AB574" s="17"/>
      <c r="AC574" s="9"/>
      <c r="AE574" s="9"/>
      <c r="AF574" s="37"/>
      <c r="AG574" s="16"/>
      <c r="AK574" s="6"/>
      <c r="AM574" s="6"/>
      <c r="AP574" s="38"/>
      <c r="AQ574" s="9"/>
      <c r="AR574" s="14"/>
      <c r="AS574" s="39"/>
      <c r="AU574" s="9"/>
      <c r="AW574" s="9"/>
    </row>
    <row r="575" customFormat="false" ht="15" hidden="false" customHeight="true" outlineLevel="0" collapsed="false">
      <c r="R575" s="5"/>
      <c r="S575" s="6"/>
      <c r="T575" s="5"/>
      <c r="U575" s="6"/>
      <c r="V575" s="5"/>
      <c r="W575" s="35"/>
      <c r="X575" s="36"/>
      <c r="Y575" s="9"/>
      <c r="AA575" s="9"/>
      <c r="AB575" s="17"/>
      <c r="AC575" s="9"/>
      <c r="AE575" s="9"/>
      <c r="AF575" s="37"/>
      <c r="AG575" s="16"/>
      <c r="AK575" s="6"/>
      <c r="AM575" s="6"/>
      <c r="AP575" s="38"/>
      <c r="AQ575" s="9"/>
      <c r="AR575" s="14"/>
      <c r="AS575" s="39"/>
      <c r="AU575" s="9"/>
      <c r="AW575" s="9"/>
    </row>
    <row r="576" customFormat="false" ht="15" hidden="false" customHeight="true" outlineLevel="0" collapsed="false">
      <c r="R576" s="5"/>
      <c r="S576" s="6"/>
      <c r="T576" s="5"/>
      <c r="U576" s="6"/>
      <c r="V576" s="5"/>
      <c r="W576" s="35"/>
      <c r="X576" s="36"/>
      <c r="Y576" s="9"/>
      <c r="AA576" s="9"/>
      <c r="AB576" s="17"/>
      <c r="AC576" s="9"/>
      <c r="AE576" s="9"/>
      <c r="AF576" s="37"/>
      <c r="AG576" s="16"/>
      <c r="AK576" s="6"/>
      <c r="AM576" s="6"/>
      <c r="AP576" s="38"/>
      <c r="AQ576" s="9"/>
      <c r="AR576" s="14"/>
      <c r="AS576" s="39"/>
      <c r="AU576" s="9"/>
      <c r="AW576" s="9"/>
    </row>
    <row r="577" customFormat="false" ht="15" hidden="false" customHeight="true" outlineLevel="0" collapsed="false">
      <c r="R577" s="5"/>
      <c r="S577" s="6"/>
      <c r="T577" s="5"/>
      <c r="U577" s="6"/>
      <c r="V577" s="5"/>
      <c r="W577" s="35"/>
      <c r="X577" s="36"/>
      <c r="Y577" s="9"/>
      <c r="AA577" s="9"/>
      <c r="AB577" s="17"/>
      <c r="AC577" s="9"/>
      <c r="AE577" s="9"/>
      <c r="AF577" s="37"/>
      <c r="AG577" s="16"/>
      <c r="AK577" s="6"/>
      <c r="AM577" s="6"/>
      <c r="AP577" s="38"/>
      <c r="AQ577" s="9"/>
      <c r="AR577" s="14"/>
      <c r="AS577" s="39"/>
      <c r="AU577" s="9"/>
      <c r="AW577" s="9"/>
    </row>
    <row r="578" customFormat="false" ht="15" hidden="false" customHeight="true" outlineLevel="0" collapsed="false">
      <c r="R578" s="5"/>
      <c r="S578" s="6"/>
      <c r="T578" s="5"/>
      <c r="U578" s="6"/>
      <c r="V578" s="5"/>
      <c r="W578" s="35"/>
      <c r="X578" s="36"/>
      <c r="Y578" s="9"/>
      <c r="AA578" s="9"/>
      <c r="AB578" s="17"/>
      <c r="AC578" s="9"/>
      <c r="AE578" s="9"/>
      <c r="AF578" s="37"/>
      <c r="AG578" s="16"/>
      <c r="AK578" s="6"/>
      <c r="AM578" s="6"/>
      <c r="AP578" s="38"/>
      <c r="AQ578" s="9"/>
      <c r="AR578" s="14"/>
      <c r="AS578" s="39"/>
      <c r="AU578" s="9"/>
      <c r="AW578" s="9"/>
    </row>
    <row r="579" customFormat="false" ht="15" hidden="false" customHeight="true" outlineLevel="0" collapsed="false">
      <c r="R579" s="5"/>
      <c r="S579" s="6"/>
      <c r="T579" s="5"/>
      <c r="U579" s="6"/>
      <c r="V579" s="5"/>
      <c r="W579" s="35"/>
      <c r="X579" s="36"/>
      <c r="Y579" s="9"/>
      <c r="AA579" s="9"/>
      <c r="AB579" s="17"/>
      <c r="AC579" s="9"/>
      <c r="AE579" s="9"/>
      <c r="AF579" s="37"/>
      <c r="AG579" s="16"/>
      <c r="AK579" s="6"/>
      <c r="AM579" s="6"/>
      <c r="AP579" s="38"/>
      <c r="AQ579" s="9"/>
      <c r="AR579" s="14"/>
      <c r="AS579" s="39"/>
      <c r="AU579" s="9"/>
      <c r="AW579" s="9"/>
    </row>
    <row r="580" customFormat="false" ht="15" hidden="false" customHeight="true" outlineLevel="0" collapsed="false">
      <c r="R580" s="5"/>
      <c r="S580" s="6"/>
      <c r="T580" s="5"/>
      <c r="U580" s="6"/>
      <c r="V580" s="5"/>
      <c r="W580" s="35"/>
      <c r="X580" s="36"/>
      <c r="Y580" s="9"/>
      <c r="AA580" s="9"/>
      <c r="AB580" s="17"/>
      <c r="AC580" s="9"/>
      <c r="AE580" s="9"/>
      <c r="AF580" s="37"/>
      <c r="AG580" s="16"/>
      <c r="AK580" s="6"/>
      <c r="AM580" s="6"/>
      <c r="AP580" s="38"/>
      <c r="AQ580" s="9"/>
      <c r="AR580" s="14"/>
      <c r="AS580" s="39"/>
      <c r="AU580" s="9"/>
      <c r="AW580" s="9"/>
    </row>
    <row r="581" customFormat="false" ht="15" hidden="false" customHeight="true" outlineLevel="0" collapsed="false">
      <c r="R581" s="5"/>
      <c r="S581" s="6"/>
      <c r="T581" s="5"/>
      <c r="U581" s="6"/>
      <c r="V581" s="5"/>
      <c r="W581" s="35"/>
      <c r="X581" s="36"/>
      <c r="Y581" s="9"/>
      <c r="AA581" s="9"/>
      <c r="AB581" s="17"/>
      <c r="AC581" s="9"/>
      <c r="AE581" s="9"/>
      <c r="AF581" s="37"/>
      <c r="AG581" s="16"/>
      <c r="AK581" s="6"/>
      <c r="AM581" s="6"/>
      <c r="AP581" s="38"/>
      <c r="AQ581" s="9"/>
      <c r="AR581" s="14"/>
      <c r="AS581" s="39"/>
      <c r="AU581" s="9"/>
      <c r="AW581" s="9"/>
    </row>
    <row r="582" customFormat="false" ht="15" hidden="false" customHeight="true" outlineLevel="0" collapsed="false">
      <c r="R582" s="5"/>
      <c r="S582" s="6"/>
      <c r="T582" s="5"/>
      <c r="U582" s="6"/>
      <c r="V582" s="5"/>
      <c r="W582" s="35"/>
      <c r="X582" s="36"/>
      <c r="Y582" s="9"/>
      <c r="AA582" s="9"/>
      <c r="AB582" s="17"/>
      <c r="AC582" s="9"/>
      <c r="AE582" s="9"/>
      <c r="AF582" s="37"/>
      <c r="AG582" s="16"/>
      <c r="AK582" s="6"/>
      <c r="AM582" s="6"/>
      <c r="AP582" s="38"/>
      <c r="AQ582" s="9"/>
      <c r="AR582" s="14"/>
      <c r="AS582" s="39"/>
      <c r="AU582" s="9"/>
      <c r="AW582" s="9"/>
    </row>
    <row r="583" customFormat="false" ht="15" hidden="false" customHeight="true" outlineLevel="0" collapsed="false">
      <c r="R583" s="5"/>
      <c r="S583" s="6"/>
      <c r="T583" s="5"/>
      <c r="U583" s="6"/>
      <c r="V583" s="5"/>
      <c r="W583" s="35"/>
      <c r="X583" s="36"/>
      <c r="Y583" s="9"/>
      <c r="AA583" s="9"/>
      <c r="AB583" s="17"/>
      <c r="AC583" s="9"/>
      <c r="AE583" s="9"/>
      <c r="AF583" s="37"/>
      <c r="AG583" s="16"/>
      <c r="AK583" s="6"/>
      <c r="AM583" s="6"/>
      <c r="AP583" s="38"/>
      <c r="AQ583" s="9"/>
      <c r="AR583" s="14"/>
      <c r="AS583" s="39"/>
      <c r="AU583" s="9"/>
      <c r="AW583" s="9"/>
    </row>
    <row r="584" customFormat="false" ht="15" hidden="false" customHeight="true" outlineLevel="0" collapsed="false">
      <c r="R584" s="5"/>
      <c r="S584" s="6"/>
      <c r="T584" s="5"/>
      <c r="U584" s="6"/>
      <c r="V584" s="5"/>
      <c r="W584" s="35"/>
      <c r="X584" s="36"/>
      <c r="Y584" s="9"/>
      <c r="AA584" s="9"/>
      <c r="AB584" s="17"/>
      <c r="AC584" s="9"/>
      <c r="AE584" s="9"/>
      <c r="AF584" s="37"/>
      <c r="AG584" s="16"/>
      <c r="AK584" s="6"/>
      <c r="AM584" s="6"/>
      <c r="AP584" s="38"/>
      <c r="AQ584" s="9"/>
      <c r="AR584" s="14"/>
      <c r="AS584" s="39"/>
      <c r="AU584" s="9"/>
      <c r="AW584" s="9"/>
    </row>
    <row r="585" customFormat="false" ht="15" hidden="false" customHeight="true" outlineLevel="0" collapsed="false">
      <c r="R585" s="5"/>
      <c r="S585" s="6"/>
      <c r="T585" s="5"/>
      <c r="U585" s="6"/>
      <c r="V585" s="5"/>
      <c r="W585" s="35"/>
      <c r="X585" s="36"/>
      <c r="Y585" s="9"/>
      <c r="AA585" s="9"/>
      <c r="AB585" s="17"/>
      <c r="AC585" s="9"/>
      <c r="AE585" s="9"/>
      <c r="AF585" s="37"/>
      <c r="AG585" s="16"/>
      <c r="AK585" s="6"/>
      <c r="AM585" s="6"/>
      <c r="AP585" s="38"/>
      <c r="AQ585" s="9"/>
      <c r="AR585" s="14"/>
      <c r="AS585" s="39"/>
      <c r="AU585" s="9"/>
      <c r="AW585" s="9"/>
    </row>
    <row r="586" customFormat="false" ht="15" hidden="false" customHeight="true" outlineLevel="0" collapsed="false">
      <c r="R586" s="5"/>
      <c r="S586" s="6"/>
      <c r="T586" s="5"/>
      <c r="U586" s="6"/>
      <c r="V586" s="5"/>
      <c r="W586" s="35"/>
      <c r="X586" s="36"/>
      <c r="Y586" s="9"/>
      <c r="AA586" s="9"/>
      <c r="AB586" s="17"/>
      <c r="AC586" s="9"/>
      <c r="AE586" s="9"/>
      <c r="AF586" s="37"/>
      <c r="AG586" s="16"/>
      <c r="AK586" s="6"/>
      <c r="AM586" s="6"/>
      <c r="AP586" s="38"/>
      <c r="AQ586" s="9"/>
      <c r="AR586" s="14"/>
      <c r="AS586" s="39"/>
      <c r="AU586" s="9"/>
      <c r="AW586" s="9"/>
    </row>
    <row r="587" customFormat="false" ht="15" hidden="false" customHeight="true" outlineLevel="0" collapsed="false">
      <c r="R587" s="5"/>
      <c r="S587" s="6"/>
      <c r="T587" s="5"/>
      <c r="U587" s="6"/>
      <c r="V587" s="5"/>
      <c r="W587" s="35"/>
      <c r="X587" s="36"/>
      <c r="Y587" s="9"/>
      <c r="AA587" s="9"/>
      <c r="AB587" s="17"/>
      <c r="AC587" s="9"/>
      <c r="AE587" s="9"/>
      <c r="AF587" s="37"/>
      <c r="AG587" s="16"/>
      <c r="AK587" s="6"/>
      <c r="AM587" s="6"/>
      <c r="AP587" s="38"/>
      <c r="AQ587" s="9"/>
      <c r="AR587" s="14"/>
      <c r="AS587" s="39"/>
      <c r="AU587" s="9"/>
      <c r="AW587" s="9"/>
    </row>
    <row r="588" customFormat="false" ht="15" hidden="false" customHeight="true" outlineLevel="0" collapsed="false">
      <c r="R588" s="5"/>
      <c r="S588" s="6"/>
      <c r="T588" s="5"/>
      <c r="U588" s="6"/>
      <c r="V588" s="5"/>
      <c r="W588" s="35"/>
      <c r="X588" s="36"/>
      <c r="Y588" s="9"/>
      <c r="AA588" s="9"/>
      <c r="AB588" s="17"/>
      <c r="AC588" s="9"/>
      <c r="AE588" s="9"/>
      <c r="AF588" s="37"/>
      <c r="AG588" s="16"/>
      <c r="AK588" s="6"/>
      <c r="AM588" s="6"/>
      <c r="AP588" s="38"/>
      <c r="AQ588" s="9"/>
      <c r="AR588" s="14"/>
      <c r="AS588" s="39"/>
      <c r="AU588" s="9"/>
      <c r="AW588" s="9"/>
    </row>
    <row r="589" customFormat="false" ht="15" hidden="false" customHeight="true" outlineLevel="0" collapsed="false">
      <c r="R589" s="5"/>
      <c r="S589" s="6"/>
      <c r="T589" s="5"/>
      <c r="U589" s="6"/>
      <c r="V589" s="5"/>
      <c r="W589" s="35"/>
      <c r="X589" s="36"/>
      <c r="Y589" s="9"/>
      <c r="AA589" s="9"/>
      <c r="AB589" s="17"/>
      <c r="AC589" s="9"/>
      <c r="AE589" s="9"/>
      <c r="AF589" s="37"/>
      <c r="AG589" s="16"/>
      <c r="AK589" s="6"/>
      <c r="AM589" s="6"/>
      <c r="AP589" s="38"/>
      <c r="AQ589" s="9"/>
      <c r="AR589" s="14"/>
      <c r="AS589" s="39"/>
      <c r="AU589" s="9"/>
      <c r="AW589" s="9"/>
    </row>
    <row r="590" customFormat="false" ht="15" hidden="false" customHeight="true" outlineLevel="0" collapsed="false">
      <c r="R590" s="5"/>
      <c r="S590" s="6"/>
      <c r="T590" s="5"/>
      <c r="U590" s="6"/>
      <c r="V590" s="5"/>
      <c r="W590" s="35"/>
      <c r="X590" s="36"/>
      <c r="Y590" s="9"/>
      <c r="AA590" s="9"/>
      <c r="AB590" s="17"/>
      <c r="AC590" s="9"/>
      <c r="AE590" s="9"/>
      <c r="AF590" s="37"/>
      <c r="AG590" s="16"/>
      <c r="AK590" s="6"/>
      <c r="AM590" s="6"/>
      <c r="AP590" s="38"/>
      <c r="AQ590" s="9"/>
      <c r="AR590" s="14"/>
      <c r="AS590" s="39"/>
      <c r="AU590" s="9"/>
      <c r="AW590" s="9"/>
    </row>
    <row r="591" customFormat="false" ht="15" hidden="false" customHeight="true" outlineLevel="0" collapsed="false">
      <c r="R591" s="5"/>
      <c r="S591" s="6"/>
      <c r="T591" s="5"/>
      <c r="U591" s="6"/>
      <c r="V591" s="5"/>
      <c r="W591" s="35"/>
      <c r="X591" s="36"/>
      <c r="Y591" s="9"/>
      <c r="AA591" s="9"/>
      <c r="AB591" s="17"/>
      <c r="AC591" s="9"/>
      <c r="AE591" s="9"/>
      <c r="AF591" s="37"/>
      <c r="AG591" s="16"/>
      <c r="AK591" s="6"/>
      <c r="AM591" s="6"/>
      <c r="AP591" s="38"/>
      <c r="AQ591" s="9"/>
      <c r="AR591" s="14"/>
      <c r="AS591" s="39"/>
      <c r="AU591" s="9"/>
      <c r="AW591" s="9"/>
    </row>
    <row r="592" customFormat="false" ht="15" hidden="false" customHeight="true" outlineLevel="0" collapsed="false">
      <c r="R592" s="5"/>
      <c r="S592" s="6"/>
      <c r="T592" s="5"/>
      <c r="U592" s="6"/>
      <c r="V592" s="5"/>
      <c r="W592" s="35"/>
      <c r="X592" s="36"/>
      <c r="Y592" s="9"/>
      <c r="AA592" s="9"/>
      <c r="AB592" s="17"/>
      <c r="AC592" s="9"/>
      <c r="AE592" s="9"/>
      <c r="AF592" s="37"/>
      <c r="AG592" s="16"/>
      <c r="AK592" s="6"/>
      <c r="AM592" s="6"/>
      <c r="AP592" s="38"/>
      <c r="AQ592" s="9"/>
      <c r="AR592" s="14"/>
      <c r="AS592" s="39"/>
      <c r="AU592" s="9"/>
      <c r="AW592" s="9"/>
    </row>
    <row r="593" customFormat="false" ht="15" hidden="false" customHeight="true" outlineLevel="0" collapsed="false">
      <c r="R593" s="5"/>
      <c r="S593" s="6"/>
      <c r="T593" s="5"/>
      <c r="U593" s="6"/>
      <c r="V593" s="5"/>
      <c r="W593" s="35"/>
      <c r="X593" s="36"/>
      <c r="Y593" s="9"/>
      <c r="AA593" s="9"/>
      <c r="AB593" s="17"/>
      <c r="AC593" s="9"/>
      <c r="AE593" s="9"/>
      <c r="AF593" s="37"/>
      <c r="AG593" s="16"/>
      <c r="AK593" s="6"/>
      <c r="AM593" s="6"/>
      <c r="AP593" s="38"/>
      <c r="AQ593" s="9"/>
      <c r="AR593" s="14"/>
      <c r="AS593" s="39"/>
      <c r="AU593" s="9"/>
      <c r="AW593" s="9"/>
    </row>
    <row r="594" customFormat="false" ht="15" hidden="false" customHeight="true" outlineLevel="0" collapsed="false">
      <c r="R594" s="5"/>
      <c r="S594" s="6"/>
      <c r="T594" s="5"/>
      <c r="U594" s="6"/>
      <c r="V594" s="5"/>
      <c r="W594" s="35"/>
      <c r="X594" s="36"/>
      <c r="Y594" s="9"/>
      <c r="AA594" s="9"/>
      <c r="AB594" s="17"/>
      <c r="AC594" s="9"/>
      <c r="AE594" s="9"/>
      <c r="AF594" s="37"/>
      <c r="AG594" s="16"/>
      <c r="AK594" s="6"/>
      <c r="AM594" s="6"/>
      <c r="AP594" s="38"/>
      <c r="AQ594" s="9"/>
      <c r="AR594" s="14"/>
      <c r="AS594" s="39"/>
      <c r="AU594" s="9"/>
      <c r="AW594" s="9"/>
    </row>
    <row r="595" customFormat="false" ht="15" hidden="false" customHeight="true" outlineLevel="0" collapsed="false">
      <c r="R595" s="5"/>
      <c r="S595" s="6"/>
      <c r="T595" s="5"/>
      <c r="U595" s="6"/>
      <c r="V595" s="5"/>
      <c r="W595" s="35"/>
      <c r="X595" s="36"/>
      <c r="Y595" s="9"/>
      <c r="AA595" s="9"/>
      <c r="AB595" s="17"/>
      <c r="AC595" s="9"/>
      <c r="AE595" s="9"/>
      <c r="AF595" s="37"/>
      <c r="AG595" s="16"/>
      <c r="AK595" s="6"/>
      <c r="AM595" s="6"/>
      <c r="AP595" s="38"/>
      <c r="AQ595" s="9"/>
      <c r="AR595" s="14"/>
      <c r="AS595" s="39"/>
      <c r="AU595" s="9"/>
      <c r="AW595" s="9"/>
    </row>
    <row r="596" customFormat="false" ht="15" hidden="false" customHeight="true" outlineLevel="0" collapsed="false">
      <c r="R596" s="5"/>
      <c r="S596" s="6"/>
      <c r="T596" s="5"/>
      <c r="U596" s="6"/>
      <c r="V596" s="5"/>
      <c r="W596" s="35"/>
      <c r="X596" s="36"/>
      <c r="Y596" s="9"/>
      <c r="AA596" s="9"/>
      <c r="AB596" s="17"/>
      <c r="AC596" s="9"/>
      <c r="AE596" s="9"/>
      <c r="AF596" s="37"/>
      <c r="AG596" s="16"/>
      <c r="AK596" s="6"/>
      <c r="AM596" s="6"/>
      <c r="AP596" s="38"/>
      <c r="AQ596" s="9"/>
      <c r="AR596" s="14"/>
      <c r="AS596" s="39"/>
      <c r="AU596" s="9"/>
      <c r="AW596" s="9"/>
    </row>
    <row r="597" customFormat="false" ht="15" hidden="false" customHeight="true" outlineLevel="0" collapsed="false">
      <c r="R597" s="5"/>
      <c r="S597" s="6"/>
      <c r="T597" s="5"/>
      <c r="U597" s="6"/>
      <c r="V597" s="5"/>
      <c r="W597" s="35"/>
      <c r="X597" s="36"/>
      <c r="Y597" s="9"/>
      <c r="AA597" s="9"/>
      <c r="AB597" s="17"/>
      <c r="AC597" s="9"/>
      <c r="AE597" s="9"/>
      <c r="AF597" s="37"/>
      <c r="AG597" s="16"/>
      <c r="AK597" s="6"/>
      <c r="AM597" s="6"/>
      <c r="AP597" s="38"/>
      <c r="AQ597" s="9"/>
      <c r="AR597" s="14"/>
      <c r="AS597" s="39"/>
      <c r="AU597" s="9"/>
      <c r="AW597" s="9"/>
    </row>
    <row r="598" customFormat="false" ht="15" hidden="false" customHeight="true" outlineLevel="0" collapsed="false">
      <c r="R598" s="5"/>
      <c r="S598" s="6"/>
      <c r="T598" s="5"/>
      <c r="U598" s="6"/>
      <c r="V598" s="5"/>
      <c r="W598" s="35"/>
      <c r="X598" s="36"/>
      <c r="Y598" s="9"/>
      <c r="AA598" s="9"/>
      <c r="AB598" s="17"/>
      <c r="AC598" s="9"/>
      <c r="AE598" s="9"/>
      <c r="AF598" s="37"/>
      <c r="AG598" s="16"/>
      <c r="AK598" s="6"/>
      <c r="AM598" s="6"/>
      <c r="AP598" s="38"/>
      <c r="AQ598" s="9"/>
      <c r="AR598" s="14"/>
      <c r="AS598" s="39"/>
      <c r="AU598" s="9"/>
      <c r="AW598" s="9"/>
    </row>
    <row r="599" customFormat="false" ht="15" hidden="false" customHeight="true" outlineLevel="0" collapsed="false">
      <c r="R599" s="5"/>
      <c r="S599" s="6"/>
      <c r="T599" s="5"/>
      <c r="U599" s="6"/>
      <c r="V599" s="5"/>
      <c r="W599" s="35"/>
      <c r="X599" s="36"/>
      <c r="Y599" s="9"/>
      <c r="AA599" s="9"/>
      <c r="AB599" s="17"/>
      <c r="AC599" s="9"/>
      <c r="AE599" s="9"/>
      <c r="AF599" s="37"/>
      <c r="AG599" s="16"/>
      <c r="AK599" s="6"/>
      <c r="AM599" s="6"/>
      <c r="AP599" s="38"/>
      <c r="AQ599" s="9"/>
      <c r="AR599" s="14"/>
      <c r="AS599" s="39"/>
      <c r="AU599" s="9"/>
      <c r="AW599" s="9"/>
    </row>
    <row r="600" customFormat="false" ht="15" hidden="false" customHeight="true" outlineLevel="0" collapsed="false">
      <c r="R600" s="5"/>
      <c r="S600" s="6"/>
      <c r="T600" s="5"/>
      <c r="U600" s="6"/>
      <c r="V600" s="5"/>
      <c r="W600" s="35"/>
      <c r="X600" s="36"/>
      <c r="Y600" s="9"/>
      <c r="AA600" s="9"/>
      <c r="AB600" s="17"/>
      <c r="AC600" s="9"/>
      <c r="AE600" s="9"/>
      <c r="AF600" s="37"/>
      <c r="AG600" s="16"/>
      <c r="AK600" s="6"/>
      <c r="AM600" s="6"/>
      <c r="AP600" s="38"/>
      <c r="AQ600" s="9"/>
      <c r="AR600" s="14"/>
      <c r="AS600" s="39"/>
      <c r="AU600" s="9"/>
      <c r="AW600" s="9"/>
    </row>
    <row r="601" customFormat="false" ht="15" hidden="false" customHeight="true" outlineLevel="0" collapsed="false">
      <c r="R601" s="5"/>
      <c r="S601" s="6"/>
      <c r="T601" s="5"/>
      <c r="U601" s="6"/>
      <c r="V601" s="5"/>
      <c r="W601" s="35"/>
      <c r="X601" s="36"/>
      <c r="Y601" s="9"/>
      <c r="AA601" s="9"/>
      <c r="AB601" s="17"/>
      <c r="AC601" s="9"/>
      <c r="AE601" s="9"/>
      <c r="AF601" s="37"/>
      <c r="AG601" s="16"/>
      <c r="AK601" s="6"/>
      <c r="AM601" s="6"/>
      <c r="AP601" s="38"/>
      <c r="AQ601" s="9"/>
      <c r="AR601" s="14"/>
      <c r="AS601" s="39"/>
      <c r="AU601" s="9"/>
      <c r="AW601" s="9"/>
    </row>
    <row r="602" customFormat="false" ht="15" hidden="false" customHeight="true" outlineLevel="0" collapsed="false">
      <c r="R602" s="5"/>
      <c r="S602" s="6"/>
      <c r="T602" s="5"/>
      <c r="U602" s="6"/>
      <c r="V602" s="5"/>
      <c r="W602" s="35"/>
      <c r="X602" s="36"/>
      <c r="Y602" s="9"/>
      <c r="AA602" s="9"/>
      <c r="AB602" s="17"/>
      <c r="AC602" s="9"/>
      <c r="AE602" s="9"/>
      <c r="AF602" s="37"/>
      <c r="AG602" s="16"/>
      <c r="AK602" s="6"/>
      <c r="AM602" s="6"/>
      <c r="AP602" s="38"/>
      <c r="AQ602" s="9"/>
      <c r="AR602" s="14"/>
      <c r="AS602" s="39"/>
      <c r="AU602" s="9"/>
      <c r="AW602" s="9"/>
    </row>
    <row r="603" customFormat="false" ht="15" hidden="false" customHeight="true" outlineLevel="0" collapsed="false">
      <c r="R603" s="5"/>
      <c r="S603" s="6"/>
      <c r="T603" s="5"/>
      <c r="U603" s="6"/>
      <c r="V603" s="5"/>
      <c r="W603" s="35"/>
      <c r="X603" s="36"/>
      <c r="Y603" s="9"/>
      <c r="AA603" s="9"/>
      <c r="AB603" s="17"/>
      <c r="AC603" s="9"/>
      <c r="AE603" s="9"/>
      <c r="AF603" s="37"/>
      <c r="AG603" s="16"/>
      <c r="AK603" s="6"/>
      <c r="AM603" s="6"/>
      <c r="AP603" s="38"/>
      <c r="AQ603" s="9"/>
      <c r="AR603" s="14"/>
      <c r="AS603" s="39"/>
      <c r="AU603" s="9"/>
      <c r="AW603" s="9"/>
    </row>
    <row r="604" customFormat="false" ht="15" hidden="false" customHeight="true" outlineLevel="0" collapsed="false">
      <c r="R604" s="5"/>
      <c r="S604" s="6"/>
      <c r="T604" s="5"/>
      <c r="U604" s="6"/>
      <c r="V604" s="5"/>
      <c r="W604" s="35"/>
      <c r="X604" s="36"/>
      <c r="Y604" s="9"/>
      <c r="AA604" s="9"/>
      <c r="AB604" s="17"/>
      <c r="AC604" s="9"/>
      <c r="AE604" s="9"/>
      <c r="AF604" s="37"/>
      <c r="AG604" s="16"/>
      <c r="AK604" s="6"/>
      <c r="AM604" s="6"/>
      <c r="AP604" s="38"/>
      <c r="AQ604" s="9"/>
      <c r="AR604" s="14"/>
      <c r="AS604" s="39"/>
      <c r="AU604" s="9"/>
      <c r="AW604" s="9"/>
    </row>
    <row r="605" customFormat="false" ht="15" hidden="false" customHeight="true" outlineLevel="0" collapsed="false">
      <c r="R605" s="5"/>
      <c r="S605" s="6"/>
      <c r="T605" s="5"/>
      <c r="U605" s="6"/>
      <c r="V605" s="5"/>
      <c r="W605" s="35"/>
      <c r="X605" s="36"/>
      <c r="Y605" s="9"/>
      <c r="AA605" s="9"/>
      <c r="AB605" s="17"/>
      <c r="AC605" s="9"/>
      <c r="AE605" s="9"/>
      <c r="AF605" s="37"/>
      <c r="AG605" s="16"/>
      <c r="AK605" s="6"/>
      <c r="AM605" s="6"/>
      <c r="AP605" s="38"/>
      <c r="AQ605" s="9"/>
      <c r="AR605" s="14"/>
      <c r="AS605" s="39"/>
      <c r="AU605" s="9"/>
      <c r="AW605" s="9"/>
    </row>
    <row r="606" customFormat="false" ht="15" hidden="false" customHeight="true" outlineLevel="0" collapsed="false">
      <c r="R606" s="5"/>
      <c r="S606" s="6"/>
      <c r="T606" s="5"/>
      <c r="U606" s="6"/>
      <c r="V606" s="5"/>
      <c r="W606" s="35"/>
      <c r="X606" s="36"/>
      <c r="Y606" s="9"/>
      <c r="AA606" s="9"/>
      <c r="AB606" s="17"/>
      <c r="AC606" s="9"/>
      <c r="AE606" s="9"/>
      <c r="AF606" s="37"/>
      <c r="AG606" s="16"/>
      <c r="AK606" s="6"/>
      <c r="AM606" s="6"/>
      <c r="AP606" s="38"/>
      <c r="AQ606" s="9"/>
      <c r="AR606" s="14"/>
      <c r="AS606" s="39"/>
      <c r="AU606" s="9"/>
      <c r="AW606" s="9"/>
    </row>
    <row r="607" customFormat="false" ht="15" hidden="false" customHeight="true" outlineLevel="0" collapsed="false">
      <c r="R607" s="5"/>
      <c r="S607" s="6"/>
      <c r="T607" s="5"/>
      <c r="U607" s="6"/>
      <c r="V607" s="5"/>
      <c r="W607" s="35"/>
      <c r="X607" s="36"/>
      <c r="Y607" s="9"/>
      <c r="AA607" s="9"/>
      <c r="AB607" s="17"/>
      <c r="AC607" s="9"/>
      <c r="AE607" s="9"/>
      <c r="AF607" s="37"/>
      <c r="AG607" s="16"/>
      <c r="AK607" s="6"/>
      <c r="AM607" s="6"/>
      <c r="AP607" s="38"/>
      <c r="AQ607" s="9"/>
      <c r="AR607" s="14"/>
      <c r="AS607" s="39"/>
      <c r="AU607" s="9"/>
      <c r="AW607" s="9"/>
    </row>
    <row r="608" customFormat="false" ht="15" hidden="false" customHeight="true" outlineLevel="0" collapsed="false">
      <c r="R608" s="5"/>
      <c r="S608" s="6"/>
      <c r="T608" s="5"/>
      <c r="U608" s="6"/>
      <c r="V608" s="5"/>
      <c r="W608" s="35"/>
      <c r="X608" s="36"/>
      <c r="Y608" s="9"/>
      <c r="AA608" s="9"/>
      <c r="AB608" s="17"/>
      <c r="AC608" s="9"/>
      <c r="AE608" s="9"/>
      <c r="AF608" s="37"/>
      <c r="AG608" s="16"/>
      <c r="AK608" s="6"/>
      <c r="AM608" s="6"/>
      <c r="AP608" s="38"/>
      <c r="AQ608" s="9"/>
      <c r="AR608" s="14"/>
      <c r="AS608" s="39"/>
      <c r="AU608" s="9"/>
      <c r="AW608" s="9"/>
    </row>
    <row r="609" customFormat="false" ht="15" hidden="false" customHeight="true" outlineLevel="0" collapsed="false">
      <c r="R609" s="5"/>
      <c r="S609" s="6"/>
      <c r="T609" s="5"/>
      <c r="U609" s="6"/>
      <c r="V609" s="5"/>
      <c r="W609" s="35"/>
      <c r="X609" s="36"/>
      <c r="Y609" s="9"/>
      <c r="AA609" s="9"/>
      <c r="AB609" s="17"/>
      <c r="AC609" s="9"/>
      <c r="AE609" s="9"/>
      <c r="AF609" s="37"/>
      <c r="AG609" s="16"/>
      <c r="AK609" s="6"/>
      <c r="AM609" s="6"/>
      <c r="AP609" s="38"/>
      <c r="AQ609" s="9"/>
      <c r="AR609" s="14"/>
      <c r="AS609" s="39"/>
      <c r="AU609" s="9"/>
      <c r="AW609" s="9"/>
    </row>
    <row r="610" customFormat="false" ht="15" hidden="false" customHeight="true" outlineLevel="0" collapsed="false">
      <c r="R610" s="5"/>
      <c r="S610" s="6"/>
      <c r="T610" s="5"/>
      <c r="U610" s="6"/>
      <c r="V610" s="5"/>
      <c r="W610" s="35"/>
      <c r="X610" s="36"/>
      <c r="Y610" s="9"/>
      <c r="AA610" s="9"/>
      <c r="AB610" s="17"/>
      <c r="AC610" s="9"/>
      <c r="AE610" s="9"/>
      <c r="AF610" s="37"/>
      <c r="AG610" s="16"/>
      <c r="AK610" s="6"/>
      <c r="AM610" s="6"/>
      <c r="AP610" s="38"/>
      <c r="AQ610" s="9"/>
      <c r="AR610" s="14"/>
      <c r="AS610" s="39"/>
      <c r="AU610" s="9"/>
      <c r="AW610" s="9"/>
    </row>
    <row r="611" customFormat="false" ht="15" hidden="false" customHeight="true" outlineLevel="0" collapsed="false">
      <c r="R611" s="5"/>
      <c r="S611" s="6"/>
      <c r="T611" s="5"/>
      <c r="U611" s="6"/>
      <c r="V611" s="5"/>
      <c r="W611" s="35"/>
      <c r="X611" s="36"/>
      <c r="Y611" s="9"/>
      <c r="AA611" s="9"/>
      <c r="AB611" s="17"/>
      <c r="AC611" s="9"/>
      <c r="AE611" s="9"/>
      <c r="AF611" s="37"/>
      <c r="AG611" s="16"/>
      <c r="AK611" s="6"/>
      <c r="AM611" s="6"/>
      <c r="AP611" s="38"/>
      <c r="AQ611" s="9"/>
      <c r="AR611" s="14"/>
      <c r="AS611" s="39"/>
      <c r="AU611" s="9"/>
      <c r="AW611" s="9"/>
    </row>
    <row r="612" customFormat="false" ht="15" hidden="false" customHeight="true" outlineLevel="0" collapsed="false">
      <c r="R612" s="5"/>
      <c r="S612" s="6"/>
      <c r="T612" s="5"/>
      <c r="U612" s="6"/>
      <c r="V612" s="5"/>
      <c r="W612" s="35"/>
      <c r="X612" s="36"/>
      <c r="Y612" s="9"/>
      <c r="AA612" s="9"/>
      <c r="AB612" s="17"/>
      <c r="AC612" s="9"/>
      <c r="AE612" s="9"/>
      <c r="AF612" s="37"/>
      <c r="AG612" s="16"/>
      <c r="AK612" s="6"/>
      <c r="AM612" s="6"/>
      <c r="AP612" s="38"/>
      <c r="AQ612" s="9"/>
      <c r="AR612" s="14"/>
      <c r="AS612" s="39"/>
      <c r="AU612" s="9"/>
      <c r="AW612" s="9"/>
    </row>
    <row r="613" customFormat="false" ht="15" hidden="false" customHeight="true" outlineLevel="0" collapsed="false">
      <c r="R613" s="5"/>
      <c r="S613" s="6"/>
      <c r="T613" s="5"/>
      <c r="U613" s="6"/>
      <c r="V613" s="5"/>
      <c r="W613" s="35"/>
      <c r="X613" s="36"/>
      <c r="Y613" s="9"/>
      <c r="AA613" s="9"/>
      <c r="AB613" s="17"/>
      <c r="AC613" s="9"/>
      <c r="AE613" s="9"/>
      <c r="AF613" s="37"/>
      <c r="AG613" s="16"/>
      <c r="AK613" s="6"/>
      <c r="AM613" s="6"/>
      <c r="AP613" s="38"/>
      <c r="AQ613" s="9"/>
      <c r="AR613" s="14"/>
      <c r="AS613" s="39"/>
      <c r="AU613" s="9"/>
      <c r="AW613" s="9"/>
    </row>
    <row r="614" customFormat="false" ht="15" hidden="false" customHeight="true" outlineLevel="0" collapsed="false">
      <c r="R614" s="5"/>
      <c r="S614" s="6"/>
      <c r="T614" s="5"/>
      <c r="U614" s="6"/>
      <c r="V614" s="5"/>
      <c r="W614" s="35"/>
      <c r="X614" s="36"/>
      <c r="Y614" s="9"/>
      <c r="AA614" s="9"/>
      <c r="AB614" s="17"/>
      <c r="AC614" s="9"/>
      <c r="AE614" s="9"/>
      <c r="AF614" s="37"/>
      <c r="AG614" s="16"/>
      <c r="AK614" s="6"/>
      <c r="AM614" s="6"/>
      <c r="AP614" s="38"/>
      <c r="AQ614" s="9"/>
      <c r="AR614" s="14"/>
      <c r="AS614" s="39"/>
      <c r="AU614" s="9"/>
      <c r="AW614" s="9"/>
    </row>
    <row r="615" customFormat="false" ht="15" hidden="false" customHeight="true" outlineLevel="0" collapsed="false">
      <c r="R615" s="5"/>
      <c r="S615" s="6"/>
      <c r="T615" s="5"/>
      <c r="U615" s="6"/>
      <c r="V615" s="5"/>
      <c r="W615" s="35"/>
      <c r="X615" s="36"/>
      <c r="Y615" s="9"/>
      <c r="AA615" s="9"/>
      <c r="AB615" s="17"/>
      <c r="AC615" s="9"/>
      <c r="AE615" s="9"/>
      <c r="AF615" s="37"/>
      <c r="AG615" s="16"/>
      <c r="AK615" s="6"/>
      <c r="AM615" s="6"/>
      <c r="AP615" s="38"/>
      <c r="AQ615" s="9"/>
      <c r="AR615" s="14"/>
      <c r="AS615" s="39"/>
      <c r="AU615" s="9"/>
      <c r="AW615" s="9"/>
    </row>
    <row r="616" customFormat="false" ht="15" hidden="false" customHeight="true" outlineLevel="0" collapsed="false">
      <c r="R616" s="5"/>
      <c r="S616" s="6"/>
      <c r="T616" s="5"/>
      <c r="U616" s="6"/>
      <c r="V616" s="5"/>
      <c r="W616" s="35"/>
      <c r="X616" s="36"/>
      <c r="Y616" s="9"/>
      <c r="AA616" s="9"/>
      <c r="AB616" s="17"/>
      <c r="AC616" s="9"/>
      <c r="AE616" s="9"/>
      <c r="AF616" s="37"/>
      <c r="AG616" s="16"/>
      <c r="AK616" s="6"/>
      <c r="AM616" s="6"/>
      <c r="AP616" s="38"/>
      <c r="AQ616" s="9"/>
      <c r="AR616" s="14"/>
      <c r="AS616" s="39"/>
      <c r="AU616" s="9"/>
      <c r="AW616" s="9"/>
    </row>
    <row r="617" customFormat="false" ht="15" hidden="false" customHeight="true" outlineLevel="0" collapsed="false">
      <c r="R617" s="5"/>
      <c r="S617" s="6"/>
      <c r="T617" s="5"/>
      <c r="U617" s="6"/>
      <c r="V617" s="5"/>
      <c r="W617" s="35"/>
      <c r="X617" s="36"/>
      <c r="Y617" s="9"/>
      <c r="AA617" s="9"/>
      <c r="AB617" s="17"/>
      <c r="AC617" s="9"/>
      <c r="AE617" s="9"/>
      <c r="AF617" s="37"/>
      <c r="AG617" s="16"/>
      <c r="AK617" s="6"/>
      <c r="AM617" s="6"/>
      <c r="AP617" s="38"/>
      <c r="AQ617" s="9"/>
      <c r="AR617" s="14"/>
      <c r="AS617" s="39"/>
      <c r="AU617" s="9"/>
      <c r="AW617" s="9"/>
    </row>
    <row r="618" customFormat="false" ht="15" hidden="false" customHeight="true" outlineLevel="0" collapsed="false">
      <c r="R618" s="5"/>
      <c r="S618" s="6"/>
      <c r="T618" s="5"/>
      <c r="U618" s="6"/>
      <c r="V618" s="5"/>
      <c r="W618" s="35"/>
      <c r="X618" s="36"/>
      <c r="Y618" s="9"/>
      <c r="AA618" s="9"/>
      <c r="AB618" s="17"/>
      <c r="AC618" s="9"/>
      <c r="AE618" s="9"/>
      <c r="AF618" s="37"/>
      <c r="AG618" s="16"/>
      <c r="AK618" s="6"/>
      <c r="AM618" s="6"/>
      <c r="AP618" s="38"/>
      <c r="AQ618" s="9"/>
      <c r="AR618" s="14"/>
      <c r="AS618" s="39"/>
      <c r="AU618" s="9"/>
      <c r="AW618" s="9"/>
    </row>
    <row r="619" customFormat="false" ht="15" hidden="false" customHeight="true" outlineLevel="0" collapsed="false">
      <c r="R619" s="5"/>
      <c r="S619" s="6"/>
      <c r="T619" s="5"/>
      <c r="U619" s="6"/>
      <c r="V619" s="5"/>
      <c r="W619" s="35"/>
      <c r="X619" s="36"/>
      <c r="Y619" s="9"/>
      <c r="AA619" s="9"/>
      <c r="AB619" s="17"/>
      <c r="AC619" s="9"/>
      <c r="AE619" s="9"/>
      <c r="AF619" s="37"/>
      <c r="AG619" s="16"/>
      <c r="AK619" s="6"/>
      <c r="AM619" s="6"/>
      <c r="AP619" s="38"/>
      <c r="AQ619" s="9"/>
      <c r="AR619" s="14"/>
      <c r="AS619" s="39"/>
      <c r="AU619" s="9"/>
      <c r="AW619" s="9"/>
    </row>
    <row r="620" customFormat="false" ht="15" hidden="false" customHeight="true" outlineLevel="0" collapsed="false">
      <c r="R620" s="5"/>
      <c r="S620" s="6"/>
      <c r="T620" s="5"/>
      <c r="U620" s="6"/>
      <c r="V620" s="5"/>
      <c r="W620" s="35"/>
      <c r="X620" s="36"/>
      <c r="Y620" s="9"/>
      <c r="AA620" s="9"/>
      <c r="AB620" s="17"/>
      <c r="AC620" s="9"/>
      <c r="AE620" s="9"/>
      <c r="AF620" s="37"/>
      <c r="AG620" s="16"/>
      <c r="AK620" s="6"/>
      <c r="AM620" s="6"/>
      <c r="AP620" s="38"/>
      <c r="AQ620" s="9"/>
      <c r="AR620" s="14"/>
      <c r="AS620" s="39"/>
      <c r="AU620" s="9"/>
      <c r="AW620" s="9"/>
    </row>
    <row r="621" customFormat="false" ht="15" hidden="false" customHeight="true" outlineLevel="0" collapsed="false">
      <c r="R621" s="5"/>
      <c r="S621" s="6"/>
      <c r="T621" s="5"/>
      <c r="U621" s="6"/>
      <c r="V621" s="5"/>
      <c r="W621" s="35"/>
      <c r="X621" s="36"/>
      <c r="Y621" s="9"/>
      <c r="AA621" s="9"/>
      <c r="AB621" s="17"/>
      <c r="AC621" s="9"/>
      <c r="AE621" s="9"/>
      <c r="AF621" s="37"/>
      <c r="AG621" s="16"/>
      <c r="AK621" s="6"/>
      <c r="AM621" s="6"/>
      <c r="AP621" s="38"/>
      <c r="AQ621" s="9"/>
      <c r="AR621" s="14"/>
      <c r="AS621" s="39"/>
      <c r="AU621" s="9"/>
      <c r="AW621" s="9"/>
    </row>
    <row r="622" customFormat="false" ht="15" hidden="false" customHeight="true" outlineLevel="0" collapsed="false">
      <c r="R622" s="5"/>
      <c r="S622" s="6"/>
      <c r="T622" s="5"/>
      <c r="U622" s="6"/>
      <c r="V622" s="5"/>
      <c r="W622" s="35"/>
      <c r="X622" s="36"/>
      <c r="Y622" s="9"/>
      <c r="AA622" s="9"/>
      <c r="AB622" s="17"/>
      <c r="AC622" s="9"/>
      <c r="AE622" s="9"/>
      <c r="AF622" s="37"/>
      <c r="AG622" s="16"/>
      <c r="AK622" s="6"/>
      <c r="AM622" s="6"/>
      <c r="AP622" s="38"/>
      <c r="AQ622" s="9"/>
      <c r="AR622" s="14"/>
      <c r="AS622" s="39"/>
      <c r="AU622" s="9"/>
      <c r="AW622" s="9"/>
    </row>
    <row r="623" customFormat="false" ht="15" hidden="false" customHeight="true" outlineLevel="0" collapsed="false">
      <c r="R623" s="5"/>
      <c r="S623" s="6"/>
      <c r="T623" s="5"/>
      <c r="U623" s="6"/>
      <c r="V623" s="5"/>
      <c r="W623" s="35"/>
      <c r="X623" s="36"/>
      <c r="Y623" s="9"/>
      <c r="AA623" s="9"/>
      <c r="AB623" s="17"/>
      <c r="AC623" s="9"/>
      <c r="AE623" s="9"/>
      <c r="AF623" s="37"/>
      <c r="AG623" s="16"/>
      <c r="AK623" s="6"/>
      <c r="AM623" s="6"/>
      <c r="AP623" s="38"/>
      <c r="AQ623" s="9"/>
      <c r="AR623" s="14"/>
      <c r="AS623" s="39"/>
      <c r="AU623" s="9"/>
      <c r="AW623" s="9"/>
    </row>
    <row r="624" customFormat="false" ht="15" hidden="false" customHeight="true" outlineLevel="0" collapsed="false">
      <c r="R624" s="5"/>
      <c r="S624" s="6"/>
      <c r="T624" s="5"/>
      <c r="U624" s="6"/>
      <c r="V624" s="5"/>
      <c r="W624" s="35"/>
      <c r="X624" s="36"/>
      <c r="Y624" s="9"/>
      <c r="AA624" s="9"/>
      <c r="AB624" s="17"/>
      <c r="AC624" s="9"/>
      <c r="AE624" s="9"/>
      <c r="AF624" s="37"/>
      <c r="AG624" s="16"/>
      <c r="AK624" s="6"/>
      <c r="AM624" s="6"/>
      <c r="AP624" s="38"/>
      <c r="AQ624" s="9"/>
      <c r="AR624" s="14"/>
      <c r="AS624" s="39"/>
      <c r="AU624" s="9"/>
      <c r="AW624" s="9"/>
    </row>
    <row r="625" customFormat="false" ht="15" hidden="false" customHeight="true" outlineLevel="0" collapsed="false">
      <c r="R625" s="5"/>
      <c r="S625" s="6"/>
      <c r="T625" s="5"/>
      <c r="U625" s="6"/>
      <c r="V625" s="5"/>
      <c r="W625" s="35"/>
      <c r="X625" s="36"/>
      <c r="Y625" s="9"/>
      <c r="AA625" s="9"/>
      <c r="AB625" s="17"/>
      <c r="AC625" s="9"/>
      <c r="AE625" s="9"/>
      <c r="AF625" s="37"/>
      <c r="AG625" s="16"/>
      <c r="AK625" s="6"/>
      <c r="AM625" s="6"/>
      <c r="AP625" s="38"/>
      <c r="AQ625" s="9"/>
      <c r="AR625" s="14"/>
      <c r="AS625" s="39"/>
      <c r="AU625" s="9"/>
      <c r="AW625" s="9"/>
    </row>
    <row r="626" customFormat="false" ht="15" hidden="false" customHeight="true" outlineLevel="0" collapsed="false">
      <c r="R626" s="5"/>
      <c r="S626" s="6"/>
      <c r="T626" s="5"/>
      <c r="U626" s="6"/>
      <c r="V626" s="5"/>
      <c r="W626" s="35"/>
      <c r="X626" s="36"/>
      <c r="Y626" s="9"/>
      <c r="AA626" s="9"/>
      <c r="AB626" s="17"/>
      <c r="AC626" s="9"/>
      <c r="AE626" s="9"/>
      <c r="AF626" s="37"/>
      <c r="AG626" s="16"/>
      <c r="AK626" s="6"/>
      <c r="AM626" s="6"/>
      <c r="AP626" s="38"/>
      <c r="AQ626" s="9"/>
      <c r="AR626" s="14"/>
      <c r="AS626" s="39"/>
      <c r="AU626" s="9"/>
      <c r="AW626" s="9"/>
    </row>
    <row r="627" customFormat="false" ht="15" hidden="false" customHeight="true" outlineLevel="0" collapsed="false">
      <c r="R627" s="5"/>
      <c r="S627" s="6"/>
      <c r="T627" s="5"/>
      <c r="U627" s="6"/>
      <c r="V627" s="5"/>
      <c r="W627" s="35"/>
      <c r="X627" s="36"/>
      <c r="Y627" s="9"/>
      <c r="AA627" s="9"/>
      <c r="AB627" s="17"/>
      <c r="AC627" s="9"/>
      <c r="AE627" s="9"/>
      <c r="AF627" s="37"/>
      <c r="AG627" s="16"/>
      <c r="AK627" s="6"/>
      <c r="AM627" s="6"/>
      <c r="AP627" s="38"/>
      <c r="AQ627" s="9"/>
      <c r="AR627" s="14"/>
      <c r="AS627" s="39"/>
      <c r="AU627" s="9"/>
      <c r="AW627" s="9"/>
    </row>
    <row r="628" customFormat="false" ht="15" hidden="false" customHeight="true" outlineLevel="0" collapsed="false">
      <c r="R628" s="5"/>
      <c r="S628" s="6"/>
      <c r="T628" s="5"/>
      <c r="U628" s="6"/>
      <c r="V628" s="5"/>
      <c r="W628" s="35"/>
      <c r="X628" s="36"/>
      <c r="Y628" s="9"/>
      <c r="AA628" s="9"/>
      <c r="AB628" s="17"/>
      <c r="AC628" s="9"/>
      <c r="AE628" s="9"/>
      <c r="AF628" s="37"/>
      <c r="AG628" s="16"/>
      <c r="AK628" s="6"/>
      <c r="AM628" s="6"/>
      <c r="AP628" s="38"/>
      <c r="AQ628" s="9"/>
      <c r="AR628" s="14"/>
      <c r="AS628" s="39"/>
      <c r="AU628" s="9"/>
      <c r="AW628" s="9"/>
    </row>
    <row r="629" customFormat="false" ht="15" hidden="false" customHeight="true" outlineLevel="0" collapsed="false">
      <c r="R629" s="5"/>
      <c r="S629" s="6"/>
      <c r="T629" s="5"/>
      <c r="U629" s="6"/>
      <c r="V629" s="5"/>
      <c r="W629" s="35"/>
      <c r="X629" s="36"/>
      <c r="Y629" s="9"/>
      <c r="AA629" s="9"/>
      <c r="AB629" s="17"/>
      <c r="AC629" s="9"/>
      <c r="AE629" s="9"/>
      <c r="AF629" s="37"/>
      <c r="AG629" s="16"/>
      <c r="AK629" s="6"/>
      <c r="AM629" s="6"/>
      <c r="AP629" s="38"/>
      <c r="AQ629" s="9"/>
      <c r="AR629" s="14"/>
      <c r="AS629" s="39"/>
      <c r="AU629" s="9"/>
      <c r="AW629" s="9"/>
    </row>
    <row r="630" customFormat="false" ht="15" hidden="false" customHeight="true" outlineLevel="0" collapsed="false">
      <c r="R630" s="5"/>
      <c r="S630" s="6"/>
      <c r="T630" s="5"/>
      <c r="U630" s="6"/>
      <c r="V630" s="5"/>
      <c r="W630" s="35"/>
      <c r="X630" s="36"/>
      <c r="Y630" s="9"/>
      <c r="AA630" s="9"/>
      <c r="AB630" s="17"/>
      <c r="AC630" s="9"/>
      <c r="AE630" s="9"/>
      <c r="AF630" s="37"/>
      <c r="AG630" s="16"/>
      <c r="AK630" s="6"/>
      <c r="AM630" s="6"/>
      <c r="AP630" s="38"/>
      <c r="AQ630" s="9"/>
      <c r="AR630" s="14"/>
      <c r="AS630" s="39"/>
      <c r="AU630" s="9"/>
      <c r="AW630" s="9"/>
    </row>
    <row r="631" customFormat="false" ht="15" hidden="false" customHeight="true" outlineLevel="0" collapsed="false">
      <c r="R631" s="5"/>
      <c r="S631" s="6"/>
      <c r="T631" s="5"/>
      <c r="U631" s="6"/>
      <c r="V631" s="5"/>
      <c r="W631" s="35"/>
      <c r="X631" s="36"/>
      <c r="Y631" s="9"/>
      <c r="AA631" s="9"/>
      <c r="AB631" s="17"/>
      <c r="AC631" s="9"/>
      <c r="AE631" s="9"/>
      <c r="AF631" s="37"/>
      <c r="AG631" s="16"/>
      <c r="AK631" s="6"/>
      <c r="AM631" s="6"/>
      <c r="AP631" s="38"/>
      <c r="AQ631" s="9"/>
      <c r="AR631" s="14"/>
      <c r="AS631" s="39"/>
      <c r="AU631" s="9"/>
      <c r="AW631" s="9"/>
    </row>
    <row r="632" customFormat="false" ht="15" hidden="false" customHeight="true" outlineLevel="0" collapsed="false">
      <c r="R632" s="5"/>
      <c r="S632" s="6"/>
      <c r="T632" s="5"/>
      <c r="U632" s="6"/>
      <c r="V632" s="5"/>
      <c r="W632" s="35"/>
      <c r="X632" s="36"/>
      <c r="Y632" s="9"/>
      <c r="AA632" s="9"/>
      <c r="AB632" s="17"/>
      <c r="AC632" s="9"/>
      <c r="AE632" s="9"/>
      <c r="AF632" s="37"/>
      <c r="AG632" s="16"/>
      <c r="AK632" s="6"/>
      <c r="AM632" s="6"/>
      <c r="AP632" s="38"/>
      <c r="AQ632" s="9"/>
      <c r="AR632" s="14"/>
      <c r="AS632" s="39"/>
      <c r="AU632" s="9"/>
      <c r="AW632" s="9"/>
    </row>
    <row r="633" customFormat="false" ht="15" hidden="false" customHeight="true" outlineLevel="0" collapsed="false">
      <c r="R633" s="5"/>
      <c r="S633" s="6"/>
      <c r="T633" s="5"/>
      <c r="U633" s="6"/>
      <c r="V633" s="5"/>
      <c r="W633" s="35"/>
      <c r="X633" s="36"/>
      <c r="Y633" s="9"/>
      <c r="AA633" s="9"/>
      <c r="AB633" s="17"/>
      <c r="AC633" s="9"/>
      <c r="AE633" s="9"/>
      <c r="AF633" s="37"/>
      <c r="AG633" s="16"/>
      <c r="AK633" s="6"/>
      <c r="AM633" s="6"/>
      <c r="AP633" s="38"/>
      <c r="AQ633" s="9"/>
      <c r="AR633" s="14"/>
      <c r="AS633" s="39"/>
      <c r="AU633" s="9"/>
      <c r="AW633" s="9"/>
    </row>
    <row r="634" customFormat="false" ht="15" hidden="false" customHeight="true" outlineLevel="0" collapsed="false">
      <c r="R634" s="5"/>
      <c r="S634" s="6"/>
      <c r="T634" s="5"/>
      <c r="U634" s="6"/>
      <c r="V634" s="5"/>
      <c r="W634" s="35"/>
      <c r="X634" s="36"/>
      <c r="Y634" s="9"/>
      <c r="AA634" s="9"/>
      <c r="AB634" s="17"/>
      <c r="AC634" s="9"/>
      <c r="AE634" s="9"/>
      <c r="AF634" s="37"/>
      <c r="AG634" s="16"/>
      <c r="AK634" s="6"/>
      <c r="AM634" s="6"/>
      <c r="AP634" s="38"/>
      <c r="AQ634" s="9"/>
      <c r="AR634" s="14"/>
      <c r="AS634" s="39"/>
      <c r="AU634" s="9"/>
      <c r="AW634" s="9"/>
    </row>
    <row r="635" customFormat="false" ht="15" hidden="false" customHeight="true" outlineLevel="0" collapsed="false">
      <c r="R635" s="5"/>
      <c r="S635" s="6"/>
      <c r="T635" s="5"/>
      <c r="U635" s="6"/>
      <c r="V635" s="5"/>
      <c r="W635" s="35"/>
      <c r="X635" s="36"/>
      <c r="Y635" s="9"/>
      <c r="AA635" s="9"/>
      <c r="AB635" s="17"/>
      <c r="AC635" s="9"/>
      <c r="AE635" s="9"/>
      <c r="AF635" s="37"/>
      <c r="AG635" s="16"/>
      <c r="AK635" s="6"/>
      <c r="AM635" s="6"/>
      <c r="AP635" s="38"/>
      <c r="AQ635" s="9"/>
      <c r="AR635" s="14"/>
      <c r="AS635" s="39"/>
      <c r="AU635" s="9"/>
      <c r="AW635" s="9"/>
    </row>
    <row r="636" customFormat="false" ht="15" hidden="false" customHeight="true" outlineLevel="0" collapsed="false">
      <c r="R636" s="5"/>
      <c r="S636" s="6"/>
      <c r="T636" s="5"/>
      <c r="U636" s="6"/>
      <c r="V636" s="5"/>
      <c r="W636" s="35"/>
      <c r="X636" s="36"/>
      <c r="Y636" s="9"/>
      <c r="AA636" s="9"/>
      <c r="AB636" s="17"/>
      <c r="AC636" s="9"/>
      <c r="AE636" s="9"/>
      <c r="AF636" s="37"/>
      <c r="AG636" s="16"/>
      <c r="AK636" s="6"/>
      <c r="AM636" s="6"/>
      <c r="AP636" s="38"/>
      <c r="AQ636" s="9"/>
      <c r="AR636" s="14"/>
      <c r="AS636" s="39"/>
      <c r="AU636" s="9"/>
      <c r="AW636" s="9"/>
    </row>
    <row r="637" customFormat="false" ht="15" hidden="false" customHeight="true" outlineLevel="0" collapsed="false">
      <c r="R637" s="5"/>
      <c r="S637" s="6"/>
      <c r="T637" s="5"/>
      <c r="U637" s="6"/>
      <c r="V637" s="5"/>
      <c r="W637" s="35"/>
      <c r="X637" s="36"/>
      <c r="Y637" s="9"/>
      <c r="AA637" s="9"/>
      <c r="AB637" s="17"/>
      <c r="AC637" s="9"/>
      <c r="AE637" s="9"/>
      <c r="AF637" s="37"/>
      <c r="AG637" s="16"/>
      <c r="AK637" s="6"/>
      <c r="AM637" s="6"/>
      <c r="AP637" s="38"/>
      <c r="AQ637" s="9"/>
      <c r="AR637" s="14"/>
      <c r="AS637" s="39"/>
      <c r="AU637" s="9"/>
      <c r="AW637" s="9"/>
    </row>
    <row r="638" customFormat="false" ht="15" hidden="false" customHeight="true" outlineLevel="0" collapsed="false">
      <c r="R638" s="5"/>
      <c r="S638" s="6"/>
      <c r="T638" s="5"/>
      <c r="U638" s="6"/>
      <c r="V638" s="5"/>
      <c r="W638" s="35"/>
      <c r="X638" s="36"/>
      <c r="Y638" s="9"/>
      <c r="AA638" s="9"/>
      <c r="AB638" s="17"/>
      <c r="AC638" s="9"/>
      <c r="AE638" s="9"/>
      <c r="AF638" s="37"/>
      <c r="AG638" s="16"/>
      <c r="AK638" s="6"/>
      <c r="AM638" s="6"/>
      <c r="AP638" s="38"/>
      <c r="AQ638" s="9"/>
      <c r="AR638" s="14"/>
      <c r="AS638" s="39"/>
      <c r="AU638" s="9"/>
      <c r="AW638" s="9"/>
    </row>
    <row r="639" customFormat="false" ht="15" hidden="false" customHeight="true" outlineLevel="0" collapsed="false">
      <c r="R639" s="5"/>
      <c r="S639" s="6"/>
      <c r="T639" s="5"/>
      <c r="U639" s="6"/>
      <c r="V639" s="5"/>
      <c r="W639" s="35"/>
      <c r="X639" s="36"/>
      <c r="Y639" s="9"/>
      <c r="AA639" s="9"/>
      <c r="AB639" s="17"/>
      <c r="AC639" s="9"/>
      <c r="AE639" s="9"/>
      <c r="AF639" s="37"/>
      <c r="AG639" s="16"/>
      <c r="AK639" s="6"/>
      <c r="AM639" s="6"/>
      <c r="AP639" s="38"/>
      <c r="AQ639" s="9"/>
      <c r="AR639" s="14"/>
      <c r="AS639" s="39"/>
      <c r="AU639" s="9"/>
      <c r="AW639" s="9"/>
    </row>
    <row r="640" customFormat="false" ht="15" hidden="false" customHeight="true" outlineLevel="0" collapsed="false">
      <c r="R640" s="5"/>
      <c r="S640" s="6"/>
      <c r="T640" s="5"/>
      <c r="U640" s="6"/>
      <c r="V640" s="5"/>
      <c r="W640" s="35"/>
      <c r="X640" s="36"/>
      <c r="Y640" s="9"/>
      <c r="AA640" s="9"/>
      <c r="AB640" s="17"/>
      <c r="AC640" s="9"/>
      <c r="AE640" s="9"/>
      <c r="AF640" s="37"/>
      <c r="AG640" s="16"/>
      <c r="AK640" s="6"/>
      <c r="AM640" s="6"/>
      <c r="AP640" s="38"/>
      <c r="AQ640" s="9"/>
      <c r="AR640" s="14"/>
      <c r="AS640" s="39"/>
      <c r="AU640" s="9"/>
      <c r="AW640" s="9"/>
    </row>
    <row r="641" customFormat="false" ht="15" hidden="false" customHeight="true" outlineLevel="0" collapsed="false">
      <c r="R641" s="5"/>
      <c r="S641" s="6"/>
      <c r="T641" s="5"/>
      <c r="U641" s="6"/>
      <c r="V641" s="5"/>
      <c r="W641" s="35"/>
      <c r="X641" s="36"/>
      <c r="Y641" s="9"/>
      <c r="AA641" s="9"/>
      <c r="AB641" s="17"/>
      <c r="AC641" s="9"/>
      <c r="AE641" s="9"/>
      <c r="AF641" s="37"/>
      <c r="AG641" s="16"/>
      <c r="AK641" s="6"/>
      <c r="AM641" s="6"/>
      <c r="AP641" s="38"/>
      <c r="AQ641" s="9"/>
      <c r="AR641" s="14"/>
      <c r="AS641" s="39"/>
      <c r="AU641" s="9"/>
      <c r="AW641" s="9"/>
    </row>
    <row r="642" customFormat="false" ht="15" hidden="false" customHeight="true" outlineLevel="0" collapsed="false">
      <c r="R642" s="5"/>
      <c r="S642" s="6"/>
      <c r="T642" s="5"/>
      <c r="U642" s="6"/>
      <c r="V642" s="5"/>
      <c r="W642" s="35"/>
      <c r="X642" s="36"/>
      <c r="Y642" s="9"/>
      <c r="AA642" s="9"/>
      <c r="AB642" s="17"/>
      <c r="AC642" s="9"/>
      <c r="AE642" s="9"/>
      <c r="AF642" s="37"/>
      <c r="AG642" s="16"/>
      <c r="AK642" s="6"/>
      <c r="AM642" s="6"/>
      <c r="AP642" s="38"/>
      <c r="AQ642" s="9"/>
      <c r="AR642" s="14"/>
      <c r="AS642" s="39"/>
      <c r="AU642" s="9"/>
      <c r="AW642" s="9"/>
    </row>
    <row r="643" customFormat="false" ht="15" hidden="false" customHeight="true" outlineLevel="0" collapsed="false">
      <c r="R643" s="5"/>
      <c r="S643" s="6"/>
      <c r="T643" s="5"/>
      <c r="U643" s="6"/>
      <c r="V643" s="5"/>
      <c r="W643" s="35"/>
      <c r="X643" s="36"/>
      <c r="Y643" s="9"/>
      <c r="AA643" s="9"/>
      <c r="AB643" s="17"/>
      <c r="AC643" s="9"/>
      <c r="AE643" s="9"/>
      <c r="AF643" s="37"/>
      <c r="AG643" s="16"/>
      <c r="AK643" s="6"/>
      <c r="AM643" s="6"/>
      <c r="AP643" s="38"/>
      <c r="AQ643" s="9"/>
      <c r="AR643" s="14"/>
      <c r="AS643" s="39"/>
      <c r="AU643" s="9"/>
      <c r="AW643" s="9"/>
    </row>
    <row r="644" customFormat="false" ht="15" hidden="false" customHeight="true" outlineLevel="0" collapsed="false">
      <c r="R644" s="5"/>
      <c r="S644" s="6"/>
      <c r="T644" s="5"/>
      <c r="U644" s="6"/>
      <c r="V644" s="5"/>
      <c r="W644" s="35"/>
      <c r="X644" s="36"/>
      <c r="Y644" s="9"/>
      <c r="AA644" s="9"/>
      <c r="AB644" s="17"/>
      <c r="AC644" s="9"/>
      <c r="AE644" s="9"/>
      <c r="AF644" s="37"/>
      <c r="AG644" s="16"/>
      <c r="AK644" s="6"/>
      <c r="AM644" s="6"/>
      <c r="AP644" s="38"/>
      <c r="AQ644" s="9"/>
      <c r="AR644" s="14"/>
      <c r="AS644" s="39"/>
      <c r="AU644" s="9"/>
      <c r="AW644" s="9"/>
    </row>
    <row r="645" customFormat="false" ht="15" hidden="false" customHeight="true" outlineLevel="0" collapsed="false">
      <c r="R645" s="5"/>
      <c r="S645" s="6"/>
      <c r="T645" s="5"/>
      <c r="U645" s="6"/>
      <c r="V645" s="5"/>
      <c r="W645" s="35"/>
      <c r="X645" s="36"/>
      <c r="Y645" s="9"/>
      <c r="AA645" s="9"/>
      <c r="AB645" s="17"/>
      <c r="AC645" s="9"/>
      <c r="AE645" s="9"/>
      <c r="AF645" s="37"/>
      <c r="AG645" s="16"/>
      <c r="AK645" s="6"/>
      <c r="AM645" s="6"/>
      <c r="AP645" s="38"/>
      <c r="AQ645" s="9"/>
      <c r="AR645" s="14"/>
      <c r="AS645" s="39"/>
      <c r="AU645" s="9"/>
      <c r="AW645" s="9"/>
    </row>
    <row r="646" customFormat="false" ht="15" hidden="false" customHeight="true" outlineLevel="0" collapsed="false">
      <c r="R646" s="5"/>
      <c r="S646" s="6"/>
      <c r="T646" s="5"/>
      <c r="U646" s="6"/>
      <c r="V646" s="5"/>
      <c r="W646" s="35"/>
      <c r="X646" s="36"/>
      <c r="Y646" s="9"/>
      <c r="AA646" s="9"/>
      <c r="AB646" s="17"/>
      <c r="AC646" s="9"/>
      <c r="AE646" s="9"/>
      <c r="AF646" s="37"/>
      <c r="AG646" s="16"/>
      <c r="AK646" s="6"/>
      <c r="AM646" s="6"/>
      <c r="AP646" s="38"/>
      <c r="AQ646" s="9"/>
      <c r="AR646" s="14"/>
      <c r="AS646" s="39"/>
      <c r="AU646" s="9"/>
      <c r="AW646" s="9"/>
    </row>
    <row r="647" customFormat="false" ht="15" hidden="false" customHeight="true" outlineLevel="0" collapsed="false">
      <c r="R647" s="5"/>
      <c r="S647" s="6"/>
      <c r="T647" s="5"/>
      <c r="U647" s="6"/>
      <c r="V647" s="5"/>
      <c r="W647" s="35"/>
      <c r="X647" s="36"/>
      <c r="Y647" s="9"/>
      <c r="AA647" s="9"/>
      <c r="AB647" s="17"/>
      <c r="AC647" s="9"/>
      <c r="AE647" s="9"/>
      <c r="AF647" s="37"/>
      <c r="AG647" s="16"/>
      <c r="AK647" s="6"/>
      <c r="AM647" s="6"/>
      <c r="AP647" s="38"/>
      <c r="AQ647" s="9"/>
      <c r="AR647" s="14"/>
      <c r="AS647" s="39"/>
      <c r="AU647" s="9"/>
      <c r="AW647" s="9"/>
    </row>
    <row r="648" customFormat="false" ht="15" hidden="false" customHeight="true" outlineLevel="0" collapsed="false">
      <c r="R648" s="5"/>
      <c r="S648" s="6"/>
      <c r="T648" s="5"/>
      <c r="U648" s="6"/>
      <c r="V648" s="5"/>
      <c r="W648" s="35"/>
      <c r="X648" s="36"/>
      <c r="Y648" s="9"/>
      <c r="AA648" s="9"/>
      <c r="AB648" s="17"/>
      <c r="AC648" s="9"/>
      <c r="AE648" s="9"/>
      <c r="AF648" s="37"/>
      <c r="AG648" s="16"/>
      <c r="AK648" s="6"/>
      <c r="AM648" s="6"/>
      <c r="AP648" s="38"/>
      <c r="AQ648" s="9"/>
      <c r="AR648" s="14"/>
      <c r="AS648" s="39"/>
      <c r="AU648" s="9"/>
      <c r="AW648" s="9"/>
    </row>
    <row r="649" customFormat="false" ht="15" hidden="false" customHeight="true" outlineLevel="0" collapsed="false">
      <c r="R649" s="5"/>
      <c r="S649" s="6"/>
      <c r="T649" s="5"/>
      <c r="U649" s="6"/>
      <c r="V649" s="5"/>
      <c r="W649" s="35"/>
      <c r="X649" s="36"/>
      <c r="Y649" s="9"/>
      <c r="AA649" s="9"/>
      <c r="AB649" s="17"/>
      <c r="AC649" s="9"/>
      <c r="AE649" s="9"/>
      <c r="AF649" s="37"/>
      <c r="AG649" s="16"/>
      <c r="AK649" s="6"/>
      <c r="AM649" s="6"/>
      <c r="AP649" s="38"/>
      <c r="AQ649" s="9"/>
      <c r="AR649" s="14"/>
      <c r="AS649" s="39"/>
      <c r="AU649" s="9"/>
      <c r="AW649" s="9"/>
    </row>
    <row r="650" customFormat="false" ht="15" hidden="false" customHeight="true" outlineLevel="0" collapsed="false">
      <c r="R650" s="5"/>
      <c r="S650" s="6"/>
      <c r="T650" s="5"/>
      <c r="U650" s="6"/>
      <c r="V650" s="5"/>
      <c r="W650" s="35"/>
      <c r="X650" s="36"/>
      <c r="Y650" s="9"/>
      <c r="AA650" s="9"/>
      <c r="AB650" s="17"/>
      <c r="AC650" s="9"/>
      <c r="AE650" s="9"/>
      <c r="AF650" s="37"/>
      <c r="AG650" s="16"/>
      <c r="AK650" s="6"/>
      <c r="AM650" s="6"/>
      <c r="AP650" s="38"/>
      <c r="AQ650" s="9"/>
      <c r="AR650" s="14"/>
      <c r="AS650" s="39"/>
      <c r="AU650" s="9"/>
      <c r="AW650" s="9"/>
    </row>
    <row r="651" customFormat="false" ht="15" hidden="false" customHeight="true" outlineLevel="0" collapsed="false">
      <c r="R651" s="5"/>
      <c r="S651" s="6"/>
      <c r="T651" s="5"/>
      <c r="U651" s="6"/>
      <c r="V651" s="5"/>
      <c r="W651" s="35"/>
      <c r="X651" s="36"/>
      <c r="Y651" s="9"/>
      <c r="AA651" s="9"/>
      <c r="AB651" s="17"/>
      <c r="AC651" s="9"/>
      <c r="AE651" s="9"/>
      <c r="AF651" s="37"/>
      <c r="AG651" s="16"/>
      <c r="AK651" s="6"/>
      <c r="AM651" s="6"/>
      <c r="AP651" s="38"/>
      <c r="AQ651" s="9"/>
      <c r="AR651" s="14"/>
      <c r="AS651" s="39"/>
      <c r="AU651" s="9"/>
      <c r="AW651" s="9"/>
    </row>
    <row r="652" customFormat="false" ht="15" hidden="false" customHeight="true" outlineLevel="0" collapsed="false">
      <c r="R652" s="5"/>
      <c r="S652" s="6"/>
      <c r="T652" s="5"/>
      <c r="U652" s="6"/>
      <c r="V652" s="5"/>
      <c r="W652" s="35"/>
      <c r="X652" s="36"/>
      <c r="Y652" s="9"/>
      <c r="AA652" s="9"/>
      <c r="AB652" s="17"/>
      <c r="AC652" s="9"/>
      <c r="AE652" s="9"/>
      <c r="AF652" s="37"/>
      <c r="AG652" s="16"/>
      <c r="AK652" s="6"/>
      <c r="AM652" s="6"/>
      <c r="AP652" s="38"/>
      <c r="AQ652" s="9"/>
      <c r="AR652" s="14"/>
      <c r="AS652" s="39"/>
      <c r="AU652" s="9"/>
      <c r="AW652" s="9"/>
    </row>
    <row r="653" customFormat="false" ht="15" hidden="false" customHeight="true" outlineLevel="0" collapsed="false">
      <c r="R653" s="5"/>
      <c r="S653" s="6"/>
      <c r="T653" s="5"/>
      <c r="U653" s="6"/>
      <c r="V653" s="5"/>
      <c r="W653" s="35"/>
      <c r="X653" s="36"/>
      <c r="Y653" s="9"/>
      <c r="AA653" s="9"/>
      <c r="AB653" s="17"/>
      <c r="AC653" s="9"/>
      <c r="AE653" s="9"/>
      <c r="AF653" s="37"/>
      <c r="AG653" s="16"/>
      <c r="AK653" s="6"/>
      <c r="AM653" s="6"/>
      <c r="AP653" s="38"/>
      <c r="AQ653" s="9"/>
      <c r="AR653" s="14"/>
      <c r="AS653" s="39"/>
      <c r="AU653" s="9"/>
      <c r="AW653" s="9"/>
    </row>
    <row r="654" customFormat="false" ht="15" hidden="false" customHeight="true" outlineLevel="0" collapsed="false">
      <c r="R654" s="5"/>
      <c r="S654" s="6"/>
      <c r="T654" s="5"/>
      <c r="U654" s="6"/>
      <c r="V654" s="5"/>
      <c r="W654" s="35"/>
      <c r="X654" s="36"/>
      <c r="Y654" s="9"/>
      <c r="AA654" s="9"/>
      <c r="AB654" s="17"/>
      <c r="AC654" s="9"/>
      <c r="AE654" s="9"/>
      <c r="AF654" s="37"/>
      <c r="AG654" s="16"/>
      <c r="AK654" s="6"/>
      <c r="AM654" s="6"/>
      <c r="AP654" s="38"/>
      <c r="AQ654" s="9"/>
      <c r="AR654" s="14"/>
      <c r="AS654" s="39"/>
      <c r="AU654" s="9"/>
      <c r="AW654" s="9"/>
    </row>
    <row r="655" customFormat="false" ht="15" hidden="false" customHeight="true" outlineLevel="0" collapsed="false">
      <c r="R655" s="5"/>
      <c r="S655" s="6"/>
      <c r="T655" s="5"/>
      <c r="U655" s="6"/>
      <c r="V655" s="5"/>
      <c r="W655" s="35"/>
      <c r="X655" s="36"/>
      <c r="Y655" s="9"/>
      <c r="AA655" s="9"/>
      <c r="AB655" s="17"/>
      <c r="AC655" s="9"/>
      <c r="AE655" s="9"/>
      <c r="AF655" s="37"/>
      <c r="AG655" s="16"/>
      <c r="AK655" s="6"/>
      <c r="AM655" s="6"/>
      <c r="AP655" s="38"/>
      <c r="AQ655" s="9"/>
      <c r="AR655" s="14"/>
      <c r="AS655" s="39"/>
      <c r="AU655" s="9"/>
      <c r="AW655" s="9"/>
    </row>
    <row r="656" customFormat="false" ht="15" hidden="false" customHeight="true" outlineLevel="0" collapsed="false">
      <c r="R656" s="5"/>
      <c r="S656" s="6"/>
      <c r="T656" s="5"/>
      <c r="U656" s="6"/>
      <c r="V656" s="5"/>
      <c r="W656" s="35"/>
      <c r="X656" s="36"/>
      <c r="Y656" s="9"/>
      <c r="AA656" s="9"/>
      <c r="AB656" s="17"/>
      <c r="AC656" s="9"/>
      <c r="AE656" s="9"/>
      <c r="AF656" s="37"/>
      <c r="AG656" s="16"/>
      <c r="AK656" s="6"/>
      <c r="AM656" s="6"/>
      <c r="AP656" s="38"/>
      <c r="AQ656" s="9"/>
      <c r="AR656" s="14"/>
      <c r="AS656" s="39"/>
      <c r="AU656" s="9"/>
      <c r="AW656" s="9"/>
    </row>
    <row r="657" customFormat="false" ht="15" hidden="false" customHeight="true" outlineLevel="0" collapsed="false">
      <c r="R657" s="5"/>
      <c r="S657" s="6"/>
      <c r="T657" s="5"/>
      <c r="U657" s="6"/>
      <c r="V657" s="5"/>
      <c r="W657" s="35"/>
      <c r="X657" s="36"/>
      <c r="Y657" s="9"/>
      <c r="AA657" s="9"/>
      <c r="AB657" s="17"/>
      <c r="AC657" s="9"/>
      <c r="AE657" s="9"/>
      <c r="AF657" s="37"/>
      <c r="AG657" s="16"/>
      <c r="AK657" s="6"/>
      <c r="AM657" s="6"/>
      <c r="AP657" s="38"/>
      <c r="AQ657" s="9"/>
      <c r="AR657" s="14"/>
      <c r="AS657" s="39"/>
      <c r="AU657" s="9"/>
      <c r="AW657" s="9"/>
    </row>
    <row r="658" customFormat="false" ht="15" hidden="false" customHeight="true" outlineLevel="0" collapsed="false">
      <c r="R658" s="5"/>
      <c r="S658" s="6"/>
      <c r="T658" s="5"/>
      <c r="U658" s="6"/>
      <c r="V658" s="5"/>
      <c r="W658" s="35"/>
      <c r="X658" s="36"/>
      <c r="Y658" s="9"/>
      <c r="AA658" s="9"/>
      <c r="AB658" s="17"/>
      <c r="AC658" s="9"/>
      <c r="AE658" s="9"/>
      <c r="AF658" s="37"/>
      <c r="AG658" s="16"/>
      <c r="AK658" s="6"/>
      <c r="AM658" s="6"/>
      <c r="AP658" s="38"/>
      <c r="AQ658" s="9"/>
      <c r="AR658" s="14"/>
      <c r="AS658" s="39"/>
      <c r="AU658" s="9"/>
      <c r="AW658" s="9"/>
    </row>
    <row r="659" customFormat="false" ht="15" hidden="false" customHeight="true" outlineLevel="0" collapsed="false">
      <c r="R659" s="5"/>
      <c r="S659" s="6"/>
      <c r="T659" s="5"/>
      <c r="U659" s="6"/>
      <c r="V659" s="5"/>
      <c r="W659" s="35"/>
      <c r="X659" s="36"/>
      <c r="Y659" s="9"/>
      <c r="AA659" s="9"/>
      <c r="AB659" s="17"/>
      <c r="AC659" s="9"/>
      <c r="AE659" s="9"/>
      <c r="AF659" s="37"/>
      <c r="AG659" s="16"/>
      <c r="AK659" s="6"/>
      <c r="AM659" s="6"/>
      <c r="AP659" s="38"/>
      <c r="AQ659" s="9"/>
      <c r="AR659" s="14"/>
      <c r="AS659" s="39"/>
      <c r="AU659" s="9"/>
      <c r="AW659" s="9"/>
    </row>
    <row r="660" customFormat="false" ht="15" hidden="false" customHeight="true" outlineLevel="0" collapsed="false">
      <c r="R660" s="5"/>
      <c r="S660" s="6"/>
      <c r="T660" s="5"/>
      <c r="U660" s="6"/>
      <c r="V660" s="5"/>
      <c r="W660" s="35"/>
      <c r="X660" s="36"/>
      <c r="Y660" s="9"/>
      <c r="AA660" s="9"/>
      <c r="AB660" s="17"/>
      <c r="AC660" s="9"/>
      <c r="AE660" s="9"/>
      <c r="AF660" s="37"/>
      <c r="AG660" s="16"/>
      <c r="AK660" s="6"/>
      <c r="AM660" s="6"/>
      <c r="AP660" s="38"/>
      <c r="AQ660" s="9"/>
      <c r="AR660" s="14"/>
      <c r="AS660" s="39"/>
      <c r="AU660" s="9"/>
      <c r="AW660" s="9"/>
    </row>
    <row r="661" customFormat="false" ht="15" hidden="false" customHeight="true" outlineLevel="0" collapsed="false">
      <c r="R661" s="5"/>
      <c r="S661" s="6"/>
      <c r="T661" s="5"/>
      <c r="U661" s="6"/>
      <c r="V661" s="5"/>
      <c r="W661" s="35"/>
      <c r="X661" s="36"/>
      <c r="Y661" s="9"/>
      <c r="AA661" s="9"/>
      <c r="AB661" s="17"/>
      <c r="AC661" s="9"/>
      <c r="AE661" s="9"/>
      <c r="AF661" s="37"/>
      <c r="AG661" s="16"/>
      <c r="AK661" s="6"/>
      <c r="AM661" s="6"/>
      <c r="AP661" s="38"/>
      <c r="AQ661" s="9"/>
      <c r="AR661" s="14"/>
      <c r="AS661" s="39"/>
      <c r="AU661" s="9"/>
      <c r="AW661" s="9"/>
    </row>
    <row r="662" customFormat="false" ht="15" hidden="false" customHeight="true" outlineLevel="0" collapsed="false">
      <c r="R662" s="5"/>
      <c r="S662" s="6"/>
      <c r="T662" s="5"/>
      <c r="U662" s="6"/>
      <c r="V662" s="5"/>
      <c r="W662" s="35"/>
      <c r="X662" s="36"/>
      <c r="Y662" s="9"/>
      <c r="AA662" s="9"/>
      <c r="AB662" s="17"/>
      <c r="AC662" s="9"/>
      <c r="AE662" s="9"/>
      <c r="AF662" s="37"/>
      <c r="AG662" s="16"/>
      <c r="AK662" s="6"/>
      <c r="AM662" s="6"/>
      <c r="AP662" s="38"/>
      <c r="AQ662" s="9"/>
      <c r="AR662" s="14"/>
      <c r="AS662" s="39"/>
      <c r="AU662" s="9"/>
      <c r="AW662" s="9"/>
    </row>
    <row r="663" customFormat="false" ht="15" hidden="false" customHeight="true" outlineLevel="0" collapsed="false">
      <c r="R663" s="5"/>
      <c r="S663" s="6"/>
      <c r="T663" s="5"/>
      <c r="U663" s="6"/>
      <c r="V663" s="5"/>
      <c r="W663" s="35"/>
      <c r="X663" s="36"/>
      <c r="Y663" s="9"/>
      <c r="AA663" s="9"/>
      <c r="AB663" s="17"/>
      <c r="AC663" s="9"/>
      <c r="AE663" s="9"/>
      <c r="AF663" s="37"/>
      <c r="AG663" s="16"/>
      <c r="AK663" s="6"/>
      <c r="AM663" s="6"/>
      <c r="AP663" s="38"/>
      <c r="AQ663" s="9"/>
      <c r="AR663" s="14"/>
      <c r="AS663" s="39"/>
      <c r="AU663" s="9"/>
      <c r="AW663" s="9"/>
    </row>
    <row r="664" customFormat="false" ht="15" hidden="false" customHeight="true" outlineLevel="0" collapsed="false">
      <c r="R664" s="5"/>
      <c r="S664" s="6"/>
      <c r="T664" s="5"/>
      <c r="U664" s="6"/>
      <c r="V664" s="5"/>
      <c r="W664" s="35"/>
      <c r="X664" s="36"/>
      <c r="Y664" s="9"/>
      <c r="AA664" s="9"/>
      <c r="AB664" s="17"/>
      <c r="AC664" s="9"/>
      <c r="AE664" s="9"/>
      <c r="AF664" s="37"/>
      <c r="AG664" s="16"/>
      <c r="AK664" s="6"/>
      <c r="AM664" s="6"/>
      <c r="AP664" s="38"/>
      <c r="AQ664" s="9"/>
      <c r="AR664" s="14"/>
      <c r="AS664" s="39"/>
      <c r="AU664" s="9"/>
      <c r="AW664" s="9"/>
    </row>
    <row r="665" customFormat="false" ht="15" hidden="false" customHeight="true" outlineLevel="0" collapsed="false">
      <c r="R665" s="5"/>
      <c r="S665" s="6"/>
      <c r="T665" s="5"/>
      <c r="U665" s="6"/>
      <c r="V665" s="5"/>
      <c r="W665" s="35"/>
      <c r="X665" s="36"/>
      <c r="Y665" s="9"/>
      <c r="AA665" s="9"/>
      <c r="AB665" s="17"/>
      <c r="AC665" s="9"/>
      <c r="AE665" s="9"/>
      <c r="AF665" s="37"/>
      <c r="AG665" s="16"/>
      <c r="AK665" s="6"/>
      <c r="AM665" s="6"/>
      <c r="AP665" s="38"/>
      <c r="AQ665" s="9"/>
      <c r="AR665" s="14"/>
      <c r="AS665" s="39"/>
      <c r="AU665" s="9"/>
      <c r="AW665" s="9"/>
    </row>
    <row r="666" customFormat="false" ht="15" hidden="false" customHeight="true" outlineLevel="0" collapsed="false">
      <c r="R666" s="5"/>
      <c r="S666" s="6"/>
      <c r="T666" s="5"/>
      <c r="U666" s="6"/>
      <c r="V666" s="5"/>
      <c r="W666" s="35"/>
      <c r="X666" s="36"/>
      <c r="Y666" s="9"/>
      <c r="AA666" s="9"/>
      <c r="AB666" s="17"/>
      <c r="AC666" s="9"/>
      <c r="AE666" s="9"/>
      <c r="AF666" s="37"/>
      <c r="AG666" s="16"/>
      <c r="AK666" s="6"/>
      <c r="AM666" s="6"/>
      <c r="AP666" s="38"/>
      <c r="AQ666" s="9"/>
      <c r="AR666" s="14"/>
      <c r="AS666" s="39"/>
      <c r="AU666" s="9"/>
      <c r="AW666" s="9"/>
    </row>
    <row r="667" customFormat="false" ht="15" hidden="false" customHeight="true" outlineLevel="0" collapsed="false">
      <c r="R667" s="5"/>
      <c r="S667" s="6"/>
      <c r="T667" s="5"/>
      <c r="U667" s="6"/>
      <c r="V667" s="5"/>
      <c r="W667" s="35"/>
      <c r="X667" s="36"/>
      <c r="Y667" s="9"/>
      <c r="AA667" s="9"/>
      <c r="AB667" s="17"/>
      <c r="AC667" s="9"/>
      <c r="AE667" s="9"/>
      <c r="AF667" s="37"/>
      <c r="AG667" s="16"/>
      <c r="AK667" s="6"/>
      <c r="AM667" s="6"/>
      <c r="AP667" s="38"/>
      <c r="AQ667" s="9"/>
      <c r="AR667" s="14"/>
      <c r="AS667" s="39"/>
      <c r="AU667" s="9"/>
      <c r="AW667" s="9"/>
    </row>
    <row r="668" customFormat="false" ht="15" hidden="false" customHeight="true" outlineLevel="0" collapsed="false">
      <c r="R668" s="5"/>
      <c r="S668" s="6"/>
      <c r="T668" s="5"/>
      <c r="U668" s="6"/>
      <c r="V668" s="5"/>
      <c r="W668" s="35"/>
      <c r="X668" s="36"/>
      <c r="Y668" s="9"/>
      <c r="AA668" s="9"/>
      <c r="AB668" s="17"/>
      <c r="AC668" s="9"/>
      <c r="AE668" s="9"/>
      <c r="AF668" s="37"/>
      <c r="AG668" s="16"/>
      <c r="AK668" s="6"/>
      <c r="AM668" s="6"/>
      <c r="AP668" s="38"/>
      <c r="AQ668" s="9"/>
      <c r="AR668" s="14"/>
      <c r="AS668" s="39"/>
      <c r="AU668" s="9"/>
      <c r="AW668" s="9"/>
    </row>
    <row r="669" customFormat="false" ht="15" hidden="false" customHeight="true" outlineLevel="0" collapsed="false">
      <c r="R669" s="5"/>
      <c r="S669" s="6"/>
      <c r="T669" s="5"/>
      <c r="U669" s="6"/>
      <c r="V669" s="5"/>
      <c r="W669" s="35"/>
      <c r="X669" s="36"/>
      <c r="Y669" s="9"/>
      <c r="AA669" s="9"/>
      <c r="AB669" s="17"/>
      <c r="AC669" s="9"/>
      <c r="AE669" s="9"/>
      <c r="AF669" s="37"/>
      <c r="AG669" s="16"/>
      <c r="AK669" s="6"/>
      <c r="AM669" s="6"/>
      <c r="AP669" s="38"/>
      <c r="AQ669" s="9"/>
      <c r="AR669" s="14"/>
      <c r="AS669" s="39"/>
      <c r="AU669" s="9"/>
      <c r="AW669" s="9"/>
    </row>
    <row r="670" customFormat="false" ht="15" hidden="false" customHeight="true" outlineLevel="0" collapsed="false">
      <c r="R670" s="5"/>
      <c r="S670" s="6"/>
      <c r="T670" s="5"/>
      <c r="U670" s="6"/>
      <c r="V670" s="5"/>
      <c r="W670" s="35"/>
      <c r="X670" s="36"/>
      <c r="Y670" s="9"/>
      <c r="AA670" s="9"/>
      <c r="AB670" s="17"/>
      <c r="AC670" s="9"/>
      <c r="AE670" s="9"/>
      <c r="AF670" s="37"/>
      <c r="AG670" s="16"/>
      <c r="AK670" s="6"/>
      <c r="AM670" s="6"/>
      <c r="AP670" s="38"/>
      <c r="AQ670" s="9"/>
      <c r="AR670" s="14"/>
      <c r="AS670" s="39"/>
      <c r="AU670" s="9"/>
      <c r="AW670" s="9"/>
    </row>
    <row r="671" customFormat="false" ht="15" hidden="false" customHeight="true" outlineLevel="0" collapsed="false">
      <c r="R671" s="5"/>
      <c r="S671" s="6"/>
      <c r="T671" s="5"/>
      <c r="U671" s="6"/>
      <c r="V671" s="5"/>
      <c r="W671" s="35"/>
      <c r="X671" s="36"/>
      <c r="Y671" s="9"/>
      <c r="AA671" s="9"/>
      <c r="AB671" s="17"/>
      <c r="AC671" s="9"/>
      <c r="AE671" s="9"/>
      <c r="AF671" s="37"/>
      <c r="AG671" s="16"/>
      <c r="AK671" s="6"/>
      <c r="AM671" s="6"/>
      <c r="AP671" s="38"/>
      <c r="AQ671" s="9"/>
      <c r="AR671" s="14"/>
      <c r="AS671" s="39"/>
      <c r="AU671" s="9"/>
      <c r="AW671" s="9"/>
    </row>
    <row r="672" customFormat="false" ht="15" hidden="false" customHeight="true" outlineLevel="0" collapsed="false">
      <c r="R672" s="5"/>
      <c r="S672" s="6"/>
      <c r="T672" s="5"/>
      <c r="U672" s="6"/>
      <c r="V672" s="5"/>
      <c r="W672" s="35"/>
      <c r="X672" s="36"/>
      <c r="Y672" s="9"/>
      <c r="AA672" s="9"/>
      <c r="AB672" s="17"/>
      <c r="AC672" s="9"/>
      <c r="AE672" s="9"/>
      <c r="AF672" s="37"/>
      <c r="AG672" s="16"/>
      <c r="AK672" s="6"/>
      <c r="AM672" s="6"/>
      <c r="AP672" s="38"/>
      <c r="AQ672" s="9"/>
      <c r="AR672" s="14"/>
      <c r="AS672" s="39"/>
      <c r="AU672" s="9"/>
      <c r="AW672" s="9"/>
    </row>
    <row r="673" customFormat="false" ht="15" hidden="false" customHeight="true" outlineLevel="0" collapsed="false">
      <c r="R673" s="5"/>
      <c r="S673" s="6"/>
      <c r="T673" s="5"/>
      <c r="U673" s="6"/>
      <c r="V673" s="5"/>
      <c r="W673" s="35"/>
      <c r="X673" s="36"/>
      <c r="Y673" s="9"/>
      <c r="AA673" s="9"/>
      <c r="AB673" s="17"/>
      <c r="AC673" s="9"/>
      <c r="AE673" s="9"/>
      <c r="AF673" s="37"/>
      <c r="AG673" s="16"/>
      <c r="AK673" s="6"/>
      <c r="AM673" s="6"/>
      <c r="AP673" s="38"/>
      <c r="AQ673" s="9"/>
      <c r="AR673" s="14"/>
      <c r="AS673" s="39"/>
      <c r="AU673" s="9"/>
      <c r="AW673" s="9"/>
    </row>
    <row r="674" customFormat="false" ht="15" hidden="false" customHeight="true" outlineLevel="0" collapsed="false">
      <c r="R674" s="5"/>
      <c r="S674" s="6"/>
      <c r="T674" s="5"/>
      <c r="U674" s="6"/>
      <c r="V674" s="5"/>
      <c r="W674" s="35"/>
      <c r="X674" s="36"/>
      <c r="Y674" s="9"/>
      <c r="AA674" s="9"/>
      <c r="AB674" s="17"/>
      <c r="AC674" s="9"/>
      <c r="AE674" s="9"/>
      <c r="AF674" s="37"/>
      <c r="AG674" s="16"/>
      <c r="AK674" s="6"/>
      <c r="AM674" s="6"/>
      <c r="AP674" s="38"/>
      <c r="AQ674" s="9"/>
      <c r="AR674" s="14"/>
      <c r="AS674" s="39"/>
      <c r="AU674" s="9"/>
      <c r="AW674" s="9"/>
    </row>
    <row r="675" customFormat="false" ht="15" hidden="false" customHeight="true" outlineLevel="0" collapsed="false">
      <c r="R675" s="5"/>
      <c r="S675" s="6"/>
      <c r="T675" s="5"/>
      <c r="U675" s="6"/>
      <c r="V675" s="5"/>
      <c r="W675" s="35"/>
      <c r="X675" s="36"/>
      <c r="Y675" s="9"/>
      <c r="AA675" s="9"/>
      <c r="AB675" s="17"/>
      <c r="AC675" s="9"/>
      <c r="AE675" s="9"/>
      <c r="AF675" s="37"/>
      <c r="AG675" s="16"/>
      <c r="AK675" s="6"/>
      <c r="AM675" s="6"/>
      <c r="AP675" s="38"/>
      <c r="AQ675" s="9"/>
      <c r="AR675" s="14"/>
      <c r="AS675" s="39"/>
      <c r="AU675" s="9"/>
      <c r="AW675" s="9"/>
    </row>
    <row r="676" customFormat="false" ht="15" hidden="false" customHeight="true" outlineLevel="0" collapsed="false">
      <c r="R676" s="5"/>
      <c r="S676" s="6"/>
      <c r="T676" s="5"/>
      <c r="U676" s="6"/>
      <c r="V676" s="5"/>
      <c r="W676" s="35"/>
      <c r="X676" s="36"/>
      <c r="Y676" s="9"/>
      <c r="AA676" s="9"/>
      <c r="AB676" s="17"/>
      <c r="AC676" s="9"/>
      <c r="AE676" s="9"/>
      <c r="AF676" s="37"/>
      <c r="AG676" s="16"/>
      <c r="AK676" s="6"/>
      <c r="AM676" s="6"/>
      <c r="AP676" s="38"/>
      <c r="AQ676" s="9"/>
      <c r="AR676" s="14"/>
      <c r="AS676" s="39"/>
      <c r="AU676" s="9"/>
      <c r="AW676" s="9"/>
    </row>
    <row r="677" customFormat="false" ht="15" hidden="false" customHeight="true" outlineLevel="0" collapsed="false">
      <c r="R677" s="5"/>
      <c r="S677" s="6"/>
      <c r="T677" s="5"/>
      <c r="U677" s="6"/>
      <c r="V677" s="5"/>
      <c r="W677" s="35"/>
      <c r="X677" s="36"/>
      <c r="Y677" s="9"/>
      <c r="AA677" s="9"/>
      <c r="AB677" s="17"/>
      <c r="AC677" s="9"/>
      <c r="AE677" s="9"/>
      <c r="AF677" s="37"/>
      <c r="AG677" s="16"/>
      <c r="AK677" s="6"/>
      <c r="AM677" s="6"/>
      <c r="AP677" s="38"/>
      <c r="AQ677" s="9"/>
      <c r="AR677" s="14"/>
      <c r="AS677" s="39"/>
      <c r="AU677" s="9"/>
      <c r="AW677" s="9"/>
    </row>
    <row r="678" customFormat="false" ht="15" hidden="false" customHeight="true" outlineLevel="0" collapsed="false">
      <c r="R678" s="5"/>
      <c r="S678" s="6"/>
      <c r="T678" s="5"/>
      <c r="U678" s="6"/>
      <c r="V678" s="5"/>
      <c r="W678" s="35"/>
      <c r="X678" s="36"/>
      <c r="Y678" s="9"/>
      <c r="AA678" s="9"/>
      <c r="AB678" s="17"/>
      <c r="AC678" s="9"/>
      <c r="AE678" s="9"/>
      <c r="AF678" s="37"/>
      <c r="AG678" s="16"/>
      <c r="AK678" s="6"/>
      <c r="AM678" s="6"/>
      <c r="AP678" s="38"/>
      <c r="AQ678" s="9"/>
      <c r="AR678" s="14"/>
      <c r="AS678" s="39"/>
      <c r="AU678" s="9"/>
      <c r="AW678" s="9"/>
    </row>
    <row r="679" customFormat="false" ht="15" hidden="false" customHeight="true" outlineLevel="0" collapsed="false">
      <c r="R679" s="5"/>
      <c r="S679" s="6"/>
      <c r="T679" s="5"/>
      <c r="U679" s="6"/>
      <c r="V679" s="5"/>
      <c r="W679" s="35"/>
      <c r="X679" s="36"/>
      <c r="Y679" s="9"/>
      <c r="AA679" s="9"/>
      <c r="AB679" s="17"/>
      <c r="AC679" s="9"/>
      <c r="AE679" s="9"/>
      <c r="AF679" s="37"/>
      <c r="AG679" s="16"/>
      <c r="AK679" s="6"/>
      <c r="AM679" s="6"/>
      <c r="AP679" s="38"/>
      <c r="AQ679" s="9"/>
      <c r="AR679" s="14"/>
      <c r="AS679" s="39"/>
      <c r="AU679" s="9"/>
      <c r="AW679" s="9"/>
    </row>
    <row r="680" customFormat="false" ht="15" hidden="false" customHeight="true" outlineLevel="0" collapsed="false">
      <c r="R680" s="5"/>
      <c r="S680" s="6"/>
      <c r="T680" s="5"/>
      <c r="U680" s="6"/>
      <c r="V680" s="5"/>
      <c r="W680" s="35"/>
      <c r="X680" s="36"/>
      <c r="Y680" s="9"/>
      <c r="AA680" s="9"/>
      <c r="AB680" s="17"/>
      <c r="AC680" s="9"/>
      <c r="AE680" s="9"/>
      <c r="AF680" s="37"/>
      <c r="AG680" s="16"/>
      <c r="AK680" s="6"/>
      <c r="AM680" s="6"/>
      <c r="AP680" s="38"/>
      <c r="AQ680" s="9"/>
      <c r="AR680" s="14"/>
      <c r="AS680" s="39"/>
      <c r="AU680" s="9"/>
      <c r="AW680" s="9"/>
    </row>
    <row r="681" customFormat="false" ht="15" hidden="false" customHeight="true" outlineLevel="0" collapsed="false">
      <c r="R681" s="5"/>
      <c r="S681" s="6"/>
      <c r="T681" s="5"/>
      <c r="U681" s="6"/>
      <c r="V681" s="5"/>
      <c r="W681" s="35"/>
      <c r="X681" s="36"/>
      <c r="Y681" s="9"/>
      <c r="AA681" s="9"/>
      <c r="AB681" s="17"/>
      <c r="AC681" s="9"/>
      <c r="AE681" s="9"/>
      <c r="AF681" s="37"/>
      <c r="AG681" s="16"/>
      <c r="AK681" s="6"/>
      <c r="AM681" s="6"/>
      <c r="AP681" s="38"/>
      <c r="AQ681" s="9"/>
      <c r="AR681" s="14"/>
      <c r="AS681" s="39"/>
      <c r="AU681" s="9"/>
      <c r="AW681" s="9"/>
    </row>
    <row r="682" customFormat="false" ht="15" hidden="false" customHeight="true" outlineLevel="0" collapsed="false">
      <c r="R682" s="5"/>
      <c r="S682" s="6"/>
      <c r="T682" s="5"/>
      <c r="U682" s="6"/>
      <c r="V682" s="5"/>
      <c r="W682" s="35"/>
      <c r="X682" s="36"/>
      <c r="Y682" s="9"/>
      <c r="AA682" s="9"/>
      <c r="AB682" s="17"/>
      <c r="AC682" s="9"/>
      <c r="AE682" s="9"/>
      <c r="AF682" s="37"/>
      <c r="AG682" s="16"/>
      <c r="AK682" s="6"/>
      <c r="AM682" s="6"/>
      <c r="AP682" s="38"/>
      <c r="AQ682" s="9"/>
      <c r="AR682" s="14"/>
      <c r="AS682" s="39"/>
      <c r="AU682" s="9"/>
      <c r="AW682" s="9"/>
    </row>
    <row r="683" customFormat="false" ht="15" hidden="false" customHeight="true" outlineLevel="0" collapsed="false">
      <c r="R683" s="5"/>
      <c r="S683" s="6"/>
      <c r="T683" s="5"/>
      <c r="U683" s="6"/>
      <c r="V683" s="5"/>
      <c r="W683" s="35"/>
      <c r="X683" s="36"/>
      <c r="Y683" s="9"/>
      <c r="AA683" s="9"/>
      <c r="AB683" s="17"/>
      <c r="AC683" s="9"/>
      <c r="AE683" s="9"/>
      <c r="AF683" s="37"/>
      <c r="AG683" s="16"/>
      <c r="AK683" s="6"/>
      <c r="AM683" s="6"/>
      <c r="AP683" s="38"/>
      <c r="AQ683" s="9"/>
      <c r="AR683" s="14"/>
      <c r="AS683" s="39"/>
      <c r="AU683" s="9"/>
      <c r="AW683" s="9"/>
    </row>
    <row r="684" customFormat="false" ht="15" hidden="false" customHeight="true" outlineLevel="0" collapsed="false">
      <c r="R684" s="5"/>
      <c r="S684" s="6"/>
      <c r="T684" s="5"/>
      <c r="U684" s="6"/>
      <c r="V684" s="5"/>
      <c r="W684" s="35"/>
      <c r="X684" s="36"/>
      <c r="Y684" s="9"/>
      <c r="AA684" s="9"/>
      <c r="AB684" s="17"/>
      <c r="AC684" s="9"/>
      <c r="AE684" s="9"/>
      <c r="AF684" s="37"/>
      <c r="AG684" s="16"/>
      <c r="AK684" s="6"/>
      <c r="AM684" s="6"/>
      <c r="AP684" s="38"/>
      <c r="AQ684" s="9"/>
      <c r="AR684" s="14"/>
      <c r="AS684" s="39"/>
      <c r="AU684" s="9"/>
      <c r="AW684" s="9"/>
    </row>
    <row r="685" customFormat="false" ht="15" hidden="false" customHeight="true" outlineLevel="0" collapsed="false">
      <c r="R685" s="5"/>
      <c r="S685" s="6"/>
      <c r="T685" s="5"/>
      <c r="U685" s="6"/>
      <c r="V685" s="5"/>
      <c r="W685" s="35"/>
      <c r="X685" s="36"/>
      <c r="Y685" s="9"/>
      <c r="AA685" s="9"/>
      <c r="AB685" s="17"/>
      <c r="AC685" s="9"/>
      <c r="AE685" s="9"/>
      <c r="AF685" s="37"/>
      <c r="AG685" s="16"/>
      <c r="AK685" s="6"/>
      <c r="AM685" s="6"/>
      <c r="AP685" s="38"/>
      <c r="AQ685" s="9"/>
      <c r="AR685" s="14"/>
      <c r="AS685" s="39"/>
      <c r="AU685" s="9"/>
      <c r="AW685" s="9"/>
    </row>
    <row r="686" customFormat="false" ht="15" hidden="false" customHeight="true" outlineLevel="0" collapsed="false">
      <c r="R686" s="5"/>
      <c r="S686" s="6"/>
      <c r="T686" s="5"/>
      <c r="U686" s="6"/>
      <c r="V686" s="5"/>
      <c r="W686" s="35"/>
      <c r="X686" s="36"/>
      <c r="Y686" s="9"/>
      <c r="AA686" s="9"/>
      <c r="AB686" s="17"/>
      <c r="AC686" s="9"/>
      <c r="AE686" s="9"/>
      <c r="AF686" s="37"/>
      <c r="AG686" s="16"/>
      <c r="AK686" s="6"/>
      <c r="AM686" s="6"/>
      <c r="AP686" s="38"/>
      <c r="AQ686" s="9"/>
      <c r="AR686" s="14"/>
      <c r="AS686" s="39"/>
      <c r="AU686" s="9"/>
      <c r="AW686" s="9"/>
    </row>
    <row r="687" customFormat="false" ht="15" hidden="false" customHeight="true" outlineLevel="0" collapsed="false">
      <c r="R687" s="5"/>
      <c r="S687" s="6"/>
      <c r="T687" s="5"/>
      <c r="U687" s="6"/>
      <c r="V687" s="5"/>
      <c r="W687" s="35"/>
      <c r="X687" s="36"/>
      <c r="Y687" s="9"/>
      <c r="AA687" s="9"/>
      <c r="AB687" s="17"/>
      <c r="AC687" s="9"/>
      <c r="AE687" s="9"/>
      <c r="AF687" s="37"/>
      <c r="AG687" s="16"/>
      <c r="AK687" s="6"/>
      <c r="AM687" s="6"/>
      <c r="AP687" s="38"/>
      <c r="AQ687" s="9"/>
      <c r="AR687" s="14"/>
      <c r="AS687" s="39"/>
      <c r="AU687" s="9"/>
      <c r="AW687" s="9"/>
    </row>
    <row r="688" customFormat="false" ht="15" hidden="false" customHeight="true" outlineLevel="0" collapsed="false">
      <c r="R688" s="5"/>
      <c r="S688" s="6"/>
      <c r="T688" s="5"/>
      <c r="U688" s="6"/>
      <c r="V688" s="5"/>
      <c r="W688" s="35"/>
      <c r="X688" s="36"/>
      <c r="Y688" s="9"/>
      <c r="AA688" s="9"/>
      <c r="AB688" s="17"/>
      <c r="AC688" s="9"/>
      <c r="AE688" s="9"/>
      <c r="AF688" s="37"/>
      <c r="AG688" s="16"/>
      <c r="AK688" s="6"/>
      <c r="AM688" s="6"/>
      <c r="AP688" s="38"/>
      <c r="AQ688" s="9"/>
      <c r="AR688" s="14"/>
      <c r="AS688" s="39"/>
      <c r="AU688" s="9"/>
      <c r="AW688" s="9"/>
    </row>
    <row r="689" customFormat="false" ht="15" hidden="false" customHeight="true" outlineLevel="0" collapsed="false">
      <c r="R689" s="5"/>
      <c r="S689" s="6"/>
      <c r="T689" s="5"/>
      <c r="U689" s="6"/>
      <c r="V689" s="5"/>
      <c r="W689" s="35"/>
      <c r="X689" s="36"/>
      <c r="Y689" s="9"/>
      <c r="AA689" s="9"/>
      <c r="AB689" s="17"/>
      <c r="AC689" s="9"/>
      <c r="AE689" s="9"/>
      <c r="AF689" s="37"/>
      <c r="AG689" s="16"/>
      <c r="AK689" s="6"/>
      <c r="AM689" s="6"/>
      <c r="AP689" s="38"/>
      <c r="AQ689" s="9"/>
      <c r="AR689" s="14"/>
      <c r="AS689" s="39"/>
      <c r="AU689" s="9"/>
      <c r="AW689" s="9"/>
    </row>
    <row r="690" customFormat="false" ht="15" hidden="false" customHeight="true" outlineLevel="0" collapsed="false">
      <c r="R690" s="5"/>
      <c r="S690" s="6"/>
      <c r="T690" s="5"/>
      <c r="U690" s="6"/>
      <c r="V690" s="5"/>
      <c r="W690" s="35"/>
      <c r="X690" s="36"/>
      <c r="Y690" s="9"/>
      <c r="AA690" s="9"/>
      <c r="AB690" s="17"/>
      <c r="AC690" s="9"/>
      <c r="AE690" s="9"/>
      <c r="AF690" s="37"/>
      <c r="AG690" s="16"/>
      <c r="AK690" s="6"/>
      <c r="AM690" s="6"/>
      <c r="AP690" s="38"/>
      <c r="AQ690" s="9"/>
      <c r="AR690" s="14"/>
      <c r="AS690" s="39"/>
      <c r="AU690" s="9"/>
      <c r="AW690" s="9"/>
    </row>
    <row r="691" customFormat="false" ht="15" hidden="false" customHeight="true" outlineLevel="0" collapsed="false">
      <c r="R691" s="5"/>
      <c r="S691" s="6"/>
      <c r="T691" s="5"/>
      <c r="U691" s="6"/>
      <c r="V691" s="5"/>
      <c r="W691" s="35"/>
      <c r="X691" s="36"/>
      <c r="Y691" s="9"/>
      <c r="AA691" s="9"/>
      <c r="AB691" s="17"/>
      <c r="AC691" s="9"/>
      <c r="AE691" s="9"/>
      <c r="AF691" s="37"/>
      <c r="AG691" s="16"/>
      <c r="AK691" s="6"/>
      <c r="AM691" s="6"/>
      <c r="AP691" s="38"/>
      <c r="AQ691" s="9"/>
      <c r="AR691" s="14"/>
      <c r="AS691" s="39"/>
      <c r="AU691" s="9"/>
      <c r="AW691" s="9"/>
    </row>
    <row r="692" customFormat="false" ht="15" hidden="false" customHeight="true" outlineLevel="0" collapsed="false">
      <c r="R692" s="5"/>
      <c r="S692" s="6"/>
      <c r="T692" s="5"/>
      <c r="U692" s="6"/>
      <c r="V692" s="5"/>
      <c r="W692" s="35"/>
      <c r="X692" s="36"/>
      <c r="Y692" s="9"/>
      <c r="AA692" s="9"/>
      <c r="AB692" s="17"/>
      <c r="AC692" s="9"/>
      <c r="AE692" s="9"/>
      <c r="AF692" s="37"/>
      <c r="AG692" s="16"/>
      <c r="AK692" s="6"/>
      <c r="AM692" s="6"/>
      <c r="AP692" s="38"/>
      <c r="AQ692" s="9"/>
      <c r="AR692" s="14"/>
      <c r="AS692" s="39"/>
      <c r="AU692" s="9"/>
      <c r="AW692" s="9"/>
    </row>
    <row r="693" customFormat="false" ht="15" hidden="false" customHeight="true" outlineLevel="0" collapsed="false">
      <c r="R693" s="5"/>
      <c r="S693" s="6"/>
      <c r="T693" s="5"/>
      <c r="U693" s="6"/>
      <c r="V693" s="5"/>
      <c r="W693" s="35"/>
      <c r="X693" s="36"/>
      <c r="Y693" s="9"/>
      <c r="AA693" s="9"/>
      <c r="AB693" s="17"/>
      <c r="AC693" s="9"/>
      <c r="AE693" s="9"/>
      <c r="AF693" s="37"/>
      <c r="AG693" s="16"/>
      <c r="AK693" s="6"/>
      <c r="AM693" s="6"/>
      <c r="AP693" s="38"/>
      <c r="AQ693" s="9"/>
      <c r="AR693" s="14"/>
      <c r="AS693" s="39"/>
      <c r="AU693" s="9"/>
      <c r="AW693" s="9"/>
    </row>
    <row r="694" customFormat="false" ht="15" hidden="false" customHeight="true" outlineLevel="0" collapsed="false">
      <c r="R694" s="5"/>
      <c r="S694" s="6"/>
      <c r="T694" s="5"/>
      <c r="U694" s="6"/>
      <c r="V694" s="5"/>
      <c r="W694" s="35"/>
      <c r="X694" s="36"/>
      <c r="Y694" s="9"/>
      <c r="AA694" s="9"/>
      <c r="AB694" s="17"/>
      <c r="AC694" s="9"/>
      <c r="AE694" s="9"/>
      <c r="AF694" s="37"/>
      <c r="AG694" s="16"/>
      <c r="AK694" s="6"/>
      <c r="AM694" s="6"/>
      <c r="AP694" s="38"/>
      <c r="AQ694" s="9"/>
      <c r="AR694" s="14"/>
      <c r="AS694" s="39"/>
      <c r="AU694" s="9"/>
      <c r="AW694" s="9"/>
    </row>
    <row r="695" customFormat="false" ht="15" hidden="false" customHeight="true" outlineLevel="0" collapsed="false">
      <c r="R695" s="5"/>
      <c r="S695" s="6"/>
      <c r="T695" s="5"/>
      <c r="U695" s="6"/>
      <c r="V695" s="5"/>
      <c r="W695" s="35"/>
      <c r="X695" s="36"/>
      <c r="Y695" s="9"/>
      <c r="AA695" s="9"/>
      <c r="AB695" s="17"/>
      <c r="AC695" s="9"/>
      <c r="AE695" s="9"/>
      <c r="AF695" s="37"/>
      <c r="AG695" s="16"/>
      <c r="AK695" s="6"/>
      <c r="AM695" s="6"/>
      <c r="AP695" s="38"/>
      <c r="AQ695" s="9"/>
      <c r="AR695" s="14"/>
      <c r="AS695" s="39"/>
      <c r="AU695" s="9"/>
      <c r="AW695" s="9"/>
    </row>
    <row r="696" customFormat="false" ht="15" hidden="false" customHeight="true" outlineLevel="0" collapsed="false">
      <c r="R696" s="5"/>
      <c r="S696" s="6"/>
      <c r="T696" s="5"/>
      <c r="U696" s="6"/>
      <c r="V696" s="5"/>
      <c r="W696" s="35"/>
      <c r="X696" s="36"/>
      <c r="Y696" s="9"/>
      <c r="AA696" s="9"/>
      <c r="AB696" s="17"/>
      <c r="AC696" s="9"/>
      <c r="AE696" s="9"/>
      <c r="AF696" s="37"/>
      <c r="AG696" s="16"/>
      <c r="AK696" s="6"/>
      <c r="AM696" s="6"/>
      <c r="AP696" s="38"/>
      <c r="AQ696" s="9"/>
      <c r="AR696" s="14"/>
      <c r="AS696" s="39"/>
      <c r="AU696" s="9"/>
      <c r="AW696" s="9"/>
    </row>
    <row r="697" customFormat="false" ht="15" hidden="false" customHeight="true" outlineLevel="0" collapsed="false">
      <c r="R697" s="5"/>
      <c r="S697" s="6"/>
      <c r="T697" s="5"/>
      <c r="U697" s="6"/>
      <c r="V697" s="5"/>
      <c r="W697" s="35"/>
      <c r="X697" s="36"/>
      <c r="Y697" s="9"/>
      <c r="AA697" s="9"/>
      <c r="AB697" s="17"/>
      <c r="AC697" s="9"/>
      <c r="AE697" s="9"/>
      <c r="AF697" s="37"/>
      <c r="AG697" s="16"/>
      <c r="AK697" s="6"/>
      <c r="AM697" s="6"/>
      <c r="AP697" s="38"/>
      <c r="AQ697" s="9"/>
      <c r="AR697" s="14"/>
      <c r="AS697" s="39"/>
      <c r="AU697" s="9"/>
      <c r="AW697" s="9"/>
    </row>
    <row r="698" customFormat="false" ht="15" hidden="false" customHeight="true" outlineLevel="0" collapsed="false">
      <c r="R698" s="5"/>
      <c r="S698" s="6"/>
      <c r="T698" s="5"/>
      <c r="U698" s="6"/>
      <c r="V698" s="5"/>
      <c r="W698" s="35"/>
      <c r="X698" s="36"/>
      <c r="Y698" s="9"/>
      <c r="AA698" s="9"/>
      <c r="AB698" s="17"/>
      <c r="AC698" s="9"/>
      <c r="AE698" s="9"/>
      <c r="AF698" s="37"/>
      <c r="AG698" s="16"/>
      <c r="AK698" s="6"/>
      <c r="AM698" s="6"/>
      <c r="AP698" s="38"/>
      <c r="AQ698" s="9"/>
      <c r="AR698" s="14"/>
      <c r="AS698" s="39"/>
      <c r="AU698" s="9"/>
      <c r="AW698" s="9"/>
    </row>
    <row r="699" customFormat="false" ht="15" hidden="false" customHeight="true" outlineLevel="0" collapsed="false">
      <c r="R699" s="5"/>
      <c r="S699" s="6"/>
      <c r="T699" s="5"/>
      <c r="U699" s="6"/>
      <c r="V699" s="5"/>
      <c r="W699" s="35"/>
      <c r="X699" s="36"/>
      <c r="Y699" s="9"/>
      <c r="AA699" s="9"/>
      <c r="AB699" s="17"/>
      <c r="AC699" s="9"/>
      <c r="AE699" s="9"/>
      <c r="AF699" s="37"/>
      <c r="AG699" s="16"/>
      <c r="AK699" s="6"/>
      <c r="AM699" s="6"/>
      <c r="AP699" s="38"/>
      <c r="AQ699" s="9"/>
      <c r="AR699" s="14"/>
      <c r="AS699" s="39"/>
      <c r="AU699" s="9"/>
      <c r="AW699" s="9"/>
    </row>
    <row r="700" customFormat="false" ht="15" hidden="false" customHeight="true" outlineLevel="0" collapsed="false">
      <c r="R700" s="5"/>
      <c r="S700" s="6"/>
      <c r="T700" s="5"/>
      <c r="U700" s="6"/>
      <c r="V700" s="5"/>
      <c r="W700" s="35"/>
      <c r="X700" s="36"/>
      <c r="Y700" s="9"/>
      <c r="AA700" s="9"/>
      <c r="AB700" s="17"/>
      <c r="AC700" s="9"/>
      <c r="AE700" s="9"/>
      <c r="AF700" s="37"/>
      <c r="AG700" s="16"/>
      <c r="AK700" s="6"/>
      <c r="AM700" s="6"/>
      <c r="AP700" s="38"/>
      <c r="AQ700" s="9"/>
      <c r="AR700" s="14"/>
      <c r="AS700" s="39"/>
      <c r="AU700" s="9"/>
      <c r="AW700" s="9"/>
    </row>
    <row r="701" customFormat="false" ht="15" hidden="false" customHeight="true" outlineLevel="0" collapsed="false">
      <c r="R701" s="5"/>
      <c r="S701" s="6"/>
      <c r="T701" s="5"/>
      <c r="U701" s="6"/>
      <c r="V701" s="5"/>
      <c r="W701" s="35"/>
      <c r="X701" s="36"/>
      <c r="Y701" s="9"/>
      <c r="AA701" s="9"/>
      <c r="AB701" s="17"/>
      <c r="AC701" s="9"/>
      <c r="AE701" s="9"/>
      <c r="AF701" s="37"/>
      <c r="AG701" s="16"/>
      <c r="AK701" s="6"/>
      <c r="AM701" s="6"/>
      <c r="AP701" s="38"/>
      <c r="AQ701" s="9"/>
      <c r="AR701" s="14"/>
      <c r="AS701" s="39"/>
      <c r="AU701" s="9"/>
      <c r="AW701" s="9"/>
    </row>
    <row r="702" customFormat="false" ht="15" hidden="false" customHeight="true" outlineLevel="0" collapsed="false">
      <c r="R702" s="5"/>
      <c r="S702" s="6"/>
      <c r="T702" s="5"/>
      <c r="U702" s="6"/>
      <c r="V702" s="5"/>
      <c r="W702" s="35"/>
      <c r="X702" s="36"/>
      <c r="Y702" s="9"/>
      <c r="AA702" s="9"/>
      <c r="AB702" s="17"/>
      <c r="AC702" s="9"/>
      <c r="AE702" s="9"/>
      <c r="AF702" s="37"/>
      <c r="AG702" s="16"/>
      <c r="AK702" s="6"/>
      <c r="AM702" s="6"/>
      <c r="AP702" s="38"/>
      <c r="AQ702" s="9"/>
      <c r="AR702" s="14"/>
      <c r="AS702" s="39"/>
      <c r="AU702" s="9"/>
      <c r="AW702" s="9"/>
    </row>
    <row r="703" customFormat="false" ht="15" hidden="false" customHeight="true" outlineLevel="0" collapsed="false">
      <c r="R703" s="5"/>
      <c r="S703" s="6"/>
      <c r="T703" s="5"/>
      <c r="U703" s="6"/>
      <c r="V703" s="5"/>
      <c r="W703" s="35"/>
      <c r="X703" s="36"/>
      <c r="Y703" s="9"/>
      <c r="AA703" s="9"/>
      <c r="AB703" s="17"/>
      <c r="AC703" s="9"/>
      <c r="AE703" s="9"/>
      <c r="AF703" s="37"/>
      <c r="AG703" s="16"/>
      <c r="AK703" s="6"/>
      <c r="AM703" s="6"/>
      <c r="AP703" s="38"/>
      <c r="AQ703" s="9"/>
      <c r="AR703" s="14"/>
      <c r="AS703" s="39"/>
      <c r="AU703" s="9"/>
      <c r="AW703" s="9"/>
    </row>
    <row r="704" customFormat="false" ht="15" hidden="false" customHeight="true" outlineLevel="0" collapsed="false">
      <c r="R704" s="5"/>
      <c r="S704" s="6"/>
      <c r="T704" s="5"/>
      <c r="U704" s="6"/>
      <c r="V704" s="5"/>
      <c r="W704" s="35"/>
      <c r="X704" s="36"/>
      <c r="Y704" s="9"/>
      <c r="AA704" s="9"/>
      <c r="AB704" s="17"/>
      <c r="AC704" s="9"/>
      <c r="AE704" s="9"/>
      <c r="AF704" s="37"/>
      <c r="AG704" s="16"/>
      <c r="AK704" s="6"/>
      <c r="AM704" s="6"/>
      <c r="AP704" s="38"/>
      <c r="AQ704" s="9"/>
      <c r="AR704" s="14"/>
      <c r="AS704" s="39"/>
      <c r="AU704" s="9"/>
      <c r="AW704" s="9"/>
    </row>
    <row r="705" customFormat="false" ht="15" hidden="false" customHeight="true" outlineLevel="0" collapsed="false">
      <c r="R705" s="5"/>
      <c r="S705" s="6"/>
      <c r="T705" s="5"/>
      <c r="U705" s="6"/>
      <c r="V705" s="5"/>
      <c r="W705" s="35"/>
      <c r="X705" s="36"/>
      <c r="Y705" s="9"/>
      <c r="AA705" s="9"/>
      <c r="AB705" s="17"/>
      <c r="AC705" s="9"/>
      <c r="AE705" s="9"/>
      <c r="AF705" s="37"/>
      <c r="AG705" s="16"/>
      <c r="AK705" s="6"/>
      <c r="AM705" s="6"/>
      <c r="AP705" s="38"/>
      <c r="AQ705" s="9"/>
      <c r="AR705" s="14"/>
      <c r="AS705" s="39"/>
      <c r="AU705" s="9"/>
      <c r="AW705" s="9"/>
    </row>
    <row r="706" customFormat="false" ht="15" hidden="false" customHeight="true" outlineLevel="0" collapsed="false">
      <c r="R706" s="5"/>
      <c r="S706" s="6"/>
      <c r="T706" s="5"/>
      <c r="U706" s="6"/>
      <c r="V706" s="5"/>
      <c r="W706" s="35"/>
      <c r="X706" s="36"/>
      <c r="Y706" s="9"/>
      <c r="AA706" s="9"/>
      <c r="AB706" s="17"/>
      <c r="AC706" s="9"/>
      <c r="AE706" s="9"/>
      <c r="AF706" s="37"/>
      <c r="AG706" s="16"/>
      <c r="AK706" s="6"/>
      <c r="AM706" s="6"/>
      <c r="AP706" s="38"/>
      <c r="AQ706" s="9"/>
      <c r="AR706" s="14"/>
      <c r="AS706" s="39"/>
      <c r="AU706" s="9"/>
      <c r="AW706" s="9"/>
    </row>
    <row r="707" customFormat="false" ht="15" hidden="false" customHeight="true" outlineLevel="0" collapsed="false">
      <c r="R707" s="5"/>
      <c r="S707" s="6"/>
      <c r="T707" s="5"/>
      <c r="U707" s="6"/>
      <c r="V707" s="5"/>
      <c r="W707" s="35"/>
      <c r="X707" s="36"/>
      <c r="Y707" s="9"/>
      <c r="AA707" s="9"/>
      <c r="AB707" s="17"/>
      <c r="AC707" s="9"/>
      <c r="AE707" s="9"/>
      <c r="AF707" s="37"/>
      <c r="AG707" s="16"/>
      <c r="AK707" s="6"/>
      <c r="AM707" s="6"/>
      <c r="AP707" s="38"/>
      <c r="AQ707" s="9"/>
      <c r="AR707" s="14"/>
      <c r="AS707" s="39"/>
      <c r="AU707" s="9"/>
      <c r="AW707" s="9"/>
    </row>
    <row r="708" customFormat="false" ht="15" hidden="false" customHeight="true" outlineLevel="0" collapsed="false">
      <c r="R708" s="5"/>
      <c r="S708" s="6"/>
      <c r="T708" s="5"/>
      <c r="U708" s="6"/>
      <c r="V708" s="5"/>
      <c r="W708" s="35"/>
      <c r="X708" s="36"/>
      <c r="Y708" s="9"/>
      <c r="AA708" s="9"/>
      <c r="AB708" s="17"/>
      <c r="AC708" s="9"/>
      <c r="AE708" s="9"/>
      <c r="AF708" s="37"/>
      <c r="AG708" s="16"/>
      <c r="AK708" s="6"/>
      <c r="AM708" s="6"/>
      <c r="AP708" s="38"/>
      <c r="AQ708" s="9"/>
      <c r="AR708" s="14"/>
      <c r="AS708" s="39"/>
      <c r="AU708" s="9"/>
      <c r="AW708" s="9"/>
    </row>
    <row r="709" customFormat="false" ht="15" hidden="false" customHeight="true" outlineLevel="0" collapsed="false">
      <c r="R709" s="5"/>
      <c r="S709" s="6"/>
      <c r="T709" s="5"/>
      <c r="U709" s="6"/>
      <c r="V709" s="5"/>
      <c r="W709" s="35"/>
      <c r="X709" s="36"/>
      <c r="Y709" s="9"/>
      <c r="AA709" s="9"/>
      <c r="AB709" s="17"/>
      <c r="AC709" s="9"/>
      <c r="AE709" s="9"/>
      <c r="AF709" s="37"/>
      <c r="AG709" s="16"/>
      <c r="AK709" s="6"/>
      <c r="AM709" s="6"/>
      <c r="AP709" s="38"/>
      <c r="AQ709" s="9"/>
      <c r="AR709" s="14"/>
      <c r="AS709" s="39"/>
      <c r="AU709" s="9"/>
      <c r="AW709" s="9"/>
    </row>
    <row r="710" customFormat="false" ht="15" hidden="false" customHeight="true" outlineLevel="0" collapsed="false">
      <c r="R710" s="5"/>
      <c r="S710" s="6"/>
      <c r="T710" s="5"/>
      <c r="U710" s="6"/>
      <c r="V710" s="5"/>
      <c r="W710" s="35"/>
      <c r="X710" s="36"/>
      <c r="Y710" s="9"/>
      <c r="AA710" s="9"/>
      <c r="AB710" s="17"/>
      <c r="AC710" s="9"/>
      <c r="AE710" s="9"/>
      <c r="AF710" s="37"/>
      <c r="AG710" s="16"/>
      <c r="AK710" s="6"/>
      <c r="AM710" s="6"/>
      <c r="AP710" s="38"/>
      <c r="AQ710" s="9"/>
      <c r="AR710" s="14"/>
      <c r="AS710" s="39"/>
      <c r="AU710" s="9"/>
      <c r="AW710" s="9"/>
    </row>
    <row r="711" customFormat="false" ht="15" hidden="false" customHeight="true" outlineLevel="0" collapsed="false">
      <c r="R711" s="5"/>
      <c r="S711" s="6"/>
      <c r="T711" s="5"/>
      <c r="U711" s="6"/>
      <c r="V711" s="5"/>
      <c r="W711" s="35"/>
      <c r="X711" s="36"/>
      <c r="Y711" s="9"/>
      <c r="AA711" s="9"/>
      <c r="AB711" s="17"/>
      <c r="AC711" s="9"/>
      <c r="AE711" s="9"/>
      <c r="AF711" s="37"/>
      <c r="AG711" s="16"/>
      <c r="AK711" s="6"/>
      <c r="AM711" s="6"/>
      <c r="AP711" s="38"/>
      <c r="AQ711" s="9"/>
      <c r="AR711" s="14"/>
      <c r="AS711" s="39"/>
      <c r="AU711" s="9"/>
      <c r="AW711" s="9"/>
    </row>
    <row r="712" customFormat="false" ht="15" hidden="false" customHeight="true" outlineLevel="0" collapsed="false">
      <c r="R712" s="5"/>
      <c r="S712" s="6"/>
      <c r="T712" s="5"/>
      <c r="U712" s="6"/>
      <c r="V712" s="5"/>
      <c r="W712" s="35"/>
      <c r="X712" s="36"/>
      <c r="Y712" s="9"/>
      <c r="AA712" s="9"/>
      <c r="AB712" s="17"/>
      <c r="AC712" s="9"/>
      <c r="AE712" s="9"/>
      <c r="AF712" s="37"/>
      <c r="AG712" s="16"/>
      <c r="AK712" s="6"/>
      <c r="AM712" s="6"/>
      <c r="AP712" s="38"/>
      <c r="AQ712" s="9"/>
      <c r="AR712" s="14"/>
      <c r="AS712" s="39"/>
      <c r="AU712" s="9"/>
      <c r="AW712" s="9"/>
    </row>
    <row r="713" customFormat="false" ht="15" hidden="false" customHeight="true" outlineLevel="0" collapsed="false">
      <c r="R713" s="5"/>
      <c r="S713" s="6"/>
      <c r="T713" s="5"/>
      <c r="U713" s="6"/>
      <c r="V713" s="5"/>
      <c r="W713" s="35"/>
      <c r="X713" s="36"/>
      <c r="Y713" s="9"/>
      <c r="AA713" s="9"/>
      <c r="AB713" s="17"/>
      <c r="AC713" s="9"/>
      <c r="AE713" s="9"/>
      <c r="AF713" s="37"/>
      <c r="AG713" s="16"/>
      <c r="AK713" s="6"/>
      <c r="AM713" s="6"/>
      <c r="AP713" s="38"/>
      <c r="AQ713" s="9"/>
      <c r="AR713" s="14"/>
      <c r="AS713" s="39"/>
      <c r="AU713" s="9"/>
      <c r="AW713" s="9"/>
    </row>
    <row r="714" customFormat="false" ht="15" hidden="false" customHeight="true" outlineLevel="0" collapsed="false">
      <c r="R714" s="5"/>
      <c r="S714" s="6"/>
      <c r="T714" s="5"/>
      <c r="U714" s="6"/>
      <c r="V714" s="5"/>
      <c r="W714" s="35"/>
      <c r="X714" s="36"/>
      <c r="Y714" s="9"/>
      <c r="AA714" s="9"/>
      <c r="AB714" s="17"/>
      <c r="AC714" s="9"/>
      <c r="AE714" s="9"/>
      <c r="AF714" s="37"/>
      <c r="AG714" s="16"/>
      <c r="AK714" s="6"/>
      <c r="AM714" s="6"/>
      <c r="AP714" s="38"/>
      <c r="AQ714" s="9"/>
      <c r="AR714" s="14"/>
      <c r="AS714" s="39"/>
      <c r="AU714" s="9"/>
      <c r="AW714" s="9"/>
    </row>
    <row r="715" customFormat="false" ht="15" hidden="false" customHeight="true" outlineLevel="0" collapsed="false">
      <c r="R715" s="5"/>
      <c r="S715" s="6"/>
      <c r="T715" s="5"/>
      <c r="U715" s="6"/>
      <c r="V715" s="5"/>
      <c r="W715" s="35"/>
      <c r="X715" s="36"/>
      <c r="Y715" s="9"/>
      <c r="AA715" s="9"/>
      <c r="AB715" s="17"/>
      <c r="AC715" s="9"/>
      <c r="AE715" s="9"/>
      <c r="AF715" s="37"/>
      <c r="AG715" s="16"/>
      <c r="AK715" s="6"/>
      <c r="AM715" s="6"/>
      <c r="AP715" s="38"/>
      <c r="AQ715" s="9"/>
      <c r="AR715" s="14"/>
      <c r="AS715" s="39"/>
      <c r="AU715" s="9"/>
      <c r="AW715" s="9"/>
    </row>
    <row r="716" customFormat="false" ht="15" hidden="false" customHeight="true" outlineLevel="0" collapsed="false">
      <c r="R716" s="5"/>
      <c r="S716" s="6"/>
      <c r="T716" s="5"/>
      <c r="U716" s="6"/>
      <c r="V716" s="5"/>
      <c r="W716" s="35"/>
      <c r="X716" s="36"/>
      <c r="Y716" s="9"/>
      <c r="AA716" s="9"/>
      <c r="AB716" s="17"/>
      <c r="AC716" s="9"/>
      <c r="AE716" s="9"/>
      <c r="AF716" s="37"/>
      <c r="AG716" s="16"/>
      <c r="AK716" s="6"/>
      <c r="AM716" s="6"/>
      <c r="AP716" s="38"/>
      <c r="AQ716" s="9"/>
      <c r="AR716" s="14"/>
      <c r="AS716" s="39"/>
      <c r="AU716" s="9"/>
      <c r="AW716" s="9"/>
    </row>
    <row r="717" customFormat="false" ht="15" hidden="false" customHeight="true" outlineLevel="0" collapsed="false">
      <c r="R717" s="5"/>
      <c r="S717" s="6"/>
      <c r="T717" s="5"/>
      <c r="U717" s="6"/>
      <c r="V717" s="5"/>
      <c r="W717" s="35"/>
      <c r="X717" s="36"/>
      <c r="Y717" s="9"/>
      <c r="AA717" s="9"/>
      <c r="AB717" s="17"/>
      <c r="AC717" s="9"/>
      <c r="AE717" s="9"/>
      <c r="AF717" s="37"/>
      <c r="AG717" s="16"/>
      <c r="AK717" s="6"/>
      <c r="AM717" s="6"/>
      <c r="AP717" s="38"/>
      <c r="AQ717" s="9"/>
      <c r="AR717" s="14"/>
      <c r="AS717" s="39"/>
      <c r="AU717" s="9"/>
      <c r="AW717" s="9"/>
    </row>
    <row r="718" customFormat="false" ht="15" hidden="false" customHeight="true" outlineLevel="0" collapsed="false">
      <c r="R718" s="5"/>
      <c r="S718" s="6"/>
      <c r="T718" s="5"/>
      <c r="U718" s="6"/>
      <c r="V718" s="5"/>
      <c r="W718" s="35"/>
      <c r="X718" s="36"/>
      <c r="Y718" s="9"/>
      <c r="AA718" s="9"/>
      <c r="AB718" s="17"/>
      <c r="AC718" s="9"/>
      <c r="AE718" s="9"/>
      <c r="AF718" s="37"/>
      <c r="AG718" s="16"/>
      <c r="AK718" s="6"/>
      <c r="AM718" s="6"/>
      <c r="AP718" s="38"/>
      <c r="AQ718" s="9"/>
      <c r="AR718" s="14"/>
      <c r="AS718" s="39"/>
      <c r="AU718" s="9"/>
      <c r="AW718" s="9"/>
    </row>
    <row r="719" customFormat="false" ht="15" hidden="false" customHeight="true" outlineLevel="0" collapsed="false">
      <c r="R719" s="5"/>
      <c r="S719" s="6"/>
      <c r="T719" s="5"/>
      <c r="U719" s="6"/>
      <c r="V719" s="5"/>
      <c r="W719" s="35"/>
      <c r="X719" s="36"/>
      <c r="Y719" s="9"/>
      <c r="AA719" s="9"/>
      <c r="AB719" s="17"/>
      <c r="AC719" s="9"/>
      <c r="AE719" s="9"/>
      <c r="AF719" s="37"/>
      <c r="AG719" s="16"/>
      <c r="AK719" s="6"/>
      <c r="AM719" s="6"/>
      <c r="AP719" s="38"/>
      <c r="AQ719" s="9"/>
      <c r="AR719" s="14"/>
      <c r="AS719" s="39"/>
      <c r="AU719" s="9"/>
      <c r="AW719" s="9"/>
    </row>
    <row r="720" customFormat="false" ht="15" hidden="false" customHeight="true" outlineLevel="0" collapsed="false">
      <c r="R720" s="5"/>
      <c r="S720" s="6"/>
      <c r="T720" s="5"/>
      <c r="U720" s="6"/>
      <c r="V720" s="5"/>
      <c r="W720" s="35"/>
      <c r="X720" s="36"/>
      <c r="Y720" s="9"/>
      <c r="AA720" s="9"/>
      <c r="AB720" s="17"/>
      <c r="AC720" s="9"/>
      <c r="AE720" s="9"/>
      <c r="AF720" s="37"/>
      <c r="AG720" s="16"/>
      <c r="AK720" s="6"/>
      <c r="AM720" s="6"/>
      <c r="AP720" s="38"/>
      <c r="AQ720" s="9"/>
      <c r="AR720" s="14"/>
      <c r="AS720" s="39"/>
      <c r="AU720" s="9"/>
      <c r="AW720" s="9"/>
    </row>
    <row r="721" customFormat="false" ht="15" hidden="false" customHeight="true" outlineLevel="0" collapsed="false">
      <c r="R721" s="5"/>
      <c r="S721" s="6"/>
      <c r="T721" s="5"/>
      <c r="U721" s="6"/>
      <c r="V721" s="5"/>
      <c r="W721" s="35"/>
      <c r="X721" s="36"/>
      <c r="Y721" s="9"/>
      <c r="AA721" s="9"/>
      <c r="AB721" s="17"/>
      <c r="AC721" s="9"/>
      <c r="AE721" s="9"/>
      <c r="AF721" s="37"/>
      <c r="AG721" s="16"/>
      <c r="AK721" s="6"/>
      <c r="AM721" s="6"/>
      <c r="AP721" s="38"/>
      <c r="AQ721" s="9"/>
      <c r="AR721" s="14"/>
      <c r="AS721" s="39"/>
      <c r="AU721" s="9"/>
      <c r="AW721" s="9"/>
    </row>
    <row r="722" customFormat="false" ht="15" hidden="false" customHeight="true" outlineLevel="0" collapsed="false">
      <c r="R722" s="5"/>
      <c r="S722" s="6"/>
      <c r="T722" s="5"/>
      <c r="U722" s="6"/>
      <c r="V722" s="5"/>
      <c r="W722" s="35"/>
      <c r="X722" s="36"/>
      <c r="Y722" s="9"/>
      <c r="AA722" s="9"/>
      <c r="AB722" s="17"/>
      <c r="AC722" s="9"/>
      <c r="AE722" s="9"/>
      <c r="AF722" s="37"/>
      <c r="AG722" s="16"/>
      <c r="AK722" s="6"/>
      <c r="AM722" s="6"/>
      <c r="AP722" s="38"/>
      <c r="AQ722" s="9"/>
      <c r="AR722" s="14"/>
      <c r="AS722" s="39"/>
      <c r="AU722" s="9"/>
      <c r="AW722" s="9"/>
    </row>
    <row r="723" customFormat="false" ht="15" hidden="false" customHeight="true" outlineLevel="0" collapsed="false">
      <c r="R723" s="5"/>
      <c r="S723" s="6"/>
      <c r="T723" s="5"/>
      <c r="U723" s="6"/>
      <c r="V723" s="5"/>
      <c r="W723" s="35"/>
      <c r="X723" s="36"/>
      <c r="Y723" s="9"/>
      <c r="AA723" s="9"/>
      <c r="AB723" s="17"/>
      <c r="AC723" s="9"/>
      <c r="AE723" s="9"/>
      <c r="AF723" s="37"/>
      <c r="AG723" s="16"/>
      <c r="AK723" s="6"/>
      <c r="AM723" s="6"/>
      <c r="AP723" s="38"/>
      <c r="AQ723" s="9"/>
      <c r="AR723" s="14"/>
      <c r="AS723" s="39"/>
      <c r="AU723" s="9"/>
      <c r="AW723" s="9"/>
    </row>
    <row r="724" customFormat="false" ht="15" hidden="false" customHeight="true" outlineLevel="0" collapsed="false">
      <c r="R724" s="5"/>
      <c r="S724" s="6"/>
      <c r="T724" s="5"/>
      <c r="U724" s="6"/>
      <c r="V724" s="5"/>
      <c r="W724" s="35"/>
      <c r="X724" s="36"/>
      <c r="Y724" s="9"/>
      <c r="AA724" s="9"/>
      <c r="AB724" s="17"/>
      <c r="AC724" s="9"/>
      <c r="AE724" s="9"/>
      <c r="AF724" s="37"/>
      <c r="AG724" s="16"/>
      <c r="AK724" s="6"/>
      <c r="AM724" s="6"/>
      <c r="AP724" s="38"/>
      <c r="AQ724" s="9"/>
      <c r="AR724" s="14"/>
      <c r="AS724" s="39"/>
      <c r="AU724" s="9"/>
      <c r="AW724" s="9"/>
    </row>
    <row r="725" customFormat="false" ht="15" hidden="false" customHeight="true" outlineLevel="0" collapsed="false">
      <c r="R725" s="5"/>
      <c r="S725" s="6"/>
      <c r="T725" s="5"/>
      <c r="U725" s="6"/>
      <c r="V725" s="5"/>
      <c r="W725" s="35"/>
      <c r="X725" s="36"/>
      <c r="Y725" s="9"/>
      <c r="AA725" s="9"/>
      <c r="AB725" s="17"/>
      <c r="AC725" s="9"/>
      <c r="AE725" s="9"/>
      <c r="AF725" s="37"/>
      <c r="AG725" s="16"/>
      <c r="AK725" s="6"/>
      <c r="AM725" s="6"/>
      <c r="AP725" s="38"/>
      <c r="AQ725" s="9"/>
      <c r="AR725" s="14"/>
      <c r="AS725" s="39"/>
      <c r="AU725" s="9"/>
      <c r="AW725" s="9"/>
    </row>
    <row r="726" customFormat="false" ht="15" hidden="false" customHeight="true" outlineLevel="0" collapsed="false">
      <c r="R726" s="5"/>
      <c r="S726" s="6"/>
      <c r="T726" s="5"/>
      <c r="U726" s="6"/>
      <c r="V726" s="5"/>
      <c r="W726" s="35"/>
      <c r="X726" s="36"/>
      <c r="Y726" s="9"/>
      <c r="AA726" s="9"/>
      <c r="AB726" s="17"/>
      <c r="AC726" s="9"/>
      <c r="AE726" s="9"/>
      <c r="AF726" s="37"/>
      <c r="AG726" s="16"/>
      <c r="AK726" s="6"/>
      <c r="AM726" s="6"/>
      <c r="AP726" s="38"/>
      <c r="AQ726" s="9"/>
      <c r="AR726" s="14"/>
      <c r="AS726" s="39"/>
      <c r="AU726" s="9"/>
      <c r="AW726" s="9"/>
    </row>
    <row r="727" customFormat="false" ht="15" hidden="false" customHeight="true" outlineLevel="0" collapsed="false">
      <c r="R727" s="5"/>
      <c r="S727" s="6"/>
      <c r="T727" s="5"/>
      <c r="U727" s="6"/>
      <c r="V727" s="5"/>
      <c r="W727" s="35"/>
      <c r="X727" s="36"/>
      <c r="Y727" s="9"/>
      <c r="AA727" s="9"/>
      <c r="AB727" s="17"/>
      <c r="AC727" s="9"/>
      <c r="AE727" s="9"/>
      <c r="AF727" s="37"/>
      <c r="AG727" s="16"/>
      <c r="AK727" s="6"/>
      <c r="AM727" s="6"/>
      <c r="AP727" s="38"/>
      <c r="AQ727" s="9"/>
      <c r="AR727" s="14"/>
      <c r="AS727" s="39"/>
      <c r="AU727" s="9"/>
      <c r="AW727" s="9"/>
    </row>
    <row r="728" customFormat="false" ht="15" hidden="false" customHeight="true" outlineLevel="0" collapsed="false">
      <c r="R728" s="5"/>
      <c r="S728" s="6"/>
      <c r="T728" s="5"/>
      <c r="U728" s="6"/>
      <c r="V728" s="5"/>
      <c r="W728" s="35"/>
      <c r="X728" s="36"/>
      <c r="Y728" s="9"/>
      <c r="AA728" s="9"/>
      <c r="AB728" s="17"/>
      <c r="AC728" s="9"/>
      <c r="AE728" s="9"/>
      <c r="AF728" s="37"/>
      <c r="AG728" s="16"/>
      <c r="AK728" s="6"/>
      <c r="AM728" s="6"/>
      <c r="AP728" s="38"/>
      <c r="AQ728" s="9"/>
      <c r="AR728" s="14"/>
      <c r="AS728" s="39"/>
      <c r="AU728" s="9"/>
      <c r="AW728" s="9"/>
    </row>
    <row r="729" customFormat="false" ht="15" hidden="false" customHeight="true" outlineLevel="0" collapsed="false">
      <c r="R729" s="5"/>
      <c r="S729" s="6"/>
      <c r="T729" s="5"/>
      <c r="U729" s="6"/>
      <c r="V729" s="5"/>
      <c r="W729" s="35"/>
      <c r="X729" s="36"/>
      <c r="Y729" s="9"/>
      <c r="AA729" s="9"/>
      <c r="AB729" s="17"/>
      <c r="AC729" s="9"/>
      <c r="AE729" s="9"/>
      <c r="AF729" s="37"/>
      <c r="AG729" s="16"/>
      <c r="AK729" s="6"/>
      <c r="AM729" s="6"/>
      <c r="AP729" s="38"/>
      <c r="AQ729" s="9"/>
      <c r="AR729" s="14"/>
      <c r="AS729" s="39"/>
      <c r="AU729" s="9"/>
      <c r="AW729" s="9"/>
    </row>
    <row r="730" customFormat="false" ht="15" hidden="false" customHeight="true" outlineLevel="0" collapsed="false">
      <c r="R730" s="5"/>
      <c r="S730" s="6"/>
      <c r="T730" s="5"/>
      <c r="U730" s="6"/>
      <c r="V730" s="5"/>
      <c r="W730" s="35"/>
      <c r="X730" s="36"/>
      <c r="Y730" s="9"/>
      <c r="AA730" s="9"/>
      <c r="AB730" s="17"/>
      <c r="AC730" s="9"/>
      <c r="AE730" s="9"/>
      <c r="AF730" s="37"/>
      <c r="AG730" s="16"/>
      <c r="AK730" s="6"/>
      <c r="AM730" s="6"/>
      <c r="AP730" s="38"/>
      <c r="AQ730" s="9"/>
      <c r="AR730" s="14"/>
      <c r="AS730" s="39"/>
      <c r="AU730" s="9"/>
      <c r="AW730" s="9"/>
    </row>
    <row r="731" customFormat="false" ht="15" hidden="false" customHeight="true" outlineLevel="0" collapsed="false">
      <c r="R731" s="5"/>
      <c r="S731" s="6"/>
      <c r="T731" s="5"/>
      <c r="U731" s="6"/>
      <c r="V731" s="5"/>
      <c r="W731" s="35"/>
      <c r="X731" s="36"/>
      <c r="Y731" s="9"/>
      <c r="AA731" s="9"/>
      <c r="AB731" s="17"/>
      <c r="AC731" s="9"/>
      <c r="AE731" s="9"/>
      <c r="AF731" s="37"/>
      <c r="AG731" s="16"/>
      <c r="AK731" s="6"/>
      <c r="AM731" s="6"/>
      <c r="AP731" s="38"/>
      <c r="AQ731" s="9"/>
      <c r="AR731" s="14"/>
      <c r="AS731" s="39"/>
      <c r="AU731" s="9"/>
      <c r="AW731" s="9"/>
    </row>
    <row r="732" customFormat="false" ht="15" hidden="false" customHeight="true" outlineLevel="0" collapsed="false">
      <c r="R732" s="5"/>
      <c r="S732" s="6"/>
      <c r="T732" s="5"/>
      <c r="U732" s="6"/>
      <c r="V732" s="5"/>
      <c r="W732" s="35"/>
      <c r="X732" s="36"/>
      <c r="Y732" s="9"/>
      <c r="AA732" s="9"/>
      <c r="AB732" s="17"/>
      <c r="AC732" s="9"/>
      <c r="AE732" s="9"/>
      <c r="AF732" s="37"/>
      <c r="AG732" s="16"/>
      <c r="AK732" s="6"/>
      <c r="AM732" s="6"/>
      <c r="AP732" s="38"/>
      <c r="AQ732" s="9"/>
      <c r="AR732" s="14"/>
      <c r="AS732" s="39"/>
      <c r="AU732" s="9"/>
      <c r="AW732" s="9"/>
    </row>
    <row r="733" customFormat="false" ht="15" hidden="false" customHeight="true" outlineLevel="0" collapsed="false">
      <c r="R733" s="5"/>
      <c r="S733" s="6"/>
      <c r="T733" s="5"/>
      <c r="U733" s="6"/>
      <c r="V733" s="5"/>
      <c r="W733" s="35"/>
      <c r="X733" s="36"/>
      <c r="Y733" s="9"/>
      <c r="AA733" s="9"/>
      <c r="AB733" s="17"/>
      <c r="AC733" s="9"/>
      <c r="AE733" s="9"/>
      <c r="AF733" s="37"/>
      <c r="AG733" s="16"/>
      <c r="AK733" s="6"/>
      <c r="AM733" s="6"/>
      <c r="AP733" s="38"/>
      <c r="AQ733" s="9"/>
      <c r="AR733" s="14"/>
      <c r="AS733" s="39"/>
      <c r="AU733" s="9"/>
      <c r="AW733" s="9"/>
    </row>
    <row r="734" customFormat="false" ht="15" hidden="false" customHeight="true" outlineLevel="0" collapsed="false">
      <c r="R734" s="5"/>
      <c r="S734" s="6"/>
      <c r="T734" s="5"/>
      <c r="U734" s="6"/>
      <c r="V734" s="5"/>
      <c r="W734" s="35"/>
      <c r="X734" s="36"/>
      <c r="Y734" s="9"/>
      <c r="AA734" s="9"/>
      <c r="AB734" s="17"/>
      <c r="AC734" s="9"/>
      <c r="AE734" s="9"/>
      <c r="AF734" s="37"/>
      <c r="AG734" s="16"/>
      <c r="AK734" s="6"/>
      <c r="AM734" s="6"/>
      <c r="AP734" s="38"/>
      <c r="AQ734" s="9"/>
      <c r="AR734" s="14"/>
      <c r="AS734" s="39"/>
      <c r="AU734" s="9"/>
      <c r="AW734" s="9"/>
    </row>
    <row r="735" customFormat="false" ht="15" hidden="false" customHeight="true" outlineLevel="0" collapsed="false">
      <c r="R735" s="5"/>
      <c r="S735" s="6"/>
      <c r="T735" s="5"/>
      <c r="U735" s="6"/>
      <c r="V735" s="5"/>
      <c r="W735" s="35"/>
      <c r="X735" s="36"/>
      <c r="Y735" s="9"/>
      <c r="AA735" s="9"/>
      <c r="AB735" s="17"/>
      <c r="AC735" s="9"/>
      <c r="AE735" s="9"/>
      <c r="AF735" s="37"/>
      <c r="AG735" s="16"/>
      <c r="AK735" s="6"/>
      <c r="AM735" s="6"/>
      <c r="AP735" s="38"/>
      <c r="AQ735" s="9"/>
      <c r="AR735" s="14"/>
      <c r="AS735" s="39"/>
      <c r="AU735" s="9"/>
      <c r="AW735" s="9"/>
    </row>
    <row r="736" customFormat="false" ht="15" hidden="false" customHeight="true" outlineLevel="0" collapsed="false">
      <c r="R736" s="5"/>
      <c r="S736" s="6"/>
      <c r="T736" s="5"/>
      <c r="U736" s="6"/>
      <c r="V736" s="5"/>
      <c r="W736" s="35"/>
      <c r="X736" s="36"/>
      <c r="Y736" s="9"/>
      <c r="AA736" s="9"/>
      <c r="AB736" s="17"/>
      <c r="AC736" s="9"/>
      <c r="AE736" s="9"/>
      <c r="AF736" s="37"/>
      <c r="AG736" s="16"/>
      <c r="AK736" s="6"/>
      <c r="AM736" s="6"/>
      <c r="AP736" s="38"/>
      <c r="AQ736" s="9"/>
      <c r="AR736" s="14"/>
      <c r="AS736" s="39"/>
      <c r="AU736" s="9"/>
      <c r="AW736" s="9"/>
    </row>
    <row r="737" customFormat="false" ht="15" hidden="false" customHeight="true" outlineLevel="0" collapsed="false">
      <c r="R737" s="5"/>
      <c r="S737" s="6"/>
      <c r="T737" s="5"/>
      <c r="U737" s="6"/>
      <c r="V737" s="5"/>
      <c r="W737" s="35"/>
      <c r="X737" s="36"/>
      <c r="Y737" s="9"/>
      <c r="AA737" s="9"/>
      <c r="AB737" s="17"/>
      <c r="AC737" s="9"/>
      <c r="AE737" s="9"/>
      <c r="AF737" s="37"/>
      <c r="AG737" s="16"/>
      <c r="AK737" s="6"/>
      <c r="AM737" s="6"/>
      <c r="AP737" s="38"/>
      <c r="AQ737" s="9"/>
      <c r="AR737" s="14"/>
      <c r="AS737" s="39"/>
      <c r="AU737" s="9"/>
      <c r="AW737" s="9"/>
    </row>
    <row r="738" customFormat="false" ht="15" hidden="false" customHeight="true" outlineLevel="0" collapsed="false">
      <c r="R738" s="5"/>
      <c r="S738" s="6"/>
      <c r="T738" s="5"/>
      <c r="U738" s="6"/>
      <c r="V738" s="5"/>
      <c r="W738" s="35"/>
      <c r="X738" s="36"/>
      <c r="Y738" s="9"/>
      <c r="AA738" s="9"/>
      <c r="AB738" s="17"/>
      <c r="AC738" s="9"/>
      <c r="AE738" s="9"/>
      <c r="AF738" s="37"/>
      <c r="AG738" s="16"/>
      <c r="AK738" s="6"/>
      <c r="AM738" s="6"/>
      <c r="AP738" s="38"/>
      <c r="AQ738" s="9"/>
      <c r="AR738" s="14"/>
      <c r="AS738" s="39"/>
      <c r="AU738" s="9"/>
      <c r="AW738" s="9"/>
    </row>
    <row r="739" customFormat="false" ht="15" hidden="false" customHeight="true" outlineLevel="0" collapsed="false">
      <c r="R739" s="5"/>
      <c r="S739" s="6"/>
      <c r="T739" s="5"/>
      <c r="U739" s="6"/>
      <c r="V739" s="5"/>
      <c r="W739" s="35"/>
      <c r="X739" s="36"/>
      <c r="Y739" s="9"/>
      <c r="AA739" s="9"/>
      <c r="AB739" s="17"/>
      <c r="AC739" s="9"/>
      <c r="AE739" s="9"/>
      <c r="AF739" s="37"/>
      <c r="AG739" s="16"/>
      <c r="AK739" s="6"/>
      <c r="AM739" s="6"/>
      <c r="AP739" s="38"/>
      <c r="AQ739" s="9"/>
      <c r="AR739" s="14"/>
      <c r="AS739" s="39"/>
      <c r="AU739" s="9"/>
      <c r="AW739" s="9"/>
    </row>
    <row r="740" customFormat="false" ht="15" hidden="false" customHeight="true" outlineLevel="0" collapsed="false">
      <c r="R740" s="5"/>
      <c r="S740" s="6"/>
      <c r="T740" s="5"/>
      <c r="U740" s="6"/>
      <c r="V740" s="5"/>
      <c r="W740" s="35"/>
      <c r="X740" s="36"/>
      <c r="Y740" s="9"/>
      <c r="AA740" s="9"/>
      <c r="AB740" s="17"/>
      <c r="AC740" s="9"/>
      <c r="AE740" s="9"/>
      <c r="AF740" s="37"/>
      <c r="AG740" s="16"/>
      <c r="AK740" s="6"/>
      <c r="AM740" s="6"/>
      <c r="AP740" s="38"/>
      <c r="AQ740" s="9"/>
      <c r="AR740" s="14"/>
      <c r="AS740" s="39"/>
      <c r="AU740" s="9"/>
      <c r="AW740" s="9"/>
    </row>
    <row r="741" customFormat="false" ht="15" hidden="false" customHeight="true" outlineLevel="0" collapsed="false">
      <c r="R741" s="5"/>
      <c r="S741" s="6"/>
      <c r="T741" s="5"/>
      <c r="U741" s="6"/>
      <c r="V741" s="5"/>
      <c r="W741" s="35"/>
      <c r="X741" s="36"/>
      <c r="Y741" s="9"/>
      <c r="AA741" s="9"/>
      <c r="AB741" s="17"/>
      <c r="AC741" s="9"/>
      <c r="AE741" s="9"/>
      <c r="AF741" s="37"/>
      <c r="AG741" s="16"/>
      <c r="AK741" s="6"/>
      <c r="AM741" s="6"/>
      <c r="AP741" s="38"/>
      <c r="AQ741" s="9"/>
      <c r="AR741" s="14"/>
      <c r="AS741" s="39"/>
      <c r="AU741" s="9"/>
      <c r="AW741" s="9"/>
    </row>
    <row r="742" customFormat="false" ht="15" hidden="false" customHeight="true" outlineLevel="0" collapsed="false">
      <c r="R742" s="5"/>
      <c r="S742" s="6"/>
      <c r="T742" s="5"/>
      <c r="U742" s="6"/>
      <c r="V742" s="5"/>
      <c r="W742" s="35"/>
      <c r="X742" s="36"/>
      <c r="Y742" s="9"/>
      <c r="AA742" s="9"/>
      <c r="AB742" s="17"/>
      <c r="AC742" s="9"/>
      <c r="AE742" s="9"/>
      <c r="AF742" s="37"/>
      <c r="AG742" s="16"/>
      <c r="AK742" s="6"/>
      <c r="AM742" s="6"/>
      <c r="AP742" s="38"/>
      <c r="AQ742" s="9"/>
      <c r="AR742" s="14"/>
      <c r="AS742" s="39"/>
      <c r="AU742" s="9"/>
      <c r="AW742" s="9"/>
    </row>
    <row r="743" customFormat="false" ht="15" hidden="false" customHeight="true" outlineLevel="0" collapsed="false">
      <c r="R743" s="5"/>
      <c r="S743" s="6"/>
      <c r="T743" s="5"/>
      <c r="U743" s="6"/>
      <c r="V743" s="5"/>
      <c r="W743" s="35"/>
      <c r="X743" s="36"/>
      <c r="Y743" s="9"/>
      <c r="AA743" s="9"/>
      <c r="AB743" s="17"/>
      <c r="AC743" s="9"/>
      <c r="AE743" s="9"/>
      <c r="AF743" s="37"/>
      <c r="AG743" s="16"/>
      <c r="AK743" s="6"/>
      <c r="AM743" s="6"/>
      <c r="AP743" s="38"/>
      <c r="AQ743" s="9"/>
      <c r="AR743" s="14"/>
      <c r="AS743" s="39"/>
      <c r="AU743" s="9"/>
      <c r="AW743" s="9"/>
    </row>
    <row r="744" customFormat="false" ht="15" hidden="false" customHeight="true" outlineLevel="0" collapsed="false">
      <c r="R744" s="5"/>
      <c r="S744" s="6"/>
      <c r="T744" s="5"/>
      <c r="U744" s="6"/>
      <c r="V744" s="5"/>
      <c r="W744" s="35"/>
      <c r="X744" s="36"/>
      <c r="Y744" s="9"/>
      <c r="AA744" s="9"/>
      <c r="AB744" s="17"/>
      <c r="AC744" s="9"/>
      <c r="AE744" s="9"/>
      <c r="AF744" s="37"/>
      <c r="AG744" s="16"/>
      <c r="AK744" s="6"/>
      <c r="AM744" s="6"/>
      <c r="AP744" s="38"/>
      <c r="AQ744" s="9"/>
      <c r="AR744" s="14"/>
      <c r="AS744" s="39"/>
      <c r="AU744" s="9"/>
      <c r="AW744" s="9"/>
    </row>
    <row r="745" customFormat="false" ht="15" hidden="false" customHeight="true" outlineLevel="0" collapsed="false">
      <c r="R745" s="5"/>
      <c r="S745" s="6"/>
      <c r="T745" s="5"/>
      <c r="U745" s="6"/>
      <c r="V745" s="5"/>
      <c r="W745" s="35"/>
      <c r="X745" s="36"/>
      <c r="Y745" s="9"/>
      <c r="AA745" s="9"/>
      <c r="AB745" s="17"/>
      <c r="AC745" s="9"/>
      <c r="AE745" s="9"/>
      <c r="AF745" s="37"/>
      <c r="AG745" s="16"/>
      <c r="AK745" s="6"/>
      <c r="AM745" s="6"/>
      <c r="AP745" s="38"/>
      <c r="AQ745" s="9"/>
      <c r="AR745" s="14"/>
      <c r="AS745" s="39"/>
      <c r="AU745" s="9"/>
      <c r="AW745" s="9"/>
    </row>
    <row r="746" customFormat="false" ht="15" hidden="false" customHeight="true" outlineLevel="0" collapsed="false">
      <c r="R746" s="5"/>
      <c r="S746" s="6"/>
      <c r="T746" s="5"/>
      <c r="U746" s="6"/>
      <c r="V746" s="5"/>
      <c r="W746" s="35"/>
      <c r="X746" s="36"/>
      <c r="Y746" s="9"/>
      <c r="AA746" s="9"/>
      <c r="AB746" s="17"/>
      <c r="AC746" s="9"/>
      <c r="AE746" s="9"/>
      <c r="AF746" s="37"/>
      <c r="AG746" s="16"/>
      <c r="AK746" s="6"/>
      <c r="AM746" s="6"/>
      <c r="AP746" s="38"/>
      <c r="AQ746" s="9"/>
      <c r="AR746" s="14"/>
      <c r="AS746" s="39"/>
      <c r="AU746" s="9"/>
      <c r="AW746" s="9"/>
    </row>
    <row r="747" customFormat="false" ht="15" hidden="false" customHeight="true" outlineLevel="0" collapsed="false">
      <c r="R747" s="5"/>
      <c r="S747" s="6"/>
      <c r="T747" s="5"/>
      <c r="U747" s="6"/>
      <c r="V747" s="5"/>
      <c r="W747" s="35"/>
      <c r="X747" s="36"/>
      <c r="Y747" s="9"/>
      <c r="AA747" s="9"/>
      <c r="AB747" s="17"/>
      <c r="AC747" s="9"/>
      <c r="AE747" s="9"/>
      <c r="AF747" s="37"/>
      <c r="AG747" s="16"/>
      <c r="AK747" s="6"/>
      <c r="AM747" s="6"/>
      <c r="AP747" s="38"/>
      <c r="AQ747" s="9"/>
      <c r="AR747" s="14"/>
      <c r="AS747" s="39"/>
      <c r="AU747" s="9"/>
      <c r="AW747" s="9"/>
    </row>
    <row r="748" customFormat="false" ht="15" hidden="false" customHeight="true" outlineLevel="0" collapsed="false">
      <c r="R748" s="5"/>
      <c r="S748" s="6"/>
      <c r="T748" s="5"/>
      <c r="U748" s="6"/>
      <c r="V748" s="5"/>
      <c r="W748" s="35"/>
      <c r="X748" s="36"/>
      <c r="Y748" s="9"/>
      <c r="AA748" s="9"/>
      <c r="AB748" s="17"/>
      <c r="AC748" s="9"/>
      <c r="AE748" s="9"/>
      <c r="AF748" s="37"/>
      <c r="AG748" s="16"/>
      <c r="AK748" s="6"/>
      <c r="AM748" s="6"/>
      <c r="AP748" s="38"/>
      <c r="AQ748" s="9"/>
      <c r="AR748" s="14"/>
      <c r="AS748" s="39"/>
      <c r="AU748" s="9"/>
      <c r="AW748" s="9"/>
    </row>
    <row r="749" customFormat="false" ht="15" hidden="false" customHeight="true" outlineLevel="0" collapsed="false">
      <c r="R749" s="5"/>
      <c r="S749" s="6"/>
      <c r="T749" s="5"/>
      <c r="U749" s="6"/>
      <c r="V749" s="5"/>
      <c r="W749" s="35"/>
      <c r="X749" s="36"/>
      <c r="Y749" s="9"/>
      <c r="AA749" s="9"/>
      <c r="AB749" s="17"/>
      <c r="AC749" s="9"/>
      <c r="AE749" s="9"/>
      <c r="AF749" s="37"/>
      <c r="AG749" s="16"/>
      <c r="AK749" s="6"/>
      <c r="AM749" s="6"/>
      <c r="AP749" s="38"/>
      <c r="AQ749" s="9"/>
      <c r="AR749" s="14"/>
      <c r="AS749" s="39"/>
      <c r="AU749" s="9"/>
      <c r="AW749" s="9"/>
    </row>
    <row r="750" customFormat="false" ht="15" hidden="false" customHeight="true" outlineLevel="0" collapsed="false">
      <c r="R750" s="5"/>
      <c r="S750" s="6"/>
      <c r="T750" s="5"/>
      <c r="U750" s="6"/>
      <c r="V750" s="5"/>
      <c r="W750" s="35"/>
      <c r="X750" s="36"/>
      <c r="Y750" s="9"/>
      <c r="AA750" s="9"/>
      <c r="AB750" s="17"/>
      <c r="AC750" s="9"/>
      <c r="AE750" s="9"/>
      <c r="AF750" s="37"/>
      <c r="AG750" s="16"/>
      <c r="AK750" s="6"/>
      <c r="AM750" s="6"/>
      <c r="AP750" s="38"/>
      <c r="AQ750" s="9"/>
      <c r="AR750" s="14"/>
      <c r="AS750" s="39"/>
      <c r="AU750" s="9"/>
      <c r="AW750" s="9"/>
    </row>
    <row r="751" customFormat="false" ht="15" hidden="false" customHeight="true" outlineLevel="0" collapsed="false">
      <c r="R751" s="5"/>
      <c r="S751" s="6"/>
      <c r="T751" s="5"/>
      <c r="U751" s="6"/>
      <c r="V751" s="5"/>
      <c r="W751" s="35"/>
      <c r="X751" s="36"/>
      <c r="Y751" s="9"/>
      <c r="AA751" s="9"/>
      <c r="AB751" s="17"/>
      <c r="AC751" s="9"/>
      <c r="AE751" s="9"/>
      <c r="AF751" s="37"/>
      <c r="AG751" s="16"/>
      <c r="AK751" s="6"/>
      <c r="AM751" s="6"/>
      <c r="AP751" s="38"/>
      <c r="AQ751" s="9"/>
      <c r="AR751" s="14"/>
      <c r="AS751" s="39"/>
      <c r="AU751" s="9"/>
      <c r="AW751" s="9"/>
    </row>
    <row r="752" customFormat="false" ht="15" hidden="false" customHeight="true" outlineLevel="0" collapsed="false">
      <c r="R752" s="5"/>
      <c r="S752" s="6"/>
      <c r="T752" s="5"/>
      <c r="U752" s="6"/>
      <c r="V752" s="5"/>
      <c r="W752" s="35"/>
      <c r="X752" s="36"/>
      <c r="Y752" s="9"/>
      <c r="AA752" s="9"/>
      <c r="AB752" s="17"/>
      <c r="AC752" s="9"/>
      <c r="AE752" s="9"/>
      <c r="AF752" s="37"/>
      <c r="AG752" s="16"/>
      <c r="AK752" s="6"/>
      <c r="AM752" s="6"/>
      <c r="AP752" s="38"/>
      <c r="AQ752" s="9"/>
      <c r="AR752" s="14"/>
      <c r="AS752" s="39"/>
      <c r="AU752" s="9"/>
      <c r="AW752" s="9"/>
    </row>
    <row r="753" customFormat="false" ht="15" hidden="false" customHeight="true" outlineLevel="0" collapsed="false">
      <c r="R753" s="5"/>
      <c r="S753" s="6"/>
      <c r="T753" s="5"/>
      <c r="U753" s="6"/>
      <c r="V753" s="5"/>
      <c r="W753" s="35"/>
      <c r="X753" s="36"/>
      <c r="Y753" s="9"/>
      <c r="AA753" s="9"/>
      <c r="AB753" s="17"/>
      <c r="AC753" s="9"/>
      <c r="AE753" s="9"/>
      <c r="AF753" s="37"/>
      <c r="AG753" s="16"/>
      <c r="AK753" s="6"/>
      <c r="AM753" s="6"/>
      <c r="AP753" s="38"/>
      <c r="AQ753" s="9"/>
      <c r="AR753" s="14"/>
      <c r="AS753" s="39"/>
      <c r="AU753" s="9"/>
      <c r="AW753" s="9"/>
    </row>
    <row r="754" customFormat="false" ht="15" hidden="false" customHeight="true" outlineLevel="0" collapsed="false">
      <c r="R754" s="5"/>
      <c r="S754" s="6"/>
      <c r="T754" s="5"/>
      <c r="U754" s="6"/>
      <c r="V754" s="5"/>
      <c r="W754" s="35"/>
      <c r="X754" s="36"/>
      <c r="Y754" s="9"/>
      <c r="AA754" s="9"/>
      <c r="AB754" s="17"/>
      <c r="AC754" s="9"/>
      <c r="AE754" s="9"/>
      <c r="AF754" s="37"/>
      <c r="AG754" s="16"/>
      <c r="AK754" s="6"/>
      <c r="AM754" s="6"/>
      <c r="AP754" s="38"/>
      <c r="AQ754" s="9"/>
      <c r="AR754" s="14"/>
      <c r="AS754" s="39"/>
      <c r="AU754" s="9"/>
      <c r="AW754" s="9"/>
    </row>
    <row r="755" customFormat="false" ht="15" hidden="false" customHeight="true" outlineLevel="0" collapsed="false">
      <c r="R755" s="5"/>
      <c r="S755" s="6"/>
      <c r="T755" s="5"/>
      <c r="U755" s="6"/>
      <c r="V755" s="5"/>
      <c r="W755" s="35"/>
      <c r="X755" s="36"/>
      <c r="Y755" s="9"/>
      <c r="AA755" s="9"/>
      <c r="AB755" s="17"/>
      <c r="AC755" s="9"/>
      <c r="AE755" s="9"/>
      <c r="AF755" s="37"/>
      <c r="AG755" s="16"/>
      <c r="AK755" s="6"/>
      <c r="AM755" s="6"/>
      <c r="AP755" s="38"/>
      <c r="AQ755" s="9"/>
      <c r="AR755" s="14"/>
      <c r="AS755" s="39"/>
      <c r="AU755" s="9"/>
      <c r="AW755" s="9"/>
    </row>
    <row r="756" customFormat="false" ht="15" hidden="false" customHeight="true" outlineLevel="0" collapsed="false">
      <c r="R756" s="5"/>
      <c r="S756" s="6"/>
      <c r="T756" s="5"/>
      <c r="U756" s="6"/>
      <c r="V756" s="5"/>
      <c r="W756" s="35"/>
      <c r="X756" s="36"/>
      <c r="Y756" s="9"/>
      <c r="AA756" s="9"/>
      <c r="AB756" s="17"/>
      <c r="AC756" s="9"/>
      <c r="AE756" s="9"/>
      <c r="AF756" s="37"/>
      <c r="AG756" s="16"/>
      <c r="AK756" s="6"/>
      <c r="AM756" s="6"/>
      <c r="AP756" s="38"/>
      <c r="AQ756" s="9"/>
      <c r="AR756" s="14"/>
      <c r="AS756" s="39"/>
      <c r="AU756" s="9"/>
      <c r="AW756" s="9"/>
    </row>
    <row r="757" customFormat="false" ht="15" hidden="false" customHeight="true" outlineLevel="0" collapsed="false">
      <c r="R757" s="5"/>
      <c r="S757" s="6"/>
      <c r="T757" s="5"/>
      <c r="U757" s="6"/>
      <c r="V757" s="5"/>
      <c r="W757" s="35"/>
      <c r="X757" s="36"/>
      <c r="Y757" s="9"/>
      <c r="AA757" s="9"/>
      <c r="AB757" s="17"/>
      <c r="AC757" s="9"/>
      <c r="AE757" s="9"/>
      <c r="AF757" s="37"/>
      <c r="AG757" s="16"/>
      <c r="AK757" s="6"/>
      <c r="AM757" s="6"/>
      <c r="AP757" s="38"/>
      <c r="AQ757" s="9"/>
      <c r="AR757" s="14"/>
      <c r="AS757" s="39"/>
      <c r="AU757" s="9"/>
      <c r="AW757" s="9"/>
    </row>
    <row r="758" customFormat="false" ht="15" hidden="false" customHeight="true" outlineLevel="0" collapsed="false">
      <c r="R758" s="5"/>
      <c r="S758" s="6"/>
      <c r="T758" s="5"/>
      <c r="U758" s="6"/>
      <c r="V758" s="5"/>
      <c r="W758" s="35"/>
      <c r="X758" s="36"/>
      <c r="Y758" s="9"/>
      <c r="AA758" s="9"/>
      <c r="AB758" s="17"/>
      <c r="AC758" s="9"/>
      <c r="AE758" s="9"/>
      <c r="AF758" s="37"/>
      <c r="AG758" s="16"/>
      <c r="AK758" s="6"/>
      <c r="AM758" s="6"/>
      <c r="AP758" s="38"/>
      <c r="AQ758" s="9"/>
      <c r="AR758" s="14"/>
      <c r="AS758" s="39"/>
      <c r="AU758" s="9"/>
      <c r="AW758" s="9"/>
    </row>
    <row r="759" customFormat="false" ht="15" hidden="false" customHeight="true" outlineLevel="0" collapsed="false">
      <c r="R759" s="5"/>
      <c r="S759" s="6"/>
      <c r="T759" s="5"/>
      <c r="U759" s="6"/>
      <c r="V759" s="5"/>
      <c r="W759" s="35"/>
      <c r="X759" s="36"/>
      <c r="Y759" s="9"/>
      <c r="AA759" s="9"/>
      <c r="AB759" s="17"/>
      <c r="AC759" s="9"/>
      <c r="AE759" s="9"/>
      <c r="AF759" s="37"/>
      <c r="AG759" s="16"/>
      <c r="AK759" s="6"/>
      <c r="AM759" s="6"/>
      <c r="AP759" s="38"/>
      <c r="AQ759" s="9"/>
      <c r="AR759" s="14"/>
      <c r="AS759" s="39"/>
      <c r="AU759" s="9"/>
      <c r="AW759" s="9"/>
    </row>
    <row r="760" customFormat="false" ht="15" hidden="false" customHeight="true" outlineLevel="0" collapsed="false">
      <c r="R760" s="5"/>
      <c r="S760" s="6"/>
      <c r="T760" s="5"/>
      <c r="U760" s="6"/>
      <c r="V760" s="5"/>
      <c r="W760" s="35"/>
      <c r="X760" s="36"/>
      <c r="Y760" s="9"/>
      <c r="AA760" s="9"/>
      <c r="AB760" s="17"/>
      <c r="AC760" s="9"/>
      <c r="AE760" s="9"/>
      <c r="AF760" s="37"/>
      <c r="AG760" s="16"/>
      <c r="AK760" s="6"/>
      <c r="AM760" s="6"/>
      <c r="AP760" s="38"/>
      <c r="AQ760" s="9"/>
      <c r="AR760" s="14"/>
      <c r="AS760" s="39"/>
      <c r="AU760" s="9"/>
      <c r="AW760" s="9"/>
    </row>
    <row r="761" customFormat="false" ht="15" hidden="false" customHeight="true" outlineLevel="0" collapsed="false">
      <c r="R761" s="5"/>
      <c r="S761" s="6"/>
      <c r="T761" s="5"/>
      <c r="U761" s="6"/>
      <c r="V761" s="5"/>
      <c r="W761" s="35"/>
      <c r="X761" s="36"/>
      <c r="Y761" s="9"/>
      <c r="AA761" s="9"/>
      <c r="AB761" s="17"/>
      <c r="AC761" s="9"/>
      <c r="AE761" s="9"/>
      <c r="AF761" s="37"/>
      <c r="AG761" s="16"/>
      <c r="AK761" s="6"/>
      <c r="AM761" s="6"/>
      <c r="AP761" s="38"/>
      <c r="AQ761" s="9"/>
      <c r="AR761" s="14"/>
      <c r="AS761" s="39"/>
      <c r="AU761" s="9"/>
      <c r="AW761" s="9"/>
    </row>
    <row r="762" customFormat="false" ht="15" hidden="false" customHeight="true" outlineLevel="0" collapsed="false">
      <c r="R762" s="5"/>
      <c r="S762" s="6"/>
      <c r="T762" s="5"/>
      <c r="U762" s="6"/>
      <c r="V762" s="5"/>
      <c r="W762" s="35"/>
      <c r="X762" s="36"/>
      <c r="Y762" s="9"/>
      <c r="AA762" s="9"/>
      <c r="AB762" s="17"/>
      <c r="AC762" s="9"/>
      <c r="AE762" s="9"/>
      <c r="AF762" s="37"/>
      <c r="AG762" s="16"/>
      <c r="AK762" s="6"/>
      <c r="AM762" s="6"/>
      <c r="AP762" s="38"/>
      <c r="AQ762" s="9"/>
      <c r="AR762" s="14"/>
      <c r="AS762" s="39"/>
      <c r="AU762" s="9"/>
      <c r="AW762" s="9"/>
    </row>
    <row r="763" customFormat="false" ht="15" hidden="false" customHeight="true" outlineLevel="0" collapsed="false">
      <c r="R763" s="5"/>
      <c r="S763" s="6"/>
      <c r="T763" s="5"/>
      <c r="U763" s="6"/>
      <c r="V763" s="5"/>
      <c r="W763" s="35"/>
      <c r="X763" s="36"/>
      <c r="Y763" s="9"/>
      <c r="AA763" s="9"/>
      <c r="AB763" s="17"/>
      <c r="AC763" s="9"/>
      <c r="AE763" s="9"/>
      <c r="AF763" s="37"/>
      <c r="AG763" s="16"/>
      <c r="AK763" s="6"/>
      <c r="AM763" s="6"/>
      <c r="AP763" s="38"/>
      <c r="AQ763" s="9"/>
      <c r="AR763" s="14"/>
      <c r="AS763" s="39"/>
      <c r="AU763" s="9"/>
      <c r="AW763" s="9"/>
    </row>
    <row r="764" customFormat="false" ht="15" hidden="false" customHeight="true" outlineLevel="0" collapsed="false">
      <c r="R764" s="5"/>
      <c r="S764" s="6"/>
      <c r="T764" s="5"/>
      <c r="U764" s="6"/>
      <c r="V764" s="5"/>
      <c r="W764" s="35"/>
      <c r="X764" s="36"/>
      <c r="Y764" s="9"/>
      <c r="AA764" s="9"/>
      <c r="AB764" s="17"/>
      <c r="AC764" s="9"/>
      <c r="AE764" s="9"/>
      <c r="AF764" s="37"/>
      <c r="AG764" s="16"/>
      <c r="AK764" s="6"/>
      <c r="AM764" s="6"/>
      <c r="AP764" s="38"/>
      <c r="AQ764" s="9"/>
      <c r="AR764" s="14"/>
      <c r="AS764" s="39"/>
      <c r="AU764" s="9"/>
      <c r="AW764" s="9"/>
    </row>
    <row r="765" customFormat="false" ht="15" hidden="false" customHeight="true" outlineLevel="0" collapsed="false">
      <c r="R765" s="5"/>
      <c r="S765" s="6"/>
      <c r="T765" s="5"/>
      <c r="U765" s="6"/>
      <c r="V765" s="5"/>
      <c r="W765" s="35"/>
      <c r="X765" s="36"/>
      <c r="Y765" s="9"/>
      <c r="AA765" s="9"/>
      <c r="AB765" s="17"/>
      <c r="AC765" s="9"/>
      <c r="AE765" s="9"/>
      <c r="AF765" s="37"/>
      <c r="AG765" s="16"/>
      <c r="AK765" s="6"/>
      <c r="AM765" s="6"/>
      <c r="AP765" s="38"/>
      <c r="AQ765" s="9"/>
      <c r="AR765" s="14"/>
      <c r="AS765" s="39"/>
      <c r="AU765" s="9"/>
      <c r="AW765" s="9"/>
    </row>
    <row r="766" customFormat="false" ht="15" hidden="false" customHeight="true" outlineLevel="0" collapsed="false">
      <c r="R766" s="5"/>
      <c r="S766" s="6"/>
      <c r="T766" s="5"/>
      <c r="U766" s="6"/>
      <c r="V766" s="5"/>
      <c r="W766" s="35"/>
      <c r="X766" s="36"/>
      <c r="Y766" s="9"/>
      <c r="AA766" s="9"/>
      <c r="AB766" s="17"/>
      <c r="AC766" s="9"/>
      <c r="AE766" s="9"/>
      <c r="AF766" s="37"/>
      <c r="AG766" s="16"/>
      <c r="AK766" s="6"/>
      <c r="AM766" s="6"/>
      <c r="AP766" s="38"/>
      <c r="AQ766" s="9"/>
      <c r="AR766" s="14"/>
      <c r="AS766" s="39"/>
      <c r="AU766" s="9"/>
      <c r="AW766" s="9"/>
    </row>
    <row r="767" customFormat="false" ht="15" hidden="false" customHeight="true" outlineLevel="0" collapsed="false">
      <c r="R767" s="5"/>
      <c r="S767" s="6"/>
      <c r="T767" s="5"/>
      <c r="U767" s="6"/>
      <c r="V767" s="5"/>
      <c r="W767" s="35"/>
      <c r="X767" s="36"/>
      <c r="Y767" s="9"/>
      <c r="AA767" s="9"/>
      <c r="AB767" s="17"/>
      <c r="AC767" s="9"/>
      <c r="AE767" s="9"/>
      <c r="AF767" s="37"/>
      <c r="AG767" s="16"/>
      <c r="AK767" s="6"/>
      <c r="AM767" s="6"/>
      <c r="AP767" s="38"/>
      <c r="AQ767" s="9"/>
      <c r="AR767" s="14"/>
      <c r="AS767" s="39"/>
      <c r="AU767" s="9"/>
      <c r="AW767" s="9"/>
    </row>
    <row r="768" customFormat="false" ht="15" hidden="false" customHeight="true" outlineLevel="0" collapsed="false">
      <c r="R768" s="5"/>
      <c r="S768" s="6"/>
      <c r="T768" s="5"/>
      <c r="U768" s="6"/>
      <c r="V768" s="5"/>
      <c r="W768" s="35"/>
      <c r="X768" s="36"/>
      <c r="Y768" s="9"/>
      <c r="AA768" s="9"/>
      <c r="AB768" s="17"/>
      <c r="AC768" s="9"/>
      <c r="AE768" s="9"/>
      <c r="AF768" s="37"/>
      <c r="AG768" s="16"/>
      <c r="AK768" s="6"/>
      <c r="AM768" s="6"/>
      <c r="AP768" s="38"/>
      <c r="AQ768" s="9"/>
      <c r="AR768" s="14"/>
      <c r="AS768" s="39"/>
      <c r="AU768" s="9"/>
      <c r="AW768" s="9"/>
    </row>
    <row r="769" customFormat="false" ht="15" hidden="false" customHeight="true" outlineLevel="0" collapsed="false">
      <c r="R769" s="5"/>
      <c r="S769" s="6"/>
      <c r="T769" s="5"/>
      <c r="U769" s="6"/>
      <c r="V769" s="5"/>
      <c r="W769" s="35"/>
      <c r="X769" s="36"/>
      <c r="Y769" s="9"/>
      <c r="AA769" s="9"/>
      <c r="AB769" s="17"/>
      <c r="AC769" s="9"/>
      <c r="AE769" s="9"/>
      <c r="AF769" s="37"/>
      <c r="AG769" s="16"/>
      <c r="AK769" s="6"/>
      <c r="AM769" s="6"/>
      <c r="AP769" s="38"/>
      <c r="AQ769" s="9"/>
      <c r="AR769" s="14"/>
      <c r="AS769" s="39"/>
      <c r="AU769" s="9"/>
      <c r="AW769" s="9"/>
    </row>
    <row r="770" customFormat="false" ht="15" hidden="false" customHeight="true" outlineLevel="0" collapsed="false">
      <c r="R770" s="5"/>
      <c r="S770" s="6"/>
      <c r="T770" s="5"/>
      <c r="U770" s="6"/>
      <c r="V770" s="5"/>
      <c r="W770" s="35"/>
      <c r="X770" s="36"/>
      <c r="Y770" s="9"/>
      <c r="AA770" s="9"/>
      <c r="AB770" s="17"/>
      <c r="AC770" s="9"/>
      <c r="AE770" s="9"/>
      <c r="AF770" s="37"/>
      <c r="AG770" s="16"/>
      <c r="AK770" s="6"/>
      <c r="AM770" s="6"/>
      <c r="AP770" s="38"/>
      <c r="AQ770" s="9"/>
      <c r="AR770" s="14"/>
      <c r="AS770" s="39"/>
      <c r="AU770" s="9"/>
      <c r="AW770" s="9"/>
    </row>
    <row r="771" customFormat="false" ht="15" hidden="false" customHeight="true" outlineLevel="0" collapsed="false">
      <c r="R771" s="5"/>
      <c r="S771" s="6"/>
      <c r="T771" s="5"/>
      <c r="U771" s="6"/>
      <c r="V771" s="5"/>
      <c r="W771" s="35"/>
      <c r="X771" s="36"/>
      <c r="Y771" s="9"/>
      <c r="AA771" s="9"/>
      <c r="AB771" s="17"/>
      <c r="AC771" s="9"/>
      <c r="AE771" s="9"/>
      <c r="AF771" s="37"/>
      <c r="AG771" s="16"/>
      <c r="AK771" s="6"/>
      <c r="AM771" s="6"/>
      <c r="AP771" s="38"/>
      <c r="AQ771" s="9"/>
      <c r="AR771" s="14"/>
      <c r="AS771" s="39"/>
      <c r="AU771" s="9"/>
      <c r="AW771" s="9"/>
    </row>
    <row r="772" customFormat="false" ht="15" hidden="false" customHeight="true" outlineLevel="0" collapsed="false">
      <c r="R772" s="5"/>
      <c r="S772" s="6"/>
      <c r="T772" s="5"/>
      <c r="U772" s="6"/>
      <c r="V772" s="5"/>
      <c r="W772" s="35"/>
      <c r="X772" s="36"/>
      <c r="Y772" s="9"/>
      <c r="AA772" s="9"/>
      <c r="AB772" s="17"/>
      <c r="AC772" s="9"/>
      <c r="AE772" s="9"/>
      <c r="AF772" s="37"/>
      <c r="AG772" s="16"/>
      <c r="AK772" s="6"/>
      <c r="AM772" s="6"/>
      <c r="AP772" s="38"/>
      <c r="AQ772" s="9"/>
      <c r="AR772" s="14"/>
      <c r="AS772" s="39"/>
      <c r="AU772" s="9"/>
      <c r="AW772" s="9"/>
    </row>
    <row r="773" customFormat="false" ht="15" hidden="false" customHeight="true" outlineLevel="0" collapsed="false">
      <c r="R773" s="5"/>
      <c r="S773" s="6"/>
      <c r="T773" s="5"/>
      <c r="U773" s="6"/>
      <c r="V773" s="5"/>
      <c r="W773" s="35"/>
      <c r="X773" s="36"/>
      <c r="Y773" s="9"/>
      <c r="AA773" s="9"/>
      <c r="AB773" s="17"/>
      <c r="AC773" s="9"/>
      <c r="AE773" s="9"/>
      <c r="AF773" s="37"/>
      <c r="AG773" s="16"/>
      <c r="AK773" s="6"/>
      <c r="AM773" s="6"/>
      <c r="AP773" s="38"/>
      <c r="AQ773" s="9"/>
      <c r="AR773" s="14"/>
      <c r="AS773" s="39"/>
      <c r="AU773" s="9"/>
      <c r="AW773" s="9"/>
    </row>
    <row r="774" customFormat="false" ht="15" hidden="false" customHeight="true" outlineLevel="0" collapsed="false">
      <c r="R774" s="5"/>
      <c r="S774" s="6"/>
      <c r="T774" s="5"/>
      <c r="U774" s="6"/>
      <c r="V774" s="5"/>
      <c r="W774" s="35"/>
      <c r="X774" s="36"/>
      <c r="Y774" s="9"/>
      <c r="AA774" s="9"/>
      <c r="AB774" s="17"/>
      <c r="AC774" s="9"/>
      <c r="AE774" s="9"/>
      <c r="AF774" s="37"/>
      <c r="AG774" s="16"/>
      <c r="AK774" s="6"/>
      <c r="AM774" s="6"/>
      <c r="AP774" s="38"/>
      <c r="AQ774" s="9"/>
      <c r="AR774" s="14"/>
      <c r="AS774" s="39"/>
      <c r="AU774" s="9"/>
      <c r="AW774" s="9"/>
    </row>
    <row r="775" customFormat="false" ht="15" hidden="false" customHeight="true" outlineLevel="0" collapsed="false">
      <c r="R775" s="5"/>
      <c r="S775" s="6"/>
      <c r="T775" s="5"/>
      <c r="U775" s="6"/>
      <c r="V775" s="5"/>
      <c r="W775" s="35"/>
      <c r="X775" s="36"/>
      <c r="Y775" s="9"/>
      <c r="AA775" s="9"/>
      <c r="AB775" s="17"/>
      <c r="AC775" s="9"/>
      <c r="AE775" s="9"/>
      <c r="AF775" s="37"/>
      <c r="AG775" s="16"/>
      <c r="AK775" s="6"/>
      <c r="AM775" s="6"/>
      <c r="AP775" s="38"/>
      <c r="AQ775" s="9"/>
      <c r="AR775" s="14"/>
      <c r="AS775" s="39"/>
      <c r="AU775" s="9"/>
      <c r="AW775" s="9"/>
    </row>
    <row r="776" customFormat="false" ht="15" hidden="false" customHeight="true" outlineLevel="0" collapsed="false">
      <c r="R776" s="5"/>
      <c r="S776" s="6"/>
      <c r="T776" s="5"/>
      <c r="U776" s="6"/>
      <c r="V776" s="5"/>
      <c r="W776" s="35"/>
      <c r="X776" s="36"/>
      <c r="Y776" s="9"/>
      <c r="AA776" s="9"/>
      <c r="AB776" s="17"/>
      <c r="AC776" s="9"/>
      <c r="AE776" s="9"/>
      <c r="AF776" s="37"/>
      <c r="AG776" s="16"/>
      <c r="AK776" s="6"/>
      <c r="AM776" s="6"/>
      <c r="AP776" s="38"/>
      <c r="AQ776" s="9"/>
      <c r="AR776" s="14"/>
      <c r="AS776" s="39"/>
      <c r="AU776" s="9"/>
      <c r="AW776" s="9"/>
    </row>
    <row r="777" customFormat="false" ht="15" hidden="false" customHeight="true" outlineLevel="0" collapsed="false">
      <c r="R777" s="5"/>
      <c r="S777" s="6"/>
      <c r="T777" s="5"/>
      <c r="U777" s="6"/>
      <c r="V777" s="5"/>
      <c r="W777" s="35"/>
      <c r="X777" s="36"/>
      <c r="Y777" s="9"/>
      <c r="AA777" s="9"/>
      <c r="AB777" s="17"/>
      <c r="AC777" s="9"/>
      <c r="AE777" s="9"/>
      <c r="AF777" s="37"/>
      <c r="AG777" s="16"/>
      <c r="AK777" s="6"/>
      <c r="AM777" s="6"/>
      <c r="AP777" s="38"/>
      <c r="AQ777" s="9"/>
      <c r="AR777" s="14"/>
      <c r="AS777" s="39"/>
      <c r="AU777" s="9"/>
      <c r="AW777" s="9"/>
    </row>
    <row r="778" customFormat="false" ht="15" hidden="false" customHeight="true" outlineLevel="0" collapsed="false">
      <c r="R778" s="5"/>
      <c r="S778" s="6"/>
      <c r="T778" s="5"/>
      <c r="U778" s="6"/>
      <c r="V778" s="5"/>
      <c r="W778" s="35"/>
      <c r="X778" s="36"/>
      <c r="Y778" s="9"/>
      <c r="AA778" s="9"/>
      <c r="AB778" s="17"/>
      <c r="AC778" s="9"/>
      <c r="AE778" s="9"/>
      <c r="AF778" s="37"/>
      <c r="AG778" s="16"/>
      <c r="AK778" s="6"/>
      <c r="AM778" s="6"/>
      <c r="AP778" s="38"/>
      <c r="AQ778" s="9"/>
      <c r="AR778" s="14"/>
      <c r="AS778" s="39"/>
      <c r="AU778" s="9"/>
      <c r="AW778" s="9"/>
    </row>
    <row r="779" customFormat="false" ht="15" hidden="false" customHeight="true" outlineLevel="0" collapsed="false">
      <c r="R779" s="5"/>
      <c r="S779" s="6"/>
      <c r="T779" s="5"/>
      <c r="U779" s="6"/>
      <c r="V779" s="5"/>
      <c r="W779" s="35"/>
      <c r="X779" s="36"/>
      <c r="Y779" s="9"/>
      <c r="AA779" s="9"/>
      <c r="AB779" s="17"/>
      <c r="AC779" s="9"/>
      <c r="AE779" s="9"/>
      <c r="AF779" s="37"/>
      <c r="AG779" s="16"/>
      <c r="AK779" s="6"/>
      <c r="AM779" s="6"/>
      <c r="AP779" s="38"/>
      <c r="AQ779" s="9"/>
      <c r="AR779" s="14"/>
      <c r="AS779" s="39"/>
      <c r="AU779" s="9"/>
      <c r="AW779" s="9"/>
    </row>
    <row r="780" customFormat="false" ht="15" hidden="false" customHeight="true" outlineLevel="0" collapsed="false">
      <c r="R780" s="5"/>
      <c r="S780" s="6"/>
      <c r="T780" s="5"/>
      <c r="U780" s="6"/>
      <c r="V780" s="5"/>
      <c r="W780" s="35"/>
      <c r="X780" s="36"/>
      <c r="Y780" s="9"/>
      <c r="AA780" s="9"/>
      <c r="AB780" s="17"/>
      <c r="AC780" s="9"/>
      <c r="AE780" s="9"/>
      <c r="AF780" s="37"/>
      <c r="AG780" s="16"/>
      <c r="AK780" s="6"/>
      <c r="AM780" s="6"/>
      <c r="AP780" s="38"/>
      <c r="AQ780" s="9"/>
      <c r="AR780" s="14"/>
      <c r="AS780" s="39"/>
      <c r="AU780" s="9"/>
      <c r="AW780" s="9"/>
    </row>
    <row r="781" customFormat="false" ht="15" hidden="false" customHeight="true" outlineLevel="0" collapsed="false">
      <c r="R781" s="5"/>
      <c r="S781" s="6"/>
      <c r="T781" s="5"/>
      <c r="U781" s="6"/>
      <c r="V781" s="5"/>
      <c r="W781" s="35"/>
      <c r="X781" s="36"/>
      <c r="Y781" s="9"/>
      <c r="AA781" s="9"/>
      <c r="AB781" s="17"/>
      <c r="AC781" s="9"/>
      <c r="AE781" s="9"/>
      <c r="AF781" s="37"/>
      <c r="AG781" s="16"/>
      <c r="AK781" s="6"/>
      <c r="AM781" s="6"/>
      <c r="AP781" s="38"/>
      <c r="AQ781" s="9"/>
      <c r="AR781" s="14"/>
      <c r="AS781" s="39"/>
      <c r="AU781" s="9"/>
      <c r="AW781" s="9"/>
    </row>
    <row r="782" customFormat="false" ht="15" hidden="false" customHeight="true" outlineLevel="0" collapsed="false">
      <c r="R782" s="5"/>
      <c r="S782" s="6"/>
      <c r="T782" s="5"/>
      <c r="U782" s="6"/>
      <c r="V782" s="5"/>
      <c r="W782" s="35"/>
      <c r="X782" s="36"/>
      <c r="Y782" s="9"/>
      <c r="AA782" s="9"/>
      <c r="AB782" s="17"/>
      <c r="AC782" s="9"/>
      <c r="AE782" s="9"/>
      <c r="AF782" s="37"/>
      <c r="AG782" s="16"/>
      <c r="AK782" s="6"/>
      <c r="AM782" s="6"/>
      <c r="AP782" s="38"/>
      <c r="AQ782" s="9"/>
      <c r="AR782" s="14"/>
      <c r="AS782" s="39"/>
      <c r="AU782" s="9"/>
      <c r="AW782" s="9"/>
    </row>
    <row r="783" customFormat="false" ht="15" hidden="false" customHeight="true" outlineLevel="0" collapsed="false">
      <c r="R783" s="5"/>
      <c r="S783" s="6"/>
      <c r="T783" s="5"/>
      <c r="U783" s="6"/>
      <c r="V783" s="5"/>
      <c r="W783" s="35"/>
      <c r="X783" s="36"/>
      <c r="Y783" s="9"/>
      <c r="AA783" s="9"/>
      <c r="AB783" s="17"/>
      <c r="AC783" s="9"/>
      <c r="AE783" s="9"/>
      <c r="AF783" s="37"/>
      <c r="AG783" s="16"/>
      <c r="AK783" s="6"/>
      <c r="AM783" s="6"/>
      <c r="AP783" s="38"/>
      <c r="AQ783" s="9"/>
      <c r="AR783" s="14"/>
      <c r="AS783" s="39"/>
      <c r="AU783" s="9"/>
      <c r="AW783" s="9"/>
    </row>
    <row r="784" customFormat="false" ht="15" hidden="false" customHeight="true" outlineLevel="0" collapsed="false">
      <c r="R784" s="5"/>
      <c r="S784" s="6"/>
      <c r="T784" s="5"/>
      <c r="U784" s="6"/>
      <c r="V784" s="5"/>
      <c r="W784" s="35"/>
      <c r="X784" s="36"/>
      <c r="Y784" s="9"/>
      <c r="AA784" s="9"/>
      <c r="AB784" s="17"/>
      <c r="AC784" s="9"/>
      <c r="AE784" s="9"/>
      <c r="AF784" s="37"/>
      <c r="AG784" s="16"/>
      <c r="AK784" s="6"/>
      <c r="AM784" s="6"/>
      <c r="AP784" s="38"/>
      <c r="AQ784" s="9"/>
      <c r="AR784" s="14"/>
      <c r="AS784" s="39"/>
      <c r="AU784" s="9"/>
      <c r="AW784" s="9"/>
    </row>
    <row r="785" customFormat="false" ht="15" hidden="false" customHeight="true" outlineLevel="0" collapsed="false">
      <c r="R785" s="5"/>
      <c r="S785" s="6"/>
      <c r="T785" s="5"/>
      <c r="U785" s="6"/>
      <c r="V785" s="5"/>
      <c r="W785" s="35"/>
      <c r="X785" s="36"/>
      <c r="Y785" s="9"/>
      <c r="AA785" s="9"/>
      <c r="AB785" s="17"/>
      <c r="AC785" s="9"/>
      <c r="AE785" s="9"/>
      <c r="AF785" s="37"/>
      <c r="AG785" s="16"/>
      <c r="AK785" s="6"/>
      <c r="AM785" s="6"/>
      <c r="AP785" s="38"/>
      <c r="AQ785" s="9"/>
      <c r="AR785" s="14"/>
      <c r="AS785" s="39"/>
      <c r="AU785" s="9"/>
      <c r="AW785" s="9"/>
    </row>
    <row r="786" customFormat="false" ht="15" hidden="false" customHeight="true" outlineLevel="0" collapsed="false">
      <c r="R786" s="5"/>
      <c r="S786" s="6"/>
      <c r="T786" s="5"/>
      <c r="U786" s="6"/>
      <c r="V786" s="5"/>
      <c r="W786" s="35"/>
      <c r="X786" s="36"/>
      <c r="Y786" s="9"/>
      <c r="AA786" s="9"/>
      <c r="AB786" s="17"/>
      <c r="AC786" s="9"/>
      <c r="AE786" s="9"/>
      <c r="AF786" s="37"/>
      <c r="AG786" s="16"/>
      <c r="AK786" s="6"/>
      <c r="AM786" s="6"/>
      <c r="AP786" s="38"/>
      <c r="AQ786" s="9"/>
      <c r="AR786" s="14"/>
      <c r="AS786" s="39"/>
      <c r="AU786" s="9"/>
      <c r="AW786" s="9"/>
    </row>
    <row r="787" customFormat="false" ht="15" hidden="false" customHeight="true" outlineLevel="0" collapsed="false">
      <c r="R787" s="5"/>
      <c r="S787" s="6"/>
      <c r="T787" s="5"/>
      <c r="U787" s="6"/>
      <c r="V787" s="5"/>
      <c r="W787" s="35"/>
      <c r="X787" s="36"/>
      <c r="Y787" s="9"/>
      <c r="AA787" s="9"/>
      <c r="AB787" s="17"/>
      <c r="AC787" s="9"/>
      <c r="AE787" s="9"/>
      <c r="AF787" s="37"/>
      <c r="AG787" s="16"/>
      <c r="AK787" s="6"/>
      <c r="AM787" s="6"/>
      <c r="AP787" s="38"/>
      <c r="AQ787" s="9"/>
      <c r="AR787" s="14"/>
      <c r="AS787" s="39"/>
      <c r="AU787" s="9"/>
      <c r="AW787" s="9"/>
    </row>
    <row r="788" customFormat="false" ht="15" hidden="false" customHeight="true" outlineLevel="0" collapsed="false">
      <c r="R788" s="5"/>
      <c r="S788" s="6"/>
      <c r="T788" s="5"/>
      <c r="U788" s="6"/>
      <c r="V788" s="5"/>
      <c r="W788" s="35"/>
      <c r="X788" s="36"/>
      <c r="Y788" s="9"/>
      <c r="AA788" s="9"/>
      <c r="AB788" s="17"/>
      <c r="AC788" s="9"/>
      <c r="AE788" s="9"/>
      <c r="AF788" s="37"/>
      <c r="AG788" s="16"/>
      <c r="AK788" s="6"/>
      <c r="AM788" s="6"/>
      <c r="AP788" s="38"/>
      <c r="AQ788" s="9"/>
      <c r="AR788" s="14"/>
      <c r="AS788" s="39"/>
      <c r="AU788" s="9"/>
      <c r="AW788" s="9"/>
    </row>
    <row r="789" customFormat="false" ht="15" hidden="false" customHeight="true" outlineLevel="0" collapsed="false">
      <c r="R789" s="5"/>
      <c r="S789" s="6"/>
      <c r="T789" s="5"/>
      <c r="U789" s="6"/>
      <c r="V789" s="5"/>
      <c r="W789" s="35"/>
      <c r="X789" s="36"/>
      <c r="Y789" s="9"/>
      <c r="AA789" s="9"/>
      <c r="AB789" s="17"/>
      <c r="AC789" s="9"/>
      <c r="AE789" s="9"/>
      <c r="AF789" s="37"/>
      <c r="AG789" s="16"/>
      <c r="AK789" s="6"/>
      <c r="AM789" s="6"/>
      <c r="AP789" s="38"/>
      <c r="AQ789" s="9"/>
      <c r="AR789" s="14"/>
      <c r="AS789" s="39"/>
      <c r="AU789" s="9"/>
      <c r="AW789" s="9"/>
    </row>
    <row r="790" customFormat="false" ht="15" hidden="false" customHeight="true" outlineLevel="0" collapsed="false">
      <c r="R790" s="5"/>
      <c r="S790" s="6"/>
      <c r="T790" s="5"/>
      <c r="U790" s="6"/>
      <c r="V790" s="5"/>
      <c r="W790" s="35"/>
      <c r="X790" s="36"/>
      <c r="Y790" s="9"/>
      <c r="AA790" s="9"/>
      <c r="AB790" s="17"/>
      <c r="AC790" s="9"/>
      <c r="AE790" s="9"/>
      <c r="AF790" s="37"/>
      <c r="AG790" s="16"/>
      <c r="AK790" s="6"/>
      <c r="AM790" s="6"/>
      <c r="AP790" s="38"/>
      <c r="AQ790" s="9"/>
      <c r="AR790" s="14"/>
      <c r="AS790" s="39"/>
      <c r="AU790" s="9"/>
      <c r="AW790" s="9"/>
    </row>
    <row r="791" customFormat="false" ht="15" hidden="false" customHeight="true" outlineLevel="0" collapsed="false">
      <c r="R791" s="5"/>
      <c r="S791" s="6"/>
      <c r="T791" s="5"/>
      <c r="U791" s="6"/>
      <c r="V791" s="5"/>
      <c r="W791" s="35"/>
      <c r="X791" s="36"/>
      <c r="Y791" s="9"/>
      <c r="AA791" s="9"/>
      <c r="AB791" s="17"/>
      <c r="AC791" s="9"/>
      <c r="AE791" s="9"/>
      <c r="AF791" s="37"/>
      <c r="AG791" s="16"/>
      <c r="AK791" s="6"/>
      <c r="AM791" s="6"/>
      <c r="AP791" s="38"/>
      <c r="AQ791" s="9"/>
      <c r="AR791" s="14"/>
      <c r="AS791" s="39"/>
      <c r="AU791" s="9"/>
      <c r="AW791" s="9"/>
    </row>
    <row r="792" customFormat="false" ht="15" hidden="false" customHeight="true" outlineLevel="0" collapsed="false">
      <c r="R792" s="5"/>
      <c r="S792" s="6"/>
      <c r="T792" s="5"/>
      <c r="U792" s="6"/>
      <c r="V792" s="5"/>
      <c r="W792" s="35"/>
      <c r="X792" s="36"/>
      <c r="Y792" s="9"/>
      <c r="AA792" s="9"/>
      <c r="AB792" s="17"/>
      <c r="AC792" s="9"/>
      <c r="AE792" s="9"/>
      <c r="AF792" s="37"/>
      <c r="AG792" s="16"/>
      <c r="AK792" s="6"/>
      <c r="AM792" s="6"/>
      <c r="AP792" s="38"/>
      <c r="AQ792" s="9"/>
      <c r="AR792" s="14"/>
      <c r="AS792" s="39"/>
      <c r="AU792" s="9"/>
      <c r="AW792" s="9"/>
    </row>
    <row r="793" customFormat="false" ht="15" hidden="false" customHeight="true" outlineLevel="0" collapsed="false">
      <c r="R793" s="5"/>
      <c r="S793" s="6"/>
      <c r="T793" s="5"/>
      <c r="U793" s="6"/>
      <c r="V793" s="5"/>
      <c r="W793" s="35"/>
      <c r="X793" s="36"/>
      <c r="Y793" s="9"/>
      <c r="AA793" s="9"/>
      <c r="AB793" s="17"/>
      <c r="AC793" s="9"/>
      <c r="AE793" s="9"/>
      <c r="AF793" s="37"/>
      <c r="AG793" s="16"/>
      <c r="AK793" s="6"/>
      <c r="AM793" s="6"/>
      <c r="AP793" s="38"/>
      <c r="AQ793" s="9"/>
      <c r="AR793" s="14"/>
      <c r="AS793" s="39"/>
      <c r="AU793" s="9"/>
      <c r="AW793" s="9"/>
    </row>
    <row r="794" customFormat="false" ht="15" hidden="false" customHeight="true" outlineLevel="0" collapsed="false">
      <c r="R794" s="5"/>
      <c r="S794" s="6"/>
      <c r="T794" s="5"/>
      <c r="U794" s="6"/>
      <c r="V794" s="5"/>
      <c r="W794" s="35"/>
      <c r="X794" s="36"/>
      <c r="Y794" s="9"/>
      <c r="AA794" s="9"/>
      <c r="AB794" s="17"/>
      <c r="AC794" s="9"/>
      <c r="AE794" s="9"/>
      <c r="AF794" s="37"/>
      <c r="AG794" s="16"/>
      <c r="AK794" s="6"/>
      <c r="AM794" s="6"/>
      <c r="AP794" s="38"/>
      <c r="AQ794" s="9"/>
      <c r="AR794" s="14"/>
      <c r="AS794" s="39"/>
      <c r="AU794" s="9"/>
      <c r="AW794" s="9"/>
    </row>
    <row r="795" customFormat="false" ht="15" hidden="false" customHeight="true" outlineLevel="0" collapsed="false">
      <c r="R795" s="5"/>
      <c r="S795" s="6"/>
      <c r="T795" s="5"/>
      <c r="U795" s="6"/>
      <c r="V795" s="5"/>
      <c r="W795" s="35"/>
      <c r="X795" s="36"/>
      <c r="Y795" s="9"/>
      <c r="AA795" s="9"/>
      <c r="AB795" s="17"/>
      <c r="AC795" s="9"/>
      <c r="AE795" s="9"/>
      <c r="AF795" s="37"/>
      <c r="AG795" s="16"/>
      <c r="AK795" s="6"/>
      <c r="AM795" s="6"/>
      <c r="AP795" s="38"/>
      <c r="AQ795" s="9"/>
      <c r="AR795" s="14"/>
      <c r="AS795" s="39"/>
      <c r="AU795" s="9"/>
      <c r="AW795" s="9"/>
    </row>
    <row r="796" customFormat="false" ht="15" hidden="false" customHeight="true" outlineLevel="0" collapsed="false">
      <c r="R796" s="5"/>
      <c r="S796" s="6"/>
      <c r="T796" s="5"/>
      <c r="U796" s="6"/>
      <c r="V796" s="5"/>
      <c r="W796" s="35"/>
      <c r="X796" s="36"/>
      <c r="Y796" s="9"/>
      <c r="AA796" s="9"/>
      <c r="AB796" s="17"/>
      <c r="AC796" s="9"/>
      <c r="AE796" s="9"/>
      <c r="AF796" s="37"/>
      <c r="AG796" s="16"/>
      <c r="AK796" s="6"/>
      <c r="AM796" s="6"/>
      <c r="AP796" s="38"/>
      <c r="AQ796" s="9"/>
      <c r="AR796" s="14"/>
      <c r="AS796" s="39"/>
      <c r="AU796" s="9"/>
      <c r="AW796" s="9"/>
    </row>
    <row r="797" customFormat="false" ht="15" hidden="false" customHeight="true" outlineLevel="0" collapsed="false">
      <c r="R797" s="5"/>
      <c r="S797" s="6"/>
      <c r="T797" s="5"/>
      <c r="U797" s="6"/>
      <c r="V797" s="5"/>
      <c r="W797" s="35"/>
      <c r="X797" s="36"/>
      <c r="Y797" s="9"/>
      <c r="AA797" s="9"/>
      <c r="AB797" s="17"/>
      <c r="AC797" s="9"/>
      <c r="AE797" s="9"/>
      <c r="AF797" s="37"/>
      <c r="AG797" s="16"/>
      <c r="AK797" s="6"/>
      <c r="AM797" s="6"/>
      <c r="AP797" s="38"/>
      <c r="AQ797" s="9"/>
      <c r="AR797" s="14"/>
      <c r="AS797" s="39"/>
      <c r="AU797" s="9"/>
      <c r="AW797" s="9"/>
    </row>
    <row r="798" customFormat="false" ht="15" hidden="false" customHeight="true" outlineLevel="0" collapsed="false">
      <c r="R798" s="5"/>
      <c r="S798" s="6"/>
      <c r="T798" s="5"/>
      <c r="U798" s="6"/>
      <c r="V798" s="5"/>
      <c r="W798" s="35"/>
      <c r="X798" s="36"/>
      <c r="Y798" s="9"/>
      <c r="AA798" s="9"/>
      <c r="AB798" s="17"/>
      <c r="AC798" s="9"/>
      <c r="AE798" s="9"/>
      <c r="AF798" s="37"/>
      <c r="AG798" s="16"/>
      <c r="AK798" s="6"/>
      <c r="AM798" s="6"/>
      <c r="AP798" s="38"/>
      <c r="AQ798" s="9"/>
      <c r="AR798" s="14"/>
      <c r="AS798" s="39"/>
      <c r="AU798" s="9"/>
      <c r="AW798" s="9"/>
    </row>
    <row r="799" customFormat="false" ht="15" hidden="false" customHeight="true" outlineLevel="0" collapsed="false">
      <c r="R799" s="5"/>
      <c r="S799" s="6"/>
      <c r="T799" s="5"/>
      <c r="U799" s="6"/>
      <c r="V799" s="5"/>
      <c r="W799" s="35"/>
      <c r="X799" s="36"/>
      <c r="Y799" s="9"/>
      <c r="AA799" s="9"/>
      <c r="AB799" s="17"/>
      <c r="AC799" s="9"/>
      <c r="AE799" s="9"/>
      <c r="AF799" s="37"/>
      <c r="AG799" s="16"/>
      <c r="AK799" s="6"/>
      <c r="AM799" s="6"/>
      <c r="AP799" s="38"/>
      <c r="AQ799" s="9"/>
      <c r="AR799" s="14"/>
      <c r="AS799" s="39"/>
      <c r="AU799" s="9"/>
      <c r="AW799" s="9"/>
    </row>
    <row r="800" customFormat="false" ht="15" hidden="false" customHeight="true" outlineLevel="0" collapsed="false">
      <c r="R800" s="5"/>
      <c r="S800" s="6"/>
      <c r="T800" s="5"/>
      <c r="U800" s="6"/>
      <c r="V800" s="5"/>
      <c r="W800" s="35"/>
      <c r="X800" s="36"/>
      <c r="Y800" s="9"/>
      <c r="AA800" s="9"/>
      <c r="AB800" s="17"/>
      <c r="AC800" s="9"/>
      <c r="AE800" s="9"/>
      <c r="AF800" s="37"/>
      <c r="AG800" s="16"/>
      <c r="AK800" s="6"/>
      <c r="AM800" s="6"/>
      <c r="AP800" s="38"/>
      <c r="AQ800" s="9"/>
      <c r="AR800" s="14"/>
      <c r="AS800" s="39"/>
      <c r="AU800" s="9"/>
      <c r="AW800" s="9"/>
    </row>
    <row r="801" customFormat="false" ht="15" hidden="false" customHeight="true" outlineLevel="0" collapsed="false">
      <c r="R801" s="5"/>
      <c r="S801" s="6"/>
      <c r="T801" s="5"/>
      <c r="U801" s="6"/>
      <c r="V801" s="5"/>
      <c r="W801" s="35"/>
      <c r="X801" s="36"/>
      <c r="Y801" s="9"/>
      <c r="AA801" s="9"/>
      <c r="AB801" s="17"/>
      <c r="AC801" s="9"/>
      <c r="AE801" s="9"/>
      <c r="AF801" s="37"/>
      <c r="AG801" s="16"/>
      <c r="AK801" s="6"/>
      <c r="AM801" s="6"/>
      <c r="AP801" s="38"/>
      <c r="AQ801" s="9"/>
      <c r="AR801" s="14"/>
      <c r="AS801" s="39"/>
      <c r="AU801" s="9"/>
      <c r="AW801" s="9"/>
    </row>
    <row r="802" customFormat="false" ht="15" hidden="false" customHeight="true" outlineLevel="0" collapsed="false">
      <c r="R802" s="5"/>
      <c r="S802" s="6"/>
      <c r="T802" s="5"/>
      <c r="U802" s="6"/>
      <c r="V802" s="5"/>
      <c r="W802" s="35"/>
      <c r="X802" s="36"/>
      <c r="Y802" s="9"/>
      <c r="AA802" s="9"/>
      <c r="AB802" s="17"/>
      <c r="AC802" s="9"/>
      <c r="AE802" s="9"/>
      <c r="AF802" s="37"/>
      <c r="AG802" s="16"/>
      <c r="AK802" s="6"/>
      <c r="AM802" s="6"/>
      <c r="AP802" s="38"/>
      <c r="AQ802" s="9"/>
      <c r="AR802" s="14"/>
      <c r="AS802" s="39"/>
      <c r="AU802" s="9"/>
      <c r="AW802" s="9"/>
    </row>
    <row r="803" customFormat="false" ht="15" hidden="false" customHeight="true" outlineLevel="0" collapsed="false">
      <c r="R803" s="5"/>
      <c r="S803" s="6"/>
      <c r="T803" s="5"/>
      <c r="U803" s="6"/>
      <c r="V803" s="5"/>
      <c r="W803" s="35"/>
      <c r="X803" s="36"/>
      <c r="Y803" s="9"/>
      <c r="AA803" s="9"/>
      <c r="AB803" s="17"/>
      <c r="AC803" s="9"/>
      <c r="AE803" s="9"/>
      <c r="AF803" s="37"/>
      <c r="AG803" s="16"/>
      <c r="AK803" s="6"/>
      <c r="AM803" s="6"/>
      <c r="AP803" s="38"/>
      <c r="AQ803" s="9"/>
      <c r="AR803" s="14"/>
      <c r="AS803" s="39"/>
      <c r="AU803" s="9"/>
      <c r="AW803" s="9"/>
    </row>
    <row r="804" customFormat="false" ht="15" hidden="false" customHeight="true" outlineLevel="0" collapsed="false">
      <c r="R804" s="5"/>
      <c r="S804" s="6"/>
      <c r="T804" s="5"/>
      <c r="U804" s="6"/>
      <c r="V804" s="5"/>
      <c r="W804" s="35"/>
      <c r="X804" s="36"/>
      <c r="Y804" s="9"/>
      <c r="AA804" s="9"/>
      <c r="AB804" s="17"/>
      <c r="AC804" s="9"/>
      <c r="AE804" s="9"/>
      <c r="AF804" s="37"/>
      <c r="AG804" s="16"/>
      <c r="AK804" s="6"/>
      <c r="AM804" s="6"/>
      <c r="AP804" s="38"/>
      <c r="AQ804" s="9"/>
      <c r="AR804" s="14"/>
      <c r="AS804" s="39"/>
      <c r="AU804" s="9"/>
      <c r="AW804" s="9"/>
    </row>
    <row r="805" customFormat="false" ht="15" hidden="false" customHeight="true" outlineLevel="0" collapsed="false">
      <c r="R805" s="5"/>
      <c r="S805" s="6"/>
      <c r="T805" s="5"/>
      <c r="U805" s="6"/>
      <c r="V805" s="5"/>
      <c r="W805" s="35"/>
      <c r="X805" s="36"/>
      <c r="Y805" s="9"/>
      <c r="AA805" s="9"/>
      <c r="AB805" s="17"/>
      <c r="AC805" s="9"/>
      <c r="AE805" s="9"/>
      <c r="AF805" s="37"/>
      <c r="AG805" s="16"/>
      <c r="AK805" s="6"/>
      <c r="AM805" s="6"/>
      <c r="AP805" s="38"/>
      <c r="AQ805" s="9"/>
      <c r="AR805" s="14"/>
      <c r="AS805" s="39"/>
      <c r="AU805" s="9"/>
      <c r="AW805" s="9"/>
    </row>
    <row r="806" customFormat="false" ht="15" hidden="false" customHeight="true" outlineLevel="0" collapsed="false">
      <c r="R806" s="5"/>
      <c r="S806" s="6"/>
      <c r="T806" s="5"/>
      <c r="U806" s="6"/>
      <c r="V806" s="5"/>
      <c r="W806" s="35"/>
      <c r="X806" s="36"/>
      <c r="Y806" s="9"/>
      <c r="AA806" s="9"/>
      <c r="AB806" s="17"/>
      <c r="AC806" s="9"/>
      <c r="AE806" s="9"/>
      <c r="AF806" s="37"/>
      <c r="AG806" s="16"/>
      <c r="AK806" s="6"/>
      <c r="AM806" s="6"/>
      <c r="AP806" s="38"/>
      <c r="AQ806" s="9"/>
      <c r="AR806" s="14"/>
      <c r="AS806" s="39"/>
      <c r="AU806" s="9"/>
      <c r="AW806" s="9"/>
    </row>
    <row r="807" customFormat="false" ht="15" hidden="false" customHeight="true" outlineLevel="0" collapsed="false">
      <c r="R807" s="5"/>
      <c r="S807" s="6"/>
      <c r="T807" s="5"/>
      <c r="U807" s="6"/>
      <c r="V807" s="5"/>
      <c r="W807" s="35"/>
      <c r="X807" s="36"/>
      <c r="Y807" s="9"/>
      <c r="AA807" s="9"/>
      <c r="AB807" s="17"/>
      <c r="AC807" s="9"/>
      <c r="AE807" s="9"/>
      <c r="AF807" s="37"/>
      <c r="AG807" s="16"/>
      <c r="AK807" s="6"/>
      <c r="AM807" s="6"/>
      <c r="AP807" s="38"/>
      <c r="AQ807" s="9"/>
      <c r="AR807" s="14"/>
      <c r="AS807" s="39"/>
      <c r="AU807" s="9"/>
      <c r="AW807" s="9"/>
    </row>
    <row r="808" customFormat="false" ht="15" hidden="false" customHeight="true" outlineLevel="0" collapsed="false">
      <c r="R808" s="5"/>
      <c r="S808" s="6"/>
      <c r="T808" s="5"/>
      <c r="U808" s="6"/>
      <c r="V808" s="5"/>
      <c r="W808" s="35"/>
      <c r="X808" s="36"/>
      <c r="Y808" s="9"/>
      <c r="AA808" s="9"/>
      <c r="AB808" s="17"/>
      <c r="AC808" s="9"/>
      <c r="AE808" s="9"/>
      <c r="AF808" s="37"/>
      <c r="AG808" s="16"/>
      <c r="AK808" s="6"/>
      <c r="AM808" s="6"/>
      <c r="AP808" s="38"/>
      <c r="AQ808" s="9"/>
      <c r="AR808" s="14"/>
      <c r="AS808" s="39"/>
      <c r="AU808" s="9"/>
      <c r="AW808" s="9"/>
    </row>
    <row r="809" customFormat="false" ht="15" hidden="false" customHeight="true" outlineLevel="0" collapsed="false">
      <c r="R809" s="5"/>
      <c r="S809" s="6"/>
      <c r="T809" s="5"/>
      <c r="U809" s="6"/>
      <c r="V809" s="5"/>
      <c r="W809" s="35"/>
      <c r="X809" s="36"/>
      <c r="Y809" s="9"/>
      <c r="AA809" s="9"/>
      <c r="AB809" s="17"/>
      <c r="AC809" s="9"/>
      <c r="AE809" s="9"/>
      <c r="AF809" s="37"/>
      <c r="AG809" s="16"/>
      <c r="AK809" s="6"/>
      <c r="AM809" s="6"/>
      <c r="AP809" s="38"/>
      <c r="AQ809" s="9"/>
      <c r="AR809" s="14"/>
      <c r="AS809" s="39"/>
      <c r="AU809" s="9"/>
      <c r="AW809" s="9"/>
    </row>
    <row r="810" customFormat="false" ht="15" hidden="false" customHeight="true" outlineLevel="0" collapsed="false">
      <c r="R810" s="5"/>
      <c r="S810" s="6"/>
      <c r="T810" s="5"/>
      <c r="U810" s="6"/>
      <c r="V810" s="5"/>
      <c r="W810" s="35"/>
      <c r="X810" s="36"/>
      <c r="Y810" s="9"/>
      <c r="AA810" s="9"/>
      <c r="AB810" s="17"/>
      <c r="AC810" s="9"/>
      <c r="AE810" s="9"/>
      <c r="AF810" s="37"/>
      <c r="AG810" s="16"/>
      <c r="AK810" s="6"/>
      <c r="AM810" s="6"/>
      <c r="AP810" s="38"/>
      <c r="AQ810" s="9"/>
      <c r="AR810" s="14"/>
      <c r="AS810" s="39"/>
      <c r="AU810" s="9"/>
      <c r="AW810" s="9"/>
    </row>
    <row r="811" customFormat="false" ht="15" hidden="false" customHeight="true" outlineLevel="0" collapsed="false">
      <c r="R811" s="5"/>
      <c r="S811" s="6"/>
      <c r="T811" s="5"/>
      <c r="U811" s="6"/>
      <c r="V811" s="5"/>
      <c r="W811" s="35"/>
      <c r="X811" s="36"/>
      <c r="Y811" s="9"/>
      <c r="AA811" s="9"/>
      <c r="AB811" s="17"/>
      <c r="AC811" s="9"/>
      <c r="AE811" s="9"/>
      <c r="AF811" s="37"/>
      <c r="AG811" s="16"/>
      <c r="AK811" s="6"/>
      <c r="AM811" s="6"/>
      <c r="AP811" s="38"/>
      <c r="AQ811" s="9"/>
      <c r="AR811" s="14"/>
      <c r="AS811" s="39"/>
      <c r="AU811" s="9"/>
      <c r="AW811" s="9"/>
    </row>
    <row r="812" customFormat="false" ht="15" hidden="false" customHeight="true" outlineLevel="0" collapsed="false">
      <c r="R812" s="5"/>
      <c r="S812" s="6"/>
      <c r="T812" s="5"/>
      <c r="U812" s="6"/>
      <c r="V812" s="5"/>
      <c r="W812" s="35"/>
      <c r="X812" s="36"/>
      <c r="Y812" s="9"/>
      <c r="AA812" s="9"/>
      <c r="AB812" s="17"/>
      <c r="AC812" s="9"/>
      <c r="AE812" s="9"/>
      <c r="AF812" s="37"/>
      <c r="AG812" s="16"/>
      <c r="AK812" s="6"/>
      <c r="AM812" s="6"/>
      <c r="AP812" s="38"/>
      <c r="AQ812" s="9"/>
      <c r="AR812" s="14"/>
      <c r="AS812" s="39"/>
      <c r="AU812" s="9"/>
      <c r="AW812" s="9"/>
    </row>
    <row r="813" customFormat="false" ht="15" hidden="false" customHeight="true" outlineLevel="0" collapsed="false">
      <c r="R813" s="5"/>
      <c r="S813" s="6"/>
      <c r="T813" s="5"/>
      <c r="U813" s="6"/>
      <c r="V813" s="5"/>
      <c r="W813" s="35"/>
      <c r="X813" s="36"/>
      <c r="Y813" s="9"/>
      <c r="AA813" s="9"/>
      <c r="AB813" s="17"/>
      <c r="AC813" s="9"/>
      <c r="AE813" s="9"/>
      <c r="AF813" s="37"/>
      <c r="AG813" s="16"/>
      <c r="AK813" s="6"/>
      <c r="AM813" s="6"/>
      <c r="AP813" s="38"/>
      <c r="AQ813" s="9"/>
      <c r="AR813" s="14"/>
      <c r="AS813" s="39"/>
      <c r="AU813" s="9"/>
      <c r="AW813" s="9"/>
    </row>
    <row r="814" customFormat="false" ht="15" hidden="false" customHeight="true" outlineLevel="0" collapsed="false">
      <c r="R814" s="5"/>
      <c r="S814" s="6"/>
      <c r="T814" s="5"/>
      <c r="U814" s="6"/>
      <c r="V814" s="5"/>
      <c r="W814" s="35"/>
      <c r="X814" s="36"/>
      <c r="Y814" s="9"/>
      <c r="AA814" s="9"/>
      <c r="AB814" s="17"/>
      <c r="AC814" s="9"/>
      <c r="AE814" s="9"/>
      <c r="AF814" s="37"/>
      <c r="AG814" s="16"/>
      <c r="AK814" s="6"/>
      <c r="AM814" s="6"/>
      <c r="AP814" s="38"/>
      <c r="AQ814" s="9"/>
      <c r="AR814" s="14"/>
      <c r="AS814" s="39"/>
      <c r="AU814" s="9"/>
      <c r="AW814" s="9"/>
    </row>
    <row r="815" customFormat="false" ht="15" hidden="false" customHeight="true" outlineLevel="0" collapsed="false">
      <c r="R815" s="5"/>
      <c r="S815" s="6"/>
      <c r="T815" s="5"/>
      <c r="U815" s="6"/>
      <c r="V815" s="5"/>
      <c r="W815" s="35"/>
      <c r="X815" s="36"/>
      <c r="Y815" s="9"/>
      <c r="AA815" s="9"/>
      <c r="AB815" s="17"/>
      <c r="AC815" s="9"/>
      <c r="AE815" s="9"/>
      <c r="AF815" s="37"/>
      <c r="AG815" s="16"/>
      <c r="AK815" s="6"/>
      <c r="AM815" s="6"/>
      <c r="AP815" s="38"/>
      <c r="AQ815" s="9"/>
      <c r="AR815" s="14"/>
      <c r="AS815" s="39"/>
      <c r="AU815" s="9"/>
      <c r="AW815" s="9"/>
    </row>
    <row r="816" customFormat="false" ht="15" hidden="false" customHeight="true" outlineLevel="0" collapsed="false">
      <c r="R816" s="5"/>
      <c r="S816" s="6"/>
      <c r="T816" s="5"/>
      <c r="U816" s="6"/>
      <c r="V816" s="5"/>
      <c r="W816" s="35"/>
      <c r="X816" s="36"/>
      <c r="Y816" s="9"/>
      <c r="AA816" s="9"/>
      <c r="AB816" s="17"/>
      <c r="AC816" s="9"/>
      <c r="AE816" s="9"/>
      <c r="AF816" s="37"/>
      <c r="AG816" s="16"/>
      <c r="AK816" s="6"/>
      <c r="AM816" s="6"/>
      <c r="AP816" s="38"/>
      <c r="AQ816" s="9"/>
      <c r="AR816" s="14"/>
      <c r="AS816" s="39"/>
      <c r="AU816" s="9"/>
      <c r="AW816" s="9"/>
    </row>
    <row r="817" customFormat="false" ht="15" hidden="false" customHeight="true" outlineLevel="0" collapsed="false">
      <c r="R817" s="5"/>
      <c r="S817" s="6"/>
      <c r="T817" s="5"/>
      <c r="U817" s="6"/>
      <c r="V817" s="5"/>
      <c r="W817" s="35"/>
      <c r="X817" s="36"/>
      <c r="Y817" s="9"/>
      <c r="AA817" s="9"/>
      <c r="AB817" s="17"/>
      <c r="AC817" s="9"/>
      <c r="AE817" s="9"/>
      <c r="AF817" s="37"/>
      <c r="AG817" s="16"/>
      <c r="AK817" s="6"/>
      <c r="AM817" s="6"/>
      <c r="AP817" s="38"/>
      <c r="AQ817" s="9"/>
      <c r="AR817" s="14"/>
      <c r="AS817" s="39"/>
      <c r="AU817" s="9"/>
      <c r="AW817" s="9"/>
    </row>
    <row r="818" customFormat="false" ht="15" hidden="false" customHeight="true" outlineLevel="0" collapsed="false">
      <c r="R818" s="5"/>
      <c r="S818" s="6"/>
      <c r="T818" s="5"/>
      <c r="U818" s="6"/>
      <c r="V818" s="5"/>
      <c r="W818" s="35"/>
      <c r="X818" s="36"/>
      <c r="Y818" s="9"/>
      <c r="AA818" s="9"/>
      <c r="AB818" s="17"/>
      <c r="AC818" s="9"/>
      <c r="AE818" s="9"/>
      <c r="AF818" s="37"/>
      <c r="AG818" s="16"/>
      <c r="AK818" s="6"/>
      <c r="AM818" s="6"/>
      <c r="AP818" s="38"/>
      <c r="AQ818" s="9"/>
      <c r="AR818" s="14"/>
      <c r="AS818" s="39"/>
      <c r="AU818" s="9"/>
      <c r="AW818" s="9"/>
    </row>
    <row r="819" customFormat="false" ht="15" hidden="false" customHeight="true" outlineLevel="0" collapsed="false">
      <c r="R819" s="5"/>
      <c r="S819" s="6"/>
      <c r="T819" s="5"/>
      <c r="U819" s="6"/>
      <c r="V819" s="5"/>
      <c r="W819" s="35"/>
      <c r="X819" s="36"/>
      <c r="Y819" s="9"/>
      <c r="AA819" s="9"/>
      <c r="AB819" s="17"/>
      <c r="AC819" s="9"/>
      <c r="AE819" s="9"/>
      <c r="AF819" s="37"/>
      <c r="AG819" s="16"/>
      <c r="AK819" s="6"/>
      <c r="AM819" s="6"/>
      <c r="AP819" s="38"/>
      <c r="AQ819" s="9"/>
      <c r="AR819" s="14"/>
      <c r="AS819" s="39"/>
      <c r="AU819" s="9"/>
      <c r="AW819" s="9"/>
    </row>
    <row r="820" customFormat="false" ht="15" hidden="false" customHeight="true" outlineLevel="0" collapsed="false">
      <c r="R820" s="5"/>
      <c r="S820" s="6"/>
      <c r="T820" s="5"/>
      <c r="U820" s="6"/>
      <c r="V820" s="5"/>
      <c r="W820" s="35"/>
      <c r="X820" s="36"/>
      <c r="Y820" s="9"/>
      <c r="AA820" s="9"/>
      <c r="AB820" s="17"/>
      <c r="AC820" s="9"/>
      <c r="AE820" s="9"/>
      <c r="AF820" s="37"/>
      <c r="AG820" s="16"/>
      <c r="AK820" s="6"/>
      <c r="AM820" s="6"/>
      <c r="AP820" s="38"/>
      <c r="AQ820" s="9"/>
      <c r="AR820" s="14"/>
      <c r="AS820" s="39"/>
      <c r="AU820" s="9"/>
      <c r="AW820" s="9"/>
    </row>
    <row r="821" customFormat="false" ht="15" hidden="false" customHeight="true" outlineLevel="0" collapsed="false">
      <c r="R821" s="5"/>
      <c r="S821" s="6"/>
      <c r="T821" s="5"/>
      <c r="U821" s="6"/>
      <c r="V821" s="5"/>
      <c r="W821" s="35"/>
      <c r="X821" s="36"/>
      <c r="Y821" s="9"/>
      <c r="AA821" s="9"/>
      <c r="AB821" s="17"/>
      <c r="AC821" s="9"/>
      <c r="AE821" s="9"/>
      <c r="AF821" s="37"/>
      <c r="AG821" s="16"/>
      <c r="AK821" s="6"/>
      <c r="AM821" s="6"/>
      <c r="AP821" s="38"/>
      <c r="AQ821" s="9"/>
      <c r="AR821" s="14"/>
      <c r="AS821" s="39"/>
      <c r="AU821" s="9"/>
      <c r="AW821" s="9"/>
    </row>
    <row r="822" customFormat="false" ht="15" hidden="false" customHeight="true" outlineLevel="0" collapsed="false">
      <c r="R822" s="5"/>
      <c r="S822" s="6"/>
      <c r="T822" s="5"/>
      <c r="U822" s="6"/>
      <c r="V822" s="5"/>
      <c r="W822" s="35"/>
      <c r="X822" s="36"/>
      <c r="Y822" s="9"/>
      <c r="AA822" s="9"/>
      <c r="AB822" s="17"/>
      <c r="AC822" s="9"/>
      <c r="AE822" s="9"/>
      <c r="AF822" s="37"/>
      <c r="AG822" s="16"/>
      <c r="AK822" s="6"/>
      <c r="AM822" s="6"/>
      <c r="AP822" s="38"/>
      <c r="AQ822" s="9"/>
      <c r="AR822" s="14"/>
      <c r="AS822" s="39"/>
      <c r="AU822" s="9"/>
      <c r="AW822" s="9"/>
    </row>
    <row r="823" customFormat="false" ht="15" hidden="false" customHeight="true" outlineLevel="0" collapsed="false">
      <c r="R823" s="5"/>
      <c r="S823" s="6"/>
      <c r="T823" s="5"/>
      <c r="U823" s="6"/>
      <c r="V823" s="5"/>
      <c r="W823" s="35"/>
      <c r="X823" s="36"/>
      <c r="Y823" s="9"/>
      <c r="AA823" s="9"/>
      <c r="AB823" s="17"/>
      <c r="AC823" s="9"/>
      <c r="AE823" s="9"/>
      <c r="AF823" s="37"/>
      <c r="AG823" s="16"/>
      <c r="AK823" s="6"/>
      <c r="AM823" s="6"/>
      <c r="AP823" s="38"/>
      <c r="AQ823" s="9"/>
      <c r="AR823" s="14"/>
      <c r="AS823" s="39"/>
      <c r="AU823" s="9"/>
      <c r="AW823" s="9"/>
    </row>
    <row r="824" customFormat="false" ht="15" hidden="false" customHeight="true" outlineLevel="0" collapsed="false">
      <c r="R824" s="5"/>
      <c r="S824" s="6"/>
      <c r="T824" s="5"/>
      <c r="U824" s="6"/>
      <c r="V824" s="5"/>
      <c r="W824" s="35"/>
      <c r="X824" s="36"/>
      <c r="Y824" s="9"/>
      <c r="AA824" s="9"/>
      <c r="AB824" s="17"/>
      <c r="AC824" s="9"/>
      <c r="AE824" s="9"/>
      <c r="AF824" s="37"/>
      <c r="AG824" s="16"/>
      <c r="AK824" s="6"/>
      <c r="AM824" s="6"/>
      <c r="AP824" s="38"/>
      <c r="AQ824" s="9"/>
      <c r="AR824" s="14"/>
      <c r="AS824" s="39"/>
      <c r="AU824" s="9"/>
      <c r="AW824" s="9"/>
    </row>
    <row r="825" customFormat="false" ht="15" hidden="false" customHeight="true" outlineLevel="0" collapsed="false">
      <c r="R825" s="5"/>
      <c r="S825" s="6"/>
      <c r="T825" s="5"/>
      <c r="U825" s="6"/>
      <c r="V825" s="5"/>
      <c r="W825" s="35"/>
      <c r="X825" s="36"/>
      <c r="Y825" s="9"/>
      <c r="AA825" s="9"/>
      <c r="AB825" s="17"/>
      <c r="AC825" s="9"/>
      <c r="AE825" s="9"/>
      <c r="AF825" s="37"/>
      <c r="AG825" s="16"/>
      <c r="AK825" s="6"/>
      <c r="AM825" s="6"/>
      <c r="AP825" s="38"/>
      <c r="AQ825" s="9"/>
      <c r="AR825" s="14"/>
      <c r="AS825" s="39"/>
      <c r="AU825" s="9"/>
      <c r="AW825" s="9"/>
    </row>
    <row r="826" customFormat="false" ht="15" hidden="false" customHeight="true" outlineLevel="0" collapsed="false">
      <c r="R826" s="5"/>
      <c r="S826" s="6"/>
      <c r="T826" s="5"/>
      <c r="U826" s="6"/>
      <c r="V826" s="5"/>
      <c r="W826" s="35"/>
      <c r="X826" s="36"/>
      <c r="Y826" s="9"/>
      <c r="AA826" s="9"/>
      <c r="AB826" s="17"/>
      <c r="AC826" s="9"/>
      <c r="AE826" s="9"/>
      <c r="AF826" s="37"/>
      <c r="AG826" s="16"/>
      <c r="AK826" s="6"/>
      <c r="AM826" s="6"/>
      <c r="AP826" s="38"/>
      <c r="AQ826" s="9"/>
      <c r="AR826" s="14"/>
      <c r="AS826" s="39"/>
      <c r="AU826" s="9"/>
      <c r="AW826" s="9"/>
    </row>
    <row r="827" customFormat="false" ht="15" hidden="false" customHeight="true" outlineLevel="0" collapsed="false">
      <c r="R827" s="5"/>
      <c r="S827" s="6"/>
      <c r="T827" s="5"/>
      <c r="U827" s="6"/>
      <c r="V827" s="5"/>
      <c r="W827" s="35"/>
      <c r="X827" s="36"/>
      <c r="Y827" s="9"/>
      <c r="AA827" s="9"/>
      <c r="AB827" s="17"/>
      <c r="AC827" s="9"/>
      <c r="AE827" s="9"/>
      <c r="AF827" s="37"/>
      <c r="AG827" s="16"/>
      <c r="AK827" s="6"/>
      <c r="AM827" s="6"/>
      <c r="AP827" s="38"/>
      <c r="AQ827" s="9"/>
      <c r="AR827" s="14"/>
      <c r="AS827" s="39"/>
      <c r="AU827" s="9"/>
      <c r="AW827" s="9"/>
    </row>
    <row r="828" customFormat="false" ht="15" hidden="false" customHeight="true" outlineLevel="0" collapsed="false">
      <c r="R828" s="5"/>
      <c r="S828" s="6"/>
      <c r="T828" s="5"/>
      <c r="U828" s="6"/>
      <c r="V828" s="5"/>
      <c r="W828" s="35"/>
      <c r="X828" s="36"/>
      <c r="Y828" s="9"/>
      <c r="AA828" s="9"/>
      <c r="AB828" s="17"/>
      <c r="AC828" s="9"/>
      <c r="AE828" s="9"/>
      <c r="AF828" s="37"/>
      <c r="AG828" s="16"/>
      <c r="AK828" s="6"/>
      <c r="AM828" s="6"/>
      <c r="AP828" s="38"/>
      <c r="AQ828" s="9"/>
      <c r="AR828" s="14"/>
      <c r="AS828" s="39"/>
      <c r="AU828" s="9"/>
      <c r="AW828" s="9"/>
    </row>
    <row r="829" customFormat="false" ht="15" hidden="false" customHeight="true" outlineLevel="0" collapsed="false">
      <c r="R829" s="5"/>
      <c r="S829" s="6"/>
      <c r="T829" s="5"/>
      <c r="U829" s="6"/>
      <c r="V829" s="5"/>
      <c r="W829" s="35"/>
      <c r="X829" s="36"/>
      <c r="Y829" s="9"/>
      <c r="AA829" s="9"/>
      <c r="AB829" s="17"/>
      <c r="AC829" s="9"/>
      <c r="AE829" s="9"/>
      <c r="AF829" s="37"/>
      <c r="AG829" s="16"/>
      <c r="AK829" s="6"/>
      <c r="AM829" s="6"/>
      <c r="AP829" s="38"/>
      <c r="AQ829" s="9"/>
      <c r="AR829" s="14"/>
      <c r="AS829" s="39"/>
      <c r="AU829" s="9"/>
      <c r="AW829" s="9"/>
    </row>
    <row r="830" customFormat="false" ht="15" hidden="false" customHeight="true" outlineLevel="0" collapsed="false">
      <c r="R830" s="5"/>
      <c r="S830" s="6"/>
      <c r="T830" s="5"/>
      <c r="U830" s="6"/>
      <c r="V830" s="5"/>
      <c r="W830" s="35"/>
      <c r="X830" s="36"/>
      <c r="Y830" s="9"/>
      <c r="AA830" s="9"/>
      <c r="AB830" s="17"/>
      <c r="AC830" s="9"/>
      <c r="AE830" s="9"/>
      <c r="AF830" s="37"/>
      <c r="AG830" s="16"/>
      <c r="AK830" s="6"/>
      <c r="AM830" s="6"/>
      <c r="AP830" s="38"/>
      <c r="AQ830" s="9"/>
      <c r="AR830" s="14"/>
      <c r="AS830" s="39"/>
      <c r="AU830" s="9"/>
      <c r="AW830" s="9"/>
    </row>
    <row r="831" customFormat="false" ht="15" hidden="false" customHeight="true" outlineLevel="0" collapsed="false">
      <c r="R831" s="5"/>
      <c r="S831" s="6"/>
      <c r="T831" s="5"/>
      <c r="U831" s="6"/>
      <c r="V831" s="5"/>
      <c r="W831" s="35"/>
      <c r="X831" s="36"/>
      <c r="Y831" s="9"/>
      <c r="AA831" s="9"/>
      <c r="AB831" s="17"/>
      <c r="AC831" s="9"/>
      <c r="AE831" s="9"/>
      <c r="AF831" s="37"/>
      <c r="AG831" s="16"/>
      <c r="AK831" s="6"/>
      <c r="AM831" s="6"/>
      <c r="AP831" s="38"/>
      <c r="AQ831" s="9"/>
      <c r="AR831" s="14"/>
      <c r="AS831" s="39"/>
      <c r="AU831" s="9"/>
      <c r="AW831" s="9"/>
    </row>
    <row r="832" customFormat="false" ht="15" hidden="false" customHeight="true" outlineLevel="0" collapsed="false">
      <c r="R832" s="5"/>
      <c r="S832" s="6"/>
      <c r="T832" s="5"/>
      <c r="U832" s="6"/>
      <c r="V832" s="5"/>
      <c r="W832" s="35"/>
      <c r="X832" s="36"/>
      <c r="Y832" s="9"/>
      <c r="AA832" s="9"/>
      <c r="AB832" s="17"/>
      <c r="AC832" s="9"/>
      <c r="AE832" s="9"/>
      <c r="AF832" s="37"/>
      <c r="AG832" s="16"/>
      <c r="AK832" s="6"/>
      <c r="AM832" s="6"/>
      <c r="AP832" s="38"/>
      <c r="AQ832" s="9"/>
      <c r="AR832" s="14"/>
      <c r="AS832" s="39"/>
      <c r="AU832" s="9"/>
      <c r="AW832" s="9"/>
    </row>
    <row r="833" customFormat="false" ht="15" hidden="false" customHeight="true" outlineLevel="0" collapsed="false">
      <c r="R833" s="5"/>
      <c r="S833" s="6"/>
      <c r="T833" s="5"/>
      <c r="U833" s="6"/>
      <c r="V833" s="5"/>
      <c r="W833" s="35"/>
      <c r="X833" s="36"/>
      <c r="Y833" s="9"/>
      <c r="AA833" s="9"/>
      <c r="AB833" s="17"/>
      <c r="AC833" s="9"/>
      <c r="AE833" s="9"/>
      <c r="AF833" s="37"/>
      <c r="AG833" s="16"/>
      <c r="AK833" s="6"/>
      <c r="AM833" s="6"/>
      <c r="AP833" s="38"/>
      <c r="AQ833" s="9"/>
      <c r="AR833" s="14"/>
      <c r="AS833" s="39"/>
      <c r="AU833" s="9"/>
      <c r="AW833" s="9"/>
    </row>
    <row r="834" customFormat="false" ht="15" hidden="false" customHeight="true" outlineLevel="0" collapsed="false">
      <c r="R834" s="5"/>
      <c r="S834" s="6"/>
      <c r="T834" s="5"/>
      <c r="U834" s="6"/>
      <c r="V834" s="5"/>
      <c r="W834" s="35"/>
      <c r="X834" s="36"/>
      <c r="Y834" s="9"/>
      <c r="AA834" s="9"/>
      <c r="AB834" s="17"/>
      <c r="AC834" s="9"/>
      <c r="AE834" s="9"/>
      <c r="AF834" s="37"/>
      <c r="AG834" s="16"/>
      <c r="AK834" s="6"/>
      <c r="AM834" s="6"/>
      <c r="AP834" s="38"/>
      <c r="AQ834" s="9"/>
      <c r="AR834" s="14"/>
      <c r="AS834" s="39"/>
      <c r="AU834" s="9"/>
      <c r="AW834" s="9"/>
    </row>
    <row r="835" customFormat="false" ht="15" hidden="false" customHeight="true" outlineLevel="0" collapsed="false">
      <c r="R835" s="5"/>
      <c r="S835" s="6"/>
      <c r="T835" s="5"/>
      <c r="U835" s="6"/>
      <c r="V835" s="5"/>
      <c r="W835" s="35"/>
      <c r="X835" s="36"/>
      <c r="Y835" s="9"/>
      <c r="AA835" s="9"/>
      <c r="AB835" s="17"/>
      <c r="AC835" s="9"/>
      <c r="AE835" s="9"/>
      <c r="AF835" s="37"/>
      <c r="AG835" s="16"/>
      <c r="AK835" s="6"/>
      <c r="AM835" s="6"/>
      <c r="AP835" s="38"/>
      <c r="AQ835" s="9"/>
      <c r="AR835" s="14"/>
      <c r="AS835" s="39"/>
      <c r="AU835" s="9"/>
      <c r="AW835" s="9"/>
    </row>
    <row r="836" customFormat="false" ht="15" hidden="false" customHeight="true" outlineLevel="0" collapsed="false">
      <c r="R836" s="5"/>
      <c r="S836" s="6"/>
      <c r="T836" s="5"/>
      <c r="U836" s="6"/>
      <c r="V836" s="5"/>
      <c r="W836" s="35"/>
      <c r="X836" s="36"/>
      <c r="Y836" s="9"/>
      <c r="AA836" s="9"/>
      <c r="AB836" s="17"/>
      <c r="AC836" s="9"/>
      <c r="AE836" s="9"/>
      <c r="AF836" s="37"/>
      <c r="AG836" s="16"/>
      <c r="AK836" s="6"/>
      <c r="AM836" s="6"/>
      <c r="AP836" s="38"/>
      <c r="AQ836" s="9"/>
      <c r="AR836" s="14"/>
      <c r="AS836" s="39"/>
      <c r="AU836" s="9"/>
      <c r="AW836" s="9"/>
    </row>
    <row r="837" customFormat="false" ht="15" hidden="false" customHeight="true" outlineLevel="0" collapsed="false">
      <c r="R837" s="5"/>
      <c r="S837" s="6"/>
      <c r="T837" s="5"/>
      <c r="U837" s="6"/>
      <c r="V837" s="5"/>
      <c r="W837" s="35"/>
      <c r="X837" s="36"/>
      <c r="Y837" s="9"/>
      <c r="AA837" s="9"/>
      <c r="AB837" s="17"/>
      <c r="AC837" s="9"/>
      <c r="AE837" s="9"/>
      <c r="AF837" s="37"/>
      <c r="AG837" s="16"/>
      <c r="AK837" s="6"/>
      <c r="AM837" s="6"/>
      <c r="AP837" s="38"/>
      <c r="AQ837" s="9"/>
      <c r="AR837" s="14"/>
      <c r="AS837" s="39"/>
      <c r="AU837" s="9"/>
      <c r="AW837" s="9"/>
    </row>
    <row r="838" customFormat="false" ht="15" hidden="false" customHeight="true" outlineLevel="0" collapsed="false">
      <c r="R838" s="5"/>
      <c r="S838" s="6"/>
      <c r="T838" s="5"/>
      <c r="U838" s="6"/>
      <c r="V838" s="5"/>
      <c r="W838" s="35"/>
      <c r="X838" s="36"/>
      <c r="Y838" s="9"/>
      <c r="AA838" s="9"/>
      <c r="AB838" s="17"/>
      <c r="AC838" s="9"/>
      <c r="AE838" s="9"/>
      <c r="AF838" s="37"/>
      <c r="AG838" s="16"/>
      <c r="AK838" s="6"/>
      <c r="AM838" s="6"/>
      <c r="AP838" s="38"/>
      <c r="AQ838" s="9"/>
      <c r="AR838" s="14"/>
      <c r="AS838" s="39"/>
      <c r="AU838" s="9"/>
      <c r="AW838" s="9"/>
    </row>
    <row r="839" customFormat="false" ht="15" hidden="false" customHeight="true" outlineLevel="0" collapsed="false">
      <c r="R839" s="5"/>
      <c r="S839" s="6"/>
      <c r="T839" s="5"/>
      <c r="U839" s="6"/>
      <c r="V839" s="5"/>
      <c r="W839" s="35"/>
      <c r="X839" s="36"/>
      <c r="Y839" s="9"/>
      <c r="AA839" s="9"/>
      <c r="AB839" s="17"/>
      <c r="AC839" s="9"/>
      <c r="AE839" s="9"/>
      <c r="AF839" s="37"/>
      <c r="AG839" s="16"/>
      <c r="AK839" s="6"/>
      <c r="AM839" s="6"/>
      <c r="AP839" s="38"/>
      <c r="AQ839" s="9"/>
      <c r="AR839" s="14"/>
      <c r="AS839" s="39"/>
      <c r="AU839" s="9"/>
      <c r="AW839" s="9"/>
    </row>
    <row r="840" customFormat="false" ht="15" hidden="false" customHeight="true" outlineLevel="0" collapsed="false">
      <c r="R840" s="5"/>
      <c r="S840" s="6"/>
      <c r="T840" s="5"/>
      <c r="U840" s="6"/>
      <c r="V840" s="5"/>
      <c r="W840" s="35"/>
      <c r="X840" s="36"/>
      <c r="Y840" s="9"/>
      <c r="AA840" s="9"/>
      <c r="AB840" s="17"/>
      <c r="AC840" s="9"/>
      <c r="AE840" s="9"/>
      <c r="AF840" s="37"/>
      <c r="AG840" s="16"/>
      <c r="AK840" s="6"/>
      <c r="AM840" s="6"/>
      <c r="AP840" s="38"/>
      <c r="AQ840" s="9"/>
      <c r="AR840" s="14"/>
      <c r="AS840" s="39"/>
      <c r="AU840" s="9"/>
      <c r="AW840" s="9"/>
    </row>
    <row r="841" customFormat="false" ht="15" hidden="false" customHeight="true" outlineLevel="0" collapsed="false">
      <c r="R841" s="5"/>
      <c r="S841" s="6"/>
      <c r="T841" s="5"/>
      <c r="U841" s="6"/>
      <c r="V841" s="5"/>
      <c r="W841" s="35"/>
      <c r="X841" s="36"/>
      <c r="Y841" s="9"/>
      <c r="AA841" s="9"/>
      <c r="AB841" s="17"/>
      <c r="AC841" s="9"/>
      <c r="AE841" s="9"/>
      <c r="AF841" s="37"/>
      <c r="AG841" s="16"/>
      <c r="AK841" s="6"/>
      <c r="AM841" s="6"/>
      <c r="AP841" s="38"/>
      <c r="AQ841" s="9"/>
      <c r="AR841" s="14"/>
      <c r="AS841" s="39"/>
      <c r="AU841" s="9"/>
      <c r="AW841" s="9"/>
    </row>
    <row r="842" customFormat="false" ht="15" hidden="false" customHeight="true" outlineLevel="0" collapsed="false">
      <c r="R842" s="5"/>
      <c r="S842" s="6"/>
      <c r="T842" s="5"/>
      <c r="U842" s="6"/>
      <c r="V842" s="5"/>
      <c r="W842" s="35"/>
      <c r="X842" s="36"/>
      <c r="Y842" s="9"/>
      <c r="AA842" s="9"/>
      <c r="AB842" s="17"/>
      <c r="AC842" s="9"/>
      <c r="AE842" s="9"/>
      <c r="AF842" s="37"/>
      <c r="AG842" s="16"/>
      <c r="AK842" s="6"/>
      <c r="AM842" s="6"/>
      <c r="AP842" s="38"/>
      <c r="AQ842" s="9"/>
      <c r="AR842" s="14"/>
      <c r="AS842" s="39"/>
      <c r="AU842" s="9"/>
      <c r="AW842" s="9"/>
    </row>
    <row r="843" customFormat="false" ht="15" hidden="false" customHeight="true" outlineLevel="0" collapsed="false">
      <c r="R843" s="5"/>
      <c r="S843" s="6"/>
      <c r="T843" s="5"/>
      <c r="U843" s="6"/>
      <c r="V843" s="5"/>
      <c r="W843" s="35"/>
      <c r="X843" s="36"/>
      <c r="Y843" s="9"/>
      <c r="AA843" s="9"/>
      <c r="AB843" s="17"/>
      <c r="AC843" s="9"/>
      <c r="AE843" s="9"/>
      <c r="AF843" s="37"/>
      <c r="AG843" s="16"/>
      <c r="AK843" s="6"/>
      <c r="AM843" s="6"/>
      <c r="AP843" s="38"/>
      <c r="AQ843" s="9"/>
      <c r="AR843" s="14"/>
      <c r="AS843" s="39"/>
      <c r="AU843" s="9"/>
      <c r="AW843" s="9"/>
    </row>
    <row r="844" customFormat="false" ht="15" hidden="false" customHeight="true" outlineLevel="0" collapsed="false">
      <c r="R844" s="5"/>
      <c r="S844" s="6"/>
      <c r="T844" s="5"/>
      <c r="U844" s="6"/>
      <c r="V844" s="5"/>
      <c r="W844" s="35"/>
      <c r="X844" s="36"/>
      <c r="Y844" s="9"/>
      <c r="AA844" s="9"/>
      <c r="AB844" s="17"/>
      <c r="AC844" s="9"/>
      <c r="AE844" s="9"/>
      <c r="AF844" s="37"/>
      <c r="AG844" s="16"/>
      <c r="AK844" s="6"/>
      <c r="AM844" s="6"/>
      <c r="AP844" s="38"/>
      <c r="AQ844" s="9"/>
      <c r="AR844" s="14"/>
      <c r="AS844" s="39"/>
      <c r="AU844" s="9"/>
      <c r="AW844" s="9"/>
    </row>
    <row r="845" customFormat="false" ht="15" hidden="false" customHeight="true" outlineLevel="0" collapsed="false">
      <c r="R845" s="5"/>
      <c r="S845" s="6"/>
      <c r="T845" s="5"/>
      <c r="U845" s="6"/>
      <c r="V845" s="5"/>
      <c r="W845" s="35"/>
      <c r="X845" s="36"/>
      <c r="Y845" s="9"/>
      <c r="AA845" s="9"/>
      <c r="AB845" s="17"/>
      <c r="AC845" s="9"/>
      <c r="AE845" s="9"/>
      <c r="AF845" s="37"/>
      <c r="AG845" s="16"/>
      <c r="AK845" s="6"/>
      <c r="AM845" s="6"/>
      <c r="AP845" s="38"/>
      <c r="AQ845" s="9"/>
      <c r="AR845" s="14"/>
      <c r="AS845" s="39"/>
      <c r="AU845" s="9"/>
      <c r="AW845" s="9"/>
    </row>
    <row r="846" customFormat="false" ht="15" hidden="false" customHeight="true" outlineLevel="0" collapsed="false">
      <c r="R846" s="5"/>
      <c r="S846" s="6"/>
      <c r="T846" s="5"/>
      <c r="U846" s="6"/>
      <c r="V846" s="5"/>
      <c r="W846" s="35"/>
      <c r="X846" s="36"/>
      <c r="Y846" s="9"/>
      <c r="AA846" s="9"/>
      <c r="AB846" s="17"/>
      <c r="AC846" s="9"/>
      <c r="AE846" s="9"/>
      <c r="AF846" s="37"/>
      <c r="AG846" s="16"/>
      <c r="AK846" s="6"/>
      <c r="AM846" s="6"/>
      <c r="AP846" s="38"/>
      <c r="AQ846" s="9"/>
      <c r="AR846" s="14"/>
      <c r="AS846" s="39"/>
      <c r="AU846" s="9"/>
      <c r="AW846" s="9"/>
    </row>
    <row r="847" customFormat="false" ht="15" hidden="false" customHeight="true" outlineLevel="0" collapsed="false">
      <c r="R847" s="5"/>
      <c r="S847" s="6"/>
      <c r="T847" s="5"/>
      <c r="U847" s="6"/>
      <c r="V847" s="5"/>
      <c r="W847" s="35"/>
      <c r="X847" s="36"/>
      <c r="Y847" s="9"/>
      <c r="AA847" s="9"/>
      <c r="AB847" s="17"/>
      <c r="AC847" s="9"/>
      <c r="AE847" s="9"/>
      <c r="AF847" s="37"/>
      <c r="AG847" s="16"/>
      <c r="AK847" s="6"/>
      <c r="AM847" s="6"/>
      <c r="AP847" s="38"/>
      <c r="AQ847" s="9"/>
      <c r="AR847" s="14"/>
      <c r="AS847" s="39"/>
      <c r="AU847" s="9"/>
      <c r="AW847" s="9"/>
    </row>
    <row r="848" customFormat="false" ht="15" hidden="false" customHeight="true" outlineLevel="0" collapsed="false">
      <c r="R848" s="5"/>
      <c r="S848" s="6"/>
      <c r="T848" s="5"/>
      <c r="U848" s="6"/>
      <c r="V848" s="5"/>
      <c r="W848" s="35"/>
      <c r="X848" s="36"/>
      <c r="Y848" s="9"/>
      <c r="AA848" s="9"/>
      <c r="AB848" s="17"/>
      <c r="AC848" s="9"/>
      <c r="AE848" s="9"/>
      <c r="AF848" s="37"/>
      <c r="AG848" s="16"/>
      <c r="AK848" s="6"/>
      <c r="AM848" s="6"/>
      <c r="AP848" s="38"/>
      <c r="AQ848" s="9"/>
      <c r="AR848" s="14"/>
      <c r="AS848" s="39"/>
      <c r="AU848" s="9"/>
      <c r="AW848" s="9"/>
    </row>
    <row r="849" customFormat="false" ht="15" hidden="false" customHeight="true" outlineLevel="0" collapsed="false">
      <c r="R849" s="5"/>
      <c r="S849" s="6"/>
      <c r="T849" s="5"/>
      <c r="U849" s="6"/>
      <c r="V849" s="5"/>
      <c r="W849" s="35"/>
      <c r="X849" s="36"/>
      <c r="Y849" s="9"/>
      <c r="AA849" s="9"/>
      <c r="AB849" s="17"/>
      <c r="AC849" s="9"/>
      <c r="AE849" s="9"/>
      <c r="AF849" s="37"/>
      <c r="AG849" s="16"/>
      <c r="AK849" s="6"/>
      <c r="AM849" s="6"/>
      <c r="AP849" s="38"/>
      <c r="AQ849" s="9"/>
      <c r="AR849" s="14"/>
      <c r="AS849" s="39"/>
      <c r="AU849" s="9"/>
      <c r="AW849" s="9"/>
    </row>
    <row r="850" customFormat="false" ht="15" hidden="false" customHeight="true" outlineLevel="0" collapsed="false">
      <c r="R850" s="5"/>
      <c r="S850" s="6"/>
      <c r="T850" s="5"/>
      <c r="U850" s="6"/>
      <c r="V850" s="5"/>
      <c r="W850" s="35"/>
      <c r="X850" s="36"/>
      <c r="Y850" s="9"/>
      <c r="AA850" s="9"/>
      <c r="AB850" s="17"/>
      <c r="AC850" s="9"/>
      <c r="AE850" s="9"/>
      <c r="AF850" s="37"/>
      <c r="AG850" s="16"/>
      <c r="AK850" s="6"/>
      <c r="AM850" s="6"/>
      <c r="AP850" s="38"/>
      <c r="AQ850" s="9"/>
      <c r="AR850" s="14"/>
      <c r="AS850" s="39"/>
      <c r="AU850" s="9"/>
      <c r="AW850" s="9"/>
    </row>
    <row r="851" customFormat="false" ht="15" hidden="false" customHeight="true" outlineLevel="0" collapsed="false">
      <c r="R851" s="5"/>
      <c r="S851" s="6"/>
      <c r="T851" s="5"/>
      <c r="U851" s="6"/>
      <c r="V851" s="5"/>
      <c r="W851" s="35"/>
      <c r="X851" s="36"/>
      <c r="Y851" s="9"/>
      <c r="AA851" s="9"/>
      <c r="AB851" s="17"/>
      <c r="AC851" s="9"/>
      <c r="AE851" s="9"/>
      <c r="AF851" s="37"/>
      <c r="AG851" s="16"/>
      <c r="AK851" s="6"/>
      <c r="AM851" s="6"/>
      <c r="AP851" s="38"/>
      <c r="AQ851" s="9"/>
      <c r="AR851" s="14"/>
      <c r="AS851" s="39"/>
      <c r="AU851" s="9"/>
      <c r="AW851" s="9"/>
    </row>
    <row r="852" customFormat="false" ht="15" hidden="false" customHeight="true" outlineLevel="0" collapsed="false">
      <c r="R852" s="5"/>
      <c r="S852" s="6"/>
      <c r="T852" s="5"/>
      <c r="U852" s="6"/>
      <c r="V852" s="5"/>
      <c r="W852" s="35"/>
      <c r="X852" s="36"/>
      <c r="Y852" s="9"/>
      <c r="AA852" s="9"/>
      <c r="AB852" s="17"/>
      <c r="AC852" s="9"/>
      <c r="AE852" s="9"/>
      <c r="AF852" s="37"/>
      <c r="AG852" s="16"/>
      <c r="AK852" s="6"/>
      <c r="AM852" s="6"/>
      <c r="AP852" s="38"/>
      <c r="AQ852" s="9"/>
      <c r="AR852" s="14"/>
      <c r="AS852" s="39"/>
      <c r="AU852" s="9"/>
      <c r="AW852" s="9"/>
    </row>
    <row r="853" customFormat="false" ht="15" hidden="false" customHeight="true" outlineLevel="0" collapsed="false">
      <c r="R853" s="5"/>
      <c r="S853" s="6"/>
      <c r="T853" s="5"/>
      <c r="U853" s="6"/>
      <c r="V853" s="5"/>
      <c r="W853" s="35"/>
      <c r="X853" s="36"/>
      <c r="Y853" s="9"/>
      <c r="AA853" s="9"/>
      <c r="AB853" s="17"/>
      <c r="AC853" s="9"/>
      <c r="AE853" s="9"/>
      <c r="AF853" s="37"/>
      <c r="AG853" s="16"/>
      <c r="AK853" s="6"/>
      <c r="AM853" s="6"/>
      <c r="AP853" s="38"/>
      <c r="AQ853" s="9"/>
      <c r="AR853" s="14"/>
      <c r="AS853" s="39"/>
      <c r="AU853" s="9"/>
      <c r="AW853" s="9"/>
    </row>
    <row r="854" customFormat="false" ht="15" hidden="false" customHeight="true" outlineLevel="0" collapsed="false">
      <c r="R854" s="5"/>
      <c r="S854" s="6"/>
      <c r="T854" s="5"/>
      <c r="U854" s="6"/>
      <c r="V854" s="5"/>
      <c r="W854" s="35"/>
      <c r="X854" s="36"/>
      <c r="Y854" s="9"/>
      <c r="AA854" s="9"/>
      <c r="AB854" s="17"/>
      <c r="AC854" s="9"/>
      <c r="AE854" s="9"/>
      <c r="AF854" s="37"/>
      <c r="AG854" s="16"/>
      <c r="AK854" s="6"/>
      <c r="AM854" s="6"/>
      <c r="AP854" s="38"/>
      <c r="AQ854" s="9"/>
      <c r="AR854" s="14"/>
      <c r="AS854" s="39"/>
      <c r="AU854" s="9"/>
      <c r="AW854" s="9"/>
    </row>
    <row r="855" customFormat="false" ht="15" hidden="false" customHeight="true" outlineLevel="0" collapsed="false">
      <c r="R855" s="5"/>
      <c r="S855" s="6"/>
      <c r="T855" s="5"/>
      <c r="U855" s="6"/>
      <c r="V855" s="5"/>
      <c r="W855" s="35"/>
      <c r="X855" s="36"/>
      <c r="Y855" s="9"/>
      <c r="AA855" s="9"/>
      <c r="AB855" s="17"/>
      <c r="AC855" s="9"/>
      <c r="AE855" s="9"/>
      <c r="AF855" s="37"/>
      <c r="AG855" s="16"/>
      <c r="AK855" s="6"/>
      <c r="AM855" s="6"/>
      <c r="AP855" s="38"/>
      <c r="AQ855" s="9"/>
      <c r="AR855" s="14"/>
      <c r="AS855" s="39"/>
      <c r="AU855" s="9"/>
      <c r="AW855" s="9"/>
    </row>
    <row r="856" customFormat="false" ht="15" hidden="false" customHeight="true" outlineLevel="0" collapsed="false">
      <c r="R856" s="5"/>
      <c r="S856" s="6"/>
      <c r="T856" s="5"/>
      <c r="U856" s="6"/>
      <c r="V856" s="5"/>
      <c r="W856" s="35"/>
      <c r="X856" s="36"/>
      <c r="Y856" s="9"/>
      <c r="AA856" s="9"/>
      <c r="AB856" s="17"/>
      <c r="AC856" s="9"/>
      <c r="AE856" s="9"/>
      <c r="AF856" s="37"/>
      <c r="AG856" s="16"/>
      <c r="AK856" s="6"/>
      <c r="AM856" s="6"/>
      <c r="AP856" s="38"/>
      <c r="AQ856" s="9"/>
      <c r="AR856" s="14"/>
      <c r="AS856" s="39"/>
      <c r="AU856" s="9"/>
      <c r="AW856" s="9"/>
    </row>
    <row r="857" customFormat="false" ht="15" hidden="false" customHeight="true" outlineLevel="0" collapsed="false">
      <c r="R857" s="5"/>
      <c r="S857" s="6"/>
      <c r="T857" s="5"/>
      <c r="U857" s="6"/>
      <c r="V857" s="5"/>
      <c r="W857" s="35"/>
      <c r="X857" s="36"/>
      <c r="Y857" s="9"/>
      <c r="AA857" s="9"/>
      <c r="AB857" s="17"/>
      <c r="AC857" s="9"/>
      <c r="AE857" s="9"/>
      <c r="AF857" s="37"/>
      <c r="AG857" s="16"/>
      <c r="AK857" s="6"/>
      <c r="AM857" s="6"/>
      <c r="AP857" s="38"/>
      <c r="AQ857" s="9"/>
      <c r="AR857" s="14"/>
      <c r="AS857" s="39"/>
      <c r="AU857" s="9"/>
      <c r="AW857" s="9"/>
    </row>
    <row r="858" customFormat="false" ht="15" hidden="false" customHeight="true" outlineLevel="0" collapsed="false">
      <c r="R858" s="5"/>
      <c r="S858" s="6"/>
      <c r="T858" s="5"/>
      <c r="U858" s="6"/>
      <c r="V858" s="5"/>
      <c r="W858" s="35"/>
      <c r="X858" s="36"/>
      <c r="Y858" s="9"/>
      <c r="AA858" s="9"/>
      <c r="AB858" s="17"/>
      <c r="AC858" s="9"/>
      <c r="AE858" s="9"/>
      <c r="AF858" s="37"/>
      <c r="AG858" s="16"/>
      <c r="AK858" s="6"/>
      <c r="AM858" s="6"/>
      <c r="AP858" s="38"/>
      <c r="AQ858" s="9"/>
      <c r="AR858" s="14"/>
      <c r="AS858" s="39"/>
      <c r="AU858" s="9"/>
      <c r="AW858" s="9"/>
    </row>
    <row r="859" customFormat="false" ht="15" hidden="false" customHeight="true" outlineLevel="0" collapsed="false">
      <c r="R859" s="5"/>
      <c r="S859" s="6"/>
      <c r="T859" s="5"/>
      <c r="U859" s="6"/>
      <c r="V859" s="5"/>
      <c r="W859" s="35"/>
      <c r="X859" s="36"/>
      <c r="Y859" s="9"/>
      <c r="AA859" s="9"/>
      <c r="AB859" s="17"/>
      <c r="AC859" s="9"/>
      <c r="AE859" s="9"/>
      <c r="AF859" s="37"/>
      <c r="AG859" s="16"/>
      <c r="AK859" s="6"/>
      <c r="AM859" s="6"/>
      <c r="AP859" s="38"/>
      <c r="AQ859" s="9"/>
      <c r="AR859" s="14"/>
      <c r="AS859" s="39"/>
      <c r="AU859" s="9"/>
      <c r="AW859" s="9"/>
    </row>
    <row r="860" customFormat="false" ht="15" hidden="false" customHeight="true" outlineLevel="0" collapsed="false">
      <c r="R860" s="5"/>
      <c r="S860" s="6"/>
      <c r="T860" s="5"/>
      <c r="U860" s="6"/>
      <c r="V860" s="5"/>
      <c r="W860" s="35"/>
      <c r="X860" s="36"/>
      <c r="Y860" s="9"/>
      <c r="AA860" s="9"/>
      <c r="AB860" s="17"/>
      <c r="AC860" s="9"/>
      <c r="AE860" s="9"/>
      <c r="AF860" s="37"/>
      <c r="AG860" s="16"/>
      <c r="AK860" s="6"/>
      <c r="AM860" s="6"/>
      <c r="AP860" s="38"/>
      <c r="AQ860" s="9"/>
      <c r="AR860" s="14"/>
      <c r="AS860" s="39"/>
      <c r="AU860" s="9"/>
      <c r="AW860" s="9"/>
    </row>
    <row r="861" customFormat="false" ht="15" hidden="false" customHeight="true" outlineLevel="0" collapsed="false">
      <c r="R861" s="5"/>
      <c r="S861" s="6"/>
      <c r="T861" s="5"/>
      <c r="U861" s="6"/>
      <c r="V861" s="5"/>
      <c r="W861" s="35"/>
      <c r="X861" s="36"/>
      <c r="Y861" s="9"/>
      <c r="AA861" s="9"/>
      <c r="AB861" s="17"/>
      <c r="AC861" s="9"/>
      <c r="AE861" s="9"/>
      <c r="AF861" s="37"/>
      <c r="AG861" s="16"/>
      <c r="AK861" s="6"/>
      <c r="AM861" s="6"/>
      <c r="AP861" s="38"/>
      <c r="AQ861" s="9"/>
      <c r="AR861" s="14"/>
      <c r="AS861" s="39"/>
      <c r="AU861" s="9"/>
      <c r="AW861" s="9"/>
    </row>
    <row r="862" customFormat="false" ht="15" hidden="false" customHeight="true" outlineLevel="0" collapsed="false">
      <c r="R862" s="5"/>
      <c r="S862" s="6"/>
      <c r="T862" s="5"/>
      <c r="U862" s="6"/>
      <c r="V862" s="5"/>
      <c r="W862" s="35"/>
      <c r="X862" s="36"/>
      <c r="Y862" s="9"/>
      <c r="AA862" s="9"/>
      <c r="AB862" s="17"/>
      <c r="AC862" s="9"/>
      <c r="AE862" s="9"/>
      <c r="AF862" s="37"/>
      <c r="AG862" s="16"/>
      <c r="AK862" s="6"/>
      <c r="AM862" s="6"/>
      <c r="AP862" s="38"/>
      <c r="AQ862" s="9"/>
      <c r="AR862" s="14"/>
      <c r="AS862" s="39"/>
      <c r="AU862" s="9"/>
      <c r="AW862" s="9"/>
    </row>
    <row r="863" customFormat="false" ht="15" hidden="false" customHeight="true" outlineLevel="0" collapsed="false">
      <c r="R863" s="5"/>
      <c r="S863" s="6"/>
      <c r="T863" s="5"/>
      <c r="U863" s="6"/>
      <c r="V863" s="5"/>
      <c r="W863" s="35"/>
      <c r="X863" s="36"/>
      <c r="Y863" s="9"/>
      <c r="AA863" s="9"/>
      <c r="AB863" s="17"/>
      <c r="AC863" s="9"/>
      <c r="AE863" s="9"/>
      <c r="AF863" s="37"/>
      <c r="AG863" s="16"/>
      <c r="AK863" s="6"/>
      <c r="AM863" s="6"/>
      <c r="AP863" s="38"/>
      <c r="AQ863" s="9"/>
      <c r="AR863" s="14"/>
      <c r="AS863" s="39"/>
      <c r="AU863" s="9"/>
      <c r="AW863" s="9"/>
    </row>
    <row r="864" customFormat="false" ht="15" hidden="false" customHeight="true" outlineLevel="0" collapsed="false">
      <c r="R864" s="5"/>
      <c r="S864" s="6"/>
      <c r="T864" s="5"/>
      <c r="U864" s="6"/>
      <c r="V864" s="5"/>
      <c r="W864" s="35"/>
      <c r="X864" s="36"/>
      <c r="Y864" s="9"/>
      <c r="AA864" s="9"/>
      <c r="AB864" s="17"/>
      <c r="AC864" s="9"/>
      <c r="AE864" s="9"/>
      <c r="AF864" s="37"/>
      <c r="AG864" s="16"/>
      <c r="AK864" s="6"/>
      <c r="AM864" s="6"/>
      <c r="AP864" s="38"/>
      <c r="AQ864" s="9"/>
      <c r="AR864" s="14"/>
      <c r="AS864" s="39"/>
      <c r="AU864" s="9"/>
      <c r="AW864" s="9"/>
    </row>
    <row r="865" customFormat="false" ht="15" hidden="false" customHeight="true" outlineLevel="0" collapsed="false">
      <c r="R865" s="5"/>
      <c r="S865" s="6"/>
      <c r="T865" s="5"/>
      <c r="U865" s="6"/>
      <c r="V865" s="5"/>
      <c r="W865" s="35"/>
      <c r="X865" s="36"/>
      <c r="Y865" s="9"/>
      <c r="AA865" s="9"/>
      <c r="AB865" s="17"/>
      <c r="AC865" s="9"/>
      <c r="AE865" s="9"/>
      <c r="AF865" s="37"/>
      <c r="AG865" s="16"/>
      <c r="AK865" s="6"/>
      <c r="AM865" s="6"/>
      <c r="AP865" s="38"/>
      <c r="AQ865" s="9"/>
      <c r="AR865" s="14"/>
      <c r="AS865" s="39"/>
      <c r="AU865" s="9"/>
      <c r="AW865" s="9"/>
    </row>
    <row r="866" customFormat="false" ht="15" hidden="false" customHeight="true" outlineLevel="0" collapsed="false">
      <c r="R866" s="5"/>
      <c r="S866" s="6"/>
      <c r="T866" s="5"/>
      <c r="U866" s="6"/>
      <c r="V866" s="5"/>
      <c r="W866" s="35"/>
      <c r="X866" s="36"/>
      <c r="Y866" s="9"/>
      <c r="AA866" s="9"/>
      <c r="AB866" s="17"/>
      <c r="AC866" s="9"/>
      <c r="AE866" s="9"/>
      <c r="AF866" s="37"/>
      <c r="AG866" s="16"/>
      <c r="AK866" s="6"/>
      <c r="AM866" s="6"/>
      <c r="AP866" s="38"/>
      <c r="AQ866" s="9"/>
      <c r="AR866" s="14"/>
      <c r="AS866" s="39"/>
      <c r="AU866" s="9"/>
      <c r="AW866" s="9"/>
    </row>
    <row r="867" customFormat="false" ht="15" hidden="false" customHeight="true" outlineLevel="0" collapsed="false">
      <c r="R867" s="5"/>
      <c r="S867" s="6"/>
      <c r="T867" s="5"/>
      <c r="U867" s="6"/>
      <c r="V867" s="5"/>
      <c r="W867" s="35"/>
      <c r="X867" s="36"/>
      <c r="Y867" s="9"/>
      <c r="AA867" s="9"/>
      <c r="AB867" s="17"/>
      <c r="AC867" s="9"/>
      <c r="AE867" s="9"/>
      <c r="AF867" s="37"/>
      <c r="AG867" s="16"/>
      <c r="AK867" s="6"/>
      <c r="AM867" s="6"/>
      <c r="AP867" s="38"/>
      <c r="AQ867" s="9"/>
      <c r="AR867" s="14"/>
      <c r="AS867" s="39"/>
      <c r="AU867" s="9"/>
      <c r="AW867" s="9"/>
    </row>
    <row r="868" customFormat="false" ht="15" hidden="false" customHeight="true" outlineLevel="0" collapsed="false">
      <c r="R868" s="5"/>
      <c r="S868" s="6"/>
      <c r="T868" s="5"/>
      <c r="U868" s="6"/>
      <c r="V868" s="5"/>
      <c r="W868" s="35"/>
      <c r="X868" s="36"/>
      <c r="Y868" s="9"/>
      <c r="AA868" s="9"/>
      <c r="AB868" s="17"/>
      <c r="AC868" s="9"/>
      <c r="AE868" s="9"/>
      <c r="AF868" s="37"/>
      <c r="AG868" s="16"/>
      <c r="AK868" s="6"/>
      <c r="AM868" s="6"/>
      <c r="AP868" s="38"/>
      <c r="AQ868" s="9"/>
      <c r="AR868" s="14"/>
      <c r="AS868" s="39"/>
      <c r="AU868" s="9"/>
      <c r="AW868" s="9"/>
    </row>
    <row r="869" customFormat="false" ht="15" hidden="false" customHeight="true" outlineLevel="0" collapsed="false">
      <c r="R869" s="5"/>
      <c r="S869" s="6"/>
      <c r="T869" s="5"/>
      <c r="U869" s="6"/>
      <c r="V869" s="5"/>
      <c r="W869" s="35"/>
      <c r="X869" s="36"/>
      <c r="Y869" s="9"/>
      <c r="AA869" s="9"/>
      <c r="AB869" s="17"/>
      <c r="AC869" s="9"/>
      <c r="AE869" s="9"/>
      <c r="AF869" s="37"/>
      <c r="AG869" s="16"/>
      <c r="AK869" s="6"/>
      <c r="AM869" s="6"/>
      <c r="AP869" s="38"/>
      <c r="AQ869" s="9"/>
      <c r="AR869" s="14"/>
      <c r="AS869" s="39"/>
      <c r="AU869" s="9"/>
      <c r="AW869" s="9"/>
    </row>
    <row r="870" customFormat="false" ht="15" hidden="false" customHeight="true" outlineLevel="0" collapsed="false">
      <c r="R870" s="5"/>
      <c r="S870" s="6"/>
      <c r="T870" s="5"/>
      <c r="U870" s="6"/>
      <c r="V870" s="5"/>
      <c r="W870" s="35"/>
      <c r="X870" s="36"/>
      <c r="Y870" s="9"/>
      <c r="AA870" s="9"/>
      <c r="AB870" s="17"/>
      <c r="AC870" s="9"/>
      <c r="AE870" s="9"/>
      <c r="AF870" s="37"/>
      <c r="AG870" s="16"/>
      <c r="AK870" s="6"/>
      <c r="AM870" s="6"/>
      <c r="AP870" s="38"/>
      <c r="AQ870" s="9"/>
      <c r="AR870" s="14"/>
      <c r="AS870" s="39"/>
      <c r="AU870" s="9"/>
      <c r="AW870" s="9"/>
    </row>
    <row r="871" customFormat="false" ht="15" hidden="false" customHeight="true" outlineLevel="0" collapsed="false">
      <c r="R871" s="5"/>
      <c r="S871" s="6"/>
      <c r="T871" s="5"/>
      <c r="U871" s="6"/>
      <c r="V871" s="5"/>
      <c r="W871" s="35"/>
      <c r="X871" s="36"/>
      <c r="Y871" s="9"/>
      <c r="AA871" s="9"/>
      <c r="AB871" s="17"/>
      <c r="AC871" s="9"/>
      <c r="AE871" s="9"/>
      <c r="AF871" s="37"/>
      <c r="AG871" s="16"/>
      <c r="AK871" s="6"/>
      <c r="AM871" s="6"/>
      <c r="AP871" s="38"/>
      <c r="AQ871" s="9"/>
      <c r="AR871" s="14"/>
      <c r="AS871" s="39"/>
      <c r="AU871" s="9"/>
      <c r="AW871" s="9"/>
    </row>
    <row r="872" customFormat="false" ht="15" hidden="false" customHeight="true" outlineLevel="0" collapsed="false">
      <c r="R872" s="5"/>
      <c r="S872" s="6"/>
      <c r="T872" s="5"/>
      <c r="U872" s="6"/>
      <c r="V872" s="5"/>
      <c r="W872" s="35"/>
      <c r="X872" s="36"/>
      <c r="Y872" s="9"/>
      <c r="AA872" s="9"/>
      <c r="AB872" s="17"/>
      <c r="AC872" s="9"/>
      <c r="AE872" s="9"/>
      <c r="AF872" s="37"/>
      <c r="AG872" s="16"/>
      <c r="AK872" s="6"/>
      <c r="AM872" s="6"/>
      <c r="AP872" s="38"/>
      <c r="AQ872" s="9"/>
      <c r="AR872" s="14"/>
      <c r="AS872" s="39"/>
      <c r="AU872" s="9"/>
      <c r="AW872" s="9"/>
    </row>
    <row r="873" customFormat="false" ht="15" hidden="false" customHeight="true" outlineLevel="0" collapsed="false">
      <c r="R873" s="5"/>
      <c r="S873" s="6"/>
      <c r="T873" s="5"/>
      <c r="U873" s="6"/>
      <c r="V873" s="5"/>
      <c r="W873" s="35"/>
      <c r="X873" s="36"/>
      <c r="Y873" s="9"/>
      <c r="AA873" s="9"/>
      <c r="AB873" s="17"/>
      <c r="AC873" s="9"/>
      <c r="AE873" s="9"/>
      <c r="AF873" s="37"/>
      <c r="AG873" s="16"/>
      <c r="AK873" s="6"/>
      <c r="AM873" s="6"/>
      <c r="AP873" s="38"/>
      <c r="AQ873" s="9"/>
      <c r="AR873" s="14"/>
      <c r="AS873" s="39"/>
      <c r="AU873" s="9"/>
      <c r="AW873" s="9"/>
    </row>
    <row r="874" customFormat="false" ht="15" hidden="false" customHeight="true" outlineLevel="0" collapsed="false">
      <c r="R874" s="5"/>
      <c r="S874" s="6"/>
      <c r="T874" s="5"/>
      <c r="U874" s="6"/>
      <c r="V874" s="5"/>
      <c r="W874" s="35"/>
      <c r="X874" s="36"/>
      <c r="Y874" s="9"/>
      <c r="AA874" s="9"/>
      <c r="AB874" s="17"/>
      <c r="AC874" s="9"/>
      <c r="AE874" s="9"/>
      <c r="AF874" s="37"/>
      <c r="AG874" s="16"/>
      <c r="AK874" s="6"/>
      <c r="AM874" s="6"/>
      <c r="AP874" s="38"/>
      <c r="AQ874" s="9"/>
      <c r="AR874" s="14"/>
      <c r="AS874" s="39"/>
      <c r="AU874" s="9"/>
      <c r="AW874" s="9"/>
    </row>
    <row r="875" customFormat="false" ht="15" hidden="false" customHeight="true" outlineLevel="0" collapsed="false">
      <c r="R875" s="5"/>
      <c r="S875" s="6"/>
      <c r="T875" s="5"/>
      <c r="U875" s="6"/>
      <c r="V875" s="5"/>
      <c r="W875" s="35"/>
      <c r="X875" s="36"/>
      <c r="Y875" s="9"/>
      <c r="AA875" s="9"/>
      <c r="AB875" s="17"/>
      <c r="AC875" s="9"/>
      <c r="AE875" s="9"/>
      <c r="AF875" s="37"/>
      <c r="AG875" s="16"/>
      <c r="AK875" s="6"/>
      <c r="AM875" s="6"/>
      <c r="AP875" s="38"/>
      <c r="AQ875" s="9"/>
      <c r="AR875" s="14"/>
      <c r="AS875" s="39"/>
      <c r="AU875" s="9"/>
      <c r="AW875" s="9"/>
    </row>
    <row r="876" customFormat="false" ht="15" hidden="false" customHeight="true" outlineLevel="0" collapsed="false">
      <c r="R876" s="5"/>
      <c r="S876" s="6"/>
      <c r="T876" s="5"/>
      <c r="U876" s="6"/>
      <c r="V876" s="5"/>
      <c r="W876" s="35"/>
      <c r="X876" s="36"/>
      <c r="Y876" s="9"/>
      <c r="AA876" s="9"/>
      <c r="AB876" s="17"/>
      <c r="AC876" s="9"/>
      <c r="AE876" s="9"/>
      <c r="AF876" s="37"/>
      <c r="AG876" s="16"/>
      <c r="AK876" s="6"/>
      <c r="AM876" s="6"/>
      <c r="AP876" s="38"/>
      <c r="AQ876" s="9"/>
      <c r="AR876" s="14"/>
      <c r="AS876" s="39"/>
      <c r="AU876" s="9"/>
      <c r="AW876" s="9"/>
    </row>
    <row r="877" customFormat="false" ht="15" hidden="false" customHeight="true" outlineLevel="0" collapsed="false">
      <c r="R877" s="5"/>
      <c r="S877" s="6"/>
      <c r="T877" s="5"/>
      <c r="U877" s="6"/>
      <c r="V877" s="5"/>
      <c r="W877" s="35"/>
      <c r="X877" s="36"/>
      <c r="Y877" s="9"/>
      <c r="AA877" s="9"/>
      <c r="AB877" s="17"/>
      <c r="AC877" s="9"/>
      <c r="AE877" s="9"/>
      <c r="AF877" s="37"/>
      <c r="AG877" s="16"/>
      <c r="AK877" s="6"/>
      <c r="AM877" s="6"/>
      <c r="AP877" s="38"/>
      <c r="AQ877" s="9"/>
      <c r="AR877" s="14"/>
      <c r="AS877" s="39"/>
      <c r="AU877" s="9"/>
      <c r="AW877" s="9"/>
    </row>
    <row r="878" customFormat="false" ht="15" hidden="false" customHeight="true" outlineLevel="0" collapsed="false">
      <c r="R878" s="5"/>
      <c r="S878" s="6"/>
      <c r="T878" s="5"/>
      <c r="U878" s="6"/>
      <c r="V878" s="5"/>
      <c r="W878" s="35"/>
      <c r="X878" s="36"/>
      <c r="Y878" s="9"/>
      <c r="AA878" s="9"/>
      <c r="AB878" s="17"/>
      <c r="AC878" s="9"/>
      <c r="AE878" s="9"/>
      <c r="AF878" s="37"/>
      <c r="AG878" s="16"/>
      <c r="AK878" s="6"/>
      <c r="AM878" s="6"/>
      <c r="AP878" s="38"/>
      <c r="AQ878" s="9"/>
      <c r="AR878" s="14"/>
      <c r="AS878" s="39"/>
      <c r="AU878" s="9"/>
      <c r="AW878" s="9"/>
    </row>
    <row r="879" customFormat="false" ht="15" hidden="false" customHeight="true" outlineLevel="0" collapsed="false">
      <c r="R879" s="5"/>
      <c r="S879" s="6"/>
      <c r="T879" s="5"/>
      <c r="U879" s="6"/>
      <c r="V879" s="5"/>
      <c r="W879" s="35"/>
      <c r="X879" s="36"/>
      <c r="Y879" s="9"/>
      <c r="AA879" s="9"/>
      <c r="AB879" s="17"/>
      <c r="AC879" s="9"/>
      <c r="AE879" s="9"/>
      <c r="AF879" s="37"/>
      <c r="AG879" s="16"/>
      <c r="AK879" s="6"/>
      <c r="AM879" s="6"/>
      <c r="AP879" s="38"/>
      <c r="AQ879" s="9"/>
      <c r="AR879" s="14"/>
      <c r="AS879" s="39"/>
      <c r="AU879" s="9"/>
      <c r="AW879" s="9"/>
    </row>
    <row r="880" customFormat="false" ht="15" hidden="false" customHeight="true" outlineLevel="0" collapsed="false">
      <c r="R880" s="5"/>
      <c r="S880" s="6"/>
      <c r="T880" s="5"/>
      <c r="U880" s="6"/>
      <c r="V880" s="5"/>
      <c r="W880" s="35"/>
      <c r="X880" s="36"/>
      <c r="Y880" s="9"/>
      <c r="AA880" s="9"/>
      <c r="AB880" s="17"/>
      <c r="AC880" s="9"/>
      <c r="AE880" s="9"/>
      <c r="AF880" s="37"/>
      <c r="AG880" s="16"/>
      <c r="AK880" s="6"/>
      <c r="AM880" s="6"/>
      <c r="AP880" s="38"/>
      <c r="AQ880" s="9"/>
      <c r="AR880" s="14"/>
      <c r="AS880" s="39"/>
      <c r="AU880" s="9"/>
      <c r="AW880" s="9"/>
    </row>
    <row r="881" customFormat="false" ht="15" hidden="false" customHeight="true" outlineLevel="0" collapsed="false">
      <c r="R881" s="5"/>
      <c r="S881" s="6"/>
      <c r="T881" s="5"/>
      <c r="U881" s="6"/>
      <c r="V881" s="5"/>
      <c r="W881" s="35"/>
      <c r="X881" s="36"/>
      <c r="Y881" s="9"/>
      <c r="AA881" s="9"/>
      <c r="AB881" s="17"/>
      <c r="AC881" s="9"/>
      <c r="AE881" s="9"/>
      <c r="AF881" s="37"/>
      <c r="AG881" s="16"/>
      <c r="AK881" s="6"/>
      <c r="AM881" s="6"/>
      <c r="AP881" s="38"/>
      <c r="AQ881" s="9"/>
      <c r="AR881" s="14"/>
      <c r="AS881" s="39"/>
      <c r="AU881" s="9"/>
      <c r="AW881" s="9"/>
    </row>
    <row r="882" customFormat="false" ht="15" hidden="false" customHeight="true" outlineLevel="0" collapsed="false">
      <c r="R882" s="5"/>
      <c r="S882" s="6"/>
      <c r="T882" s="5"/>
      <c r="U882" s="6"/>
      <c r="V882" s="5"/>
      <c r="W882" s="35"/>
      <c r="X882" s="36"/>
      <c r="Y882" s="9"/>
      <c r="AA882" s="9"/>
      <c r="AB882" s="17"/>
      <c r="AC882" s="9"/>
      <c r="AE882" s="9"/>
      <c r="AF882" s="37"/>
      <c r="AG882" s="16"/>
      <c r="AK882" s="6"/>
      <c r="AM882" s="6"/>
      <c r="AP882" s="38"/>
      <c r="AQ882" s="9"/>
      <c r="AR882" s="14"/>
      <c r="AS882" s="39"/>
      <c r="AU882" s="9"/>
      <c r="AW882" s="9"/>
    </row>
    <row r="883" customFormat="false" ht="15" hidden="false" customHeight="true" outlineLevel="0" collapsed="false">
      <c r="R883" s="5"/>
      <c r="S883" s="6"/>
      <c r="T883" s="5"/>
      <c r="U883" s="6"/>
      <c r="V883" s="5"/>
      <c r="W883" s="35"/>
      <c r="X883" s="36"/>
      <c r="Y883" s="9"/>
      <c r="AA883" s="9"/>
      <c r="AB883" s="17"/>
      <c r="AC883" s="9"/>
      <c r="AE883" s="9"/>
      <c r="AF883" s="37"/>
      <c r="AG883" s="16"/>
      <c r="AK883" s="6"/>
      <c r="AM883" s="6"/>
      <c r="AP883" s="38"/>
      <c r="AQ883" s="9"/>
      <c r="AR883" s="14"/>
      <c r="AS883" s="39"/>
      <c r="AU883" s="9"/>
      <c r="AW883" s="9"/>
    </row>
    <row r="884" customFormat="false" ht="15" hidden="false" customHeight="true" outlineLevel="0" collapsed="false">
      <c r="R884" s="5"/>
      <c r="S884" s="6"/>
      <c r="T884" s="5"/>
      <c r="U884" s="6"/>
      <c r="V884" s="5"/>
      <c r="W884" s="35"/>
      <c r="X884" s="36"/>
      <c r="Y884" s="9"/>
      <c r="AA884" s="9"/>
      <c r="AB884" s="17"/>
      <c r="AC884" s="9"/>
      <c r="AE884" s="9"/>
      <c r="AF884" s="37"/>
      <c r="AG884" s="16"/>
      <c r="AK884" s="6"/>
      <c r="AM884" s="6"/>
      <c r="AP884" s="38"/>
      <c r="AQ884" s="9"/>
      <c r="AR884" s="14"/>
      <c r="AS884" s="39"/>
      <c r="AU884" s="9"/>
      <c r="AW884" s="9"/>
    </row>
    <row r="885" customFormat="false" ht="15" hidden="false" customHeight="true" outlineLevel="0" collapsed="false">
      <c r="R885" s="5"/>
      <c r="S885" s="6"/>
      <c r="T885" s="5"/>
      <c r="U885" s="6"/>
      <c r="V885" s="5"/>
      <c r="W885" s="35"/>
      <c r="X885" s="36"/>
      <c r="Y885" s="9"/>
      <c r="AA885" s="9"/>
      <c r="AB885" s="17"/>
      <c r="AC885" s="9"/>
      <c r="AE885" s="9"/>
      <c r="AF885" s="37"/>
      <c r="AG885" s="16"/>
      <c r="AK885" s="6"/>
      <c r="AM885" s="6"/>
      <c r="AP885" s="38"/>
      <c r="AQ885" s="9"/>
      <c r="AR885" s="14"/>
      <c r="AS885" s="39"/>
      <c r="AU885" s="9"/>
      <c r="AW885" s="9"/>
    </row>
    <row r="886" customFormat="false" ht="15" hidden="false" customHeight="true" outlineLevel="0" collapsed="false">
      <c r="R886" s="5"/>
      <c r="S886" s="6"/>
      <c r="T886" s="5"/>
      <c r="U886" s="6"/>
      <c r="V886" s="5"/>
      <c r="W886" s="35"/>
      <c r="X886" s="36"/>
      <c r="Y886" s="9"/>
      <c r="AA886" s="9"/>
      <c r="AB886" s="17"/>
      <c r="AC886" s="9"/>
      <c r="AE886" s="9"/>
      <c r="AF886" s="37"/>
      <c r="AG886" s="16"/>
      <c r="AK886" s="6"/>
      <c r="AM886" s="6"/>
      <c r="AP886" s="38"/>
      <c r="AQ886" s="9"/>
      <c r="AR886" s="14"/>
      <c r="AS886" s="39"/>
      <c r="AU886" s="9"/>
      <c r="AW886" s="9"/>
    </row>
    <row r="887" customFormat="false" ht="15" hidden="false" customHeight="true" outlineLevel="0" collapsed="false">
      <c r="R887" s="5"/>
      <c r="S887" s="6"/>
      <c r="T887" s="5"/>
      <c r="U887" s="6"/>
      <c r="V887" s="5"/>
      <c r="W887" s="35"/>
      <c r="X887" s="36"/>
      <c r="Y887" s="9"/>
      <c r="AA887" s="9"/>
      <c r="AB887" s="17"/>
      <c r="AC887" s="9"/>
      <c r="AE887" s="9"/>
      <c r="AF887" s="37"/>
      <c r="AG887" s="16"/>
      <c r="AK887" s="6"/>
      <c r="AM887" s="6"/>
      <c r="AP887" s="38"/>
      <c r="AQ887" s="9"/>
      <c r="AR887" s="14"/>
      <c r="AS887" s="39"/>
      <c r="AU887" s="9"/>
      <c r="AW887" s="9"/>
    </row>
    <row r="888" customFormat="false" ht="15" hidden="false" customHeight="true" outlineLevel="0" collapsed="false">
      <c r="R888" s="5"/>
      <c r="S888" s="6"/>
      <c r="T888" s="5"/>
      <c r="U888" s="6"/>
      <c r="V888" s="5"/>
      <c r="W888" s="35"/>
      <c r="X888" s="36"/>
      <c r="Y888" s="9"/>
      <c r="AA888" s="9"/>
      <c r="AB888" s="17"/>
      <c r="AC888" s="9"/>
      <c r="AE888" s="9"/>
      <c r="AF888" s="37"/>
      <c r="AG888" s="16"/>
      <c r="AK888" s="6"/>
      <c r="AM888" s="6"/>
      <c r="AP888" s="38"/>
      <c r="AQ888" s="9"/>
      <c r="AR888" s="14"/>
      <c r="AS888" s="39"/>
      <c r="AU888" s="9"/>
      <c r="AW888" s="9"/>
    </row>
    <row r="889" customFormat="false" ht="15" hidden="false" customHeight="true" outlineLevel="0" collapsed="false">
      <c r="R889" s="5"/>
      <c r="S889" s="6"/>
      <c r="T889" s="5"/>
      <c r="U889" s="6"/>
      <c r="V889" s="5"/>
      <c r="W889" s="35"/>
      <c r="X889" s="36"/>
      <c r="Y889" s="9"/>
      <c r="AA889" s="9"/>
      <c r="AB889" s="17"/>
      <c r="AC889" s="9"/>
      <c r="AE889" s="9"/>
      <c r="AF889" s="37"/>
      <c r="AG889" s="16"/>
      <c r="AK889" s="6"/>
      <c r="AM889" s="6"/>
      <c r="AP889" s="38"/>
      <c r="AQ889" s="9"/>
      <c r="AR889" s="14"/>
      <c r="AS889" s="39"/>
      <c r="AU889" s="9"/>
      <c r="AW889" s="9"/>
    </row>
    <row r="890" customFormat="false" ht="15" hidden="false" customHeight="true" outlineLevel="0" collapsed="false">
      <c r="R890" s="5"/>
      <c r="S890" s="6"/>
      <c r="T890" s="5"/>
      <c r="U890" s="6"/>
      <c r="V890" s="5"/>
      <c r="W890" s="35"/>
      <c r="X890" s="36"/>
      <c r="Y890" s="9"/>
      <c r="AA890" s="9"/>
      <c r="AB890" s="17"/>
      <c r="AC890" s="9"/>
      <c r="AE890" s="9"/>
      <c r="AF890" s="37"/>
      <c r="AG890" s="16"/>
      <c r="AK890" s="6"/>
      <c r="AM890" s="6"/>
      <c r="AP890" s="38"/>
      <c r="AQ890" s="9"/>
      <c r="AR890" s="14"/>
      <c r="AS890" s="39"/>
      <c r="AU890" s="9"/>
      <c r="AW890" s="9"/>
    </row>
    <row r="891" customFormat="false" ht="15" hidden="false" customHeight="true" outlineLevel="0" collapsed="false">
      <c r="R891" s="5"/>
      <c r="S891" s="6"/>
      <c r="T891" s="5"/>
      <c r="U891" s="6"/>
      <c r="V891" s="5"/>
      <c r="W891" s="35"/>
      <c r="X891" s="36"/>
      <c r="Y891" s="9"/>
      <c r="AA891" s="9"/>
      <c r="AB891" s="17"/>
      <c r="AC891" s="9"/>
      <c r="AE891" s="9"/>
      <c r="AF891" s="37"/>
      <c r="AG891" s="16"/>
      <c r="AK891" s="6"/>
      <c r="AM891" s="6"/>
      <c r="AP891" s="38"/>
      <c r="AQ891" s="9"/>
      <c r="AR891" s="14"/>
      <c r="AS891" s="39"/>
      <c r="AU891" s="9"/>
      <c r="AW891" s="9"/>
    </row>
    <row r="892" customFormat="false" ht="15" hidden="false" customHeight="true" outlineLevel="0" collapsed="false">
      <c r="R892" s="5"/>
      <c r="S892" s="6"/>
      <c r="T892" s="5"/>
      <c r="U892" s="6"/>
      <c r="V892" s="5"/>
      <c r="W892" s="35"/>
      <c r="X892" s="36"/>
      <c r="Y892" s="9"/>
      <c r="AA892" s="9"/>
      <c r="AB892" s="17"/>
      <c r="AC892" s="9"/>
      <c r="AE892" s="9"/>
      <c r="AF892" s="37"/>
      <c r="AG892" s="16"/>
      <c r="AK892" s="6"/>
      <c r="AM892" s="6"/>
      <c r="AP892" s="38"/>
      <c r="AQ892" s="9"/>
      <c r="AR892" s="14"/>
      <c r="AS892" s="39"/>
      <c r="AU892" s="9"/>
      <c r="AW892" s="9"/>
    </row>
    <row r="893" customFormat="false" ht="15" hidden="false" customHeight="true" outlineLevel="0" collapsed="false">
      <c r="R893" s="5"/>
      <c r="S893" s="6"/>
      <c r="T893" s="5"/>
      <c r="U893" s="6"/>
      <c r="V893" s="5"/>
      <c r="W893" s="35"/>
      <c r="X893" s="36"/>
      <c r="Y893" s="9"/>
      <c r="AA893" s="9"/>
      <c r="AB893" s="17"/>
      <c r="AC893" s="9"/>
      <c r="AE893" s="9"/>
      <c r="AF893" s="37"/>
      <c r="AG893" s="16"/>
      <c r="AK893" s="6"/>
      <c r="AM893" s="6"/>
      <c r="AP893" s="38"/>
      <c r="AQ893" s="9"/>
      <c r="AR893" s="14"/>
      <c r="AS893" s="39"/>
      <c r="AU893" s="9"/>
      <c r="AW893" s="9"/>
    </row>
    <row r="894" customFormat="false" ht="15" hidden="false" customHeight="true" outlineLevel="0" collapsed="false">
      <c r="R894" s="5"/>
      <c r="S894" s="6"/>
      <c r="T894" s="5"/>
      <c r="U894" s="6"/>
      <c r="V894" s="5"/>
      <c r="W894" s="35"/>
      <c r="X894" s="36"/>
      <c r="Y894" s="9"/>
      <c r="AA894" s="9"/>
      <c r="AB894" s="17"/>
      <c r="AC894" s="9"/>
      <c r="AE894" s="9"/>
      <c r="AF894" s="37"/>
      <c r="AG894" s="16"/>
      <c r="AK894" s="6"/>
      <c r="AM894" s="6"/>
      <c r="AP894" s="38"/>
      <c r="AQ894" s="9"/>
      <c r="AR894" s="14"/>
      <c r="AS894" s="39"/>
      <c r="AU894" s="9"/>
      <c r="AW894" s="9"/>
    </row>
    <row r="895" customFormat="false" ht="15" hidden="false" customHeight="true" outlineLevel="0" collapsed="false">
      <c r="R895" s="5"/>
      <c r="S895" s="6"/>
      <c r="T895" s="5"/>
      <c r="U895" s="6"/>
      <c r="V895" s="5"/>
      <c r="W895" s="35"/>
      <c r="X895" s="36"/>
      <c r="Y895" s="9"/>
      <c r="AA895" s="9"/>
      <c r="AB895" s="17"/>
      <c r="AC895" s="9"/>
      <c r="AE895" s="9"/>
      <c r="AF895" s="37"/>
      <c r="AG895" s="16"/>
      <c r="AK895" s="6"/>
      <c r="AM895" s="6"/>
      <c r="AP895" s="38"/>
      <c r="AQ895" s="9"/>
      <c r="AR895" s="14"/>
      <c r="AS895" s="39"/>
      <c r="AU895" s="9"/>
      <c r="AW895" s="9"/>
    </row>
    <row r="896" customFormat="false" ht="15" hidden="false" customHeight="true" outlineLevel="0" collapsed="false">
      <c r="R896" s="5"/>
      <c r="S896" s="6"/>
      <c r="T896" s="5"/>
      <c r="U896" s="6"/>
      <c r="V896" s="5"/>
      <c r="W896" s="35"/>
      <c r="X896" s="36"/>
      <c r="Y896" s="9"/>
      <c r="AA896" s="9"/>
      <c r="AB896" s="17"/>
      <c r="AC896" s="9"/>
      <c r="AE896" s="9"/>
      <c r="AF896" s="37"/>
      <c r="AG896" s="16"/>
      <c r="AK896" s="6"/>
      <c r="AM896" s="6"/>
      <c r="AP896" s="38"/>
      <c r="AQ896" s="9"/>
      <c r="AR896" s="14"/>
      <c r="AS896" s="39"/>
      <c r="AU896" s="9"/>
      <c r="AW896" s="9"/>
    </row>
    <row r="897" customFormat="false" ht="15" hidden="false" customHeight="true" outlineLevel="0" collapsed="false">
      <c r="R897" s="5"/>
      <c r="S897" s="6"/>
      <c r="T897" s="5"/>
      <c r="U897" s="6"/>
      <c r="V897" s="5"/>
      <c r="W897" s="35"/>
      <c r="X897" s="36"/>
      <c r="Y897" s="9"/>
      <c r="AA897" s="9"/>
      <c r="AB897" s="17"/>
      <c r="AC897" s="9"/>
      <c r="AE897" s="9"/>
      <c r="AF897" s="37"/>
      <c r="AG897" s="16"/>
      <c r="AK897" s="6"/>
      <c r="AM897" s="6"/>
      <c r="AP897" s="38"/>
      <c r="AQ897" s="9"/>
      <c r="AR897" s="14"/>
      <c r="AS897" s="39"/>
      <c r="AU897" s="9"/>
      <c r="AW897" s="9"/>
    </row>
    <row r="898" customFormat="false" ht="15" hidden="false" customHeight="true" outlineLevel="0" collapsed="false">
      <c r="R898" s="5"/>
      <c r="S898" s="6"/>
      <c r="T898" s="5"/>
      <c r="U898" s="6"/>
      <c r="V898" s="5"/>
      <c r="W898" s="35"/>
      <c r="X898" s="36"/>
      <c r="Y898" s="9"/>
      <c r="AA898" s="9"/>
      <c r="AB898" s="17"/>
      <c r="AC898" s="9"/>
      <c r="AE898" s="9"/>
      <c r="AF898" s="37"/>
      <c r="AG898" s="16"/>
      <c r="AK898" s="6"/>
      <c r="AM898" s="6"/>
      <c r="AP898" s="38"/>
      <c r="AQ898" s="9"/>
      <c r="AR898" s="14"/>
      <c r="AS898" s="39"/>
      <c r="AU898" s="9"/>
      <c r="AW898" s="9"/>
    </row>
    <row r="899" customFormat="false" ht="15" hidden="false" customHeight="true" outlineLevel="0" collapsed="false">
      <c r="R899" s="5"/>
      <c r="S899" s="6"/>
      <c r="T899" s="5"/>
      <c r="U899" s="6"/>
      <c r="V899" s="5"/>
      <c r="W899" s="35"/>
      <c r="X899" s="36"/>
      <c r="Y899" s="9"/>
      <c r="AA899" s="9"/>
      <c r="AB899" s="17"/>
      <c r="AC899" s="9"/>
      <c r="AE899" s="9"/>
      <c r="AF899" s="37"/>
      <c r="AG899" s="16"/>
      <c r="AK899" s="6"/>
      <c r="AM899" s="6"/>
      <c r="AP899" s="38"/>
      <c r="AQ899" s="9"/>
      <c r="AR899" s="14"/>
      <c r="AS899" s="39"/>
      <c r="AU899" s="9"/>
      <c r="AW899" s="9"/>
    </row>
    <row r="900" customFormat="false" ht="15" hidden="false" customHeight="true" outlineLevel="0" collapsed="false">
      <c r="R900" s="5"/>
      <c r="S900" s="6"/>
      <c r="T900" s="5"/>
      <c r="U900" s="6"/>
      <c r="V900" s="5"/>
      <c r="W900" s="35"/>
      <c r="X900" s="36"/>
      <c r="Y900" s="9"/>
      <c r="AA900" s="9"/>
      <c r="AB900" s="17"/>
      <c r="AC900" s="9"/>
      <c r="AE900" s="9"/>
      <c r="AF900" s="37"/>
      <c r="AG900" s="16"/>
      <c r="AK900" s="6"/>
      <c r="AM900" s="6"/>
      <c r="AP900" s="38"/>
      <c r="AQ900" s="9"/>
      <c r="AR900" s="14"/>
      <c r="AS900" s="39"/>
      <c r="AU900" s="9"/>
      <c r="AW900" s="9"/>
    </row>
    <row r="901" customFormat="false" ht="15" hidden="false" customHeight="true" outlineLevel="0" collapsed="false">
      <c r="R901" s="5"/>
      <c r="S901" s="6"/>
      <c r="T901" s="5"/>
      <c r="U901" s="6"/>
      <c r="V901" s="5"/>
      <c r="W901" s="35"/>
      <c r="X901" s="36"/>
      <c r="Y901" s="9"/>
      <c r="AA901" s="9"/>
      <c r="AB901" s="17"/>
      <c r="AC901" s="9"/>
      <c r="AE901" s="9"/>
      <c r="AF901" s="37"/>
      <c r="AG901" s="16"/>
      <c r="AK901" s="6"/>
      <c r="AM901" s="6"/>
      <c r="AP901" s="38"/>
      <c r="AQ901" s="9"/>
      <c r="AR901" s="14"/>
      <c r="AS901" s="39"/>
      <c r="AU901" s="9"/>
      <c r="AW901" s="9"/>
    </row>
    <row r="902" customFormat="false" ht="15" hidden="false" customHeight="true" outlineLevel="0" collapsed="false">
      <c r="R902" s="5"/>
      <c r="S902" s="6"/>
      <c r="T902" s="5"/>
      <c r="U902" s="6"/>
      <c r="V902" s="5"/>
      <c r="W902" s="35"/>
      <c r="X902" s="36"/>
      <c r="Y902" s="9"/>
      <c r="AA902" s="9"/>
      <c r="AB902" s="17"/>
      <c r="AC902" s="9"/>
      <c r="AE902" s="9"/>
      <c r="AF902" s="37"/>
      <c r="AG902" s="16"/>
      <c r="AK902" s="6"/>
      <c r="AM902" s="6"/>
      <c r="AP902" s="38"/>
      <c r="AQ902" s="9"/>
      <c r="AR902" s="14"/>
      <c r="AS902" s="39"/>
      <c r="AU902" s="9"/>
      <c r="AW902" s="9"/>
    </row>
    <row r="903" customFormat="false" ht="15" hidden="false" customHeight="true" outlineLevel="0" collapsed="false">
      <c r="R903" s="5"/>
      <c r="S903" s="6"/>
      <c r="T903" s="5"/>
      <c r="U903" s="6"/>
      <c r="V903" s="5"/>
      <c r="W903" s="35"/>
      <c r="X903" s="36"/>
      <c r="Y903" s="9"/>
      <c r="AA903" s="9"/>
      <c r="AB903" s="17"/>
      <c r="AC903" s="9"/>
      <c r="AE903" s="9"/>
      <c r="AF903" s="37"/>
      <c r="AG903" s="16"/>
      <c r="AK903" s="6"/>
      <c r="AM903" s="6"/>
      <c r="AP903" s="38"/>
      <c r="AQ903" s="9"/>
      <c r="AR903" s="14"/>
      <c r="AS903" s="39"/>
      <c r="AU903" s="9"/>
      <c r="AW903" s="9"/>
    </row>
    <row r="904" customFormat="false" ht="15" hidden="false" customHeight="true" outlineLevel="0" collapsed="false">
      <c r="R904" s="5"/>
      <c r="S904" s="6"/>
      <c r="T904" s="5"/>
      <c r="U904" s="6"/>
      <c r="V904" s="5"/>
      <c r="W904" s="35"/>
      <c r="X904" s="36"/>
      <c r="Y904" s="9"/>
      <c r="AA904" s="9"/>
      <c r="AB904" s="17"/>
      <c r="AC904" s="9"/>
      <c r="AE904" s="9"/>
      <c r="AF904" s="37"/>
      <c r="AG904" s="16"/>
      <c r="AK904" s="6"/>
      <c r="AM904" s="6"/>
      <c r="AP904" s="38"/>
      <c r="AQ904" s="9"/>
      <c r="AR904" s="14"/>
      <c r="AS904" s="39"/>
      <c r="AU904" s="9"/>
      <c r="AW904" s="9"/>
    </row>
    <row r="905" customFormat="false" ht="15" hidden="false" customHeight="true" outlineLevel="0" collapsed="false">
      <c r="R905" s="5"/>
      <c r="S905" s="6"/>
      <c r="T905" s="5"/>
      <c r="U905" s="6"/>
      <c r="V905" s="5"/>
      <c r="W905" s="35"/>
      <c r="X905" s="36"/>
      <c r="Y905" s="9"/>
      <c r="AA905" s="9"/>
      <c r="AB905" s="17"/>
      <c r="AC905" s="9"/>
      <c r="AE905" s="9"/>
      <c r="AF905" s="37"/>
      <c r="AG905" s="16"/>
      <c r="AK905" s="6"/>
      <c r="AM905" s="6"/>
      <c r="AP905" s="38"/>
      <c r="AQ905" s="9"/>
      <c r="AR905" s="14"/>
      <c r="AS905" s="39"/>
      <c r="AU905" s="9"/>
      <c r="AW905" s="9"/>
    </row>
    <row r="906" customFormat="false" ht="15" hidden="false" customHeight="true" outlineLevel="0" collapsed="false">
      <c r="R906" s="5"/>
      <c r="S906" s="6"/>
      <c r="T906" s="5"/>
      <c r="U906" s="6"/>
      <c r="V906" s="5"/>
      <c r="W906" s="35"/>
      <c r="X906" s="36"/>
      <c r="Y906" s="9"/>
      <c r="AA906" s="9"/>
      <c r="AB906" s="17"/>
      <c r="AC906" s="9"/>
      <c r="AE906" s="9"/>
      <c r="AF906" s="37"/>
      <c r="AG906" s="16"/>
      <c r="AK906" s="6"/>
      <c r="AM906" s="6"/>
      <c r="AP906" s="38"/>
      <c r="AQ906" s="9"/>
      <c r="AR906" s="14"/>
      <c r="AS906" s="39"/>
      <c r="AU906" s="9"/>
      <c r="AW906" s="9"/>
    </row>
    <row r="907" customFormat="false" ht="15" hidden="false" customHeight="true" outlineLevel="0" collapsed="false">
      <c r="R907" s="5"/>
      <c r="S907" s="6"/>
      <c r="T907" s="5"/>
      <c r="U907" s="6"/>
      <c r="V907" s="5"/>
      <c r="W907" s="35"/>
      <c r="X907" s="36"/>
      <c r="Y907" s="9"/>
      <c r="AA907" s="9"/>
      <c r="AB907" s="17"/>
      <c r="AC907" s="9"/>
      <c r="AE907" s="9"/>
      <c r="AF907" s="37"/>
      <c r="AG907" s="16"/>
      <c r="AK907" s="6"/>
      <c r="AM907" s="6"/>
      <c r="AP907" s="38"/>
      <c r="AQ907" s="9"/>
      <c r="AR907" s="14"/>
      <c r="AS907" s="39"/>
      <c r="AU907" s="9"/>
      <c r="AW907" s="9"/>
    </row>
    <row r="908" customFormat="false" ht="15" hidden="false" customHeight="true" outlineLevel="0" collapsed="false">
      <c r="R908" s="5"/>
      <c r="S908" s="6"/>
      <c r="T908" s="5"/>
      <c r="U908" s="6"/>
      <c r="V908" s="5"/>
      <c r="W908" s="35"/>
      <c r="X908" s="36"/>
      <c r="Y908" s="9"/>
      <c r="AA908" s="9"/>
      <c r="AB908" s="17"/>
      <c r="AC908" s="9"/>
      <c r="AE908" s="9"/>
      <c r="AF908" s="37"/>
      <c r="AG908" s="16"/>
      <c r="AK908" s="6"/>
      <c r="AM908" s="6"/>
      <c r="AP908" s="38"/>
      <c r="AQ908" s="9"/>
      <c r="AR908" s="14"/>
      <c r="AS908" s="39"/>
      <c r="AU908" s="9"/>
      <c r="AW908" s="9"/>
    </row>
    <row r="909" customFormat="false" ht="15" hidden="false" customHeight="true" outlineLevel="0" collapsed="false">
      <c r="R909" s="5"/>
      <c r="S909" s="6"/>
      <c r="T909" s="5"/>
      <c r="U909" s="6"/>
      <c r="V909" s="5"/>
      <c r="W909" s="35"/>
      <c r="X909" s="36"/>
      <c r="Y909" s="9"/>
      <c r="AA909" s="9"/>
      <c r="AB909" s="17"/>
      <c r="AC909" s="9"/>
      <c r="AE909" s="9"/>
      <c r="AF909" s="37"/>
      <c r="AG909" s="16"/>
      <c r="AK909" s="6"/>
      <c r="AM909" s="6"/>
      <c r="AP909" s="38"/>
      <c r="AQ909" s="9"/>
      <c r="AR909" s="14"/>
      <c r="AS909" s="39"/>
      <c r="AU909" s="9"/>
      <c r="AW909" s="9"/>
    </row>
    <row r="910" customFormat="false" ht="15" hidden="false" customHeight="true" outlineLevel="0" collapsed="false">
      <c r="R910" s="5"/>
      <c r="S910" s="6"/>
      <c r="T910" s="5"/>
      <c r="U910" s="6"/>
      <c r="V910" s="5"/>
      <c r="W910" s="35"/>
      <c r="X910" s="36"/>
      <c r="Y910" s="9"/>
      <c r="AA910" s="9"/>
      <c r="AB910" s="17"/>
      <c r="AC910" s="9"/>
      <c r="AE910" s="9"/>
      <c r="AF910" s="37"/>
      <c r="AG910" s="16"/>
      <c r="AK910" s="6"/>
      <c r="AM910" s="6"/>
      <c r="AP910" s="38"/>
      <c r="AQ910" s="9"/>
      <c r="AR910" s="14"/>
      <c r="AS910" s="39"/>
      <c r="AU910" s="9"/>
      <c r="AW910" s="9"/>
    </row>
    <row r="911" customFormat="false" ht="15" hidden="false" customHeight="true" outlineLevel="0" collapsed="false">
      <c r="R911" s="5"/>
      <c r="S911" s="6"/>
      <c r="T911" s="5"/>
      <c r="U911" s="6"/>
      <c r="V911" s="5"/>
      <c r="W911" s="35"/>
      <c r="X911" s="36"/>
      <c r="Y911" s="9"/>
      <c r="AA911" s="9"/>
      <c r="AB911" s="17"/>
      <c r="AC911" s="9"/>
      <c r="AE911" s="9"/>
      <c r="AF911" s="37"/>
      <c r="AG911" s="16"/>
      <c r="AK911" s="6"/>
      <c r="AM911" s="6"/>
      <c r="AP911" s="38"/>
      <c r="AQ911" s="9"/>
      <c r="AR911" s="14"/>
      <c r="AS911" s="39"/>
      <c r="AU911" s="9"/>
      <c r="AW911" s="9"/>
    </row>
    <row r="912" customFormat="false" ht="15" hidden="false" customHeight="true" outlineLevel="0" collapsed="false">
      <c r="R912" s="5"/>
      <c r="S912" s="6"/>
      <c r="T912" s="5"/>
      <c r="U912" s="6"/>
      <c r="V912" s="5"/>
      <c r="W912" s="35"/>
      <c r="X912" s="36"/>
      <c r="Y912" s="9"/>
      <c r="AA912" s="9"/>
      <c r="AB912" s="17"/>
      <c r="AC912" s="9"/>
      <c r="AE912" s="9"/>
      <c r="AF912" s="37"/>
      <c r="AG912" s="16"/>
      <c r="AK912" s="6"/>
      <c r="AM912" s="6"/>
      <c r="AP912" s="38"/>
      <c r="AQ912" s="9"/>
      <c r="AR912" s="14"/>
      <c r="AS912" s="39"/>
      <c r="AU912" s="9"/>
      <c r="AW912" s="9"/>
    </row>
    <row r="913" customFormat="false" ht="15" hidden="false" customHeight="true" outlineLevel="0" collapsed="false">
      <c r="R913" s="5"/>
      <c r="S913" s="6"/>
      <c r="T913" s="5"/>
      <c r="U913" s="6"/>
      <c r="V913" s="5"/>
      <c r="W913" s="35"/>
      <c r="X913" s="36"/>
      <c r="Y913" s="9"/>
      <c r="AA913" s="9"/>
      <c r="AB913" s="17"/>
      <c r="AC913" s="9"/>
      <c r="AE913" s="9"/>
      <c r="AF913" s="37"/>
      <c r="AG913" s="16"/>
      <c r="AK913" s="6"/>
      <c r="AM913" s="6"/>
      <c r="AP913" s="38"/>
      <c r="AQ913" s="9"/>
      <c r="AR913" s="14"/>
      <c r="AS913" s="39"/>
      <c r="AU913" s="9"/>
      <c r="AW913" s="9"/>
    </row>
    <row r="914" customFormat="false" ht="15" hidden="false" customHeight="true" outlineLevel="0" collapsed="false">
      <c r="R914" s="5"/>
      <c r="S914" s="6"/>
      <c r="T914" s="5"/>
      <c r="U914" s="6"/>
      <c r="V914" s="5"/>
      <c r="W914" s="35"/>
      <c r="X914" s="36"/>
      <c r="Y914" s="9"/>
      <c r="AA914" s="9"/>
      <c r="AB914" s="17"/>
      <c r="AC914" s="9"/>
      <c r="AE914" s="9"/>
      <c r="AF914" s="37"/>
      <c r="AG914" s="16"/>
      <c r="AK914" s="6"/>
      <c r="AM914" s="6"/>
      <c r="AP914" s="38"/>
      <c r="AQ914" s="9"/>
      <c r="AR914" s="14"/>
      <c r="AS914" s="39"/>
      <c r="AU914" s="9"/>
      <c r="AW914" s="9"/>
    </row>
    <row r="915" customFormat="false" ht="15" hidden="false" customHeight="true" outlineLevel="0" collapsed="false">
      <c r="R915" s="5"/>
      <c r="S915" s="6"/>
      <c r="T915" s="5"/>
      <c r="U915" s="6"/>
      <c r="V915" s="5"/>
      <c r="W915" s="35"/>
      <c r="X915" s="36"/>
      <c r="Y915" s="9"/>
      <c r="AA915" s="9"/>
      <c r="AB915" s="17"/>
      <c r="AC915" s="9"/>
      <c r="AE915" s="9"/>
      <c r="AF915" s="37"/>
      <c r="AG915" s="16"/>
      <c r="AK915" s="6"/>
      <c r="AM915" s="6"/>
      <c r="AP915" s="38"/>
      <c r="AQ915" s="9"/>
      <c r="AR915" s="14"/>
      <c r="AS915" s="39"/>
      <c r="AU915" s="9"/>
      <c r="AW915" s="9"/>
    </row>
    <row r="916" customFormat="false" ht="15" hidden="false" customHeight="true" outlineLevel="0" collapsed="false">
      <c r="R916" s="5"/>
      <c r="S916" s="6"/>
      <c r="T916" s="5"/>
      <c r="U916" s="6"/>
      <c r="V916" s="5"/>
      <c r="W916" s="35"/>
      <c r="X916" s="36"/>
      <c r="Y916" s="9"/>
      <c r="AA916" s="9"/>
      <c r="AB916" s="17"/>
      <c r="AC916" s="9"/>
      <c r="AE916" s="9"/>
      <c r="AF916" s="37"/>
      <c r="AG916" s="16"/>
      <c r="AK916" s="6"/>
      <c r="AM916" s="6"/>
      <c r="AP916" s="38"/>
      <c r="AQ916" s="9"/>
      <c r="AR916" s="14"/>
      <c r="AS916" s="39"/>
      <c r="AU916" s="9"/>
      <c r="AW916" s="9"/>
    </row>
    <row r="917" customFormat="false" ht="15" hidden="false" customHeight="true" outlineLevel="0" collapsed="false">
      <c r="R917" s="5"/>
      <c r="S917" s="6"/>
      <c r="T917" s="5"/>
      <c r="U917" s="6"/>
      <c r="V917" s="5"/>
      <c r="W917" s="35"/>
      <c r="X917" s="36"/>
      <c r="Y917" s="9"/>
      <c r="AA917" s="9"/>
      <c r="AB917" s="17"/>
      <c r="AC917" s="9"/>
      <c r="AE917" s="9"/>
      <c r="AF917" s="37"/>
      <c r="AG917" s="16"/>
      <c r="AK917" s="6"/>
      <c r="AM917" s="6"/>
      <c r="AP917" s="38"/>
      <c r="AQ917" s="9"/>
      <c r="AR917" s="14"/>
      <c r="AS917" s="39"/>
      <c r="AU917" s="9"/>
      <c r="AW917" s="9"/>
    </row>
    <row r="918" customFormat="false" ht="15" hidden="false" customHeight="true" outlineLevel="0" collapsed="false">
      <c r="R918" s="5"/>
      <c r="S918" s="6"/>
      <c r="T918" s="5"/>
      <c r="U918" s="6"/>
      <c r="V918" s="5"/>
      <c r="W918" s="35"/>
      <c r="X918" s="36"/>
      <c r="Y918" s="9"/>
      <c r="AA918" s="9"/>
      <c r="AB918" s="17"/>
      <c r="AC918" s="9"/>
      <c r="AE918" s="9"/>
      <c r="AF918" s="37"/>
      <c r="AG918" s="16"/>
      <c r="AK918" s="6"/>
      <c r="AM918" s="6"/>
      <c r="AP918" s="38"/>
      <c r="AQ918" s="9"/>
      <c r="AR918" s="14"/>
      <c r="AS918" s="39"/>
      <c r="AU918" s="9"/>
      <c r="AW918" s="9"/>
    </row>
    <row r="919" customFormat="false" ht="15" hidden="false" customHeight="true" outlineLevel="0" collapsed="false">
      <c r="R919" s="5"/>
      <c r="S919" s="6"/>
      <c r="T919" s="5"/>
      <c r="U919" s="6"/>
      <c r="V919" s="5"/>
      <c r="W919" s="35"/>
      <c r="X919" s="36"/>
      <c r="Y919" s="9"/>
      <c r="AA919" s="9"/>
      <c r="AB919" s="17"/>
      <c r="AC919" s="9"/>
      <c r="AE919" s="9"/>
      <c r="AF919" s="37"/>
      <c r="AG919" s="16"/>
      <c r="AK919" s="6"/>
      <c r="AM919" s="6"/>
      <c r="AP919" s="38"/>
      <c r="AQ919" s="9"/>
      <c r="AR919" s="14"/>
      <c r="AS919" s="39"/>
      <c r="AU919" s="9"/>
      <c r="AW919" s="9"/>
    </row>
    <row r="920" customFormat="false" ht="15" hidden="false" customHeight="true" outlineLevel="0" collapsed="false">
      <c r="R920" s="5"/>
      <c r="S920" s="6"/>
      <c r="T920" s="5"/>
      <c r="U920" s="6"/>
      <c r="V920" s="5"/>
      <c r="W920" s="35"/>
      <c r="X920" s="36"/>
      <c r="Y920" s="9"/>
      <c r="AA920" s="9"/>
      <c r="AB920" s="17"/>
      <c r="AC920" s="9"/>
      <c r="AE920" s="9"/>
      <c r="AF920" s="37"/>
      <c r="AG920" s="16"/>
      <c r="AK920" s="6"/>
      <c r="AM920" s="6"/>
      <c r="AP920" s="38"/>
      <c r="AQ920" s="9"/>
      <c r="AR920" s="14"/>
      <c r="AS920" s="39"/>
      <c r="AU920" s="9"/>
      <c r="AW920" s="9"/>
    </row>
    <row r="921" customFormat="false" ht="15" hidden="false" customHeight="true" outlineLevel="0" collapsed="false">
      <c r="R921" s="5"/>
      <c r="S921" s="6"/>
      <c r="T921" s="5"/>
      <c r="U921" s="6"/>
      <c r="V921" s="5"/>
      <c r="W921" s="35"/>
      <c r="X921" s="36"/>
      <c r="Y921" s="9"/>
      <c r="AA921" s="9"/>
      <c r="AB921" s="17"/>
      <c r="AC921" s="9"/>
      <c r="AE921" s="9"/>
      <c r="AF921" s="37"/>
      <c r="AG921" s="16"/>
      <c r="AK921" s="6"/>
      <c r="AM921" s="6"/>
      <c r="AP921" s="38"/>
      <c r="AQ921" s="9"/>
      <c r="AR921" s="14"/>
      <c r="AS921" s="39"/>
      <c r="AU921" s="9"/>
      <c r="AW921" s="9"/>
    </row>
    <row r="922" customFormat="false" ht="15" hidden="false" customHeight="true" outlineLevel="0" collapsed="false">
      <c r="R922" s="5"/>
      <c r="S922" s="6"/>
      <c r="T922" s="5"/>
      <c r="U922" s="6"/>
      <c r="V922" s="5"/>
      <c r="W922" s="35"/>
      <c r="X922" s="36"/>
      <c r="Y922" s="9"/>
      <c r="AA922" s="9"/>
      <c r="AB922" s="17"/>
      <c r="AC922" s="9"/>
      <c r="AE922" s="9"/>
      <c r="AF922" s="37"/>
      <c r="AG922" s="16"/>
      <c r="AK922" s="6"/>
      <c r="AM922" s="6"/>
      <c r="AP922" s="38"/>
      <c r="AQ922" s="9"/>
      <c r="AR922" s="14"/>
      <c r="AS922" s="39"/>
      <c r="AU922" s="9"/>
      <c r="AW922" s="9"/>
    </row>
    <row r="923" customFormat="false" ht="15" hidden="false" customHeight="true" outlineLevel="0" collapsed="false">
      <c r="R923" s="5"/>
      <c r="S923" s="6"/>
      <c r="T923" s="5"/>
      <c r="U923" s="6"/>
      <c r="V923" s="5"/>
      <c r="W923" s="35"/>
      <c r="X923" s="36"/>
      <c r="Y923" s="9"/>
      <c r="AA923" s="9"/>
      <c r="AB923" s="17"/>
      <c r="AC923" s="9"/>
      <c r="AE923" s="9"/>
      <c r="AF923" s="37"/>
      <c r="AG923" s="16"/>
      <c r="AK923" s="6"/>
      <c r="AM923" s="6"/>
      <c r="AP923" s="38"/>
      <c r="AQ923" s="9"/>
      <c r="AR923" s="14"/>
      <c r="AS923" s="39"/>
      <c r="AU923" s="9"/>
      <c r="AW923" s="9"/>
    </row>
    <row r="924" customFormat="false" ht="15" hidden="false" customHeight="true" outlineLevel="0" collapsed="false">
      <c r="R924" s="5"/>
      <c r="S924" s="6"/>
      <c r="T924" s="5"/>
      <c r="U924" s="6"/>
      <c r="V924" s="5"/>
      <c r="W924" s="35"/>
      <c r="X924" s="36"/>
      <c r="Y924" s="9"/>
      <c r="AA924" s="9"/>
      <c r="AB924" s="17"/>
      <c r="AC924" s="9"/>
      <c r="AE924" s="9"/>
      <c r="AF924" s="37"/>
      <c r="AG924" s="16"/>
      <c r="AK924" s="6"/>
      <c r="AM924" s="6"/>
      <c r="AP924" s="38"/>
      <c r="AQ924" s="9"/>
      <c r="AR924" s="14"/>
      <c r="AS924" s="39"/>
      <c r="AU924" s="9"/>
      <c r="AW924" s="9"/>
    </row>
    <row r="925" customFormat="false" ht="15" hidden="false" customHeight="true" outlineLevel="0" collapsed="false">
      <c r="R925" s="5"/>
      <c r="S925" s="6"/>
      <c r="T925" s="5"/>
      <c r="U925" s="6"/>
      <c r="V925" s="5"/>
      <c r="W925" s="35"/>
      <c r="X925" s="36"/>
      <c r="Y925" s="9"/>
      <c r="AA925" s="9"/>
      <c r="AB925" s="17"/>
      <c r="AC925" s="9"/>
      <c r="AE925" s="9"/>
      <c r="AF925" s="37"/>
      <c r="AG925" s="16"/>
      <c r="AK925" s="6"/>
      <c r="AM925" s="6"/>
      <c r="AP925" s="38"/>
      <c r="AQ925" s="9"/>
      <c r="AR925" s="14"/>
      <c r="AS925" s="39"/>
      <c r="AU925" s="9"/>
      <c r="AW925" s="9"/>
    </row>
    <row r="926" customFormat="false" ht="15" hidden="false" customHeight="true" outlineLevel="0" collapsed="false">
      <c r="R926" s="5"/>
      <c r="S926" s="6"/>
      <c r="T926" s="5"/>
      <c r="U926" s="6"/>
      <c r="V926" s="5"/>
      <c r="W926" s="35"/>
      <c r="X926" s="36"/>
      <c r="Y926" s="9"/>
      <c r="AA926" s="9"/>
      <c r="AB926" s="17"/>
      <c r="AC926" s="9"/>
      <c r="AE926" s="9"/>
      <c r="AF926" s="37"/>
      <c r="AG926" s="16"/>
      <c r="AK926" s="6"/>
      <c r="AM926" s="6"/>
      <c r="AP926" s="38"/>
      <c r="AQ926" s="9"/>
      <c r="AR926" s="14"/>
      <c r="AS926" s="39"/>
      <c r="AU926" s="9"/>
      <c r="AW926" s="9"/>
    </row>
    <row r="927" customFormat="false" ht="15" hidden="false" customHeight="true" outlineLevel="0" collapsed="false">
      <c r="R927" s="5"/>
      <c r="S927" s="6"/>
      <c r="T927" s="5"/>
      <c r="U927" s="6"/>
      <c r="V927" s="5"/>
      <c r="W927" s="35"/>
      <c r="X927" s="36"/>
      <c r="Y927" s="9"/>
      <c r="AA927" s="9"/>
      <c r="AB927" s="17"/>
      <c r="AC927" s="9"/>
      <c r="AE927" s="9"/>
      <c r="AF927" s="37"/>
      <c r="AG927" s="16"/>
      <c r="AK927" s="6"/>
      <c r="AM927" s="6"/>
      <c r="AP927" s="38"/>
      <c r="AQ927" s="9"/>
      <c r="AR927" s="14"/>
      <c r="AS927" s="39"/>
      <c r="AU927" s="9"/>
      <c r="AW927" s="9"/>
    </row>
    <row r="928" customFormat="false" ht="15" hidden="false" customHeight="true" outlineLevel="0" collapsed="false">
      <c r="R928" s="5"/>
      <c r="S928" s="6"/>
      <c r="T928" s="5"/>
      <c r="U928" s="6"/>
      <c r="V928" s="5"/>
      <c r="W928" s="35"/>
      <c r="X928" s="36"/>
      <c r="Y928" s="9"/>
      <c r="AA928" s="9"/>
      <c r="AB928" s="17"/>
      <c r="AC928" s="9"/>
      <c r="AE928" s="9"/>
      <c r="AF928" s="37"/>
      <c r="AG928" s="16"/>
      <c r="AK928" s="6"/>
      <c r="AM928" s="6"/>
      <c r="AP928" s="38"/>
      <c r="AQ928" s="9"/>
      <c r="AR928" s="14"/>
      <c r="AS928" s="39"/>
      <c r="AU928" s="9"/>
      <c r="AW928" s="9"/>
    </row>
    <row r="929" customFormat="false" ht="15" hidden="false" customHeight="true" outlineLevel="0" collapsed="false">
      <c r="R929" s="5"/>
      <c r="S929" s="6"/>
      <c r="T929" s="5"/>
      <c r="U929" s="6"/>
      <c r="V929" s="5"/>
      <c r="W929" s="35"/>
      <c r="X929" s="36"/>
      <c r="Y929" s="9"/>
      <c r="AA929" s="9"/>
      <c r="AB929" s="17"/>
      <c r="AC929" s="9"/>
      <c r="AE929" s="9"/>
      <c r="AF929" s="37"/>
      <c r="AG929" s="16"/>
      <c r="AK929" s="6"/>
      <c r="AM929" s="6"/>
      <c r="AP929" s="38"/>
      <c r="AQ929" s="9"/>
      <c r="AR929" s="14"/>
      <c r="AS929" s="39"/>
      <c r="AU929" s="9"/>
      <c r="AW929" s="9"/>
    </row>
    <row r="930" customFormat="false" ht="15" hidden="false" customHeight="true" outlineLevel="0" collapsed="false">
      <c r="R930" s="5"/>
      <c r="S930" s="6"/>
      <c r="T930" s="5"/>
      <c r="U930" s="6"/>
      <c r="V930" s="5"/>
      <c r="W930" s="35"/>
      <c r="X930" s="36"/>
      <c r="Y930" s="9"/>
      <c r="AA930" s="9"/>
      <c r="AB930" s="17"/>
      <c r="AC930" s="9"/>
      <c r="AE930" s="9"/>
      <c r="AF930" s="37"/>
      <c r="AG930" s="16"/>
      <c r="AK930" s="6"/>
      <c r="AM930" s="6"/>
      <c r="AP930" s="38"/>
      <c r="AQ930" s="9"/>
      <c r="AR930" s="14"/>
      <c r="AS930" s="39"/>
      <c r="AU930" s="9"/>
      <c r="AW930" s="9"/>
    </row>
    <row r="931" customFormat="false" ht="15" hidden="false" customHeight="true" outlineLevel="0" collapsed="false">
      <c r="R931" s="5"/>
      <c r="S931" s="6"/>
      <c r="T931" s="5"/>
      <c r="U931" s="6"/>
      <c r="V931" s="5"/>
      <c r="W931" s="35"/>
      <c r="X931" s="36"/>
      <c r="Y931" s="9"/>
      <c r="AA931" s="9"/>
      <c r="AB931" s="17"/>
      <c r="AC931" s="9"/>
      <c r="AE931" s="9"/>
      <c r="AF931" s="37"/>
      <c r="AG931" s="16"/>
      <c r="AK931" s="6"/>
      <c r="AM931" s="6"/>
      <c r="AP931" s="38"/>
      <c r="AQ931" s="9"/>
      <c r="AR931" s="14"/>
      <c r="AS931" s="39"/>
      <c r="AU931" s="9"/>
      <c r="AW931" s="9"/>
    </row>
    <row r="932" customFormat="false" ht="15" hidden="false" customHeight="true" outlineLevel="0" collapsed="false">
      <c r="R932" s="5"/>
      <c r="S932" s="6"/>
      <c r="T932" s="5"/>
      <c r="U932" s="6"/>
      <c r="V932" s="5"/>
      <c r="W932" s="35"/>
      <c r="X932" s="36"/>
      <c r="Y932" s="9"/>
      <c r="AA932" s="9"/>
      <c r="AB932" s="17"/>
      <c r="AC932" s="9"/>
      <c r="AE932" s="9"/>
      <c r="AF932" s="37"/>
      <c r="AG932" s="16"/>
      <c r="AK932" s="6"/>
      <c r="AM932" s="6"/>
      <c r="AP932" s="38"/>
      <c r="AQ932" s="9"/>
      <c r="AR932" s="14"/>
      <c r="AS932" s="39"/>
      <c r="AU932" s="9"/>
      <c r="AW932" s="9"/>
    </row>
    <row r="933" customFormat="false" ht="15" hidden="false" customHeight="true" outlineLevel="0" collapsed="false">
      <c r="R933" s="5"/>
      <c r="S933" s="6"/>
      <c r="T933" s="5"/>
      <c r="U933" s="6"/>
      <c r="V933" s="5"/>
      <c r="W933" s="35"/>
      <c r="X933" s="36"/>
      <c r="Y933" s="9"/>
      <c r="AA933" s="9"/>
      <c r="AB933" s="17"/>
      <c r="AC933" s="9"/>
      <c r="AE933" s="9"/>
      <c r="AF933" s="37"/>
      <c r="AG933" s="16"/>
      <c r="AK933" s="6"/>
      <c r="AM933" s="6"/>
      <c r="AP933" s="38"/>
      <c r="AQ933" s="9"/>
      <c r="AR933" s="14"/>
      <c r="AS933" s="39"/>
      <c r="AU933" s="9"/>
      <c r="AW933" s="9"/>
    </row>
    <row r="934" customFormat="false" ht="15" hidden="false" customHeight="true" outlineLevel="0" collapsed="false">
      <c r="R934" s="5"/>
      <c r="S934" s="6"/>
      <c r="T934" s="5"/>
      <c r="U934" s="6"/>
      <c r="V934" s="5"/>
      <c r="W934" s="35"/>
      <c r="X934" s="36"/>
      <c r="Y934" s="9"/>
      <c r="AA934" s="9"/>
      <c r="AB934" s="17"/>
      <c r="AC934" s="9"/>
      <c r="AE934" s="9"/>
      <c r="AF934" s="37"/>
      <c r="AG934" s="16"/>
      <c r="AK934" s="6"/>
      <c r="AM934" s="6"/>
      <c r="AP934" s="38"/>
      <c r="AQ934" s="9"/>
      <c r="AR934" s="14"/>
      <c r="AS934" s="39"/>
      <c r="AU934" s="9"/>
      <c r="AW934" s="9"/>
    </row>
    <row r="935" customFormat="false" ht="15" hidden="false" customHeight="true" outlineLevel="0" collapsed="false">
      <c r="R935" s="5"/>
      <c r="S935" s="6"/>
      <c r="T935" s="5"/>
      <c r="U935" s="6"/>
      <c r="V935" s="5"/>
      <c r="W935" s="35"/>
      <c r="X935" s="36"/>
      <c r="Y935" s="9"/>
      <c r="AA935" s="9"/>
      <c r="AB935" s="17"/>
      <c r="AC935" s="9"/>
      <c r="AE935" s="9"/>
      <c r="AF935" s="37"/>
      <c r="AG935" s="16"/>
      <c r="AK935" s="6"/>
      <c r="AM935" s="6"/>
      <c r="AP935" s="38"/>
      <c r="AQ935" s="9"/>
      <c r="AR935" s="14"/>
      <c r="AS935" s="39"/>
      <c r="AU935" s="9"/>
      <c r="AW935" s="9"/>
    </row>
    <row r="936" customFormat="false" ht="15" hidden="false" customHeight="true" outlineLevel="0" collapsed="false">
      <c r="R936" s="5"/>
      <c r="S936" s="6"/>
      <c r="T936" s="5"/>
      <c r="U936" s="6"/>
      <c r="V936" s="5"/>
      <c r="W936" s="35"/>
      <c r="X936" s="36"/>
      <c r="Y936" s="9"/>
      <c r="AA936" s="9"/>
      <c r="AB936" s="17"/>
      <c r="AC936" s="9"/>
      <c r="AE936" s="9"/>
      <c r="AF936" s="37"/>
      <c r="AG936" s="16"/>
      <c r="AK936" s="6"/>
      <c r="AM936" s="6"/>
      <c r="AP936" s="38"/>
      <c r="AQ936" s="9"/>
      <c r="AR936" s="14"/>
      <c r="AS936" s="39"/>
      <c r="AU936" s="9"/>
      <c r="AW936" s="9"/>
    </row>
    <row r="937" customFormat="false" ht="15" hidden="false" customHeight="true" outlineLevel="0" collapsed="false">
      <c r="R937" s="5"/>
      <c r="S937" s="6"/>
      <c r="T937" s="5"/>
      <c r="U937" s="6"/>
      <c r="V937" s="5"/>
      <c r="W937" s="35"/>
      <c r="X937" s="36"/>
      <c r="Y937" s="9"/>
      <c r="AA937" s="9"/>
      <c r="AB937" s="17"/>
      <c r="AC937" s="9"/>
      <c r="AE937" s="9"/>
      <c r="AF937" s="37"/>
      <c r="AG937" s="16"/>
      <c r="AK937" s="6"/>
      <c r="AM937" s="6"/>
      <c r="AP937" s="38"/>
      <c r="AQ937" s="9"/>
      <c r="AR937" s="14"/>
      <c r="AS937" s="39"/>
      <c r="AU937" s="9"/>
      <c r="AW937" s="9"/>
    </row>
    <row r="938" customFormat="false" ht="15" hidden="false" customHeight="true" outlineLevel="0" collapsed="false">
      <c r="R938" s="5"/>
      <c r="S938" s="6"/>
      <c r="T938" s="5"/>
      <c r="U938" s="6"/>
      <c r="V938" s="5"/>
      <c r="W938" s="35"/>
      <c r="X938" s="36"/>
      <c r="Y938" s="9"/>
      <c r="AA938" s="9"/>
      <c r="AB938" s="17"/>
      <c r="AC938" s="9"/>
      <c r="AE938" s="9"/>
      <c r="AF938" s="37"/>
      <c r="AG938" s="16"/>
      <c r="AK938" s="6"/>
      <c r="AM938" s="6"/>
      <c r="AP938" s="38"/>
      <c r="AQ938" s="9"/>
      <c r="AR938" s="14"/>
      <c r="AS938" s="39"/>
      <c r="AU938" s="9"/>
      <c r="AW938" s="9"/>
    </row>
    <row r="939" customFormat="false" ht="15" hidden="false" customHeight="true" outlineLevel="0" collapsed="false">
      <c r="R939" s="5"/>
      <c r="S939" s="6"/>
      <c r="T939" s="5"/>
      <c r="U939" s="6"/>
      <c r="V939" s="5"/>
      <c r="W939" s="35"/>
      <c r="X939" s="36"/>
      <c r="Y939" s="9"/>
      <c r="AA939" s="9"/>
      <c r="AB939" s="17"/>
      <c r="AC939" s="9"/>
      <c r="AE939" s="9"/>
      <c r="AF939" s="37"/>
      <c r="AG939" s="16"/>
      <c r="AK939" s="6"/>
      <c r="AM939" s="6"/>
      <c r="AP939" s="38"/>
      <c r="AQ939" s="9"/>
      <c r="AR939" s="14"/>
      <c r="AS939" s="39"/>
      <c r="AU939" s="9"/>
      <c r="AW939" s="9"/>
    </row>
    <row r="940" customFormat="false" ht="15" hidden="false" customHeight="true" outlineLevel="0" collapsed="false">
      <c r="R940" s="5"/>
      <c r="S940" s="6"/>
      <c r="T940" s="5"/>
      <c r="U940" s="6"/>
      <c r="V940" s="5"/>
      <c r="W940" s="35"/>
      <c r="X940" s="36"/>
      <c r="Y940" s="9"/>
      <c r="AA940" s="9"/>
      <c r="AB940" s="17"/>
      <c r="AC940" s="9"/>
      <c r="AE940" s="9"/>
      <c r="AF940" s="37"/>
      <c r="AG940" s="16"/>
      <c r="AK940" s="6"/>
      <c r="AM940" s="6"/>
      <c r="AP940" s="38"/>
      <c r="AQ940" s="9"/>
      <c r="AR940" s="14"/>
      <c r="AS940" s="39"/>
      <c r="AU940" s="9"/>
      <c r="AW940" s="9"/>
    </row>
    <row r="941" customFormat="false" ht="15" hidden="false" customHeight="true" outlineLevel="0" collapsed="false">
      <c r="R941" s="5"/>
      <c r="S941" s="6"/>
      <c r="T941" s="5"/>
      <c r="U941" s="6"/>
      <c r="V941" s="5"/>
      <c r="W941" s="35"/>
      <c r="X941" s="36"/>
      <c r="Y941" s="9"/>
      <c r="AA941" s="9"/>
      <c r="AB941" s="17"/>
      <c r="AC941" s="9"/>
      <c r="AE941" s="9"/>
      <c r="AF941" s="37"/>
      <c r="AG941" s="16"/>
      <c r="AK941" s="6"/>
      <c r="AM941" s="6"/>
      <c r="AP941" s="38"/>
      <c r="AQ941" s="9"/>
      <c r="AR941" s="14"/>
      <c r="AS941" s="39"/>
      <c r="AU941" s="9"/>
      <c r="AW941" s="9"/>
    </row>
    <row r="942" customFormat="false" ht="15" hidden="false" customHeight="true" outlineLevel="0" collapsed="false">
      <c r="R942" s="5"/>
      <c r="S942" s="6"/>
      <c r="T942" s="5"/>
      <c r="U942" s="6"/>
      <c r="V942" s="5"/>
      <c r="W942" s="35"/>
      <c r="X942" s="36"/>
      <c r="Y942" s="9"/>
      <c r="AA942" s="9"/>
      <c r="AB942" s="17"/>
      <c r="AC942" s="9"/>
      <c r="AE942" s="9"/>
      <c r="AF942" s="37"/>
      <c r="AG942" s="16"/>
      <c r="AK942" s="6"/>
      <c r="AM942" s="6"/>
      <c r="AP942" s="38"/>
      <c r="AQ942" s="9"/>
      <c r="AR942" s="14"/>
      <c r="AS942" s="39"/>
      <c r="AU942" s="9"/>
      <c r="AW942" s="9"/>
    </row>
    <row r="943" customFormat="false" ht="15" hidden="false" customHeight="true" outlineLevel="0" collapsed="false">
      <c r="R943" s="5"/>
      <c r="S943" s="6"/>
      <c r="T943" s="5"/>
      <c r="U943" s="6"/>
      <c r="V943" s="5"/>
      <c r="W943" s="35"/>
      <c r="X943" s="36"/>
      <c r="Y943" s="9"/>
      <c r="AA943" s="9"/>
      <c r="AB943" s="17"/>
      <c r="AC943" s="9"/>
      <c r="AE943" s="9"/>
      <c r="AF943" s="37"/>
      <c r="AG943" s="16"/>
      <c r="AK943" s="6"/>
      <c r="AM943" s="6"/>
      <c r="AP943" s="38"/>
      <c r="AQ943" s="9"/>
      <c r="AR943" s="14"/>
      <c r="AS943" s="39"/>
      <c r="AU943" s="9"/>
      <c r="AW943" s="9"/>
    </row>
    <row r="944" customFormat="false" ht="15" hidden="false" customHeight="true" outlineLevel="0" collapsed="false">
      <c r="R944" s="5"/>
      <c r="S944" s="6"/>
      <c r="T944" s="5"/>
      <c r="U944" s="6"/>
      <c r="V944" s="5"/>
      <c r="W944" s="35"/>
      <c r="X944" s="36"/>
      <c r="Y944" s="9"/>
      <c r="AA944" s="9"/>
      <c r="AB944" s="17"/>
      <c r="AC944" s="9"/>
      <c r="AE944" s="9"/>
      <c r="AF944" s="37"/>
      <c r="AG944" s="16"/>
      <c r="AK944" s="6"/>
      <c r="AM944" s="6"/>
      <c r="AP944" s="38"/>
      <c r="AQ944" s="9"/>
      <c r="AR944" s="14"/>
      <c r="AS944" s="39"/>
      <c r="AU944" s="9"/>
      <c r="AW944" s="9"/>
    </row>
    <row r="945" customFormat="false" ht="15" hidden="false" customHeight="true" outlineLevel="0" collapsed="false">
      <c r="R945" s="5"/>
      <c r="S945" s="6"/>
      <c r="T945" s="5"/>
      <c r="U945" s="6"/>
      <c r="V945" s="5"/>
      <c r="W945" s="35"/>
      <c r="X945" s="36"/>
      <c r="Y945" s="9"/>
      <c r="AA945" s="9"/>
      <c r="AB945" s="17"/>
      <c r="AC945" s="9"/>
      <c r="AE945" s="9"/>
      <c r="AF945" s="37"/>
      <c r="AG945" s="16"/>
      <c r="AK945" s="6"/>
      <c r="AM945" s="6"/>
      <c r="AP945" s="38"/>
      <c r="AQ945" s="9"/>
      <c r="AR945" s="14"/>
      <c r="AS945" s="39"/>
      <c r="AU945" s="9"/>
      <c r="AW945" s="9"/>
    </row>
    <row r="946" customFormat="false" ht="15" hidden="false" customHeight="true" outlineLevel="0" collapsed="false">
      <c r="R946" s="5"/>
      <c r="S946" s="6"/>
      <c r="T946" s="5"/>
      <c r="U946" s="6"/>
      <c r="V946" s="5"/>
      <c r="W946" s="35"/>
      <c r="X946" s="36"/>
      <c r="Y946" s="9"/>
      <c r="AA946" s="9"/>
      <c r="AB946" s="17"/>
      <c r="AC946" s="9"/>
      <c r="AE946" s="9"/>
      <c r="AF946" s="37"/>
      <c r="AG946" s="16"/>
      <c r="AK946" s="6"/>
      <c r="AM946" s="6"/>
      <c r="AP946" s="38"/>
      <c r="AQ946" s="9"/>
      <c r="AR946" s="14"/>
      <c r="AS946" s="39"/>
      <c r="AU946" s="9"/>
      <c r="AW946" s="9"/>
    </row>
    <row r="947" customFormat="false" ht="15" hidden="false" customHeight="true" outlineLevel="0" collapsed="false">
      <c r="R947" s="5"/>
      <c r="S947" s="6"/>
      <c r="T947" s="5"/>
      <c r="U947" s="6"/>
      <c r="V947" s="5"/>
      <c r="W947" s="35"/>
      <c r="X947" s="36"/>
      <c r="Y947" s="9"/>
      <c r="AA947" s="9"/>
      <c r="AB947" s="17"/>
      <c r="AC947" s="9"/>
      <c r="AE947" s="9"/>
      <c r="AF947" s="37"/>
      <c r="AG947" s="16"/>
      <c r="AK947" s="6"/>
      <c r="AM947" s="6"/>
      <c r="AP947" s="38"/>
      <c r="AQ947" s="9"/>
      <c r="AR947" s="14"/>
      <c r="AS947" s="39"/>
      <c r="AU947" s="9"/>
      <c r="AW947" s="9"/>
    </row>
    <row r="948" customFormat="false" ht="15" hidden="false" customHeight="true" outlineLevel="0" collapsed="false">
      <c r="R948" s="5"/>
      <c r="S948" s="6"/>
      <c r="T948" s="5"/>
      <c r="U948" s="6"/>
      <c r="V948" s="5"/>
      <c r="W948" s="35"/>
      <c r="X948" s="36"/>
      <c r="Y948" s="9"/>
      <c r="AA948" s="9"/>
      <c r="AB948" s="17"/>
      <c r="AC948" s="9"/>
      <c r="AE948" s="9"/>
      <c r="AF948" s="37"/>
      <c r="AG948" s="16"/>
      <c r="AK948" s="6"/>
      <c r="AM948" s="6"/>
      <c r="AP948" s="38"/>
      <c r="AQ948" s="9"/>
      <c r="AR948" s="14"/>
      <c r="AS948" s="39"/>
      <c r="AU948" s="9"/>
      <c r="AW948" s="9"/>
    </row>
    <row r="949" customFormat="false" ht="15" hidden="false" customHeight="true" outlineLevel="0" collapsed="false">
      <c r="R949" s="5"/>
      <c r="S949" s="6"/>
      <c r="T949" s="5"/>
      <c r="U949" s="6"/>
      <c r="V949" s="5"/>
      <c r="W949" s="35"/>
      <c r="X949" s="36"/>
      <c r="Y949" s="9"/>
      <c r="AA949" s="9"/>
      <c r="AB949" s="17"/>
      <c r="AC949" s="9"/>
      <c r="AE949" s="9"/>
      <c r="AF949" s="37"/>
      <c r="AG949" s="16"/>
      <c r="AK949" s="6"/>
      <c r="AM949" s="6"/>
      <c r="AP949" s="38"/>
      <c r="AQ949" s="9"/>
      <c r="AR949" s="14"/>
      <c r="AS949" s="39"/>
      <c r="AU949" s="9"/>
      <c r="AW949" s="9"/>
    </row>
    <row r="950" customFormat="false" ht="15" hidden="false" customHeight="true" outlineLevel="0" collapsed="false">
      <c r="R950" s="5"/>
      <c r="S950" s="6"/>
      <c r="T950" s="5"/>
      <c r="U950" s="6"/>
      <c r="V950" s="5"/>
      <c r="W950" s="35"/>
      <c r="X950" s="36"/>
      <c r="Y950" s="9"/>
      <c r="AA950" s="9"/>
      <c r="AB950" s="17"/>
      <c r="AC950" s="9"/>
      <c r="AE950" s="9"/>
      <c r="AF950" s="37"/>
      <c r="AG950" s="16"/>
      <c r="AK950" s="6"/>
      <c r="AM950" s="6"/>
      <c r="AP950" s="38"/>
      <c r="AQ950" s="9"/>
      <c r="AR950" s="14"/>
      <c r="AS950" s="39"/>
      <c r="AU950" s="9"/>
      <c r="AW950" s="9"/>
    </row>
    <row r="951" customFormat="false" ht="15" hidden="false" customHeight="true" outlineLevel="0" collapsed="false">
      <c r="R951" s="5"/>
      <c r="S951" s="6"/>
      <c r="T951" s="5"/>
      <c r="U951" s="6"/>
      <c r="V951" s="5"/>
      <c r="W951" s="35"/>
      <c r="X951" s="36"/>
      <c r="Y951" s="9"/>
      <c r="AA951" s="9"/>
      <c r="AB951" s="17"/>
      <c r="AC951" s="9"/>
      <c r="AE951" s="9"/>
      <c r="AF951" s="37"/>
      <c r="AG951" s="16"/>
      <c r="AK951" s="6"/>
      <c r="AM951" s="6"/>
      <c r="AP951" s="38"/>
      <c r="AQ951" s="9"/>
      <c r="AR951" s="14"/>
      <c r="AS951" s="39"/>
      <c r="AU951" s="9"/>
      <c r="AW951" s="9"/>
    </row>
    <row r="952" customFormat="false" ht="15" hidden="false" customHeight="true" outlineLevel="0" collapsed="false">
      <c r="R952" s="5"/>
      <c r="S952" s="6"/>
      <c r="T952" s="5"/>
      <c r="U952" s="6"/>
      <c r="V952" s="5"/>
      <c r="W952" s="35"/>
      <c r="X952" s="36"/>
      <c r="Y952" s="9"/>
      <c r="AA952" s="9"/>
      <c r="AB952" s="17"/>
      <c r="AC952" s="9"/>
      <c r="AE952" s="9"/>
      <c r="AF952" s="37"/>
      <c r="AG952" s="16"/>
      <c r="AK952" s="6"/>
      <c r="AM952" s="6"/>
      <c r="AP952" s="38"/>
      <c r="AQ952" s="9"/>
      <c r="AR952" s="14"/>
      <c r="AS952" s="39"/>
      <c r="AU952" s="9"/>
      <c r="AW952" s="9"/>
    </row>
    <row r="953" customFormat="false" ht="15" hidden="false" customHeight="true" outlineLevel="0" collapsed="false">
      <c r="R953" s="5"/>
      <c r="S953" s="6"/>
      <c r="T953" s="5"/>
      <c r="U953" s="6"/>
      <c r="V953" s="5"/>
      <c r="W953" s="35"/>
      <c r="X953" s="36"/>
      <c r="Y953" s="9"/>
      <c r="AA953" s="9"/>
      <c r="AB953" s="17"/>
      <c r="AC953" s="9"/>
      <c r="AE953" s="9"/>
      <c r="AF953" s="37"/>
      <c r="AG953" s="16"/>
      <c r="AK953" s="6"/>
      <c r="AM953" s="6"/>
      <c r="AP953" s="38"/>
      <c r="AQ953" s="9"/>
      <c r="AR953" s="14"/>
      <c r="AS953" s="39"/>
      <c r="AU953" s="9"/>
      <c r="AW953" s="9"/>
    </row>
    <row r="954" customFormat="false" ht="15" hidden="false" customHeight="true" outlineLevel="0" collapsed="false">
      <c r="R954" s="5"/>
      <c r="S954" s="6"/>
      <c r="T954" s="5"/>
      <c r="U954" s="6"/>
      <c r="V954" s="5"/>
      <c r="W954" s="35"/>
      <c r="X954" s="36"/>
      <c r="Y954" s="9"/>
      <c r="AA954" s="9"/>
      <c r="AB954" s="17"/>
      <c r="AC954" s="9"/>
      <c r="AE954" s="9"/>
      <c r="AF954" s="37"/>
      <c r="AG954" s="16"/>
      <c r="AK954" s="6"/>
      <c r="AM954" s="6"/>
      <c r="AP954" s="38"/>
      <c r="AQ954" s="9"/>
      <c r="AR954" s="14"/>
      <c r="AS954" s="39"/>
      <c r="AU954" s="9"/>
      <c r="AW954" s="9"/>
    </row>
    <row r="955" customFormat="false" ht="15" hidden="false" customHeight="true" outlineLevel="0" collapsed="false">
      <c r="R955" s="5"/>
      <c r="S955" s="6"/>
      <c r="T955" s="5"/>
      <c r="U955" s="6"/>
      <c r="V955" s="5"/>
      <c r="W955" s="35"/>
      <c r="X955" s="36"/>
      <c r="Y955" s="9"/>
      <c r="AA955" s="9"/>
      <c r="AB955" s="17"/>
      <c r="AC955" s="9"/>
      <c r="AE955" s="9"/>
      <c r="AF955" s="37"/>
      <c r="AG955" s="16"/>
      <c r="AK955" s="6"/>
      <c r="AM955" s="6"/>
      <c r="AP955" s="38"/>
      <c r="AQ955" s="9"/>
      <c r="AR955" s="14"/>
      <c r="AS955" s="39"/>
      <c r="AU955" s="9"/>
      <c r="AW955" s="9"/>
    </row>
    <row r="956" customFormat="false" ht="15" hidden="false" customHeight="true" outlineLevel="0" collapsed="false">
      <c r="R956" s="5"/>
      <c r="S956" s="6"/>
      <c r="T956" s="5"/>
      <c r="U956" s="6"/>
      <c r="V956" s="5"/>
      <c r="W956" s="35"/>
      <c r="X956" s="36"/>
      <c r="Y956" s="9"/>
      <c r="AA956" s="9"/>
      <c r="AB956" s="17"/>
      <c r="AC956" s="9"/>
      <c r="AE956" s="9"/>
      <c r="AF956" s="37"/>
      <c r="AG956" s="16"/>
      <c r="AK956" s="6"/>
      <c r="AM956" s="6"/>
      <c r="AP956" s="38"/>
      <c r="AQ956" s="9"/>
      <c r="AR956" s="14"/>
      <c r="AS956" s="39"/>
      <c r="AU956" s="9"/>
      <c r="AW956" s="9"/>
    </row>
    <row r="957" customFormat="false" ht="15" hidden="false" customHeight="true" outlineLevel="0" collapsed="false">
      <c r="R957" s="5"/>
      <c r="S957" s="6"/>
      <c r="T957" s="5"/>
      <c r="U957" s="6"/>
      <c r="V957" s="5"/>
      <c r="W957" s="35"/>
      <c r="X957" s="36"/>
      <c r="Y957" s="9"/>
      <c r="AA957" s="9"/>
      <c r="AB957" s="17"/>
      <c r="AC957" s="9"/>
      <c r="AE957" s="9"/>
      <c r="AF957" s="37"/>
      <c r="AG957" s="16"/>
      <c r="AK957" s="6"/>
      <c r="AM957" s="6"/>
      <c r="AP957" s="38"/>
      <c r="AQ957" s="9"/>
      <c r="AR957" s="14"/>
      <c r="AS957" s="39"/>
      <c r="AU957" s="9"/>
      <c r="AW957" s="9"/>
    </row>
    <row r="958" customFormat="false" ht="15" hidden="false" customHeight="true" outlineLevel="0" collapsed="false">
      <c r="R958" s="5"/>
      <c r="S958" s="6"/>
      <c r="T958" s="5"/>
      <c r="U958" s="6"/>
      <c r="V958" s="5"/>
      <c r="W958" s="35"/>
      <c r="X958" s="36"/>
      <c r="Y958" s="9"/>
      <c r="AA958" s="9"/>
      <c r="AB958" s="17"/>
      <c r="AC958" s="9"/>
      <c r="AE958" s="9"/>
      <c r="AF958" s="37"/>
      <c r="AG958" s="16"/>
      <c r="AK958" s="6"/>
      <c r="AM958" s="6"/>
      <c r="AP958" s="38"/>
      <c r="AQ958" s="9"/>
      <c r="AR958" s="14"/>
      <c r="AS958" s="39"/>
      <c r="AU958" s="9"/>
      <c r="AW958" s="9"/>
    </row>
    <row r="959" customFormat="false" ht="15" hidden="false" customHeight="true" outlineLevel="0" collapsed="false">
      <c r="R959" s="5"/>
      <c r="S959" s="6"/>
      <c r="T959" s="5"/>
      <c r="U959" s="6"/>
      <c r="V959" s="5"/>
      <c r="W959" s="35"/>
      <c r="X959" s="36"/>
      <c r="Y959" s="9"/>
      <c r="AA959" s="9"/>
      <c r="AB959" s="17"/>
      <c r="AC959" s="9"/>
      <c r="AE959" s="9"/>
      <c r="AF959" s="37"/>
      <c r="AG959" s="16"/>
      <c r="AK959" s="6"/>
      <c r="AM959" s="6"/>
      <c r="AP959" s="38"/>
      <c r="AQ959" s="9"/>
      <c r="AR959" s="14"/>
      <c r="AS959" s="39"/>
      <c r="AU959" s="9"/>
      <c r="AW959" s="9"/>
    </row>
    <row r="960" customFormat="false" ht="15" hidden="false" customHeight="true" outlineLevel="0" collapsed="false">
      <c r="R960" s="5"/>
      <c r="S960" s="6"/>
      <c r="T960" s="5"/>
      <c r="U960" s="6"/>
      <c r="V960" s="5"/>
      <c r="W960" s="35"/>
      <c r="X960" s="36"/>
      <c r="Y960" s="9"/>
      <c r="AA960" s="9"/>
      <c r="AB960" s="17"/>
      <c r="AC960" s="9"/>
      <c r="AE960" s="9"/>
      <c r="AF960" s="37"/>
      <c r="AG960" s="16"/>
      <c r="AK960" s="6"/>
      <c r="AM960" s="6"/>
      <c r="AP960" s="38"/>
      <c r="AQ960" s="9"/>
      <c r="AR960" s="14"/>
      <c r="AS960" s="39"/>
      <c r="AU960" s="9"/>
      <c r="AW960" s="9"/>
    </row>
    <row r="961" customFormat="false" ht="15" hidden="false" customHeight="true" outlineLevel="0" collapsed="false">
      <c r="R961" s="5"/>
      <c r="S961" s="6"/>
      <c r="T961" s="5"/>
      <c r="U961" s="6"/>
      <c r="V961" s="5"/>
      <c r="W961" s="35"/>
      <c r="X961" s="36"/>
      <c r="Y961" s="9"/>
      <c r="AA961" s="9"/>
      <c r="AB961" s="17"/>
      <c r="AC961" s="9"/>
      <c r="AE961" s="9"/>
      <c r="AF961" s="37"/>
      <c r="AG961" s="16"/>
      <c r="AK961" s="6"/>
      <c r="AM961" s="6"/>
      <c r="AP961" s="38"/>
      <c r="AQ961" s="9"/>
      <c r="AR961" s="14"/>
      <c r="AS961" s="39"/>
      <c r="AU961" s="9"/>
      <c r="AW961" s="9"/>
    </row>
    <row r="962" customFormat="false" ht="15" hidden="false" customHeight="true" outlineLevel="0" collapsed="false">
      <c r="R962" s="5"/>
      <c r="S962" s="6"/>
      <c r="T962" s="5"/>
      <c r="U962" s="6"/>
      <c r="V962" s="5"/>
      <c r="W962" s="35"/>
      <c r="X962" s="36"/>
      <c r="Y962" s="9"/>
      <c r="AA962" s="9"/>
      <c r="AB962" s="17"/>
      <c r="AC962" s="9"/>
      <c r="AE962" s="9"/>
      <c r="AF962" s="37"/>
      <c r="AG962" s="16"/>
      <c r="AK962" s="6"/>
      <c r="AM962" s="6"/>
      <c r="AP962" s="38"/>
      <c r="AQ962" s="9"/>
      <c r="AR962" s="14"/>
      <c r="AS962" s="39"/>
      <c r="AU962" s="9"/>
      <c r="AW962" s="9"/>
    </row>
    <row r="963" customFormat="false" ht="15" hidden="false" customHeight="true" outlineLevel="0" collapsed="false">
      <c r="R963" s="5"/>
      <c r="S963" s="6"/>
      <c r="T963" s="5"/>
      <c r="U963" s="6"/>
      <c r="V963" s="5"/>
      <c r="W963" s="35"/>
      <c r="X963" s="36"/>
      <c r="Y963" s="9"/>
      <c r="AA963" s="9"/>
      <c r="AB963" s="17"/>
      <c r="AC963" s="9"/>
      <c r="AE963" s="9"/>
      <c r="AF963" s="37"/>
      <c r="AG963" s="16"/>
      <c r="AK963" s="6"/>
      <c r="AM963" s="6"/>
      <c r="AP963" s="38"/>
      <c r="AQ963" s="9"/>
      <c r="AR963" s="14"/>
      <c r="AS963" s="39"/>
      <c r="AU963" s="9"/>
      <c r="AW963" s="9"/>
    </row>
    <row r="964" customFormat="false" ht="15" hidden="false" customHeight="true" outlineLevel="0" collapsed="false">
      <c r="R964" s="5"/>
      <c r="S964" s="6"/>
      <c r="T964" s="5"/>
      <c r="U964" s="6"/>
      <c r="V964" s="5"/>
      <c r="W964" s="35"/>
      <c r="X964" s="36"/>
      <c r="Y964" s="9"/>
      <c r="AA964" s="9"/>
      <c r="AB964" s="17"/>
      <c r="AC964" s="9"/>
      <c r="AE964" s="9"/>
      <c r="AF964" s="37"/>
      <c r="AG964" s="16"/>
      <c r="AK964" s="6"/>
      <c r="AM964" s="6"/>
      <c r="AP964" s="38"/>
      <c r="AQ964" s="9"/>
      <c r="AR964" s="14"/>
      <c r="AS964" s="39"/>
      <c r="AU964" s="9"/>
      <c r="AW964" s="9"/>
    </row>
    <row r="965" customFormat="false" ht="15" hidden="false" customHeight="true" outlineLevel="0" collapsed="false">
      <c r="R965" s="5"/>
      <c r="S965" s="6"/>
      <c r="T965" s="5"/>
      <c r="U965" s="6"/>
      <c r="V965" s="5"/>
      <c r="W965" s="35"/>
      <c r="X965" s="36"/>
      <c r="Y965" s="9"/>
      <c r="AA965" s="9"/>
      <c r="AB965" s="17"/>
      <c r="AC965" s="9"/>
      <c r="AE965" s="9"/>
      <c r="AF965" s="37"/>
      <c r="AG965" s="16"/>
      <c r="AK965" s="6"/>
      <c r="AM965" s="6"/>
      <c r="AP965" s="38"/>
      <c r="AQ965" s="9"/>
      <c r="AR965" s="14"/>
      <c r="AS965" s="39"/>
      <c r="AU965" s="9"/>
      <c r="AW965" s="9"/>
    </row>
    <row r="966" customFormat="false" ht="15" hidden="false" customHeight="true" outlineLevel="0" collapsed="false">
      <c r="R966" s="5"/>
      <c r="S966" s="6"/>
      <c r="T966" s="5"/>
      <c r="U966" s="6"/>
      <c r="V966" s="5"/>
      <c r="W966" s="35"/>
      <c r="X966" s="36"/>
      <c r="Y966" s="9"/>
      <c r="AA966" s="9"/>
      <c r="AB966" s="17"/>
      <c r="AC966" s="9"/>
      <c r="AE966" s="9"/>
      <c r="AF966" s="37"/>
      <c r="AG966" s="16"/>
      <c r="AK966" s="6"/>
      <c r="AM966" s="6"/>
      <c r="AP966" s="38"/>
      <c r="AQ966" s="9"/>
      <c r="AR966" s="14"/>
      <c r="AS966" s="39"/>
      <c r="AU966" s="9"/>
      <c r="AW966" s="9"/>
    </row>
    <row r="967" customFormat="false" ht="15" hidden="false" customHeight="true" outlineLevel="0" collapsed="false">
      <c r="R967" s="5"/>
      <c r="S967" s="6"/>
      <c r="T967" s="5"/>
      <c r="U967" s="6"/>
      <c r="V967" s="5"/>
      <c r="W967" s="35"/>
      <c r="X967" s="36"/>
      <c r="Y967" s="9"/>
      <c r="AA967" s="9"/>
      <c r="AB967" s="17"/>
      <c r="AC967" s="9"/>
      <c r="AE967" s="9"/>
      <c r="AF967" s="37"/>
      <c r="AG967" s="16"/>
      <c r="AK967" s="6"/>
      <c r="AM967" s="6"/>
      <c r="AP967" s="38"/>
      <c r="AQ967" s="9"/>
      <c r="AR967" s="14"/>
      <c r="AS967" s="39"/>
      <c r="AU967" s="9"/>
      <c r="AW967" s="9"/>
    </row>
    <row r="968" customFormat="false" ht="15" hidden="false" customHeight="true" outlineLevel="0" collapsed="false">
      <c r="R968" s="5"/>
      <c r="S968" s="6"/>
      <c r="T968" s="5"/>
      <c r="U968" s="6"/>
      <c r="V968" s="5"/>
      <c r="W968" s="35"/>
      <c r="X968" s="36"/>
      <c r="Y968" s="9"/>
      <c r="AA968" s="9"/>
      <c r="AB968" s="17"/>
      <c r="AC968" s="9"/>
      <c r="AE968" s="9"/>
      <c r="AF968" s="37"/>
      <c r="AG968" s="16"/>
      <c r="AK968" s="6"/>
      <c r="AM968" s="6"/>
      <c r="AP968" s="38"/>
      <c r="AQ968" s="9"/>
      <c r="AR968" s="14"/>
      <c r="AS968" s="39"/>
      <c r="AU968" s="9"/>
      <c r="AW968" s="9"/>
    </row>
    <row r="969" customFormat="false" ht="15" hidden="false" customHeight="true" outlineLevel="0" collapsed="false">
      <c r="R969" s="5"/>
      <c r="S969" s="6"/>
      <c r="T969" s="5"/>
      <c r="U969" s="6"/>
      <c r="V969" s="5"/>
      <c r="W969" s="35"/>
      <c r="X969" s="36"/>
      <c r="Y969" s="9"/>
      <c r="AA969" s="9"/>
      <c r="AB969" s="17"/>
      <c r="AC969" s="9"/>
      <c r="AE969" s="9"/>
      <c r="AF969" s="37"/>
      <c r="AG969" s="16"/>
      <c r="AK969" s="6"/>
      <c r="AM969" s="6"/>
      <c r="AP969" s="38"/>
      <c r="AQ969" s="9"/>
      <c r="AR969" s="14"/>
      <c r="AS969" s="39"/>
      <c r="AU969" s="9"/>
      <c r="AW969" s="9"/>
    </row>
    <row r="970" customFormat="false" ht="15" hidden="false" customHeight="true" outlineLevel="0" collapsed="false">
      <c r="R970" s="5"/>
      <c r="S970" s="6"/>
      <c r="T970" s="5"/>
      <c r="U970" s="6"/>
      <c r="V970" s="5"/>
      <c r="W970" s="35"/>
      <c r="X970" s="36"/>
      <c r="Y970" s="9"/>
      <c r="AA970" s="9"/>
      <c r="AB970" s="17"/>
      <c r="AC970" s="9"/>
      <c r="AE970" s="9"/>
      <c r="AF970" s="37"/>
      <c r="AG970" s="16"/>
      <c r="AK970" s="6"/>
      <c r="AM970" s="6"/>
      <c r="AP970" s="38"/>
      <c r="AQ970" s="9"/>
      <c r="AR970" s="14"/>
      <c r="AS970" s="39"/>
      <c r="AU970" s="9"/>
      <c r="AW970" s="9"/>
    </row>
    <row r="971" customFormat="false" ht="15" hidden="false" customHeight="true" outlineLevel="0" collapsed="false">
      <c r="R971" s="5"/>
      <c r="S971" s="6"/>
      <c r="T971" s="5"/>
      <c r="U971" s="6"/>
      <c r="V971" s="5"/>
      <c r="W971" s="35"/>
      <c r="X971" s="36"/>
      <c r="Y971" s="9"/>
      <c r="AA971" s="9"/>
      <c r="AB971" s="17"/>
      <c r="AC971" s="9"/>
      <c r="AE971" s="9"/>
      <c r="AF971" s="37"/>
      <c r="AG971" s="16"/>
      <c r="AK971" s="6"/>
      <c r="AM971" s="6"/>
      <c r="AP971" s="38"/>
      <c r="AQ971" s="9"/>
      <c r="AR971" s="14"/>
      <c r="AS971" s="39"/>
      <c r="AU971" s="9"/>
      <c r="AW971" s="9"/>
    </row>
    <row r="972" customFormat="false" ht="15" hidden="false" customHeight="true" outlineLevel="0" collapsed="false">
      <c r="R972" s="5"/>
      <c r="S972" s="6"/>
      <c r="T972" s="5"/>
      <c r="U972" s="6"/>
      <c r="V972" s="5"/>
      <c r="W972" s="35"/>
      <c r="X972" s="36"/>
      <c r="Y972" s="9"/>
      <c r="AA972" s="9"/>
      <c r="AB972" s="17"/>
      <c r="AC972" s="9"/>
      <c r="AE972" s="9"/>
      <c r="AF972" s="37"/>
      <c r="AG972" s="16"/>
      <c r="AK972" s="6"/>
      <c r="AM972" s="6"/>
      <c r="AP972" s="38"/>
      <c r="AQ972" s="9"/>
      <c r="AR972" s="14"/>
      <c r="AS972" s="39"/>
      <c r="AU972" s="9"/>
      <c r="AW972" s="9"/>
    </row>
    <row r="973" customFormat="false" ht="15" hidden="false" customHeight="true" outlineLevel="0" collapsed="false">
      <c r="R973" s="5"/>
      <c r="S973" s="6"/>
      <c r="T973" s="5"/>
      <c r="U973" s="6"/>
      <c r="V973" s="5"/>
      <c r="W973" s="35"/>
      <c r="X973" s="36"/>
      <c r="Y973" s="9"/>
      <c r="AA973" s="9"/>
      <c r="AB973" s="17"/>
      <c r="AC973" s="9"/>
      <c r="AE973" s="9"/>
      <c r="AF973" s="37"/>
      <c r="AG973" s="16"/>
      <c r="AK973" s="6"/>
      <c r="AM973" s="6"/>
      <c r="AP973" s="38"/>
      <c r="AQ973" s="9"/>
      <c r="AR973" s="14"/>
      <c r="AS973" s="39"/>
      <c r="AU973" s="9"/>
      <c r="AW973" s="9"/>
    </row>
    <row r="974" customFormat="false" ht="15" hidden="false" customHeight="true" outlineLevel="0" collapsed="false">
      <c r="R974" s="5"/>
      <c r="S974" s="6"/>
      <c r="T974" s="5"/>
      <c r="U974" s="6"/>
      <c r="V974" s="5"/>
      <c r="W974" s="35"/>
      <c r="X974" s="36"/>
      <c r="Y974" s="9"/>
      <c r="AA974" s="9"/>
      <c r="AB974" s="17"/>
      <c r="AC974" s="9"/>
      <c r="AE974" s="9"/>
      <c r="AF974" s="37"/>
      <c r="AG974" s="16"/>
      <c r="AK974" s="6"/>
      <c r="AM974" s="6"/>
      <c r="AP974" s="38"/>
      <c r="AQ974" s="9"/>
      <c r="AR974" s="14"/>
      <c r="AS974" s="39"/>
      <c r="AU974" s="9"/>
      <c r="AW974" s="9"/>
    </row>
    <row r="975" customFormat="false" ht="15" hidden="false" customHeight="true" outlineLevel="0" collapsed="false">
      <c r="R975" s="5"/>
      <c r="S975" s="6"/>
      <c r="T975" s="5"/>
      <c r="U975" s="6"/>
      <c r="V975" s="5"/>
      <c r="W975" s="35"/>
      <c r="X975" s="36"/>
      <c r="Y975" s="9"/>
      <c r="AA975" s="9"/>
      <c r="AB975" s="17"/>
      <c r="AC975" s="9"/>
      <c r="AE975" s="9"/>
      <c r="AF975" s="37"/>
      <c r="AG975" s="16"/>
      <c r="AK975" s="6"/>
      <c r="AM975" s="6"/>
      <c r="AP975" s="38"/>
      <c r="AQ975" s="9"/>
      <c r="AR975" s="14"/>
      <c r="AS975" s="39"/>
      <c r="AU975" s="9"/>
      <c r="AW975" s="9"/>
    </row>
    <row r="976" customFormat="false" ht="15" hidden="false" customHeight="true" outlineLevel="0" collapsed="false">
      <c r="R976" s="5"/>
      <c r="S976" s="6"/>
      <c r="T976" s="5"/>
      <c r="U976" s="6"/>
      <c r="V976" s="5"/>
      <c r="W976" s="35"/>
      <c r="X976" s="36"/>
      <c r="Y976" s="9"/>
      <c r="AA976" s="9"/>
      <c r="AB976" s="17"/>
      <c r="AC976" s="9"/>
      <c r="AE976" s="9"/>
      <c r="AF976" s="37"/>
      <c r="AG976" s="16"/>
      <c r="AK976" s="6"/>
      <c r="AM976" s="6"/>
      <c r="AP976" s="38"/>
      <c r="AQ976" s="9"/>
      <c r="AR976" s="14"/>
      <c r="AS976" s="39"/>
      <c r="AU976" s="9"/>
      <c r="AW976" s="9"/>
    </row>
    <row r="977" customFormat="false" ht="15" hidden="false" customHeight="true" outlineLevel="0" collapsed="false">
      <c r="R977" s="5"/>
      <c r="S977" s="6"/>
      <c r="T977" s="5"/>
      <c r="U977" s="6"/>
      <c r="V977" s="5"/>
      <c r="W977" s="35"/>
      <c r="X977" s="36"/>
      <c r="Y977" s="9"/>
      <c r="AA977" s="9"/>
      <c r="AB977" s="17"/>
      <c r="AC977" s="9"/>
      <c r="AE977" s="9"/>
      <c r="AF977" s="37"/>
      <c r="AG977" s="16"/>
      <c r="AK977" s="6"/>
      <c r="AM977" s="6"/>
      <c r="AP977" s="38"/>
      <c r="AQ977" s="9"/>
      <c r="AR977" s="14"/>
      <c r="AS977" s="39"/>
      <c r="AU977" s="9"/>
      <c r="AW977" s="9"/>
    </row>
    <row r="978" customFormat="false" ht="15" hidden="false" customHeight="true" outlineLevel="0" collapsed="false">
      <c r="R978" s="5"/>
      <c r="S978" s="6"/>
      <c r="T978" s="5"/>
      <c r="U978" s="6"/>
      <c r="V978" s="5"/>
      <c r="W978" s="35"/>
      <c r="X978" s="36"/>
      <c r="Y978" s="9"/>
      <c r="AA978" s="9"/>
      <c r="AB978" s="17"/>
      <c r="AC978" s="9"/>
      <c r="AE978" s="9"/>
      <c r="AF978" s="37"/>
      <c r="AG978" s="16"/>
      <c r="AK978" s="6"/>
      <c r="AM978" s="6"/>
      <c r="AP978" s="38"/>
      <c r="AQ978" s="9"/>
      <c r="AR978" s="14"/>
      <c r="AS978" s="39"/>
      <c r="AU978" s="9"/>
      <c r="AW978" s="9"/>
    </row>
    <row r="979" customFormat="false" ht="15" hidden="false" customHeight="true" outlineLevel="0" collapsed="false">
      <c r="R979" s="5"/>
      <c r="S979" s="6"/>
      <c r="T979" s="5"/>
      <c r="U979" s="6"/>
      <c r="V979" s="5"/>
      <c r="W979" s="35"/>
      <c r="X979" s="36"/>
      <c r="Y979" s="9"/>
      <c r="AA979" s="9"/>
      <c r="AB979" s="17"/>
      <c r="AC979" s="9"/>
      <c r="AE979" s="9"/>
      <c r="AF979" s="37"/>
      <c r="AG979" s="16"/>
      <c r="AK979" s="6"/>
      <c r="AM979" s="6"/>
      <c r="AP979" s="38"/>
      <c r="AQ979" s="9"/>
      <c r="AR979" s="14"/>
      <c r="AS979" s="39"/>
      <c r="AU979" s="9"/>
      <c r="AW979" s="9"/>
    </row>
    <row r="980" customFormat="false" ht="15" hidden="false" customHeight="true" outlineLevel="0" collapsed="false">
      <c r="R980" s="5"/>
      <c r="S980" s="6"/>
      <c r="T980" s="5"/>
      <c r="U980" s="6"/>
      <c r="V980" s="5"/>
      <c r="W980" s="35"/>
      <c r="X980" s="36"/>
      <c r="Y980" s="9"/>
      <c r="AA980" s="9"/>
      <c r="AB980" s="17"/>
      <c r="AC980" s="9"/>
      <c r="AE980" s="9"/>
      <c r="AF980" s="37"/>
      <c r="AG980" s="16"/>
      <c r="AK980" s="6"/>
      <c r="AM980" s="6"/>
      <c r="AP980" s="38"/>
      <c r="AQ980" s="9"/>
      <c r="AR980" s="14"/>
      <c r="AS980" s="39"/>
      <c r="AU980" s="9"/>
      <c r="AW980" s="9"/>
    </row>
    <row r="981" customFormat="false" ht="15" hidden="false" customHeight="true" outlineLevel="0" collapsed="false">
      <c r="R981" s="5"/>
      <c r="S981" s="6"/>
      <c r="T981" s="5"/>
      <c r="U981" s="6"/>
      <c r="V981" s="5"/>
      <c r="W981" s="35"/>
      <c r="X981" s="36"/>
      <c r="Y981" s="9"/>
      <c r="AA981" s="9"/>
      <c r="AB981" s="17"/>
      <c r="AC981" s="9"/>
      <c r="AE981" s="9"/>
      <c r="AF981" s="37"/>
      <c r="AG981" s="16"/>
      <c r="AK981" s="6"/>
      <c r="AM981" s="6"/>
      <c r="AP981" s="38"/>
      <c r="AQ981" s="9"/>
      <c r="AR981" s="14"/>
      <c r="AS981" s="39"/>
      <c r="AU981" s="9"/>
      <c r="AW981" s="9"/>
    </row>
    <row r="982" customFormat="false" ht="15" hidden="false" customHeight="true" outlineLevel="0" collapsed="false">
      <c r="R982" s="5"/>
      <c r="S982" s="6"/>
      <c r="T982" s="5"/>
      <c r="U982" s="6"/>
      <c r="V982" s="5"/>
      <c r="W982" s="35"/>
      <c r="X982" s="36"/>
      <c r="Y982" s="9"/>
      <c r="AA982" s="9"/>
      <c r="AB982" s="17"/>
      <c r="AC982" s="9"/>
      <c r="AE982" s="9"/>
      <c r="AF982" s="37"/>
      <c r="AG982" s="16"/>
      <c r="AK982" s="6"/>
      <c r="AM982" s="6"/>
      <c r="AP982" s="38"/>
      <c r="AQ982" s="9"/>
      <c r="AR982" s="14"/>
      <c r="AS982" s="39"/>
      <c r="AU982" s="9"/>
      <c r="AW982" s="9"/>
    </row>
    <row r="983" customFormat="false" ht="15" hidden="false" customHeight="true" outlineLevel="0" collapsed="false">
      <c r="R983" s="5"/>
      <c r="S983" s="6"/>
      <c r="T983" s="5"/>
      <c r="U983" s="6"/>
      <c r="V983" s="5"/>
      <c r="W983" s="35"/>
      <c r="X983" s="36"/>
      <c r="Y983" s="9"/>
      <c r="AA983" s="9"/>
      <c r="AB983" s="17"/>
      <c r="AC983" s="9"/>
      <c r="AE983" s="9"/>
      <c r="AF983" s="37"/>
      <c r="AG983" s="16"/>
      <c r="AK983" s="6"/>
      <c r="AM983" s="6"/>
      <c r="AP983" s="38"/>
      <c r="AQ983" s="9"/>
      <c r="AR983" s="14"/>
      <c r="AS983" s="39"/>
      <c r="AU983" s="9"/>
      <c r="AW983" s="9"/>
    </row>
    <row r="984" customFormat="false" ht="15" hidden="false" customHeight="true" outlineLevel="0" collapsed="false">
      <c r="R984" s="5"/>
      <c r="S984" s="6"/>
      <c r="T984" s="5"/>
      <c r="U984" s="6"/>
      <c r="V984" s="5"/>
      <c r="W984" s="35"/>
      <c r="X984" s="36"/>
      <c r="Y984" s="9"/>
      <c r="AA984" s="9"/>
      <c r="AB984" s="17"/>
      <c r="AC984" s="9"/>
      <c r="AE984" s="9"/>
      <c r="AF984" s="37"/>
      <c r="AG984" s="16"/>
      <c r="AK984" s="6"/>
      <c r="AM984" s="6"/>
      <c r="AP984" s="38"/>
      <c r="AQ984" s="9"/>
      <c r="AR984" s="14"/>
      <c r="AS984" s="39"/>
      <c r="AU984" s="9"/>
      <c r="AW984" s="9"/>
    </row>
    <row r="985" customFormat="false" ht="15" hidden="false" customHeight="true" outlineLevel="0" collapsed="false">
      <c r="R985" s="5"/>
      <c r="S985" s="6"/>
      <c r="T985" s="5"/>
      <c r="U985" s="6"/>
      <c r="V985" s="5"/>
      <c r="W985" s="35"/>
      <c r="X985" s="36"/>
      <c r="Y985" s="9"/>
      <c r="AA985" s="9"/>
      <c r="AB985" s="17"/>
      <c r="AC985" s="9"/>
      <c r="AE985" s="9"/>
      <c r="AF985" s="37"/>
      <c r="AG985" s="16"/>
      <c r="AK985" s="6"/>
      <c r="AM985" s="6"/>
      <c r="AP985" s="38"/>
      <c r="AQ985" s="9"/>
      <c r="AR985" s="14"/>
      <c r="AS985" s="39"/>
      <c r="AU985" s="9"/>
      <c r="AW985" s="9"/>
    </row>
    <row r="986" customFormat="false" ht="15" hidden="false" customHeight="true" outlineLevel="0" collapsed="false">
      <c r="R986" s="5"/>
      <c r="S986" s="6"/>
      <c r="T986" s="5"/>
      <c r="U986" s="6"/>
      <c r="V986" s="5"/>
      <c r="W986" s="35"/>
      <c r="X986" s="36"/>
      <c r="Y986" s="9"/>
      <c r="AA986" s="9"/>
      <c r="AB986" s="17"/>
      <c r="AC986" s="9"/>
      <c r="AE986" s="9"/>
      <c r="AF986" s="37"/>
      <c r="AG986" s="16"/>
      <c r="AK986" s="6"/>
      <c r="AM986" s="6"/>
      <c r="AP986" s="38"/>
      <c r="AQ986" s="9"/>
      <c r="AR986" s="14"/>
      <c r="AS986" s="39"/>
      <c r="AU986" s="9"/>
      <c r="AW986" s="9"/>
    </row>
    <row r="987" customFormat="false" ht="15" hidden="false" customHeight="true" outlineLevel="0" collapsed="false">
      <c r="R987" s="5"/>
      <c r="S987" s="6"/>
      <c r="T987" s="5"/>
      <c r="U987" s="6"/>
      <c r="V987" s="5"/>
      <c r="W987" s="35"/>
      <c r="X987" s="36"/>
      <c r="Y987" s="9"/>
      <c r="AA987" s="9"/>
      <c r="AB987" s="17"/>
      <c r="AC987" s="9"/>
      <c r="AE987" s="9"/>
      <c r="AF987" s="37"/>
      <c r="AG987" s="16"/>
      <c r="AK987" s="6"/>
      <c r="AM987" s="6"/>
      <c r="AP987" s="38"/>
      <c r="AQ987" s="9"/>
      <c r="AR987" s="14"/>
      <c r="AS987" s="39"/>
      <c r="AU987" s="9"/>
      <c r="AW987" s="9"/>
    </row>
    <row r="988" customFormat="false" ht="15" hidden="false" customHeight="true" outlineLevel="0" collapsed="false">
      <c r="R988" s="5"/>
      <c r="S988" s="6"/>
      <c r="T988" s="5"/>
      <c r="U988" s="6"/>
      <c r="V988" s="5"/>
      <c r="W988" s="35"/>
      <c r="X988" s="36"/>
      <c r="Y988" s="9"/>
      <c r="AA988" s="9"/>
      <c r="AB988" s="17"/>
      <c r="AC988" s="9"/>
      <c r="AE988" s="9"/>
      <c r="AF988" s="37"/>
      <c r="AG988" s="16"/>
      <c r="AK988" s="6"/>
      <c r="AM988" s="6"/>
      <c r="AP988" s="38"/>
      <c r="AQ988" s="9"/>
      <c r="AR988" s="14"/>
      <c r="AS988" s="39"/>
      <c r="AU988" s="9"/>
      <c r="AW988" s="9"/>
    </row>
    <row r="989" customFormat="false" ht="15" hidden="false" customHeight="true" outlineLevel="0" collapsed="false">
      <c r="R989" s="5"/>
      <c r="S989" s="6"/>
      <c r="T989" s="5"/>
      <c r="U989" s="6"/>
      <c r="V989" s="5"/>
      <c r="W989" s="35"/>
      <c r="X989" s="36"/>
      <c r="Y989" s="9"/>
      <c r="AA989" s="9"/>
      <c r="AB989" s="17"/>
      <c r="AC989" s="9"/>
      <c r="AE989" s="9"/>
      <c r="AF989" s="37"/>
      <c r="AG989" s="16"/>
      <c r="AK989" s="6"/>
      <c r="AM989" s="6"/>
      <c r="AP989" s="38"/>
      <c r="AQ989" s="9"/>
      <c r="AR989" s="14"/>
      <c r="AS989" s="39"/>
      <c r="AU989" s="9"/>
      <c r="AW989" s="9"/>
    </row>
    <row r="990" customFormat="false" ht="15" hidden="false" customHeight="true" outlineLevel="0" collapsed="false">
      <c r="R990" s="5"/>
      <c r="S990" s="6"/>
      <c r="T990" s="5"/>
      <c r="U990" s="6"/>
      <c r="V990" s="5"/>
      <c r="W990" s="35"/>
      <c r="X990" s="36"/>
      <c r="Y990" s="9"/>
      <c r="AA990" s="9"/>
      <c r="AB990" s="17"/>
      <c r="AC990" s="9"/>
      <c r="AE990" s="9"/>
      <c r="AF990" s="37"/>
      <c r="AG990" s="16"/>
      <c r="AK990" s="6"/>
      <c r="AM990" s="6"/>
      <c r="AP990" s="38"/>
      <c r="AQ990" s="9"/>
      <c r="AR990" s="14"/>
      <c r="AS990" s="39"/>
      <c r="AU990" s="9"/>
      <c r="AW990" s="9"/>
    </row>
    <row r="991" customFormat="false" ht="15" hidden="false" customHeight="true" outlineLevel="0" collapsed="false">
      <c r="R991" s="5"/>
      <c r="S991" s="6"/>
      <c r="T991" s="5"/>
      <c r="U991" s="6"/>
      <c r="V991" s="5"/>
      <c r="W991" s="35"/>
      <c r="X991" s="36"/>
      <c r="Y991" s="9"/>
      <c r="AA991" s="9"/>
      <c r="AB991" s="17"/>
      <c r="AC991" s="9"/>
      <c r="AE991" s="9"/>
      <c r="AF991" s="37"/>
      <c r="AG991" s="16"/>
      <c r="AK991" s="6"/>
      <c r="AM991" s="6"/>
      <c r="AP991" s="38"/>
      <c r="AQ991" s="9"/>
      <c r="AR991" s="14"/>
      <c r="AS991" s="39"/>
      <c r="AU991" s="9"/>
      <c r="AW991" s="9"/>
    </row>
    <row r="992" customFormat="false" ht="15" hidden="false" customHeight="true" outlineLevel="0" collapsed="false">
      <c r="R992" s="5"/>
      <c r="S992" s="6"/>
      <c r="T992" s="5"/>
      <c r="U992" s="6"/>
      <c r="V992" s="5"/>
      <c r="W992" s="35"/>
      <c r="X992" s="36"/>
      <c r="Y992" s="9"/>
      <c r="AA992" s="9"/>
      <c r="AB992" s="17"/>
      <c r="AC992" s="9"/>
      <c r="AE992" s="9"/>
      <c r="AF992" s="37"/>
      <c r="AG992" s="16"/>
      <c r="AK992" s="6"/>
      <c r="AM992" s="6"/>
      <c r="AP992" s="38"/>
      <c r="AQ992" s="9"/>
      <c r="AR992" s="14"/>
      <c r="AS992" s="39"/>
      <c r="AU992" s="9"/>
      <c r="AW992" s="9"/>
    </row>
    <row r="993" customFormat="false" ht="15" hidden="false" customHeight="true" outlineLevel="0" collapsed="false">
      <c r="R993" s="5"/>
      <c r="S993" s="6"/>
      <c r="T993" s="5"/>
      <c r="U993" s="6"/>
      <c r="V993" s="5"/>
      <c r="W993" s="35"/>
      <c r="X993" s="36"/>
      <c r="Y993" s="9"/>
      <c r="AA993" s="9"/>
      <c r="AB993" s="17"/>
      <c r="AC993" s="9"/>
      <c r="AE993" s="9"/>
      <c r="AF993" s="37"/>
      <c r="AG993" s="16"/>
      <c r="AK993" s="6"/>
      <c r="AM993" s="6"/>
      <c r="AP993" s="38"/>
      <c r="AQ993" s="9"/>
      <c r="AR993" s="14"/>
      <c r="AS993" s="39"/>
      <c r="AU993" s="9"/>
      <c r="AW993" s="9"/>
    </row>
    <row r="994" customFormat="false" ht="15" hidden="false" customHeight="true" outlineLevel="0" collapsed="false">
      <c r="R994" s="5"/>
      <c r="S994" s="6"/>
      <c r="T994" s="5"/>
      <c r="U994" s="6"/>
      <c r="V994" s="5"/>
      <c r="W994" s="35"/>
      <c r="X994" s="36"/>
      <c r="Y994" s="9"/>
      <c r="AA994" s="9"/>
      <c r="AB994" s="17"/>
      <c r="AC994" s="9"/>
      <c r="AE994" s="9"/>
      <c r="AF994" s="37"/>
      <c r="AG994" s="16"/>
      <c r="AK994" s="6"/>
      <c r="AM994" s="6"/>
      <c r="AP994" s="38"/>
      <c r="AQ994" s="9"/>
      <c r="AR994" s="14"/>
      <c r="AS994" s="39"/>
      <c r="AU994" s="9"/>
      <c r="AW994" s="9"/>
    </row>
    <row r="995" customFormat="false" ht="15" hidden="false" customHeight="true" outlineLevel="0" collapsed="false">
      <c r="R995" s="5"/>
      <c r="S995" s="6"/>
      <c r="T995" s="5"/>
      <c r="U995" s="6"/>
      <c r="V995" s="5"/>
      <c r="W995" s="35"/>
      <c r="X995" s="36"/>
      <c r="Y995" s="9"/>
      <c r="AA995" s="9"/>
      <c r="AB995" s="17"/>
      <c r="AC995" s="9"/>
      <c r="AE995" s="9"/>
      <c r="AF995" s="37"/>
      <c r="AG995" s="16"/>
      <c r="AK995" s="6"/>
      <c r="AM995" s="6"/>
      <c r="AP995" s="38"/>
      <c r="AQ995" s="9"/>
      <c r="AR995" s="14"/>
      <c r="AS995" s="39"/>
      <c r="AU995" s="9"/>
      <c r="AW995" s="9"/>
    </row>
    <row r="996" customFormat="false" ht="15" hidden="false" customHeight="true" outlineLevel="0" collapsed="false">
      <c r="R996" s="5"/>
      <c r="S996" s="6"/>
      <c r="T996" s="5"/>
      <c r="U996" s="6"/>
      <c r="V996" s="5"/>
      <c r="W996" s="35"/>
      <c r="X996" s="36"/>
      <c r="Y996" s="9"/>
      <c r="AA996" s="9"/>
      <c r="AB996" s="17"/>
      <c r="AC996" s="9"/>
      <c r="AE996" s="9"/>
      <c r="AF996" s="37"/>
      <c r="AG996" s="16"/>
      <c r="AK996" s="6"/>
      <c r="AM996" s="6"/>
      <c r="AP996" s="38"/>
      <c r="AQ996" s="9"/>
      <c r="AR996" s="14"/>
      <c r="AS996" s="39"/>
      <c r="AU996" s="9"/>
      <c r="AW996" s="9"/>
    </row>
    <row r="997" customFormat="false" ht="15" hidden="false" customHeight="true" outlineLevel="0" collapsed="false">
      <c r="R997" s="5"/>
      <c r="S997" s="6"/>
      <c r="T997" s="5"/>
      <c r="U997" s="6"/>
      <c r="V997" s="5"/>
      <c r="W997" s="35"/>
      <c r="X997" s="36"/>
      <c r="Y997" s="9"/>
      <c r="AA997" s="9"/>
      <c r="AB997" s="17"/>
      <c r="AC997" s="9"/>
      <c r="AE997" s="9"/>
      <c r="AF997" s="37"/>
      <c r="AG997" s="16"/>
      <c r="AK997" s="6"/>
      <c r="AM997" s="6"/>
      <c r="AP997" s="38"/>
      <c r="AQ997" s="9"/>
      <c r="AR997" s="14"/>
      <c r="AS997" s="39"/>
      <c r="AU997" s="9"/>
      <c r="AW997" s="9"/>
    </row>
    <row r="998" customFormat="false" ht="15" hidden="false" customHeight="true" outlineLevel="0" collapsed="false">
      <c r="R998" s="5"/>
      <c r="S998" s="6"/>
      <c r="T998" s="5"/>
      <c r="U998" s="6"/>
      <c r="V998" s="5"/>
      <c r="W998" s="35"/>
      <c r="X998" s="36"/>
      <c r="Y998" s="9"/>
      <c r="AA998" s="9"/>
      <c r="AB998" s="17"/>
      <c r="AC998" s="9"/>
      <c r="AE998" s="9"/>
      <c r="AF998" s="37"/>
      <c r="AG998" s="16"/>
      <c r="AK998" s="6"/>
      <c r="AM998" s="6"/>
      <c r="AP998" s="38"/>
      <c r="AQ998" s="9"/>
      <c r="AR998" s="14"/>
      <c r="AS998" s="39"/>
      <c r="AU998" s="9"/>
      <c r="AW998" s="9"/>
    </row>
    <row r="999" customFormat="false" ht="15" hidden="false" customHeight="true" outlineLevel="0" collapsed="false">
      <c r="R999" s="5"/>
      <c r="S999" s="6"/>
      <c r="T999" s="5"/>
      <c r="U999" s="6"/>
      <c r="V999" s="5"/>
      <c r="W999" s="35"/>
      <c r="X999" s="36"/>
      <c r="Y999" s="9"/>
      <c r="AA999" s="9"/>
      <c r="AB999" s="17"/>
      <c r="AC999" s="9"/>
      <c r="AE999" s="9"/>
      <c r="AF999" s="37"/>
      <c r="AG999" s="16"/>
      <c r="AK999" s="6"/>
      <c r="AM999" s="6"/>
      <c r="AP999" s="38"/>
      <c r="AQ999" s="9"/>
      <c r="AR999" s="14"/>
      <c r="AS999" s="39"/>
      <c r="AU999" s="9"/>
      <c r="AW999" s="9"/>
    </row>
    <row r="1000" customFormat="false" ht="15" hidden="false" customHeight="true" outlineLevel="0" collapsed="false">
      <c r="R1000" s="5"/>
      <c r="S1000" s="6"/>
      <c r="T1000" s="5"/>
      <c r="U1000" s="6"/>
      <c r="V1000" s="5"/>
      <c r="W1000" s="35"/>
      <c r="X1000" s="36"/>
      <c r="Y1000" s="9"/>
      <c r="AA1000" s="9"/>
      <c r="AB1000" s="17"/>
      <c r="AC1000" s="9"/>
      <c r="AE1000" s="9"/>
      <c r="AF1000" s="37"/>
      <c r="AG1000" s="16"/>
      <c r="AK1000" s="6"/>
      <c r="AM1000" s="6"/>
      <c r="AP1000" s="38"/>
      <c r="AQ1000" s="9"/>
      <c r="AR1000" s="14"/>
      <c r="AS1000" s="39"/>
      <c r="AU1000" s="9"/>
      <c r="AW1000" s="9"/>
    </row>
    <row r="1001" customFormat="false" ht="15" hidden="false" customHeight="true" outlineLevel="0" collapsed="false">
      <c r="R1001" s="5"/>
      <c r="S1001" s="6"/>
      <c r="T1001" s="5"/>
      <c r="U1001" s="6"/>
      <c r="V1001" s="5"/>
      <c r="W1001" s="35"/>
      <c r="X1001" s="36"/>
      <c r="Y1001" s="9"/>
      <c r="AA1001" s="9"/>
      <c r="AB1001" s="17"/>
      <c r="AC1001" s="9"/>
      <c r="AE1001" s="9"/>
      <c r="AF1001" s="37"/>
      <c r="AG1001" s="16"/>
      <c r="AK1001" s="6"/>
      <c r="AM1001" s="6"/>
      <c r="AP1001" s="38"/>
      <c r="AQ1001" s="9"/>
      <c r="AR1001" s="14"/>
      <c r="AS1001" s="39"/>
      <c r="AU1001" s="9"/>
      <c r="AW1001" s="9"/>
    </row>
    <row r="1002" customFormat="false" ht="15" hidden="false" customHeight="true" outlineLevel="0" collapsed="false">
      <c r="R1002" s="5"/>
      <c r="S1002" s="6"/>
      <c r="T1002" s="5"/>
      <c r="U1002" s="6"/>
      <c r="V1002" s="5"/>
      <c r="W1002" s="35"/>
      <c r="X1002" s="36"/>
      <c r="Y1002" s="9"/>
      <c r="AA1002" s="9"/>
      <c r="AB1002" s="17"/>
      <c r="AC1002" s="9"/>
      <c r="AE1002" s="9"/>
      <c r="AF1002" s="37"/>
      <c r="AG1002" s="16"/>
      <c r="AK1002" s="6"/>
      <c r="AM1002" s="6"/>
      <c r="AP1002" s="38"/>
      <c r="AQ1002" s="9"/>
      <c r="AR1002" s="14"/>
      <c r="AS1002" s="39"/>
      <c r="AU1002" s="9"/>
      <c r="AW1002" s="9"/>
    </row>
    <row r="1003" customFormat="false" ht="15" hidden="false" customHeight="true" outlineLevel="0" collapsed="false">
      <c r="R1003" s="5"/>
      <c r="S1003" s="6"/>
      <c r="T1003" s="5"/>
      <c r="U1003" s="6"/>
      <c r="V1003" s="5"/>
      <c r="W1003" s="35"/>
      <c r="X1003" s="36"/>
      <c r="Y1003" s="9"/>
      <c r="AA1003" s="9"/>
      <c r="AB1003" s="17"/>
      <c r="AC1003" s="9"/>
      <c r="AE1003" s="9"/>
      <c r="AF1003" s="37"/>
      <c r="AG1003" s="16"/>
      <c r="AK1003" s="6"/>
      <c r="AM1003" s="6"/>
      <c r="AP1003" s="38"/>
      <c r="AQ1003" s="9"/>
      <c r="AR1003" s="14"/>
      <c r="AS1003" s="39"/>
      <c r="AU1003" s="9"/>
      <c r="AW1003" s="9"/>
    </row>
    <row r="1004" customFormat="false" ht="15" hidden="false" customHeight="true" outlineLevel="0" collapsed="false">
      <c r="R1004" s="5"/>
      <c r="S1004" s="6"/>
      <c r="T1004" s="5"/>
      <c r="U1004" s="6"/>
      <c r="V1004" s="5"/>
      <c r="W1004" s="35"/>
      <c r="X1004" s="36"/>
      <c r="Y1004" s="9"/>
      <c r="AA1004" s="9"/>
      <c r="AB1004" s="17"/>
      <c r="AC1004" s="9"/>
      <c r="AE1004" s="9"/>
      <c r="AF1004" s="37"/>
      <c r="AG1004" s="16"/>
      <c r="AK1004" s="6"/>
      <c r="AM1004" s="6"/>
      <c r="AP1004" s="38"/>
      <c r="AQ1004" s="9"/>
      <c r="AR1004" s="14"/>
      <c r="AS1004" s="39"/>
      <c r="AU1004" s="9"/>
      <c r="AW1004" s="9"/>
    </row>
    <row r="1005" customFormat="false" ht="15" hidden="false" customHeight="true" outlineLevel="0" collapsed="false">
      <c r="R1005" s="5"/>
      <c r="S1005" s="6"/>
      <c r="T1005" s="5"/>
      <c r="U1005" s="6"/>
      <c r="V1005" s="5"/>
      <c r="W1005" s="35"/>
      <c r="X1005" s="36"/>
      <c r="Y1005" s="9"/>
      <c r="AA1005" s="9"/>
      <c r="AB1005" s="17"/>
      <c r="AC1005" s="9"/>
      <c r="AE1005" s="9"/>
      <c r="AF1005" s="37"/>
      <c r="AG1005" s="16"/>
      <c r="AK1005" s="6"/>
      <c r="AM1005" s="6"/>
      <c r="AP1005" s="38"/>
      <c r="AQ1005" s="9"/>
      <c r="AR1005" s="14"/>
      <c r="AS1005" s="39"/>
      <c r="AU1005" s="9"/>
      <c r="AW1005" s="9"/>
    </row>
    <row r="1006" customFormat="false" ht="15" hidden="false" customHeight="true" outlineLevel="0" collapsed="false">
      <c r="R1006" s="5"/>
      <c r="S1006" s="6"/>
      <c r="T1006" s="5"/>
      <c r="U1006" s="6"/>
      <c r="V1006" s="5"/>
      <c r="W1006" s="35"/>
      <c r="X1006" s="36"/>
      <c r="Y1006" s="9"/>
      <c r="AA1006" s="9"/>
      <c r="AB1006" s="17"/>
      <c r="AC1006" s="9"/>
      <c r="AE1006" s="9"/>
      <c r="AF1006" s="37"/>
      <c r="AG1006" s="16"/>
      <c r="AK1006" s="6"/>
      <c r="AM1006" s="6"/>
      <c r="AP1006" s="38"/>
      <c r="AQ1006" s="9"/>
      <c r="AR1006" s="14"/>
      <c r="AS1006" s="39"/>
      <c r="AU1006" s="9"/>
      <c r="AW1006" s="9"/>
    </row>
    <row r="1007" customFormat="false" ht="15" hidden="false" customHeight="true" outlineLevel="0" collapsed="false">
      <c r="R1007" s="5"/>
      <c r="S1007" s="6"/>
      <c r="T1007" s="5"/>
      <c r="U1007" s="6"/>
      <c r="V1007" s="5"/>
      <c r="W1007" s="35"/>
      <c r="X1007" s="36"/>
      <c r="Y1007" s="9"/>
      <c r="AA1007" s="9"/>
      <c r="AB1007" s="17"/>
      <c r="AC1007" s="9"/>
      <c r="AE1007" s="9"/>
      <c r="AF1007" s="37"/>
      <c r="AG1007" s="16"/>
      <c r="AK1007" s="6"/>
      <c r="AM1007" s="6"/>
      <c r="AP1007" s="38"/>
      <c r="AQ1007" s="9"/>
      <c r="AR1007" s="14"/>
      <c r="AS1007" s="39"/>
      <c r="AU1007" s="9"/>
      <c r="AW1007" s="9"/>
    </row>
    <row r="1008" customFormat="false" ht="15" hidden="false" customHeight="true" outlineLevel="0" collapsed="false">
      <c r="R1008" s="5"/>
      <c r="S1008" s="6"/>
      <c r="T1008" s="5"/>
      <c r="U1008" s="6"/>
      <c r="V1008" s="5"/>
      <c r="W1008" s="35"/>
      <c r="X1008" s="36"/>
      <c r="Y1008" s="9"/>
      <c r="AA1008" s="9"/>
      <c r="AB1008" s="17"/>
      <c r="AC1008" s="9"/>
      <c r="AE1008" s="9"/>
      <c r="AF1008" s="37"/>
      <c r="AG1008" s="16"/>
      <c r="AK1008" s="6"/>
      <c r="AM1008" s="6"/>
      <c r="AP1008" s="38"/>
      <c r="AQ1008" s="9"/>
      <c r="AR1008" s="14"/>
      <c r="AS1008" s="39"/>
      <c r="AU1008" s="9"/>
      <c r="AW1008" s="9"/>
    </row>
    <row r="1009" customFormat="false" ht="15" hidden="false" customHeight="true" outlineLevel="0" collapsed="false">
      <c r="R1009" s="5"/>
      <c r="S1009" s="6"/>
      <c r="T1009" s="5"/>
      <c r="U1009" s="6"/>
      <c r="V1009" s="5"/>
      <c r="W1009" s="35"/>
      <c r="X1009" s="36"/>
      <c r="Y1009" s="9"/>
      <c r="AA1009" s="9"/>
      <c r="AB1009" s="17"/>
      <c r="AC1009" s="9"/>
      <c r="AE1009" s="9"/>
      <c r="AF1009" s="37"/>
      <c r="AG1009" s="16"/>
      <c r="AK1009" s="6"/>
      <c r="AM1009" s="6"/>
      <c r="AP1009" s="38"/>
      <c r="AQ1009" s="9"/>
      <c r="AR1009" s="14"/>
      <c r="AS1009" s="39"/>
      <c r="AU1009" s="9"/>
      <c r="AW1009" s="9"/>
    </row>
    <row r="1010" customFormat="false" ht="15" hidden="false" customHeight="true" outlineLevel="0" collapsed="false">
      <c r="R1010" s="5"/>
      <c r="S1010" s="6"/>
      <c r="T1010" s="5"/>
      <c r="U1010" s="6"/>
      <c r="V1010" s="5"/>
      <c r="W1010" s="35"/>
      <c r="X1010" s="36"/>
      <c r="Y1010" s="9"/>
      <c r="AA1010" s="9"/>
      <c r="AB1010" s="17"/>
      <c r="AC1010" s="9"/>
      <c r="AE1010" s="9"/>
      <c r="AF1010" s="37"/>
      <c r="AG1010" s="16"/>
      <c r="AK1010" s="6"/>
      <c r="AM1010" s="6"/>
      <c r="AP1010" s="38"/>
      <c r="AQ1010" s="9"/>
      <c r="AR1010" s="14"/>
      <c r="AS1010" s="39"/>
      <c r="AU1010" s="9"/>
      <c r="AW1010" s="9"/>
    </row>
    <row r="1011" customFormat="false" ht="15" hidden="false" customHeight="true" outlineLevel="0" collapsed="false">
      <c r="R1011" s="5"/>
      <c r="S1011" s="6"/>
      <c r="T1011" s="5"/>
      <c r="U1011" s="6"/>
      <c r="V1011" s="5"/>
      <c r="W1011" s="35"/>
      <c r="X1011" s="36"/>
      <c r="Y1011" s="9"/>
      <c r="AA1011" s="9"/>
      <c r="AB1011" s="17"/>
      <c r="AC1011" s="9"/>
      <c r="AE1011" s="9"/>
      <c r="AF1011" s="37"/>
      <c r="AG1011" s="16"/>
      <c r="AK1011" s="6"/>
      <c r="AM1011" s="6"/>
      <c r="AP1011" s="38"/>
      <c r="AQ1011" s="9"/>
      <c r="AR1011" s="14"/>
      <c r="AS1011" s="39"/>
      <c r="AU1011" s="9"/>
      <c r="AW1011" s="9"/>
    </row>
    <row r="1012" customFormat="false" ht="15" hidden="false" customHeight="true" outlineLevel="0" collapsed="false">
      <c r="R1012" s="5"/>
      <c r="S1012" s="6"/>
      <c r="T1012" s="5"/>
      <c r="U1012" s="6"/>
      <c r="V1012" s="5"/>
      <c r="W1012" s="35"/>
      <c r="X1012" s="36"/>
      <c r="Y1012" s="9"/>
      <c r="AA1012" s="9"/>
      <c r="AB1012" s="17"/>
      <c r="AC1012" s="9"/>
      <c r="AE1012" s="9"/>
      <c r="AF1012" s="37"/>
      <c r="AG1012" s="16"/>
      <c r="AK1012" s="6"/>
      <c r="AM1012" s="6"/>
      <c r="AP1012" s="38"/>
      <c r="AQ1012" s="9"/>
      <c r="AR1012" s="14"/>
      <c r="AS1012" s="39"/>
      <c r="AU1012" s="9"/>
      <c r="AW1012" s="9"/>
    </row>
    <row r="1013" customFormat="false" ht="15" hidden="false" customHeight="true" outlineLevel="0" collapsed="false">
      <c r="R1013" s="5"/>
      <c r="S1013" s="6"/>
      <c r="T1013" s="5"/>
      <c r="U1013" s="6"/>
      <c r="V1013" s="5"/>
      <c r="W1013" s="35"/>
      <c r="X1013" s="36"/>
      <c r="Y1013" s="9"/>
      <c r="AA1013" s="9"/>
      <c r="AB1013" s="17"/>
      <c r="AC1013" s="9"/>
      <c r="AE1013" s="9"/>
      <c r="AF1013" s="37"/>
      <c r="AG1013" s="16"/>
      <c r="AK1013" s="6"/>
      <c r="AM1013" s="6"/>
      <c r="AP1013" s="38"/>
      <c r="AQ1013" s="9"/>
      <c r="AR1013" s="14"/>
      <c r="AS1013" s="39"/>
      <c r="AU1013" s="9"/>
      <c r="AW1013" s="9"/>
    </row>
    <row r="1014" customFormat="false" ht="15" hidden="false" customHeight="true" outlineLevel="0" collapsed="false">
      <c r="R1014" s="5"/>
      <c r="S1014" s="6"/>
      <c r="T1014" s="5"/>
      <c r="U1014" s="6"/>
      <c r="V1014" s="5"/>
      <c r="W1014" s="35"/>
      <c r="X1014" s="36"/>
      <c r="Y1014" s="9"/>
      <c r="AA1014" s="9"/>
      <c r="AB1014" s="17"/>
      <c r="AC1014" s="9"/>
      <c r="AE1014" s="9"/>
      <c r="AF1014" s="37"/>
      <c r="AG1014" s="16"/>
      <c r="AK1014" s="6"/>
      <c r="AM1014" s="6"/>
      <c r="AP1014" s="38"/>
      <c r="AQ1014" s="9"/>
      <c r="AR1014" s="14"/>
      <c r="AS1014" s="39"/>
      <c r="AU1014" s="9"/>
      <c r="AW1014" s="9"/>
    </row>
    <row r="1015" customFormat="false" ht="15" hidden="false" customHeight="true" outlineLevel="0" collapsed="false">
      <c r="R1015" s="5"/>
      <c r="S1015" s="6"/>
      <c r="T1015" s="5"/>
      <c r="U1015" s="6"/>
      <c r="V1015" s="5"/>
      <c r="W1015" s="35"/>
      <c r="X1015" s="36"/>
      <c r="Y1015" s="9"/>
      <c r="AA1015" s="9"/>
      <c r="AB1015" s="17"/>
      <c r="AC1015" s="9"/>
      <c r="AE1015" s="9"/>
      <c r="AF1015" s="37"/>
      <c r="AG1015" s="16"/>
      <c r="AK1015" s="6"/>
      <c r="AM1015" s="6"/>
      <c r="AP1015" s="38"/>
      <c r="AQ1015" s="9"/>
      <c r="AR1015" s="14"/>
      <c r="AS1015" s="39"/>
      <c r="AU1015" s="9"/>
      <c r="AW1015" s="9"/>
    </row>
    <row r="1016" customFormat="false" ht="15" hidden="false" customHeight="true" outlineLevel="0" collapsed="false">
      <c r="R1016" s="5"/>
      <c r="S1016" s="6"/>
      <c r="T1016" s="5"/>
      <c r="U1016" s="6"/>
      <c r="V1016" s="5"/>
      <c r="W1016" s="35"/>
      <c r="X1016" s="36"/>
      <c r="Y1016" s="9"/>
      <c r="AA1016" s="9"/>
      <c r="AB1016" s="17"/>
      <c r="AC1016" s="9"/>
      <c r="AE1016" s="9"/>
      <c r="AF1016" s="37"/>
      <c r="AG1016" s="16"/>
      <c r="AK1016" s="6"/>
      <c r="AM1016" s="6"/>
      <c r="AP1016" s="38"/>
      <c r="AQ1016" s="9"/>
      <c r="AR1016" s="14"/>
      <c r="AS1016" s="39"/>
      <c r="AU1016" s="9"/>
      <c r="AW1016" s="9"/>
    </row>
    <row r="1017" customFormat="false" ht="15" hidden="false" customHeight="true" outlineLevel="0" collapsed="false">
      <c r="R1017" s="5"/>
      <c r="S1017" s="6"/>
      <c r="T1017" s="5"/>
      <c r="U1017" s="6"/>
      <c r="V1017" s="5"/>
      <c r="W1017" s="35"/>
      <c r="X1017" s="36"/>
      <c r="Y1017" s="9"/>
      <c r="AA1017" s="9"/>
      <c r="AB1017" s="17"/>
      <c r="AC1017" s="9"/>
      <c r="AE1017" s="9"/>
      <c r="AF1017" s="37"/>
      <c r="AG1017" s="16"/>
      <c r="AK1017" s="6"/>
      <c r="AM1017" s="6"/>
      <c r="AP1017" s="38"/>
      <c r="AQ1017" s="9"/>
      <c r="AR1017" s="14"/>
      <c r="AS1017" s="39"/>
      <c r="AU1017" s="9"/>
      <c r="AW1017" s="9"/>
    </row>
    <row r="1018" customFormat="false" ht="15" hidden="false" customHeight="true" outlineLevel="0" collapsed="false">
      <c r="R1018" s="5"/>
      <c r="S1018" s="6"/>
      <c r="T1018" s="5"/>
      <c r="U1018" s="6"/>
      <c r="V1018" s="5"/>
      <c r="W1018" s="35"/>
      <c r="X1018" s="36"/>
      <c r="Y1018" s="9"/>
      <c r="AA1018" s="9"/>
      <c r="AB1018" s="17"/>
      <c r="AC1018" s="9"/>
      <c r="AE1018" s="9"/>
      <c r="AF1018" s="37"/>
      <c r="AG1018" s="16"/>
      <c r="AK1018" s="6"/>
      <c r="AM1018" s="6"/>
      <c r="AP1018" s="38"/>
      <c r="AQ1018" s="9"/>
      <c r="AR1018" s="14"/>
      <c r="AS1018" s="39"/>
      <c r="AU1018" s="9"/>
      <c r="AW1018" s="9"/>
    </row>
    <row r="1019" customFormat="false" ht="15" hidden="false" customHeight="true" outlineLevel="0" collapsed="false">
      <c r="R1019" s="5"/>
      <c r="S1019" s="6"/>
      <c r="T1019" s="5"/>
      <c r="U1019" s="6"/>
      <c r="V1019" s="5"/>
      <c r="W1019" s="35"/>
      <c r="X1019" s="36"/>
      <c r="Y1019" s="9"/>
      <c r="AA1019" s="9"/>
      <c r="AB1019" s="17"/>
      <c r="AC1019" s="9"/>
      <c r="AE1019" s="9"/>
      <c r="AF1019" s="37"/>
      <c r="AG1019" s="16"/>
      <c r="AK1019" s="6"/>
      <c r="AM1019" s="6"/>
      <c r="AP1019" s="38"/>
      <c r="AQ1019" s="9"/>
      <c r="AR1019" s="14"/>
      <c r="AS1019" s="39"/>
      <c r="AU1019" s="9"/>
      <c r="AW1019" s="9"/>
    </row>
    <row r="1020" customFormat="false" ht="15" hidden="false" customHeight="true" outlineLevel="0" collapsed="false">
      <c r="R1020" s="5"/>
      <c r="S1020" s="6"/>
      <c r="T1020" s="5"/>
      <c r="U1020" s="6"/>
      <c r="V1020" s="5"/>
      <c r="W1020" s="35"/>
      <c r="X1020" s="36"/>
      <c r="Y1020" s="9"/>
      <c r="AA1020" s="9"/>
      <c r="AB1020" s="17"/>
      <c r="AC1020" s="9"/>
      <c r="AE1020" s="9"/>
      <c r="AF1020" s="37"/>
      <c r="AG1020" s="16"/>
      <c r="AK1020" s="6"/>
      <c r="AM1020" s="6"/>
      <c r="AP1020" s="38"/>
      <c r="AQ1020" s="9"/>
      <c r="AR1020" s="14"/>
      <c r="AS1020" s="39"/>
      <c r="AU1020" s="9"/>
      <c r="AW1020" s="9"/>
    </row>
    <row r="1021" customFormat="false" ht="15" hidden="false" customHeight="true" outlineLevel="0" collapsed="false">
      <c r="R1021" s="5"/>
      <c r="S1021" s="6"/>
      <c r="T1021" s="5"/>
      <c r="U1021" s="6"/>
      <c r="V1021" s="5"/>
      <c r="W1021" s="35"/>
      <c r="X1021" s="36"/>
      <c r="Y1021" s="9"/>
      <c r="AA1021" s="9"/>
      <c r="AB1021" s="17"/>
      <c r="AC1021" s="9"/>
      <c r="AE1021" s="9"/>
      <c r="AF1021" s="37"/>
      <c r="AG1021" s="16"/>
      <c r="AK1021" s="6"/>
      <c r="AM1021" s="6"/>
      <c r="AP1021" s="38"/>
      <c r="AQ1021" s="9"/>
      <c r="AR1021" s="14"/>
      <c r="AS1021" s="39"/>
      <c r="AU1021" s="9"/>
      <c r="AW1021" s="9"/>
    </row>
    <row r="1022" customFormat="false" ht="15" hidden="false" customHeight="true" outlineLevel="0" collapsed="false">
      <c r="R1022" s="5"/>
      <c r="S1022" s="6"/>
      <c r="T1022" s="5"/>
      <c r="U1022" s="6"/>
      <c r="V1022" s="5"/>
      <c r="W1022" s="35"/>
      <c r="X1022" s="36"/>
      <c r="Y1022" s="9"/>
      <c r="AA1022" s="9"/>
      <c r="AB1022" s="17"/>
      <c r="AC1022" s="9"/>
      <c r="AE1022" s="9"/>
      <c r="AF1022" s="37"/>
      <c r="AG1022" s="16"/>
      <c r="AK1022" s="6"/>
      <c r="AM1022" s="6"/>
      <c r="AP1022" s="38"/>
      <c r="AQ1022" s="9"/>
      <c r="AR1022" s="14"/>
      <c r="AS1022" s="39"/>
      <c r="AU1022" s="9"/>
      <c r="AW1022" s="9"/>
    </row>
    <row r="1023" customFormat="false" ht="15" hidden="false" customHeight="true" outlineLevel="0" collapsed="false">
      <c r="R1023" s="5"/>
      <c r="S1023" s="6"/>
      <c r="T1023" s="5"/>
      <c r="U1023" s="6"/>
      <c r="V1023" s="5"/>
      <c r="W1023" s="35"/>
      <c r="X1023" s="36"/>
      <c r="Y1023" s="9"/>
      <c r="AA1023" s="9"/>
      <c r="AB1023" s="17"/>
      <c r="AC1023" s="9"/>
      <c r="AE1023" s="9"/>
      <c r="AF1023" s="37"/>
      <c r="AG1023" s="16"/>
      <c r="AK1023" s="6"/>
      <c r="AM1023" s="6"/>
      <c r="AP1023" s="38"/>
      <c r="AQ1023" s="9"/>
      <c r="AR1023" s="14"/>
      <c r="AS1023" s="39"/>
      <c r="AU1023" s="9"/>
      <c r="AW1023" s="9"/>
    </row>
    <row r="1024" customFormat="false" ht="15" hidden="false" customHeight="true" outlineLevel="0" collapsed="false">
      <c r="R1024" s="5"/>
      <c r="S1024" s="6"/>
      <c r="T1024" s="5"/>
      <c r="U1024" s="6"/>
      <c r="V1024" s="5"/>
      <c r="W1024" s="35"/>
      <c r="X1024" s="36"/>
      <c r="Y1024" s="9"/>
      <c r="AA1024" s="9"/>
      <c r="AB1024" s="17"/>
      <c r="AC1024" s="9"/>
      <c r="AE1024" s="9"/>
      <c r="AF1024" s="37"/>
      <c r="AG1024" s="16"/>
      <c r="AK1024" s="6"/>
      <c r="AM1024" s="6"/>
      <c r="AP1024" s="38"/>
      <c r="AQ1024" s="9"/>
      <c r="AR1024" s="14"/>
      <c r="AS1024" s="39"/>
      <c r="AU1024" s="9"/>
      <c r="AW1024" s="9"/>
    </row>
    <row r="1025" customFormat="false" ht="15" hidden="false" customHeight="true" outlineLevel="0" collapsed="false">
      <c r="R1025" s="5"/>
      <c r="S1025" s="6"/>
      <c r="T1025" s="5"/>
      <c r="U1025" s="6"/>
      <c r="V1025" s="5"/>
      <c r="W1025" s="35"/>
      <c r="X1025" s="36"/>
      <c r="Y1025" s="9"/>
      <c r="AA1025" s="9"/>
      <c r="AB1025" s="17"/>
      <c r="AC1025" s="9"/>
      <c r="AE1025" s="9"/>
      <c r="AF1025" s="37"/>
      <c r="AG1025" s="16"/>
      <c r="AK1025" s="6"/>
      <c r="AM1025" s="6"/>
      <c r="AP1025" s="38"/>
      <c r="AQ1025" s="9"/>
      <c r="AR1025" s="14"/>
      <c r="AS1025" s="39"/>
      <c r="AU1025" s="9"/>
      <c r="AW1025" s="9"/>
    </row>
    <row r="1026" customFormat="false" ht="15" hidden="false" customHeight="true" outlineLevel="0" collapsed="false">
      <c r="R1026" s="5"/>
      <c r="S1026" s="6"/>
      <c r="T1026" s="5"/>
      <c r="U1026" s="6"/>
      <c r="V1026" s="5"/>
      <c r="W1026" s="35"/>
      <c r="X1026" s="36"/>
      <c r="Y1026" s="9"/>
      <c r="AA1026" s="9"/>
      <c r="AB1026" s="17"/>
      <c r="AC1026" s="9"/>
      <c r="AE1026" s="9"/>
      <c r="AF1026" s="37"/>
      <c r="AG1026" s="16"/>
      <c r="AK1026" s="6"/>
      <c r="AM1026" s="6"/>
      <c r="AP1026" s="38"/>
      <c r="AQ1026" s="9"/>
      <c r="AR1026" s="14"/>
      <c r="AS1026" s="39"/>
      <c r="AU1026" s="9"/>
      <c r="AW1026" s="9"/>
    </row>
    <row r="1027" customFormat="false" ht="15" hidden="false" customHeight="true" outlineLevel="0" collapsed="false">
      <c r="R1027" s="5"/>
      <c r="S1027" s="6"/>
      <c r="T1027" s="5"/>
      <c r="U1027" s="6"/>
      <c r="V1027" s="5"/>
      <c r="W1027" s="35"/>
      <c r="X1027" s="36"/>
      <c r="Y1027" s="9"/>
      <c r="AA1027" s="9"/>
      <c r="AB1027" s="17"/>
      <c r="AC1027" s="9"/>
      <c r="AE1027" s="9"/>
      <c r="AF1027" s="37"/>
      <c r="AG1027" s="16"/>
      <c r="AK1027" s="6"/>
      <c r="AM1027" s="6"/>
      <c r="AP1027" s="38"/>
      <c r="AQ1027" s="9"/>
      <c r="AR1027" s="14"/>
      <c r="AS1027" s="39"/>
      <c r="AU1027" s="9"/>
      <c r="AW1027" s="9"/>
    </row>
    <row r="1028" customFormat="false" ht="15" hidden="false" customHeight="true" outlineLevel="0" collapsed="false">
      <c r="R1028" s="5"/>
      <c r="S1028" s="6"/>
      <c r="T1028" s="5"/>
      <c r="U1028" s="6"/>
      <c r="V1028" s="5"/>
      <c r="W1028" s="35"/>
      <c r="X1028" s="36"/>
      <c r="Y1028" s="9"/>
      <c r="AA1028" s="9"/>
      <c r="AB1028" s="17"/>
      <c r="AC1028" s="9"/>
      <c r="AE1028" s="9"/>
      <c r="AF1028" s="37"/>
      <c r="AG1028" s="16"/>
      <c r="AK1028" s="6"/>
      <c r="AM1028" s="6"/>
      <c r="AP1028" s="38"/>
      <c r="AQ1028" s="9"/>
      <c r="AR1028" s="14"/>
      <c r="AS1028" s="39"/>
      <c r="AU1028" s="9"/>
      <c r="AW1028" s="9"/>
    </row>
    <row r="1029" customFormat="false" ht="15" hidden="false" customHeight="true" outlineLevel="0" collapsed="false">
      <c r="R1029" s="5"/>
      <c r="S1029" s="6"/>
      <c r="T1029" s="5"/>
      <c r="U1029" s="6"/>
      <c r="V1029" s="5"/>
      <c r="W1029" s="35"/>
      <c r="X1029" s="36"/>
      <c r="Y1029" s="9"/>
      <c r="AA1029" s="9"/>
      <c r="AB1029" s="17"/>
      <c r="AC1029" s="9"/>
      <c r="AE1029" s="9"/>
      <c r="AF1029" s="37"/>
      <c r="AG1029" s="16"/>
      <c r="AK1029" s="6"/>
      <c r="AM1029" s="6"/>
      <c r="AP1029" s="38"/>
      <c r="AQ1029" s="9"/>
      <c r="AR1029" s="14"/>
      <c r="AS1029" s="39"/>
      <c r="AU1029" s="9"/>
      <c r="AW1029" s="9"/>
    </row>
    <row r="1030" customFormat="false" ht="15" hidden="false" customHeight="true" outlineLevel="0" collapsed="false">
      <c r="R1030" s="5"/>
      <c r="S1030" s="6"/>
      <c r="T1030" s="5"/>
      <c r="U1030" s="6"/>
      <c r="V1030" s="5"/>
      <c r="W1030" s="35"/>
      <c r="X1030" s="36"/>
      <c r="Y1030" s="9"/>
      <c r="AA1030" s="9"/>
      <c r="AB1030" s="17"/>
      <c r="AC1030" s="9"/>
      <c r="AE1030" s="9"/>
      <c r="AF1030" s="37"/>
      <c r="AG1030" s="16"/>
      <c r="AK1030" s="6"/>
      <c r="AM1030" s="6"/>
      <c r="AP1030" s="38"/>
      <c r="AQ1030" s="9"/>
      <c r="AR1030" s="14"/>
      <c r="AS1030" s="39"/>
      <c r="AU1030" s="9"/>
      <c r="AW1030" s="9"/>
    </row>
    <row r="1031" customFormat="false" ht="15" hidden="false" customHeight="true" outlineLevel="0" collapsed="false">
      <c r="R1031" s="5"/>
      <c r="S1031" s="6"/>
      <c r="T1031" s="5"/>
      <c r="U1031" s="6"/>
      <c r="V1031" s="5"/>
      <c r="W1031" s="35"/>
      <c r="X1031" s="36"/>
      <c r="Y1031" s="9"/>
      <c r="AA1031" s="9"/>
      <c r="AB1031" s="17"/>
      <c r="AC1031" s="9"/>
      <c r="AE1031" s="9"/>
      <c r="AF1031" s="37"/>
      <c r="AG1031" s="16"/>
      <c r="AK1031" s="6"/>
      <c r="AM1031" s="6"/>
      <c r="AP1031" s="38"/>
      <c r="AQ1031" s="9"/>
      <c r="AR1031" s="14"/>
      <c r="AS1031" s="39"/>
      <c r="AU1031" s="9"/>
      <c r="AW1031" s="9"/>
    </row>
    <row r="1032" customFormat="false" ht="15" hidden="false" customHeight="true" outlineLevel="0" collapsed="false">
      <c r="R1032" s="5"/>
      <c r="S1032" s="6"/>
      <c r="T1032" s="5"/>
      <c r="U1032" s="6"/>
      <c r="V1032" s="5"/>
      <c r="W1032" s="35"/>
      <c r="X1032" s="36"/>
      <c r="Y1032" s="9"/>
      <c r="AA1032" s="9"/>
      <c r="AB1032" s="17"/>
      <c r="AC1032" s="9"/>
      <c r="AE1032" s="9"/>
      <c r="AF1032" s="37"/>
      <c r="AG1032" s="16"/>
      <c r="AK1032" s="6"/>
      <c r="AM1032" s="6"/>
      <c r="AP1032" s="38"/>
      <c r="AQ1032" s="9"/>
      <c r="AR1032" s="14"/>
      <c r="AS1032" s="39"/>
      <c r="AU1032" s="9"/>
      <c r="AW1032" s="9"/>
    </row>
    <row r="1033" customFormat="false" ht="15" hidden="false" customHeight="true" outlineLevel="0" collapsed="false">
      <c r="R1033" s="5"/>
      <c r="S1033" s="6"/>
      <c r="T1033" s="5"/>
      <c r="U1033" s="6"/>
      <c r="V1033" s="5"/>
      <c r="W1033" s="35"/>
      <c r="X1033" s="36"/>
      <c r="Y1033" s="9"/>
      <c r="AA1033" s="9"/>
      <c r="AB1033" s="17"/>
      <c r="AC1033" s="9"/>
      <c r="AE1033" s="9"/>
      <c r="AF1033" s="37"/>
      <c r="AG1033" s="16"/>
      <c r="AK1033" s="6"/>
      <c r="AM1033" s="6"/>
      <c r="AP1033" s="38"/>
      <c r="AQ1033" s="9"/>
      <c r="AR1033" s="14"/>
      <c r="AS1033" s="39"/>
      <c r="AU1033" s="9"/>
      <c r="AW1033" s="9"/>
    </row>
    <row r="1034" customFormat="false" ht="15" hidden="false" customHeight="true" outlineLevel="0" collapsed="false">
      <c r="R1034" s="5"/>
      <c r="S1034" s="6"/>
      <c r="T1034" s="5"/>
      <c r="U1034" s="6"/>
      <c r="V1034" s="5"/>
      <c r="W1034" s="35"/>
      <c r="X1034" s="36"/>
      <c r="Y1034" s="9"/>
      <c r="AA1034" s="9"/>
      <c r="AB1034" s="17"/>
      <c r="AC1034" s="9"/>
      <c r="AE1034" s="9"/>
      <c r="AF1034" s="37"/>
      <c r="AG1034" s="16"/>
      <c r="AK1034" s="6"/>
      <c r="AM1034" s="6"/>
      <c r="AP1034" s="38"/>
      <c r="AQ1034" s="9"/>
      <c r="AR1034" s="14"/>
      <c r="AS1034" s="39"/>
      <c r="AU1034" s="9"/>
      <c r="AW1034" s="9"/>
    </row>
    <row r="1035" customFormat="false" ht="15" hidden="false" customHeight="true" outlineLevel="0" collapsed="false">
      <c r="R1035" s="5"/>
      <c r="S1035" s="6"/>
      <c r="T1035" s="5"/>
      <c r="U1035" s="6"/>
      <c r="V1035" s="5"/>
      <c r="W1035" s="35"/>
      <c r="X1035" s="36"/>
      <c r="Y1035" s="9"/>
      <c r="AA1035" s="9"/>
      <c r="AB1035" s="17"/>
      <c r="AC1035" s="9"/>
      <c r="AE1035" s="9"/>
      <c r="AF1035" s="37"/>
      <c r="AG1035" s="16"/>
      <c r="AK1035" s="6"/>
      <c r="AM1035" s="6"/>
      <c r="AP1035" s="38"/>
      <c r="AQ1035" s="9"/>
      <c r="AR1035" s="14"/>
      <c r="AS1035" s="39"/>
      <c r="AU1035" s="9"/>
      <c r="AW1035" s="9"/>
    </row>
    <row r="1036" customFormat="false" ht="15" hidden="false" customHeight="true" outlineLevel="0" collapsed="false">
      <c r="R1036" s="5"/>
      <c r="S1036" s="6"/>
      <c r="T1036" s="5"/>
      <c r="U1036" s="6"/>
      <c r="V1036" s="5"/>
      <c r="W1036" s="35"/>
      <c r="X1036" s="36"/>
      <c r="Y1036" s="9"/>
      <c r="AA1036" s="9"/>
      <c r="AB1036" s="17"/>
      <c r="AC1036" s="9"/>
      <c r="AE1036" s="9"/>
      <c r="AF1036" s="37"/>
      <c r="AG1036" s="16"/>
      <c r="AK1036" s="6"/>
      <c r="AM1036" s="6"/>
      <c r="AP1036" s="38"/>
      <c r="AQ1036" s="9"/>
      <c r="AR1036" s="14"/>
      <c r="AS1036" s="39"/>
      <c r="AU1036" s="9"/>
      <c r="AW1036" s="9"/>
    </row>
    <row r="1037" customFormat="false" ht="15" hidden="false" customHeight="true" outlineLevel="0" collapsed="false">
      <c r="R1037" s="5"/>
      <c r="S1037" s="6"/>
      <c r="T1037" s="5"/>
      <c r="U1037" s="6"/>
      <c r="V1037" s="5"/>
      <c r="W1037" s="35"/>
      <c r="X1037" s="36"/>
      <c r="Y1037" s="9"/>
      <c r="AA1037" s="9"/>
      <c r="AB1037" s="17"/>
      <c r="AC1037" s="9"/>
      <c r="AE1037" s="9"/>
      <c r="AF1037" s="37"/>
      <c r="AG1037" s="16"/>
      <c r="AK1037" s="6"/>
      <c r="AM1037" s="6"/>
      <c r="AP1037" s="38"/>
      <c r="AQ1037" s="9"/>
      <c r="AR1037" s="14"/>
      <c r="AS1037" s="39"/>
      <c r="AU1037" s="9"/>
      <c r="AW1037" s="9"/>
    </row>
    <row r="1038" customFormat="false" ht="15" hidden="false" customHeight="true" outlineLevel="0" collapsed="false">
      <c r="R1038" s="5"/>
      <c r="S1038" s="6"/>
      <c r="T1038" s="5"/>
      <c r="U1038" s="6"/>
      <c r="V1038" s="5"/>
      <c r="W1038" s="35"/>
      <c r="X1038" s="36"/>
      <c r="Y1038" s="9"/>
      <c r="AA1038" s="9"/>
      <c r="AB1038" s="17"/>
      <c r="AC1038" s="9"/>
      <c r="AE1038" s="9"/>
      <c r="AF1038" s="37"/>
      <c r="AG1038" s="16"/>
      <c r="AK1038" s="6"/>
      <c r="AM1038" s="6"/>
      <c r="AP1038" s="38"/>
      <c r="AQ1038" s="9"/>
      <c r="AR1038" s="14"/>
      <c r="AS1038" s="39"/>
      <c r="AU1038" s="9"/>
      <c r="AW1038" s="9"/>
    </row>
    <row r="1039" customFormat="false" ht="15" hidden="false" customHeight="true" outlineLevel="0" collapsed="false">
      <c r="R1039" s="5"/>
      <c r="S1039" s="6"/>
      <c r="T1039" s="5"/>
      <c r="U1039" s="6"/>
      <c r="V1039" s="5"/>
      <c r="W1039" s="35"/>
      <c r="X1039" s="36"/>
      <c r="Y1039" s="9"/>
      <c r="AA1039" s="9"/>
      <c r="AB1039" s="17"/>
      <c r="AC1039" s="9"/>
      <c r="AE1039" s="9"/>
      <c r="AF1039" s="37"/>
      <c r="AG1039" s="16"/>
      <c r="AK1039" s="6"/>
      <c r="AM1039" s="6"/>
      <c r="AP1039" s="38"/>
      <c r="AQ1039" s="9"/>
      <c r="AR1039" s="14"/>
      <c r="AS1039" s="39"/>
      <c r="AU1039" s="9"/>
      <c r="AW1039" s="9"/>
    </row>
    <row r="1040" customFormat="false" ht="15" hidden="false" customHeight="true" outlineLevel="0" collapsed="false">
      <c r="R1040" s="5"/>
      <c r="S1040" s="6"/>
      <c r="T1040" s="5"/>
      <c r="U1040" s="6"/>
      <c r="V1040" s="5"/>
      <c r="W1040" s="35"/>
      <c r="X1040" s="36"/>
      <c r="Y1040" s="9"/>
      <c r="AA1040" s="9"/>
      <c r="AB1040" s="17"/>
      <c r="AC1040" s="9"/>
      <c r="AE1040" s="9"/>
      <c r="AF1040" s="37"/>
      <c r="AG1040" s="16"/>
      <c r="AK1040" s="6"/>
      <c r="AM1040" s="6"/>
      <c r="AP1040" s="38"/>
      <c r="AQ1040" s="9"/>
      <c r="AR1040" s="14"/>
      <c r="AS1040" s="39"/>
      <c r="AU1040" s="9"/>
      <c r="AW1040" s="9"/>
    </row>
    <row r="1041" customFormat="false" ht="15" hidden="false" customHeight="true" outlineLevel="0" collapsed="false">
      <c r="R1041" s="5"/>
      <c r="S1041" s="6"/>
      <c r="T1041" s="5"/>
      <c r="U1041" s="6"/>
      <c r="V1041" s="5"/>
      <c r="W1041" s="35"/>
      <c r="X1041" s="36"/>
      <c r="Y1041" s="9"/>
      <c r="AA1041" s="9"/>
      <c r="AB1041" s="17"/>
      <c r="AC1041" s="9"/>
      <c r="AE1041" s="9"/>
      <c r="AF1041" s="37"/>
      <c r="AG1041" s="16"/>
      <c r="AK1041" s="6"/>
      <c r="AM1041" s="6"/>
      <c r="AP1041" s="38"/>
      <c r="AQ1041" s="9"/>
      <c r="AR1041" s="14"/>
      <c r="AS1041" s="39"/>
      <c r="AU1041" s="9"/>
      <c r="AW1041" s="9"/>
    </row>
    <row r="1042" customFormat="false" ht="15" hidden="false" customHeight="true" outlineLevel="0" collapsed="false">
      <c r="R1042" s="5"/>
      <c r="S1042" s="6"/>
      <c r="T1042" s="5"/>
      <c r="U1042" s="6"/>
      <c r="V1042" s="5"/>
      <c r="W1042" s="35"/>
      <c r="X1042" s="36"/>
      <c r="Y1042" s="9"/>
      <c r="AA1042" s="9"/>
      <c r="AB1042" s="17"/>
      <c r="AC1042" s="9"/>
      <c r="AE1042" s="9"/>
      <c r="AF1042" s="37"/>
      <c r="AG1042" s="16"/>
      <c r="AK1042" s="6"/>
      <c r="AM1042" s="6"/>
      <c r="AP1042" s="38"/>
      <c r="AQ1042" s="9"/>
      <c r="AR1042" s="14"/>
      <c r="AS1042" s="39"/>
      <c r="AU1042" s="9"/>
      <c r="AW1042" s="9"/>
    </row>
    <row r="1043" customFormat="false" ht="15" hidden="false" customHeight="true" outlineLevel="0" collapsed="false">
      <c r="R1043" s="5"/>
      <c r="S1043" s="6"/>
      <c r="T1043" s="5"/>
      <c r="U1043" s="6"/>
      <c r="V1043" s="5"/>
      <c r="W1043" s="35"/>
      <c r="X1043" s="36"/>
      <c r="Y1043" s="9"/>
      <c r="AA1043" s="9"/>
      <c r="AB1043" s="17"/>
      <c r="AC1043" s="9"/>
      <c r="AE1043" s="9"/>
      <c r="AF1043" s="37"/>
      <c r="AG1043" s="16"/>
      <c r="AK1043" s="6"/>
      <c r="AM1043" s="6"/>
      <c r="AP1043" s="38"/>
      <c r="AQ1043" s="9"/>
      <c r="AR1043" s="14"/>
      <c r="AS1043" s="39"/>
      <c r="AU1043" s="9"/>
      <c r="AW1043" s="9"/>
    </row>
    <row r="1044" customFormat="false" ht="15" hidden="false" customHeight="true" outlineLevel="0" collapsed="false">
      <c r="R1044" s="5"/>
      <c r="S1044" s="6"/>
      <c r="T1044" s="5"/>
      <c r="U1044" s="6"/>
      <c r="V1044" s="5"/>
      <c r="W1044" s="35"/>
      <c r="X1044" s="36"/>
      <c r="Y1044" s="9"/>
      <c r="AA1044" s="9"/>
      <c r="AB1044" s="17"/>
      <c r="AC1044" s="9"/>
      <c r="AE1044" s="9"/>
      <c r="AF1044" s="37"/>
      <c r="AG1044" s="16"/>
      <c r="AK1044" s="6"/>
      <c r="AM1044" s="6"/>
      <c r="AP1044" s="38"/>
      <c r="AQ1044" s="9"/>
      <c r="AR1044" s="14"/>
      <c r="AS1044" s="39"/>
      <c r="AU1044" s="9"/>
      <c r="AW1044" s="9"/>
    </row>
    <row r="1045" customFormat="false" ht="15" hidden="false" customHeight="true" outlineLevel="0" collapsed="false">
      <c r="R1045" s="5"/>
      <c r="S1045" s="6"/>
      <c r="T1045" s="5"/>
      <c r="U1045" s="6"/>
      <c r="V1045" s="5"/>
      <c r="W1045" s="35"/>
      <c r="X1045" s="36"/>
      <c r="Y1045" s="9"/>
      <c r="AA1045" s="9"/>
      <c r="AB1045" s="17"/>
      <c r="AC1045" s="9"/>
      <c r="AE1045" s="9"/>
      <c r="AF1045" s="37"/>
      <c r="AG1045" s="16"/>
      <c r="AK1045" s="6"/>
      <c r="AM1045" s="6"/>
      <c r="AP1045" s="38"/>
      <c r="AQ1045" s="9"/>
      <c r="AR1045" s="14"/>
      <c r="AS1045" s="39"/>
      <c r="AU1045" s="9"/>
      <c r="AW1045" s="9"/>
    </row>
    <row r="1046" customFormat="false" ht="15" hidden="false" customHeight="true" outlineLevel="0" collapsed="false">
      <c r="R1046" s="5"/>
      <c r="S1046" s="6"/>
      <c r="T1046" s="5"/>
      <c r="U1046" s="6"/>
      <c r="V1046" s="5"/>
      <c r="W1046" s="35"/>
      <c r="X1046" s="36"/>
      <c r="Y1046" s="9"/>
      <c r="AA1046" s="9"/>
      <c r="AB1046" s="17"/>
      <c r="AC1046" s="9"/>
      <c r="AE1046" s="9"/>
      <c r="AF1046" s="37"/>
      <c r="AG1046" s="16"/>
      <c r="AK1046" s="6"/>
      <c r="AM1046" s="6"/>
      <c r="AP1046" s="38"/>
      <c r="AQ1046" s="9"/>
      <c r="AR1046" s="14"/>
      <c r="AS1046" s="39"/>
      <c r="AU1046" s="9"/>
      <c r="AW1046" s="9"/>
    </row>
    <row r="1047" customFormat="false" ht="15" hidden="false" customHeight="true" outlineLevel="0" collapsed="false">
      <c r="R1047" s="5"/>
      <c r="S1047" s="6"/>
      <c r="T1047" s="5"/>
      <c r="U1047" s="6"/>
      <c r="V1047" s="5"/>
      <c r="W1047" s="35"/>
      <c r="X1047" s="36"/>
      <c r="Y1047" s="9"/>
      <c r="AA1047" s="9"/>
      <c r="AB1047" s="17"/>
      <c r="AC1047" s="9"/>
      <c r="AE1047" s="9"/>
      <c r="AF1047" s="37"/>
      <c r="AG1047" s="16"/>
      <c r="AK1047" s="6"/>
      <c r="AM1047" s="6"/>
      <c r="AP1047" s="38"/>
      <c r="AQ1047" s="9"/>
      <c r="AR1047" s="14"/>
      <c r="AS1047" s="39"/>
      <c r="AU1047" s="9"/>
      <c r="AW1047" s="9"/>
    </row>
    <row r="1048" customFormat="false" ht="15" hidden="false" customHeight="true" outlineLevel="0" collapsed="false">
      <c r="R1048" s="5"/>
      <c r="S1048" s="6"/>
      <c r="T1048" s="5"/>
      <c r="U1048" s="6"/>
      <c r="V1048" s="5"/>
      <c r="W1048" s="35"/>
      <c r="X1048" s="36"/>
      <c r="Y1048" s="9"/>
      <c r="AA1048" s="9"/>
      <c r="AB1048" s="17"/>
      <c r="AC1048" s="9"/>
      <c r="AE1048" s="9"/>
      <c r="AF1048" s="37"/>
      <c r="AG1048" s="16"/>
      <c r="AK1048" s="6"/>
      <c r="AM1048" s="6"/>
      <c r="AP1048" s="38"/>
      <c r="AQ1048" s="9"/>
      <c r="AR1048" s="14"/>
      <c r="AS1048" s="39"/>
      <c r="AU1048" s="9"/>
      <c r="AW1048" s="9"/>
    </row>
    <row r="1049" customFormat="false" ht="15" hidden="false" customHeight="true" outlineLevel="0" collapsed="false">
      <c r="R1049" s="5"/>
      <c r="S1049" s="6"/>
      <c r="T1049" s="5"/>
      <c r="U1049" s="6"/>
      <c r="V1049" s="5"/>
      <c r="W1049" s="35"/>
      <c r="X1049" s="36"/>
      <c r="Y1049" s="9"/>
      <c r="AA1049" s="9"/>
      <c r="AB1049" s="17"/>
      <c r="AC1049" s="9"/>
      <c r="AE1049" s="9"/>
      <c r="AF1049" s="37"/>
      <c r="AG1049" s="16"/>
      <c r="AK1049" s="6"/>
      <c r="AM1049" s="6"/>
      <c r="AP1049" s="38"/>
      <c r="AQ1049" s="9"/>
      <c r="AR1049" s="14"/>
      <c r="AS1049" s="39"/>
      <c r="AU1049" s="9"/>
      <c r="AW1049" s="9"/>
    </row>
    <row r="1050" customFormat="false" ht="15" hidden="false" customHeight="true" outlineLevel="0" collapsed="false">
      <c r="R1050" s="5"/>
      <c r="S1050" s="6"/>
      <c r="T1050" s="5"/>
      <c r="U1050" s="6"/>
      <c r="V1050" s="5"/>
      <c r="W1050" s="35"/>
      <c r="X1050" s="36"/>
      <c r="Y1050" s="9"/>
      <c r="AA1050" s="9"/>
      <c r="AB1050" s="17"/>
      <c r="AC1050" s="9"/>
      <c r="AE1050" s="9"/>
      <c r="AF1050" s="37"/>
      <c r="AG1050" s="16"/>
      <c r="AK1050" s="6"/>
      <c r="AM1050" s="6"/>
      <c r="AP1050" s="38"/>
      <c r="AQ1050" s="9"/>
      <c r="AR1050" s="14"/>
      <c r="AS1050" s="39"/>
      <c r="AU1050" s="9"/>
      <c r="AW1050" s="9"/>
    </row>
    <row r="1051" customFormat="false" ht="15" hidden="false" customHeight="true" outlineLevel="0" collapsed="false">
      <c r="R1051" s="5"/>
      <c r="S1051" s="6"/>
      <c r="T1051" s="5"/>
      <c r="U1051" s="6"/>
      <c r="V1051" s="5"/>
      <c r="W1051" s="35"/>
      <c r="X1051" s="36"/>
      <c r="Y1051" s="9"/>
      <c r="AA1051" s="9"/>
      <c r="AB1051" s="17"/>
      <c r="AC1051" s="9"/>
      <c r="AE1051" s="9"/>
      <c r="AF1051" s="37"/>
      <c r="AG1051" s="16"/>
      <c r="AK1051" s="6"/>
      <c r="AM1051" s="6"/>
      <c r="AP1051" s="38"/>
      <c r="AQ1051" s="9"/>
      <c r="AR1051" s="14"/>
      <c r="AS1051" s="39"/>
      <c r="AU1051" s="9"/>
      <c r="AW1051" s="9"/>
    </row>
    <row r="1052" customFormat="false" ht="15" hidden="false" customHeight="true" outlineLevel="0" collapsed="false">
      <c r="R1052" s="5"/>
      <c r="S1052" s="6"/>
      <c r="T1052" s="5"/>
      <c r="U1052" s="6"/>
      <c r="V1052" s="5"/>
      <c r="W1052" s="35"/>
      <c r="X1052" s="36"/>
      <c r="Y1052" s="9"/>
      <c r="AA1052" s="9"/>
      <c r="AB1052" s="17"/>
      <c r="AC1052" s="9"/>
      <c r="AE1052" s="9"/>
      <c r="AF1052" s="37"/>
      <c r="AG1052" s="16"/>
      <c r="AK1052" s="6"/>
      <c r="AM1052" s="6"/>
      <c r="AP1052" s="38"/>
      <c r="AQ1052" s="9"/>
      <c r="AR1052" s="14"/>
      <c r="AS1052" s="39"/>
      <c r="AU1052" s="9"/>
      <c r="AW1052" s="9"/>
    </row>
    <row r="1053" customFormat="false" ht="15" hidden="false" customHeight="true" outlineLevel="0" collapsed="false">
      <c r="R1053" s="5"/>
      <c r="S1053" s="6"/>
      <c r="T1053" s="5"/>
      <c r="U1053" s="6"/>
      <c r="V1053" s="5"/>
      <c r="W1053" s="35"/>
      <c r="X1053" s="36"/>
      <c r="Y1053" s="9"/>
      <c r="AA1053" s="9"/>
      <c r="AB1053" s="17"/>
      <c r="AC1053" s="9"/>
      <c r="AE1053" s="9"/>
      <c r="AF1053" s="37"/>
      <c r="AG1053" s="16"/>
      <c r="AK1053" s="6"/>
      <c r="AM1053" s="6"/>
      <c r="AP1053" s="38"/>
      <c r="AQ1053" s="9"/>
      <c r="AR1053" s="14"/>
      <c r="AS1053" s="39"/>
      <c r="AU1053" s="9"/>
      <c r="AW1053" s="9"/>
    </row>
    <row r="1054" customFormat="false" ht="15" hidden="false" customHeight="true" outlineLevel="0" collapsed="false">
      <c r="R1054" s="5"/>
      <c r="S1054" s="6"/>
      <c r="T1054" s="5"/>
      <c r="U1054" s="6"/>
      <c r="V1054" s="5"/>
      <c r="W1054" s="35"/>
      <c r="X1054" s="36"/>
      <c r="Y1054" s="9"/>
      <c r="AA1054" s="9"/>
      <c r="AB1054" s="17"/>
      <c r="AC1054" s="9"/>
      <c r="AE1054" s="9"/>
      <c r="AF1054" s="37"/>
      <c r="AG1054" s="16"/>
      <c r="AK1054" s="6"/>
      <c r="AM1054" s="6"/>
      <c r="AP1054" s="38"/>
      <c r="AQ1054" s="9"/>
      <c r="AR1054" s="14"/>
      <c r="AS1054" s="39"/>
      <c r="AU1054" s="9"/>
      <c r="AW1054" s="9"/>
    </row>
    <row r="1055" customFormat="false" ht="15" hidden="false" customHeight="true" outlineLevel="0" collapsed="false">
      <c r="R1055" s="5"/>
      <c r="S1055" s="6"/>
      <c r="T1055" s="5"/>
      <c r="U1055" s="6"/>
      <c r="V1055" s="5"/>
      <c r="W1055" s="35"/>
      <c r="X1055" s="36"/>
      <c r="Y1055" s="9"/>
      <c r="AA1055" s="9"/>
      <c r="AB1055" s="17"/>
      <c r="AC1055" s="9"/>
      <c r="AE1055" s="9"/>
      <c r="AF1055" s="37"/>
      <c r="AG1055" s="16"/>
      <c r="AK1055" s="6"/>
      <c r="AM1055" s="6"/>
      <c r="AP1055" s="38"/>
      <c r="AQ1055" s="9"/>
      <c r="AR1055" s="14"/>
      <c r="AS1055" s="39"/>
      <c r="AU1055" s="9"/>
      <c r="AW1055" s="9"/>
    </row>
    <row r="1056" customFormat="false" ht="15" hidden="false" customHeight="true" outlineLevel="0" collapsed="false">
      <c r="R1056" s="5"/>
      <c r="S1056" s="6"/>
      <c r="T1056" s="5"/>
      <c r="U1056" s="6"/>
      <c r="V1056" s="5"/>
      <c r="W1056" s="35"/>
      <c r="X1056" s="36"/>
      <c r="Y1056" s="9"/>
      <c r="AA1056" s="9"/>
      <c r="AB1056" s="17"/>
      <c r="AC1056" s="9"/>
      <c r="AE1056" s="9"/>
      <c r="AF1056" s="37"/>
      <c r="AG1056" s="16"/>
      <c r="AK1056" s="6"/>
      <c r="AM1056" s="6"/>
      <c r="AP1056" s="38"/>
      <c r="AQ1056" s="9"/>
      <c r="AR1056" s="14"/>
      <c r="AS1056" s="39"/>
      <c r="AU1056" s="9"/>
      <c r="AW1056" s="9"/>
    </row>
    <row r="1057" customFormat="false" ht="15" hidden="false" customHeight="true" outlineLevel="0" collapsed="false">
      <c r="R1057" s="5"/>
      <c r="S1057" s="6"/>
      <c r="T1057" s="5"/>
      <c r="U1057" s="6"/>
      <c r="V1057" s="5"/>
      <c r="W1057" s="35"/>
      <c r="X1057" s="36"/>
      <c r="Y1057" s="9"/>
      <c r="AA1057" s="9"/>
      <c r="AB1057" s="17"/>
      <c r="AC1057" s="9"/>
      <c r="AE1057" s="9"/>
      <c r="AF1057" s="37"/>
      <c r="AG1057" s="16"/>
      <c r="AK1057" s="6"/>
      <c r="AM1057" s="6"/>
      <c r="AP1057" s="38"/>
      <c r="AQ1057" s="9"/>
      <c r="AR1057" s="14"/>
      <c r="AS1057" s="39"/>
      <c r="AU1057" s="9"/>
      <c r="AW1057" s="9"/>
    </row>
    <row r="1058" customFormat="false" ht="15" hidden="false" customHeight="true" outlineLevel="0" collapsed="false">
      <c r="R1058" s="5"/>
      <c r="S1058" s="6"/>
      <c r="T1058" s="5"/>
      <c r="U1058" s="6"/>
      <c r="V1058" s="5"/>
      <c r="W1058" s="35"/>
      <c r="X1058" s="36"/>
      <c r="Y1058" s="9"/>
      <c r="AA1058" s="9"/>
      <c r="AB1058" s="17"/>
      <c r="AC1058" s="9"/>
      <c r="AE1058" s="9"/>
      <c r="AF1058" s="37"/>
      <c r="AG1058" s="16"/>
      <c r="AK1058" s="6"/>
      <c r="AM1058" s="6"/>
      <c r="AP1058" s="38"/>
      <c r="AQ1058" s="9"/>
      <c r="AR1058" s="14"/>
      <c r="AS1058" s="39"/>
      <c r="AU1058" s="9"/>
      <c r="AW1058" s="9"/>
    </row>
    <row r="1059" customFormat="false" ht="15" hidden="false" customHeight="true" outlineLevel="0" collapsed="false">
      <c r="R1059" s="5"/>
      <c r="S1059" s="6"/>
      <c r="T1059" s="5"/>
      <c r="U1059" s="6"/>
      <c r="V1059" s="5"/>
      <c r="W1059" s="35"/>
      <c r="X1059" s="36"/>
      <c r="Y1059" s="9"/>
      <c r="AA1059" s="9"/>
      <c r="AB1059" s="17"/>
      <c r="AC1059" s="9"/>
      <c r="AE1059" s="9"/>
      <c r="AF1059" s="37"/>
      <c r="AG1059" s="16"/>
      <c r="AK1059" s="6"/>
      <c r="AM1059" s="6"/>
      <c r="AP1059" s="38"/>
      <c r="AQ1059" s="9"/>
      <c r="AR1059" s="14"/>
      <c r="AS1059" s="39"/>
      <c r="AU1059" s="9"/>
      <c r="AW1059" s="9"/>
    </row>
  </sheetData>
  <mergeCells count="6">
    <mergeCell ref="AJ7:AN7"/>
    <mergeCell ref="AO7:AS7"/>
    <mergeCell ref="AT7:AX7"/>
    <mergeCell ref="Y8:AB8"/>
    <mergeCell ref="AC8:AH8"/>
    <mergeCell ref="AI8:AX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6:V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1" activeCellId="0" sqref="C11"/>
    </sheetView>
  </sheetViews>
  <sheetFormatPr defaultColWidth="8.83203125" defaultRowHeight="15" zeroHeight="false" outlineLevelRow="0" outlineLevelCol="0"/>
  <cols>
    <col collapsed="false" customWidth="true" hidden="false" outlineLevel="0" max="1" min="1" style="1" width="1.66"/>
    <col collapsed="false" customWidth="true" hidden="false" outlineLevel="0" max="2" min="2" style="1" width="38.16"/>
    <col collapsed="false" customWidth="true" hidden="false" outlineLevel="0" max="4" min="3" style="1" width="10.5"/>
    <col collapsed="false" customWidth="true" hidden="false" outlineLevel="0" max="5" min="5" style="1" width="24.83"/>
    <col collapsed="false" customWidth="true" hidden="false" outlineLevel="0" max="6" min="6" style="1" width="11.5"/>
    <col collapsed="false" customWidth="true" hidden="false" outlineLevel="0" max="7" min="7" style="1" width="15.83"/>
    <col collapsed="false" customWidth="true" hidden="false" outlineLevel="0" max="8" min="8" style="1" width="38.16"/>
    <col collapsed="false" customWidth="true" hidden="false" outlineLevel="0" max="9" min="9" style="1" width="19.5"/>
    <col collapsed="false" customWidth="true" hidden="false" outlineLevel="0" max="10" min="10" style="1" width="7.5"/>
    <col collapsed="false" customWidth="true" hidden="false" outlineLevel="0" max="11" min="11" style="1" width="22.5"/>
    <col collapsed="false" customWidth="true" hidden="false" outlineLevel="0" max="13" min="12" style="1" width="18.5"/>
    <col collapsed="false" customWidth="true" hidden="false" outlineLevel="0" max="14" min="14" style="1" width="19.83"/>
    <col collapsed="false" customWidth="true" hidden="false" outlineLevel="0" max="15" min="15" style="1" width="16.83"/>
    <col collapsed="false" customWidth="true" hidden="false" outlineLevel="0" max="16" min="16" style="1" width="14.33"/>
    <col collapsed="false" customWidth="true" hidden="false" outlineLevel="0" max="17" min="17" style="1" width="21.5"/>
    <col collapsed="false" customWidth="true" hidden="false" outlineLevel="0" max="19" min="19" style="1" width="13.83"/>
    <col collapsed="false" customWidth="true" hidden="false" outlineLevel="0" max="20" min="20" style="1" width="10.33"/>
    <col collapsed="false" customWidth="true" hidden="false" outlineLevel="0" max="21" min="21" style="1" width="16.17"/>
    <col collapsed="false" customWidth="true" hidden="false" outlineLevel="0" max="22" min="22" style="1" width="9.16"/>
  </cols>
  <sheetData>
    <row r="6" customFormat="false" ht="15" hidden="false" customHeight="true" outlineLevel="0" collapsed="false">
      <c r="B6" s="2" t="s">
        <v>2129</v>
      </c>
      <c r="C6" s="1" t="n">
        <v>2000</v>
      </c>
    </row>
    <row r="7" customFormat="false" ht="15.75" hidden="false" customHeight="true" outlineLevel="0" collapsed="false">
      <c r="I7" s="40"/>
    </row>
    <row r="8" customFormat="false" ht="15.75" hidden="false" customHeight="true" outlineLevel="0" collapsed="false">
      <c r="B8" s="41" t="s">
        <v>2130</v>
      </c>
      <c r="C8" s="42" t="n">
        <v>2000</v>
      </c>
      <c r="H8" s="2" t="s">
        <v>2131</v>
      </c>
      <c r="K8" s="2" t="s">
        <v>2132</v>
      </c>
    </row>
    <row r="9" customFormat="false" ht="15" hidden="false" customHeight="true" outlineLevel="0" collapsed="false">
      <c r="H9" s="1" t="s">
        <v>2133</v>
      </c>
      <c r="I9" s="43" t="n">
        <f aca="false">IF(Coverage&lt;&gt;"OOP",IF(AND(OR(NOT(IsDirectIngaand),AND(Coverage="BijzPP_voor", F18&gt;GrensLeeftijdDekking), AND(Coverage="BijzPP_na", F18&lt;GrensLeeftijdDekking)),OR(Coverage="PP",Coverage="TNBP",Coverage="BijzPP_voor",Coverage="BijzPP_na")),0,('Factor 1 leven'!P1+'Factor 1 leven'!Y1)/2),IF(Methode_partnerpensioen="Bepaald",('Factor 2 levens'!AG2+'Factor 2 levens'!BC2)/2,IF(Gehuwd="Gehuwd",('Factor 2 levens'!AI2+'Factor 2 levens'!BF2)/2,('Factor 2 levens'!AJ2+'Factor 2 levens'!BG2)/2)))</f>
        <v>41.0315773263753</v>
      </c>
      <c r="K9" s="1" t="s">
        <v>2134</v>
      </c>
      <c r="L9" s="1" t="n">
        <v>39</v>
      </c>
      <c r="O9" s="1" t="s">
        <v>2135</v>
      </c>
      <c r="P9" s="1" t="n">
        <v>40</v>
      </c>
    </row>
    <row r="10" customFormat="false" ht="15" hidden="false" customHeight="true" outlineLevel="0" collapsed="false">
      <c r="B10" s="2" t="s">
        <v>2136</v>
      </c>
      <c r="E10" s="2" t="s">
        <v>2137</v>
      </c>
      <c r="H10" s="1" t="s">
        <v>2138</v>
      </c>
      <c r="I10" s="43" t="n">
        <f aca="false">IF(Coverage&lt;&gt;"OOP",IF(AND(OR(NOT(IsDirectIngaand),AND(Coverage="BijzPP_voor", F18&gt;GrensLeeftijdDekking), AND(Coverage="BijzPP_na", F18&lt;GrensLeeftijdDekking)),OR(Coverage="PP",Coverage="TNBP",Coverage="BijzPP_voor",Coverage="BijzPP_na")),0,('Factor 1 leven'!AH1+'Factor 1 leven'!AQ1)/2),IF(Methode_partnerpensioen="Bepaald",('Factor 2 levens'!CE2+'Factor 2 levens'!DB2)/2,IF(Gehuwd="Gehuwd",('Factor 2 levens'!CG2+'Factor 2 levens'!DE2)/2,('Factor 2 levens'!CH2+'Factor 2 levens'!DF2)/2)))</f>
        <v>41.8769318942559</v>
      </c>
    </row>
    <row r="11" customFormat="false" ht="15" hidden="false" customHeight="true" outlineLevel="0" collapsed="false">
      <c r="B11" s="1" t="s">
        <v>2139</v>
      </c>
      <c r="C11" s="44" t="n">
        <v>46023</v>
      </c>
      <c r="E11" s="1" t="s">
        <v>2140</v>
      </c>
      <c r="F11" s="45" t="s">
        <v>2141</v>
      </c>
      <c r="H11" s="1" t="s">
        <v>2142</v>
      </c>
      <c r="I11" s="43" t="n">
        <f aca="false">PercentageMannenSexeNeutraal*I9+(1-PercentageMannenSexeNeutraal)*I10</f>
        <v>41.2429159683454</v>
      </c>
      <c r="K11" s="1" t="s">
        <v>2143</v>
      </c>
      <c r="L11" s="1" t="s">
        <v>2144</v>
      </c>
      <c r="M11" s="1" t="s">
        <v>2145</v>
      </c>
      <c r="O11" s="1" t="s">
        <v>2143</v>
      </c>
      <c r="P11" s="1" t="s">
        <v>2144</v>
      </c>
      <c r="Q11" s="1" t="s">
        <v>2145</v>
      </c>
    </row>
    <row r="12" customFormat="false" ht="15" hidden="false" customHeight="true" outlineLevel="0" collapsed="false">
      <c r="B12" s="1" t="s">
        <v>2146</v>
      </c>
      <c r="C12" s="46" t="n">
        <v>3</v>
      </c>
      <c r="E12" s="1" t="s">
        <v>2147</v>
      </c>
      <c r="F12" s="45" t="s">
        <v>2141</v>
      </c>
      <c r="H12" s="1" t="s">
        <v>2148</v>
      </c>
      <c r="I12" s="47" t="n">
        <f aca="false">I11*(1+OpslagFactoren)</f>
        <v>42.8926326070792</v>
      </c>
      <c r="K12" s="1" t="n">
        <v>68</v>
      </c>
      <c r="L12" s="1" t="n">
        <v>75</v>
      </c>
      <c r="M12" s="48" t="n">
        <v>3.65282700742354</v>
      </c>
      <c r="O12" s="1" t="n">
        <f aca="false">LeeftijdStartLaag_1</f>
        <v>68</v>
      </c>
      <c r="P12" s="1" t="n">
        <f aca="false">LeeftijdEindLaag_1</f>
        <v>75</v>
      </c>
      <c r="Q12" s="48" t="n">
        <v>3.73562572292586</v>
      </c>
    </row>
    <row r="13" customFormat="false" ht="15" hidden="false" customHeight="true" outlineLevel="0" collapsed="false">
      <c r="B13" s="1" t="s">
        <v>2149</v>
      </c>
      <c r="C13" s="46" t="n">
        <v>2</v>
      </c>
      <c r="E13" s="1" t="s">
        <v>2083</v>
      </c>
      <c r="F13" s="49" t="n">
        <f aca="false">SchalingsfactorBerekend</f>
        <v>10.6511607167637</v>
      </c>
      <c r="K13" s="1" t="n">
        <v>69</v>
      </c>
      <c r="L13" s="1" t="n">
        <v>75</v>
      </c>
      <c r="M13" s="48" t="n">
        <v>3.08339080314651</v>
      </c>
      <c r="O13" s="1" t="n">
        <f aca="false">LeeftijdStartHoog_1</f>
        <v>69</v>
      </c>
      <c r="P13" s="1" t="n">
        <f aca="false">LeeftijdEindLaag_2</f>
        <v>75</v>
      </c>
      <c r="Q13" s="48" t="n">
        <v>3.15309445210036</v>
      </c>
    </row>
    <row r="14" customFormat="false" ht="15" hidden="false" customHeight="true" outlineLevel="0" collapsed="false">
      <c r="B14" s="1" t="s">
        <v>2150</v>
      </c>
      <c r="C14" s="46" t="s">
        <v>2151</v>
      </c>
      <c r="H14" s="1" t="s">
        <v>2152</v>
      </c>
      <c r="I14" s="50" t="n">
        <f aca="false">IF(AND(NOT(IsDirectIngaand),OR(Coverage="PP",Coverage="TNBP",Coverage="BijzPP_voor",Coverage="BijzPP_na")),IF(Methode_partnerpensioen="Bepaald",('Factor 2 levens'!Y2+'Factor 2 levens'!AZ2)/2,'Factor 2 levens'!AD2),0)</f>
        <v>0</v>
      </c>
      <c r="K14" s="51" t="n">
        <f aca="false">F23</f>
        <v>68.3333333333333</v>
      </c>
      <c r="L14" s="1" t="n">
        <f aca="false">LeeftijdEindLaag_1</f>
        <v>75</v>
      </c>
      <c r="M14" s="51" t="n">
        <f aca="false">(K14-K12)*M13+(K13-K14)*M12</f>
        <v>3.4630149393312</v>
      </c>
      <c r="O14" s="51" t="n">
        <f aca="false">K14</f>
        <v>68.3333333333333</v>
      </c>
      <c r="P14" s="1" t="n">
        <f aca="false">L14</f>
        <v>75</v>
      </c>
      <c r="Q14" s="48" t="n">
        <f aca="false">(O14-O12)*Q13+(O13-O14)*Q12</f>
        <v>3.5414486326507</v>
      </c>
    </row>
    <row r="15" customFormat="false" ht="15" hidden="false" customHeight="true" outlineLevel="0" collapsed="false">
      <c r="B15" s="1" t="s">
        <v>2153</v>
      </c>
      <c r="C15" s="46" t="n">
        <v>10</v>
      </c>
      <c r="E15" s="2" t="s">
        <v>2154</v>
      </c>
      <c r="H15" s="1" t="s">
        <v>2155</v>
      </c>
      <c r="I15" s="50" t="n">
        <f aca="false">IF(AND(NOT(IsDirectIngaand),OR(Coverage="PP",Coverage="TNBP",Coverage="BijzPP_voor",Coverage="BijzPP_na")),IF(Methode_partnerpensioen="Bepaald",('Factor 2 levens'!BW2+'Factor 2 levens'!CY2)/2,'Factor 2 levens'!CB2),0)</f>
        <v>0</v>
      </c>
    </row>
    <row r="16" customFormat="false" ht="15" hidden="false" customHeight="true" outlineLevel="0" collapsed="false">
      <c r="B16" s="1" t="s">
        <v>2156</v>
      </c>
      <c r="C16" s="52" t="n">
        <v>0.04</v>
      </c>
      <c r="E16" s="1" t="s">
        <v>2157</v>
      </c>
      <c r="F16" s="53" t="n">
        <v>2020</v>
      </c>
      <c r="H16" s="1" t="s">
        <v>2158</v>
      </c>
      <c r="I16" s="50" t="n">
        <f aca="false">PercentageMannenSexeNeutraal*I14+(1-PercentageMannenSexeNeutraal)*I15</f>
        <v>0</v>
      </c>
      <c r="K16" s="1" t="s">
        <v>2143</v>
      </c>
      <c r="L16" s="1" t="s">
        <v>2144</v>
      </c>
      <c r="M16" s="1" t="s">
        <v>2145</v>
      </c>
      <c r="O16" s="1" t="s">
        <v>2143</v>
      </c>
      <c r="P16" s="1" t="s">
        <v>2144</v>
      </c>
      <c r="Q16" s="1" t="s">
        <v>2145</v>
      </c>
      <c r="V16" s="2"/>
    </row>
    <row r="17" customFormat="false" ht="15" hidden="false" customHeight="true" outlineLevel="0" collapsed="false">
      <c r="B17" s="1" t="s">
        <v>2159</v>
      </c>
      <c r="C17" s="46" t="n">
        <v>1585000</v>
      </c>
      <c r="E17" s="1" t="s">
        <v>2160</v>
      </c>
      <c r="F17" s="53" t="n">
        <v>120</v>
      </c>
      <c r="H17" s="1" t="s">
        <v>2161</v>
      </c>
      <c r="I17" s="50" t="n">
        <f aca="false">I16*(1+OpslagFactoren)</f>
        <v>0</v>
      </c>
      <c r="K17" s="1" t="n">
        <v>68</v>
      </c>
      <c r="L17" s="1" t="n">
        <v>76</v>
      </c>
      <c r="M17" s="48" t="n">
        <v>4.11203715281887</v>
      </c>
      <c r="O17" s="1" t="n">
        <f aca="false">LeeftijdStartLaag_2</f>
        <v>68</v>
      </c>
      <c r="P17" s="1" t="n">
        <f aca="false">LeeftijdEindHoog_1</f>
        <v>76</v>
      </c>
      <c r="Q17" s="48" t="n">
        <v>4.20505290034758</v>
      </c>
    </row>
    <row r="18" customFormat="false" ht="15" hidden="false" customHeight="true" outlineLevel="0" collapsed="false">
      <c r="E18" s="1" t="s">
        <v>2102</v>
      </c>
      <c r="F18" s="54" t="n">
        <f aca="false">DAYS360(GeboorteDatum,C11)/360</f>
        <v>40.75</v>
      </c>
      <c r="I18" s="9"/>
      <c r="K18" s="1" t="n">
        <v>69</v>
      </c>
      <c r="L18" s="1" t="n">
        <v>76</v>
      </c>
      <c r="M18" s="48" t="n">
        <v>3.54260094854184</v>
      </c>
      <c r="O18" s="1" t="n">
        <f aca="false">LeeftijdStartHoog_2</f>
        <v>69</v>
      </c>
      <c r="P18" s="1" t="n">
        <f aca="false">LeeftijdEindHoog_2</f>
        <v>76</v>
      </c>
      <c r="Q18" s="48" t="n">
        <v>3.62252162952207</v>
      </c>
    </row>
    <row r="19" customFormat="false" ht="15" hidden="false" customHeight="true" outlineLevel="0" collapsed="false">
      <c r="E19" s="1" t="s">
        <v>2162</v>
      </c>
      <c r="F19" s="54" t="n">
        <f aca="false">TRUNC(F18)</f>
        <v>40</v>
      </c>
      <c r="H19" s="1" t="s">
        <v>2163</v>
      </c>
      <c r="I19" s="50" t="n">
        <f aca="false">IF(I12&gt;0,I12,I17)</f>
        <v>42.8926326070792</v>
      </c>
      <c r="K19" s="51" t="n">
        <f aca="false">F23</f>
        <v>68.3333333333333</v>
      </c>
      <c r="L19" s="1" t="n">
        <f aca="false" t="array" ref="L19:L19">LeeftijdEindHoog_1</f>
        <v>76</v>
      </c>
      <c r="M19" s="48" t="n">
        <f aca="false">(K19-K17)*M18+(K18-K19)*M17</f>
        <v>3.92222508472653</v>
      </c>
      <c r="O19" s="51" t="n">
        <f aca="false">K19</f>
        <v>68.3333333333333</v>
      </c>
      <c r="P19" s="1" t="n">
        <f aca="false">L19</f>
        <v>76</v>
      </c>
      <c r="Q19" s="48" t="n">
        <f aca="false">(O19-O17)*Q18+(O18-O19)*Q17</f>
        <v>4.01087581007241</v>
      </c>
    </row>
    <row r="20" customFormat="false" ht="15" hidden="false" customHeight="true" outlineLevel="0" collapsed="false">
      <c r="B20" s="2" t="s">
        <v>2164</v>
      </c>
      <c r="E20" s="1" t="s">
        <v>2165</v>
      </c>
      <c r="F20" s="55" t="n">
        <f aca="false">(F18-F19)</f>
        <v>0.75</v>
      </c>
    </row>
    <row r="21" customFormat="false" ht="15" hidden="false" customHeight="true" outlineLevel="0" collapsed="false">
      <c r="B21" s="1" t="s">
        <v>2166</v>
      </c>
      <c r="C21" s="56" t="n">
        <f aca="false">VLOOKUP($C$8,Testset,Invoer!B$1)</f>
        <v>3000</v>
      </c>
      <c r="E21" s="1" t="s">
        <v>2167</v>
      </c>
      <c r="F21" s="57" t="n">
        <f aca="false">IF(C29=0,C11,DATE(YEAR(GeboorteDatum)+C29,MONTH(GeboorteDatum)+C30,DAY(GeboorteDatum)))</f>
        <v>56097</v>
      </c>
      <c r="H21" s="2" t="s">
        <v>2168</v>
      </c>
      <c r="K21" s="1" t="s">
        <v>2143</v>
      </c>
      <c r="L21" s="1" t="s">
        <v>2144</v>
      </c>
      <c r="M21" s="1" t="s">
        <v>2145</v>
      </c>
      <c r="O21" s="1" t="s">
        <v>2143</v>
      </c>
      <c r="P21" s="1" t="s">
        <v>2144</v>
      </c>
      <c r="Q21" s="1" t="s">
        <v>2145</v>
      </c>
    </row>
    <row r="22" customFormat="false" ht="15" hidden="false" customHeight="true" outlineLevel="0" collapsed="false">
      <c r="B22" s="1" t="s">
        <v>2169</v>
      </c>
      <c r="C22" s="56" t="str">
        <f aca="false">VLOOKUP($C$8,Testset,Invoer!C$1)</f>
        <v>3000-1</v>
      </c>
      <c r="E22" s="1" t="s">
        <v>2170</v>
      </c>
      <c r="F22" s="57" t="n">
        <f aca="false">IF(C29=0,C11,DATE(YEAR(F21),MONTH(F21),IF(C31=0,DAY(GeboorteDatum),MIN(DAY(EOMONTH(F21,0)),C31))))</f>
        <v>56097</v>
      </c>
      <c r="H22" s="1" t="s">
        <v>2171</v>
      </c>
      <c r="I22" s="5" t="n">
        <v>3.76529374406169</v>
      </c>
      <c r="K22" s="51" t="n">
        <f aca="false">F23</f>
        <v>68.3333333333333</v>
      </c>
      <c r="L22" s="4" t="n">
        <f aca="false">$F$28</f>
        <v>75.5833333333333</v>
      </c>
      <c r="M22" s="51" t="n">
        <f aca="false">IF(IsLevenslang,M14,(L22-L14)*M19+(L19-L22)*M14)</f>
        <v>3.73088752414514</v>
      </c>
      <c r="O22" s="51" t="n">
        <f aca="false">K22</f>
        <v>68.3333333333333</v>
      </c>
      <c r="P22" s="4" t="n">
        <f aca="false">L22</f>
        <v>75.5833333333333</v>
      </c>
      <c r="Q22" s="51" t="n">
        <f aca="false">IF(IsLevenslang,Q14,(P22-P14)*Q19+(P19-P22)*Q14)</f>
        <v>3.81528115281336</v>
      </c>
    </row>
    <row r="23" customFormat="false" ht="15" hidden="false" customHeight="true" outlineLevel="0" collapsed="false">
      <c r="B23" s="1" t="s">
        <v>17</v>
      </c>
      <c r="C23" s="57" t="n">
        <f aca="false">VLOOKUP($C$8,Testset,Invoer!D$1)</f>
        <v>31138</v>
      </c>
      <c r="E23" s="1" t="s">
        <v>2172</v>
      </c>
      <c r="F23" s="53" t="n">
        <f aca="false">DAYS360(GeboorteDatum,F22)/360</f>
        <v>68.3333333333333</v>
      </c>
      <c r="H23" s="1" t="s">
        <v>2097</v>
      </c>
      <c r="I23" s="6" t="n">
        <f aca="false">FactorVoorInvaren*Bedrag</f>
        <v>376.529374406169</v>
      </c>
      <c r="Q23" s="51"/>
    </row>
    <row r="24" customFormat="false" ht="15" hidden="false" customHeight="true" outlineLevel="0" collapsed="false">
      <c r="B24" s="1" t="s">
        <v>18</v>
      </c>
      <c r="C24" s="56" t="str">
        <f aca="false">VLOOKUP($C$8,Testset,Invoer!E$1)</f>
        <v>TOP</v>
      </c>
      <c r="E24" s="1" t="s">
        <v>24</v>
      </c>
      <c r="F24" s="53" t="n">
        <f aca="false">TRUNC(F23)</f>
        <v>68</v>
      </c>
      <c r="K24" s="2" t="s">
        <v>2173</v>
      </c>
    </row>
    <row r="25" customFormat="false" ht="15" hidden="false" customHeight="true" outlineLevel="0" collapsed="false">
      <c r="B25" s="1" t="s">
        <v>19</v>
      </c>
      <c r="C25" s="56" t="n">
        <f aca="false">VLOOKUP($C$8,Testset,Invoer!F$1)</f>
        <v>100</v>
      </c>
      <c r="E25" s="1" t="s">
        <v>2174</v>
      </c>
      <c r="F25" s="53" t="n">
        <f aca="false">F23-F24</f>
        <v>0.333333333333329</v>
      </c>
      <c r="H25" s="1" t="s">
        <v>2098</v>
      </c>
      <c r="I25" s="5" t="n">
        <v>3.76529374406169</v>
      </c>
      <c r="K25" s="1" t="s">
        <v>2175</v>
      </c>
      <c r="L25" s="1" t="s">
        <v>2176</v>
      </c>
      <c r="M25" s="1" t="s">
        <v>2177</v>
      </c>
      <c r="N25" s="1" t="s">
        <v>2145</v>
      </c>
    </row>
    <row r="26" customFormat="false" ht="15" hidden="false" customHeight="true" outlineLevel="0" collapsed="false">
      <c r="B26" s="1" t="s">
        <v>21</v>
      </c>
      <c r="C26" s="56" t="str">
        <f aca="false">VLOOKUP($C$8,Testset,Invoer!H$1)</f>
        <v>uitgesteld</v>
      </c>
      <c r="E26" s="1" t="s">
        <v>2178</v>
      </c>
      <c r="F26" s="57" t="n">
        <f aca="false">DATE(YEAR(GeboorteDatum)+C32,MONTH(GeboorteDatum)+C33,DAY(GeboorteDatum))</f>
        <v>58746</v>
      </c>
      <c r="H26" s="1" t="s">
        <v>2099</v>
      </c>
      <c r="I26" s="6" t="n">
        <f aca="false">FactorStijgendeFunctie*Bedrag</f>
        <v>376.529374406169</v>
      </c>
      <c r="K26" s="51" t="n">
        <f aca="false">F18</f>
        <v>40.75</v>
      </c>
      <c r="L26" s="51" t="n">
        <f aca="false">F23</f>
        <v>68.3333333333333</v>
      </c>
      <c r="M26" s="4" t="n">
        <f aca="false">$F$28</f>
        <v>75.5833333333333</v>
      </c>
      <c r="N26" s="51" t="n">
        <f aca="false">(F18-LeeftijdJaarBerDatumLaag)*Q22+(LeeftijdJaarBerDatumHoog-F18)*M22</f>
        <v>3.87857637431453</v>
      </c>
    </row>
    <row r="27" customFormat="false" ht="15" hidden="false" customHeight="true" outlineLevel="0" collapsed="false">
      <c r="B27" s="1" t="s">
        <v>36</v>
      </c>
      <c r="C27" s="58" t="str">
        <f aca="false">VLOOKUP($C$8,Testset,Invoer!I$1)</f>
        <v>Gehuwd</v>
      </c>
      <c r="E27" s="1" t="s">
        <v>2179</v>
      </c>
      <c r="F27" s="57" t="n">
        <f aca="false">DATE(YEAR(F26),MONTH(F26),IF(C34=0,DAY(GeboorteDatum),MIN(DAY(EOMONTH(F26,0)),C34)))</f>
        <v>58746</v>
      </c>
    </row>
    <row r="28" customFormat="false" ht="15" hidden="false" customHeight="true" outlineLevel="0" collapsed="false">
      <c r="B28" s="1" t="s">
        <v>2180</v>
      </c>
      <c r="C28" s="58" t="n">
        <f aca="false">VLOOKUP($C$8,Testset,Invoer!J$1)</f>
        <v>0</v>
      </c>
      <c r="E28" s="1" t="s">
        <v>2181</v>
      </c>
      <c r="F28" s="53" t="n">
        <f aca="false">DAYS360(GeboorteDatum,F27)/360</f>
        <v>75.5833333333333</v>
      </c>
      <c r="H28" s="1" t="s">
        <v>2182</v>
      </c>
      <c r="I28" s="6" t="n">
        <f aca="false">SUM(Uitvoer!S10:S5000)</f>
        <v>162085.069290288</v>
      </c>
      <c r="K28" s="2"/>
    </row>
    <row r="29" customFormat="false" ht="15" hidden="false" customHeight="true" outlineLevel="0" collapsed="false">
      <c r="B29" s="1" t="s">
        <v>24</v>
      </c>
      <c r="C29" s="56" t="n">
        <f aca="false">VLOOKUP($C$8,Testset,Invoer!K$1)</f>
        <v>68</v>
      </c>
      <c r="E29" s="1" t="s">
        <v>27</v>
      </c>
      <c r="F29" s="53" t="n">
        <f aca="false">TRUNC(F28)</f>
        <v>75</v>
      </c>
      <c r="H29" s="1" t="s">
        <v>2183</v>
      </c>
      <c r="I29" s="6" t="n">
        <f aca="false">SUM(Uitvoer!U10:U5000)</f>
        <v>133592.475838827</v>
      </c>
    </row>
    <row r="30" customFormat="false" ht="15" hidden="false" customHeight="true" outlineLevel="0" collapsed="false">
      <c r="B30" s="1" t="s">
        <v>25</v>
      </c>
      <c r="C30" s="56" t="n">
        <f aca="false">VLOOKUP($C$8,Testset,Invoer!L$1)</f>
        <v>4</v>
      </c>
      <c r="E30" s="1" t="s">
        <v>2184</v>
      </c>
      <c r="F30" s="53" t="n">
        <f aca="false">YEAR(C11)</f>
        <v>2026</v>
      </c>
      <c r="H30" s="1" t="s">
        <v>2083</v>
      </c>
      <c r="I30" s="59" t="n">
        <f aca="false">(C17-C18-I28)/I29</f>
        <v>10.6511607167637</v>
      </c>
      <c r="K30" s="2" t="s">
        <v>2185</v>
      </c>
    </row>
    <row r="31" customFormat="false" ht="15" hidden="false" customHeight="true" outlineLevel="0" collapsed="false">
      <c r="B31" s="1" t="s">
        <v>26</v>
      </c>
      <c r="C31" s="56" t="n">
        <f aca="false">VLOOKUP($C$8,Testset,Invoer!M$1)</f>
        <v>1</v>
      </c>
      <c r="E31" s="1" t="s">
        <v>2186</v>
      </c>
      <c r="F31" s="60" t="b">
        <f aca="false">C26="ingegaan"</f>
        <v>0</v>
      </c>
      <c r="K31" s="1" t="s">
        <v>2187</v>
      </c>
      <c r="L31" s="1" t="s">
        <v>2188</v>
      </c>
    </row>
    <row r="32" customFormat="false" ht="15" hidden="false" customHeight="true" outlineLevel="0" collapsed="false">
      <c r="B32" s="1" t="s">
        <v>27</v>
      </c>
      <c r="C32" s="56" t="n">
        <f aca="false">VLOOKUP($C$8,Testset,Invoer!N$1)</f>
        <v>75</v>
      </c>
      <c r="E32" s="1" t="s">
        <v>2189</v>
      </c>
      <c r="F32" s="60" t="b">
        <f aca="false">C32=0</f>
        <v>0</v>
      </c>
      <c r="H32" s="1" t="s">
        <v>2190</v>
      </c>
      <c r="I32" s="5" t="n">
        <v>3.79418274564631</v>
      </c>
      <c r="K32" s="48" t="n">
        <v>3.79418274564631</v>
      </c>
      <c r="L32" s="48" t="n">
        <v>3.79418274564631</v>
      </c>
    </row>
    <row r="33" customFormat="false" ht="15" hidden="false" customHeight="true" outlineLevel="0" collapsed="false">
      <c r="B33" s="1" t="s">
        <v>28</v>
      </c>
      <c r="C33" s="56" t="n">
        <f aca="false">VLOOKUP($C$8,Testset,Invoer!O$1)</f>
        <v>7</v>
      </c>
      <c r="E33" s="1" t="s">
        <v>2140</v>
      </c>
      <c r="F33" s="60" t="b">
        <f aca="false">F11="ja"</f>
        <v>1</v>
      </c>
      <c r="H33" s="1" t="s">
        <v>2101</v>
      </c>
      <c r="I33" s="6" t="n">
        <f aca="false">FactorNaInvaren*Bedrag</f>
        <v>379.418274564631</v>
      </c>
      <c r="K33" s="48" t="n">
        <v>3.79418274564631</v>
      </c>
      <c r="L33" s="48" t="n">
        <v>3.79418274564631</v>
      </c>
    </row>
    <row r="34" customFormat="false" ht="15" hidden="false" customHeight="true" outlineLevel="0" collapsed="false">
      <c r="B34" s="1" t="s">
        <v>29</v>
      </c>
      <c r="C34" s="56" t="n">
        <f aca="false">VLOOKUP($C$8,Testset,Invoer!P$1)</f>
        <v>1</v>
      </c>
      <c r="E34" s="1" t="s">
        <v>2147</v>
      </c>
      <c r="F34" s="60" t="b">
        <f aca="false">F12="ja"</f>
        <v>1</v>
      </c>
    </row>
    <row r="35" customFormat="false" ht="15" hidden="false" customHeight="true" outlineLevel="0" collapsed="false">
      <c r="B35" s="1" t="s">
        <v>2191</v>
      </c>
      <c r="C35" s="56" t="n">
        <f aca="false">VLOOKUP($C$8,Testset,Invoer!Q$1)</f>
        <v>0</v>
      </c>
      <c r="H35" s="1" t="s">
        <v>2192</v>
      </c>
      <c r="I35" s="6" t="n">
        <f aca="false">SUM(Uitvoer!W10:W1007)</f>
        <v>1585000</v>
      </c>
    </row>
    <row r="36" customFormat="false" ht="15" hidden="false" customHeight="true" outlineLevel="0" collapsed="false">
      <c r="E36" s="2" t="s">
        <v>2193</v>
      </c>
      <c r="K36" s="1" t="s">
        <v>2194</v>
      </c>
    </row>
    <row r="37" customFormat="false" ht="15" hidden="false" customHeight="true" outlineLevel="0" collapsed="false">
      <c r="E37" s="1" t="s">
        <v>2195</v>
      </c>
      <c r="F37" s="46" t="n">
        <v>1</v>
      </c>
      <c r="K37" s="48" t="n">
        <v>3.79418274564631</v>
      </c>
    </row>
    <row r="38" customFormat="false" ht="15" hidden="false" customHeight="true" outlineLevel="0" collapsed="false">
      <c r="E38" s="1" t="s">
        <v>2196</v>
      </c>
      <c r="F38" s="46" t="n">
        <v>1</v>
      </c>
    </row>
    <row r="39" customFormat="false" ht="15" hidden="false" customHeight="true" outlineLevel="0" collapsed="false">
      <c r="E39" s="1" t="s">
        <v>2197</v>
      </c>
      <c r="F39" s="46" t="n">
        <v>1</v>
      </c>
    </row>
    <row r="40" customFormat="false" ht="15" hidden="false" customHeight="true" outlineLevel="0" collapsed="false">
      <c r="E40" s="1" t="s">
        <v>2198</v>
      </c>
      <c r="F40" s="46" t="n">
        <v>0</v>
      </c>
    </row>
    <row r="41" customFormat="false" ht="15" hidden="false" customHeight="true" outlineLevel="0" collapsed="false">
      <c r="E41" s="1" t="s">
        <v>2199</v>
      </c>
      <c r="F41" s="46" t="n">
        <v>0</v>
      </c>
    </row>
    <row r="43" customFormat="false" ht="15" hidden="false" customHeight="true" outlineLevel="0" collapsed="false">
      <c r="E43" s="1" t="s">
        <v>2200</v>
      </c>
      <c r="F43" s="53" t="n">
        <f aca="false">F19+IF(OR(IsDirectIngaand,AND(NOT(IsDirectIngaand),OR(Coverage="PP",Coverage="TNBP"))),F38,F37)</f>
        <v>41</v>
      </c>
    </row>
    <row r="44" customFormat="false" ht="15" hidden="false" customHeight="true" outlineLevel="0" collapsed="false">
      <c r="E44" s="1" t="s">
        <v>2201</v>
      </c>
      <c r="F44" s="53" t="n">
        <f aca="false">F24+F38</f>
        <v>69</v>
      </c>
    </row>
    <row r="45" customFormat="false" ht="15" hidden="false" customHeight="true" outlineLevel="0" collapsed="false">
      <c r="E45" s="1" t="s">
        <v>2202</v>
      </c>
      <c r="F45" s="53" t="n">
        <f aca="false">F29+IF(IsLevenslang,0,F39)</f>
        <v>76</v>
      </c>
    </row>
    <row r="46" customFormat="false" ht="15" hidden="false" customHeight="true" outlineLevel="0" collapsed="false">
      <c r="E46" s="1" t="s">
        <v>2203</v>
      </c>
      <c r="F46" s="61" t="n">
        <f aca="false">IF(Coverage="WZP",VLOOKUP(LeeftijdJaarBerDatum,Sexeneutraal,4,0),IF(AND(IsDirectIngaand,OR(Coverage="PP",Coverage="TNBP")),VLOOKUP(LeeftijdJaarBerDatum,Sexeneutraal,3,0),IF(Coverage="OOP",VLOOKUP(LeeftijdJaarBerDatum,Sexeneutraal,5,0),VLOOKUP(LeeftijdJaarBerDatum,Sexeneutraal,2,0))))</f>
        <v>0.75</v>
      </c>
    </row>
    <row r="47" customFormat="false" ht="15" hidden="false" customHeight="true" outlineLevel="0" collapsed="false">
      <c r="E47" s="1" t="s">
        <v>2204</v>
      </c>
      <c r="F47" s="53" t="n">
        <f aca="false">TRUNC(InputLeeftijdsverschil_mv)+TimingLeeftijdsverschil_mv</f>
        <v>3</v>
      </c>
    </row>
    <row r="48" customFormat="false" ht="15" hidden="false" customHeight="true" outlineLevel="0" collapsed="false">
      <c r="E48" s="1" t="s">
        <v>2205</v>
      </c>
      <c r="F48" s="53" t="n">
        <f aca="false">TRUNC(InputLeeftijdsverschil_vm)+TimingLeeftijdsverschil_vm</f>
        <v>2</v>
      </c>
    </row>
    <row r="50" customFormat="false" ht="15" hidden="false" customHeight="true" outlineLevel="0" collapsed="false">
      <c r="E50" s="1" t="s">
        <v>2206</v>
      </c>
      <c r="F50" s="60" t="b">
        <f aca="false">OR(Coverage="OP",Coverage="OOP",Coverage="TOP",Coverage="AOP")</f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429">
              <controlPr defaultSize="0" print="true" autoFill="0" autoPict="0" macro="Module1.BerekenFactor">
                <anchor moveWithCells="true" sizeWithCells="false">
                  <from>
                    <xdr:col>4</xdr:col>
                    <xdr:colOff>0</xdr:colOff>
                    <xdr:row>0</xdr:row>
                    <xdr:rowOff>133200</xdr:rowOff>
                  </from>
                  <to>
                    <xdr:col>5</xdr:col>
                    <xdr:colOff>-1047600</xdr:colOff>
                    <xdr:row>3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571">
              <controlPr defaultSize="0" print="true" autoFill="0" autoPict="0" macro="Module1.RekenDeelnemersDoor">
                <anchor moveWithCells="true" sizeWithCells="false">
                  <from>
                    <xdr:col>1</xdr:col>
                    <xdr:colOff>28440</xdr:colOff>
                    <xdr:row>0</xdr:row>
                    <xdr:rowOff>123840</xdr:rowOff>
                  </from>
                  <to>
                    <xdr:col>2</xdr:col>
                    <xdr:colOff>-2209680</xdr:colOff>
                    <xdr:row>3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573">
              <controlPr defaultSize="0" print="true" autoFill="0" autoPict="0" macro="Module1.BerekenFactoren">
                <anchor moveWithCells="true" sizeWithCells="false">
                  <from>
                    <xdr:col>5</xdr:col>
                    <xdr:colOff>9360</xdr:colOff>
                    <xdr:row>1</xdr:row>
                    <xdr:rowOff>0</xdr:rowOff>
                  </from>
                  <to>
                    <xdr:col>6</xdr:col>
                    <xdr:colOff>571320</xdr:colOff>
                    <xdr:row>5</xdr:row>
                    <xdr:rowOff>28440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575">
              <controlPr defaultSize="0" print="true" autoFill="0" autoPict="0" macro="Module2.BerekenFactorGeinterpoleerd">
                <anchor moveWithCells="true" sizeWithCells="false">
                  <from>
                    <xdr:col>7</xdr:col>
                    <xdr:colOff>57240</xdr:colOff>
                    <xdr:row>1</xdr:row>
                    <xdr:rowOff>57240</xdr:rowOff>
                  </from>
                  <to>
                    <xdr:col>8</xdr:col>
                    <xdr:colOff>-2199960</xdr:colOff>
                    <xdr:row>4</xdr:row>
                    <xdr:rowOff>142920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Q1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P4" activeCellId="0" sqref="P4"/>
    </sheetView>
  </sheetViews>
  <sheetFormatPr defaultColWidth="8.83203125" defaultRowHeight="15" zeroHeight="false" outlineLevelRow="0" outlineLevelCol="0"/>
  <cols>
    <col collapsed="false" customWidth="true" hidden="false" outlineLevel="0" max="1" min="1" style="1" width="1.5"/>
    <col collapsed="false" customWidth="true" hidden="false" outlineLevel="0" max="2" min="2" style="1" width="6.83"/>
    <col collapsed="false" customWidth="true" hidden="false" outlineLevel="0" max="3" min="3" style="1" width="8.5"/>
    <col collapsed="false" customWidth="true" hidden="false" outlineLevel="0" max="8" min="8" style="1" width="2"/>
    <col collapsed="false" customWidth="true" hidden="false" outlineLevel="0" max="9" min="9" style="1" width="6.5"/>
    <col collapsed="false" customWidth="true" hidden="false" outlineLevel="0" max="10" min="10" style="1" width="6.83"/>
    <col collapsed="false" customWidth="true" hidden="false" outlineLevel="0" max="11" min="11" style="1" width="11.5"/>
    <col collapsed="false" customWidth="true" hidden="false" outlineLevel="0" max="12" min="12" style="1" width="16.17"/>
    <col collapsed="false" customWidth="true" hidden="false" outlineLevel="0" max="13" min="13" style="1" width="14.66"/>
    <col collapsed="false" customWidth="true" hidden="false" outlineLevel="0" max="14" min="14" style="1" width="16.5"/>
    <col collapsed="false" customWidth="true" hidden="false" outlineLevel="0" max="15" min="15" style="1" width="7.16"/>
    <col collapsed="false" customWidth="true" hidden="false" outlineLevel="0" max="16" min="16" style="1" width="19.66"/>
    <col collapsed="false" customWidth="true" hidden="false" outlineLevel="0" max="17" min="17" style="1" width="33.33"/>
    <col collapsed="false" customWidth="true" hidden="false" outlineLevel="0" max="18" min="18" style="1" width="6.5"/>
    <col collapsed="false" customWidth="true" hidden="false" outlineLevel="0" max="19" min="19" style="1" width="6.83"/>
    <col collapsed="false" customWidth="true" hidden="false" outlineLevel="0" max="20" min="20" style="1" width="11.5"/>
    <col collapsed="false" customWidth="true" hidden="false" outlineLevel="0" max="21" min="21" style="1" width="16.17"/>
    <col collapsed="false" customWidth="true" hidden="false" outlineLevel="0" max="22" min="22" style="1" width="13.66"/>
    <col collapsed="false" customWidth="true" hidden="false" outlineLevel="0" max="23" min="23" style="1" width="8.5"/>
    <col collapsed="false" customWidth="true" hidden="false" outlineLevel="0" max="24" min="24" style="1" width="7.16"/>
    <col collapsed="false" customWidth="true" hidden="false" outlineLevel="0" max="25" min="25" style="1" width="8.67"/>
    <col collapsed="false" customWidth="true" hidden="false" outlineLevel="0" max="26" min="26" style="1" width="24.67"/>
    <col collapsed="false" customWidth="true" hidden="false" outlineLevel="0" max="27" min="27" style="1" width="6.5"/>
    <col collapsed="false" customWidth="true" hidden="false" outlineLevel="0" max="28" min="28" style="1" width="6.83"/>
    <col collapsed="false" customWidth="true" hidden="false" outlineLevel="0" max="29" min="29" style="1" width="11.5"/>
    <col collapsed="false" customWidth="true" hidden="false" outlineLevel="0" max="30" min="30" style="1" width="16.17"/>
    <col collapsed="false" customWidth="true" hidden="false" outlineLevel="0" max="31" min="31" style="1" width="14.66"/>
    <col collapsed="false" customWidth="true" hidden="false" outlineLevel="0" max="32" min="32" style="1" width="8.5"/>
    <col collapsed="false" customWidth="true" hidden="false" outlineLevel="0" max="33" min="33" style="1" width="7.16"/>
    <col collapsed="false" customWidth="true" hidden="false" outlineLevel="0" max="36" min="36" style="1" width="6.5"/>
    <col collapsed="false" customWidth="true" hidden="false" outlineLevel="0" max="37" min="37" style="1" width="6.83"/>
    <col collapsed="false" customWidth="true" hidden="false" outlineLevel="0" max="38" min="38" style="1" width="11.5"/>
    <col collapsed="false" customWidth="true" hidden="false" outlineLevel="0" max="39" min="39" style="1" width="16.17"/>
    <col collapsed="false" customWidth="true" hidden="false" outlineLevel="0" max="40" min="40" style="1" width="13.66"/>
    <col collapsed="false" customWidth="true" hidden="false" outlineLevel="0" max="41" min="41" style="1" width="8.5"/>
    <col collapsed="false" customWidth="true" hidden="false" outlineLevel="0" max="42" min="42" style="1" width="7.16"/>
  </cols>
  <sheetData>
    <row r="1" customFormat="false" ht="15.75" hidden="false" customHeight="true" outlineLevel="0" collapsed="false">
      <c r="N1" s="62"/>
      <c r="P1" s="63" t="n">
        <f aca="false">SUM(P4:P103)</f>
        <v>40.3783262867444</v>
      </c>
      <c r="Q1" s="5"/>
      <c r="R1" s="5"/>
      <c r="Y1" s="63" t="n">
        <f aca="false">SUM(Y4:Y103)</f>
        <v>41.6848283660061</v>
      </c>
      <c r="Z1" s="64"/>
      <c r="AH1" s="63" t="n">
        <f aca="false">SUM(AH4:AH103)</f>
        <v>41.2710915513587</v>
      </c>
      <c r="AI1" s="5"/>
      <c r="AJ1" s="5"/>
      <c r="AQ1" s="63" t="n">
        <f aca="false">SUM(AQ4:AQ103)</f>
        <v>42.4827722371531</v>
      </c>
    </row>
    <row r="2" customFormat="false" ht="15" hidden="false" customHeight="true" outlineLevel="0" collapsed="false">
      <c r="I2" s="65"/>
      <c r="J2" s="66"/>
      <c r="K2" s="66"/>
      <c r="L2" s="66"/>
      <c r="M2" s="67" t="s">
        <v>2207</v>
      </c>
      <c r="N2" s="66"/>
      <c r="O2" s="66"/>
      <c r="P2" s="68"/>
      <c r="Q2" s="5"/>
      <c r="R2" s="69"/>
      <c r="S2" s="66"/>
      <c r="T2" s="66"/>
      <c r="U2" s="66"/>
      <c r="V2" s="67" t="s">
        <v>2208</v>
      </c>
      <c r="W2" s="66"/>
      <c r="X2" s="66"/>
      <c r="Y2" s="68"/>
      <c r="AA2" s="65"/>
      <c r="AB2" s="66"/>
      <c r="AC2" s="66"/>
      <c r="AD2" s="66"/>
      <c r="AE2" s="67" t="s">
        <v>2207</v>
      </c>
      <c r="AF2" s="66"/>
      <c r="AG2" s="66"/>
      <c r="AH2" s="68"/>
      <c r="AI2" s="5"/>
      <c r="AJ2" s="69"/>
      <c r="AK2" s="66"/>
      <c r="AL2" s="66"/>
      <c r="AM2" s="66"/>
      <c r="AN2" s="67" t="s">
        <v>2208</v>
      </c>
      <c r="AO2" s="66"/>
      <c r="AP2" s="66"/>
      <c r="AQ2" s="68"/>
    </row>
    <row r="3" customFormat="false" ht="15.75" hidden="false" customHeight="true" outlineLevel="0" collapsed="false">
      <c r="B3" s="2" t="s">
        <v>2209</v>
      </c>
      <c r="C3" s="2" t="s">
        <v>2210</v>
      </c>
      <c r="D3" s="2" t="s">
        <v>2102</v>
      </c>
      <c r="E3" s="2" t="s">
        <v>2211</v>
      </c>
      <c r="F3" s="2" t="s">
        <v>2212</v>
      </c>
      <c r="G3" s="2" t="s">
        <v>2213</v>
      </c>
      <c r="H3" s="2"/>
      <c r="I3" s="70" t="s">
        <v>2214</v>
      </c>
      <c r="J3" s="71" t="s">
        <v>2215</v>
      </c>
      <c r="K3" s="71" t="s">
        <v>2216</v>
      </c>
      <c r="L3" s="71" t="s">
        <v>2217</v>
      </c>
      <c r="M3" s="71" t="s">
        <v>2218</v>
      </c>
      <c r="N3" s="71" t="s">
        <v>2219</v>
      </c>
      <c r="O3" s="71" t="s">
        <v>2220</v>
      </c>
      <c r="P3" s="72" t="s">
        <v>2221</v>
      </c>
      <c r="Q3" s="5"/>
      <c r="R3" s="70" t="s">
        <v>2214</v>
      </c>
      <c r="S3" s="71" t="s">
        <v>2215</v>
      </c>
      <c r="T3" s="71" t="s">
        <v>2216</v>
      </c>
      <c r="U3" s="71" t="s">
        <v>2217</v>
      </c>
      <c r="V3" s="71" t="s">
        <v>2218</v>
      </c>
      <c r="W3" s="71" t="s">
        <v>2219</v>
      </c>
      <c r="X3" s="71" t="s">
        <v>2220</v>
      </c>
      <c r="Y3" s="72" t="s">
        <v>2221</v>
      </c>
      <c r="AA3" s="70" t="s">
        <v>2214</v>
      </c>
      <c r="AB3" s="71" t="s">
        <v>2215</v>
      </c>
      <c r="AC3" s="71" t="s">
        <v>2216</v>
      </c>
      <c r="AD3" s="71" t="s">
        <v>2222</v>
      </c>
      <c r="AE3" s="71" t="s">
        <v>2223</v>
      </c>
      <c r="AF3" s="71" t="s">
        <v>2224</v>
      </c>
      <c r="AG3" s="71" t="s">
        <v>2225</v>
      </c>
      <c r="AH3" s="72" t="s">
        <v>2226</v>
      </c>
      <c r="AI3" s="5"/>
      <c r="AJ3" s="70" t="s">
        <v>2214</v>
      </c>
      <c r="AK3" s="71" t="s">
        <v>2215</v>
      </c>
      <c r="AL3" s="71" t="s">
        <v>2216</v>
      </c>
      <c r="AM3" s="71" t="s">
        <v>2222</v>
      </c>
      <c r="AN3" s="71" t="s">
        <v>2223</v>
      </c>
      <c r="AO3" s="71" t="s">
        <v>2224</v>
      </c>
      <c r="AP3" s="71" t="s">
        <v>2225</v>
      </c>
      <c r="AQ3" s="72" t="s">
        <v>2226</v>
      </c>
    </row>
    <row r="4" customFormat="false" ht="15" hidden="false" customHeight="true" outlineLevel="0" collapsed="false">
      <c r="B4" s="1" t="n">
        <f aca="false">1</f>
        <v>1</v>
      </c>
      <c r="C4" s="1" t="n">
        <f aca="false">IF(B4=1,Berekeningsjaar,C3+1)</f>
        <v>2026</v>
      </c>
      <c r="D4" s="1" t="n">
        <f aca="false">IF(B4=1,LeeftijdJaarBerDatum,D3+1)</f>
        <v>41</v>
      </c>
      <c r="E4" s="5" t="n">
        <f aca="false">MIN(1,B4/Spreidingsduur)</f>
        <v>0.1</v>
      </c>
      <c r="F4" s="5" t="n">
        <f aca="false">IF(IsDirectIngaand,IF(NOT(IsLevenslang),IF(D4&lt;EindLeeftijdJaarUitkering,1,0),1),IF(AND(D4&gt;=StartLeeftijdJaarUitkering,IF(NOT(IsLevenslang),D4&lt;EindLeeftijdJaarUitkering,TRUE())),1,0))</f>
        <v>0</v>
      </c>
      <c r="G4" s="9" t="n">
        <f aca="false">((IF(StijgendeFunctieMeenemen=SchalingsfactorMeenemen,1,0)+IF(OR(StijgendeFunctieMeenemen,SchalingsfactorMeenemen),IF(StijgendeFunctieMeenemen,E4,0)*IF(SchalingsfactorMeenemen,SchalingsfactorPercentage,1),0))*IF(AND(OR(IsDirectIngaand,AND(NOT(IsDirectIngaand),D4&gt;=StartLeeftijdJaarUitkering)),OR(IsLevenslang,AND(NOT(IsLevenslang),D4&lt;EindLeeftijdJaarUitkering))),1,0))*F4*(1+StijgingDalingUitkering)^(B4-1)</f>
        <v>0</v>
      </c>
      <c r="H4" s="9"/>
      <c r="I4" s="73" t="n">
        <f aca="false">$B4</f>
        <v>1</v>
      </c>
      <c r="J4" s="15" t="n">
        <f aca="false">VLOOKUP($I4,RTS,2,0)</f>
        <v>0.02626</v>
      </c>
      <c r="K4" s="5" t="n">
        <f aca="false">(1/(1+J4))^I4</f>
        <v>0.974411942392766</v>
      </c>
      <c r="L4" s="1" t="n">
        <f aca="false">IF($D4&gt;Eindleeftijd,1,VLOOKUP($D4,Ervaringssterfte,IF(SoortDeelnemerHoofdverzekerde,2,4),0))</f>
        <v>0.5138</v>
      </c>
      <c r="M4" s="74" t="n">
        <f aca="false">IF($D4&gt;Eindleeftijd,1,VLOOKUP($D4,qx,$C4-StartjaarTafels+2,0))</f>
        <v>0.0008653086</v>
      </c>
      <c r="N4" s="75" t="n">
        <f aca="false">1-L4*M4</f>
        <v>0.99955540444132</v>
      </c>
      <c r="O4" s="75" t="n">
        <f aca="false">IF($I4=1,N4,O3*N4)</f>
        <v>0.99955540444132</v>
      </c>
      <c r="P4" s="5" t="n">
        <f aca="false">$K4*$G4*O4</f>
        <v>0</v>
      </c>
      <c r="Q4" s="5"/>
      <c r="R4" s="6" t="n">
        <f aca="false">I4-1</f>
        <v>0</v>
      </c>
      <c r="S4" s="15" t="n">
        <f aca="false">IF($R4=0,0,VLOOKUP($R4,RTS,2,0))</f>
        <v>0</v>
      </c>
      <c r="T4" s="5" t="n">
        <f aca="false">(1/(1+S4))^R4</f>
        <v>1</v>
      </c>
      <c r="U4" s="1" t="n">
        <f aca="false">IF(R4=0,0,IF($D4&gt;Eindleeftijd,1,VLOOKUP($D4-1,Ervaringssterfte,IF(SoortDeelnemerHoofdverzekerde,2,4),0)))</f>
        <v>0</v>
      </c>
      <c r="V4" s="74" t="n">
        <f aca="false">IF(R4=0,0,IF($D4&gt;Eindleeftijd,1,VLOOKUP($D4-1,qx,$C4-1-StartjaarTafels+2,0)))</f>
        <v>0</v>
      </c>
      <c r="W4" s="75" t="n">
        <f aca="false">1-U4*V4</f>
        <v>1</v>
      </c>
      <c r="X4" s="75" t="n">
        <f aca="false">IF($R4=0,W4,X3*W4)</f>
        <v>1</v>
      </c>
      <c r="Y4" s="5" t="n">
        <f aca="false">$T4*$G4*X4</f>
        <v>0</v>
      </c>
      <c r="AA4" s="73" t="n">
        <f aca="false">$B4</f>
        <v>1</v>
      </c>
      <c r="AB4" s="15" t="n">
        <f aca="false">VLOOKUP($AA4,RTS,2,0)</f>
        <v>0.02626</v>
      </c>
      <c r="AC4" s="5" t="n">
        <f aca="false">(1/(1+AB4))^AA4</f>
        <v>0.974411942392766</v>
      </c>
      <c r="AD4" s="1" t="n">
        <f aca="false">IF($D4&gt;Eindleeftijd,1,VLOOKUP($D4,Ervaringssterfte,IF(SoortDeelnemerHoofdverzekerde,3,5),0))</f>
        <v>0.5759</v>
      </c>
      <c r="AE4" s="74" t="n">
        <f aca="false">IF($D4&gt;Eindleeftijd,1,VLOOKUP($D4,qy,$C4-StartjaarTafels+2,0))</f>
        <v>0.000722969934773166</v>
      </c>
      <c r="AF4" s="75" t="n">
        <f aca="false">1-AD4*AE4</f>
        <v>0.999583641614564</v>
      </c>
      <c r="AG4" s="75" t="n">
        <f aca="false">IF($AA4=1,AF4,AG3*AF4)</f>
        <v>0.999583641614564</v>
      </c>
      <c r="AH4" s="5" t="n">
        <f aca="false">$AC4*$G4*AG4</f>
        <v>0</v>
      </c>
      <c r="AI4" s="5"/>
      <c r="AJ4" s="6" t="n">
        <f aca="false">AA4-1</f>
        <v>0</v>
      </c>
      <c r="AK4" s="15" t="n">
        <f aca="false">IF($AJ4=0,0,VLOOKUP($AJ4,RTS,2,0))</f>
        <v>0</v>
      </c>
      <c r="AL4" s="5" t="n">
        <f aca="false">(1/(1+AK4))^AJ4</f>
        <v>1</v>
      </c>
      <c r="AM4" s="1" t="n">
        <f aca="false">IF(AJ4=0,0,IF($D4&gt;Eindleeftijd,1,VLOOKUP($D4-1,Ervaringssterfte,IF(SoortDeelnemerHoofdverzekerde,3,5),0)))</f>
        <v>0</v>
      </c>
      <c r="AN4" s="74" t="n">
        <f aca="false">IF(AJ4=0,0,IF($D4&gt;Eindleeftijd,1,VLOOKUP($D4-1,qy,$C4-1-StartjaarTafels+2,0)))</f>
        <v>0</v>
      </c>
      <c r="AO4" s="75" t="n">
        <f aca="false">1-AM4*AN4</f>
        <v>1</v>
      </c>
      <c r="AP4" s="75" t="n">
        <f aca="false">IF($AJ4=0,AO4,AP3*AO4)</f>
        <v>1</v>
      </c>
      <c r="AQ4" s="5" t="n">
        <f aca="false">$AL4*$G4*AP4</f>
        <v>0</v>
      </c>
    </row>
    <row r="5" customFormat="false" ht="15" hidden="false" customHeight="true" outlineLevel="0" collapsed="false">
      <c r="B5" s="1" t="n">
        <f aca="false">B4+1</f>
        <v>2</v>
      </c>
      <c r="C5" s="1" t="n">
        <f aca="false">IF(B5=1,Berekeningsjaar,C4+1)</f>
        <v>2027</v>
      </c>
      <c r="D5" s="1" t="n">
        <f aca="false">IF(B5=1,LeeftijdJaarBerDatum,D4+1)</f>
        <v>42</v>
      </c>
      <c r="E5" s="5" t="n">
        <f aca="false">MIN(1,B5/Spreidingsduur)</f>
        <v>0.2</v>
      </c>
      <c r="F5" s="5" t="n">
        <f aca="false">IF(IsDirectIngaand,IF(NOT(IsLevenslang),IF(D5&lt;EindLeeftijdJaarUitkering,1,0),1),IF(AND(D5&gt;=StartLeeftijdJaarUitkering,IF(NOT(IsLevenslang),D5&lt;EindLeeftijdJaarUitkering,TRUE())),1,0))</f>
        <v>0</v>
      </c>
      <c r="G5" s="9" t="n">
        <f aca="false">((IF(StijgendeFunctieMeenemen=SchalingsfactorMeenemen,1,0)+IF(OR(StijgendeFunctieMeenemen,SchalingsfactorMeenemen),IF(StijgendeFunctieMeenemen,E5,0)*IF(SchalingsfactorMeenemen,SchalingsfactorPercentage,1),0))*IF(AND(OR(IsDirectIngaand,AND(NOT(IsDirectIngaand),D5&gt;=StartLeeftijdJaarUitkering)),OR(IsLevenslang,AND(NOT(IsLevenslang),D5&lt;EindLeeftijdJaarUitkering))),1,0))*F5*(1+StijgingDalingUitkering)^(B5-1)</f>
        <v>0</v>
      </c>
      <c r="H5" s="9"/>
      <c r="I5" s="73" t="n">
        <f aca="false">$B5</f>
        <v>2</v>
      </c>
      <c r="J5" s="15" t="n">
        <f aca="false">VLOOKUP($I5,RTS,2,0)</f>
        <v>0.02248</v>
      </c>
      <c r="K5" s="5" t="n">
        <f aca="false">(1/(1+J5))^I5</f>
        <v>0.956511853422397</v>
      </c>
      <c r="L5" s="1" t="n">
        <f aca="false">IF($D5&gt;Eindleeftijd,1,VLOOKUP($D5,Ervaringssterfte,IF(SoortDeelnemerHoofdverzekerde,2,4),0))</f>
        <v>0.5147</v>
      </c>
      <c r="M5" s="74" t="n">
        <f aca="false">IF($D5&gt;Eindleeftijd,1,VLOOKUP($D5,qx,$C5-StartjaarTafels+2,0))</f>
        <v>0.0009410325</v>
      </c>
      <c r="N5" s="75" t="n">
        <f aca="false">1-L5*M5</f>
        <v>0.99951565057225</v>
      </c>
      <c r="O5" s="75" t="n">
        <f aca="false">IF($I5=1,N5,O4*N5)</f>
        <v>0.999071270353174</v>
      </c>
      <c r="P5" s="5" t="n">
        <f aca="false">$K5*$G5*O5</f>
        <v>0</v>
      </c>
      <c r="Q5" s="5"/>
      <c r="R5" s="6" t="n">
        <f aca="false">I5-1</f>
        <v>1</v>
      </c>
      <c r="S5" s="15" t="n">
        <f aca="false">IF($R5=0,0,VLOOKUP($R5,RTS,2,0))</f>
        <v>0.02626</v>
      </c>
      <c r="T5" s="5" t="n">
        <f aca="false">(1/(1+S5))^R5</f>
        <v>0.974411942392766</v>
      </c>
      <c r="U5" s="1" t="n">
        <f aca="false">IF(R5=0,0,IF($D5&gt;Eindleeftijd,1,VLOOKUP($D5-1,Ervaringssterfte,IF(SoortDeelnemerHoofdverzekerde,2,4),0)))</f>
        <v>0.5138</v>
      </c>
      <c r="V5" s="74" t="n">
        <f aca="false">IF(R5=0,0,IF($D5&gt;Eindleeftijd,1,VLOOKUP($D5-1,qx,$C5-1-StartjaarTafels+2,0)))</f>
        <v>0.0008653086</v>
      </c>
      <c r="W5" s="75" t="n">
        <f aca="false">1-U5*V5</f>
        <v>0.99955540444132</v>
      </c>
      <c r="X5" s="75" t="n">
        <f aca="false">IF($R5=0,W5,X4*W5)</f>
        <v>0.99955540444132</v>
      </c>
      <c r="Y5" s="5" t="n">
        <f aca="false">$T5*$G5*X5</f>
        <v>0</v>
      </c>
      <c r="AA5" s="73" t="n">
        <f aca="false">$B5</f>
        <v>2</v>
      </c>
      <c r="AB5" s="15" t="n">
        <f aca="false">VLOOKUP($AA5,RTS,2,0)</f>
        <v>0.02248</v>
      </c>
      <c r="AC5" s="5" t="n">
        <f aca="false">(1/(1+AB5))^AA5</f>
        <v>0.956511853422397</v>
      </c>
      <c r="AD5" s="1" t="n">
        <f aca="false">IF($D5&gt;Eindleeftijd,1,VLOOKUP($D5,Ervaringssterfte,IF(SoortDeelnemerHoofdverzekerde,3,5),0))</f>
        <v>0.5635</v>
      </c>
      <c r="AE5" s="74" t="n">
        <f aca="false">IF($D5&gt;Eindleeftijd,1,VLOOKUP($D5,qy,$C5-StartjaarTafels+2,0))</f>
        <v>0.000789766534016856</v>
      </c>
      <c r="AF5" s="75" t="n">
        <f aca="false">1-AD5*AE5</f>
        <v>0.999554966558082</v>
      </c>
      <c r="AG5" s="75" t="n">
        <f aca="false">IF($AA5=1,AF5,AG4*AF5)</f>
        <v>0.999138793466051</v>
      </c>
      <c r="AH5" s="5" t="n">
        <f aca="false">$AC5*$G5*AG5</f>
        <v>0</v>
      </c>
      <c r="AI5" s="5"/>
      <c r="AJ5" s="6" t="n">
        <f aca="false">AA5-1</f>
        <v>1</v>
      </c>
      <c r="AK5" s="15" t="n">
        <f aca="false">IF($AJ5=0,0,VLOOKUP($AJ5,RTS,2,0))</f>
        <v>0.02626</v>
      </c>
      <c r="AL5" s="5" t="n">
        <f aca="false">(1/(1+AK5))^AJ5</f>
        <v>0.974411942392766</v>
      </c>
      <c r="AM5" s="1" t="n">
        <f aca="false">IF(AJ5=0,0,IF($D5&gt;Eindleeftijd,1,VLOOKUP($D5-1,Ervaringssterfte,IF(SoortDeelnemerHoofdverzekerde,3,5),0)))</f>
        <v>0.5759</v>
      </c>
      <c r="AN5" s="74" t="n">
        <f aca="false">IF(AJ5=0,0,IF($D5&gt;Eindleeftijd,1,VLOOKUP($D5-1,qy,$C5-1-StartjaarTafels+2,0)))</f>
        <v>0.000722969934773166</v>
      </c>
      <c r="AO5" s="75" t="n">
        <f aca="false">1-AM5*AN5</f>
        <v>0.999583641614564</v>
      </c>
      <c r="AP5" s="75" t="n">
        <f aca="false">IF($AJ5=0,AO5,AP4*AO5)</f>
        <v>0.999583641614564</v>
      </c>
      <c r="AQ5" s="5" t="n">
        <f aca="false">$AL5*$G5*AP5</f>
        <v>0</v>
      </c>
    </row>
    <row r="6" customFormat="false" ht="15" hidden="false" customHeight="true" outlineLevel="0" collapsed="false">
      <c r="B6" s="1" t="n">
        <f aca="false">B5+1</f>
        <v>3</v>
      </c>
      <c r="C6" s="1" t="n">
        <f aca="false">IF(B6=1,Berekeningsjaar,C5+1)</f>
        <v>2028</v>
      </c>
      <c r="D6" s="1" t="n">
        <f aca="false">IF(B6=1,LeeftijdJaarBerDatum,D5+1)</f>
        <v>43</v>
      </c>
      <c r="E6" s="5" t="n">
        <f aca="false">MIN(1,B6/Spreidingsduur)</f>
        <v>0.3</v>
      </c>
      <c r="F6" s="5" t="n">
        <f aca="false">IF(IsDirectIngaand,IF(NOT(IsLevenslang),IF(D6&lt;EindLeeftijdJaarUitkering,1,0),1),IF(AND(D6&gt;=StartLeeftijdJaarUitkering,IF(NOT(IsLevenslang),D6&lt;EindLeeftijdJaarUitkering,TRUE())),1,0))</f>
        <v>0</v>
      </c>
      <c r="G6" s="9" t="n">
        <f aca="false">((IF(StijgendeFunctieMeenemen=SchalingsfactorMeenemen,1,0)+IF(OR(StijgendeFunctieMeenemen,SchalingsfactorMeenemen),IF(StijgendeFunctieMeenemen,E6,0)*IF(SchalingsfactorMeenemen,SchalingsfactorPercentage,1),0))*IF(AND(OR(IsDirectIngaand,AND(NOT(IsDirectIngaand),D6&gt;=StartLeeftijdJaarUitkering)),OR(IsLevenslang,AND(NOT(IsLevenslang),D6&lt;EindLeeftijdJaarUitkering))),1,0))*F6*(1+StijgingDalingUitkering)^(B6-1)</f>
        <v>0</v>
      </c>
      <c r="H6" s="9"/>
      <c r="I6" s="73" t="n">
        <f aca="false">$B6</f>
        <v>3</v>
      </c>
      <c r="J6" s="15" t="n">
        <f aca="false">VLOOKUP($I6,RTS,2,0)</f>
        <v>0.01986</v>
      </c>
      <c r="K6" s="5" t="n">
        <f aca="false">(1/(1+J6))^I6</f>
        <v>0.94271045616429</v>
      </c>
      <c r="L6" s="1" t="n">
        <f aca="false">IF($D6&gt;Eindleeftijd,1,VLOOKUP($D6,Ervaringssterfte,IF(SoortDeelnemerHoofdverzekerde,2,4),0))</f>
        <v>0.5164</v>
      </c>
      <c r="M6" s="74" t="n">
        <f aca="false">IF($D6&gt;Eindleeftijd,1,VLOOKUP($D6,qx,$C6-StartjaarTafels+2,0))</f>
        <v>0.0010249488</v>
      </c>
      <c r="N6" s="75" t="n">
        <f aca="false">1-L6*M6</f>
        <v>0.99947071643968</v>
      </c>
      <c r="O6" s="75" t="n">
        <f aca="false">IF($I6=1,N6,O5*N6)</f>
        <v>0.998542478354189</v>
      </c>
      <c r="P6" s="5" t="n">
        <f aca="false">$K6*$G6*O6</f>
        <v>0</v>
      </c>
      <c r="Q6" s="5"/>
      <c r="R6" s="6" t="n">
        <f aca="false">I6-1</f>
        <v>2</v>
      </c>
      <c r="S6" s="15" t="n">
        <f aca="false">IF($R6=0,0,VLOOKUP($R6,RTS,2,0))</f>
        <v>0.02248</v>
      </c>
      <c r="T6" s="5" t="n">
        <f aca="false">(1/(1+S6))^R6</f>
        <v>0.956511853422397</v>
      </c>
      <c r="U6" s="1" t="n">
        <f aca="false">IF(R6=0,0,IF($D6&gt;Eindleeftijd,1,VLOOKUP($D6-1,Ervaringssterfte,IF(SoortDeelnemerHoofdverzekerde,2,4),0)))</f>
        <v>0.5147</v>
      </c>
      <c r="V6" s="74" t="n">
        <f aca="false">IF(R6=0,0,IF($D6&gt;Eindleeftijd,1,VLOOKUP($D6-1,qx,$C6-1-StartjaarTafels+2,0)))</f>
        <v>0.0009410325</v>
      </c>
      <c r="W6" s="75" t="n">
        <f aca="false">1-U6*V6</f>
        <v>0.99951565057225</v>
      </c>
      <c r="X6" s="75" t="n">
        <f aca="false">IF($R6=0,W6,X5*W6)</f>
        <v>0.999071270353174</v>
      </c>
      <c r="Y6" s="5" t="n">
        <f aca="false">$T6*$G6*X6</f>
        <v>0</v>
      </c>
      <c r="AA6" s="73" t="n">
        <f aca="false">$B6</f>
        <v>3</v>
      </c>
      <c r="AB6" s="15" t="n">
        <f aca="false">VLOOKUP($AA6,RTS,2,0)</f>
        <v>0.01986</v>
      </c>
      <c r="AC6" s="5" t="n">
        <f aca="false">(1/(1+AB6))^AA6</f>
        <v>0.94271045616429</v>
      </c>
      <c r="AD6" s="1" t="n">
        <f aca="false">IF($D6&gt;Eindleeftijd,1,VLOOKUP($D6,Ervaringssterfte,IF(SoortDeelnemerHoofdverzekerde,3,5),0))</f>
        <v>0.5689</v>
      </c>
      <c r="AE6" s="74" t="n">
        <f aca="false">IF($D6&gt;Eindleeftijd,1,VLOOKUP($D6,qy,$C6-StartjaarTafels+2,0))</f>
        <v>0.000830710756396957</v>
      </c>
      <c r="AF6" s="75" t="n">
        <f aca="false">1-AD6*AE6</f>
        <v>0.999527408650686</v>
      </c>
      <c r="AG6" s="75" t="n">
        <f aca="false">IF($AA6=1,AF6,AG5*AF6)</f>
        <v>0.998666609115495</v>
      </c>
      <c r="AH6" s="5" t="n">
        <f aca="false">$AC6*$G6*AG6</f>
        <v>0</v>
      </c>
      <c r="AI6" s="5"/>
      <c r="AJ6" s="6" t="n">
        <f aca="false">AA6-1</f>
        <v>2</v>
      </c>
      <c r="AK6" s="15" t="n">
        <f aca="false">IF($AJ6=0,0,VLOOKUP($AJ6,RTS,2,0))</f>
        <v>0.02248</v>
      </c>
      <c r="AL6" s="5" t="n">
        <f aca="false">(1/(1+AK6))^AJ6</f>
        <v>0.956511853422397</v>
      </c>
      <c r="AM6" s="1" t="n">
        <f aca="false">IF(AJ6=0,0,IF($D6&gt;Eindleeftijd,1,VLOOKUP($D6-1,Ervaringssterfte,IF(SoortDeelnemerHoofdverzekerde,3,5),0)))</f>
        <v>0.5635</v>
      </c>
      <c r="AN6" s="74" t="n">
        <f aca="false">IF(AJ6=0,0,IF($D6&gt;Eindleeftijd,1,VLOOKUP($D6-1,qy,$C6-1-StartjaarTafels+2,0)))</f>
        <v>0.000789766534016856</v>
      </c>
      <c r="AO6" s="75" t="n">
        <f aca="false">1-AM6*AN6</f>
        <v>0.999554966558082</v>
      </c>
      <c r="AP6" s="75" t="n">
        <f aca="false">IF($AJ6=0,AO6,AP5*AO6)</f>
        <v>0.999138793466051</v>
      </c>
      <c r="AQ6" s="5" t="n">
        <f aca="false">$AL6*$G6*AP6</f>
        <v>0</v>
      </c>
    </row>
    <row r="7" customFormat="false" ht="15" hidden="false" customHeight="true" outlineLevel="0" collapsed="false">
      <c r="B7" s="1" t="n">
        <f aca="false">B6+1</f>
        <v>4</v>
      </c>
      <c r="C7" s="1" t="n">
        <f aca="false">IF(B7=1,Berekeningsjaar,C6+1)</f>
        <v>2029</v>
      </c>
      <c r="D7" s="1" t="n">
        <f aca="false">IF(B7=1,LeeftijdJaarBerDatum,D6+1)</f>
        <v>44</v>
      </c>
      <c r="E7" s="5" t="n">
        <f aca="false">MIN(1,B7/Spreidingsduur)</f>
        <v>0.4</v>
      </c>
      <c r="F7" s="5" t="n">
        <f aca="false">IF(IsDirectIngaand,IF(NOT(IsLevenslang),IF(D7&lt;EindLeeftijdJaarUitkering,1,0),1),IF(AND(D7&gt;=StartLeeftijdJaarUitkering,IF(NOT(IsLevenslang),D7&lt;EindLeeftijdJaarUitkering,TRUE())),1,0))</f>
        <v>0</v>
      </c>
      <c r="G7" s="9" t="n">
        <f aca="false">((IF(StijgendeFunctieMeenemen=SchalingsfactorMeenemen,1,0)+IF(OR(StijgendeFunctieMeenemen,SchalingsfactorMeenemen),IF(StijgendeFunctieMeenemen,E7,0)*IF(SchalingsfactorMeenemen,SchalingsfactorPercentage,1),0))*IF(AND(OR(IsDirectIngaand,AND(NOT(IsDirectIngaand),D7&gt;=StartLeeftijdJaarUitkering)),OR(IsLevenslang,AND(NOT(IsLevenslang),D7&lt;EindLeeftijdJaarUitkering))),1,0))*F7*(1+StijgingDalingUitkering)^(B7-1)</f>
        <v>0</v>
      </c>
      <c r="H7" s="9"/>
      <c r="I7" s="73" t="n">
        <f aca="false">$B7</f>
        <v>4</v>
      </c>
      <c r="J7" s="15" t="n">
        <f aca="false">VLOOKUP($I7,RTS,2,0)</f>
        <v>0.01807</v>
      </c>
      <c r="K7" s="5" t="n">
        <f aca="false">(1/(1+J7))^I7</f>
        <v>0.930870869510282</v>
      </c>
      <c r="L7" s="1" t="n">
        <f aca="false">IF($D7&gt;Eindleeftijd,1,VLOOKUP($D7,Ervaringssterfte,IF(SoortDeelnemerHoofdverzekerde,2,4),0))</f>
        <v>0.5235</v>
      </c>
      <c r="M7" s="74" t="n">
        <f aca="false">IF($D7&gt;Eindleeftijd,1,VLOOKUP($D7,qx,$C7-StartjaarTafels+2,0))</f>
        <v>0.0011119375</v>
      </c>
      <c r="N7" s="75" t="n">
        <f aca="false">1-L7*M7</f>
        <v>0.99941790071875</v>
      </c>
      <c r="O7" s="75" t="n">
        <f aca="false">IF($I7=1,N7,O6*N7)</f>
        <v>0.997961227495241</v>
      </c>
      <c r="P7" s="5" t="n">
        <f aca="false">$K7*$G7*O7</f>
        <v>0</v>
      </c>
      <c r="Q7" s="5"/>
      <c r="R7" s="6" t="n">
        <f aca="false">I7-1</f>
        <v>3</v>
      </c>
      <c r="S7" s="15" t="n">
        <f aca="false">IF($R7=0,0,VLOOKUP($R7,RTS,2,0))</f>
        <v>0.01986</v>
      </c>
      <c r="T7" s="5" t="n">
        <f aca="false">(1/(1+S7))^R7</f>
        <v>0.94271045616429</v>
      </c>
      <c r="U7" s="1" t="n">
        <f aca="false">IF(R7=0,0,IF($D7&gt;Eindleeftijd,1,VLOOKUP($D7-1,Ervaringssterfte,IF(SoortDeelnemerHoofdverzekerde,2,4),0)))</f>
        <v>0.5164</v>
      </c>
      <c r="V7" s="74" t="n">
        <f aca="false">IF(R7=0,0,IF($D7&gt;Eindleeftijd,1,VLOOKUP($D7-1,qx,$C7-1-StartjaarTafels+2,0)))</f>
        <v>0.0010249488</v>
      </c>
      <c r="W7" s="75" t="n">
        <f aca="false">1-U7*V7</f>
        <v>0.99947071643968</v>
      </c>
      <c r="X7" s="75" t="n">
        <f aca="false">IF($R7=0,W7,X6*W7)</f>
        <v>0.998542478354189</v>
      </c>
      <c r="Y7" s="5" t="n">
        <f aca="false">$T7*$G7*X7</f>
        <v>0</v>
      </c>
      <c r="AA7" s="73" t="n">
        <f aca="false">$B7</f>
        <v>4</v>
      </c>
      <c r="AB7" s="15" t="n">
        <f aca="false">VLOOKUP($AA7,RTS,2,0)</f>
        <v>0.01807</v>
      </c>
      <c r="AC7" s="5" t="n">
        <f aca="false">(1/(1+AB7))^AA7</f>
        <v>0.930870869510282</v>
      </c>
      <c r="AD7" s="1" t="n">
        <f aca="false">IF($D7&gt;Eindleeftijd,1,VLOOKUP($D7,Ervaringssterfte,IF(SoortDeelnemerHoofdverzekerde,3,5),0))</f>
        <v>0.5543</v>
      </c>
      <c r="AE7" s="74" t="n">
        <f aca="false">IF($D7&gt;Eindleeftijd,1,VLOOKUP($D7,qy,$C7-StartjaarTafels+2,0))</f>
        <v>0.00096085005812907</v>
      </c>
      <c r="AF7" s="75" t="n">
        <f aca="false">1-AD7*AE7</f>
        <v>0.999467400812779</v>
      </c>
      <c r="AG7" s="75" t="n">
        <f aca="false">IF($AA7=1,AF7,AG6*AF7)</f>
        <v>0.998134720091175</v>
      </c>
      <c r="AH7" s="5" t="n">
        <f aca="false">$AC7*$G7*AG7</f>
        <v>0</v>
      </c>
      <c r="AI7" s="5"/>
      <c r="AJ7" s="6" t="n">
        <f aca="false">AA7-1</f>
        <v>3</v>
      </c>
      <c r="AK7" s="15" t="n">
        <f aca="false">IF($AJ7=0,0,VLOOKUP($AJ7,RTS,2,0))</f>
        <v>0.01986</v>
      </c>
      <c r="AL7" s="5" t="n">
        <f aca="false">(1/(1+AK7))^AJ7</f>
        <v>0.94271045616429</v>
      </c>
      <c r="AM7" s="1" t="n">
        <f aca="false">IF(AJ7=0,0,IF($D7&gt;Eindleeftijd,1,VLOOKUP($D7-1,Ervaringssterfte,IF(SoortDeelnemerHoofdverzekerde,3,5),0)))</f>
        <v>0.5689</v>
      </c>
      <c r="AN7" s="74" t="n">
        <f aca="false">IF(AJ7=0,0,IF($D7&gt;Eindleeftijd,1,VLOOKUP($D7-1,qy,$C7-1-StartjaarTafels+2,0)))</f>
        <v>0.000830710756396957</v>
      </c>
      <c r="AO7" s="75" t="n">
        <f aca="false">1-AM7*AN7</f>
        <v>0.999527408650686</v>
      </c>
      <c r="AP7" s="75" t="n">
        <f aca="false">IF($AJ7=0,AO7,AP6*AO7)</f>
        <v>0.998666609115495</v>
      </c>
      <c r="AQ7" s="5" t="n">
        <f aca="false">$AL7*$G7*AP7</f>
        <v>0</v>
      </c>
    </row>
    <row r="8" customFormat="false" ht="15" hidden="false" customHeight="true" outlineLevel="0" collapsed="false">
      <c r="B8" s="1" t="n">
        <f aca="false">B7+1</f>
        <v>5</v>
      </c>
      <c r="C8" s="1" t="n">
        <f aca="false">IF(B8=1,Berekeningsjaar,C7+1)</f>
        <v>2030</v>
      </c>
      <c r="D8" s="1" t="n">
        <f aca="false">IF(B8=1,LeeftijdJaarBerDatum,D7+1)</f>
        <v>45</v>
      </c>
      <c r="E8" s="5" t="n">
        <f aca="false">MIN(1,B8/Spreidingsduur)</f>
        <v>0.5</v>
      </c>
      <c r="F8" s="5" t="n">
        <f aca="false">IF(IsDirectIngaand,IF(NOT(IsLevenslang),IF(D8&lt;EindLeeftijdJaarUitkering,1,0),1),IF(AND(D8&gt;=StartLeeftijdJaarUitkering,IF(NOT(IsLevenslang),D8&lt;EindLeeftijdJaarUitkering,TRUE())),1,0))</f>
        <v>0</v>
      </c>
      <c r="G8" s="9" t="n">
        <f aca="false">((IF(StijgendeFunctieMeenemen=SchalingsfactorMeenemen,1,0)+IF(OR(StijgendeFunctieMeenemen,SchalingsfactorMeenemen),IF(StijgendeFunctieMeenemen,E8,0)*IF(SchalingsfactorMeenemen,SchalingsfactorPercentage,1),0))*IF(AND(OR(IsDirectIngaand,AND(NOT(IsDirectIngaand),D8&gt;=StartLeeftijdJaarUitkering)),OR(IsLevenslang,AND(NOT(IsLevenslang),D8&lt;EindLeeftijdJaarUitkering))),1,0))*F8*(1+StijgingDalingUitkering)^(B8-1)</f>
        <v>0</v>
      </c>
      <c r="H8" s="9"/>
      <c r="I8" s="73" t="n">
        <f aca="false">$B8</f>
        <v>5</v>
      </c>
      <c r="J8" s="15" t="n">
        <f aca="false">VLOOKUP($I8,RTS,2,0)</f>
        <v>0.01688</v>
      </c>
      <c r="K8" s="5" t="n">
        <f aca="false">(1/(1+J8))^I8</f>
        <v>0.919711191945317</v>
      </c>
      <c r="L8" s="1" t="n">
        <f aca="false">IF($D8&gt;Eindleeftijd,1,VLOOKUP($D8,Ervaringssterfte,IF(SoortDeelnemerHoofdverzekerde,2,4),0))</f>
        <v>0.5274</v>
      </c>
      <c r="M8" s="74" t="n">
        <f aca="false">IF($D8&gt;Eindleeftijd,1,VLOOKUP($D8,qx,$C8-StartjaarTafels+2,0))</f>
        <v>0.0011809826</v>
      </c>
      <c r="N8" s="75" t="n">
        <f aca="false">1-L8*M8</f>
        <v>0.99937714977676</v>
      </c>
      <c r="O8" s="75" t="n">
        <f aca="false">IF($I8=1,N8,O7*N8)</f>
        <v>0.997339647121911</v>
      </c>
      <c r="P8" s="5" t="n">
        <f aca="false">$K8*$G8*O8</f>
        <v>0</v>
      </c>
      <c r="Q8" s="5"/>
      <c r="R8" s="6" t="n">
        <f aca="false">I8-1</f>
        <v>4</v>
      </c>
      <c r="S8" s="15" t="n">
        <f aca="false">IF($R8=0,0,VLOOKUP($R8,RTS,2,0))</f>
        <v>0.01807</v>
      </c>
      <c r="T8" s="5" t="n">
        <f aca="false">(1/(1+S8))^R8</f>
        <v>0.930870869510282</v>
      </c>
      <c r="U8" s="1" t="n">
        <f aca="false">IF(R8=0,0,IF($D8&gt;Eindleeftijd,1,VLOOKUP($D8-1,Ervaringssterfte,IF(SoortDeelnemerHoofdverzekerde,2,4),0)))</f>
        <v>0.5235</v>
      </c>
      <c r="V8" s="74" t="n">
        <f aca="false">IF(R8=0,0,IF($D8&gt;Eindleeftijd,1,VLOOKUP($D8-1,qx,$C8-1-StartjaarTafels+2,0)))</f>
        <v>0.0011119375</v>
      </c>
      <c r="W8" s="75" t="n">
        <f aca="false">1-U8*V8</f>
        <v>0.99941790071875</v>
      </c>
      <c r="X8" s="75" t="n">
        <f aca="false">IF($R8=0,W8,X7*W8)</f>
        <v>0.997961227495241</v>
      </c>
      <c r="Y8" s="5" t="n">
        <f aca="false">$T8*$G8*X8</f>
        <v>0</v>
      </c>
      <c r="AA8" s="73" t="n">
        <f aca="false">$B8</f>
        <v>5</v>
      </c>
      <c r="AB8" s="15" t="n">
        <f aca="false">VLOOKUP($AA8,RTS,2,0)</f>
        <v>0.01688</v>
      </c>
      <c r="AC8" s="5" t="n">
        <f aca="false">(1/(1+AB8))^AA8</f>
        <v>0.919711191945317</v>
      </c>
      <c r="AD8" s="1" t="n">
        <f aca="false">IF($D8&gt;Eindleeftijd,1,VLOOKUP($D8,Ervaringssterfte,IF(SoortDeelnemerHoofdverzekerde,3,5),0))</f>
        <v>0.5566</v>
      </c>
      <c r="AE8" s="74" t="n">
        <f aca="false">IF($D8&gt;Eindleeftijd,1,VLOOKUP($D8,qy,$C8-StartjaarTafels+2,0))</f>
        <v>0.00101908210890545</v>
      </c>
      <c r="AF8" s="75" t="n">
        <f aca="false">1-AD8*AE8</f>
        <v>0.999432778898183</v>
      </c>
      <c r="AG8" s="75" t="n">
        <f aca="false">IF($AA8=1,AF8,AG7*AF8)</f>
        <v>0.997568557015484</v>
      </c>
      <c r="AH8" s="5" t="n">
        <f aca="false">$AC8*$G8*AG8</f>
        <v>0</v>
      </c>
      <c r="AI8" s="5"/>
      <c r="AJ8" s="6" t="n">
        <f aca="false">AA8-1</f>
        <v>4</v>
      </c>
      <c r="AK8" s="15" t="n">
        <f aca="false">IF($AJ8=0,0,VLOOKUP($AJ8,RTS,2,0))</f>
        <v>0.01807</v>
      </c>
      <c r="AL8" s="5" t="n">
        <f aca="false">(1/(1+AK8))^AJ8</f>
        <v>0.930870869510282</v>
      </c>
      <c r="AM8" s="1" t="n">
        <f aca="false">IF(AJ8=0,0,IF($D8&gt;Eindleeftijd,1,VLOOKUP($D8-1,Ervaringssterfte,IF(SoortDeelnemerHoofdverzekerde,3,5),0)))</f>
        <v>0.5543</v>
      </c>
      <c r="AN8" s="74" t="n">
        <f aca="false">IF(AJ8=0,0,IF($D8&gt;Eindleeftijd,1,VLOOKUP($D8-1,qy,$C8-1-StartjaarTafels+2,0)))</f>
        <v>0.00096085005812907</v>
      </c>
      <c r="AO8" s="75" t="n">
        <f aca="false">1-AM8*AN8</f>
        <v>0.999467400812779</v>
      </c>
      <c r="AP8" s="75" t="n">
        <f aca="false">IF($AJ8=0,AO8,AP7*AO8)</f>
        <v>0.998134720091175</v>
      </c>
      <c r="AQ8" s="5" t="n">
        <f aca="false">$AL8*$G8*AP8</f>
        <v>0</v>
      </c>
    </row>
    <row r="9" customFormat="false" ht="15" hidden="false" customHeight="true" outlineLevel="0" collapsed="false">
      <c r="B9" s="1" t="n">
        <f aca="false">B8+1</f>
        <v>6</v>
      </c>
      <c r="C9" s="1" t="n">
        <f aca="false">IF(B9=1,Berekeningsjaar,C8+1)</f>
        <v>2031</v>
      </c>
      <c r="D9" s="1" t="n">
        <f aca="false">IF(B9=1,LeeftijdJaarBerDatum,D8+1)</f>
        <v>46</v>
      </c>
      <c r="E9" s="5" t="n">
        <f aca="false">MIN(1,B9/Spreidingsduur)</f>
        <v>0.6</v>
      </c>
      <c r="F9" s="5" t="n">
        <f aca="false">IF(IsDirectIngaand,IF(NOT(IsLevenslang),IF(D9&lt;EindLeeftijdJaarUitkering,1,0),1),IF(AND(D9&gt;=StartLeeftijdJaarUitkering,IF(NOT(IsLevenslang),D9&lt;EindLeeftijdJaarUitkering,TRUE())),1,0))</f>
        <v>0</v>
      </c>
      <c r="G9" s="9" t="n">
        <f aca="false">((IF(StijgendeFunctieMeenemen=SchalingsfactorMeenemen,1,0)+IF(OR(StijgendeFunctieMeenemen,SchalingsfactorMeenemen),IF(StijgendeFunctieMeenemen,E9,0)*IF(SchalingsfactorMeenemen,SchalingsfactorPercentage,1),0))*IF(AND(OR(IsDirectIngaand,AND(NOT(IsDirectIngaand),D9&gt;=StartLeeftijdJaarUitkering)),OR(IsLevenslang,AND(NOT(IsLevenslang),D9&lt;EindLeeftijdJaarUitkering))),1,0))*F9*(1+StijgingDalingUitkering)^(B9-1)</f>
        <v>0</v>
      </c>
      <c r="H9" s="9"/>
      <c r="I9" s="73" t="n">
        <f aca="false">$B9</f>
        <v>6</v>
      </c>
      <c r="J9" s="15" t="n">
        <f aca="false">VLOOKUP($I9,RTS,2,0)</f>
        <v>0.01611</v>
      </c>
      <c r="K9" s="5" t="n">
        <f aca="false">(1/(1+J9))^I9</f>
        <v>0.908564256000244</v>
      </c>
      <c r="L9" s="1" t="n">
        <f aca="false">IF($D9&gt;Eindleeftijd,1,VLOOKUP($D9,Ervaringssterfte,IF(SoortDeelnemerHoofdverzekerde,2,4),0))</f>
        <v>0.5281</v>
      </c>
      <c r="M9" s="74" t="n">
        <f aca="false">IF($D9&gt;Eindleeftijd,1,VLOOKUP($D9,qx,$C9-StartjaarTafels+2,0))</f>
        <v>0.0012798524</v>
      </c>
      <c r="N9" s="75" t="n">
        <f aca="false">1-L9*M9</f>
        <v>0.99932410994756</v>
      </c>
      <c r="O9" s="75" t="n">
        <f aca="false">IF($I9=1,N9,O8*N9)</f>
        <v>0.996665555175517</v>
      </c>
      <c r="P9" s="5" t="n">
        <f aca="false">$K9*$G9*O9</f>
        <v>0</v>
      </c>
      <c r="Q9" s="5"/>
      <c r="R9" s="6" t="n">
        <f aca="false">I9-1</f>
        <v>5</v>
      </c>
      <c r="S9" s="15" t="n">
        <f aca="false">IF($R9=0,0,VLOOKUP($R9,RTS,2,0))</f>
        <v>0.01688</v>
      </c>
      <c r="T9" s="5" t="n">
        <f aca="false">(1/(1+S9))^R9</f>
        <v>0.919711191945317</v>
      </c>
      <c r="U9" s="1" t="n">
        <f aca="false">IF(R9=0,0,IF($D9&gt;Eindleeftijd,1,VLOOKUP($D9-1,Ervaringssterfte,IF(SoortDeelnemerHoofdverzekerde,2,4),0)))</f>
        <v>0.5274</v>
      </c>
      <c r="V9" s="74" t="n">
        <f aca="false">IF(R9=0,0,IF($D9&gt;Eindleeftijd,1,VLOOKUP($D9-1,qx,$C9-1-StartjaarTafels+2,0)))</f>
        <v>0.0011809826</v>
      </c>
      <c r="W9" s="75" t="n">
        <f aca="false">1-U9*V9</f>
        <v>0.99937714977676</v>
      </c>
      <c r="X9" s="75" t="n">
        <f aca="false">IF($R9=0,W9,X8*W9)</f>
        <v>0.997339647121911</v>
      </c>
      <c r="Y9" s="5" t="n">
        <f aca="false">$T9*$G9*X9</f>
        <v>0</v>
      </c>
      <c r="AA9" s="73" t="n">
        <f aca="false">$B9</f>
        <v>6</v>
      </c>
      <c r="AB9" s="15" t="n">
        <f aca="false">VLOOKUP($AA9,RTS,2,0)</f>
        <v>0.01611</v>
      </c>
      <c r="AC9" s="5" t="n">
        <f aca="false">(1/(1+AB9))^AA9</f>
        <v>0.908564256000244</v>
      </c>
      <c r="AD9" s="1" t="n">
        <f aca="false">IF($D9&gt;Eindleeftijd,1,VLOOKUP($D9,Ervaringssterfte,IF(SoortDeelnemerHoofdverzekerde,3,5),0))</f>
        <v>0.5563</v>
      </c>
      <c r="AE9" s="74" t="n">
        <f aca="false">IF($D9&gt;Eindleeftijd,1,VLOOKUP($D9,qy,$C9-StartjaarTafels+2,0))</f>
        <v>0.00120133629614405</v>
      </c>
      <c r="AF9" s="75" t="n">
        <f aca="false">1-AD9*AE9</f>
        <v>0.999331696618455</v>
      </c>
      <c r="AG9" s="75" t="n">
        <f aca="false">IF($AA9=1,AF9,AG8*AF9)</f>
        <v>0.996901878575507</v>
      </c>
      <c r="AH9" s="5" t="n">
        <f aca="false">$AC9*$G9*AG9</f>
        <v>0</v>
      </c>
      <c r="AI9" s="5"/>
      <c r="AJ9" s="6" t="n">
        <f aca="false">AA9-1</f>
        <v>5</v>
      </c>
      <c r="AK9" s="15" t="n">
        <f aca="false">IF($AJ9=0,0,VLOOKUP($AJ9,RTS,2,0))</f>
        <v>0.01688</v>
      </c>
      <c r="AL9" s="5" t="n">
        <f aca="false">(1/(1+AK9))^AJ9</f>
        <v>0.919711191945317</v>
      </c>
      <c r="AM9" s="1" t="n">
        <f aca="false">IF(AJ9=0,0,IF($D9&gt;Eindleeftijd,1,VLOOKUP($D9-1,Ervaringssterfte,IF(SoortDeelnemerHoofdverzekerde,3,5),0)))</f>
        <v>0.5566</v>
      </c>
      <c r="AN9" s="74" t="n">
        <f aca="false">IF(AJ9=0,0,IF($D9&gt;Eindleeftijd,1,VLOOKUP($D9-1,qy,$C9-1-StartjaarTafels+2,0)))</f>
        <v>0.00101908210890545</v>
      </c>
      <c r="AO9" s="75" t="n">
        <f aca="false">1-AM9*AN9</f>
        <v>0.999432778898183</v>
      </c>
      <c r="AP9" s="75" t="n">
        <f aca="false">IF($AJ9=0,AO9,AP8*AO9)</f>
        <v>0.997568557015484</v>
      </c>
      <c r="AQ9" s="5" t="n">
        <f aca="false">$AL9*$G9*AP9</f>
        <v>0</v>
      </c>
    </row>
    <row r="10" customFormat="false" ht="15" hidden="false" customHeight="true" outlineLevel="0" collapsed="false">
      <c r="B10" s="1" t="n">
        <f aca="false">B9+1</f>
        <v>7</v>
      </c>
      <c r="C10" s="1" t="n">
        <f aca="false">IF(B10=1,Berekeningsjaar,C9+1)</f>
        <v>2032</v>
      </c>
      <c r="D10" s="1" t="n">
        <f aca="false">IF(B10=1,LeeftijdJaarBerDatum,D9+1)</f>
        <v>47</v>
      </c>
      <c r="E10" s="5" t="n">
        <f aca="false">MIN(1,B10/Spreidingsduur)</f>
        <v>0.7</v>
      </c>
      <c r="F10" s="5" t="n">
        <f aca="false">IF(IsDirectIngaand,IF(NOT(IsLevenslang),IF(D10&lt;EindLeeftijdJaarUitkering,1,0),1),IF(AND(D10&gt;=StartLeeftijdJaarUitkering,IF(NOT(IsLevenslang),D10&lt;EindLeeftijdJaarUitkering,TRUE())),1,0))</f>
        <v>0</v>
      </c>
      <c r="G10" s="9" t="n">
        <f aca="false">((IF(StijgendeFunctieMeenemen=SchalingsfactorMeenemen,1,0)+IF(OR(StijgendeFunctieMeenemen,SchalingsfactorMeenemen),IF(StijgendeFunctieMeenemen,E10,0)*IF(SchalingsfactorMeenemen,SchalingsfactorPercentage,1),0))*IF(AND(OR(IsDirectIngaand,AND(NOT(IsDirectIngaand),D10&gt;=StartLeeftijdJaarUitkering)),OR(IsLevenslang,AND(NOT(IsLevenslang),D10&lt;EindLeeftijdJaarUitkering))),1,0))*F10*(1+StijgingDalingUitkering)^(B10-1)</f>
        <v>0</v>
      </c>
      <c r="H10" s="9"/>
      <c r="I10" s="73" t="n">
        <f aca="false">$B10</f>
        <v>7</v>
      </c>
      <c r="J10" s="15" t="n">
        <f aca="false">VLOOKUP($I10,RTS,2,0)</f>
        <v>0.01565</v>
      </c>
      <c r="K10" s="5" t="n">
        <f aca="false">(1/(1+J10))^I10</f>
        <v>0.896998031625317</v>
      </c>
      <c r="L10" s="1" t="n">
        <f aca="false">IF($D10&gt;Eindleeftijd,1,VLOOKUP($D10,Ervaringssterfte,IF(SoortDeelnemerHoofdverzekerde,2,4),0))</f>
        <v>0.5342</v>
      </c>
      <c r="M10" s="74" t="n">
        <f aca="false">IF($D10&gt;Eindleeftijd,1,VLOOKUP($D10,qx,$C10-StartjaarTafels+2,0))</f>
        <v>0.0014479927</v>
      </c>
      <c r="N10" s="75" t="n">
        <f aca="false">1-L10*M10</f>
        <v>0.99922648229966</v>
      </c>
      <c r="O10" s="75" t="n">
        <f aca="false">IF($I10=1,N10,O9*N10)</f>
        <v>0.99589461672727</v>
      </c>
      <c r="P10" s="5" t="n">
        <f aca="false">$K10*$G10*O10</f>
        <v>0</v>
      </c>
      <c r="Q10" s="5"/>
      <c r="R10" s="6" t="n">
        <f aca="false">I10-1</f>
        <v>6</v>
      </c>
      <c r="S10" s="15" t="n">
        <f aca="false">IF($R10=0,0,VLOOKUP($R10,RTS,2,0))</f>
        <v>0.01611</v>
      </c>
      <c r="T10" s="5" t="n">
        <f aca="false">(1/(1+S10))^R10</f>
        <v>0.908564256000244</v>
      </c>
      <c r="U10" s="1" t="n">
        <f aca="false">IF(R10=0,0,IF($D10&gt;Eindleeftijd,1,VLOOKUP($D10-1,Ervaringssterfte,IF(SoortDeelnemerHoofdverzekerde,2,4),0)))</f>
        <v>0.5281</v>
      </c>
      <c r="V10" s="74" t="n">
        <f aca="false">IF(R10=0,0,IF($D10&gt;Eindleeftijd,1,VLOOKUP($D10-1,qx,$C10-1-StartjaarTafels+2,0)))</f>
        <v>0.0012798524</v>
      </c>
      <c r="W10" s="75" t="n">
        <f aca="false">1-U10*V10</f>
        <v>0.99932410994756</v>
      </c>
      <c r="X10" s="75" t="n">
        <f aca="false">IF($R10=0,W10,X9*W10)</f>
        <v>0.996665555175517</v>
      </c>
      <c r="Y10" s="5" t="n">
        <f aca="false">$T10*$G10*X10</f>
        <v>0</v>
      </c>
      <c r="AA10" s="73" t="n">
        <f aca="false">$B10</f>
        <v>7</v>
      </c>
      <c r="AB10" s="15" t="n">
        <f aca="false">VLOOKUP($AA10,RTS,2,0)</f>
        <v>0.01565</v>
      </c>
      <c r="AC10" s="5" t="n">
        <f aca="false">(1/(1+AB10))^AA10</f>
        <v>0.896998031625317</v>
      </c>
      <c r="AD10" s="1" t="n">
        <f aca="false">IF($D10&gt;Eindleeftijd,1,VLOOKUP($D10,Ervaringssterfte,IF(SoortDeelnemerHoofdverzekerde,3,5),0))</f>
        <v>0.556</v>
      </c>
      <c r="AE10" s="74" t="n">
        <f aca="false">IF($D10&gt;Eindleeftijd,1,VLOOKUP($D10,qy,$C10-StartjaarTafels+2,0))</f>
        <v>0.00129600373208094</v>
      </c>
      <c r="AF10" s="75" t="n">
        <f aca="false">1-AD10*AE10</f>
        <v>0.999279421924963</v>
      </c>
      <c r="AG10" s="75" t="n">
        <f aca="false">IF($AA10=1,AF10,AG9*AF10)</f>
        <v>0.996183532938843</v>
      </c>
      <c r="AH10" s="5" t="n">
        <f aca="false">$AC10*$G10*AG10</f>
        <v>0</v>
      </c>
      <c r="AI10" s="5"/>
      <c r="AJ10" s="6" t="n">
        <f aca="false">AA10-1</f>
        <v>6</v>
      </c>
      <c r="AK10" s="15" t="n">
        <f aca="false">IF($AJ10=0,0,VLOOKUP($AJ10,RTS,2,0))</f>
        <v>0.01611</v>
      </c>
      <c r="AL10" s="5" t="n">
        <f aca="false">(1/(1+AK10))^AJ10</f>
        <v>0.908564256000244</v>
      </c>
      <c r="AM10" s="1" t="n">
        <f aca="false">IF(AJ10=0,0,IF($D10&gt;Eindleeftijd,1,VLOOKUP($D10-1,Ervaringssterfte,IF(SoortDeelnemerHoofdverzekerde,3,5),0)))</f>
        <v>0.5563</v>
      </c>
      <c r="AN10" s="74" t="n">
        <f aca="false">IF(AJ10=0,0,IF($D10&gt;Eindleeftijd,1,VLOOKUP($D10-1,qy,$C10-1-StartjaarTafels+2,0)))</f>
        <v>0.00120133629614405</v>
      </c>
      <c r="AO10" s="75" t="n">
        <f aca="false">1-AM10*AN10</f>
        <v>0.999331696618455</v>
      </c>
      <c r="AP10" s="75" t="n">
        <f aca="false">IF($AJ10=0,AO10,AP9*AO10)</f>
        <v>0.996901878575507</v>
      </c>
      <c r="AQ10" s="5" t="n">
        <f aca="false">$AL10*$G10*AP10</f>
        <v>0</v>
      </c>
    </row>
    <row r="11" customFormat="false" ht="15" hidden="false" customHeight="true" outlineLevel="0" collapsed="false">
      <c r="B11" s="1" t="n">
        <f aca="false">B10+1</f>
        <v>8</v>
      </c>
      <c r="C11" s="1" t="n">
        <f aca="false">IF(B11=1,Berekeningsjaar,C10+1)</f>
        <v>2033</v>
      </c>
      <c r="D11" s="1" t="n">
        <f aca="false">IF(B11=1,LeeftijdJaarBerDatum,D10+1)</f>
        <v>48</v>
      </c>
      <c r="E11" s="5" t="n">
        <f aca="false">MIN(1,B11/Spreidingsduur)</f>
        <v>0.8</v>
      </c>
      <c r="F11" s="5" t="n">
        <f aca="false">IF(IsDirectIngaand,IF(NOT(IsLevenslang),IF(D11&lt;EindLeeftijdJaarUitkering,1,0),1),IF(AND(D11&gt;=StartLeeftijdJaarUitkering,IF(NOT(IsLevenslang),D11&lt;EindLeeftijdJaarUitkering,TRUE())),1,0))</f>
        <v>0</v>
      </c>
      <c r="G11" s="9" t="n">
        <f aca="false">((IF(StijgendeFunctieMeenemen=SchalingsfactorMeenemen,1,0)+IF(OR(StijgendeFunctieMeenemen,SchalingsfactorMeenemen),IF(StijgendeFunctieMeenemen,E11,0)*IF(SchalingsfactorMeenemen,SchalingsfactorPercentage,1),0))*IF(AND(OR(IsDirectIngaand,AND(NOT(IsDirectIngaand),D11&gt;=StartLeeftijdJaarUitkering)),OR(IsLevenslang,AND(NOT(IsLevenslang),D11&lt;EindLeeftijdJaarUitkering))),1,0))*F11*(1+StijgingDalingUitkering)^(B11-1)</f>
        <v>0</v>
      </c>
      <c r="H11" s="9"/>
      <c r="I11" s="73" t="n">
        <f aca="false">$B11</f>
        <v>8</v>
      </c>
      <c r="J11" s="15" t="n">
        <f aca="false">VLOOKUP($I11,RTS,2,0)</f>
        <v>0.0154</v>
      </c>
      <c r="K11" s="5" t="n">
        <f aca="false">(1/(1+J11))^I11</f>
        <v>0.884917385322859</v>
      </c>
      <c r="L11" s="1" t="n">
        <f aca="false">IF($D11&gt;Eindleeftijd,1,VLOOKUP($D11,Ervaringssterfte,IF(SoortDeelnemerHoofdverzekerde,2,4),0))</f>
        <v>0.5311</v>
      </c>
      <c r="M11" s="74" t="n">
        <f aca="false">IF($D11&gt;Eindleeftijd,1,VLOOKUP($D11,qx,$C11-StartjaarTafels+2,0))</f>
        <v>0.0015569164</v>
      </c>
      <c r="N11" s="75" t="n">
        <f aca="false">1-L11*M11</f>
        <v>0.99917312169996</v>
      </c>
      <c r="O11" s="75" t="n">
        <f aca="false">IF($I11=1,N11,O10*N11)</f>
        <v>0.995071133079571</v>
      </c>
      <c r="P11" s="5" t="n">
        <f aca="false">$K11*$G11*O11</f>
        <v>0</v>
      </c>
      <c r="Q11" s="5"/>
      <c r="R11" s="6" t="n">
        <f aca="false">I11-1</f>
        <v>7</v>
      </c>
      <c r="S11" s="15" t="n">
        <f aca="false">IF($R11=0,0,VLOOKUP($R11,RTS,2,0))</f>
        <v>0.01565</v>
      </c>
      <c r="T11" s="5" t="n">
        <f aca="false">(1/(1+S11))^R11</f>
        <v>0.896998031625317</v>
      </c>
      <c r="U11" s="1" t="n">
        <f aca="false">IF(R11=0,0,IF($D11&gt;Eindleeftijd,1,VLOOKUP($D11-1,Ervaringssterfte,IF(SoortDeelnemerHoofdverzekerde,2,4),0)))</f>
        <v>0.5342</v>
      </c>
      <c r="V11" s="74" t="n">
        <f aca="false">IF(R11=0,0,IF($D11&gt;Eindleeftijd,1,VLOOKUP($D11-1,qx,$C11-1-StartjaarTafels+2,0)))</f>
        <v>0.0014479927</v>
      </c>
      <c r="W11" s="75" t="n">
        <f aca="false">1-U11*V11</f>
        <v>0.99922648229966</v>
      </c>
      <c r="X11" s="75" t="n">
        <f aca="false">IF($R11=0,W11,X10*W11)</f>
        <v>0.99589461672727</v>
      </c>
      <c r="Y11" s="5" t="n">
        <f aca="false">$T11*$G11*X11</f>
        <v>0</v>
      </c>
      <c r="AA11" s="73" t="n">
        <f aca="false">$B11</f>
        <v>8</v>
      </c>
      <c r="AB11" s="15" t="n">
        <f aca="false">VLOOKUP($AA11,RTS,2,0)</f>
        <v>0.0154</v>
      </c>
      <c r="AC11" s="5" t="n">
        <f aca="false">(1/(1+AB11))^AA11</f>
        <v>0.884917385322859</v>
      </c>
      <c r="AD11" s="1" t="n">
        <f aca="false">IF($D11&gt;Eindleeftijd,1,VLOOKUP($D11,Ervaringssterfte,IF(SoortDeelnemerHoofdverzekerde,3,5),0))</f>
        <v>0.5548</v>
      </c>
      <c r="AE11" s="74" t="n">
        <f aca="false">IF($D11&gt;Eindleeftijd,1,VLOOKUP($D11,qy,$C11-StartjaarTafels+2,0))</f>
        <v>0.00137779102341695</v>
      </c>
      <c r="AF11" s="75" t="n">
        <f aca="false">1-AD11*AE11</f>
        <v>0.999235601540208</v>
      </c>
      <c r="AG11" s="75" t="n">
        <f aca="false">IF($AA11=1,AF11,AG10*AF11)</f>
        <v>0.995422051780594</v>
      </c>
      <c r="AH11" s="5" t="n">
        <f aca="false">$AC11*$G11*AG11</f>
        <v>0</v>
      </c>
      <c r="AI11" s="5"/>
      <c r="AJ11" s="6" t="n">
        <f aca="false">AA11-1</f>
        <v>7</v>
      </c>
      <c r="AK11" s="15" t="n">
        <f aca="false">IF($AJ11=0,0,VLOOKUP($AJ11,RTS,2,0))</f>
        <v>0.01565</v>
      </c>
      <c r="AL11" s="5" t="n">
        <f aca="false">(1/(1+AK11))^AJ11</f>
        <v>0.896998031625317</v>
      </c>
      <c r="AM11" s="1" t="n">
        <f aca="false">IF(AJ11=0,0,IF($D11&gt;Eindleeftijd,1,VLOOKUP($D11-1,Ervaringssterfte,IF(SoortDeelnemerHoofdverzekerde,3,5),0)))</f>
        <v>0.556</v>
      </c>
      <c r="AN11" s="74" t="n">
        <f aca="false">IF(AJ11=0,0,IF($D11&gt;Eindleeftijd,1,VLOOKUP($D11-1,qy,$C11-1-StartjaarTafels+2,0)))</f>
        <v>0.00129600373208094</v>
      </c>
      <c r="AO11" s="75" t="n">
        <f aca="false">1-AM11*AN11</f>
        <v>0.999279421924963</v>
      </c>
      <c r="AP11" s="75" t="n">
        <f aca="false">IF($AJ11=0,AO11,AP10*AO11)</f>
        <v>0.996183532938843</v>
      </c>
      <c r="AQ11" s="5" t="n">
        <f aca="false">$AL11*$G11*AP11</f>
        <v>0</v>
      </c>
    </row>
    <row r="12" customFormat="false" ht="15" hidden="false" customHeight="true" outlineLevel="0" collapsed="false">
      <c r="B12" s="1" t="n">
        <f aca="false">B11+1</f>
        <v>9</v>
      </c>
      <c r="C12" s="1" t="n">
        <f aca="false">IF(B12=1,Berekeningsjaar,C11+1)</f>
        <v>2034</v>
      </c>
      <c r="D12" s="1" t="n">
        <f aca="false">IF(B12=1,LeeftijdJaarBerDatum,D11+1)</f>
        <v>49</v>
      </c>
      <c r="E12" s="5" t="n">
        <f aca="false">MIN(1,B12/Spreidingsduur)</f>
        <v>0.9</v>
      </c>
      <c r="F12" s="5" t="n">
        <f aca="false">IF(IsDirectIngaand,IF(NOT(IsLevenslang),IF(D12&lt;EindLeeftijdJaarUitkering,1,0),1),IF(AND(D12&gt;=StartLeeftijdJaarUitkering,IF(NOT(IsLevenslang),D12&lt;EindLeeftijdJaarUitkering,TRUE())),1,0))</f>
        <v>0</v>
      </c>
      <c r="G12" s="9" t="n">
        <f aca="false">((IF(StijgendeFunctieMeenemen=SchalingsfactorMeenemen,1,0)+IF(OR(StijgendeFunctieMeenemen,SchalingsfactorMeenemen),IF(StijgendeFunctieMeenemen,E12,0)*IF(SchalingsfactorMeenemen,SchalingsfactorPercentage,1),0))*IF(AND(OR(IsDirectIngaand,AND(NOT(IsDirectIngaand),D12&gt;=StartLeeftijdJaarUitkering)),OR(IsLevenslang,AND(NOT(IsLevenslang),D12&lt;EindLeeftijdJaarUitkering))),1,0))*F12*(1+StijgingDalingUitkering)^(B12-1)</f>
        <v>0</v>
      </c>
      <c r="H12" s="9"/>
      <c r="I12" s="73" t="n">
        <f aca="false">$B12</f>
        <v>9</v>
      </c>
      <c r="J12" s="15" t="n">
        <f aca="false">VLOOKUP($I12,RTS,2,0)</f>
        <v>0.01531</v>
      </c>
      <c r="K12" s="5" t="n">
        <f aca="false">(1/(1+J12))^I12</f>
        <v>0.872191855725768</v>
      </c>
      <c r="L12" s="1" t="n">
        <f aca="false">IF($D12&gt;Eindleeftijd,1,VLOOKUP($D12,Ervaringssterfte,IF(SoortDeelnemerHoofdverzekerde,2,4),0))</f>
        <v>0.5304</v>
      </c>
      <c r="M12" s="74" t="n">
        <f aca="false">IF($D12&gt;Eindleeftijd,1,VLOOKUP($D12,qx,$C12-StartjaarTafels+2,0))</f>
        <v>0.0016974757</v>
      </c>
      <c r="N12" s="75" t="n">
        <f aca="false">1-L12*M12</f>
        <v>0.99909965888872</v>
      </c>
      <c r="O12" s="75" t="n">
        <f aca="false">IF($I12=1,N12,O11*N12)</f>
        <v>0.994175229629812</v>
      </c>
      <c r="P12" s="5" t="n">
        <f aca="false">$K12*$G12*O12</f>
        <v>0</v>
      </c>
      <c r="Q12" s="5"/>
      <c r="R12" s="6" t="n">
        <f aca="false">I12-1</f>
        <v>8</v>
      </c>
      <c r="S12" s="15" t="n">
        <f aca="false">IF($R12=0,0,VLOOKUP($R12,RTS,2,0))</f>
        <v>0.0154</v>
      </c>
      <c r="T12" s="5" t="n">
        <f aca="false">(1/(1+S12))^R12</f>
        <v>0.884917385322859</v>
      </c>
      <c r="U12" s="1" t="n">
        <f aca="false">IF(R12=0,0,IF($D12&gt;Eindleeftijd,1,VLOOKUP($D12-1,Ervaringssterfte,IF(SoortDeelnemerHoofdverzekerde,2,4),0)))</f>
        <v>0.5311</v>
      </c>
      <c r="V12" s="74" t="n">
        <f aca="false">IF(R12=0,0,IF($D12&gt;Eindleeftijd,1,VLOOKUP($D12-1,qx,$C12-1-StartjaarTafels+2,0)))</f>
        <v>0.0015569164</v>
      </c>
      <c r="W12" s="75" t="n">
        <f aca="false">1-U12*V12</f>
        <v>0.99917312169996</v>
      </c>
      <c r="X12" s="75" t="n">
        <f aca="false">IF($R12=0,W12,X11*W12)</f>
        <v>0.995071133079571</v>
      </c>
      <c r="Y12" s="5" t="n">
        <f aca="false">$T12*$G12*X12</f>
        <v>0</v>
      </c>
      <c r="AA12" s="73" t="n">
        <f aca="false">$B12</f>
        <v>9</v>
      </c>
      <c r="AB12" s="15" t="n">
        <f aca="false">VLOOKUP($AA12,RTS,2,0)</f>
        <v>0.01531</v>
      </c>
      <c r="AC12" s="5" t="n">
        <f aca="false">(1/(1+AB12))^AA12</f>
        <v>0.872191855725768</v>
      </c>
      <c r="AD12" s="1" t="n">
        <f aca="false">IF($D12&gt;Eindleeftijd,1,VLOOKUP($D12,Ervaringssterfte,IF(SoortDeelnemerHoofdverzekerde,3,5),0))</f>
        <v>0.55</v>
      </c>
      <c r="AE12" s="74" t="n">
        <f aca="false">IF($D12&gt;Eindleeftijd,1,VLOOKUP($D12,qy,$C12-StartjaarTafels+2,0))</f>
        <v>0.00148783873624514</v>
      </c>
      <c r="AF12" s="75" t="n">
        <f aca="false">1-AD12*AE12</f>
        <v>0.999181688695065</v>
      </c>
      <c r="AG12" s="75" t="n">
        <f aca="false">IF($AA12=1,AF12,AG11*AF12)</f>
        <v>0.994607486662441</v>
      </c>
      <c r="AH12" s="5" t="n">
        <f aca="false">$AC12*$G12*AG12</f>
        <v>0</v>
      </c>
      <c r="AI12" s="5"/>
      <c r="AJ12" s="6" t="n">
        <f aca="false">AA12-1</f>
        <v>8</v>
      </c>
      <c r="AK12" s="15" t="n">
        <f aca="false">IF($AJ12=0,0,VLOOKUP($AJ12,RTS,2,0))</f>
        <v>0.0154</v>
      </c>
      <c r="AL12" s="5" t="n">
        <f aca="false">(1/(1+AK12))^AJ12</f>
        <v>0.884917385322859</v>
      </c>
      <c r="AM12" s="1" t="n">
        <f aca="false">IF(AJ12=0,0,IF($D12&gt;Eindleeftijd,1,VLOOKUP($D12-1,Ervaringssterfte,IF(SoortDeelnemerHoofdverzekerde,3,5),0)))</f>
        <v>0.5548</v>
      </c>
      <c r="AN12" s="74" t="n">
        <f aca="false">IF(AJ12=0,0,IF($D12&gt;Eindleeftijd,1,VLOOKUP($D12-1,qy,$C12-1-StartjaarTafels+2,0)))</f>
        <v>0.00137779102341695</v>
      </c>
      <c r="AO12" s="75" t="n">
        <f aca="false">1-AM12*AN12</f>
        <v>0.999235601540208</v>
      </c>
      <c r="AP12" s="75" t="n">
        <f aca="false">IF($AJ12=0,AO12,AP11*AO12)</f>
        <v>0.995422051780594</v>
      </c>
      <c r="AQ12" s="5" t="n">
        <f aca="false">$AL12*$G12*AP12</f>
        <v>0</v>
      </c>
    </row>
    <row r="13" customFormat="false" ht="15" hidden="false" customHeight="true" outlineLevel="0" collapsed="false">
      <c r="B13" s="1" t="n">
        <f aca="false">B12+1</f>
        <v>10</v>
      </c>
      <c r="C13" s="1" t="n">
        <f aca="false">IF(B13=1,Berekeningsjaar,C12+1)</f>
        <v>2035</v>
      </c>
      <c r="D13" s="1" t="n">
        <f aca="false">IF(B13=1,LeeftijdJaarBerDatum,D12+1)</f>
        <v>50</v>
      </c>
      <c r="E13" s="5" t="n">
        <f aca="false">MIN(1,B13/Spreidingsduur)</f>
        <v>1</v>
      </c>
      <c r="F13" s="5" t="n">
        <f aca="false">IF(IsDirectIngaand,IF(NOT(IsLevenslang),IF(D13&lt;EindLeeftijdJaarUitkering,1,0),1),IF(AND(D13&gt;=StartLeeftijdJaarUitkering,IF(NOT(IsLevenslang),D13&lt;EindLeeftijdJaarUitkering,TRUE())),1,0))</f>
        <v>0</v>
      </c>
      <c r="G13" s="9" t="n">
        <f aca="false">((IF(StijgendeFunctieMeenemen=SchalingsfactorMeenemen,1,0)+IF(OR(StijgendeFunctieMeenemen,SchalingsfactorMeenemen),IF(StijgendeFunctieMeenemen,E13,0)*IF(SchalingsfactorMeenemen,SchalingsfactorPercentage,1),0))*IF(AND(OR(IsDirectIngaand,AND(NOT(IsDirectIngaand),D13&gt;=StartLeeftijdJaarUitkering)),OR(IsLevenslang,AND(NOT(IsLevenslang),D13&lt;EindLeeftijdJaarUitkering))),1,0))*F13*(1+StijgingDalingUitkering)^(B13-1)</f>
        <v>0</v>
      </c>
      <c r="H13" s="9"/>
      <c r="I13" s="73" t="n">
        <f aca="false">$B13</f>
        <v>10</v>
      </c>
      <c r="J13" s="15" t="n">
        <f aca="false">VLOOKUP($I13,RTS,2,0)</f>
        <v>0.01533</v>
      </c>
      <c r="K13" s="5" t="n">
        <f aca="false">(1/(1+J13))^I13</f>
        <v>0.858870755087012</v>
      </c>
      <c r="L13" s="1" t="n">
        <f aca="false">IF($D13&gt;Eindleeftijd,1,VLOOKUP($D13,Ervaringssterfte,IF(SoortDeelnemerHoofdverzekerde,2,4),0))</f>
        <v>0.5255</v>
      </c>
      <c r="M13" s="74" t="n">
        <f aca="false">IF($D13&gt;Eindleeftijd,1,VLOOKUP($D13,qx,$C13-StartjaarTafels+2,0))</f>
        <v>0.0018365605</v>
      </c>
      <c r="N13" s="75" t="n">
        <f aca="false">1-L13*M13</f>
        <v>0.99903488745725</v>
      </c>
      <c r="O13" s="75" t="n">
        <f aca="false">IF($I13=1,N13,O12*N13)</f>
        <v>0.993215738646005</v>
      </c>
      <c r="P13" s="5" t="n">
        <f aca="false">$K13*$G13*O13</f>
        <v>0</v>
      </c>
      <c r="Q13" s="5"/>
      <c r="R13" s="6" t="n">
        <f aca="false">I13-1</f>
        <v>9</v>
      </c>
      <c r="S13" s="15" t="n">
        <f aca="false">IF($R13=0,0,VLOOKUP($R13,RTS,2,0))</f>
        <v>0.01531</v>
      </c>
      <c r="T13" s="5" t="n">
        <f aca="false">(1/(1+S13))^R13</f>
        <v>0.872191855725768</v>
      </c>
      <c r="U13" s="1" t="n">
        <f aca="false">IF(R13=0,0,IF($D13&gt;Eindleeftijd,1,VLOOKUP($D13-1,Ervaringssterfte,IF(SoortDeelnemerHoofdverzekerde,2,4),0)))</f>
        <v>0.5304</v>
      </c>
      <c r="V13" s="74" t="n">
        <f aca="false">IF(R13=0,0,IF($D13&gt;Eindleeftijd,1,VLOOKUP($D13-1,qx,$C13-1-StartjaarTafels+2,0)))</f>
        <v>0.0016974757</v>
      </c>
      <c r="W13" s="75" t="n">
        <f aca="false">1-U13*V13</f>
        <v>0.99909965888872</v>
      </c>
      <c r="X13" s="75" t="n">
        <f aca="false">IF($R13=0,W13,X12*W13)</f>
        <v>0.994175229629812</v>
      </c>
      <c r="Y13" s="5" t="n">
        <f aca="false">$T13*$G13*X13</f>
        <v>0</v>
      </c>
      <c r="AA13" s="73" t="n">
        <f aca="false">$B13</f>
        <v>10</v>
      </c>
      <c r="AB13" s="15" t="n">
        <f aca="false">VLOOKUP($AA13,RTS,2,0)</f>
        <v>0.01533</v>
      </c>
      <c r="AC13" s="5" t="n">
        <f aca="false">(1/(1+AB13))^AA13</f>
        <v>0.858870755087012</v>
      </c>
      <c r="AD13" s="1" t="n">
        <f aca="false">IF($D13&gt;Eindleeftijd,1,VLOOKUP($D13,Ervaringssterfte,IF(SoortDeelnemerHoofdverzekerde,3,5),0))</f>
        <v>0.5524</v>
      </c>
      <c r="AE13" s="74" t="n">
        <f aca="false">IF($D13&gt;Eindleeftijd,1,VLOOKUP($D13,qy,$C13-StartjaarTafels+2,0))</f>
        <v>0.00161665989930748</v>
      </c>
      <c r="AF13" s="75" t="n">
        <f aca="false">1-AD13*AE13</f>
        <v>0.999106957071623</v>
      </c>
      <c r="AG13" s="75" t="n">
        <f aca="false">IF($AA13=1,AF13,AG12*AF13)</f>
        <v>0.993719259479966</v>
      </c>
      <c r="AH13" s="5" t="n">
        <f aca="false">$AC13*$G13*AG13</f>
        <v>0</v>
      </c>
      <c r="AI13" s="5"/>
      <c r="AJ13" s="6" t="n">
        <f aca="false">AA13-1</f>
        <v>9</v>
      </c>
      <c r="AK13" s="15" t="n">
        <f aca="false">IF($AJ13=0,0,VLOOKUP($AJ13,RTS,2,0))</f>
        <v>0.01531</v>
      </c>
      <c r="AL13" s="5" t="n">
        <f aca="false">(1/(1+AK13))^AJ13</f>
        <v>0.872191855725768</v>
      </c>
      <c r="AM13" s="1" t="n">
        <f aca="false">IF(AJ13=0,0,IF($D13&gt;Eindleeftijd,1,VLOOKUP($D13-1,Ervaringssterfte,IF(SoortDeelnemerHoofdverzekerde,3,5),0)))</f>
        <v>0.55</v>
      </c>
      <c r="AN13" s="74" t="n">
        <f aca="false">IF(AJ13=0,0,IF($D13&gt;Eindleeftijd,1,VLOOKUP($D13-1,qy,$C13-1-StartjaarTafels+2,0)))</f>
        <v>0.00148783873624514</v>
      </c>
      <c r="AO13" s="75" t="n">
        <f aca="false">1-AM13*AN13</f>
        <v>0.999181688695065</v>
      </c>
      <c r="AP13" s="75" t="n">
        <f aca="false">IF($AJ13=0,AO13,AP12*AO13)</f>
        <v>0.994607486662441</v>
      </c>
      <c r="AQ13" s="5" t="n">
        <f aca="false">$AL13*$G13*AP13</f>
        <v>0</v>
      </c>
    </row>
    <row r="14" customFormat="false" ht="15" hidden="false" customHeight="true" outlineLevel="0" collapsed="false">
      <c r="B14" s="1" t="n">
        <f aca="false">B13+1</f>
        <v>11</v>
      </c>
      <c r="C14" s="1" t="n">
        <f aca="false">IF(B14=1,Berekeningsjaar,C13+1)</f>
        <v>2036</v>
      </c>
      <c r="D14" s="1" t="n">
        <f aca="false">IF(B14=1,LeeftijdJaarBerDatum,D13+1)</f>
        <v>51</v>
      </c>
      <c r="E14" s="5" t="n">
        <f aca="false">MIN(1,B14/Spreidingsduur)</f>
        <v>1</v>
      </c>
      <c r="F14" s="5" t="n">
        <f aca="false">IF(IsDirectIngaand,IF(NOT(IsLevenslang),IF(D14&lt;EindLeeftijdJaarUitkering,1,0),1),IF(AND(D14&gt;=StartLeeftijdJaarUitkering,IF(NOT(IsLevenslang),D14&lt;EindLeeftijdJaarUitkering,TRUE())),1,0))</f>
        <v>0</v>
      </c>
      <c r="G14" s="9" t="n">
        <f aca="false">((IF(StijgendeFunctieMeenemen=SchalingsfactorMeenemen,1,0)+IF(OR(StijgendeFunctieMeenemen,SchalingsfactorMeenemen),IF(StijgendeFunctieMeenemen,E14,0)*IF(SchalingsfactorMeenemen,SchalingsfactorPercentage,1),0))*IF(AND(OR(IsDirectIngaand,AND(NOT(IsDirectIngaand),D14&gt;=StartLeeftijdJaarUitkering)),OR(IsLevenslang,AND(NOT(IsLevenslang),D14&lt;EindLeeftijdJaarUitkering))),1,0))*F14*(1+StijgingDalingUitkering)^(B14-1)</f>
        <v>0</v>
      </c>
      <c r="H14" s="9"/>
      <c r="I14" s="73" t="n">
        <f aca="false">$B14</f>
        <v>11</v>
      </c>
      <c r="J14" s="15" t="n">
        <f aca="false">VLOOKUP($I14,RTS,2,0)</f>
        <v>0.01543</v>
      </c>
      <c r="K14" s="5" t="n">
        <f aca="false">(1/(1+J14))^I14</f>
        <v>0.844987158216251</v>
      </c>
      <c r="L14" s="1" t="n">
        <f aca="false">IF($D14&gt;Eindleeftijd,1,VLOOKUP($D14,Ervaringssterfte,IF(SoortDeelnemerHoofdverzekerde,2,4),0))</f>
        <v>0.5256</v>
      </c>
      <c r="M14" s="74" t="n">
        <f aca="false">IF($D14&gt;Eindleeftijd,1,VLOOKUP($D14,qx,$C14-StartjaarTafels+2,0))</f>
        <v>0.0020227532</v>
      </c>
      <c r="N14" s="75" t="n">
        <f aca="false">1-L14*M14</f>
        <v>0.99893684091808</v>
      </c>
      <c r="O14" s="75" t="n">
        <f aca="false">IF($I14=1,N14,O13*N14)</f>
        <v>0.992159792313157</v>
      </c>
      <c r="P14" s="5" t="n">
        <f aca="false">$K14*$G14*O14</f>
        <v>0</v>
      </c>
      <c r="Q14" s="5"/>
      <c r="R14" s="6" t="n">
        <f aca="false">I14-1</f>
        <v>10</v>
      </c>
      <c r="S14" s="15" t="n">
        <f aca="false">IF($R14=0,0,VLOOKUP($R14,RTS,2,0))</f>
        <v>0.01533</v>
      </c>
      <c r="T14" s="5" t="n">
        <f aca="false">(1/(1+S14))^R14</f>
        <v>0.858870755087012</v>
      </c>
      <c r="U14" s="1" t="n">
        <f aca="false">IF(R14=0,0,IF($D14&gt;Eindleeftijd,1,VLOOKUP($D14-1,Ervaringssterfte,IF(SoortDeelnemerHoofdverzekerde,2,4),0)))</f>
        <v>0.5255</v>
      </c>
      <c r="V14" s="74" t="n">
        <f aca="false">IF(R14=0,0,IF($D14&gt;Eindleeftijd,1,VLOOKUP($D14-1,qx,$C14-1-StartjaarTafels+2,0)))</f>
        <v>0.0018365605</v>
      </c>
      <c r="W14" s="75" t="n">
        <f aca="false">1-U14*V14</f>
        <v>0.99903488745725</v>
      </c>
      <c r="X14" s="75" t="n">
        <f aca="false">IF($R14=0,W14,X13*W14)</f>
        <v>0.993215738646005</v>
      </c>
      <c r="Y14" s="5" t="n">
        <f aca="false">$T14*$G14*X14</f>
        <v>0</v>
      </c>
      <c r="AA14" s="73" t="n">
        <f aca="false">$B14</f>
        <v>11</v>
      </c>
      <c r="AB14" s="15" t="n">
        <f aca="false">VLOOKUP($AA14,RTS,2,0)</f>
        <v>0.01543</v>
      </c>
      <c r="AC14" s="5" t="n">
        <f aca="false">(1/(1+AB14))^AA14</f>
        <v>0.844987158216251</v>
      </c>
      <c r="AD14" s="1" t="n">
        <f aca="false">IF($D14&gt;Eindleeftijd,1,VLOOKUP($D14,Ervaringssterfte,IF(SoortDeelnemerHoofdverzekerde,3,5),0))</f>
        <v>0.5484</v>
      </c>
      <c r="AE14" s="74" t="n">
        <f aca="false">IF($D14&gt;Eindleeftijd,1,VLOOKUP($D14,qy,$C14-StartjaarTafels+2,0))</f>
        <v>0.00181573019945125</v>
      </c>
      <c r="AF14" s="75" t="n">
        <f aca="false">1-AD14*AE14</f>
        <v>0.999004253558621</v>
      </c>
      <c r="AG14" s="75" t="n">
        <f aca="false">IF($AA14=1,AF14,AG13*AF14)</f>
        <v>0.992729767063609</v>
      </c>
      <c r="AH14" s="5" t="n">
        <f aca="false">$AC14*$G14*AG14</f>
        <v>0</v>
      </c>
      <c r="AI14" s="5"/>
      <c r="AJ14" s="6" t="n">
        <f aca="false">AA14-1</f>
        <v>10</v>
      </c>
      <c r="AK14" s="15" t="n">
        <f aca="false">IF($AJ14=0,0,VLOOKUP($AJ14,RTS,2,0))</f>
        <v>0.01533</v>
      </c>
      <c r="AL14" s="5" t="n">
        <f aca="false">(1/(1+AK14))^AJ14</f>
        <v>0.858870755087012</v>
      </c>
      <c r="AM14" s="1" t="n">
        <f aca="false">IF(AJ14=0,0,IF($D14&gt;Eindleeftijd,1,VLOOKUP($D14-1,Ervaringssterfte,IF(SoortDeelnemerHoofdverzekerde,3,5),0)))</f>
        <v>0.5524</v>
      </c>
      <c r="AN14" s="74" t="n">
        <f aca="false">IF(AJ14=0,0,IF($D14&gt;Eindleeftijd,1,VLOOKUP($D14-1,qy,$C14-1-StartjaarTafels+2,0)))</f>
        <v>0.00161665989930748</v>
      </c>
      <c r="AO14" s="75" t="n">
        <f aca="false">1-AM14*AN14</f>
        <v>0.999106957071623</v>
      </c>
      <c r="AP14" s="75" t="n">
        <f aca="false">IF($AJ14=0,AO14,AP13*AO14)</f>
        <v>0.993719259479966</v>
      </c>
      <c r="AQ14" s="5" t="n">
        <f aca="false">$AL14*$G14*AP14</f>
        <v>0</v>
      </c>
    </row>
    <row r="15" customFormat="false" ht="15" hidden="false" customHeight="true" outlineLevel="0" collapsed="false">
      <c r="B15" s="1" t="n">
        <f aca="false">B14+1</f>
        <v>12</v>
      </c>
      <c r="C15" s="1" t="n">
        <f aca="false">IF(B15=1,Berekeningsjaar,C14+1)</f>
        <v>2037</v>
      </c>
      <c r="D15" s="1" t="n">
        <f aca="false">IF(B15=1,LeeftijdJaarBerDatum,D14+1)</f>
        <v>52</v>
      </c>
      <c r="E15" s="5" t="n">
        <f aca="false">MIN(1,B15/Spreidingsduur)</f>
        <v>1</v>
      </c>
      <c r="F15" s="5" t="n">
        <f aca="false">IF(IsDirectIngaand,IF(NOT(IsLevenslang),IF(D15&lt;EindLeeftijdJaarUitkering,1,0),1),IF(AND(D15&gt;=StartLeeftijdJaarUitkering,IF(NOT(IsLevenslang),D15&lt;EindLeeftijdJaarUitkering,TRUE())),1,0))</f>
        <v>0</v>
      </c>
      <c r="G15" s="9" t="n">
        <f aca="false">((IF(StijgendeFunctieMeenemen=SchalingsfactorMeenemen,1,0)+IF(OR(StijgendeFunctieMeenemen,SchalingsfactorMeenemen),IF(StijgendeFunctieMeenemen,E15,0)*IF(SchalingsfactorMeenemen,SchalingsfactorPercentage,1),0))*IF(AND(OR(IsDirectIngaand,AND(NOT(IsDirectIngaand),D15&gt;=StartLeeftijdJaarUitkering)),OR(IsLevenslang,AND(NOT(IsLevenslang),D15&lt;EindLeeftijdJaarUitkering))),1,0))*F15*(1+StijgingDalingUitkering)^(B15-1)</f>
        <v>0</v>
      </c>
      <c r="H15" s="9"/>
      <c r="I15" s="73" t="n">
        <f aca="false">$B15</f>
        <v>12</v>
      </c>
      <c r="J15" s="15" t="n">
        <f aca="false">VLOOKUP($I15,RTS,2,0)</f>
        <v>0.01558</v>
      </c>
      <c r="K15" s="5" t="n">
        <f aca="false">(1/(1+J15))^I15</f>
        <v>0.830673439450541</v>
      </c>
      <c r="L15" s="1" t="n">
        <f aca="false">IF($D15&gt;Eindleeftijd,1,VLOOKUP($D15,Ervaringssterfte,IF(SoortDeelnemerHoofdverzekerde,2,4),0))</f>
        <v>0.5301</v>
      </c>
      <c r="M15" s="74" t="n">
        <f aca="false">IF($D15&gt;Eindleeftijd,1,VLOOKUP($D15,qx,$C15-StartjaarTafels+2,0))</f>
        <v>0.0022058119</v>
      </c>
      <c r="N15" s="75" t="n">
        <f aca="false">1-L15*M15</f>
        <v>0.99883069911181</v>
      </c>
      <c r="O15" s="75" t="n">
        <f aca="false">IF($I15=1,N15,O14*N15)</f>
        <v>0.990999658986779</v>
      </c>
      <c r="P15" s="5" t="n">
        <f aca="false">$K15*$G15*O15</f>
        <v>0</v>
      </c>
      <c r="Q15" s="5"/>
      <c r="R15" s="6" t="n">
        <f aca="false">I15-1</f>
        <v>11</v>
      </c>
      <c r="S15" s="15" t="n">
        <f aca="false">IF($R15=0,0,VLOOKUP($R15,RTS,2,0))</f>
        <v>0.01543</v>
      </c>
      <c r="T15" s="5" t="n">
        <f aca="false">(1/(1+S15))^R15</f>
        <v>0.844987158216251</v>
      </c>
      <c r="U15" s="1" t="n">
        <f aca="false">IF(R15=0,0,IF($D15&gt;Eindleeftijd,1,VLOOKUP($D15-1,Ervaringssterfte,IF(SoortDeelnemerHoofdverzekerde,2,4),0)))</f>
        <v>0.5256</v>
      </c>
      <c r="V15" s="74" t="n">
        <f aca="false">IF(R15=0,0,IF($D15&gt;Eindleeftijd,1,VLOOKUP($D15-1,qx,$C15-1-StartjaarTafels+2,0)))</f>
        <v>0.0020227532</v>
      </c>
      <c r="W15" s="75" t="n">
        <f aca="false">1-U15*V15</f>
        <v>0.99893684091808</v>
      </c>
      <c r="X15" s="75" t="n">
        <f aca="false">IF($R15=0,W15,X14*W15)</f>
        <v>0.992159792313157</v>
      </c>
      <c r="Y15" s="5" t="n">
        <f aca="false">$T15*$G15*X15</f>
        <v>0</v>
      </c>
      <c r="AA15" s="73" t="n">
        <f aca="false">$B15</f>
        <v>12</v>
      </c>
      <c r="AB15" s="15" t="n">
        <f aca="false">VLOOKUP($AA15,RTS,2,0)</f>
        <v>0.01558</v>
      </c>
      <c r="AC15" s="5" t="n">
        <f aca="false">(1/(1+AB15))^AA15</f>
        <v>0.830673439450541</v>
      </c>
      <c r="AD15" s="1" t="n">
        <f aca="false">IF($D15&gt;Eindleeftijd,1,VLOOKUP($D15,Ervaringssterfte,IF(SoortDeelnemerHoofdverzekerde,3,5),0))</f>
        <v>0.5502</v>
      </c>
      <c r="AE15" s="74" t="n">
        <f aca="false">IF($D15&gt;Eindleeftijd,1,VLOOKUP($D15,qy,$C15-StartjaarTafels+2,0))</f>
        <v>0.00194100729330116</v>
      </c>
      <c r="AF15" s="75" t="n">
        <f aca="false">1-AD15*AE15</f>
        <v>0.998932057787226</v>
      </c>
      <c r="AG15" s="75" t="n">
        <f aca="false">IF($AA15=1,AF15,AG14*AF15)</f>
        <v>0.991669589039484</v>
      </c>
      <c r="AH15" s="5" t="n">
        <f aca="false">$AC15*$G15*AG15</f>
        <v>0</v>
      </c>
      <c r="AI15" s="5"/>
      <c r="AJ15" s="6" t="n">
        <f aca="false">AA15-1</f>
        <v>11</v>
      </c>
      <c r="AK15" s="15" t="n">
        <f aca="false">IF($AJ15=0,0,VLOOKUP($AJ15,RTS,2,0))</f>
        <v>0.01543</v>
      </c>
      <c r="AL15" s="5" t="n">
        <f aca="false">(1/(1+AK15))^AJ15</f>
        <v>0.844987158216251</v>
      </c>
      <c r="AM15" s="1" t="n">
        <f aca="false">IF(AJ15=0,0,IF($D15&gt;Eindleeftijd,1,VLOOKUP($D15-1,Ervaringssterfte,IF(SoortDeelnemerHoofdverzekerde,3,5),0)))</f>
        <v>0.5484</v>
      </c>
      <c r="AN15" s="74" t="n">
        <f aca="false">IF(AJ15=0,0,IF($D15&gt;Eindleeftijd,1,VLOOKUP($D15-1,qy,$C15-1-StartjaarTafels+2,0)))</f>
        <v>0.00181573019945125</v>
      </c>
      <c r="AO15" s="75" t="n">
        <f aca="false">1-AM15*AN15</f>
        <v>0.999004253558621</v>
      </c>
      <c r="AP15" s="75" t="n">
        <f aca="false">IF($AJ15=0,AO15,AP14*AO15)</f>
        <v>0.992729767063609</v>
      </c>
      <c r="AQ15" s="5" t="n">
        <f aca="false">$AL15*$G15*AP15</f>
        <v>0</v>
      </c>
    </row>
    <row r="16" customFormat="false" ht="15" hidden="false" customHeight="true" outlineLevel="0" collapsed="false">
      <c r="B16" s="1" t="n">
        <f aca="false">B15+1</f>
        <v>13</v>
      </c>
      <c r="C16" s="1" t="n">
        <f aca="false">IF(B16=1,Berekeningsjaar,C15+1)</f>
        <v>2038</v>
      </c>
      <c r="D16" s="1" t="n">
        <f aca="false">IF(B16=1,LeeftijdJaarBerDatum,D15+1)</f>
        <v>53</v>
      </c>
      <c r="E16" s="5" t="n">
        <f aca="false">MIN(1,B16/Spreidingsduur)</f>
        <v>1</v>
      </c>
      <c r="F16" s="5" t="n">
        <f aca="false">IF(IsDirectIngaand,IF(NOT(IsLevenslang),IF(D16&lt;EindLeeftijdJaarUitkering,1,0),1),IF(AND(D16&gt;=StartLeeftijdJaarUitkering,IF(NOT(IsLevenslang),D16&lt;EindLeeftijdJaarUitkering,TRUE())),1,0))</f>
        <v>0</v>
      </c>
      <c r="G16" s="9" t="n">
        <f aca="false">((IF(StijgendeFunctieMeenemen=SchalingsfactorMeenemen,1,0)+IF(OR(StijgendeFunctieMeenemen,SchalingsfactorMeenemen),IF(StijgendeFunctieMeenemen,E16,0)*IF(SchalingsfactorMeenemen,SchalingsfactorPercentage,1),0))*IF(AND(OR(IsDirectIngaand,AND(NOT(IsDirectIngaand),D16&gt;=StartLeeftijdJaarUitkering)),OR(IsLevenslang,AND(NOT(IsLevenslang),D16&lt;EindLeeftijdJaarUitkering))),1,0))*F16*(1+StijgingDalingUitkering)^(B16-1)</f>
        <v>0</v>
      </c>
      <c r="H16" s="9"/>
      <c r="I16" s="73" t="n">
        <f aca="false">$B16</f>
        <v>13</v>
      </c>
      <c r="J16" s="15" t="n">
        <f aca="false">VLOOKUP($I16,RTS,2,0)</f>
        <v>0.01577</v>
      </c>
      <c r="K16" s="5" t="n">
        <f aca="false">(1/(1+J16))^I16</f>
        <v>0.815943397289863</v>
      </c>
      <c r="L16" s="1" t="n">
        <f aca="false">IF($D16&gt;Eindleeftijd,1,VLOOKUP($D16,Ervaringssterfte,IF(SoortDeelnemerHoofdverzekerde,2,4),0))</f>
        <v>0.5346</v>
      </c>
      <c r="M16" s="74" t="n">
        <f aca="false">IF($D16&gt;Eindleeftijd,1,VLOOKUP($D16,qx,$C16-StartjaarTafels+2,0))</f>
        <v>0.0023972957</v>
      </c>
      <c r="N16" s="75" t="n">
        <f aca="false">1-L16*M16</f>
        <v>0.99871840571878</v>
      </c>
      <c r="O16" s="75" t="n">
        <f aca="false">IF($I16=1,N16,O15*N16)</f>
        <v>0.989729599491131</v>
      </c>
      <c r="P16" s="5" t="n">
        <f aca="false">$K16*$G16*O16</f>
        <v>0</v>
      </c>
      <c r="Q16" s="5"/>
      <c r="R16" s="6" t="n">
        <f aca="false">I16-1</f>
        <v>12</v>
      </c>
      <c r="S16" s="15" t="n">
        <f aca="false">IF($R16=0,0,VLOOKUP($R16,RTS,2,0))</f>
        <v>0.01558</v>
      </c>
      <c r="T16" s="5" t="n">
        <f aca="false">(1/(1+S16))^R16</f>
        <v>0.830673439450541</v>
      </c>
      <c r="U16" s="1" t="n">
        <f aca="false">IF(R16=0,0,IF($D16&gt;Eindleeftijd,1,VLOOKUP($D16-1,Ervaringssterfte,IF(SoortDeelnemerHoofdverzekerde,2,4),0)))</f>
        <v>0.5301</v>
      </c>
      <c r="V16" s="74" t="n">
        <f aca="false">IF(R16=0,0,IF($D16&gt;Eindleeftijd,1,VLOOKUP($D16-1,qx,$C16-1-StartjaarTafels+2,0)))</f>
        <v>0.0022058119</v>
      </c>
      <c r="W16" s="75" t="n">
        <f aca="false">1-U16*V16</f>
        <v>0.99883069911181</v>
      </c>
      <c r="X16" s="75" t="n">
        <f aca="false">IF($R16=0,W16,X15*W16)</f>
        <v>0.990999658986779</v>
      </c>
      <c r="Y16" s="5" t="n">
        <f aca="false">$T16*$G16*X16</f>
        <v>0</v>
      </c>
      <c r="AA16" s="73" t="n">
        <f aca="false">$B16</f>
        <v>13</v>
      </c>
      <c r="AB16" s="15" t="n">
        <f aca="false">VLOOKUP($AA16,RTS,2,0)</f>
        <v>0.01577</v>
      </c>
      <c r="AC16" s="5" t="n">
        <f aca="false">(1/(1+AB16))^AA16</f>
        <v>0.815943397289863</v>
      </c>
      <c r="AD16" s="1" t="n">
        <f aca="false">IF($D16&gt;Eindleeftijd,1,VLOOKUP($D16,Ervaringssterfte,IF(SoortDeelnemerHoofdverzekerde,3,5),0))</f>
        <v>0.5502</v>
      </c>
      <c r="AE16" s="74" t="n">
        <f aca="false">IF($D16&gt;Eindleeftijd,1,VLOOKUP($D16,qy,$C16-StartjaarTafels+2,0))</f>
        <v>0.00207477650423504</v>
      </c>
      <c r="AF16" s="75" t="n">
        <f aca="false">1-AD16*AE16</f>
        <v>0.99885845796737</v>
      </c>
      <c r="AG16" s="75" t="n">
        <f aca="false">IF($AA16=1,AF16,AG15*AF16)</f>
        <v>0.990537556521114</v>
      </c>
      <c r="AH16" s="5" t="n">
        <f aca="false">$AC16*$G16*AG16</f>
        <v>0</v>
      </c>
      <c r="AI16" s="5"/>
      <c r="AJ16" s="6" t="n">
        <f aca="false">AA16-1</f>
        <v>12</v>
      </c>
      <c r="AK16" s="15" t="n">
        <f aca="false">IF($AJ16=0,0,VLOOKUP($AJ16,RTS,2,0))</f>
        <v>0.01558</v>
      </c>
      <c r="AL16" s="5" t="n">
        <f aca="false">(1/(1+AK16))^AJ16</f>
        <v>0.830673439450541</v>
      </c>
      <c r="AM16" s="1" t="n">
        <f aca="false">IF(AJ16=0,0,IF($D16&gt;Eindleeftijd,1,VLOOKUP($D16-1,Ervaringssterfte,IF(SoortDeelnemerHoofdverzekerde,3,5),0)))</f>
        <v>0.5502</v>
      </c>
      <c r="AN16" s="74" t="n">
        <f aca="false">IF(AJ16=0,0,IF($D16&gt;Eindleeftijd,1,VLOOKUP($D16-1,qy,$C16-1-StartjaarTafels+2,0)))</f>
        <v>0.00194100729330116</v>
      </c>
      <c r="AO16" s="75" t="n">
        <f aca="false">1-AM16*AN16</f>
        <v>0.998932057787226</v>
      </c>
      <c r="AP16" s="75" t="n">
        <f aca="false">IF($AJ16=0,AO16,AP15*AO16)</f>
        <v>0.991669589039484</v>
      </c>
      <c r="AQ16" s="5" t="n">
        <f aca="false">$AL16*$G16*AP16</f>
        <v>0</v>
      </c>
    </row>
    <row r="17" customFormat="false" ht="15" hidden="false" customHeight="true" outlineLevel="0" collapsed="false">
      <c r="B17" s="1" t="n">
        <f aca="false">B16+1</f>
        <v>14</v>
      </c>
      <c r="C17" s="1" t="n">
        <f aca="false">IF(B17=1,Berekeningsjaar,C16+1)</f>
        <v>2039</v>
      </c>
      <c r="D17" s="1" t="n">
        <f aca="false">IF(B17=1,LeeftijdJaarBerDatum,D16+1)</f>
        <v>54</v>
      </c>
      <c r="E17" s="5" t="n">
        <f aca="false">MIN(1,B17/Spreidingsduur)</f>
        <v>1</v>
      </c>
      <c r="F17" s="5" t="n">
        <f aca="false">IF(IsDirectIngaand,IF(NOT(IsLevenslang),IF(D17&lt;EindLeeftijdJaarUitkering,1,0),1),IF(AND(D17&gt;=StartLeeftijdJaarUitkering,IF(NOT(IsLevenslang),D17&lt;EindLeeftijdJaarUitkering,TRUE())),1,0))</f>
        <v>0</v>
      </c>
      <c r="G17" s="9" t="n">
        <f aca="false">((IF(StijgendeFunctieMeenemen=SchalingsfactorMeenemen,1,0)+IF(OR(StijgendeFunctieMeenemen,SchalingsfactorMeenemen),IF(StijgendeFunctieMeenemen,E17,0)*IF(SchalingsfactorMeenemen,SchalingsfactorPercentage,1),0))*IF(AND(OR(IsDirectIngaand,AND(NOT(IsDirectIngaand),D17&gt;=StartLeeftijdJaarUitkering)),OR(IsLevenslang,AND(NOT(IsLevenslang),D17&lt;EindLeeftijdJaarUitkering))),1,0))*F17*(1+StijgingDalingUitkering)^(B17-1)</f>
        <v>0</v>
      </c>
      <c r="H17" s="9"/>
      <c r="I17" s="73" t="n">
        <f aca="false">$B17</f>
        <v>14</v>
      </c>
      <c r="J17" s="15" t="n">
        <f aca="false">VLOOKUP($I17,RTS,2,0)</f>
        <v>0.01598</v>
      </c>
      <c r="K17" s="5" t="n">
        <f aca="false">(1/(1+J17))^I17</f>
        <v>0.80095437392805</v>
      </c>
      <c r="L17" s="1" t="n">
        <f aca="false">IF($D17&gt;Eindleeftijd,1,VLOOKUP($D17,Ervaringssterfte,IF(SoortDeelnemerHoofdverzekerde,2,4),0))</f>
        <v>0.5386</v>
      </c>
      <c r="M17" s="74" t="n">
        <f aca="false">IF($D17&gt;Eindleeftijd,1,VLOOKUP($D17,qx,$C17-StartjaarTafels+2,0))</f>
        <v>0.0025832126</v>
      </c>
      <c r="N17" s="75" t="n">
        <f aca="false">1-L17*M17</f>
        <v>0.99860868169364</v>
      </c>
      <c r="O17" s="75" t="n">
        <f aca="false">IF($I17=1,N17,O16*N17)</f>
        <v>0.988352570581012</v>
      </c>
      <c r="P17" s="5" t="n">
        <f aca="false">$K17*$G17*O17</f>
        <v>0</v>
      </c>
      <c r="Q17" s="5"/>
      <c r="R17" s="6" t="n">
        <f aca="false">I17-1</f>
        <v>13</v>
      </c>
      <c r="S17" s="15" t="n">
        <f aca="false">IF($R17=0,0,VLOOKUP($R17,RTS,2,0))</f>
        <v>0.01577</v>
      </c>
      <c r="T17" s="5" t="n">
        <f aca="false">(1/(1+S17))^R17</f>
        <v>0.815943397289863</v>
      </c>
      <c r="U17" s="1" t="n">
        <f aca="false">IF(R17=0,0,IF($D17&gt;Eindleeftijd,1,VLOOKUP($D17-1,Ervaringssterfte,IF(SoortDeelnemerHoofdverzekerde,2,4),0)))</f>
        <v>0.5346</v>
      </c>
      <c r="V17" s="74" t="n">
        <f aca="false">IF(R17=0,0,IF($D17&gt;Eindleeftijd,1,VLOOKUP($D17-1,qx,$C17-1-StartjaarTafels+2,0)))</f>
        <v>0.0023972957</v>
      </c>
      <c r="W17" s="75" t="n">
        <f aca="false">1-U17*V17</f>
        <v>0.99871840571878</v>
      </c>
      <c r="X17" s="75" t="n">
        <f aca="false">IF($R17=0,W17,X16*W17)</f>
        <v>0.989729599491131</v>
      </c>
      <c r="Y17" s="5" t="n">
        <f aca="false">$T17*$G17*X17</f>
        <v>0</v>
      </c>
      <c r="AA17" s="73" t="n">
        <f aca="false">$B17</f>
        <v>14</v>
      </c>
      <c r="AB17" s="15" t="n">
        <f aca="false">VLOOKUP($AA17,RTS,2,0)</f>
        <v>0.01598</v>
      </c>
      <c r="AC17" s="5" t="n">
        <f aca="false">(1/(1+AB17))^AA17</f>
        <v>0.80095437392805</v>
      </c>
      <c r="AD17" s="1" t="n">
        <f aca="false">IF($D17&gt;Eindleeftijd,1,VLOOKUP($D17,Ervaringssterfte,IF(SoortDeelnemerHoofdverzekerde,3,5),0))</f>
        <v>0.5469</v>
      </c>
      <c r="AE17" s="74" t="n">
        <f aca="false">IF($D17&gt;Eindleeftijd,1,VLOOKUP($D17,qy,$C17-StartjaarTafels+2,0))</f>
        <v>0.00222054368458657</v>
      </c>
      <c r="AF17" s="75" t="n">
        <f aca="false">1-AD17*AE17</f>
        <v>0.9987855846589</v>
      </c>
      <c r="AG17" s="75" t="n">
        <f aca="false">IF($AA17=1,AF17,AG16*AF17)</f>
        <v>0.989334632516539</v>
      </c>
      <c r="AH17" s="5" t="n">
        <f aca="false">$AC17*$G17*AG17</f>
        <v>0</v>
      </c>
      <c r="AI17" s="5"/>
      <c r="AJ17" s="6" t="n">
        <f aca="false">AA17-1</f>
        <v>13</v>
      </c>
      <c r="AK17" s="15" t="n">
        <f aca="false">IF($AJ17=0,0,VLOOKUP($AJ17,RTS,2,0))</f>
        <v>0.01577</v>
      </c>
      <c r="AL17" s="5" t="n">
        <f aca="false">(1/(1+AK17))^AJ17</f>
        <v>0.815943397289863</v>
      </c>
      <c r="AM17" s="1" t="n">
        <f aca="false">IF(AJ17=0,0,IF($D17&gt;Eindleeftijd,1,VLOOKUP($D17-1,Ervaringssterfte,IF(SoortDeelnemerHoofdverzekerde,3,5),0)))</f>
        <v>0.5502</v>
      </c>
      <c r="AN17" s="74" t="n">
        <f aca="false">IF(AJ17=0,0,IF($D17&gt;Eindleeftijd,1,VLOOKUP($D17-1,qy,$C17-1-StartjaarTafels+2,0)))</f>
        <v>0.00207477650423504</v>
      </c>
      <c r="AO17" s="75" t="n">
        <f aca="false">1-AM17*AN17</f>
        <v>0.99885845796737</v>
      </c>
      <c r="AP17" s="75" t="n">
        <f aca="false">IF($AJ17=0,AO17,AP16*AO17)</f>
        <v>0.990537556521114</v>
      </c>
      <c r="AQ17" s="5" t="n">
        <f aca="false">$AL17*$G17*AP17</f>
        <v>0</v>
      </c>
    </row>
    <row r="18" customFormat="false" ht="15" hidden="false" customHeight="true" outlineLevel="0" collapsed="false">
      <c r="B18" s="1" t="n">
        <f aca="false">B17+1</f>
        <v>15</v>
      </c>
      <c r="C18" s="1" t="n">
        <f aca="false">IF(B18=1,Berekeningsjaar,C17+1)</f>
        <v>2040</v>
      </c>
      <c r="D18" s="1" t="n">
        <f aca="false">IF(B18=1,LeeftijdJaarBerDatum,D17+1)</f>
        <v>55</v>
      </c>
      <c r="E18" s="5" t="n">
        <f aca="false">MIN(1,B18/Spreidingsduur)</f>
        <v>1</v>
      </c>
      <c r="F18" s="5" t="n">
        <f aca="false">IF(IsDirectIngaand,IF(NOT(IsLevenslang),IF(D18&lt;EindLeeftijdJaarUitkering,1,0),1),IF(AND(D18&gt;=StartLeeftijdJaarUitkering,IF(NOT(IsLevenslang),D18&lt;EindLeeftijdJaarUitkering,TRUE())),1,0))</f>
        <v>0</v>
      </c>
      <c r="G18" s="9" t="n">
        <f aca="false">((IF(StijgendeFunctieMeenemen=SchalingsfactorMeenemen,1,0)+IF(OR(StijgendeFunctieMeenemen,SchalingsfactorMeenemen),IF(StijgendeFunctieMeenemen,E18,0)*IF(SchalingsfactorMeenemen,SchalingsfactorPercentage,1),0))*IF(AND(OR(IsDirectIngaand,AND(NOT(IsDirectIngaand),D18&gt;=StartLeeftijdJaarUitkering)),OR(IsLevenslang,AND(NOT(IsLevenslang),D18&lt;EindLeeftijdJaarUitkering))),1,0))*F18*(1+StijgingDalingUitkering)^(B18-1)</f>
        <v>0</v>
      </c>
      <c r="H18" s="9"/>
      <c r="I18" s="73" t="n">
        <f aca="false">$B18</f>
        <v>15</v>
      </c>
      <c r="J18" s="15" t="n">
        <f aca="false">VLOOKUP($I18,RTS,2,0)</f>
        <v>0.01621</v>
      </c>
      <c r="K18" s="5" t="n">
        <f aca="false">(1/(1+J18))^I18</f>
        <v>0.785684229686695</v>
      </c>
      <c r="L18" s="1" t="n">
        <f aca="false">IF($D18&gt;Eindleeftijd,1,VLOOKUP($D18,Ervaringssterfte,IF(SoortDeelnemerHoofdverzekerde,2,4),0))</f>
        <v>0.5417</v>
      </c>
      <c r="M18" s="74" t="n">
        <f aca="false">IF($D18&gt;Eindleeftijd,1,VLOOKUP($D18,qx,$C18-StartjaarTafels+2,0))</f>
        <v>0.0028592207</v>
      </c>
      <c r="N18" s="75" t="n">
        <f aca="false">1-L18*M18</f>
        <v>0.99845116014681</v>
      </c>
      <c r="O18" s="75" t="n">
        <f aca="false">IF($I18=1,N18,O17*N18)</f>
        <v>0.986821770730694</v>
      </c>
      <c r="P18" s="5" t="n">
        <f aca="false">$K18*$G18*O18</f>
        <v>0</v>
      </c>
      <c r="Q18" s="5"/>
      <c r="R18" s="6" t="n">
        <f aca="false">I18-1</f>
        <v>14</v>
      </c>
      <c r="S18" s="15" t="n">
        <f aca="false">IF($R18=0,0,VLOOKUP($R18,RTS,2,0))</f>
        <v>0.01598</v>
      </c>
      <c r="T18" s="5" t="n">
        <f aca="false">(1/(1+S18))^R18</f>
        <v>0.80095437392805</v>
      </c>
      <c r="U18" s="1" t="n">
        <f aca="false">IF(R18=0,0,IF($D18&gt;Eindleeftijd,1,VLOOKUP($D18-1,Ervaringssterfte,IF(SoortDeelnemerHoofdverzekerde,2,4),0)))</f>
        <v>0.5386</v>
      </c>
      <c r="V18" s="74" t="n">
        <f aca="false">IF(R18=0,0,IF($D18&gt;Eindleeftijd,1,VLOOKUP($D18-1,qx,$C18-1-StartjaarTafels+2,0)))</f>
        <v>0.0025832126</v>
      </c>
      <c r="W18" s="75" t="n">
        <f aca="false">1-U18*V18</f>
        <v>0.99860868169364</v>
      </c>
      <c r="X18" s="75" t="n">
        <f aca="false">IF($R18=0,W18,X17*W18)</f>
        <v>0.988352570581012</v>
      </c>
      <c r="Y18" s="5" t="n">
        <f aca="false">$T18*$G18*X18</f>
        <v>0</v>
      </c>
      <c r="AA18" s="73" t="n">
        <f aca="false">$B18</f>
        <v>15</v>
      </c>
      <c r="AB18" s="15" t="n">
        <f aca="false">VLOOKUP($AA18,RTS,2,0)</f>
        <v>0.01621</v>
      </c>
      <c r="AC18" s="5" t="n">
        <f aca="false">(1/(1+AB18))^AA18</f>
        <v>0.785684229686695</v>
      </c>
      <c r="AD18" s="1" t="n">
        <f aca="false">IF($D18&gt;Eindleeftijd,1,VLOOKUP($D18,Ervaringssterfte,IF(SoortDeelnemerHoofdverzekerde,3,5),0))</f>
        <v>0.5455</v>
      </c>
      <c r="AE18" s="74" t="n">
        <f aca="false">IF($D18&gt;Eindleeftijd,1,VLOOKUP($D18,qy,$C18-StartjaarTafels+2,0))</f>
        <v>0.00241854102388139</v>
      </c>
      <c r="AF18" s="75" t="n">
        <f aca="false">1-AD18*AE18</f>
        <v>0.998680685871473</v>
      </c>
      <c r="AG18" s="75" t="n">
        <f aca="false">IF($AA18=1,AF18,AG17*AF18)</f>
        <v>0.988029389358018</v>
      </c>
      <c r="AH18" s="5" t="n">
        <f aca="false">$AC18*$G18*AG18</f>
        <v>0</v>
      </c>
      <c r="AI18" s="5"/>
      <c r="AJ18" s="6" t="n">
        <f aca="false">AA18-1</f>
        <v>14</v>
      </c>
      <c r="AK18" s="15" t="n">
        <f aca="false">IF($AJ18=0,0,VLOOKUP($AJ18,RTS,2,0))</f>
        <v>0.01598</v>
      </c>
      <c r="AL18" s="5" t="n">
        <f aca="false">(1/(1+AK18))^AJ18</f>
        <v>0.80095437392805</v>
      </c>
      <c r="AM18" s="1" t="n">
        <f aca="false">IF(AJ18=0,0,IF($D18&gt;Eindleeftijd,1,VLOOKUP($D18-1,Ervaringssterfte,IF(SoortDeelnemerHoofdverzekerde,3,5),0)))</f>
        <v>0.5469</v>
      </c>
      <c r="AN18" s="74" t="n">
        <f aca="false">IF(AJ18=0,0,IF($D18&gt;Eindleeftijd,1,VLOOKUP($D18-1,qy,$C18-1-StartjaarTafels+2,0)))</f>
        <v>0.00222054368458657</v>
      </c>
      <c r="AO18" s="75" t="n">
        <f aca="false">1-AM18*AN18</f>
        <v>0.9987855846589</v>
      </c>
      <c r="AP18" s="75" t="n">
        <f aca="false">IF($AJ18=0,AO18,AP17*AO18)</f>
        <v>0.989334632516539</v>
      </c>
      <c r="AQ18" s="5" t="n">
        <f aca="false">$AL18*$G18*AP18</f>
        <v>0</v>
      </c>
    </row>
    <row r="19" customFormat="false" ht="15" hidden="false" customHeight="true" outlineLevel="0" collapsed="false">
      <c r="B19" s="1" t="n">
        <f aca="false">B18+1</f>
        <v>16</v>
      </c>
      <c r="C19" s="1" t="n">
        <f aca="false">IF(B19=1,Berekeningsjaar,C18+1)</f>
        <v>2041</v>
      </c>
      <c r="D19" s="1" t="n">
        <f aca="false">IF(B19=1,LeeftijdJaarBerDatum,D18+1)</f>
        <v>56</v>
      </c>
      <c r="E19" s="5" t="n">
        <f aca="false">MIN(1,B19/Spreidingsduur)</f>
        <v>1</v>
      </c>
      <c r="F19" s="5" t="n">
        <f aca="false">IF(IsDirectIngaand,IF(NOT(IsLevenslang),IF(D19&lt;EindLeeftijdJaarUitkering,1,0),1),IF(AND(D19&gt;=StartLeeftijdJaarUitkering,IF(NOT(IsLevenslang),D19&lt;EindLeeftijdJaarUitkering,TRUE())),1,0))</f>
        <v>0</v>
      </c>
      <c r="G19" s="9" t="n">
        <f aca="false">((IF(StijgendeFunctieMeenemen=SchalingsfactorMeenemen,1,0)+IF(OR(StijgendeFunctieMeenemen,SchalingsfactorMeenemen),IF(StijgendeFunctieMeenemen,E19,0)*IF(SchalingsfactorMeenemen,SchalingsfactorPercentage,1),0))*IF(AND(OR(IsDirectIngaand,AND(NOT(IsDirectIngaand),D19&gt;=StartLeeftijdJaarUitkering)),OR(IsLevenslang,AND(NOT(IsLevenslang),D19&lt;EindLeeftijdJaarUitkering))),1,0))*F19*(1+StijgingDalingUitkering)^(B19-1)</f>
        <v>0</v>
      </c>
      <c r="H19" s="9"/>
      <c r="I19" s="73" t="n">
        <f aca="false">$B19</f>
        <v>16</v>
      </c>
      <c r="J19" s="15" t="n">
        <f aca="false">VLOOKUP($I19,RTS,2,0)</f>
        <v>0.01644</v>
      </c>
      <c r="K19" s="5" t="n">
        <f aca="false">(1/(1+J19))^I19</f>
        <v>0.770357011422811</v>
      </c>
      <c r="L19" s="1" t="n">
        <f aca="false">IF($D19&gt;Eindleeftijd,1,VLOOKUP($D19,Ervaringssterfte,IF(SoortDeelnemerHoofdverzekerde,2,4),0))</f>
        <v>0.5458</v>
      </c>
      <c r="M19" s="74" t="n">
        <f aca="false">IF($D19&gt;Eindleeftijd,1,VLOOKUP($D19,qx,$C19-StartjaarTafels+2,0))</f>
        <v>0.0030919948</v>
      </c>
      <c r="N19" s="75" t="n">
        <f aca="false">1-L19*M19</f>
        <v>0.99831238923816</v>
      </c>
      <c r="O19" s="75" t="n">
        <f aca="false">IF($I19=1,N19,O18*N19)</f>
        <v>0.985156399690391</v>
      </c>
      <c r="P19" s="5" t="n">
        <f aca="false">$K19*$G19*O19</f>
        <v>0</v>
      </c>
      <c r="Q19" s="5"/>
      <c r="R19" s="6" t="n">
        <f aca="false">I19-1</f>
        <v>15</v>
      </c>
      <c r="S19" s="15" t="n">
        <f aca="false">IF($R19=0,0,VLOOKUP($R19,RTS,2,0))</f>
        <v>0.01621</v>
      </c>
      <c r="T19" s="5" t="n">
        <f aca="false">(1/(1+S19))^R19</f>
        <v>0.785684229686695</v>
      </c>
      <c r="U19" s="1" t="n">
        <f aca="false">IF(R19=0,0,IF($D19&gt;Eindleeftijd,1,VLOOKUP($D19-1,Ervaringssterfte,IF(SoortDeelnemerHoofdverzekerde,2,4),0)))</f>
        <v>0.5417</v>
      </c>
      <c r="V19" s="74" t="n">
        <f aca="false">IF(R19=0,0,IF($D19&gt;Eindleeftijd,1,VLOOKUP($D19-1,qx,$C19-1-StartjaarTafels+2,0)))</f>
        <v>0.0028592207</v>
      </c>
      <c r="W19" s="75" t="n">
        <f aca="false">1-U19*V19</f>
        <v>0.99845116014681</v>
      </c>
      <c r="X19" s="75" t="n">
        <f aca="false">IF($R19=0,W19,X18*W19)</f>
        <v>0.986821770730694</v>
      </c>
      <c r="Y19" s="5" t="n">
        <f aca="false">$T19*$G19*X19</f>
        <v>0</v>
      </c>
      <c r="AA19" s="73" t="n">
        <f aca="false">$B19</f>
        <v>16</v>
      </c>
      <c r="AB19" s="15" t="n">
        <f aca="false">VLOOKUP($AA19,RTS,2,0)</f>
        <v>0.01644</v>
      </c>
      <c r="AC19" s="5" t="n">
        <f aca="false">(1/(1+AB19))^AA19</f>
        <v>0.770357011422811</v>
      </c>
      <c r="AD19" s="1" t="n">
        <f aca="false">IF($D19&gt;Eindleeftijd,1,VLOOKUP($D19,Ervaringssterfte,IF(SoortDeelnemerHoofdverzekerde,3,5),0))</f>
        <v>0.5459</v>
      </c>
      <c r="AE19" s="74" t="n">
        <f aca="false">IF($D19&gt;Eindleeftijd,1,VLOOKUP($D19,qy,$C19-StartjaarTafels+2,0))</f>
        <v>0.00256664943173068</v>
      </c>
      <c r="AF19" s="75" t="n">
        <f aca="false">1-AD19*AE19</f>
        <v>0.998598866075218</v>
      </c>
      <c r="AG19" s="75" t="n">
        <f aca="false">IF($AA19=1,AF19,AG18*AF19)</f>
        <v>0.986645027861907</v>
      </c>
      <c r="AH19" s="5" t="n">
        <f aca="false">$AC19*$G19*AG19</f>
        <v>0</v>
      </c>
      <c r="AI19" s="5"/>
      <c r="AJ19" s="6" t="n">
        <f aca="false">AA19-1</f>
        <v>15</v>
      </c>
      <c r="AK19" s="15" t="n">
        <f aca="false">IF($AJ19=0,0,VLOOKUP($AJ19,RTS,2,0))</f>
        <v>0.01621</v>
      </c>
      <c r="AL19" s="5" t="n">
        <f aca="false">(1/(1+AK19))^AJ19</f>
        <v>0.785684229686695</v>
      </c>
      <c r="AM19" s="1" t="n">
        <f aca="false">IF(AJ19=0,0,IF($D19&gt;Eindleeftijd,1,VLOOKUP($D19-1,Ervaringssterfte,IF(SoortDeelnemerHoofdverzekerde,3,5),0)))</f>
        <v>0.5455</v>
      </c>
      <c r="AN19" s="74" t="n">
        <f aca="false">IF(AJ19=0,0,IF($D19&gt;Eindleeftijd,1,VLOOKUP($D19-1,qy,$C19-1-StartjaarTafels+2,0)))</f>
        <v>0.00241854102388139</v>
      </c>
      <c r="AO19" s="75" t="n">
        <f aca="false">1-AM19*AN19</f>
        <v>0.998680685871473</v>
      </c>
      <c r="AP19" s="75" t="n">
        <f aca="false">IF($AJ19=0,AO19,AP18*AO19)</f>
        <v>0.988029389358018</v>
      </c>
      <c r="AQ19" s="5" t="n">
        <f aca="false">$AL19*$G19*AP19</f>
        <v>0</v>
      </c>
    </row>
    <row r="20" customFormat="false" ht="15" hidden="false" customHeight="true" outlineLevel="0" collapsed="false">
      <c r="B20" s="1" t="n">
        <f aca="false">B19+1</f>
        <v>17</v>
      </c>
      <c r="C20" s="1" t="n">
        <f aca="false">IF(B20=1,Berekeningsjaar,C19+1)</f>
        <v>2042</v>
      </c>
      <c r="D20" s="1" t="n">
        <f aca="false">IF(B20=1,LeeftijdJaarBerDatum,D19+1)</f>
        <v>57</v>
      </c>
      <c r="E20" s="5" t="n">
        <f aca="false">MIN(1,B20/Spreidingsduur)</f>
        <v>1</v>
      </c>
      <c r="F20" s="5" t="n">
        <f aca="false">IF(IsDirectIngaand,IF(NOT(IsLevenslang),IF(D20&lt;EindLeeftijdJaarUitkering,1,0),1),IF(AND(D20&gt;=StartLeeftijdJaarUitkering,IF(NOT(IsLevenslang),D20&lt;EindLeeftijdJaarUitkering,TRUE())),1,0))</f>
        <v>0</v>
      </c>
      <c r="G20" s="9" t="n">
        <f aca="false">((IF(StijgendeFunctieMeenemen=SchalingsfactorMeenemen,1,0)+IF(OR(StijgendeFunctieMeenemen,SchalingsfactorMeenemen),IF(StijgendeFunctieMeenemen,E20,0)*IF(SchalingsfactorMeenemen,SchalingsfactorPercentage,1),0))*IF(AND(OR(IsDirectIngaand,AND(NOT(IsDirectIngaand),D20&gt;=StartLeeftijdJaarUitkering)),OR(IsLevenslang,AND(NOT(IsLevenslang),D20&lt;EindLeeftijdJaarUitkering))),1,0))*F20*(1+StijgingDalingUitkering)^(B20-1)</f>
        <v>0</v>
      </c>
      <c r="H20" s="9"/>
      <c r="I20" s="73" t="n">
        <f aca="false">$B20</f>
        <v>17</v>
      </c>
      <c r="J20" s="15" t="n">
        <f aca="false">VLOOKUP($I20,RTS,2,0)</f>
        <v>0.01668</v>
      </c>
      <c r="K20" s="5" t="n">
        <f aca="false">(1/(1+J20))^I20</f>
        <v>0.754861430357451</v>
      </c>
      <c r="L20" s="1" t="n">
        <f aca="false">IF($D20&gt;Eindleeftijd,1,VLOOKUP($D20,Ervaringssterfte,IF(SoortDeelnemerHoofdverzekerde,2,4),0))</f>
        <v>0.554</v>
      </c>
      <c r="M20" s="74" t="n">
        <f aca="false">IF($D20&gt;Eindleeftijd,1,VLOOKUP($D20,qx,$C20-StartjaarTafels+2,0))</f>
        <v>0.0033662868</v>
      </c>
      <c r="N20" s="75" t="n">
        <f aca="false">1-L20*M20</f>
        <v>0.9981350771128</v>
      </c>
      <c r="O20" s="75" t="n">
        <f aca="false">IF($I20=1,N20,O19*N20)</f>
        <v>0.983319158973136</v>
      </c>
      <c r="P20" s="5" t="n">
        <f aca="false">$K20*$G20*O20</f>
        <v>0</v>
      </c>
      <c r="Q20" s="5"/>
      <c r="R20" s="6" t="n">
        <f aca="false">I20-1</f>
        <v>16</v>
      </c>
      <c r="S20" s="15" t="n">
        <f aca="false">IF($R20=0,0,VLOOKUP($R20,RTS,2,0))</f>
        <v>0.01644</v>
      </c>
      <c r="T20" s="5" t="n">
        <f aca="false">(1/(1+S20))^R20</f>
        <v>0.770357011422811</v>
      </c>
      <c r="U20" s="1" t="n">
        <f aca="false">IF(R20=0,0,IF($D20&gt;Eindleeftijd,1,VLOOKUP($D20-1,Ervaringssterfte,IF(SoortDeelnemerHoofdverzekerde,2,4),0)))</f>
        <v>0.5458</v>
      </c>
      <c r="V20" s="74" t="n">
        <f aca="false">IF(R20=0,0,IF($D20&gt;Eindleeftijd,1,VLOOKUP($D20-1,qx,$C20-1-StartjaarTafels+2,0)))</f>
        <v>0.0030919948</v>
      </c>
      <c r="W20" s="75" t="n">
        <f aca="false">1-U20*V20</f>
        <v>0.99831238923816</v>
      </c>
      <c r="X20" s="75" t="n">
        <f aca="false">IF($R20=0,W20,X19*W20)</f>
        <v>0.985156399690391</v>
      </c>
      <c r="Y20" s="5" t="n">
        <f aca="false">$T20*$G20*X20</f>
        <v>0</v>
      </c>
      <c r="AA20" s="73" t="n">
        <f aca="false">$B20</f>
        <v>17</v>
      </c>
      <c r="AB20" s="15" t="n">
        <f aca="false">VLOOKUP($AA20,RTS,2,0)</f>
        <v>0.01668</v>
      </c>
      <c r="AC20" s="5" t="n">
        <f aca="false">(1/(1+AB20))^AA20</f>
        <v>0.754861430357451</v>
      </c>
      <c r="AD20" s="1" t="n">
        <f aca="false">IF($D20&gt;Eindleeftijd,1,VLOOKUP($D20,Ervaringssterfte,IF(SoortDeelnemerHoofdverzekerde,3,5),0))</f>
        <v>0.5525</v>
      </c>
      <c r="AE20" s="74" t="n">
        <f aca="false">IF($D20&gt;Eindleeftijd,1,VLOOKUP($D20,qy,$C20-StartjaarTafels+2,0))</f>
        <v>0.00275675605547032</v>
      </c>
      <c r="AF20" s="75" t="n">
        <f aca="false">1-AD20*AE20</f>
        <v>0.998476892279353</v>
      </c>
      <c r="AG20" s="75" t="n">
        <f aca="false">IF($AA20=1,AF20,AG19*AF20)</f>
        <v>0.985142261202432</v>
      </c>
      <c r="AH20" s="5" t="n">
        <f aca="false">$AC20*$G20*AG20</f>
        <v>0</v>
      </c>
      <c r="AI20" s="5"/>
      <c r="AJ20" s="6" t="n">
        <f aca="false">AA20-1</f>
        <v>16</v>
      </c>
      <c r="AK20" s="15" t="n">
        <f aca="false">IF($AJ20=0,0,VLOOKUP($AJ20,RTS,2,0))</f>
        <v>0.01644</v>
      </c>
      <c r="AL20" s="5" t="n">
        <f aca="false">(1/(1+AK20))^AJ20</f>
        <v>0.770357011422811</v>
      </c>
      <c r="AM20" s="1" t="n">
        <f aca="false">IF(AJ20=0,0,IF($D20&gt;Eindleeftijd,1,VLOOKUP($D20-1,Ervaringssterfte,IF(SoortDeelnemerHoofdverzekerde,3,5),0)))</f>
        <v>0.5459</v>
      </c>
      <c r="AN20" s="74" t="n">
        <f aca="false">IF(AJ20=0,0,IF($D20&gt;Eindleeftijd,1,VLOOKUP($D20-1,qy,$C20-1-StartjaarTafels+2,0)))</f>
        <v>0.00256664943173068</v>
      </c>
      <c r="AO20" s="75" t="n">
        <f aca="false">1-AM20*AN20</f>
        <v>0.998598866075218</v>
      </c>
      <c r="AP20" s="75" t="n">
        <f aca="false">IF($AJ20=0,AO20,AP19*AO20)</f>
        <v>0.986645027861907</v>
      </c>
      <c r="AQ20" s="5" t="n">
        <f aca="false">$AL20*$G20*AP20</f>
        <v>0</v>
      </c>
    </row>
    <row r="21" customFormat="false" ht="15" hidden="false" customHeight="true" outlineLevel="0" collapsed="false">
      <c r="B21" s="1" t="n">
        <f aca="false">B20+1</f>
        <v>18</v>
      </c>
      <c r="C21" s="1" t="n">
        <f aca="false">IF(B21=1,Berekeningsjaar,C20+1)</f>
        <v>2043</v>
      </c>
      <c r="D21" s="1" t="n">
        <f aca="false">IF(B21=1,LeeftijdJaarBerDatum,D20+1)</f>
        <v>58</v>
      </c>
      <c r="E21" s="5" t="n">
        <f aca="false">MIN(1,B21/Spreidingsduur)</f>
        <v>1</v>
      </c>
      <c r="F21" s="5" t="n">
        <f aca="false">IF(IsDirectIngaand,IF(NOT(IsLevenslang),IF(D21&lt;EindLeeftijdJaarUitkering,1,0),1),IF(AND(D21&gt;=StartLeeftijdJaarUitkering,IF(NOT(IsLevenslang),D21&lt;EindLeeftijdJaarUitkering,TRUE())),1,0))</f>
        <v>0</v>
      </c>
      <c r="G21" s="9" t="n">
        <f aca="false">((IF(StijgendeFunctieMeenemen=SchalingsfactorMeenemen,1,0)+IF(OR(StijgendeFunctieMeenemen,SchalingsfactorMeenemen),IF(StijgendeFunctieMeenemen,E21,0)*IF(SchalingsfactorMeenemen,SchalingsfactorPercentage,1),0))*IF(AND(OR(IsDirectIngaand,AND(NOT(IsDirectIngaand),D21&gt;=StartLeeftijdJaarUitkering)),OR(IsLevenslang,AND(NOT(IsLevenslang),D21&lt;EindLeeftijdJaarUitkering))),1,0))*F21*(1+StijgingDalingUitkering)^(B21-1)</f>
        <v>0</v>
      </c>
      <c r="H21" s="9"/>
      <c r="I21" s="73" t="n">
        <f aca="false">$B21</f>
        <v>18</v>
      </c>
      <c r="J21" s="15" t="n">
        <f aca="false">VLOOKUP($I21,RTS,2,0)</f>
        <v>0.01692</v>
      </c>
      <c r="K21" s="5" t="n">
        <f aca="false">(1/(1+J21))^I21</f>
        <v>0.739329102466976</v>
      </c>
      <c r="L21" s="1" t="n">
        <f aca="false">IF($D21&gt;Eindleeftijd,1,VLOOKUP($D21,Ervaringssterfte,IF(SoortDeelnemerHoofdverzekerde,2,4),0))</f>
        <v>0.5632</v>
      </c>
      <c r="M21" s="74" t="n">
        <f aca="false">IF($D21&gt;Eindleeftijd,1,VLOOKUP($D21,qx,$C21-StartjaarTafels+2,0))</f>
        <v>0.0036501321</v>
      </c>
      <c r="N21" s="75" t="n">
        <f aca="false">1-L21*M21</f>
        <v>0.99794424560128</v>
      </c>
      <c r="O21" s="75" t="n">
        <f aca="false">IF($I21=1,N21,O20*N21)</f>
        <v>0.981297696286732</v>
      </c>
      <c r="P21" s="5" t="n">
        <f aca="false">$K21*$G21*O21</f>
        <v>0</v>
      </c>
      <c r="Q21" s="5"/>
      <c r="R21" s="6" t="n">
        <f aca="false">I21-1</f>
        <v>17</v>
      </c>
      <c r="S21" s="15" t="n">
        <f aca="false">IF($R21=0,0,VLOOKUP($R21,RTS,2,0))</f>
        <v>0.01668</v>
      </c>
      <c r="T21" s="5" t="n">
        <f aca="false">(1/(1+S21))^R21</f>
        <v>0.754861430357451</v>
      </c>
      <c r="U21" s="1" t="n">
        <f aca="false">IF(R21=0,0,IF($D21&gt;Eindleeftijd,1,VLOOKUP($D21-1,Ervaringssterfte,IF(SoortDeelnemerHoofdverzekerde,2,4),0)))</f>
        <v>0.554</v>
      </c>
      <c r="V21" s="74" t="n">
        <f aca="false">IF(R21=0,0,IF($D21&gt;Eindleeftijd,1,VLOOKUP($D21-1,qx,$C21-1-StartjaarTafels+2,0)))</f>
        <v>0.0033662868</v>
      </c>
      <c r="W21" s="75" t="n">
        <f aca="false">1-U21*V21</f>
        <v>0.9981350771128</v>
      </c>
      <c r="X21" s="75" t="n">
        <f aca="false">IF($R21=0,W21,X20*W21)</f>
        <v>0.983319158973136</v>
      </c>
      <c r="Y21" s="5" t="n">
        <f aca="false">$T21*$G21*X21</f>
        <v>0</v>
      </c>
      <c r="AA21" s="73" t="n">
        <f aca="false">$B21</f>
        <v>18</v>
      </c>
      <c r="AB21" s="15" t="n">
        <f aca="false">VLOOKUP($AA21,RTS,2,0)</f>
        <v>0.01692</v>
      </c>
      <c r="AC21" s="5" t="n">
        <f aca="false">(1/(1+AB21))^AA21</f>
        <v>0.739329102466976</v>
      </c>
      <c r="AD21" s="1" t="n">
        <f aca="false">IF($D21&gt;Eindleeftijd,1,VLOOKUP($D21,Ervaringssterfte,IF(SoortDeelnemerHoofdverzekerde,3,5),0))</f>
        <v>0.5531</v>
      </c>
      <c r="AE21" s="74" t="n">
        <f aca="false">IF($D21&gt;Eindleeftijd,1,VLOOKUP($D21,qy,$C21-StartjaarTafels+2,0))</f>
        <v>0.002959607378761</v>
      </c>
      <c r="AF21" s="75" t="n">
        <f aca="false">1-AD21*AE21</f>
        <v>0.998363041158807</v>
      </c>
      <c r="AG21" s="75" t="n">
        <f aca="false">IF($AA21=1,AF21,AG20*AF21)</f>
        <v>0.983529623868125</v>
      </c>
      <c r="AH21" s="5" t="n">
        <f aca="false">$AC21*$G21*AG21</f>
        <v>0</v>
      </c>
      <c r="AI21" s="5"/>
      <c r="AJ21" s="6" t="n">
        <f aca="false">AA21-1</f>
        <v>17</v>
      </c>
      <c r="AK21" s="15" t="n">
        <f aca="false">IF($AJ21=0,0,VLOOKUP($AJ21,RTS,2,0))</f>
        <v>0.01668</v>
      </c>
      <c r="AL21" s="5" t="n">
        <f aca="false">(1/(1+AK21))^AJ21</f>
        <v>0.754861430357451</v>
      </c>
      <c r="AM21" s="1" t="n">
        <f aca="false">IF(AJ21=0,0,IF($D21&gt;Eindleeftijd,1,VLOOKUP($D21-1,Ervaringssterfte,IF(SoortDeelnemerHoofdverzekerde,3,5),0)))</f>
        <v>0.5525</v>
      </c>
      <c r="AN21" s="74" t="n">
        <f aca="false">IF(AJ21=0,0,IF($D21&gt;Eindleeftijd,1,VLOOKUP($D21-1,qy,$C21-1-StartjaarTafels+2,0)))</f>
        <v>0.00275675605547032</v>
      </c>
      <c r="AO21" s="75" t="n">
        <f aca="false">1-AM21*AN21</f>
        <v>0.998476892279353</v>
      </c>
      <c r="AP21" s="75" t="n">
        <f aca="false">IF($AJ21=0,AO21,AP20*AO21)</f>
        <v>0.985142261202432</v>
      </c>
      <c r="AQ21" s="5" t="n">
        <f aca="false">$AL21*$G21*AP21</f>
        <v>0</v>
      </c>
    </row>
    <row r="22" customFormat="false" ht="15" hidden="false" customHeight="true" outlineLevel="0" collapsed="false">
      <c r="B22" s="1" t="n">
        <f aca="false">B21+1</f>
        <v>19</v>
      </c>
      <c r="C22" s="1" t="n">
        <f aca="false">IF(B22=1,Berekeningsjaar,C21+1)</f>
        <v>2044</v>
      </c>
      <c r="D22" s="1" t="n">
        <f aca="false">IF(B22=1,LeeftijdJaarBerDatum,D21+1)</f>
        <v>59</v>
      </c>
      <c r="E22" s="5" t="n">
        <f aca="false">MIN(1,B22/Spreidingsduur)</f>
        <v>1</v>
      </c>
      <c r="F22" s="5" t="n">
        <f aca="false">IF(IsDirectIngaand,IF(NOT(IsLevenslang),IF(D22&lt;EindLeeftijdJaarUitkering,1,0),1),IF(AND(D22&gt;=StartLeeftijdJaarUitkering,IF(NOT(IsLevenslang),D22&lt;EindLeeftijdJaarUitkering,TRUE())),1,0))</f>
        <v>0</v>
      </c>
      <c r="G22" s="9" t="n">
        <f aca="false">((IF(StijgendeFunctieMeenemen=SchalingsfactorMeenemen,1,0)+IF(OR(StijgendeFunctieMeenemen,SchalingsfactorMeenemen),IF(StijgendeFunctieMeenemen,E22,0)*IF(SchalingsfactorMeenemen,SchalingsfactorPercentage,1),0))*IF(AND(OR(IsDirectIngaand,AND(NOT(IsDirectIngaand),D22&gt;=StartLeeftijdJaarUitkering)),OR(IsLevenslang,AND(NOT(IsLevenslang),D22&lt;EindLeeftijdJaarUitkering))),1,0))*F22*(1+StijgingDalingUitkering)^(B22-1)</f>
        <v>0</v>
      </c>
      <c r="H22" s="9"/>
      <c r="I22" s="73" t="n">
        <f aca="false">$B22</f>
        <v>19</v>
      </c>
      <c r="J22" s="15" t="n">
        <f aca="false">VLOOKUP($I22,RTS,2,0)</f>
        <v>0.01715</v>
      </c>
      <c r="K22" s="5" t="n">
        <f aca="false">(1/(1+J22))^I22</f>
        <v>0.723910598105611</v>
      </c>
      <c r="L22" s="1" t="n">
        <f aca="false">IF($D22&gt;Eindleeftijd,1,VLOOKUP($D22,Ervaringssterfte,IF(SoortDeelnemerHoofdverzekerde,2,4),0))</f>
        <v>0.5734</v>
      </c>
      <c r="M22" s="74" t="n">
        <f aca="false">IF($D22&gt;Eindleeftijd,1,VLOOKUP($D22,qx,$C22-StartjaarTafels+2,0))</f>
        <v>0.0039064153</v>
      </c>
      <c r="N22" s="75" t="n">
        <f aca="false">1-L22*M22</f>
        <v>0.99776006146698</v>
      </c>
      <c r="O22" s="75" t="n">
        <f aca="false">IF($I22=1,N22,O21*N22)</f>
        <v>0.979099649764455</v>
      </c>
      <c r="P22" s="5" t="n">
        <f aca="false">$K22*$G22*O22</f>
        <v>0</v>
      </c>
      <c r="Q22" s="5"/>
      <c r="R22" s="6" t="n">
        <f aca="false">I22-1</f>
        <v>18</v>
      </c>
      <c r="S22" s="15" t="n">
        <f aca="false">IF($R22=0,0,VLOOKUP($R22,RTS,2,0))</f>
        <v>0.01692</v>
      </c>
      <c r="T22" s="5" t="n">
        <f aca="false">(1/(1+S22))^R22</f>
        <v>0.739329102466976</v>
      </c>
      <c r="U22" s="1" t="n">
        <f aca="false">IF(R22=0,0,IF($D22&gt;Eindleeftijd,1,VLOOKUP($D22-1,Ervaringssterfte,IF(SoortDeelnemerHoofdverzekerde,2,4),0)))</f>
        <v>0.5632</v>
      </c>
      <c r="V22" s="74" t="n">
        <f aca="false">IF(R22=0,0,IF($D22&gt;Eindleeftijd,1,VLOOKUP($D22-1,qx,$C22-1-StartjaarTafels+2,0)))</f>
        <v>0.0036501321</v>
      </c>
      <c r="W22" s="75" t="n">
        <f aca="false">1-U22*V22</f>
        <v>0.99794424560128</v>
      </c>
      <c r="X22" s="75" t="n">
        <f aca="false">IF($R22=0,W22,X21*W22)</f>
        <v>0.981297696286732</v>
      </c>
      <c r="Y22" s="5" t="n">
        <f aca="false">$T22*$G22*X22</f>
        <v>0</v>
      </c>
      <c r="AA22" s="73" t="n">
        <f aca="false">$B22</f>
        <v>19</v>
      </c>
      <c r="AB22" s="15" t="n">
        <f aca="false">VLOOKUP($AA22,RTS,2,0)</f>
        <v>0.01715</v>
      </c>
      <c r="AC22" s="5" t="n">
        <f aca="false">(1/(1+AB22))^AA22</f>
        <v>0.723910598105611</v>
      </c>
      <c r="AD22" s="1" t="n">
        <f aca="false">IF($D22&gt;Eindleeftijd,1,VLOOKUP($D22,Ervaringssterfte,IF(SoortDeelnemerHoofdverzekerde,3,5),0))</f>
        <v>0.5641</v>
      </c>
      <c r="AE22" s="74" t="n">
        <f aca="false">IF($D22&gt;Eindleeftijd,1,VLOOKUP($D22,qy,$C22-StartjaarTafels+2,0))</f>
        <v>0.00315522906389332</v>
      </c>
      <c r="AF22" s="75" t="n">
        <f aca="false">1-AD22*AE22</f>
        <v>0.998220135285058</v>
      </c>
      <c r="AG22" s="75" t="n">
        <f aca="false">IF($AA22=1,AF22,AG21*AF22)</f>
        <v>0.981779074194501</v>
      </c>
      <c r="AH22" s="5" t="n">
        <f aca="false">$AC22*$G22*AG22</f>
        <v>0</v>
      </c>
      <c r="AI22" s="5"/>
      <c r="AJ22" s="6" t="n">
        <f aca="false">AA22-1</f>
        <v>18</v>
      </c>
      <c r="AK22" s="15" t="n">
        <f aca="false">IF($AJ22=0,0,VLOOKUP($AJ22,RTS,2,0))</f>
        <v>0.01692</v>
      </c>
      <c r="AL22" s="5" t="n">
        <f aca="false">(1/(1+AK22))^AJ22</f>
        <v>0.739329102466976</v>
      </c>
      <c r="AM22" s="1" t="n">
        <f aca="false">IF(AJ22=0,0,IF($D22&gt;Eindleeftijd,1,VLOOKUP($D22-1,Ervaringssterfte,IF(SoortDeelnemerHoofdverzekerde,3,5),0)))</f>
        <v>0.5531</v>
      </c>
      <c r="AN22" s="74" t="n">
        <f aca="false">IF(AJ22=0,0,IF($D22&gt;Eindleeftijd,1,VLOOKUP($D22-1,qy,$C22-1-StartjaarTafels+2,0)))</f>
        <v>0.002959607378761</v>
      </c>
      <c r="AO22" s="75" t="n">
        <f aca="false">1-AM22*AN22</f>
        <v>0.998363041158807</v>
      </c>
      <c r="AP22" s="75" t="n">
        <f aca="false">IF($AJ22=0,AO22,AP21*AO22)</f>
        <v>0.983529623868125</v>
      </c>
      <c r="AQ22" s="5" t="n">
        <f aca="false">$AL22*$G22*AP22</f>
        <v>0</v>
      </c>
    </row>
    <row r="23" customFormat="false" ht="15" hidden="false" customHeight="true" outlineLevel="0" collapsed="false">
      <c r="B23" s="1" t="n">
        <f aca="false">B22+1</f>
        <v>20</v>
      </c>
      <c r="C23" s="1" t="n">
        <f aca="false">IF(B23=1,Berekeningsjaar,C22+1)</f>
        <v>2045</v>
      </c>
      <c r="D23" s="1" t="n">
        <f aca="false">IF(B23=1,LeeftijdJaarBerDatum,D22+1)</f>
        <v>60</v>
      </c>
      <c r="E23" s="5" t="n">
        <f aca="false">MIN(1,B23/Spreidingsduur)</f>
        <v>1</v>
      </c>
      <c r="F23" s="5" t="n">
        <f aca="false">IF(IsDirectIngaand,IF(NOT(IsLevenslang),IF(D23&lt;EindLeeftijdJaarUitkering,1,0),1),IF(AND(D23&gt;=StartLeeftijdJaarUitkering,IF(NOT(IsLevenslang),D23&lt;EindLeeftijdJaarUitkering,TRUE())),1,0))</f>
        <v>0</v>
      </c>
      <c r="G23" s="9" t="n">
        <f aca="false">((IF(StijgendeFunctieMeenemen=SchalingsfactorMeenemen,1,0)+IF(OR(StijgendeFunctieMeenemen,SchalingsfactorMeenemen),IF(StijgendeFunctieMeenemen,E23,0)*IF(SchalingsfactorMeenemen,SchalingsfactorPercentage,1),0))*IF(AND(OR(IsDirectIngaand,AND(NOT(IsDirectIngaand),D23&gt;=StartLeeftijdJaarUitkering)),OR(IsLevenslang,AND(NOT(IsLevenslang),D23&lt;EindLeeftijdJaarUitkering))),1,0))*F23*(1+StijgingDalingUitkering)^(B23-1)</f>
        <v>0</v>
      </c>
      <c r="H23" s="9"/>
      <c r="I23" s="73" t="n">
        <f aca="false">$B23</f>
        <v>20</v>
      </c>
      <c r="J23" s="15" t="n">
        <f aca="false">VLOOKUP($I23,RTS,2,0)</f>
        <v>0.01738</v>
      </c>
      <c r="K23" s="5" t="n">
        <f aca="false">(1/(1+J23))^I23</f>
        <v>0.708493846433634</v>
      </c>
      <c r="L23" s="1" t="n">
        <f aca="false">IF($D23&gt;Eindleeftijd,1,VLOOKUP($D23,Ervaringssterfte,IF(SoortDeelnemerHoofdverzekerde,2,4),0))</f>
        <v>0.5877</v>
      </c>
      <c r="M23" s="74" t="n">
        <f aca="false">IF($D23&gt;Eindleeftijd,1,VLOOKUP($D23,qx,$C23-StartjaarTafels+2,0))</f>
        <v>0.0042528064</v>
      </c>
      <c r="N23" s="75" t="n">
        <f aca="false">1-L23*M23</f>
        <v>0.99750062567872</v>
      </c>
      <c r="O23" s="75" t="n">
        <f aca="false">IF($I23=1,N23,O22*N23)</f>
        <v>0.97665251324186</v>
      </c>
      <c r="P23" s="5" t="n">
        <f aca="false">$K23*$G23*O23</f>
        <v>0</v>
      </c>
      <c r="Q23" s="5"/>
      <c r="R23" s="6" t="n">
        <f aca="false">I23-1</f>
        <v>19</v>
      </c>
      <c r="S23" s="15" t="n">
        <f aca="false">IF($R23=0,0,VLOOKUP($R23,RTS,2,0))</f>
        <v>0.01715</v>
      </c>
      <c r="T23" s="5" t="n">
        <f aca="false">(1/(1+S23))^R23</f>
        <v>0.723910598105611</v>
      </c>
      <c r="U23" s="1" t="n">
        <f aca="false">IF(R23=0,0,IF($D23&gt;Eindleeftijd,1,VLOOKUP($D23-1,Ervaringssterfte,IF(SoortDeelnemerHoofdverzekerde,2,4),0)))</f>
        <v>0.5734</v>
      </c>
      <c r="V23" s="74" t="n">
        <f aca="false">IF(R23=0,0,IF($D23&gt;Eindleeftijd,1,VLOOKUP($D23-1,qx,$C23-1-StartjaarTafels+2,0)))</f>
        <v>0.0039064153</v>
      </c>
      <c r="W23" s="75" t="n">
        <f aca="false">1-U23*V23</f>
        <v>0.99776006146698</v>
      </c>
      <c r="X23" s="75" t="n">
        <f aca="false">IF($R23=0,W23,X22*W23)</f>
        <v>0.979099649764455</v>
      </c>
      <c r="Y23" s="5" t="n">
        <f aca="false">$T23*$G23*X23</f>
        <v>0</v>
      </c>
      <c r="AA23" s="73" t="n">
        <f aca="false">$B23</f>
        <v>20</v>
      </c>
      <c r="AB23" s="15" t="n">
        <f aca="false">VLOOKUP($AA23,RTS,2,0)</f>
        <v>0.01738</v>
      </c>
      <c r="AC23" s="5" t="n">
        <f aca="false">(1/(1+AB23))^AA23</f>
        <v>0.708493846433634</v>
      </c>
      <c r="AD23" s="1" t="n">
        <f aca="false">IF($D23&gt;Eindleeftijd,1,VLOOKUP($D23,Ervaringssterfte,IF(SoortDeelnemerHoofdverzekerde,3,5),0))</f>
        <v>0.5742</v>
      </c>
      <c r="AE23" s="74" t="n">
        <f aca="false">IF($D23&gt;Eindleeftijd,1,VLOOKUP($D23,qy,$C23-StartjaarTafels+2,0))</f>
        <v>0.00344478785591296</v>
      </c>
      <c r="AF23" s="75" t="n">
        <f aca="false">1-AD23*AE23</f>
        <v>0.998022002813135</v>
      </c>
      <c r="AG23" s="75" t="n">
        <f aca="false">IF($AA23=1,AF23,AG22*AF23)</f>
        <v>0.979837117947621</v>
      </c>
      <c r="AH23" s="5" t="n">
        <f aca="false">$AC23*$G23*AG23</f>
        <v>0</v>
      </c>
      <c r="AI23" s="5"/>
      <c r="AJ23" s="6" t="n">
        <f aca="false">AA23-1</f>
        <v>19</v>
      </c>
      <c r="AK23" s="15" t="n">
        <f aca="false">IF($AJ23=0,0,VLOOKUP($AJ23,RTS,2,0))</f>
        <v>0.01715</v>
      </c>
      <c r="AL23" s="5" t="n">
        <f aca="false">(1/(1+AK23))^AJ23</f>
        <v>0.723910598105611</v>
      </c>
      <c r="AM23" s="1" t="n">
        <f aca="false">IF(AJ23=0,0,IF($D23&gt;Eindleeftijd,1,VLOOKUP($D23-1,Ervaringssterfte,IF(SoortDeelnemerHoofdverzekerde,3,5),0)))</f>
        <v>0.5641</v>
      </c>
      <c r="AN23" s="74" t="n">
        <f aca="false">IF(AJ23=0,0,IF($D23&gt;Eindleeftijd,1,VLOOKUP($D23-1,qy,$C23-1-StartjaarTafels+2,0)))</f>
        <v>0.00315522906389332</v>
      </c>
      <c r="AO23" s="75" t="n">
        <f aca="false">1-AM23*AN23</f>
        <v>0.998220135285058</v>
      </c>
      <c r="AP23" s="75" t="n">
        <f aca="false">IF($AJ23=0,AO23,AP22*AO23)</f>
        <v>0.981779074194501</v>
      </c>
      <c r="AQ23" s="5" t="n">
        <f aca="false">$AL23*$G23*AP23</f>
        <v>0</v>
      </c>
    </row>
    <row r="24" customFormat="false" ht="15" hidden="false" customHeight="true" outlineLevel="0" collapsed="false">
      <c r="B24" s="1" t="n">
        <f aca="false">B23+1</f>
        <v>21</v>
      </c>
      <c r="C24" s="1" t="n">
        <f aca="false">IF(B24=1,Berekeningsjaar,C23+1)</f>
        <v>2046</v>
      </c>
      <c r="D24" s="1" t="n">
        <f aca="false">IF(B24=1,LeeftijdJaarBerDatum,D23+1)</f>
        <v>61</v>
      </c>
      <c r="E24" s="5" t="n">
        <f aca="false">MIN(1,B24/Spreidingsduur)</f>
        <v>1</v>
      </c>
      <c r="F24" s="5" t="n">
        <f aca="false">IF(IsDirectIngaand,IF(NOT(IsLevenslang),IF(D24&lt;EindLeeftijdJaarUitkering,1,0),1),IF(AND(D24&gt;=StartLeeftijdJaarUitkering,IF(NOT(IsLevenslang),D24&lt;EindLeeftijdJaarUitkering,TRUE())),1,0))</f>
        <v>0</v>
      </c>
      <c r="G24" s="9" t="n">
        <f aca="false">((IF(StijgendeFunctieMeenemen=SchalingsfactorMeenemen,1,0)+IF(OR(StijgendeFunctieMeenemen,SchalingsfactorMeenemen),IF(StijgendeFunctieMeenemen,E24,0)*IF(SchalingsfactorMeenemen,SchalingsfactorPercentage,1),0))*IF(AND(OR(IsDirectIngaand,AND(NOT(IsDirectIngaand),D24&gt;=StartLeeftijdJaarUitkering)),OR(IsLevenslang,AND(NOT(IsLevenslang),D24&lt;EindLeeftijdJaarUitkering))),1,0))*F24*(1+StijgingDalingUitkering)^(B24-1)</f>
        <v>0</v>
      </c>
      <c r="H24" s="9"/>
      <c r="I24" s="73" t="n">
        <f aca="false">$B24</f>
        <v>21</v>
      </c>
      <c r="J24" s="15" t="n">
        <f aca="false">VLOOKUP($I24,RTS,2,0)</f>
        <v>0.0176</v>
      </c>
      <c r="K24" s="5" t="n">
        <f aca="false">(1/(1+J24))^I24</f>
        <v>0.693235725303193</v>
      </c>
      <c r="L24" s="1" t="n">
        <f aca="false">IF($D24&gt;Eindleeftijd,1,VLOOKUP($D24,Ervaringssterfte,IF(SoortDeelnemerHoofdverzekerde,2,4),0))</f>
        <v>0.6028</v>
      </c>
      <c r="M24" s="74" t="n">
        <f aca="false">IF($D24&gt;Eindleeftijd,1,VLOOKUP($D24,qx,$C24-StartjaarTafels+2,0))</f>
        <v>0.0045622747</v>
      </c>
      <c r="N24" s="75" t="n">
        <f aca="false">1-L24*M24</f>
        <v>0.99724986081084</v>
      </c>
      <c r="O24" s="75" t="n">
        <f aca="false">IF($I24=1,N24,O23*N24)</f>
        <v>0.973966582891002</v>
      </c>
      <c r="P24" s="5" t="n">
        <f aca="false">$K24*$G24*O24</f>
        <v>0</v>
      </c>
      <c r="Q24" s="5"/>
      <c r="R24" s="6" t="n">
        <f aca="false">I24-1</f>
        <v>20</v>
      </c>
      <c r="S24" s="15" t="n">
        <f aca="false">IF($R24=0,0,VLOOKUP($R24,RTS,2,0))</f>
        <v>0.01738</v>
      </c>
      <c r="T24" s="5" t="n">
        <f aca="false">(1/(1+S24))^R24</f>
        <v>0.708493846433634</v>
      </c>
      <c r="U24" s="1" t="n">
        <f aca="false">IF(R24=0,0,IF($D24&gt;Eindleeftijd,1,VLOOKUP($D24-1,Ervaringssterfte,IF(SoortDeelnemerHoofdverzekerde,2,4),0)))</f>
        <v>0.5877</v>
      </c>
      <c r="V24" s="74" t="n">
        <f aca="false">IF(R24=0,0,IF($D24&gt;Eindleeftijd,1,VLOOKUP($D24-1,qx,$C24-1-StartjaarTafels+2,0)))</f>
        <v>0.0042528064</v>
      </c>
      <c r="W24" s="75" t="n">
        <f aca="false">1-U24*V24</f>
        <v>0.99750062567872</v>
      </c>
      <c r="X24" s="75" t="n">
        <f aca="false">IF($R24=0,W24,X23*W24)</f>
        <v>0.97665251324186</v>
      </c>
      <c r="Y24" s="5" t="n">
        <f aca="false">$T24*$G24*X24</f>
        <v>0</v>
      </c>
      <c r="AA24" s="73" t="n">
        <f aca="false">$B24</f>
        <v>21</v>
      </c>
      <c r="AB24" s="15" t="n">
        <f aca="false">VLOOKUP($AA24,RTS,2,0)</f>
        <v>0.0176</v>
      </c>
      <c r="AC24" s="5" t="n">
        <f aca="false">(1/(1+AB24))^AA24</f>
        <v>0.693235725303193</v>
      </c>
      <c r="AD24" s="1" t="n">
        <f aca="false">IF($D24&gt;Eindleeftijd,1,VLOOKUP($D24,Ervaringssterfte,IF(SoortDeelnemerHoofdverzekerde,3,5),0))</f>
        <v>0.5853</v>
      </c>
      <c r="AE24" s="74" t="n">
        <f aca="false">IF($D24&gt;Eindleeftijd,1,VLOOKUP($D24,qy,$C24-StartjaarTafels+2,0))</f>
        <v>0.00366286970813701</v>
      </c>
      <c r="AF24" s="75" t="n">
        <f aca="false">1-AD24*AE24</f>
        <v>0.997856122359828</v>
      </c>
      <c r="AG24" s="75" t="n">
        <f aca="false">IF($AA24=1,AF24,AG23*AF24)</f>
        <v>0.977736467059442</v>
      </c>
      <c r="AH24" s="5" t="n">
        <f aca="false">$AC24*$G24*AG24</f>
        <v>0</v>
      </c>
      <c r="AI24" s="5"/>
      <c r="AJ24" s="6" t="n">
        <f aca="false">AA24-1</f>
        <v>20</v>
      </c>
      <c r="AK24" s="15" t="n">
        <f aca="false">IF($AJ24=0,0,VLOOKUP($AJ24,RTS,2,0))</f>
        <v>0.01738</v>
      </c>
      <c r="AL24" s="5" t="n">
        <f aca="false">(1/(1+AK24))^AJ24</f>
        <v>0.708493846433634</v>
      </c>
      <c r="AM24" s="1" t="n">
        <f aca="false">IF(AJ24=0,0,IF($D24&gt;Eindleeftijd,1,VLOOKUP($D24-1,Ervaringssterfte,IF(SoortDeelnemerHoofdverzekerde,3,5),0)))</f>
        <v>0.5742</v>
      </c>
      <c r="AN24" s="74" t="n">
        <f aca="false">IF(AJ24=0,0,IF($D24&gt;Eindleeftijd,1,VLOOKUP($D24-1,qy,$C24-1-StartjaarTafels+2,0)))</f>
        <v>0.00344478785591296</v>
      </c>
      <c r="AO24" s="75" t="n">
        <f aca="false">1-AM24*AN24</f>
        <v>0.998022002813135</v>
      </c>
      <c r="AP24" s="75" t="n">
        <f aca="false">IF($AJ24=0,AO24,AP23*AO24)</f>
        <v>0.979837117947621</v>
      </c>
      <c r="AQ24" s="5" t="n">
        <f aca="false">$AL24*$G24*AP24</f>
        <v>0</v>
      </c>
    </row>
    <row r="25" customFormat="false" ht="15" hidden="false" customHeight="true" outlineLevel="0" collapsed="false">
      <c r="B25" s="1" t="n">
        <f aca="false">B24+1</f>
        <v>22</v>
      </c>
      <c r="C25" s="1" t="n">
        <f aca="false">IF(B25=1,Berekeningsjaar,C24+1)</f>
        <v>2047</v>
      </c>
      <c r="D25" s="1" t="n">
        <f aca="false">IF(B25=1,LeeftijdJaarBerDatum,D24+1)</f>
        <v>62</v>
      </c>
      <c r="E25" s="5" t="n">
        <f aca="false">MIN(1,B25/Spreidingsduur)</f>
        <v>1</v>
      </c>
      <c r="F25" s="5" t="n">
        <f aca="false">IF(IsDirectIngaand,IF(NOT(IsLevenslang),IF(D25&lt;EindLeeftijdJaarUitkering,1,0),1),IF(AND(D25&gt;=StartLeeftijdJaarUitkering,IF(NOT(IsLevenslang),D25&lt;EindLeeftijdJaarUitkering,TRUE())),1,0))</f>
        <v>0</v>
      </c>
      <c r="G25" s="9" t="n">
        <f aca="false">((IF(StijgendeFunctieMeenemen=SchalingsfactorMeenemen,1,0)+IF(OR(StijgendeFunctieMeenemen,SchalingsfactorMeenemen),IF(StijgendeFunctieMeenemen,E25,0)*IF(SchalingsfactorMeenemen,SchalingsfactorPercentage,1),0))*IF(AND(OR(IsDirectIngaand,AND(NOT(IsDirectIngaand),D25&gt;=StartLeeftijdJaarUitkering)),OR(IsLevenslang,AND(NOT(IsLevenslang),D25&lt;EindLeeftijdJaarUitkering))),1,0))*F25*(1+StijgingDalingUitkering)^(B25-1)</f>
        <v>0</v>
      </c>
      <c r="H25" s="9"/>
      <c r="I25" s="73" t="n">
        <f aca="false">$B25</f>
        <v>22</v>
      </c>
      <c r="J25" s="15" t="n">
        <f aca="false">VLOOKUP($I25,RTS,2,0)</f>
        <v>0.01782</v>
      </c>
      <c r="K25" s="5" t="n">
        <f aca="false">(1/(1+J25))^I25</f>
        <v>0.678013639138105</v>
      </c>
      <c r="L25" s="1" t="n">
        <f aca="false">IF($D25&gt;Eindleeftijd,1,VLOOKUP($D25,Ervaringssterfte,IF(SoortDeelnemerHoofdverzekerde,2,4),0))</f>
        <v>0.6187</v>
      </c>
      <c r="M25" s="74" t="n">
        <f aca="false">IF($D25&gt;Eindleeftijd,1,VLOOKUP($D25,qx,$C25-StartjaarTafels+2,0))</f>
        <v>0.0048993772</v>
      </c>
      <c r="N25" s="75" t="n">
        <f aca="false">1-L25*M25</f>
        <v>0.99696875532636</v>
      </c>
      <c r="O25" s="75" t="n">
        <f aca="false">IF($I25=1,N25,O24*N25)</f>
        <v>0.97101425187431</v>
      </c>
      <c r="P25" s="5" t="n">
        <f aca="false">$K25*$G25*O25</f>
        <v>0</v>
      </c>
      <c r="Q25" s="5"/>
      <c r="R25" s="6" t="n">
        <f aca="false">I25-1</f>
        <v>21</v>
      </c>
      <c r="S25" s="15" t="n">
        <f aca="false">IF($R25=0,0,VLOOKUP($R25,RTS,2,0))</f>
        <v>0.0176</v>
      </c>
      <c r="T25" s="5" t="n">
        <f aca="false">(1/(1+S25))^R25</f>
        <v>0.693235725303193</v>
      </c>
      <c r="U25" s="1" t="n">
        <f aca="false">IF(R25=0,0,IF($D25&gt;Eindleeftijd,1,VLOOKUP($D25-1,Ervaringssterfte,IF(SoortDeelnemerHoofdverzekerde,2,4),0)))</f>
        <v>0.6028</v>
      </c>
      <c r="V25" s="74" t="n">
        <f aca="false">IF(R25=0,0,IF($D25&gt;Eindleeftijd,1,VLOOKUP($D25-1,qx,$C25-1-StartjaarTafels+2,0)))</f>
        <v>0.0045622747</v>
      </c>
      <c r="W25" s="75" t="n">
        <f aca="false">1-U25*V25</f>
        <v>0.99724986081084</v>
      </c>
      <c r="X25" s="75" t="n">
        <f aca="false">IF($R25=0,W25,X24*W25)</f>
        <v>0.973966582891002</v>
      </c>
      <c r="Y25" s="5" t="n">
        <f aca="false">$T25*$G25*X25</f>
        <v>0</v>
      </c>
      <c r="AA25" s="73" t="n">
        <f aca="false">$B25</f>
        <v>22</v>
      </c>
      <c r="AB25" s="15" t="n">
        <f aca="false">VLOOKUP($AA25,RTS,2,0)</f>
        <v>0.01782</v>
      </c>
      <c r="AC25" s="5" t="n">
        <f aca="false">(1/(1+AB25))^AA25</f>
        <v>0.678013639138105</v>
      </c>
      <c r="AD25" s="1" t="n">
        <f aca="false">IF($D25&gt;Eindleeftijd,1,VLOOKUP($D25,Ervaringssterfte,IF(SoortDeelnemerHoofdverzekerde,3,5),0))</f>
        <v>0.6054</v>
      </c>
      <c r="AE25" s="74" t="n">
        <f aca="false">IF($D25&gt;Eindleeftijd,1,VLOOKUP($D25,qy,$C25-StartjaarTafels+2,0))</f>
        <v>0.00386403615503372</v>
      </c>
      <c r="AF25" s="75" t="n">
        <f aca="false">1-AD25*AE25</f>
        <v>0.997660712511743</v>
      </c>
      <c r="AG25" s="75" t="n">
        <f aca="false">IF($AA25=1,AF25,AG24*AF25)</f>
        <v>0.975449260375237</v>
      </c>
      <c r="AH25" s="5" t="n">
        <f aca="false">$AC25*$G25*AG25</f>
        <v>0</v>
      </c>
      <c r="AI25" s="5"/>
      <c r="AJ25" s="6" t="n">
        <f aca="false">AA25-1</f>
        <v>21</v>
      </c>
      <c r="AK25" s="15" t="n">
        <f aca="false">IF($AJ25=0,0,VLOOKUP($AJ25,RTS,2,0))</f>
        <v>0.0176</v>
      </c>
      <c r="AL25" s="5" t="n">
        <f aca="false">(1/(1+AK25))^AJ25</f>
        <v>0.693235725303193</v>
      </c>
      <c r="AM25" s="1" t="n">
        <f aca="false">IF(AJ25=0,0,IF($D25&gt;Eindleeftijd,1,VLOOKUP($D25-1,Ervaringssterfte,IF(SoortDeelnemerHoofdverzekerde,3,5),0)))</f>
        <v>0.5853</v>
      </c>
      <c r="AN25" s="74" t="n">
        <f aca="false">IF(AJ25=0,0,IF($D25&gt;Eindleeftijd,1,VLOOKUP($D25-1,qy,$C25-1-StartjaarTafels+2,0)))</f>
        <v>0.00366286970813701</v>
      </c>
      <c r="AO25" s="75" t="n">
        <f aca="false">1-AM25*AN25</f>
        <v>0.997856122359828</v>
      </c>
      <c r="AP25" s="75" t="n">
        <f aca="false">IF($AJ25=0,AO25,AP24*AO25)</f>
        <v>0.977736467059442</v>
      </c>
      <c r="AQ25" s="5" t="n">
        <f aca="false">$AL25*$G25*AP25</f>
        <v>0</v>
      </c>
    </row>
    <row r="26" customFormat="false" ht="15" hidden="false" customHeight="true" outlineLevel="0" collapsed="false">
      <c r="B26" s="1" t="n">
        <f aca="false">B25+1</f>
        <v>23</v>
      </c>
      <c r="C26" s="1" t="n">
        <f aca="false">IF(B26=1,Berekeningsjaar,C25+1)</f>
        <v>2048</v>
      </c>
      <c r="D26" s="1" t="n">
        <f aca="false">IF(B26=1,LeeftijdJaarBerDatum,D25+1)</f>
        <v>63</v>
      </c>
      <c r="E26" s="5" t="n">
        <f aca="false">MIN(1,B26/Spreidingsduur)</f>
        <v>1</v>
      </c>
      <c r="F26" s="5" t="n">
        <f aca="false">IF(IsDirectIngaand,IF(NOT(IsLevenslang),IF(D26&lt;EindLeeftijdJaarUitkering,1,0),1),IF(AND(D26&gt;=StartLeeftijdJaarUitkering,IF(NOT(IsLevenslang),D26&lt;EindLeeftijdJaarUitkering,TRUE())),1,0))</f>
        <v>0</v>
      </c>
      <c r="G26" s="9" t="n">
        <f aca="false">((IF(StijgendeFunctieMeenemen=SchalingsfactorMeenemen,1,0)+IF(OR(StijgendeFunctieMeenemen,SchalingsfactorMeenemen),IF(StijgendeFunctieMeenemen,E26,0)*IF(SchalingsfactorMeenemen,SchalingsfactorPercentage,1),0))*IF(AND(OR(IsDirectIngaand,AND(NOT(IsDirectIngaand),D26&gt;=StartLeeftijdJaarUitkering)),OR(IsLevenslang,AND(NOT(IsLevenslang),D26&lt;EindLeeftijdJaarUitkering))),1,0))*F26*(1+StijgingDalingUitkering)^(B26-1)</f>
        <v>0</v>
      </c>
      <c r="H26" s="9"/>
      <c r="I26" s="73" t="n">
        <f aca="false">$B26</f>
        <v>23</v>
      </c>
      <c r="J26" s="15" t="n">
        <f aca="false">VLOOKUP($I26,RTS,2,0)</f>
        <v>0.01802</v>
      </c>
      <c r="K26" s="5" t="n">
        <f aca="false">(1/(1+J26))^I26</f>
        <v>0.663139450112904</v>
      </c>
      <c r="L26" s="1" t="n">
        <f aca="false">IF($D26&gt;Eindleeftijd,1,VLOOKUP($D26,Ervaringssterfte,IF(SoortDeelnemerHoofdverzekerde,2,4),0))</f>
        <v>0.6376</v>
      </c>
      <c r="M26" s="74" t="n">
        <f aca="false">IF($D26&gt;Eindleeftijd,1,VLOOKUP($D26,qx,$C26-StartjaarTafels+2,0))</f>
        <v>0.0053009636</v>
      </c>
      <c r="N26" s="75" t="n">
        <f aca="false">1-L26*M26</f>
        <v>0.99662010560864</v>
      </c>
      <c r="O26" s="75" t="n">
        <f aca="false">IF($I26=1,N26,O25*N26)</f>
        <v>0.96773232625047</v>
      </c>
      <c r="P26" s="5" t="n">
        <f aca="false">$K26*$G26*O26</f>
        <v>0</v>
      </c>
      <c r="Q26" s="5"/>
      <c r="R26" s="6" t="n">
        <f aca="false">I26-1</f>
        <v>22</v>
      </c>
      <c r="S26" s="15" t="n">
        <f aca="false">IF($R26=0,0,VLOOKUP($R26,RTS,2,0))</f>
        <v>0.01782</v>
      </c>
      <c r="T26" s="5" t="n">
        <f aca="false">(1/(1+S26))^R26</f>
        <v>0.678013639138105</v>
      </c>
      <c r="U26" s="1" t="n">
        <f aca="false">IF(R26=0,0,IF($D26&gt;Eindleeftijd,1,VLOOKUP($D26-1,Ervaringssterfte,IF(SoortDeelnemerHoofdverzekerde,2,4),0)))</f>
        <v>0.6187</v>
      </c>
      <c r="V26" s="74" t="n">
        <f aca="false">IF(R26=0,0,IF($D26&gt;Eindleeftijd,1,VLOOKUP($D26-1,qx,$C26-1-StartjaarTafels+2,0)))</f>
        <v>0.0048993772</v>
      </c>
      <c r="W26" s="75" t="n">
        <f aca="false">1-U26*V26</f>
        <v>0.99696875532636</v>
      </c>
      <c r="X26" s="75" t="n">
        <f aca="false">IF($R26=0,W26,X25*W26)</f>
        <v>0.97101425187431</v>
      </c>
      <c r="Y26" s="5" t="n">
        <f aca="false">$T26*$G26*X26</f>
        <v>0</v>
      </c>
      <c r="AA26" s="73" t="n">
        <f aca="false">$B26</f>
        <v>23</v>
      </c>
      <c r="AB26" s="15" t="n">
        <f aca="false">VLOOKUP($AA26,RTS,2,0)</f>
        <v>0.01802</v>
      </c>
      <c r="AC26" s="5" t="n">
        <f aca="false">(1/(1+AB26))^AA26</f>
        <v>0.663139450112904</v>
      </c>
      <c r="AD26" s="1" t="n">
        <f aca="false">IF($D26&gt;Eindleeftijd,1,VLOOKUP($D26,Ervaringssterfte,IF(SoortDeelnemerHoofdverzekerde,3,5),0))</f>
        <v>0.6274</v>
      </c>
      <c r="AE26" s="74" t="n">
        <f aca="false">IF($D26&gt;Eindleeftijd,1,VLOOKUP($D26,qy,$C26-StartjaarTafels+2,0))</f>
        <v>0.00401437066263954</v>
      </c>
      <c r="AF26" s="75" t="n">
        <f aca="false">1-AD26*AE26</f>
        <v>0.99748138384626</v>
      </c>
      <c r="AG26" s="75" t="n">
        <f aca="false">IF($AA26=1,AF26,AG25*AF26)</f>
        <v>0.972992478110902</v>
      </c>
      <c r="AH26" s="5" t="n">
        <f aca="false">$AC26*$G26*AG26</f>
        <v>0</v>
      </c>
      <c r="AI26" s="5"/>
      <c r="AJ26" s="6" t="n">
        <f aca="false">AA26-1</f>
        <v>22</v>
      </c>
      <c r="AK26" s="15" t="n">
        <f aca="false">IF($AJ26=0,0,VLOOKUP($AJ26,RTS,2,0))</f>
        <v>0.01782</v>
      </c>
      <c r="AL26" s="5" t="n">
        <f aca="false">(1/(1+AK26))^AJ26</f>
        <v>0.678013639138105</v>
      </c>
      <c r="AM26" s="1" t="n">
        <f aca="false">IF(AJ26=0,0,IF($D26&gt;Eindleeftijd,1,VLOOKUP($D26-1,Ervaringssterfte,IF(SoortDeelnemerHoofdverzekerde,3,5),0)))</f>
        <v>0.6054</v>
      </c>
      <c r="AN26" s="74" t="n">
        <f aca="false">IF(AJ26=0,0,IF($D26&gt;Eindleeftijd,1,VLOOKUP($D26-1,qy,$C26-1-StartjaarTafels+2,0)))</f>
        <v>0.00386403615503372</v>
      </c>
      <c r="AO26" s="75" t="n">
        <f aca="false">1-AM26*AN26</f>
        <v>0.997660712511743</v>
      </c>
      <c r="AP26" s="75" t="n">
        <f aca="false">IF($AJ26=0,AO26,AP25*AO26)</f>
        <v>0.975449260375237</v>
      </c>
      <c r="AQ26" s="5" t="n">
        <f aca="false">$AL26*$G26*AP26</f>
        <v>0</v>
      </c>
    </row>
    <row r="27" customFormat="false" ht="15" hidden="false" customHeight="true" outlineLevel="0" collapsed="false">
      <c r="B27" s="1" t="n">
        <f aca="false">B26+1</f>
        <v>24</v>
      </c>
      <c r="C27" s="1" t="n">
        <f aca="false">IF(B27=1,Berekeningsjaar,C26+1)</f>
        <v>2049</v>
      </c>
      <c r="D27" s="1" t="n">
        <f aca="false">IF(B27=1,LeeftijdJaarBerDatum,D26+1)</f>
        <v>64</v>
      </c>
      <c r="E27" s="5" t="n">
        <f aca="false">MIN(1,B27/Spreidingsduur)</f>
        <v>1</v>
      </c>
      <c r="F27" s="5" t="n">
        <f aca="false">IF(IsDirectIngaand,IF(NOT(IsLevenslang),IF(D27&lt;EindLeeftijdJaarUitkering,1,0),1),IF(AND(D27&gt;=StartLeeftijdJaarUitkering,IF(NOT(IsLevenslang),D27&lt;EindLeeftijdJaarUitkering,TRUE())),1,0))</f>
        <v>0</v>
      </c>
      <c r="G27" s="9" t="n">
        <f aca="false">((IF(StijgendeFunctieMeenemen=SchalingsfactorMeenemen,1,0)+IF(OR(StijgendeFunctieMeenemen,SchalingsfactorMeenemen),IF(StijgendeFunctieMeenemen,E27,0)*IF(SchalingsfactorMeenemen,SchalingsfactorPercentage,1),0))*IF(AND(OR(IsDirectIngaand,AND(NOT(IsDirectIngaand),D27&gt;=StartLeeftijdJaarUitkering)),OR(IsLevenslang,AND(NOT(IsLevenslang),D27&lt;EindLeeftijdJaarUitkering))),1,0))*F27*(1+StijgingDalingUitkering)^(B27-1)</f>
        <v>0</v>
      </c>
      <c r="H27" s="9"/>
      <c r="I27" s="73" t="n">
        <f aca="false">$B27</f>
        <v>24</v>
      </c>
      <c r="J27" s="15" t="n">
        <f aca="false">VLOOKUP($I27,RTS,2,0)</f>
        <v>0.01822</v>
      </c>
      <c r="K27" s="5" t="n">
        <f aca="false">(1/(1+J27))^I27</f>
        <v>0.648337350683633</v>
      </c>
      <c r="L27" s="1" t="n">
        <f aca="false">IF($D27&gt;Eindleeftijd,1,VLOOKUP($D27,Ervaringssterfte,IF(SoortDeelnemerHoofdverzekerde,2,4),0))</f>
        <v>0.6604</v>
      </c>
      <c r="M27" s="74" t="n">
        <f aca="false">IF($D27&gt;Eindleeftijd,1,VLOOKUP($D27,qx,$C27-StartjaarTafels+2,0))</f>
        <v>0.0056686438</v>
      </c>
      <c r="N27" s="75" t="n">
        <f aca="false">1-L27*M27</f>
        <v>0.99625642763448</v>
      </c>
      <c r="O27" s="75" t="n">
        <f aca="false">IF($I27=1,N27,O26*N27)</f>
        <v>0.964109550256698</v>
      </c>
      <c r="P27" s="5" t="n">
        <f aca="false">$K27*$G27*O27</f>
        <v>0</v>
      </c>
      <c r="Q27" s="5"/>
      <c r="R27" s="6" t="n">
        <f aca="false">I27-1</f>
        <v>23</v>
      </c>
      <c r="S27" s="15" t="n">
        <f aca="false">IF($R27=0,0,VLOOKUP($R27,RTS,2,0))</f>
        <v>0.01802</v>
      </c>
      <c r="T27" s="5" t="n">
        <f aca="false">(1/(1+S27))^R27</f>
        <v>0.663139450112904</v>
      </c>
      <c r="U27" s="1" t="n">
        <f aca="false">IF(R27=0,0,IF($D27&gt;Eindleeftijd,1,VLOOKUP($D27-1,Ervaringssterfte,IF(SoortDeelnemerHoofdverzekerde,2,4),0)))</f>
        <v>0.6376</v>
      </c>
      <c r="V27" s="74" t="n">
        <f aca="false">IF(R27=0,0,IF($D27&gt;Eindleeftijd,1,VLOOKUP($D27-1,qx,$C27-1-StartjaarTafels+2,0)))</f>
        <v>0.0053009636</v>
      </c>
      <c r="W27" s="75" t="n">
        <f aca="false">1-U27*V27</f>
        <v>0.99662010560864</v>
      </c>
      <c r="X27" s="75" t="n">
        <f aca="false">IF($R27=0,W27,X26*W27)</f>
        <v>0.96773232625047</v>
      </c>
      <c r="Y27" s="5" t="n">
        <f aca="false">$T27*$G27*X27</f>
        <v>0</v>
      </c>
      <c r="AA27" s="73" t="n">
        <f aca="false">$B27</f>
        <v>24</v>
      </c>
      <c r="AB27" s="15" t="n">
        <f aca="false">VLOOKUP($AA27,RTS,2,0)</f>
        <v>0.01822</v>
      </c>
      <c r="AC27" s="5" t="n">
        <f aca="false">(1/(1+AB27))^AA27</f>
        <v>0.648337350683633</v>
      </c>
      <c r="AD27" s="1" t="n">
        <f aca="false">IF($D27&gt;Eindleeftijd,1,VLOOKUP($D27,Ervaringssterfte,IF(SoortDeelnemerHoofdverzekerde,3,5),0))</f>
        <v>0.6573</v>
      </c>
      <c r="AE27" s="74" t="n">
        <f aca="false">IF($D27&gt;Eindleeftijd,1,VLOOKUP($D27,qy,$C27-StartjaarTafels+2,0))</f>
        <v>0.00419282326716441</v>
      </c>
      <c r="AF27" s="75" t="n">
        <f aca="false">1-AD27*AE27</f>
        <v>0.997244057266493</v>
      </c>
      <c r="AG27" s="75" t="n">
        <f aca="false">IF($AA27=1,AF27,AG26*AF27)</f>
        <v>0.970310966561096</v>
      </c>
      <c r="AH27" s="5" t="n">
        <f aca="false">$AC27*$G27*AG27</f>
        <v>0</v>
      </c>
      <c r="AI27" s="5"/>
      <c r="AJ27" s="6" t="n">
        <f aca="false">AA27-1</f>
        <v>23</v>
      </c>
      <c r="AK27" s="15" t="n">
        <f aca="false">IF($AJ27=0,0,VLOOKUP($AJ27,RTS,2,0))</f>
        <v>0.01802</v>
      </c>
      <c r="AL27" s="5" t="n">
        <f aca="false">(1/(1+AK27))^AJ27</f>
        <v>0.663139450112904</v>
      </c>
      <c r="AM27" s="1" t="n">
        <f aca="false">IF(AJ27=0,0,IF($D27&gt;Eindleeftijd,1,VLOOKUP($D27-1,Ervaringssterfte,IF(SoortDeelnemerHoofdverzekerde,3,5),0)))</f>
        <v>0.6274</v>
      </c>
      <c r="AN27" s="74" t="n">
        <f aca="false">IF(AJ27=0,0,IF($D27&gt;Eindleeftijd,1,VLOOKUP($D27-1,qy,$C27-1-StartjaarTafels+2,0)))</f>
        <v>0.00401437066263954</v>
      </c>
      <c r="AO27" s="75" t="n">
        <f aca="false">1-AM27*AN27</f>
        <v>0.99748138384626</v>
      </c>
      <c r="AP27" s="75" t="n">
        <f aca="false">IF($AJ27=0,AO27,AP26*AO27)</f>
        <v>0.972992478110902</v>
      </c>
      <c r="AQ27" s="5" t="n">
        <f aca="false">$AL27*$G27*AP27</f>
        <v>0</v>
      </c>
    </row>
    <row r="28" customFormat="false" ht="15" hidden="false" customHeight="true" outlineLevel="0" collapsed="false">
      <c r="B28" s="1" t="n">
        <f aca="false">B27+1</f>
        <v>25</v>
      </c>
      <c r="C28" s="1" t="n">
        <f aca="false">IF(B28=1,Berekeningsjaar,C27+1)</f>
        <v>2050</v>
      </c>
      <c r="D28" s="1" t="n">
        <f aca="false">IF(B28=1,LeeftijdJaarBerDatum,D27+1)</f>
        <v>65</v>
      </c>
      <c r="E28" s="5" t="n">
        <f aca="false">MIN(1,B28/Spreidingsduur)</f>
        <v>1</v>
      </c>
      <c r="F28" s="5" t="n">
        <f aca="false">IF(IsDirectIngaand,IF(NOT(IsLevenslang),IF(D28&lt;EindLeeftijdJaarUitkering,1,0),1),IF(AND(D28&gt;=StartLeeftijdJaarUitkering,IF(NOT(IsLevenslang),D28&lt;EindLeeftijdJaarUitkering,TRUE())),1,0))</f>
        <v>0</v>
      </c>
      <c r="G28" s="9" t="n">
        <f aca="false">((IF(StijgendeFunctieMeenemen=SchalingsfactorMeenemen,1,0)+IF(OR(StijgendeFunctieMeenemen,SchalingsfactorMeenemen),IF(StijgendeFunctieMeenemen,E28,0)*IF(SchalingsfactorMeenemen,SchalingsfactorPercentage,1),0))*IF(AND(OR(IsDirectIngaand,AND(NOT(IsDirectIngaand),D28&gt;=StartLeeftijdJaarUitkering)),OR(IsLevenslang,AND(NOT(IsLevenslang),D28&lt;EindLeeftijdJaarUitkering))),1,0))*F28*(1+StijgingDalingUitkering)^(B28-1)</f>
        <v>0</v>
      </c>
      <c r="H28" s="9"/>
      <c r="I28" s="73" t="n">
        <f aca="false">$B28</f>
        <v>25</v>
      </c>
      <c r="J28" s="15" t="n">
        <f aca="false">VLOOKUP($I28,RTS,2,0)</f>
        <v>0.01841</v>
      </c>
      <c r="K28" s="5" t="n">
        <f aca="false">(1/(1+J28))^I28</f>
        <v>0.633772838001329</v>
      </c>
      <c r="L28" s="1" t="n">
        <f aca="false">IF($D28&gt;Eindleeftijd,1,VLOOKUP($D28,Ervaringssterfte,IF(SoortDeelnemerHoofdverzekerde,2,4),0))</f>
        <v>0.6862</v>
      </c>
      <c r="M28" s="74" t="n">
        <f aca="false">IF($D28&gt;Eindleeftijd,1,VLOOKUP($D28,qx,$C28-StartjaarTafels+2,0))</f>
        <v>0.0060576653</v>
      </c>
      <c r="N28" s="75" t="n">
        <f aca="false">1-L28*M28</f>
        <v>0.99584323007114</v>
      </c>
      <c r="O28" s="75" t="n">
        <f aca="false">IF($I28=1,N28,O27*N28)</f>
        <v>0.960101968670064</v>
      </c>
      <c r="P28" s="5" t="n">
        <f aca="false">$K28*$G28*O28</f>
        <v>0</v>
      </c>
      <c r="Q28" s="5"/>
      <c r="R28" s="6" t="n">
        <f aca="false">I28-1</f>
        <v>24</v>
      </c>
      <c r="S28" s="15" t="n">
        <f aca="false">IF($R28=0,0,VLOOKUP($R28,RTS,2,0))</f>
        <v>0.01822</v>
      </c>
      <c r="T28" s="5" t="n">
        <f aca="false">(1/(1+S28))^R28</f>
        <v>0.648337350683633</v>
      </c>
      <c r="U28" s="1" t="n">
        <f aca="false">IF(R28=0,0,IF($D28&gt;Eindleeftijd,1,VLOOKUP($D28-1,Ervaringssterfte,IF(SoortDeelnemerHoofdverzekerde,2,4),0)))</f>
        <v>0.6604</v>
      </c>
      <c r="V28" s="74" t="n">
        <f aca="false">IF(R28=0,0,IF($D28&gt;Eindleeftijd,1,VLOOKUP($D28-1,qx,$C28-1-StartjaarTafels+2,0)))</f>
        <v>0.0056686438</v>
      </c>
      <c r="W28" s="75" t="n">
        <f aca="false">1-U28*V28</f>
        <v>0.99625642763448</v>
      </c>
      <c r="X28" s="75" t="n">
        <f aca="false">IF($R28=0,W28,X27*W28)</f>
        <v>0.964109550256698</v>
      </c>
      <c r="Y28" s="5" t="n">
        <f aca="false">$T28*$G28*X28</f>
        <v>0</v>
      </c>
      <c r="AA28" s="73" t="n">
        <f aca="false">$B28</f>
        <v>25</v>
      </c>
      <c r="AB28" s="15" t="n">
        <f aca="false">VLOOKUP($AA28,RTS,2,0)</f>
        <v>0.01841</v>
      </c>
      <c r="AC28" s="5" t="n">
        <f aca="false">(1/(1+AB28))^AA28</f>
        <v>0.633772838001329</v>
      </c>
      <c r="AD28" s="1" t="n">
        <f aca="false">IF($D28&gt;Eindleeftijd,1,VLOOKUP($D28,Ervaringssterfte,IF(SoortDeelnemerHoofdverzekerde,3,5),0))</f>
        <v>0.6837</v>
      </c>
      <c r="AE28" s="74" t="n">
        <f aca="false">IF($D28&gt;Eindleeftijd,1,VLOOKUP($D28,qy,$C28-StartjaarTafels+2,0))</f>
        <v>0.0044234209815569</v>
      </c>
      <c r="AF28" s="75" t="n">
        <f aca="false">1-AD28*AE28</f>
        <v>0.99697570707491</v>
      </c>
      <c r="AG28" s="75" t="n">
        <f aca="false">IF($AA28=1,AF28,AG27*AF28)</f>
        <v>0.967376461969787</v>
      </c>
      <c r="AH28" s="5" t="n">
        <f aca="false">$AC28*$G28*AG28</f>
        <v>0</v>
      </c>
      <c r="AI28" s="5"/>
      <c r="AJ28" s="6" t="n">
        <f aca="false">AA28-1</f>
        <v>24</v>
      </c>
      <c r="AK28" s="15" t="n">
        <f aca="false">IF($AJ28=0,0,VLOOKUP($AJ28,RTS,2,0))</f>
        <v>0.01822</v>
      </c>
      <c r="AL28" s="5" t="n">
        <f aca="false">(1/(1+AK28))^AJ28</f>
        <v>0.648337350683633</v>
      </c>
      <c r="AM28" s="1" t="n">
        <f aca="false">IF(AJ28=0,0,IF($D28&gt;Eindleeftijd,1,VLOOKUP($D28-1,Ervaringssterfte,IF(SoortDeelnemerHoofdverzekerde,3,5),0)))</f>
        <v>0.6573</v>
      </c>
      <c r="AN28" s="74" t="n">
        <f aca="false">IF(AJ28=0,0,IF($D28&gt;Eindleeftijd,1,VLOOKUP($D28-1,qy,$C28-1-StartjaarTafels+2,0)))</f>
        <v>0.00419282326716441</v>
      </c>
      <c r="AO28" s="75" t="n">
        <f aca="false">1-AM28*AN28</f>
        <v>0.997244057266493</v>
      </c>
      <c r="AP28" s="75" t="n">
        <f aca="false">IF($AJ28=0,AO28,AP27*AO28)</f>
        <v>0.970310966561096</v>
      </c>
      <c r="AQ28" s="5" t="n">
        <f aca="false">$AL28*$G28*AP28</f>
        <v>0</v>
      </c>
    </row>
    <row r="29" customFormat="false" ht="15" hidden="false" customHeight="true" outlineLevel="0" collapsed="false">
      <c r="B29" s="1" t="n">
        <f aca="false">B28+1</f>
        <v>26</v>
      </c>
      <c r="C29" s="1" t="n">
        <f aca="false">IF(B29=1,Berekeningsjaar,C28+1)</f>
        <v>2051</v>
      </c>
      <c r="D29" s="1" t="n">
        <f aca="false">IF(B29=1,LeeftijdJaarBerDatum,D28+1)</f>
        <v>66</v>
      </c>
      <c r="E29" s="5" t="n">
        <f aca="false">MIN(1,B29/Spreidingsduur)</f>
        <v>1</v>
      </c>
      <c r="F29" s="5" t="n">
        <f aca="false">IF(IsDirectIngaand,IF(NOT(IsLevenslang),IF(D29&lt;EindLeeftijdJaarUitkering,1,0),1),IF(AND(D29&gt;=StartLeeftijdJaarUitkering,IF(NOT(IsLevenslang),D29&lt;EindLeeftijdJaarUitkering,TRUE())),1,0))</f>
        <v>0</v>
      </c>
      <c r="G29" s="9" t="n">
        <f aca="false">((IF(StijgendeFunctieMeenemen=SchalingsfactorMeenemen,1,0)+IF(OR(StijgendeFunctieMeenemen,SchalingsfactorMeenemen),IF(StijgendeFunctieMeenemen,E29,0)*IF(SchalingsfactorMeenemen,SchalingsfactorPercentage,1),0))*IF(AND(OR(IsDirectIngaand,AND(NOT(IsDirectIngaand),D29&gt;=StartLeeftijdJaarUitkering)),OR(IsLevenslang,AND(NOT(IsLevenslang),D29&lt;EindLeeftijdJaarUitkering))),1,0))*F29*(1+StijgingDalingUitkering)^(B29-1)</f>
        <v>0</v>
      </c>
      <c r="H29" s="9"/>
      <c r="I29" s="73" t="n">
        <f aca="false">$B29</f>
        <v>26</v>
      </c>
      <c r="J29" s="15" t="n">
        <f aca="false">VLOOKUP($I29,RTS,2,0)</f>
        <v>0.01859</v>
      </c>
      <c r="K29" s="5" t="n">
        <f aca="false">(1/(1+J29))^I29</f>
        <v>0.619463022712138</v>
      </c>
      <c r="L29" s="1" t="n">
        <f aca="false">IF($D29&gt;Eindleeftijd,1,VLOOKUP($D29,Ervaringssterfte,IF(SoortDeelnemerHoofdverzekerde,2,4),0))</f>
        <v>0.7115</v>
      </c>
      <c r="M29" s="74" t="n">
        <f aca="false">IF($D29&gt;Eindleeftijd,1,VLOOKUP($D29,qx,$C29-StartjaarTafels+2,0))</f>
        <v>0.0065674292</v>
      </c>
      <c r="N29" s="75" t="n">
        <f aca="false">1-L29*M29</f>
        <v>0.9953272741242</v>
      </c>
      <c r="O29" s="75" t="n">
        <f aca="false">IF($I29=1,N29,O28*N29)</f>
        <v>0.955615675357653</v>
      </c>
      <c r="P29" s="5" t="n">
        <f aca="false">$K29*$G29*O29</f>
        <v>0</v>
      </c>
      <c r="Q29" s="5"/>
      <c r="R29" s="6" t="n">
        <f aca="false">I29-1</f>
        <v>25</v>
      </c>
      <c r="S29" s="15" t="n">
        <f aca="false">IF($R29=0,0,VLOOKUP($R29,RTS,2,0))</f>
        <v>0.01841</v>
      </c>
      <c r="T29" s="5" t="n">
        <f aca="false">(1/(1+S29))^R29</f>
        <v>0.633772838001329</v>
      </c>
      <c r="U29" s="1" t="n">
        <f aca="false">IF(R29=0,0,IF($D29&gt;Eindleeftijd,1,VLOOKUP($D29-1,Ervaringssterfte,IF(SoortDeelnemerHoofdverzekerde,2,4),0)))</f>
        <v>0.6862</v>
      </c>
      <c r="V29" s="74" t="n">
        <f aca="false">IF(R29=0,0,IF($D29&gt;Eindleeftijd,1,VLOOKUP($D29-1,qx,$C29-1-StartjaarTafels+2,0)))</f>
        <v>0.0060576653</v>
      </c>
      <c r="W29" s="75" t="n">
        <f aca="false">1-U29*V29</f>
        <v>0.99584323007114</v>
      </c>
      <c r="X29" s="75" t="n">
        <f aca="false">IF($R29=0,W29,X28*W29)</f>
        <v>0.960101968670064</v>
      </c>
      <c r="Y29" s="5" t="n">
        <f aca="false">$T29*$G29*X29</f>
        <v>0</v>
      </c>
      <c r="AA29" s="73" t="n">
        <f aca="false">$B29</f>
        <v>26</v>
      </c>
      <c r="AB29" s="15" t="n">
        <f aca="false">VLOOKUP($AA29,RTS,2,0)</f>
        <v>0.01859</v>
      </c>
      <c r="AC29" s="5" t="n">
        <f aca="false">(1/(1+AB29))^AA29</f>
        <v>0.619463022712138</v>
      </c>
      <c r="AD29" s="1" t="n">
        <f aca="false">IF($D29&gt;Eindleeftijd,1,VLOOKUP($D29,Ervaringssterfte,IF(SoortDeelnemerHoofdverzekerde,3,5),0))</f>
        <v>0.709</v>
      </c>
      <c r="AE29" s="74" t="n">
        <f aca="false">IF($D29&gt;Eindleeftijd,1,VLOOKUP($D29,qy,$C29-StartjaarTafels+2,0))</f>
        <v>0.00469645800624097</v>
      </c>
      <c r="AF29" s="75" t="n">
        <f aca="false">1-AD29*AE29</f>
        <v>0.996670211273575</v>
      </c>
      <c r="AG29" s="75" t="n">
        <f aca="false">IF($AA29=1,AF29,AG28*AF29)</f>
        <v>0.964155302732511</v>
      </c>
      <c r="AH29" s="5" t="n">
        <f aca="false">$AC29*$G29*AG29</f>
        <v>0</v>
      </c>
      <c r="AI29" s="5"/>
      <c r="AJ29" s="6" t="n">
        <f aca="false">AA29-1</f>
        <v>25</v>
      </c>
      <c r="AK29" s="15" t="n">
        <f aca="false">IF($AJ29=0,0,VLOOKUP($AJ29,RTS,2,0))</f>
        <v>0.01841</v>
      </c>
      <c r="AL29" s="5" t="n">
        <f aca="false">(1/(1+AK29))^AJ29</f>
        <v>0.633772838001329</v>
      </c>
      <c r="AM29" s="1" t="n">
        <f aca="false">IF(AJ29=0,0,IF($D29&gt;Eindleeftijd,1,VLOOKUP($D29-1,Ervaringssterfte,IF(SoortDeelnemerHoofdverzekerde,3,5),0)))</f>
        <v>0.6837</v>
      </c>
      <c r="AN29" s="74" t="n">
        <f aca="false">IF(AJ29=0,0,IF($D29&gt;Eindleeftijd,1,VLOOKUP($D29-1,qy,$C29-1-StartjaarTafels+2,0)))</f>
        <v>0.0044234209815569</v>
      </c>
      <c r="AO29" s="75" t="n">
        <f aca="false">1-AM29*AN29</f>
        <v>0.99697570707491</v>
      </c>
      <c r="AP29" s="75" t="n">
        <f aca="false">IF($AJ29=0,AO29,AP28*AO29)</f>
        <v>0.967376461969787</v>
      </c>
      <c r="AQ29" s="5" t="n">
        <f aca="false">$AL29*$G29*AP29</f>
        <v>0</v>
      </c>
    </row>
    <row r="30" customFormat="false" ht="15" hidden="false" customHeight="true" outlineLevel="0" collapsed="false">
      <c r="B30" s="1" t="n">
        <f aca="false">B29+1</f>
        <v>27</v>
      </c>
      <c r="C30" s="1" t="n">
        <f aca="false">IF(B30=1,Berekeningsjaar,C29+1)</f>
        <v>2052</v>
      </c>
      <c r="D30" s="1" t="n">
        <f aca="false">IF(B30=1,LeeftijdJaarBerDatum,D29+1)</f>
        <v>67</v>
      </c>
      <c r="E30" s="5" t="n">
        <f aca="false">MIN(1,B30/Spreidingsduur)</f>
        <v>1</v>
      </c>
      <c r="F30" s="5" t="n">
        <f aca="false">IF(IsDirectIngaand,IF(NOT(IsLevenslang),IF(D30&lt;EindLeeftijdJaarUitkering,1,0),1),IF(AND(D30&gt;=StartLeeftijdJaarUitkering,IF(NOT(IsLevenslang),D30&lt;EindLeeftijdJaarUitkering,TRUE())),1,0))</f>
        <v>0</v>
      </c>
      <c r="G30" s="9" t="n">
        <f aca="false">((IF(StijgendeFunctieMeenemen=SchalingsfactorMeenemen,1,0)+IF(OR(StijgendeFunctieMeenemen,SchalingsfactorMeenemen),IF(StijgendeFunctieMeenemen,E30,0)*IF(SchalingsfactorMeenemen,SchalingsfactorPercentage,1),0))*IF(AND(OR(IsDirectIngaand,AND(NOT(IsDirectIngaand),D30&gt;=StartLeeftijdJaarUitkering)),OR(IsLevenslang,AND(NOT(IsLevenslang),D30&lt;EindLeeftijdJaarUitkering))),1,0))*F30*(1+StijgingDalingUitkering)^(B30-1)</f>
        <v>0</v>
      </c>
      <c r="H30" s="9"/>
      <c r="I30" s="73" t="n">
        <f aca="false">$B30</f>
        <v>27</v>
      </c>
      <c r="J30" s="15" t="n">
        <f aca="false">VLOOKUP($I30,RTS,2,0)</f>
        <v>0.01876</v>
      </c>
      <c r="K30" s="5" t="n">
        <f aca="false">(1/(1+J30))^I30</f>
        <v>0.605423273567826</v>
      </c>
      <c r="L30" s="1" t="n">
        <f aca="false">IF($D30&gt;Eindleeftijd,1,VLOOKUP($D30,Ervaringssterfte,IF(SoortDeelnemerHoofdverzekerde,2,4),0))</f>
        <v>0.7337</v>
      </c>
      <c r="M30" s="74" t="n">
        <f aca="false">IF($D30&gt;Eindleeftijd,1,VLOOKUP($D30,qx,$C30-StartjaarTafels+2,0))</f>
        <v>0.0069105581</v>
      </c>
      <c r="N30" s="75" t="n">
        <f aca="false">1-L30*M30</f>
        <v>0.99492972352203</v>
      </c>
      <c r="O30" s="75" t="n">
        <f aca="false">IF($I30=1,N30,O29*N30)</f>
        <v>0.950770439676907</v>
      </c>
      <c r="P30" s="5" t="n">
        <f aca="false">$K30*$G30*O30</f>
        <v>0</v>
      </c>
      <c r="Q30" s="5"/>
      <c r="R30" s="6" t="n">
        <f aca="false">I30-1</f>
        <v>26</v>
      </c>
      <c r="S30" s="15" t="n">
        <f aca="false">IF($R30=0,0,VLOOKUP($R30,RTS,2,0))</f>
        <v>0.01859</v>
      </c>
      <c r="T30" s="5" t="n">
        <f aca="false">(1/(1+S30))^R30</f>
        <v>0.619463022712138</v>
      </c>
      <c r="U30" s="1" t="n">
        <f aca="false">IF(R30=0,0,IF($D30&gt;Eindleeftijd,1,VLOOKUP($D30-1,Ervaringssterfte,IF(SoortDeelnemerHoofdverzekerde,2,4),0)))</f>
        <v>0.7115</v>
      </c>
      <c r="V30" s="74" t="n">
        <f aca="false">IF(R30=0,0,IF($D30&gt;Eindleeftijd,1,VLOOKUP($D30-1,qx,$C30-1-StartjaarTafels+2,0)))</f>
        <v>0.0065674292</v>
      </c>
      <c r="W30" s="75" t="n">
        <f aca="false">1-U30*V30</f>
        <v>0.9953272741242</v>
      </c>
      <c r="X30" s="75" t="n">
        <f aca="false">IF($R30=0,W30,X29*W30)</f>
        <v>0.955615675357653</v>
      </c>
      <c r="Y30" s="5" t="n">
        <f aca="false">$T30*$G30*X30</f>
        <v>0</v>
      </c>
      <c r="AA30" s="73" t="n">
        <f aca="false">$B30</f>
        <v>27</v>
      </c>
      <c r="AB30" s="15" t="n">
        <f aca="false">VLOOKUP($AA30,RTS,2,0)</f>
        <v>0.01876</v>
      </c>
      <c r="AC30" s="5" t="n">
        <f aca="false">(1/(1+AB30))^AA30</f>
        <v>0.605423273567826</v>
      </c>
      <c r="AD30" s="1" t="n">
        <f aca="false">IF($D30&gt;Eindleeftijd,1,VLOOKUP($D30,Ervaringssterfte,IF(SoortDeelnemerHoofdverzekerde,3,5),0))</f>
        <v>0.7337</v>
      </c>
      <c r="AE30" s="74" t="n">
        <f aca="false">IF($D30&gt;Eindleeftijd,1,VLOOKUP($D30,qy,$C30-StartjaarTafels+2,0))</f>
        <v>0.00486856065847141</v>
      </c>
      <c r="AF30" s="75" t="n">
        <f aca="false">1-AD30*AE30</f>
        <v>0.99642793704488</v>
      </c>
      <c r="AG30" s="75" t="n">
        <f aca="false">IF($AA30=1,AF30,AG29*AF30)</f>
        <v>0.960711279292638</v>
      </c>
      <c r="AH30" s="5" t="n">
        <f aca="false">$AC30*$G30*AG30</f>
        <v>0</v>
      </c>
      <c r="AI30" s="5"/>
      <c r="AJ30" s="6" t="n">
        <f aca="false">AA30-1</f>
        <v>26</v>
      </c>
      <c r="AK30" s="15" t="n">
        <f aca="false">IF($AJ30=0,0,VLOOKUP($AJ30,RTS,2,0))</f>
        <v>0.01859</v>
      </c>
      <c r="AL30" s="5" t="n">
        <f aca="false">(1/(1+AK30))^AJ30</f>
        <v>0.619463022712138</v>
      </c>
      <c r="AM30" s="1" t="n">
        <f aca="false">IF(AJ30=0,0,IF($D30&gt;Eindleeftijd,1,VLOOKUP($D30-1,Ervaringssterfte,IF(SoortDeelnemerHoofdverzekerde,3,5),0)))</f>
        <v>0.709</v>
      </c>
      <c r="AN30" s="74" t="n">
        <f aca="false">IF(AJ30=0,0,IF($D30&gt;Eindleeftijd,1,VLOOKUP($D30-1,qy,$C30-1-StartjaarTafels+2,0)))</f>
        <v>0.00469645800624097</v>
      </c>
      <c r="AO30" s="75" t="n">
        <f aca="false">1-AM30*AN30</f>
        <v>0.996670211273575</v>
      </c>
      <c r="AP30" s="75" t="n">
        <f aca="false">IF($AJ30=0,AO30,AP29*AO30)</f>
        <v>0.964155302732511</v>
      </c>
      <c r="AQ30" s="5" t="n">
        <f aca="false">$AL30*$G30*AP30</f>
        <v>0</v>
      </c>
    </row>
    <row r="31" customFormat="false" ht="15" hidden="false" customHeight="true" outlineLevel="0" collapsed="false">
      <c r="B31" s="1" t="n">
        <f aca="false">B30+1</f>
        <v>28</v>
      </c>
      <c r="C31" s="1" t="n">
        <f aca="false">IF(B31=1,Berekeningsjaar,C30+1)</f>
        <v>2053</v>
      </c>
      <c r="D31" s="1" t="n">
        <f aca="false">IF(B31=1,LeeftijdJaarBerDatum,D30+1)</f>
        <v>68</v>
      </c>
      <c r="E31" s="5" t="n">
        <f aca="false">MIN(1,B31/Spreidingsduur)</f>
        <v>1</v>
      </c>
      <c r="F31" s="5" t="n">
        <f aca="false">IF(IsDirectIngaand,IF(NOT(IsLevenslang),IF(D31&lt;EindLeeftijdJaarUitkering,1,0),1),IF(AND(D31&gt;=StartLeeftijdJaarUitkering,IF(NOT(IsLevenslang),D31&lt;EindLeeftijdJaarUitkering,TRUE())),1,0))</f>
        <v>0</v>
      </c>
      <c r="G31" s="9" t="n">
        <f aca="false">((IF(StijgendeFunctieMeenemen=SchalingsfactorMeenemen,1,0)+IF(OR(StijgendeFunctieMeenemen,SchalingsfactorMeenemen),IF(StijgendeFunctieMeenemen,E31,0)*IF(SchalingsfactorMeenemen,SchalingsfactorPercentage,1),0))*IF(AND(OR(IsDirectIngaand,AND(NOT(IsDirectIngaand),D31&gt;=StartLeeftijdJaarUitkering)),OR(IsLevenslang,AND(NOT(IsLevenslang),D31&lt;EindLeeftijdJaarUitkering))),1,0))*F31*(1+StijgingDalingUitkering)^(B31-1)</f>
        <v>0</v>
      </c>
      <c r="H31" s="9"/>
      <c r="I31" s="73" t="n">
        <f aca="false">$B31</f>
        <v>28</v>
      </c>
      <c r="J31" s="15" t="n">
        <f aca="false">VLOOKUP($I31,RTS,2,0)</f>
        <v>0.01892</v>
      </c>
      <c r="K31" s="5" t="n">
        <f aca="false">(1/(1+J31))^I31</f>
        <v>0.59166729789306</v>
      </c>
      <c r="L31" s="1" t="n">
        <f aca="false">IF($D31&gt;Eindleeftijd,1,VLOOKUP($D31,Ervaringssterfte,IF(SoortDeelnemerHoofdverzekerde,2,4),0))</f>
        <v>0.7527</v>
      </c>
      <c r="M31" s="74" t="n">
        <f aca="false">IF($D31&gt;Eindleeftijd,1,VLOOKUP($D31,qx,$C31-StartjaarTafels+2,0))</f>
        <v>0.0074605988</v>
      </c>
      <c r="N31" s="75" t="n">
        <f aca="false">1-L31*M31</f>
        <v>0.99438440728324</v>
      </c>
      <c r="O31" s="75" t="n">
        <f aca="false">IF($I31=1,N31,O30*N31)</f>
        <v>0.945431300120547</v>
      </c>
      <c r="P31" s="5" t="n">
        <f aca="false">$K31*$G31*O31</f>
        <v>0</v>
      </c>
      <c r="Q31" s="5"/>
      <c r="R31" s="6" t="n">
        <f aca="false">I31-1</f>
        <v>27</v>
      </c>
      <c r="S31" s="15" t="n">
        <f aca="false">IF($R31=0,0,VLOOKUP($R31,RTS,2,0))</f>
        <v>0.01876</v>
      </c>
      <c r="T31" s="5" t="n">
        <f aca="false">(1/(1+S31))^R31</f>
        <v>0.605423273567826</v>
      </c>
      <c r="U31" s="1" t="n">
        <f aca="false">IF(R31=0,0,IF($D31&gt;Eindleeftijd,1,VLOOKUP($D31-1,Ervaringssterfte,IF(SoortDeelnemerHoofdverzekerde,2,4),0)))</f>
        <v>0.7337</v>
      </c>
      <c r="V31" s="74" t="n">
        <f aca="false">IF(R31=0,0,IF($D31&gt;Eindleeftijd,1,VLOOKUP($D31-1,qx,$C31-1-StartjaarTafels+2,0)))</f>
        <v>0.0069105581</v>
      </c>
      <c r="W31" s="75" t="n">
        <f aca="false">1-U31*V31</f>
        <v>0.99492972352203</v>
      </c>
      <c r="X31" s="75" t="n">
        <f aca="false">IF($R31=0,W31,X30*W31)</f>
        <v>0.950770439676907</v>
      </c>
      <c r="Y31" s="5" t="n">
        <f aca="false">$T31*$G31*X31</f>
        <v>0</v>
      </c>
      <c r="AA31" s="73" t="n">
        <f aca="false">$B31</f>
        <v>28</v>
      </c>
      <c r="AB31" s="15" t="n">
        <f aca="false">VLOOKUP($AA31,RTS,2,0)</f>
        <v>0.01892</v>
      </c>
      <c r="AC31" s="5" t="n">
        <f aca="false">(1/(1+AB31))^AA31</f>
        <v>0.59166729789306</v>
      </c>
      <c r="AD31" s="1" t="n">
        <f aca="false">IF($D31&gt;Eindleeftijd,1,VLOOKUP($D31,Ervaringssterfte,IF(SoortDeelnemerHoofdverzekerde,3,5),0))</f>
        <v>0.7544</v>
      </c>
      <c r="AE31" s="74" t="n">
        <f aca="false">IF($D31&gt;Eindleeftijd,1,VLOOKUP($D31,qy,$C31-StartjaarTafels+2,0))</f>
        <v>0.00526636299632977</v>
      </c>
      <c r="AF31" s="75" t="n">
        <f aca="false">1-AD31*AE31</f>
        <v>0.996027055755569</v>
      </c>
      <c r="AG31" s="75" t="n">
        <f aca="false">IF($AA31=1,AF31,AG30*AF31)</f>
        <v>0.956894426945012</v>
      </c>
      <c r="AH31" s="5" t="n">
        <f aca="false">$AC31*$G31*AG31</f>
        <v>0</v>
      </c>
      <c r="AI31" s="5"/>
      <c r="AJ31" s="6" t="n">
        <f aca="false">AA31-1</f>
        <v>27</v>
      </c>
      <c r="AK31" s="15" t="n">
        <f aca="false">IF($AJ31=0,0,VLOOKUP($AJ31,RTS,2,0))</f>
        <v>0.01876</v>
      </c>
      <c r="AL31" s="5" t="n">
        <f aca="false">(1/(1+AK31))^AJ31</f>
        <v>0.605423273567826</v>
      </c>
      <c r="AM31" s="1" t="n">
        <f aca="false">IF(AJ31=0,0,IF($D31&gt;Eindleeftijd,1,VLOOKUP($D31-1,Ervaringssterfte,IF(SoortDeelnemerHoofdverzekerde,3,5),0)))</f>
        <v>0.7337</v>
      </c>
      <c r="AN31" s="74" t="n">
        <f aca="false">IF(AJ31=0,0,IF($D31&gt;Eindleeftijd,1,VLOOKUP($D31-1,qy,$C31-1-StartjaarTafels+2,0)))</f>
        <v>0.00486856065847141</v>
      </c>
      <c r="AO31" s="75" t="n">
        <f aca="false">1-AM31*AN31</f>
        <v>0.99642793704488</v>
      </c>
      <c r="AP31" s="75" t="n">
        <f aca="false">IF($AJ31=0,AO31,AP30*AO31)</f>
        <v>0.960711279292638</v>
      </c>
      <c r="AQ31" s="5" t="n">
        <f aca="false">$AL31*$G31*AP31</f>
        <v>0</v>
      </c>
    </row>
    <row r="32" customFormat="false" ht="15" hidden="false" customHeight="true" outlineLevel="0" collapsed="false">
      <c r="B32" s="1" t="n">
        <f aca="false">B31+1</f>
        <v>29</v>
      </c>
      <c r="C32" s="1" t="n">
        <f aca="false">IF(B32=1,Berekeningsjaar,C31+1)</f>
        <v>2054</v>
      </c>
      <c r="D32" s="1" t="n">
        <f aca="false">IF(B32=1,LeeftijdJaarBerDatum,D31+1)</f>
        <v>69</v>
      </c>
      <c r="E32" s="5" t="n">
        <f aca="false">MIN(1,B32/Spreidingsduur)</f>
        <v>1</v>
      </c>
      <c r="F32" s="5" t="n">
        <f aca="false">IF(IsDirectIngaand,IF(NOT(IsLevenslang),IF(D32&lt;EindLeeftijdJaarUitkering,1,0),1),IF(AND(D32&gt;=StartLeeftijdJaarUitkering,IF(NOT(IsLevenslang),D32&lt;EindLeeftijdJaarUitkering,TRUE())),1,0))</f>
        <v>1</v>
      </c>
      <c r="G32" s="9" t="n">
        <f aca="false">((IF(StijgendeFunctieMeenemen=SchalingsfactorMeenemen,1,0)+IF(OR(StijgendeFunctieMeenemen,SchalingsfactorMeenemen),IF(StijgendeFunctieMeenemen,E32,0)*IF(SchalingsfactorMeenemen,SchalingsfactorPercentage,1),0))*IF(AND(OR(IsDirectIngaand,AND(NOT(IsDirectIngaand),D32&gt;=StartLeeftijdJaarUitkering)),OR(IsLevenslang,AND(NOT(IsLevenslang),D32&lt;EindLeeftijdJaarUitkering))),1,0))*F32*(1+StijgingDalingUitkering)^(B32-1)</f>
        <v>11.6511607167637</v>
      </c>
      <c r="H32" s="9"/>
      <c r="I32" s="73" t="n">
        <f aca="false">$B32</f>
        <v>29</v>
      </c>
      <c r="J32" s="15" t="n">
        <f aca="false">VLOOKUP($I32,RTS,2,0)</f>
        <v>0.01908</v>
      </c>
      <c r="K32" s="5" t="n">
        <f aca="false">(1/(1+J32))^I32</f>
        <v>0.578042706989667</v>
      </c>
      <c r="L32" s="1" t="n">
        <f aca="false">IF($D32&gt;Eindleeftijd,1,VLOOKUP($D32,Ervaringssterfte,IF(SoortDeelnemerHoofdverzekerde,2,4),0))</f>
        <v>0.7706</v>
      </c>
      <c r="M32" s="74" t="n">
        <f aca="false">IF($D32&gt;Eindleeftijd,1,VLOOKUP($D32,qx,$C32-StartjaarTafels+2,0))</f>
        <v>0.0080856462</v>
      </c>
      <c r="N32" s="75" t="n">
        <f aca="false">1-L32*M32</f>
        <v>0.99376920103828</v>
      </c>
      <c r="O32" s="75" t="n">
        <f aca="false">IF($I32=1,N32,O31*N32)</f>
        <v>0.939540507757378</v>
      </c>
      <c r="P32" s="5" t="n">
        <f aca="false">$K32*$G32*O32</f>
        <v>6.3276817516506</v>
      </c>
      <c r="Q32" s="5"/>
      <c r="R32" s="6" t="n">
        <f aca="false">I32-1</f>
        <v>28</v>
      </c>
      <c r="S32" s="15" t="n">
        <f aca="false">IF($R32=0,0,VLOOKUP($R32,RTS,2,0))</f>
        <v>0.01892</v>
      </c>
      <c r="T32" s="5" t="n">
        <f aca="false">(1/(1+S32))^R32</f>
        <v>0.59166729789306</v>
      </c>
      <c r="U32" s="1" t="n">
        <f aca="false">IF(R32=0,0,IF($D32&gt;Eindleeftijd,1,VLOOKUP($D32-1,Ervaringssterfte,IF(SoortDeelnemerHoofdverzekerde,2,4),0)))</f>
        <v>0.7527</v>
      </c>
      <c r="V32" s="74" t="n">
        <f aca="false">IF(R32=0,0,IF($D32&gt;Eindleeftijd,1,VLOOKUP($D32-1,qx,$C32-1-StartjaarTafels+2,0)))</f>
        <v>0.0074605988</v>
      </c>
      <c r="W32" s="75" t="n">
        <f aca="false">1-U32*V32</f>
        <v>0.99438440728324</v>
      </c>
      <c r="X32" s="75" t="n">
        <f aca="false">IF($R32=0,W32,X31*W32)</f>
        <v>0.945431300120547</v>
      </c>
      <c r="Y32" s="5" t="n">
        <f aca="false">$T32*$G32*X32</f>
        <v>6.51743540094187</v>
      </c>
      <c r="AA32" s="73" t="n">
        <f aca="false">$B32</f>
        <v>29</v>
      </c>
      <c r="AB32" s="15" t="n">
        <f aca="false">VLOOKUP($AA32,RTS,2,0)</f>
        <v>0.01908</v>
      </c>
      <c r="AC32" s="5" t="n">
        <f aca="false">(1/(1+AB32))^AA32</f>
        <v>0.578042706989667</v>
      </c>
      <c r="AD32" s="1" t="n">
        <f aca="false">IF($D32&gt;Eindleeftijd,1,VLOOKUP($D32,Ervaringssterfte,IF(SoortDeelnemerHoofdverzekerde,3,5),0))</f>
        <v>0.7746</v>
      </c>
      <c r="AE32" s="74" t="n">
        <f aca="false">IF($D32&gt;Eindleeftijd,1,VLOOKUP($D32,qy,$C32-StartjaarTafels+2,0))</f>
        <v>0.005571154265402</v>
      </c>
      <c r="AF32" s="75" t="n">
        <f aca="false">1-AD32*AE32</f>
        <v>0.99568458390602</v>
      </c>
      <c r="AG32" s="75" t="n">
        <f aca="false">IF($AA32=1,AF32,AG31*AF32)</f>
        <v>0.952765029334733</v>
      </c>
      <c r="AH32" s="5" t="n">
        <f aca="false">$AC32*$G32*AG32</f>
        <v>6.41674716518884</v>
      </c>
      <c r="AI32" s="5"/>
      <c r="AJ32" s="6" t="n">
        <f aca="false">AA32-1</f>
        <v>28</v>
      </c>
      <c r="AK32" s="15" t="n">
        <f aca="false">IF($AJ32=0,0,VLOOKUP($AJ32,RTS,2,0))</f>
        <v>0.01892</v>
      </c>
      <c r="AL32" s="5" t="n">
        <f aca="false">(1/(1+AK32))^AJ32</f>
        <v>0.59166729789306</v>
      </c>
      <c r="AM32" s="1" t="n">
        <f aca="false">IF(AJ32=0,0,IF($D32&gt;Eindleeftijd,1,VLOOKUP($D32-1,Ervaringssterfte,IF(SoortDeelnemerHoofdverzekerde,3,5),0)))</f>
        <v>0.7544</v>
      </c>
      <c r="AN32" s="74" t="n">
        <f aca="false">IF(AJ32=0,0,IF($D32&gt;Eindleeftijd,1,VLOOKUP($D32-1,qy,$C32-1-StartjaarTafels+2,0)))</f>
        <v>0.00526636299632977</v>
      </c>
      <c r="AO32" s="75" t="n">
        <f aca="false">1-AM32*AN32</f>
        <v>0.996027055755569</v>
      </c>
      <c r="AP32" s="75" t="n">
        <f aca="false">IF($AJ32=0,AO32,AP31*AO32)</f>
        <v>0.956894426945012</v>
      </c>
      <c r="AQ32" s="5" t="n">
        <f aca="false">$AL32*$G32*AP32</f>
        <v>6.59645773557552</v>
      </c>
    </row>
    <row r="33" customFormat="false" ht="15" hidden="false" customHeight="true" outlineLevel="0" collapsed="false">
      <c r="B33" s="1" t="n">
        <f aca="false">B32+1</f>
        <v>30</v>
      </c>
      <c r="C33" s="1" t="n">
        <f aca="false">IF(B33=1,Berekeningsjaar,C32+1)</f>
        <v>2055</v>
      </c>
      <c r="D33" s="1" t="n">
        <f aca="false">IF(B33=1,LeeftijdJaarBerDatum,D32+1)</f>
        <v>70</v>
      </c>
      <c r="E33" s="5" t="n">
        <f aca="false">MIN(1,B33/Spreidingsduur)</f>
        <v>1</v>
      </c>
      <c r="F33" s="5" t="n">
        <f aca="false">IF(IsDirectIngaand,IF(NOT(IsLevenslang),IF(D33&lt;EindLeeftijdJaarUitkering,1,0),1),IF(AND(D33&gt;=StartLeeftijdJaarUitkering,IF(NOT(IsLevenslang),D33&lt;EindLeeftijdJaarUitkering,TRUE())),1,0))</f>
        <v>1</v>
      </c>
      <c r="G33" s="9" t="n">
        <f aca="false">((IF(StijgendeFunctieMeenemen=SchalingsfactorMeenemen,1,0)+IF(OR(StijgendeFunctieMeenemen,SchalingsfactorMeenemen),IF(StijgendeFunctieMeenemen,E33,0)*IF(SchalingsfactorMeenemen,SchalingsfactorPercentage,1),0))*IF(AND(OR(IsDirectIngaand,AND(NOT(IsDirectIngaand),D33&gt;=StartLeeftijdJaarUitkering)),OR(IsLevenslang,AND(NOT(IsLevenslang),D33&lt;EindLeeftijdJaarUitkering))),1,0))*F33*(1+StijgingDalingUitkering)^(B33-1)</f>
        <v>11.6511607167637</v>
      </c>
      <c r="H33" s="9"/>
      <c r="I33" s="73" t="n">
        <f aca="false">$B33</f>
        <v>30</v>
      </c>
      <c r="J33" s="15" t="n">
        <f aca="false">VLOOKUP($I33,RTS,2,0)</f>
        <v>0.01923</v>
      </c>
      <c r="K33" s="5" t="n">
        <f aca="false">(1/(1+J33))^I33</f>
        <v>0.564721151065467</v>
      </c>
      <c r="L33" s="1" t="n">
        <f aca="false">IF($D33&gt;Eindleeftijd,1,VLOOKUP($D33,Ervaringssterfte,IF(SoortDeelnemerHoofdverzekerde,2,4),0))</f>
        <v>0.7833</v>
      </c>
      <c r="M33" s="74" t="n">
        <f aca="false">IF($D33&gt;Eindleeftijd,1,VLOOKUP($D33,qx,$C33-StartjaarTafels+2,0))</f>
        <v>0.0086233904</v>
      </c>
      <c r="N33" s="75" t="n">
        <f aca="false">1-L33*M33</f>
        <v>0.99324529829968</v>
      </c>
      <c r="O33" s="75" t="n">
        <f aca="false">IF($I33=1,N33,O32*N33)</f>
        <v>0.93319419189211</v>
      </c>
      <c r="P33" s="5" t="n">
        <f aca="false">$K33*$G33*O33</f>
        <v>6.14009759552898</v>
      </c>
      <c r="Q33" s="5"/>
      <c r="R33" s="6" t="n">
        <f aca="false">I33-1</f>
        <v>29</v>
      </c>
      <c r="S33" s="15" t="n">
        <f aca="false">IF($R33=0,0,VLOOKUP($R33,RTS,2,0))</f>
        <v>0.01908</v>
      </c>
      <c r="T33" s="5" t="n">
        <f aca="false">(1/(1+S33))^R33</f>
        <v>0.578042706989667</v>
      </c>
      <c r="U33" s="1" t="n">
        <f aca="false">IF(R33=0,0,IF($D33&gt;Eindleeftijd,1,VLOOKUP($D33-1,Ervaringssterfte,IF(SoortDeelnemerHoofdverzekerde,2,4),0)))</f>
        <v>0.7706</v>
      </c>
      <c r="V33" s="74" t="n">
        <f aca="false">IF(R33=0,0,IF($D33&gt;Eindleeftijd,1,VLOOKUP($D33-1,qx,$C33-1-StartjaarTafels+2,0)))</f>
        <v>0.0080856462</v>
      </c>
      <c r="W33" s="75" t="n">
        <f aca="false">1-U33*V33</f>
        <v>0.99376920103828</v>
      </c>
      <c r="X33" s="75" t="n">
        <f aca="false">IF($R33=0,W33,X32*W33)</f>
        <v>0.939540507757378</v>
      </c>
      <c r="Y33" s="5" t="n">
        <f aca="false">$T33*$G33*X33</f>
        <v>6.3276817516506</v>
      </c>
      <c r="AA33" s="73" t="n">
        <f aca="false">$B33</f>
        <v>30</v>
      </c>
      <c r="AB33" s="15" t="n">
        <f aca="false">VLOOKUP($AA33,RTS,2,0)</f>
        <v>0.01923</v>
      </c>
      <c r="AC33" s="5" t="n">
        <f aca="false">(1/(1+AB33))^AA33</f>
        <v>0.564721151065467</v>
      </c>
      <c r="AD33" s="1" t="n">
        <f aca="false">IF($D33&gt;Eindleeftijd,1,VLOOKUP($D33,Ervaringssterfte,IF(SoortDeelnemerHoofdverzekerde,3,5),0))</f>
        <v>0.7926</v>
      </c>
      <c r="AE33" s="74" t="n">
        <f aca="false">IF($D33&gt;Eindleeftijd,1,VLOOKUP($D33,qy,$C33-StartjaarTafels+2,0))</f>
        <v>0.00591670856294091</v>
      </c>
      <c r="AF33" s="75" t="n">
        <f aca="false">1-AD33*AE33</f>
        <v>0.995310416793013</v>
      </c>
      <c r="AG33" s="75" t="n">
        <f aca="false">IF($AA33=1,AF33,AG32*AF33)</f>
        <v>0.948296958452961</v>
      </c>
      <c r="AH33" s="5" t="n">
        <f aca="false">$AC33*$G33*AG33</f>
        <v>6.23946861760756</v>
      </c>
      <c r="AI33" s="5"/>
      <c r="AJ33" s="6" t="n">
        <f aca="false">AA33-1</f>
        <v>29</v>
      </c>
      <c r="AK33" s="15" t="n">
        <f aca="false">IF($AJ33=0,0,VLOOKUP($AJ33,RTS,2,0))</f>
        <v>0.01908</v>
      </c>
      <c r="AL33" s="5" t="n">
        <f aca="false">(1/(1+AK33))^AJ33</f>
        <v>0.578042706989667</v>
      </c>
      <c r="AM33" s="1" t="n">
        <f aca="false">IF(AJ33=0,0,IF($D33&gt;Eindleeftijd,1,VLOOKUP($D33-1,Ervaringssterfte,IF(SoortDeelnemerHoofdverzekerde,3,5),0)))</f>
        <v>0.7746</v>
      </c>
      <c r="AN33" s="74" t="n">
        <f aca="false">IF(AJ33=0,0,IF($D33&gt;Eindleeftijd,1,VLOOKUP($D33-1,qy,$C33-1-StartjaarTafels+2,0)))</f>
        <v>0.005571154265402</v>
      </c>
      <c r="AO33" s="75" t="n">
        <f aca="false">1-AM33*AN33</f>
        <v>0.99568458390602</v>
      </c>
      <c r="AP33" s="75" t="n">
        <f aca="false">IF($AJ33=0,AO33,AP32*AO33)</f>
        <v>0.952765029334733</v>
      </c>
      <c r="AQ33" s="5" t="n">
        <f aca="false">$AL33*$G33*AP33</f>
        <v>6.41674716518884</v>
      </c>
    </row>
    <row r="34" customFormat="false" ht="15" hidden="false" customHeight="true" outlineLevel="0" collapsed="false">
      <c r="B34" s="1" t="n">
        <f aca="false">B33+1</f>
        <v>31</v>
      </c>
      <c r="C34" s="1" t="n">
        <f aca="false">IF(B34=1,Berekeningsjaar,C33+1)</f>
        <v>2056</v>
      </c>
      <c r="D34" s="1" t="n">
        <f aca="false">IF(B34=1,LeeftijdJaarBerDatum,D33+1)</f>
        <v>71</v>
      </c>
      <c r="E34" s="5" t="n">
        <f aca="false">MIN(1,B34/Spreidingsduur)</f>
        <v>1</v>
      </c>
      <c r="F34" s="5" t="n">
        <f aca="false">IF(IsDirectIngaand,IF(NOT(IsLevenslang),IF(D34&lt;EindLeeftijdJaarUitkering,1,0),1),IF(AND(D34&gt;=StartLeeftijdJaarUitkering,IF(NOT(IsLevenslang),D34&lt;EindLeeftijdJaarUitkering,TRUE())),1,0))</f>
        <v>1</v>
      </c>
      <c r="G34" s="9" t="n">
        <f aca="false">((IF(StijgendeFunctieMeenemen=SchalingsfactorMeenemen,1,0)+IF(OR(StijgendeFunctieMeenemen,SchalingsfactorMeenemen),IF(StijgendeFunctieMeenemen,E34,0)*IF(SchalingsfactorMeenemen,SchalingsfactorPercentage,1),0))*IF(AND(OR(IsDirectIngaand,AND(NOT(IsDirectIngaand),D34&gt;=StartLeeftijdJaarUitkering)),OR(IsLevenslang,AND(NOT(IsLevenslang),D34&lt;EindLeeftijdJaarUitkering))),1,0))*F34*(1+StijgingDalingUitkering)^(B34-1)</f>
        <v>11.6511607167637</v>
      </c>
      <c r="H34" s="9"/>
      <c r="I34" s="73" t="n">
        <f aca="false">$B34</f>
        <v>31</v>
      </c>
      <c r="J34" s="15" t="n">
        <f aca="false">VLOOKUP($I34,RTS,2,0)</f>
        <v>0.01937</v>
      </c>
      <c r="K34" s="5" t="n">
        <f aca="false">(1/(1+J34))^I34</f>
        <v>0.551712350960037</v>
      </c>
      <c r="L34" s="1" t="n">
        <f aca="false">IF($D34&gt;Eindleeftijd,1,VLOOKUP($D34,Ervaringssterfte,IF(SoortDeelnemerHoofdverzekerde,2,4),0))</f>
        <v>0.7926</v>
      </c>
      <c r="M34" s="74" t="n">
        <f aca="false">IF($D34&gt;Eindleeftijd,1,VLOOKUP($D34,qx,$C34-StartjaarTafels+2,0))</f>
        <v>0.0095603922</v>
      </c>
      <c r="N34" s="75" t="n">
        <f aca="false">1-L34*M34</f>
        <v>0.99242243314228</v>
      </c>
      <c r="O34" s="75" t="n">
        <f aca="false">IF($I34=1,N34,O33*N34)</f>
        <v>0.926122850511812</v>
      </c>
      <c r="P34" s="5" t="n">
        <f aca="false">$K34*$G34*O34</f>
        <v>5.95320035850182</v>
      </c>
      <c r="Q34" s="5"/>
      <c r="R34" s="6" t="n">
        <f aca="false">I34-1</f>
        <v>30</v>
      </c>
      <c r="S34" s="15" t="n">
        <f aca="false">IF($R34=0,0,VLOOKUP($R34,RTS,2,0))</f>
        <v>0.01923</v>
      </c>
      <c r="T34" s="5" t="n">
        <f aca="false">(1/(1+S34))^R34</f>
        <v>0.564721151065467</v>
      </c>
      <c r="U34" s="1" t="n">
        <f aca="false">IF(R34=0,0,IF($D34&gt;Eindleeftijd,1,VLOOKUP($D34-1,Ervaringssterfte,IF(SoortDeelnemerHoofdverzekerde,2,4),0)))</f>
        <v>0.7833</v>
      </c>
      <c r="V34" s="74" t="n">
        <f aca="false">IF(R34=0,0,IF($D34&gt;Eindleeftijd,1,VLOOKUP($D34-1,qx,$C34-1-StartjaarTafels+2,0)))</f>
        <v>0.0086233904</v>
      </c>
      <c r="W34" s="75" t="n">
        <f aca="false">1-U34*V34</f>
        <v>0.99324529829968</v>
      </c>
      <c r="X34" s="75" t="n">
        <f aca="false">IF($R34=0,W34,X33*W34)</f>
        <v>0.93319419189211</v>
      </c>
      <c r="Y34" s="5" t="n">
        <f aca="false">$T34*$G34*X34</f>
        <v>6.14009759552898</v>
      </c>
      <c r="AA34" s="73" t="n">
        <f aca="false">$B34</f>
        <v>31</v>
      </c>
      <c r="AB34" s="15" t="n">
        <f aca="false">VLOOKUP($AA34,RTS,2,0)</f>
        <v>0.01937</v>
      </c>
      <c r="AC34" s="5" t="n">
        <f aca="false">(1/(1+AB34))^AA34</f>
        <v>0.551712350960037</v>
      </c>
      <c r="AD34" s="1" t="n">
        <f aca="false">IF($D34&gt;Eindleeftijd,1,VLOOKUP($D34,Ervaringssterfte,IF(SoortDeelnemerHoofdverzekerde,3,5),0))</f>
        <v>0.8073</v>
      </c>
      <c r="AE34" s="74" t="n">
        <f aca="false">IF($D34&gt;Eindleeftijd,1,VLOOKUP($D34,qy,$C34-StartjaarTafels+2,0))</f>
        <v>0.00634815279623713</v>
      </c>
      <c r="AF34" s="75" t="n">
        <f aca="false">1-AD34*AE34</f>
        <v>0.994875136247598</v>
      </c>
      <c r="AG34" s="75" t="n">
        <f aca="false">IF($AA34=1,AF34,AG33*AF34)</f>
        <v>0.943437065744072</v>
      </c>
      <c r="AH34" s="5" t="n">
        <f aca="false">$AC34*$G34*AG34</f>
        <v>6.06449767966272</v>
      </c>
      <c r="AI34" s="5"/>
      <c r="AJ34" s="6" t="n">
        <f aca="false">AA34-1</f>
        <v>30</v>
      </c>
      <c r="AK34" s="15" t="n">
        <f aca="false">IF($AJ34=0,0,VLOOKUP($AJ34,RTS,2,0))</f>
        <v>0.01923</v>
      </c>
      <c r="AL34" s="5" t="n">
        <f aca="false">(1/(1+AK34))^AJ34</f>
        <v>0.564721151065467</v>
      </c>
      <c r="AM34" s="1" t="n">
        <f aca="false">IF(AJ34=0,0,IF($D34&gt;Eindleeftijd,1,VLOOKUP($D34-1,Ervaringssterfte,IF(SoortDeelnemerHoofdverzekerde,3,5),0)))</f>
        <v>0.7926</v>
      </c>
      <c r="AN34" s="74" t="n">
        <f aca="false">IF(AJ34=0,0,IF($D34&gt;Eindleeftijd,1,VLOOKUP($D34-1,qy,$C34-1-StartjaarTafels+2,0)))</f>
        <v>0.00591670856294091</v>
      </c>
      <c r="AO34" s="75" t="n">
        <f aca="false">1-AM34*AN34</f>
        <v>0.995310416793013</v>
      </c>
      <c r="AP34" s="75" t="n">
        <f aca="false">IF($AJ34=0,AO34,AP33*AO34)</f>
        <v>0.948296958452961</v>
      </c>
      <c r="AQ34" s="5" t="n">
        <f aca="false">$AL34*$G34*AP34</f>
        <v>6.23946861760756</v>
      </c>
    </row>
    <row r="35" customFormat="false" ht="15" hidden="false" customHeight="true" outlineLevel="0" collapsed="false">
      <c r="B35" s="1" t="n">
        <f aca="false">B34+1</f>
        <v>32</v>
      </c>
      <c r="C35" s="1" t="n">
        <f aca="false">IF(B35=1,Berekeningsjaar,C34+1)</f>
        <v>2057</v>
      </c>
      <c r="D35" s="1" t="n">
        <f aca="false">IF(B35=1,LeeftijdJaarBerDatum,D34+1)</f>
        <v>72</v>
      </c>
      <c r="E35" s="5" t="n">
        <f aca="false">MIN(1,B35/Spreidingsduur)</f>
        <v>1</v>
      </c>
      <c r="F35" s="5" t="n">
        <f aca="false">IF(IsDirectIngaand,IF(NOT(IsLevenslang),IF(D35&lt;EindLeeftijdJaarUitkering,1,0),1),IF(AND(D35&gt;=StartLeeftijdJaarUitkering,IF(NOT(IsLevenslang),D35&lt;EindLeeftijdJaarUitkering,TRUE())),1,0))</f>
        <v>1</v>
      </c>
      <c r="G35" s="9" t="n">
        <f aca="false">((IF(StijgendeFunctieMeenemen=SchalingsfactorMeenemen,1,0)+IF(OR(StijgendeFunctieMeenemen,SchalingsfactorMeenemen),IF(StijgendeFunctieMeenemen,E35,0)*IF(SchalingsfactorMeenemen,SchalingsfactorPercentage,1),0))*IF(AND(OR(IsDirectIngaand,AND(NOT(IsDirectIngaand),D35&gt;=StartLeeftijdJaarUitkering)),OR(IsLevenslang,AND(NOT(IsLevenslang),D35&lt;EindLeeftijdJaarUitkering))),1,0))*F35*(1+StijgingDalingUitkering)^(B35-1)</f>
        <v>11.6511607167637</v>
      </c>
      <c r="H35" s="9"/>
      <c r="I35" s="73" t="n">
        <f aca="false">$B35</f>
        <v>32</v>
      </c>
      <c r="J35" s="15" t="n">
        <f aca="false">VLOOKUP($I35,RTS,2,0)</f>
        <v>0.0195</v>
      </c>
      <c r="K35" s="5" t="n">
        <f aca="false">(1/(1+J35))^I35</f>
        <v>0.539024662529268</v>
      </c>
      <c r="L35" s="1" t="n">
        <f aca="false">IF($D35&gt;Eindleeftijd,1,VLOOKUP($D35,Ervaringssterfte,IF(SoortDeelnemerHoofdverzekerde,2,4),0))</f>
        <v>0.7967</v>
      </c>
      <c r="M35" s="74" t="n">
        <f aca="false">IF($D35&gt;Eindleeftijd,1,VLOOKUP($D35,qx,$C35-StartjaarTafels+2,0))</f>
        <v>0.0104234363</v>
      </c>
      <c r="N35" s="75" t="n">
        <f aca="false">1-L35*M35</f>
        <v>0.99169564829979</v>
      </c>
      <c r="O35" s="75" t="n">
        <f aca="false">IF($I35=1,N35,O34*N35)</f>
        <v>0.918432000643561</v>
      </c>
      <c r="P35" s="5" t="n">
        <f aca="false">$K35*$G35*O35</f>
        <v>5.76799448725298</v>
      </c>
      <c r="Q35" s="5"/>
      <c r="R35" s="6" t="n">
        <f aca="false">I35-1</f>
        <v>31</v>
      </c>
      <c r="S35" s="15" t="n">
        <f aca="false">IF($R35=0,0,VLOOKUP($R35,RTS,2,0))</f>
        <v>0.01937</v>
      </c>
      <c r="T35" s="5" t="n">
        <f aca="false">(1/(1+S35))^R35</f>
        <v>0.551712350960037</v>
      </c>
      <c r="U35" s="1" t="n">
        <f aca="false">IF(R35=0,0,IF($D35&gt;Eindleeftijd,1,VLOOKUP($D35-1,Ervaringssterfte,IF(SoortDeelnemerHoofdverzekerde,2,4),0)))</f>
        <v>0.7926</v>
      </c>
      <c r="V35" s="74" t="n">
        <f aca="false">IF(R35=0,0,IF($D35&gt;Eindleeftijd,1,VLOOKUP($D35-1,qx,$C35-1-StartjaarTafels+2,0)))</f>
        <v>0.0095603922</v>
      </c>
      <c r="W35" s="75" t="n">
        <f aca="false">1-U35*V35</f>
        <v>0.99242243314228</v>
      </c>
      <c r="X35" s="75" t="n">
        <f aca="false">IF($R35=0,W35,X34*W35)</f>
        <v>0.926122850511812</v>
      </c>
      <c r="Y35" s="5" t="n">
        <f aca="false">$T35*$G35*X35</f>
        <v>5.95320035850182</v>
      </c>
      <c r="AA35" s="73" t="n">
        <f aca="false">$B35</f>
        <v>32</v>
      </c>
      <c r="AB35" s="15" t="n">
        <f aca="false">VLOOKUP($AA35,RTS,2,0)</f>
        <v>0.0195</v>
      </c>
      <c r="AC35" s="5" t="n">
        <f aca="false">(1/(1+AB35))^AA35</f>
        <v>0.539024662529268</v>
      </c>
      <c r="AD35" s="1" t="n">
        <f aca="false">IF($D35&gt;Eindleeftijd,1,VLOOKUP($D35,Ervaringssterfte,IF(SoortDeelnemerHoofdverzekerde,3,5),0))</f>
        <v>0.8149</v>
      </c>
      <c r="AE35" s="74" t="n">
        <f aca="false">IF($D35&gt;Eindleeftijd,1,VLOOKUP($D35,qy,$C35-StartjaarTafels+2,0))</f>
        <v>0.00673751567210179</v>
      </c>
      <c r="AF35" s="75" t="n">
        <f aca="false">1-AD35*AE35</f>
        <v>0.994509598478804</v>
      </c>
      <c r="AG35" s="75" t="n">
        <f aca="false">IF($AA35=1,AF35,AG34*AF35)</f>
        <v>0.938257217443158</v>
      </c>
      <c r="AH35" s="5" t="n">
        <f aca="false">$AC35*$G35*AG35</f>
        <v>5.89250206225967</v>
      </c>
      <c r="AI35" s="5"/>
      <c r="AJ35" s="6" t="n">
        <f aca="false">AA35-1</f>
        <v>31</v>
      </c>
      <c r="AK35" s="15" t="n">
        <f aca="false">IF($AJ35=0,0,VLOOKUP($AJ35,RTS,2,0))</f>
        <v>0.01937</v>
      </c>
      <c r="AL35" s="5" t="n">
        <f aca="false">(1/(1+AK35))^AJ35</f>
        <v>0.551712350960037</v>
      </c>
      <c r="AM35" s="1" t="n">
        <f aca="false">IF(AJ35=0,0,IF($D35&gt;Eindleeftijd,1,VLOOKUP($D35-1,Ervaringssterfte,IF(SoortDeelnemerHoofdverzekerde,3,5),0)))</f>
        <v>0.8073</v>
      </c>
      <c r="AN35" s="74" t="n">
        <f aca="false">IF(AJ35=0,0,IF($D35&gt;Eindleeftijd,1,VLOOKUP($D35-1,qy,$C35-1-StartjaarTafels+2,0)))</f>
        <v>0.00634815279623713</v>
      </c>
      <c r="AO35" s="75" t="n">
        <f aca="false">1-AM35*AN35</f>
        <v>0.994875136247598</v>
      </c>
      <c r="AP35" s="75" t="n">
        <f aca="false">IF($AJ35=0,AO35,AP34*AO35)</f>
        <v>0.943437065744072</v>
      </c>
      <c r="AQ35" s="5" t="n">
        <f aca="false">$AL35*$G35*AP35</f>
        <v>6.06449767966272</v>
      </c>
    </row>
    <row r="36" customFormat="false" ht="15" hidden="false" customHeight="true" outlineLevel="0" collapsed="false">
      <c r="B36" s="1" t="n">
        <f aca="false">B35+1</f>
        <v>33</v>
      </c>
      <c r="C36" s="1" t="n">
        <f aca="false">IF(B36=1,Berekeningsjaar,C35+1)</f>
        <v>2058</v>
      </c>
      <c r="D36" s="1" t="n">
        <f aca="false">IF(B36=1,LeeftijdJaarBerDatum,D35+1)</f>
        <v>73</v>
      </c>
      <c r="E36" s="5" t="n">
        <f aca="false">MIN(1,B36/Spreidingsduur)</f>
        <v>1</v>
      </c>
      <c r="F36" s="5" t="n">
        <f aca="false">IF(IsDirectIngaand,IF(NOT(IsLevenslang),IF(D36&lt;EindLeeftijdJaarUitkering,1,0),1),IF(AND(D36&gt;=StartLeeftijdJaarUitkering,IF(NOT(IsLevenslang),D36&lt;EindLeeftijdJaarUitkering,TRUE())),1,0))</f>
        <v>1</v>
      </c>
      <c r="G36" s="9" t="n">
        <f aca="false">((IF(StijgendeFunctieMeenemen=SchalingsfactorMeenemen,1,0)+IF(OR(StijgendeFunctieMeenemen,SchalingsfactorMeenemen),IF(StijgendeFunctieMeenemen,E36,0)*IF(SchalingsfactorMeenemen,SchalingsfactorPercentage,1),0))*IF(AND(OR(IsDirectIngaand,AND(NOT(IsDirectIngaand),D36&gt;=StartLeeftijdJaarUitkering)),OR(IsLevenslang,AND(NOT(IsLevenslang),D36&lt;EindLeeftijdJaarUitkering))),1,0))*F36*(1+StijgingDalingUitkering)^(B36-1)</f>
        <v>11.6511607167637</v>
      </c>
      <c r="H36" s="9"/>
      <c r="I36" s="73" t="n">
        <f aca="false">$B36</f>
        <v>33</v>
      </c>
      <c r="J36" s="15" t="n">
        <f aca="false">VLOOKUP($I36,RTS,2,0)</f>
        <v>0.01963</v>
      </c>
      <c r="K36" s="5" t="n">
        <f aca="false">(1/(1+J36))^I36</f>
        <v>0.526494738464736</v>
      </c>
      <c r="L36" s="1" t="n">
        <f aca="false">IF($D36&gt;Eindleeftijd,1,VLOOKUP($D36,Ervaringssterfte,IF(SoortDeelnemerHoofdverzekerde,2,4),0))</f>
        <v>0.806</v>
      </c>
      <c r="M36" s="74" t="n">
        <f aca="false">IF($D36&gt;Eindleeftijd,1,VLOOKUP($D36,qx,$C36-StartjaarTafels+2,0))</f>
        <v>0.0114362124</v>
      </c>
      <c r="N36" s="75" t="n">
        <f aca="false">1-L36*M36</f>
        <v>0.9907824128056</v>
      </c>
      <c r="O36" s="75" t="n">
        <f aca="false">IF($I36=1,N36,O35*N36)</f>
        <v>0.909966273595501</v>
      </c>
      <c r="P36" s="5" t="n">
        <f aca="false">$K36*$G36*O36</f>
        <v>5.58198319405493</v>
      </c>
      <c r="Q36" s="5"/>
      <c r="R36" s="6" t="n">
        <f aca="false">I36-1</f>
        <v>32</v>
      </c>
      <c r="S36" s="15" t="n">
        <f aca="false">IF($R36=0,0,VLOOKUP($R36,RTS,2,0))</f>
        <v>0.0195</v>
      </c>
      <c r="T36" s="5" t="n">
        <f aca="false">(1/(1+S36))^R36</f>
        <v>0.539024662529268</v>
      </c>
      <c r="U36" s="1" t="n">
        <f aca="false">IF(R36=0,0,IF($D36&gt;Eindleeftijd,1,VLOOKUP($D36-1,Ervaringssterfte,IF(SoortDeelnemerHoofdverzekerde,2,4),0)))</f>
        <v>0.7967</v>
      </c>
      <c r="V36" s="74" t="n">
        <f aca="false">IF(R36=0,0,IF($D36&gt;Eindleeftijd,1,VLOOKUP($D36-1,qx,$C36-1-StartjaarTafels+2,0)))</f>
        <v>0.0104234363</v>
      </c>
      <c r="W36" s="75" t="n">
        <f aca="false">1-U36*V36</f>
        <v>0.99169564829979</v>
      </c>
      <c r="X36" s="75" t="n">
        <f aca="false">IF($R36=0,W36,X35*W36)</f>
        <v>0.918432000643561</v>
      </c>
      <c r="Y36" s="5" t="n">
        <f aca="false">$T36*$G36*X36</f>
        <v>5.76799448725298</v>
      </c>
      <c r="AA36" s="73" t="n">
        <f aca="false">$B36</f>
        <v>33</v>
      </c>
      <c r="AB36" s="15" t="n">
        <f aca="false">VLOOKUP($AA36,RTS,2,0)</f>
        <v>0.01963</v>
      </c>
      <c r="AC36" s="5" t="n">
        <f aca="false">(1/(1+AB36))^AA36</f>
        <v>0.526494738464736</v>
      </c>
      <c r="AD36" s="1" t="n">
        <f aca="false">IF($D36&gt;Eindleeftijd,1,VLOOKUP($D36,Ervaringssterfte,IF(SoortDeelnemerHoofdverzekerde,3,5),0))</f>
        <v>0.8244</v>
      </c>
      <c r="AE36" s="74" t="n">
        <f aca="false">IF($D36&gt;Eindleeftijd,1,VLOOKUP($D36,qy,$C36-StartjaarTafels+2,0))</f>
        <v>0.00727194828188627</v>
      </c>
      <c r="AF36" s="75" t="n">
        <f aca="false">1-AD36*AE36</f>
        <v>0.994005005836413</v>
      </c>
      <c r="AG36" s="75" t="n">
        <f aca="false">IF($AA36=1,AF36,AG35*AF36)</f>
        <v>0.932632370900643</v>
      </c>
      <c r="AH36" s="5" t="n">
        <f aca="false">$AC36*$G36*AG36</f>
        <v>5.72102326389422</v>
      </c>
      <c r="AI36" s="5"/>
      <c r="AJ36" s="6" t="n">
        <f aca="false">AA36-1</f>
        <v>32</v>
      </c>
      <c r="AK36" s="15" t="n">
        <f aca="false">IF($AJ36=0,0,VLOOKUP($AJ36,RTS,2,0))</f>
        <v>0.0195</v>
      </c>
      <c r="AL36" s="5" t="n">
        <f aca="false">(1/(1+AK36))^AJ36</f>
        <v>0.539024662529268</v>
      </c>
      <c r="AM36" s="1" t="n">
        <f aca="false">IF(AJ36=0,0,IF($D36&gt;Eindleeftijd,1,VLOOKUP($D36-1,Ervaringssterfte,IF(SoortDeelnemerHoofdverzekerde,3,5),0)))</f>
        <v>0.8149</v>
      </c>
      <c r="AN36" s="74" t="n">
        <f aca="false">IF(AJ36=0,0,IF($D36&gt;Eindleeftijd,1,VLOOKUP($D36-1,qy,$C36-1-StartjaarTafels+2,0)))</f>
        <v>0.00673751567210179</v>
      </c>
      <c r="AO36" s="75" t="n">
        <f aca="false">1-AM36*AN36</f>
        <v>0.994509598478804</v>
      </c>
      <c r="AP36" s="75" t="n">
        <f aca="false">IF($AJ36=0,AO36,AP35*AO36)</f>
        <v>0.938257217443158</v>
      </c>
      <c r="AQ36" s="5" t="n">
        <f aca="false">$AL36*$G36*AP36</f>
        <v>5.89250206225967</v>
      </c>
    </row>
    <row r="37" customFormat="false" ht="15" hidden="false" customHeight="true" outlineLevel="0" collapsed="false">
      <c r="B37" s="1" t="n">
        <f aca="false">B36+1</f>
        <v>34</v>
      </c>
      <c r="C37" s="1" t="n">
        <f aca="false">IF(B37=1,Berekeningsjaar,C36+1)</f>
        <v>2059</v>
      </c>
      <c r="D37" s="1" t="n">
        <f aca="false">IF(B37=1,LeeftijdJaarBerDatum,D36+1)</f>
        <v>74</v>
      </c>
      <c r="E37" s="5" t="n">
        <f aca="false">MIN(1,B37/Spreidingsduur)</f>
        <v>1</v>
      </c>
      <c r="F37" s="5" t="n">
        <f aca="false">IF(IsDirectIngaand,IF(NOT(IsLevenslang),IF(D37&lt;EindLeeftijdJaarUitkering,1,0),1),IF(AND(D37&gt;=StartLeeftijdJaarUitkering,IF(NOT(IsLevenslang),D37&lt;EindLeeftijdJaarUitkering,TRUE())),1,0))</f>
        <v>1</v>
      </c>
      <c r="G37" s="9" t="n">
        <f aca="false">((IF(StijgendeFunctieMeenemen=SchalingsfactorMeenemen,1,0)+IF(OR(StijgendeFunctieMeenemen,SchalingsfactorMeenemen),IF(StijgendeFunctieMeenemen,E37,0)*IF(SchalingsfactorMeenemen,SchalingsfactorPercentage,1),0))*IF(AND(OR(IsDirectIngaand,AND(NOT(IsDirectIngaand),D37&gt;=StartLeeftijdJaarUitkering)),OR(IsLevenslang,AND(NOT(IsLevenslang),D37&lt;EindLeeftijdJaarUitkering))),1,0))*F37*(1+StijgingDalingUitkering)^(B37-1)</f>
        <v>11.6511607167637</v>
      </c>
      <c r="H37" s="9"/>
      <c r="I37" s="73" t="n">
        <f aca="false">$B37</f>
        <v>34</v>
      </c>
      <c r="J37" s="15" t="n">
        <f aca="false">VLOOKUP($I37,RTS,2,0)</f>
        <v>0.01975</v>
      </c>
      <c r="K37" s="5" t="n">
        <f aca="false">(1/(1+J37))^I37</f>
        <v>0.514296684253388</v>
      </c>
      <c r="L37" s="1" t="n">
        <f aca="false">IF($D37&gt;Eindleeftijd,1,VLOOKUP($D37,Ervaringssterfte,IF(SoortDeelnemerHoofdverzekerde,2,4),0))</f>
        <v>0.816</v>
      </c>
      <c r="M37" s="74" t="n">
        <f aca="false">IF($D37&gt;Eindleeftijd,1,VLOOKUP($D37,qx,$C37-StartjaarTafels+2,0))</f>
        <v>0.0126359176</v>
      </c>
      <c r="N37" s="75" t="n">
        <f aca="false">1-L37*M37</f>
        <v>0.9896890912384</v>
      </c>
      <c r="O37" s="75" t="n">
        <f aca="false">IF($I37=1,N37,O36*N37)</f>
        <v>0.900583694372325</v>
      </c>
      <c r="P37" s="5" t="n">
        <f aca="false">$K37*$G37*O37</f>
        <v>5.39643557807492</v>
      </c>
      <c r="Q37" s="5"/>
      <c r="R37" s="6" t="n">
        <f aca="false">I37-1</f>
        <v>33</v>
      </c>
      <c r="S37" s="15" t="n">
        <f aca="false">IF($R37=0,0,VLOOKUP($R37,RTS,2,0))</f>
        <v>0.01963</v>
      </c>
      <c r="T37" s="5" t="n">
        <f aca="false">(1/(1+S37))^R37</f>
        <v>0.526494738464736</v>
      </c>
      <c r="U37" s="1" t="n">
        <f aca="false">IF(R37=0,0,IF($D37&gt;Eindleeftijd,1,VLOOKUP($D37-1,Ervaringssterfte,IF(SoortDeelnemerHoofdverzekerde,2,4),0)))</f>
        <v>0.806</v>
      </c>
      <c r="V37" s="74" t="n">
        <f aca="false">IF(R37=0,0,IF($D37&gt;Eindleeftijd,1,VLOOKUP($D37-1,qx,$C37-1-StartjaarTafels+2,0)))</f>
        <v>0.0114362124</v>
      </c>
      <c r="W37" s="75" t="n">
        <f aca="false">1-U37*V37</f>
        <v>0.9907824128056</v>
      </c>
      <c r="X37" s="75" t="n">
        <f aca="false">IF($R37=0,W37,X36*W37)</f>
        <v>0.909966273595501</v>
      </c>
      <c r="Y37" s="5" t="n">
        <f aca="false">$T37*$G37*X37</f>
        <v>5.58198319405493</v>
      </c>
      <c r="AA37" s="73" t="n">
        <f aca="false">$B37</f>
        <v>34</v>
      </c>
      <c r="AB37" s="15" t="n">
        <f aca="false">VLOOKUP($AA37,RTS,2,0)</f>
        <v>0.01975</v>
      </c>
      <c r="AC37" s="5" t="n">
        <f aca="false">(1/(1+AB37))^AA37</f>
        <v>0.514296684253388</v>
      </c>
      <c r="AD37" s="1" t="n">
        <f aca="false">IF($D37&gt;Eindleeftijd,1,VLOOKUP($D37,Ervaringssterfte,IF(SoortDeelnemerHoofdverzekerde,3,5),0))</f>
        <v>0.8342</v>
      </c>
      <c r="AE37" s="74" t="n">
        <f aca="false">IF($D37&gt;Eindleeftijd,1,VLOOKUP($D37,qy,$C37-StartjaarTafels+2,0))</f>
        <v>0.00780806012685553</v>
      </c>
      <c r="AF37" s="75" t="n">
        <f aca="false">1-AD37*AE37</f>
        <v>0.993486516242177</v>
      </c>
      <c r="AG37" s="75" t="n">
        <f aca="false">IF($AA37=1,AF37,AG36*AF37)</f>
        <v>0.926557685100762</v>
      </c>
      <c r="AH37" s="5" t="n">
        <f aca="false">$AC37*$G37*AG37</f>
        <v>5.55207571296457</v>
      </c>
      <c r="AI37" s="5"/>
      <c r="AJ37" s="6" t="n">
        <f aca="false">AA37-1</f>
        <v>33</v>
      </c>
      <c r="AK37" s="15" t="n">
        <f aca="false">IF($AJ37=0,0,VLOOKUP($AJ37,RTS,2,0))</f>
        <v>0.01963</v>
      </c>
      <c r="AL37" s="5" t="n">
        <f aca="false">(1/(1+AK37))^AJ37</f>
        <v>0.526494738464736</v>
      </c>
      <c r="AM37" s="1" t="n">
        <f aca="false">IF(AJ37=0,0,IF($D37&gt;Eindleeftijd,1,VLOOKUP($D37-1,Ervaringssterfte,IF(SoortDeelnemerHoofdverzekerde,3,5),0)))</f>
        <v>0.8244</v>
      </c>
      <c r="AN37" s="74" t="n">
        <f aca="false">IF(AJ37=0,0,IF($D37&gt;Eindleeftijd,1,VLOOKUP($D37-1,qy,$C37-1-StartjaarTafels+2,0)))</f>
        <v>0.00727194828188627</v>
      </c>
      <c r="AO37" s="75" t="n">
        <f aca="false">1-AM37*AN37</f>
        <v>0.994005005836413</v>
      </c>
      <c r="AP37" s="75" t="n">
        <f aca="false">IF($AJ37=0,AO37,AP36*AO37)</f>
        <v>0.932632370900643</v>
      </c>
      <c r="AQ37" s="5" t="n">
        <f aca="false">$AL37*$G37*AP37</f>
        <v>5.72102326389422</v>
      </c>
    </row>
    <row r="38" customFormat="false" ht="15" hidden="false" customHeight="true" outlineLevel="0" collapsed="false">
      <c r="B38" s="1" t="n">
        <f aca="false">B37+1</f>
        <v>35</v>
      </c>
      <c r="C38" s="1" t="n">
        <f aca="false">IF(B38=1,Berekeningsjaar,C37+1)</f>
        <v>2060</v>
      </c>
      <c r="D38" s="1" t="n">
        <f aca="false">IF(B38=1,LeeftijdJaarBerDatum,D37+1)</f>
        <v>75</v>
      </c>
      <c r="E38" s="5" t="n">
        <f aca="false">MIN(1,B38/Spreidingsduur)</f>
        <v>1</v>
      </c>
      <c r="F38" s="5" t="n">
        <f aca="false">IF(IsDirectIngaand,IF(NOT(IsLevenslang),IF(D38&lt;EindLeeftijdJaarUitkering,1,0),1),IF(AND(D38&gt;=StartLeeftijdJaarUitkering,IF(NOT(IsLevenslang),D38&lt;EindLeeftijdJaarUitkering,TRUE())),1,0))</f>
        <v>1</v>
      </c>
      <c r="G38" s="9" t="n">
        <f aca="false">((IF(StijgendeFunctieMeenemen=SchalingsfactorMeenemen,1,0)+IF(OR(StijgendeFunctieMeenemen,SchalingsfactorMeenemen),IF(StijgendeFunctieMeenemen,E38,0)*IF(SchalingsfactorMeenemen,SchalingsfactorPercentage,1),0))*IF(AND(OR(IsDirectIngaand,AND(NOT(IsDirectIngaand),D38&gt;=StartLeeftijdJaarUitkering)),OR(IsLevenslang,AND(NOT(IsLevenslang),D38&lt;EindLeeftijdJaarUitkering))),1,0))*F38*(1+StijgingDalingUitkering)^(B38-1)</f>
        <v>11.6511607167637</v>
      </c>
      <c r="H38" s="9"/>
      <c r="I38" s="73" t="n">
        <f aca="false">$B38</f>
        <v>35</v>
      </c>
      <c r="J38" s="15" t="n">
        <f aca="false">VLOOKUP($I38,RTS,2,0)</f>
        <v>0.01986</v>
      </c>
      <c r="K38" s="5" t="n">
        <f aca="false">(1/(1+J38))^I38</f>
        <v>0.502435651439047</v>
      </c>
      <c r="L38" s="1" t="n">
        <f aca="false">IF($D38&gt;Eindleeftijd,1,VLOOKUP($D38,Ervaringssterfte,IF(SoortDeelnemerHoofdverzekerde,2,4),0))</f>
        <v>0.8259</v>
      </c>
      <c r="M38" s="74" t="n">
        <f aca="false">IF($D38&gt;Eindleeftijd,1,VLOOKUP($D38,qx,$C38-StartjaarTafels+2,0))</f>
        <v>0.0140203214</v>
      </c>
      <c r="N38" s="75" t="n">
        <f aca="false">1-L38*M38</f>
        <v>0.98842061655574</v>
      </c>
      <c r="O38" s="75" t="n">
        <f aca="false">IF($I38=1,N38,O37*N38)</f>
        <v>0.890155490451539</v>
      </c>
      <c r="P38" s="5" t="n">
        <f aca="false">$K38*$G38*O38</f>
        <v>5.2109333216802</v>
      </c>
      <c r="Q38" s="5"/>
      <c r="R38" s="6" t="n">
        <f aca="false">I38-1</f>
        <v>34</v>
      </c>
      <c r="S38" s="15" t="n">
        <f aca="false">IF($R38=0,0,VLOOKUP($R38,RTS,2,0))</f>
        <v>0.01975</v>
      </c>
      <c r="T38" s="5" t="n">
        <f aca="false">(1/(1+S38))^R38</f>
        <v>0.514296684253388</v>
      </c>
      <c r="U38" s="1" t="n">
        <f aca="false">IF(R38=0,0,IF($D38&gt;Eindleeftijd,1,VLOOKUP($D38-1,Ervaringssterfte,IF(SoortDeelnemerHoofdverzekerde,2,4),0)))</f>
        <v>0.816</v>
      </c>
      <c r="V38" s="74" t="n">
        <f aca="false">IF(R38=0,0,IF($D38&gt;Eindleeftijd,1,VLOOKUP($D38-1,qx,$C38-1-StartjaarTafels+2,0)))</f>
        <v>0.0126359176</v>
      </c>
      <c r="W38" s="75" t="n">
        <f aca="false">1-U38*V38</f>
        <v>0.9896890912384</v>
      </c>
      <c r="X38" s="75" t="n">
        <f aca="false">IF($R38=0,W38,X37*W38)</f>
        <v>0.900583694372325</v>
      </c>
      <c r="Y38" s="5" t="n">
        <f aca="false">$T38*$G38*X38</f>
        <v>5.39643557807492</v>
      </c>
      <c r="AA38" s="73" t="n">
        <f aca="false">$B38</f>
        <v>35</v>
      </c>
      <c r="AB38" s="15" t="n">
        <f aca="false">VLOOKUP($AA38,RTS,2,0)</f>
        <v>0.01986</v>
      </c>
      <c r="AC38" s="5" t="n">
        <f aca="false">(1/(1+AB38))^AA38</f>
        <v>0.502435651439047</v>
      </c>
      <c r="AD38" s="1" t="n">
        <f aca="false">IF($D38&gt;Eindleeftijd,1,VLOOKUP($D38,Ervaringssterfte,IF(SoortDeelnemerHoofdverzekerde,3,5),0))</f>
        <v>0.8445</v>
      </c>
      <c r="AE38" s="74" t="n">
        <f aca="false">IF($D38&gt;Eindleeftijd,1,VLOOKUP($D38,qy,$C38-StartjaarTafels+2,0))</f>
        <v>0.0085694592027038</v>
      </c>
      <c r="AF38" s="75" t="n">
        <f aca="false">1-AD38*AE38</f>
        <v>0.992763091703317</v>
      </c>
      <c r="AG38" s="75" t="n">
        <f aca="false">IF($AA38=1,AF38,AG37*AF38)</f>
        <v>0.9198522721021</v>
      </c>
      <c r="AH38" s="5" t="n">
        <f aca="false">$AC38*$G38*AG38</f>
        <v>5.38477704978109</v>
      </c>
      <c r="AI38" s="5"/>
      <c r="AJ38" s="6" t="n">
        <f aca="false">AA38-1</f>
        <v>34</v>
      </c>
      <c r="AK38" s="15" t="n">
        <f aca="false">IF($AJ38=0,0,VLOOKUP($AJ38,RTS,2,0))</f>
        <v>0.01975</v>
      </c>
      <c r="AL38" s="5" t="n">
        <f aca="false">(1/(1+AK38))^AJ38</f>
        <v>0.514296684253388</v>
      </c>
      <c r="AM38" s="1" t="n">
        <f aca="false">IF(AJ38=0,0,IF($D38&gt;Eindleeftijd,1,VLOOKUP($D38-1,Ervaringssterfte,IF(SoortDeelnemerHoofdverzekerde,3,5),0)))</f>
        <v>0.8342</v>
      </c>
      <c r="AN38" s="74" t="n">
        <f aca="false">IF(AJ38=0,0,IF($D38&gt;Eindleeftijd,1,VLOOKUP($D38-1,qy,$C38-1-StartjaarTafels+2,0)))</f>
        <v>0.00780806012685553</v>
      </c>
      <c r="AO38" s="75" t="n">
        <f aca="false">1-AM38*AN38</f>
        <v>0.993486516242177</v>
      </c>
      <c r="AP38" s="75" t="n">
        <f aca="false">IF($AJ38=0,AO38,AP37*AO38)</f>
        <v>0.926557685100762</v>
      </c>
      <c r="AQ38" s="5" t="n">
        <f aca="false">$AL38*$G38*AP38</f>
        <v>5.55207571296457</v>
      </c>
    </row>
    <row r="39" customFormat="false" ht="15" hidden="false" customHeight="true" outlineLevel="0" collapsed="false">
      <c r="B39" s="1" t="n">
        <f aca="false">B38+1</f>
        <v>36</v>
      </c>
      <c r="C39" s="1" t="n">
        <f aca="false">IF(B39=1,Berekeningsjaar,C38+1)</f>
        <v>2061</v>
      </c>
      <c r="D39" s="1" t="n">
        <f aca="false">IF(B39=1,LeeftijdJaarBerDatum,D38+1)</f>
        <v>76</v>
      </c>
      <c r="E39" s="5" t="n">
        <f aca="false">MIN(1,B39/Spreidingsduur)</f>
        <v>1</v>
      </c>
      <c r="F39" s="5" t="n">
        <f aca="false">IF(IsDirectIngaand,IF(NOT(IsLevenslang),IF(D39&lt;EindLeeftijdJaarUitkering,1,0),1),IF(AND(D39&gt;=StartLeeftijdJaarUitkering,IF(NOT(IsLevenslang),D39&lt;EindLeeftijdJaarUitkering,TRUE())),1,0))</f>
        <v>0</v>
      </c>
      <c r="G39" s="9" t="n">
        <f aca="false">((IF(StijgendeFunctieMeenemen=SchalingsfactorMeenemen,1,0)+IF(OR(StijgendeFunctieMeenemen,SchalingsfactorMeenemen),IF(StijgendeFunctieMeenemen,E39,0)*IF(SchalingsfactorMeenemen,SchalingsfactorPercentage,1),0))*IF(AND(OR(IsDirectIngaand,AND(NOT(IsDirectIngaand),D39&gt;=StartLeeftijdJaarUitkering)),OR(IsLevenslang,AND(NOT(IsLevenslang),D39&lt;EindLeeftijdJaarUitkering))),1,0))*F39*(1+StijgingDalingUitkering)^(B39-1)</f>
        <v>0</v>
      </c>
      <c r="H39" s="9"/>
      <c r="I39" s="73" t="n">
        <f aca="false">$B39</f>
        <v>36</v>
      </c>
      <c r="J39" s="15" t="n">
        <f aca="false">VLOOKUP($I39,RTS,2,0)</f>
        <v>0.01997</v>
      </c>
      <c r="K39" s="5" t="n">
        <f aca="false">(1/(1+J39))^I39</f>
        <v>0.490742492693357</v>
      </c>
      <c r="L39" s="1" t="n">
        <f aca="false">IF($D39&gt;Eindleeftijd,1,VLOOKUP($D39,Ervaringssterfte,IF(SoortDeelnemerHoofdverzekerde,2,4),0))</f>
        <v>0.8361</v>
      </c>
      <c r="M39" s="74" t="n">
        <f aca="false">IF($D39&gt;Eindleeftijd,1,VLOOKUP($D39,qx,$C39-StartjaarTafels+2,0))</f>
        <v>0.0157133929</v>
      </c>
      <c r="N39" s="75" t="n">
        <f aca="false">1-L39*M39</f>
        <v>0.98686203219631</v>
      </c>
      <c r="O39" s="75" t="n">
        <f aca="false">IF($I39=1,N39,O38*N39)</f>
        <v>0.878460656277709</v>
      </c>
      <c r="P39" s="5" t="n">
        <f aca="false">$K39*$G39*O39</f>
        <v>0</v>
      </c>
      <c r="Q39" s="5"/>
      <c r="R39" s="6" t="n">
        <f aca="false">I39-1</f>
        <v>35</v>
      </c>
      <c r="S39" s="15" t="n">
        <f aca="false">IF($R39=0,0,VLOOKUP($R39,RTS,2,0))</f>
        <v>0.01986</v>
      </c>
      <c r="T39" s="5" t="n">
        <f aca="false">(1/(1+S39))^R39</f>
        <v>0.502435651439047</v>
      </c>
      <c r="U39" s="1" t="n">
        <f aca="false">IF(R39=0,0,IF($D39&gt;Eindleeftijd,1,VLOOKUP($D39-1,Ervaringssterfte,IF(SoortDeelnemerHoofdverzekerde,2,4),0)))</f>
        <v>0.8259</v>
      </c>
      <c r="V39" s="74" t="n">
        <f aca="false">IF(R39=0,0,IF($D39&gt;Eindleeftijd,1,VLOOKUP($D39-1,qx,$C39-1-StartjaarTafels+2,0)))</f>
        <v>0.0140203214</v>
      </c>
      <c r="W39" s="75" t="n">
        <f aca="false">1-U39*V39</f>
        <v>0.98842061655574</v>
      </c>
      <c r="X39" s="75" t="n">
        <f aca="false">IF($R39=0,W39,X38*W39)</f>
        <v>0.890155490451539</v>
      </c>
      <c r="Y39" s="5" t="n">
        <f aca="false">$T39*$G39*X39</f>
        <v>0</v>
      </c>
      <c r="AA39" s="73" t="n">
        <f aca="false">$B39</f>
        <v>36</v>
      </c>
      <c r="AB39" s="15" t="n">
        <f aca="false">VLOOKUP($AA39,RTS,2,0)</f>
        <v>0.01997</v>
      </c>
      <c r="AC39" s="5" t="n">
        <f aca="false">(1/(1+AB39))^AA39</f>
        <v>0.490742492693357</v>
      </c>
      <c r="AD39" s="1" t="n">
        <f aca="false">IF($D39&gt;Eindleeftijd,1,VLOOKUP($D39,Ervaringssterfte,IF(SoortDeelnemerHoofdverzekerde,3,5),0))</f>
        <v>0.8559</v>
      </c>
      <c r="AE39" s="74" t="n">
        <f aca="false">IF($D39&gt;Eindleeftijd,1,VLOOKUP($D39,qy,$C39-StartjaarTafels+2,0))</f>
        <v>0.00945359685742142</v>
      </c>
      <c r="AF39" s="75" t="n">
        <f aca="false">1-AD39*AE39</f>
        <v>0.991908666449733</v>
      </c>
      <c r="AG39" s="75" t="n">
        <f aca="false">IF($AA39=1,AF39,AG38*AF39)</f>
        <v>0.912409440551551</v>
      </c>
      <c r="AH39" s="5" t="n">
        <f aca="false">$AC39*$G39*AG39</f>
        <v>0</v>
      </c>
      <c r="AI39" s="5"/>
      <c r="AJ39" s="6" t="n">
        <f aca="false">AA39-1</f>
        <v>35</v>
      </c>
      <c r="AK39" s="15" t="n">
        <f aca="false">IF($AJ39=0,0,VLOOKUP($AJ39,RTS,2,0))</f>
        <v>0.01986</v>
      </c>
      <c r="AL39" s="5" t="n">
        <f aca="false">(1/(1+AK39))^AJ39</f>
        <v>0.502435651439047</v>
      </c>
      <c r="AM39" s="1" t="n">
        <f aca="false">IF(AJ39=0,0,IF($D39&gt;Eindleeftijd,1,VLOOKUP($D39-1,Ervaringssterfte,IF(SoortDeelnemerHoofdverzekerde,3,5),0)))</f>
        <v>0.8445</v>
      </c>
      <c r="AN39" s="74" t="n">
        <f aca="false">IF(AJ39=0,0,IF($D39&gt;Eindleeftijd,1,VLOOKUP($D39-1,qy,$C39-1-StartjaarTafels+2,0)))</f>
        <v>0.0085694592027038</v>
      </c>
      <c r="AO39" s="75" t="n">
        <f aca="false">1-AM39*AN39</f>
        <v>0.992763091703317</v>
      </c>
      <c r="AP39" s="75" t="n">
        <f aca="false">IF($AJ39=0,AO39,AP38*AO39)</f>
        <v>0.9198522721021</v>
      </c>
      <c r="AQ39" s="5" t="n">
        <f aca="false">$AL39*$G39*AP39</f>
        <v>0</v>
      </c>
    </row>
    <row r="40" customFormat="false" ht="15" hidden="false" customHeight="true" outlineLevel="0" collapsed="false">
      <c r="B40" s="1" t="n">
        <f aca="false">B39+1</f>
        <v>37</v>
      </c>
      <c r="C40" s="1" t="n">
        <f aca="false">IF(B40=1,Berekeningsjaar,C39+1)</f>
        <v>2062</v>
      </c>
      <c r="D40" s="1" t="n">
        <f aca="false">IF(B40=1,LeeftijdJaarBerDatum,D39+1)</f>
        <v>77</v>
      </c>
      <c r="E40" s="5" t="n">
        <f aca="false">MIN(1,B40/Spreidingsduur)</f>
        <v>1</v>
      </c>
      <c r="F40" s="5" t="n">
        <f aca="false">IF(IsDirectIngaand,IF(NOT(IsLevenslang),IF(D40&lt;EindLeeftijdJaarUitkering,1,0),1),IF(AND(D40&gt;=StartLeeftijdJaarUitkering,IF(NOT(IsLevenslang),D40&lt;EindLeeftijdJaarUitkering,TRUE())),1,0))</f>
        <v>0</v>
      </c>
      <c r="G40" s="9" t="n">
        <f aca="false">((IF(StijgendeFunctieMeenemen=SchalingsfactorMeenemen,1,0)+IF(OR(StijgendeFunctieMeenemen,SchalingsfactorMeenemen),IF(StijgendeFunctieMeenemen,E40,0)*IF(SchalingsfactorMeenemen,SchalingsfactorPercentage,1),0))*IF(AND(OR(IsDirectIngaand,AND(NOT(IsDirectIngaand),D40&gt;=StartLeeftijdJaarUitkering)),OR(IsLevenslang,AND(NOT(IsLevenslang),D40&lt;EindLeeftijdJaarUitkering))),1,0))*F40*(1+StijgingDalingUitkering)^(B40-1)</f>
        <v>0</v>
      </c>
      <c r="H40" s="9"/>
      <c r="I40" s="73" t="n">
        <f aca="false">$B40</f>
        <v>37</v>
      </c>
      <c r="J40" s="15" t="n">
        <f aca="false">VLOOKUP($I40,RTS,2,0)</f>
        <v>0.02008</v>
      </c>
      <c r="K40" s="5" t="n">
        <f aca="false">(1/(1+J40))^I40</f>
        <v>0.479218293921493</v>
      </c>
      <c r="L40" s="1" t="n">
        <f aca="false">IF($D40&gt;Eindleeftijd,1,VLOOKUP($D40,Ervaringssterfte,IF(SoortDeelnemerHoofdverzekerde,2,4),0))</f>
        <v>0.8473</v>
      </c>
      <c r="M40" s="74" t="n">
        <f aca="false">IF($D40&gt;Eindleeftijd,1,VLOOKUP($D40,qx,$C40-StartjaarTafels+2,0))</f>
        <v>0.0178174378</v>
      </c>
      <c r="N40" s="75" t="n">
        <f aca="false">1-L40*M40</f>
        <v>0.98490328495206</v>
      </c>
      <c r="O40" s="75" t="n">
        <f aca="false">IF($I40=1,N40,O39*N40)</f>
        <v>0.865198786069058</v>
      </c>
      <c r="P40" s="5" t="n">
        <f aca="false">$K40*$G40*O40</f>
        <v>0</v>
      </c>
      <c r="Q40" s="5"/>
      <c r="R40" s="6" t="n">
        <f aca="false">I40-1</f>
        <v>36</v>
      </c>
      <c r="S40" s="15" t="n">
        <f aca="false">IF($R40=0,0,VLOOKUP($R40,RTS,2,0))</f>
        <v>0.01997</v>
      </c>
      <c r="T40" s="5" t="n">
        <f aca="false">(1/(1+S40))^R40</f>
        <v>0.490742492693357</v>
      </c>
      <c r="U40" s="1" t="n">
        <f aca="false">IF(R40=0,0,IF($D40&gt;Eindleeftijd,1,VLOOKUP($D40-1,Ervaringssterfte,IF(SoortDeelnemerHoofdverzekerde,2,4),0)))</f>
        <v>0.8361</v>
      </c>
      <c r="V40" s="74" t="n">
        <f aca="false">IF(R40=0,0,IF($D40&gt;Eindleeftijd,1,VLOOKUP($D40-1,qx,$C40-1-StartjaarTafels+2,0)))</f>
        <v>0.0157133929</v>
      </c>
      <c r="W40" s="75" t="n">
        <f aca="false">1-U40*V40</f>
        <v>0.98686203219631</v>
      </c>
      <c r="X40" s="75" t="n">
        <f aca="false">IF($R40=0,W40,X39*W40)</f>
        <v>0.878460656277709</v>
      </c>
      <c r="Y40" s="5" t="n">
        <f aca="false">$T40*$G40*X40</f>
        <v>0</v>
      </c>
      <c r="AA40" s="73" t="n">
        <f aca="false">$B40</f>
        <v>37</v>
      </c>
      <c r="AB40" s="15" t="n">
        <f aca="false">VLOOKUP($AA40,RTS,2,0)</f>
        <v>0.02008</v>
      </c>
      <c r="AC40" s="5" t="n">
        <f aca="false">(1/(1+AB40))^AA40</f>
        <v>0.479218293921493</v>
      </c>
      <c r="AD40" s="1" t="n">
        <f aca="false">IF($D40&gt;Eindleeftijd,1,VLOOKUP($D40,Ervaringssterfte,IF(SoortDeelnemerHoofdverzekerde,3,5),0))</f>
        <v>0.8636</v>
      </c>
      <c r="AE40" s="74" t="n">
        <f aca="false">IF($D40&gt;Eindleeftijd,1,VLOOKUP($D40,qy,$C40-StartjaarTafels+2,0))</f>
        <v>0.010449235341403</v>
      </c>
      <c r="AF40" s="75" t="n">
        <f aca="false">1-AD40*AE40</f>
        <v>0.990976040359164</v>
      </c>
      <c r="AG40" s="75" t="n">
        <f aca="false">IF($AA40=1,AF40,AG39*AF40)</f>
        <v>0.904175894584097</v>
      </c>
      <c r="AH40" s="5" t="n">
        <f aca="false">$AC40*$G40*AG40</f>
        <v>0</v>
      </c>
      <c r="AI40" s="5"/>
      <c r="AJ40" s="6" t="n">
        <f aca="false">AA40-1</f>
        <v>36</v>
      </c>
      <c r="AK40" s="15" t="n">
        <f aca="false">IF($AJ40=0,0,VLOOKUP($AJ40,RTS,2,0))</f>
        <v>0.01997</v>
      </c>
      <c r="AL40" s="5" t="n">
        <f aca="false">(1/(1+AK40))^AJ40</f>
        <v>0.490742492693357</v>
      </c>
      <c r="AM40" s="1" t="n">
        <f aca="false">IF(AJ40=0,0,IF($D40&gt;Eindleeftijd,1,VLOOKUP($D40-1,Ervaringssterfte,IF(SoortDeelnemerHoofdverzekerde,3,5),0)))</f>
        <v>0.8559</v>
      </c>
      <c r="AN40" s="74" t="n">
        <f aca="false">IF(AJ40=0,0,IF($D40&gt;Eindleeftijd,1,VLOOKUP($D40-1,qy,$C40-1-StartjaarTafels+2,0)))</f>
        <v>0.00945359685742142</v>
      </c>
      <c r="AO40" s="75" t="n">
        <f aca="false">1-AM40*AN40</f>
        <v>0.991908666449733</v>
      </c>
      <c r="AP40" s="75" t="n">
        <f aca="false">IF($AJ40=0,AO40,AP39*AO40)</f>
        <v>0.912409440551551</v>
      </c>
      <c r="AQ40" s="5" t="n">
        <f aca="false">$AL40*$G40*AP40</f>
        <v>0</v>
      </c>
    </row>
    <row r="41" customFormat="false" ht="15" hidden="false" customHeight="true" outlineLevel="0" collapsed="false">
      <c r="B41" s="1" t="n">
        <f aca="false">B40+1</f>
        <v>38</v>
      </c>
      <c r="C41" s="1" t="n">
        <f aca="false">IF(B41=1,Berekeningsjaar,C40+1)</f>
        <v>2063</v>
      </c>
      <c r="D41" s="1" t="n">
        <f aca="false">IF(B41=1,LeeftijdJaarBerDatum,D40+1)</f>
        <v>78</v>
      </c>
      <c r="E41" s="5" t="n">
        <f aca="false">MIN(1,B41/Spreidingsduur)</f>
        <v>1</v>
      </c>
      <c r="F41" s="5" t="n">
        <f aca="false">IF(IsDirectIngaand,IF(NOT(IsLevenslang),IF(D41&lt;EindLeeftijdJaarUitkering,1,0),1),IF(AND(D41&gt;=StartLeeftijdJaarUitkering,IF(NOT(IsLevenslang),D41&lt;EindLeeftijdJaarUitkering,TRUE())),1,0))</f>
        <v>0</v>
      </c>
      <c r="G41" s="9" t="n">
        <f aca="false">((IF(StijgendeFunctieMeenemen=SchalingsfactorMeenemen,1,0)+IF(OR(StijgendeFunctieMeenemen,SchalingsfactorMeenemen),IF(StijgendeFunctieMeenemen,E41,0)*IF(SchalingsfactorMeenemen,SchalingsfactorPercentage,1),0))*IF(AND(OR(IsDirectIngaand,AND(NOT(IsDirectIngaand),D41&gt;=StartLeeftijdJaarUitkering)),OR(IsLevenslang,AND(NOT(IsLevenslang),D41&lt;EindLeeftijdJaarUitkering))),1,0))*F41*(1+StijgingDalingUitkering)^(B41-1)</f>
        <v>0</v>
      </c>
      <c r="H41" s="9"/>
      <c r="I41" s="73" t="n">
        <f aca="false">$B41</f>
        <v>38</v>
      </c>
      <c r="J41" s="15" t="n">
        <f aca="false">VLOOKUP($I41,RTS,2,0)</f>
        <v>0.02017</v>
      </c>
      <c r="K41" s="5" t="n">
        <f aca="false">(1/(1+J41))^I41</f>
        <v>0.468212679522249</v>
      </c>
      <c r="L41" s="1" t="n">
        <f aca="false">IF($D41&gt;Eindleeftijd,1,VLOOKUP($D41,Ervaringssterfte,IF(SoortDeelnemerHoofdverzekerde,2,4),0))</f>
        <v>0.8579</v>
      </c>
      <c r="M41" s="74" t="n">
        <f aca="false">IF($D41&gt;Eindleeftijd,1,VLOOKUP($D41,qx,$C41-StartjaarTafels+2,0))</f>
        <v>0.0202764588</v>
      </c>
      <c r="N41" s="75" t="n">
        <f aca="false">1-L41*M41</f>
        <v>0.98260482599548</v>
      </c>
      <c r="O41" s="75" t="n">
        <f aca="false">IF($I41=1,N41,O40*N41)</f>
        <v>0.850148502636888</v>
      </c>
      <c r="P41" s="5" t="n">
        <f aca="false">$K41*$G41*O41</f>
        <v>0</v>
      </c>
      <c r="Q41" s="5"/>
      <c r="R41" s="6" t="n">
        <f aca="false">I41-1</f>
        <v>37</v>
      </c>
      <c r="S41" s="15" t="n">
        <f aca="false">IF($R41=0,0,VLOOKUP($R41,RTS,2,0))</f>
        <v>0.02008</v>
      </c>
      <c r="T41" s="5" t="n">
        <f aca="false">(1/(1+S41))^R41</f>
        <v>0.479218293921493</v>
      </c>
      <c r="U41" s="1" t="n">
        <f aca="false">IF(R41=0,0,IF($D41&gt;Eindleeftijd,1,VLOOKUP($D41-1,Ervaringssterfte,IF(SoortDeelnemerHoofdverzekerde,2,4),0)))</f>
        <v>0.8473</v>
      </c>
      <c r="V41" s="74" t="n">
        <f aca="false">IF(R41=0,0,IF($D41&gt;Eindleeftijd,1,VLOOKUP($D41-1,qx,$C41-1-StartjaarTafels+2,0)))</f>
        <v>0.0178174378</v>
      </c>
      <c r="W41" s="75" t="n">
        <f aca="false">1-U41*V41</f>
        <v>0.98490328495206</v>
      </c>
      <c r="X41" s="75" t="n">
        <f aca="false">IF($R41=0,W41,X40*W41)</f>
        <v>0.865198786069058</v>
      </c>
      <c r="Y41" s="5" t="n">
        <f aca="false">$T41*$G41*X41</f>
        <v>0</v>
      </c>
      <c r="AA41" s="73" t="n">
        <f aca="false">$B41</f>
        <v>38</v>
      </c>
      <c r="AB41" s="15" t="n">
        <f aca="false">VLOOKUP($AA41,RTS,2,0)</f>
        <v>0.02017</v>
      </c>
      <c r="AC41" s="5" t="n">
        <f aca="false">(1/(1+AB41))^AA41</f>
        <v>0.468212679522249</v>
      </c>
      <c r="AD41" s="1" t="n">
        <f aca="false">IF($D41&gt;Eindleeftijd,1,VLOOKUP($D41,Ervaringssterfte,IF(SoortDeelnemerHoofdverzekerde,3,5),0))</f>
        <v>0.8745</v>
      </c>
      <c r="AE41" s="74" t="n">
        <f aca="false">IF($D41&gt;Eindleeftijd,1,VLOOKUP($D41,qy,$C41-StartjaarTafels+2,0))</f>
        <v>0.0117762590962879</v>
      </c>
      <c r="AF41" s="75" t="n">
        <f aca="false">1-AD41*AE41</f>
        <v>0.989701661420296</v>
      </c>
      <c r="AG41" s="75" t="n">
        <f aca="false">IF($AA41=1,AF41,AG40*AF41)</f>
        <v>0.894864385086063</v>
      </c>
      <c r="AH41" s="5" t="n">
        <f aca="false">$AC41*$G41*AG41</f>
        <v>0</v>
      </c>
      <c r="AI41" s="5"/>
      <c r="AJ41" s="6" t="n">
        <f aca="false">AA41-1</f>
        <v>37</v>
      </c>
      <c r="AK41" s="15" t="n">
        <f aca="false">IF($AJ41=0,0,VLOOKUP($AJ41,RTS,2,0))</f>
        <v>0.02008</v>
      </c>
      <c r="AL41" s="5" t="n">
        <f aca="false">(1/(1+AK41))^AJ41</f>
        <v>0.479218293921493</v>
      </c>
      <c r="AM41" s="1" t="n">
        <f aca="false">IF(AJ41=0,0,IF($D41&gt;Eindleeftijd,1,VLOOKUP($D41-1,Ervaringssterfte,IF(SoortDeelnemerHoofdverzekerde,3,5),0)))</f>
        <v>0.8636</v>
      </c>
      <c r="AN41" s="74" t="n">
        <f aca="false">IF(AJ41=0,0,IF($D41&gt;Eindleeftijd,1,VLOOKUP($D41-1,qy,$C41-1-StartjaarTafels+2,0)))</f>
        <v>0.010449235341403</v>
      </c>
      <c r="AO41" s="75" t="n">
        <f aca="false">1-AM41*AN41</f>
        <v>0.990976040359164</v>
      </c>
      <c r="AP41" s="75" t="n">
        <f aca="false">IF($AJ41=0,AO41,AP40*AO41)</f>
        <v>0.904175894584097</v>
      </c>
      <c r="AQ41" s="5" t="n">
        <f aca="false">$AL41*$G41*AP41</f>
        <v>0</v>
      </c>
    </row>
    <row r="42" customFormat="false" ht="15" hidden="false" customHeight="true" outlineLevel="0" collapsed="false">
      <c r="B42" s="1" t="n">
        <f aca="false">B41+1</f>
        <v>39</v>
      </c>
      <c r="C42" s="1" t="n">
        <f aca="false">IF(B42=1,Berekeningsjaar,C41+1)</f>
        <v>2064</v>
      </c>
      <c r="D42" s="1" t="n">
        <f aca="false">IF(B42=1,LeeftijdJaarBerDatum,D41+1)</f>
        <v>79</v>
      </c>
      <c r="E42" s="5" t="n">
        <f aca="false">MIN(1,B42/Spreidingsduur)</f>
        <v>1</v>
      </c>
      <c r="F42" s="5" t="n">
        <f aca="false">IF(IsDirectIngaand,IF(NOT(IsLevenslang),IF(D42&lt;EindLeeftijdJaarUitkering,1,0),1),IF(AND(D42&gt;=StartLeeftijdJaarUitkering,IF(NOT(IsLevenslang),D42&lt;EindLeeftijdJaarUitkering,TRUE())),1,0))</f>
        <v>0</v>
      </c>
      <c r="G42" s="9" t="n">
        <f aca="false">((IF(StijgendeFunctieMeenemen=SchalingsfactorMeenemen,1,0)+IF(OR(StijgendeFunctieMeenemen,SchalingsfactorMeenemen),IF(StijgendeFunctieMeenemen,E42,0)*IF(SchalingsfactorMeenemen,SchalingsfactorPercentage,1),0))*IF(AND(OR(IsDirectIngaand,AND(NOT(IsDirectIngaand),D42&gt;=StartLeeftijdJaarUitkering)),OR(IsLevenslang,AND(NOT(IsLevenslang),D42&lt;EindLeeftijdJaarUitkering))),1,0))*F42*(1+StijgingDalingUitkering)^(B42-1)</f>
        <v>0</v>
      </c>
      <c r="H42" s="9"/>
      <c r="I42" s="73" t="n">
        <f aca="false">$B42</f>
        <v>39</v>
      </c>
      <c r="J42" s="15" t="n">
        <f aca="false">VLOOKUP($I42,RTS,2,0)</f>
        <v>0.02027</v>
      </c>
      <c r="K42" s="5" t="n">
        <f aca="false">(1/(1+J42))^I42</f>
        <v>0.457204443643087</v>
      </c>
      <c r="L42" s="1" t="n">
        <f aca="false">IF($D42&gt;Eindleeftijd,1,VLOOKUP($D42,Ervaringssterfte,IF(SoortDeelnemerHoofdverzekerde,2,4),0))</f>
        <v>0.8673</v>
      </c>
      <c r="M42" s="74" t="n">
        <f aca="false">IF($D42&gt;Eindleeftijd,1,VLOOKUP($D42,qx,$C42-StartjaarTafels+2,0))</f>
        <v>0.0227790602</v>
      </c>
      <c r="N42" s="75" t="n">
        <f aca="false">1-L42*M42</f>
        <v>0.98024372108854</v>
      </c>
      <c r="O42" s="75" t="n">
        <f aca="false">IF($I42=1,N42,O41*N42)</f>
        <v>0.833352731702633</v>
      </c>
      <c r="P42" s="5" t="n">
        <f aca="false">$K42*$G42*O42</f>
        <v>0</v>
      </c>
      <c r="Q42" s="5"/>
      <c r="R42" s="6" t="n">
        <f aca="false">I42-1</f>
        <v>38</v>
      </c>
      <c r="S42" s="15" t="n">
        <f aca="false">IF($R42=0,0,VLOOKUP($R42,RTS,2,0))</f>
        <v>0.02017</v>
      </c>
      <c r="T42" s="5" t="n">
        <f aca="false">(1/(1+S42))^R42</f>
        <v>0.468212679522249</v>
      </c>
      <c r="U42" s="1" t="n">
        <f aca="false">IF(R42=0,0,IF($D42&gt;Eindleeftijd,1,VLOOKUP($D42-1,Ervaringssterfte,IF(SoortDeelnemerHoofdverzekerde,2,4),0)))</f>
        <v>0.8579</v>
      </c>
      <c r="V42" s="74" t="n">
        <f aca="false">IF(R42=0,0,IF($D42&gt;Eindleeftijd,1,VLOOKUP($D42-1,qx,$C42-1-StartjaarTafels+2,0)))</f>
        <v>0.0202764588</v>
      </c>
      <c r="W42" s="75" t="n">
        <f aca="false">1-U42*V42</f>
        <v>0.98260482599548</v>
      </c>
      <c r="X42" s="75" t="n">
        <f aca="false">IF($R42=0,W42,X41*W42)</f>
        <v>0.850148502636888</v>
      </c>
      <c r="Y42" s="5" t="n">
        <f aca="false">$T42*$G42*X42</f>
        <v>0</v>
      </c>
      <c r="AA42" s="73" t="n">
        <f aca="false">$B42</f>
        <v>39</v>
      </c>
      <c r="AB42" s="15" t="n">
        <f aca="false">VLOOKUP($AA42,RTS,2,0)</f>
        <v>0.02027</v>
      </c>
      <c r="AC42" s="5" t="n">
        <f aca="false">(1/(1+AB42))^AA42</f>
        <v>0.457204443643087</v>
      </c>
      <c r="AD42" s="1" t="n">
        <f aca="false">IF($D42&gt;Eindleeftijd,1,VLOOKUP($D42,Ervaringssterfte,IF(SoortDeelnemerHoofdverzekerde,3,5),0))</f>
        <v>0.8826</v>
      </c>
      <c r="AE42" s="74" t="n">
        <f aca="false">IF($D42&gt;Eindleeftijd,1,VLOOKUP($D42,qy,$C42-StartjaarTafels+2,0))</f>
        <v>0.0132369491288794</v>
      </c>
      <c r="AF42" s="75" t="n">
        <f aca="false">1-AD42*AE42</f>
        <v>0.988317068698851</v>
      </c>
      <c r="AG42" s="75" t="n">
        <f aca="false">IF($AA42=1,AF42,AG41*AF42)</f>
        <v>0.884409745951258</v>
      </c>
      <c r="AH42" s="5" t="n">
        <f aca="false">$AC42*$G42*AG42</f>
        <v>0</v>
      </c>
      <c r="AI42" s="5"/>
      <c r="AJ42" s="6" t="n">
        <f aca="false">AA42-1</f>
        <v>38</v>
      </c>
      <c r="AK42" s="15" t="n">
        <f aca="false">IF($AJ42=0,0,VLOOKUP($AJ42,RTS,2,0))</f>
        <v>0.02017</v>
      </c>
      <c r="AL42" s="5" t="n">
        <f aca="false">(1/(1+AK42))^AJ42</f>
        <v>0.468212679522249</v>
      </c>
      <c r="AM42" s="1" t="n">
        <f aca="false">IF(AJ42=0,0,IF($D42&gt;Eindleeftijd,1,VLOOKUP($D42-1,Ervaringssterfte,IF(SoortDeelnemerHoofdverzekerde,3,5),0)))</f>
        <v>0.8745</v>
      </c>
      <c r="AN42" s="74" t="n">
        <f aca="false">IF(AJ42=0,0,IF($D42&gt;Eindleeftijd,1,VLOOKUP($D42-1,qy,$C42-1-StartjaarTafels+2,0)))</f>
        <v>0.0117762590962879</v>
      </c>
      <c r="AO42" s="75" t="n">
        <f aca="false">1-AM42*AN42</f>
        <v>0.989701661420296</v>
      </c>
      <c r="AP42" s="75" t="n">
        <f aca="false">IF($AJ42=0,AO42,AP41*AO42)</f>
        <v>0.894864385086063</v>
      </c>
      <c r="AQ42" s="5" t="n">
        <f aca="false">$AL42*$G42*AP42</f>
        <v>0</v>
      </c>
    </row>
    <row r="43" customFormat="false" ht="15" hidden="false" customHeight="true" outlineLevel="0" collapsed="false">
      <c r="B43" s="1" t="n">
        <f aca="false">B42+1</f>
        <v>40</v>
      </c>
      <c r="C43" s="1" t="n">
        <f aca="false">IF(B43=1,Berekeningsjaar,C42+1)</f>
        <v>2065</v>
      </c>
      <c r="D43" s="1" t="n">
        <f aca="false">IF(B43=1,LeeftijdJaarBerDatum,D42+1)</f>
        <v>80</v>
      </c>
      <c r="E43" s="5" t="n">
        <f aca="false">MIN(1,B43/Spreidingsduur)</f>
        <v>1</v>
      </c>
      <c r="F43" s="5" t="n">
        <f aca="false">IF(IsDirectIngaand,IF(NOT(IsLevenslang),IF(D43&lt;EindLeeftijdJaarUitkering,1,0),1),IF(AND(D43&gt;=StartLeeftijdJaarUitkering,IF(NOT(IsLevenslang),D43&lt;EindLeeftijdJaarUitkering,TRUE())),1,0))</f>
        <v>0</v>
      </c>
      <c r="G43" s="9" t="n">
        <f aca="false">((IF(StijgendeFunctieMeenemen=SchalingsfactorMeenemen,1,0)+IF(OR(StijgendeFunctieMeenemen,SchalingsfactorMeenemen),IF(StijgendeFunctieMeenemen,E43,0)*IF(SchalingsfactorMeenemen,SchalingsfactorPercentage,1),0))*IF(AND(OR(IsDirectIngaand,AND(NOT(IsDirectIngaand),D43&gt;=StartLeeftijdJaarUitkering)),OR(IsLevenslang,AND(NOT(IsLevenslang),D43&lt;EindLeeftijdJaarUitkering))),1,0))*F43*(1+StijgingDalingUitkering)^(B43-1)</f>
        <v>0</v>
      </c>
      <c r="H43" s="9"/>
      <c r="I43" s="73" t="n">
        <f aca="false">$B43</f>
        <v>40</v>
      </c>
      <c r="J43" s="15" t="n">
        <f aca="false">VLOOKUP($I43,RTS,2,0)</f>
        <v>0.02036</v>
      </c>
      <c r="K43" s="5" t="n">
        <f aca="false">(1/(1+J43))^I43</f>
        <v>0.446542701070254</v>
      </c>
      <c r="L43" s="1" t="n">
        <f aca="false">IF($D43&gt;Eindleeftijd,1,VLOOKUP($D43,Ervaringssterfte,IF(SoortDeelnemerHoofdverzekerde,2,4),0))</f>
        <v>0.8773</v>
      </c>
      <c r="M43" s="74" t="n">
        <f aca="false">IF($D43&gt;Eindleeftijd,1,VLOOKUP($D43,qx,$C43-StartjaarTafels+2,0))</f>
        <v>0.0260980846</v>
      </c>
      <c r="N43" s="75" t="n">
        <f aca="false">1-L43*M43</f>
        <v>0.97710415038042</v>
      </c>
      <c r="O43" s="75" t="n">
        <f aca="false">IF($I43=1,N43,O42*N43)</f>
        <v>0.814272412877503</v>
      </c>
      <c r="P43" s="5" t="n">
        <f aca="false">$K43*$G43*O43</f>
        <v>0</v>
      </c>
      <c r="Q43" s="5"/>
      <c r="R43" s="6" t="n">
        <f aca="false">I43-1</f>
        <v>39</v>
      </c>
      <c r="S43" s="15" t="n">
        <f aca="false">IF($R43=0,0,VLOOKUP($R43,RTS,2,0))</f>
        <v>0.02027</v>
      </c>
      <c r="T43" s="5" t="n">
        <f aca="false">(1/(1+S43))^R43</f>
        <v>0.457204443643087</v>
      </c>
      <c r="U43" s="1" t="n">
        <f aca="false">IF(R43=0,0,IF($D43&gt;Eindleeftijd,1,VLOOKUP($D43-1,Ervaringssterfte,IF(SoortDeelnemerHoofdverzekerde,2,4),0)))</f>
        <v>0.8673</v>
      </c>
      <c r="V43" s="74" t="n">
        <f aca="false">IF(R43=0,0,IF($D43&gt;Eindleeftijd,1,VLOOKUP($D43-1,qx,$C43-1-StartjaarTafels+2,0)))</f>
        <v>0.0227790602</v>
      </c>
      <c r="W43" s="75" t="n">
        <f aca="false">1-U43*V43</f>
        <v>0.98024372108854</v>
      </c>
      <c r="X43" s="75" t="n">
        <f aca="false">IF($R43=0,W43,X42*W43)</f>
        <v>0.833352731702633</v>
      </c>
      <c r="Y43" s="5" t="n">
        <f aca="false">$T43*$G43*X43</f>
        <v>0</v>
      </c>
      <c r="AA43" s="73" t="n">
        <f aca="false">$B43</f>
        <v>40</v>
      </c>
      <c r="AB43" s="15" t="n">
        <f aca="false">VLOOKUP($AA43,RTS,2,0)</f>
        <v>0.02036</v>
      </c>
      <c r="AC43" s="5" t="n">
        <f aca="false">(1/(1+AB43))^AA43</f>
        <v>0.446542701070254</v>
      </c>
      <c r="AD43" s="1" t="n">
        <f aca="false">IF($D43&gt;Eindleeftijd,1,VLOOKUP($D43,Ervaringssterfte,IF(SoortDeelnemerHoofdverzekerde,3,5),0))</f>
        <v>0.8887</v>
      </c>
      <c r="AE43" s="74" t="n">
        <f aca="false">IF($D43&gt;Eindleeftijd,1,VLOOKUP($D43,qy,$C43-StartjaarTafels+2,0))</f>
        <v>0.0154542178541488</v>
      </c>
      <c r="AF43" s="75" t="n">
        <f aca="false">1-AD43*AE43</f>
        <v>0.986265836593018</v>
      </c>
      <c r="AG43" s="75" t="n">
        <f aca="false">IF($AA43=1,AF43,AG42*AF43)</f>
        <v>0.872263117981636</v>
      </c>
      <c r="AH43" s="5" t="n">
        <f aca="false">$AC43*$G43*AG43</f>
        <v>0</v>
      </c>
      <c r="AI43" s="5"/>
      <c r="AJ43" s="6" t="n">
        <f aca="false">AA43-1</f>
        <v>39</v>
      </c>
      <c r="AK43" s="15" t="n">
        <f aca="false">IF($AJ43=0,0,VLOOKUP($AJ43,RTS,2,0))</f>
        <v>0.02027</v>
      </c>
      <c r="AL43" s="5" t="n">
        <f aca="false">(1/(1+AK43))^AJ43</f>
        <v>0.457204443643087</v>
      </c>
      <c r="AM43" s="1" t="n">
        <f aca="false">IF(AJ43=0,0,IF($D43&gt;Eindleeftijd,1,VLOOKUP($D43-1,Ervaringssterfte,IF(SoortDeelnemerHoofdverzekerde,3,5),0)))</f>
        <v>0.8826</v>
      </c>
      <c r="AN43" s="74" t="n">
        <f aca="false">IF(AJ43=0,0,IF($D43&gt;Eindleeftijd,1,VLOOKUP($D43-1,qy,$C43-1-StartjaarTafels+2,0)))</f>
        <v>0.0132369491288794</v>
      </c>
      <c r="AO43" s="75" t="n">
        <f aca="false">1-AM43*AN43</f>
        <v>0.988317068698851</v>
      </c>
      <c r="AP43" s="75" t="n">
        <f aca="false">IF($AJ43=0,AO43,AP42*AO43)</f>
        <v>0.884409745951258</v>
      </c>
      <c r="AQ43" s="5" t="n">
        <f aca="false">$AL43*$G43*AP43</f>
        <v>0</v>
      </c>
    </row>
    <row r="44" customFormat="false" ht="15" hidden="false" customHeight="true" outlineLevel="0" collapsed="false">
      <c r="B44" s="1" t="n">
        <f aca="false">B43+1</f>
        <v>41</v>
      </c>
      <c r="C44" s="1" t="n">
        <f aca="false">IF(B44=1,Berekeningsjaar,C43+1)</f>
        <v>2066</v>
      </c>
      <c r="D44" s="1" t="n">
        <f aca="false">IF(B44=1,LeeftijdJaarBerDatum,D43+1)</f>
        <v>81</v>
      </c>
      <c r="E44" s="5" t="n">
        <f aca="false">MIN(1,B44/Spreidingsduur)</f>
        <v>1</v>
      </c>
      <c r="F44" s="5" t="n">
        <f aca="false">IF(IsDirectIngaand,IF(NOT(IsLevenslang),IF(D44&lt;EindLeeftijdJaarUitkering,1,0),1),IF(AND(D44&gt;=StartLeeftijdJaarUitkering,IF(NOT(IsLevenslang),D44&lt;EindLeeftijdJaarUitkering,TRUE())),1,0))</f>
        <v>0</v>
      </c>
      <c r="G44" s="9" t="n">
        <f aca="false">((IF(StijgendeFunctieMeenemen=SchalingsfactorMeenemen,1,0)+IF(OR(StijgendeFunctieMeenemen,SchalingsfactorMeenemen),IF(StijgendeFunctieMeenemen,E44,0)*IF(SchalingsfactorMeenemen,SchalingsfactorPercentage,1),0))*IF(AND(OR(IsDirectIngaand,AND(NOT(IsDirectIngaand),D44&gt;=StartLeeftijdJaarUitkering)),OR(IsLevenslang,AND(NOT(IsLevenslang),D44&lt;EindLeeftijdJaarUitkering))),1,0))*F44*(1+StijgingDalingUitkering)^(B44-1)</f>
        <v>0</v>
      </c>
      <c r="H44" s="9"/>
      <c r="I44" s="73" t="n">
        <f aca="false">$B44</f>
        <v>41</v>
      </c>
      <c r="J44" s="15" t="n">
        <f aca="false">VLOOKUP($I44,RTS,2,0)</f>
        <v>0.02044</v>
      </c>
      <c r="K44" s="5" t="n">
        <f aca="false">(1/(1+J44))^I44</f>
        <v>0.436228024635262</v>
      </c>
      <c r="L44" s="1" t="n">
        <f aca="false">IF($D44&gt;Eindleeftijd,1,VLOOKUP($D44,Ervaringssterfte,IF(SoortDeelnemerHoofdverzekerde,2,4),0))</f>
        <v>0.8857</v>
      </c>
      <c r="M44" s="74" t="n">
        <f aca="false">IF($D44&gt;Eindleeftijd,1,VLOOKUP($D44,qx,$C44-StartjaarTafels+2,0))</f>
        <v>0.0304680048</v>
      </c>
      <c r="N44" s="75" t="n">
        <f aca="false">1-L44*M44</f>
        <v>0.97301448814864</v>
      </c>
      <c r="O44" s="75" t="n">
        <f aca="false">IF($I44=1,N44,O43*N44)</f>
        <v>0.792298855029562</v>
      </c>
      <c r="P44" s="5" t="n">
        <f aca="false">$K44*$G44*O44</f>
        <v>0</v>
      </c>
      <c r="Q44" s="5"/>
      <c r="R44" s="6" t="n">
        <f aca="false">I44-1</f>
        <v>40</v>
      </c>
      <c r="S44" s="15" t="n">
        <f aca="false">IF($R44=0,0,VLOOKUP($R44,RTS,2,0))</f>
        <v>0.02036</v>
      </c>
      <c r="T44" s="5" t="n">
        <f aca="false">(1/(1+S44))^R44</f>
        <v>0.446542701070254</v>
      </c>
      <c r="U44" s="1" t="n">
        <f aca="false">IF(R44=0,0,IF($D44&gt;Eindleeftijd,1,VLOOKUP($D44-1,Ervaringssterfte,IF(SoortDeelnemerHoofdverzekerde,2,4),0)))</f>
        <v>0.8773</v>
      </c>
      <c r="V44" s="74" t="n">
        <f aca="false">IF(R44=0,0,IF($D44&gt;Eindleeftijd,1,VLOOKUP($D44-1,qx,$C44-1-StartjaarTafels+2,0)))</f>
        <v>0.0260980846</v>
      </c>
      <c r="W44" s="75" t="n">
        <f aca="false">1-U44*V44</f>
        <v>0.97710415038042</v>
      </c>
      <c r="X44" s="75" t="n">
        <f aca="false">IF($R44=0,W44,X43*W44)</f>
        <v>0.814272412877503</v>
      </c>
      <c r="Y44" s="5" t="n">
        <f aca="false">$T44*$G44*X44</f>
        <v>0</v>
      </c>
      <c r="AA44" s="73" t="n">
        <f aca="false">$B44</f>
        <v>41</v>
      </c>
      <c r="AB44" s="15" t="n">
        <f aca="false">VLOOKUP($AA44,RTS,2,0)</f>
        <v>0.02044</v>
      </c>
      <c r="AC44" s="5" t="n">
        <f aca="false">(1/(1+AB44))^AA44</f>
        <v>0.436228024635262</v>
      </c>
      <c r="AD44" s="1" t="n">
        <f aca="false">IF($D44&gt;Eindleeftijd,1,VLOOKUP($D44,Ervaringssterfte,IF(SoortDeelnemerHoofdverzekerde,3,5),0))</f>
        <v>0.8952</v>
      </c>
      <c r="AE44" s="74" t="n">
        <f aca="false">IF($D44&gt;Eindleeftijd,1,VLOOKUP($D44,qy,$C44-StartjaarTafels+2,0))</f>
        <v>0.0179055554296588</v>
      </c>
      <c r="AF44" s="75" t="n">
        <f aca="false">1-AD44*AE44</f>
        <v>0.98397094677937</v>
      </c>
      <c r="AG44" s="75" t="n">
        <f aca="false">IF($AA44=1,AF44,AG43*AF44)</f>
        <v>0.858281566041115</v>
      </c>
      <c r="AH44" s="5" t="n">
        <f aca="false">$AC44*$G44*AG44</f>
        <v>0</v>
      </c>
      <c r="AI44" s="5"/>
      <c r="AJ44" s="6" t="n">
        <f aca="false">AA44-1</f>
        <v>40</v>
      </c>
      <c r="AK44" s="15" t="n">
        <f aca="false">IF($AJ44=0,0,VLOOKUP($AJ44,RTS,2,0))</f>
        <v>0.02036</v>
      </c>
      <c r="AL44" s="5" t="n">
        <f aca="false">(1/(1+AK44))^AJ44</f>
        <v>0.446542701070254</v>
      </c>
      <c r="AM44" s="1" t="n">
        <f aca="false">IF(AJ44=0,0,IF($D44&gt;Eindleeftijd,1,VLOOKUP($D44-1,Ervaringssterfte,IF(SoortDeelnemerHoofdverzekerde,3,5),0)))</f>
        <v>0.8887</v>
      </c>
      <c r="AN44" s="74" t="n">
        <f aca="false">IF(AJ44=0,0,IF($D44&gt;Eindleeftijd,1,VLOOKUP($D44-1,qy,$C44-1-StartjaarTafels+2,0)))</f>
        <v>0.0154542178541488</v>
      </c>
      <c r="AO44" s="75" t="n">
        <f aca="false">1-AM44*AN44</f>
        <v>0.986265836593018</v>
      </c>
      <c r="AP44" s="75" t="n">
        <f aca="false">IF($AJ44=0,AO44,AP43*AO44)</f>
        <v>0.872263117981636</v>
      </c>
      <c r="AQ44" s="5" t="n">
        <f aca="false">$AL44*$G44*AP44</f>
        <v>0</v>
      </c>
    </row>
    <row r="45" customFormat="false" ht="15" hidden="false" customHeight="true" outlineLevel="0" collapsed="false">
      <c r="B45" s="1" t="n">
        <f aca="false">B44+1</f>
        <v>42</v>
      </c>
      <c r="C45" s="1" t="n">
        <f aca="false">IF(B45=1,Berekeningsjaar,C44+1)</f>
        <v>2067</v>
      </c>
      <c r="D45" s="1" t="n">
        <f aca="false">IF(B45=1,LeeftijdJaarBerDatum,D44+1)</f>
        <v>82</v>
      </c>
      <c r="E45" s="5" t="n">
        <f aca="false">MIN(1,B45/Spreidingsduur)</f>
        <v>1</v>
      </c>
      <c r="F45" s="5" t="n">
        <f aca="false">IF(IsDirectIngaand,IF(NOT(IsLevenslang),IF(D45&lt;EindLeeftijdJaarUitkering,1,0),1),IF(AND(D45&gt;=StartLeeftijdJaarUitkering,IF(NOT(IsLevenslang),D45&lt;EindLeeftijdJaarUitkering,TRUE())),1,0))</f>
        <v>0</v>
      </c>
      <c r="G45" s="9" t="n">
        <f aca="false">((IF(StijgendeFunctieMeenemen=SchalingsfactorMeenemen,1,0)+IF(OR(StijgendeFunctieMeenemen,SchalingsfactorMeenemen),IF(StijgendeFunctieMeenemen,E45,0)*IF(SchalingsfactorMeenemen,SchalingsfactorPercentage,1),0))*IF(AND(OR(IsDirectIngaand,AND(NOT(IsDirectIngaand),D45&gt;=StartLeeftijdJaarUitkering)),OR(IsLevenslang,AND(NOT(IsLevenslang),D45&lt;EindLeeftijdJaarUitkering))),1,0))*F45*(1+StijgingDalingUitkering)^(B45-1)</f>
        <v>0</v>
      </c>
      <c r="H45" s="9"/>
      <c r="I45" s="73" t="n">
        <f aca="false">$B45</f>
        <v>42</v>
      </c>
      <c r="J45" s="15" t="n">
        <f aca="false">VLOOKUP($I45,RTS,2,0)</f>
        <v>0.02052</v>
      </c>
      <c r="K45" s="5" t="n">
        <f aca="false">(1/(1+J45))^I45</f>
        <v>0.426084900722638</v>
      </c>
      <c r="L45" s="1" t="n">
        <f aca="false">IF($D45&gt;Eindleeftijd,1,VLOOKUP($D45,Ervaringssterfte,IF(SoortDeelnemerHoofdverzekerde,2,4),0))</f>
        <v>0.8958</v>
      </c>
      <c r="M45" s="74" t="n">
        <f aca="false">IF($D45&gt;Eindleeftijd,1,VLOOKUP($D45,qx,$C45-StartjaarTafels+2,0))</f>
        <v>0.0346314264</v>
      </c>
      <c r="N45" s="75" t="n">
        <f aca="false">1-L45*M45</f>
        <v>0.96897716823088</v>
      </c>
      <c r="O45" s="75" t="n">
        <f aca="false">IF($I45=1,N45,O44*N45)</f>
        <v>0.767719500939114</v>
      </c>
      <c r="P45" s="5" t="n">
        <f aca="false">$K45*$G45*O45</f>
        <v>0</v>
      </c>
      <c r="Q45" s="5"/>
      <c r="R45" s="6" t="n">
        <f aca="false">I45-1</f>
        <v>41</v>
      </c>
      <c r="S45" s="15" t="n">
        <f aca="false">IF($R45=0,0,VLOOKUP($R45,RTS,2,0))</f>
        <v>0.02044</v>
      </c>
      <c r="T45" s="5" t="n">
        <f aca="false">(1/(1+S45))^R45</f>
        <v>0.436228024635262</v>
      </c>
      <c r="U45" s="1" t="n">
        <f aca="false">IF(R45=0,0,IF($D45&gt;Eindleeftijd,1,VLOOKUP($D45-1,Ervaringssterfte,IF(SoortDeelnemerHoofdverzekerde,2,4),0)))</f>
        <v>0.8857</v>
      </c>
      <c r="V45" s="74" t="n">
        <f aca="false">IF(R45=0,0,IF($D45&gt;Eindleeftijd,1,VLOOKUP($D45-1,qx,$C45-1-StartjaarTafels+2,0)))</f>
        <v>0.0304680048</v>
      </c>
      <c r="W45" s="75" t="n">
        <f aca="false">1-U45*V45</f>
        <v>0.97301448814864</v>
      </c>
      <c r="X45" s="75" t="n">
        <f aca="false">IF($R45=0,W45,X44*W45)</f>
        <v>0.792298855029562</v>
      </c>
      <c r="Y45" s="5" t="n">
        <f aca="false">$T45*$G45*X45</f>
        <v>0</v>
      </c>
      <c r="AA45" s="73" t="n">
        <f aca="false">$B45</f>
        <v>42</v>
      </c>
      <c r="AB45" s="15" t="n">
        <f aca="false">VLOOKUP($AA45,RTS,2,0)</f>
        <v>0.02052</v>
      </c>
      <c r="AC45" s="5" t="n">
        <f aca="false">(1/(1+AB45))^AA45</f>
        <v>0.426084900722638</v>
      </c>
      <c r="AD45" s="1" t="n">
        <f aca="false">IF($D45&gt;Eindleeftijd,1,VLOOKUP($D45,Ervaringssterfte,IF(SoortDeelnemerHoofdverzekerde,3,5),0))</f>
        <v>0.9013</v>
      </c>
      <c r="AE45" s="74" t="n">
        <f aca="false">IF($D45&gt;Eindleeftijd,1,VLOOKUP($D45,qy,$C45-StartjaarTafels+2,0))</f>
        <v>0.0208632091906329</v>
      </c>
      <c r="AF45" s="75" t="n">
        <f aca="false">1-AD45*AE45</f>
        <v>0.981195989556483</v>
      </c>
      <c r="AG45" s="75" t="n">
        <f aca="false">IF($AA45=1,AF45,AG44*AF45)</f>
        <v>0.842142430509799</v>
      </c>
      <c r="AH45" s="5" t="n">
        <f aca="false">$AC45*$G45*AG45</f>
        <v>0</v>
      </c>
      <c r="AI45" s="5"/>
      <c r="AJ45" s="6" t="n">
        <f aca="false">AA45-1</f>
        <v>41</v>
      </c>
      <c r="AK45" s="15" t="n">
        <f aca="false">IF($AJ45=0,0,VLOOKUP($AJ45,RTS,2,0))</f>
        <v>0.02044</v>
      </c>
      <c r="AL45" s="5" t="n">
        <f aca="false">(1/(1+AK45))^AJ45</f>
        <v>0.436228024635262</v>
      </c>
      <c r="AM45" s="1" t="n">
        <f aca="false">IF(AJ45=0,0,IF($D45&gt;Eindleeftijd,1,VLOOKUP($D45-1,Ervaringssterfte,IF(SoortDeelnemerHoofdverzekerde,3,5),0)))</f>
        <v>0.8952</v>
      </c>
      <c r="AN45" s="74" t="n">
        <f aca="false">IF(AJ45=0,0,IF($D45&gt;Eindleeftijd,1,VLOOKUP($D45-1,qy,$C45-1-StartjaarTafels+2,0)))</f>
        <v>0.0179055554296588</v>
      </c>
      <c r="AO45" s="75" t="n">
        <f aca="false">1-AM45*AN45</f>
        <v>0.98397094677937</v>
      </c>
      <c r="AP45" s="75" t="n">
        <f aca="false">IF($AJ45=0,AO45,AP44*AO45)</f>
        <v>0.858281566041115</v>
      </c>
      <c r="AQ45" s="5" t="n">
        <f aca="false">$AL45*$G45*AP45</f>
        <v>0</v>
      </c>
    </row>
    <row r="46" customFormat="false" ht="15" hidden="false" customHeight="true" outlineLevel="0" collapsed="false">
      <c r="B46" s="1" t="n">
        <f aca="false">B45+1</f>
        <v>43</v>
      </c>
      <c r="C46" s="1" t="n">
        <f aca="false">IF(B46=1,Berekeningsjaar,C45+1)</f>
        <v>2068</v>
      </c>
      <c r="D46" s="1" t="n">
        <f aca="false">IF(B46=1,LeeftijdJaarBerDatum,D45+1)</f>
        <v>83</v>
      </c>
      <c r="E46" s="5" t="n">
        <f aca="false">MIN(1,B46/Spreidingsduur)</f>
        <v>1</v>
      </c>
      <c r="F46" s="5" t="n">
        <f aca="false">IF(IsDirectIngaand,IF(NOT(IsLevenslang),IF(D46&lt;EindLeeftijdJaarUitkering,1,0),1),IF(AND(D46&gt;=StartLeeftijdJaarUitkering,IF(NOT(IsLevenslang),D46&lt;EindLeeftijdJaarUitkering,TRUE())),1,0))</f>
        <v>0</v>
      </c>
      <c r="G46" s="9" t="n">
        <f aca="false">((IF(StijgendeFunctieMeenemen=SchalingsfactorMeenemen,1,0)+IF(OR(StijgendeFunctieMeenemen,SchalingsfactorMeenemen),IF(StijgendeFunctieMeenemen,E46,0)*IF(SchalingsfactorMeenemen,SchalingsfactorPercentage,1),0))*IF(AND(OR(IsDirectIngaand,AND(NOT(IsDirectIngaand),D46&gt;=StartLeeftijdJaarUitkering)),OR(IsLevenslang,AND(NOT(IsLevenslang),D46&lt;EindLeeftijdJaarUitkering))),1,0))*F46*(1+StijgingDalingUitkering)^(B46-1)</f>
        <v>0</v>
      </c>
      <c r="H46" s="9"/>
      <c r="I46" s="73" t="n">
        <f aca="false">$B46</f>
        <v>43</v>
      </c>
      <c r="J46" s="15" t="n">
        <f aca="false">VLOOKUP($I46,RTS,2,0)</f>
        <v>0.02059</v>
      </c>
      <c r="K46" s="5" t="n">
        <f aca="false">(1/(1+J46))^I46</f>
        <v>0.41628784121372</v>
      </c>
      <c r="L46" s="1" t="n">
        <f aca="false">IF($D46&gt;Eindleeftijd,1,VLOOKUP($D46,Ervaringssterfte,IF(SoortDeelnemerHoofdverzekerde,2,4),0))</f>
        <v>0.9052</v>
      </c>
      <c r="M46" s="74" t="n">
        <f aca="false">IF($D46&gt;Eindleeftijd,1,VLOOKUP($D46,qx,$C46-StartjaarTafels+2,0))</f>
        <v>0.0401792452</v>
      </c>
      <c r="N46" s="75" t="n">
        <f aca="false">1-L46*M46</f>
        <v>0.96362974724496</v>
      </c>
      <c r="O46" s="75" t="n">
        <f aca="false">IF($I46=1,N46,O45*N46)</f>
        <v>0.739797348644985</v>
      </c>
      <c r="P46" s="5" t="n">
        <f aca="false">$K46*$G46*O46</f>
        <v>0</v>
      </c>
      <c r="Q46" s="5"/>
      <c r="R46" s="6" t="n">
        <f aca="false">I46-1</f>
        <v>42</v>
      </c>
      <c r="S46" s="15" t="n">
        <f aca="false">IF($R46=0,0,VLOOKUP($R46,RTS,2,0))</f>
        <v>0.02052</v>
      </c>
      <c r="T46" s="5" t="n">
        <f aca="false">(1/(1+S46))^R46</f>
        <v>0.426084900722638</v>
      </c>
      <c r="U46" s="1" t="n">
        <f aca="false">IF(R46=0,0,IF($D46&gt;Eindleeftijd,1,VLOOKUP($D46-1,Ervaringssterfte,IF(SoortDeelnemerHoofdverzekerde,2,4),0)))</f>
        <v>0.8958</v>
      </c>
      <c r="V46" s="74" t="n">
        <f aca="false">IF(R46=0,0,IF($D46&gt;Eindleeftijd,1,VLOOKUP($D46-1,qx,$C46-1-StartjaarTafels+2,0)))</f>
        <v>0.0346314264</v>
      </c>
      <c r="W46" s="75" t="n">
        <f aca="false">1-U46*V46</f>
        <v>0.96897716823088</v>
      </c>
      <c r="X46" s="75" t="n">
        <f aca="false">IF($R46=0,W46,X45*W46)</f>
        <v>0.767719500939114</v>
      </c>
      <c r="Y46" s="5" t="n">
        <f aca="false">$T46*$G46*X46</f>
        <v>0</v>
      </c>
      <c r="AA46" s="73" t="n">
        <f aca="false">$B46</f>
        <v>43</v>
      </c>
      <c r="AB46" s="15" t="n">
        <f aca="false">VLOOKUP($AA46,RTS,2,0)</f>
        <v>0.02059</v>
      </c>
      <c r="AC46" s="5" t="n">
        <f aca="false">(1/(1+AB46))^AA46</f>
        <v>0.41628784121372</v>
      </c>
      <c r="AD46" s="1" t="n">
        <f aca="false">IF($D46&gt;Eindleeftijd,1,VLOOKUP($D46,Ervaringssterfte,IF(SoortDeelnemerHoofdverzekerde,3,5),0))</f>
        <v>0.9085</v>
      </c>
      <c r="AE46" s="74" t="n">
        <f aca="false">IF($D46&gt;Eindleeftijd,1,VLOOKUP($D46,qy,$C46-StartjaarTafels+2,0))</f>
        <v>0.024447335666038</v>
      </c>
      <c r="AF46" s="75" t="n">
        <f aca="false">1-AD46*AE46</f>
        <v>0.977789595547405</v>
      </c>
      <c r="AG46" s="75" t="n">
        <f aca="false">IF($AA46=1,AF46,AG45*AF46)</f>
        <v>0.823438106521485</v>
      </c>
      <c r="AH46" s="5" t="n">
        <f aca="false">$AC46*$G46*AG46</f>
        <v>0</v>
      </c>
      <c r="AI46" s="5"/>
      <c r="AJ46" s="6" t="n">
        <f aca="false">AA46-1</f>
        <v>42</v>
      </c>
      <c r="AK46" s="15" t="n">
        <f aca="false">IF($AJ46=0,0,VLOOKUP($AJ46,RTS,2,0))</f>
        <v>0.02052</v>
      </c>
      <c r="AL46" s="5" t="n">
        <f aca="false">(1/(1+AK46))^AJ46</f>
        <v>0.426084900722638</v>
      </c>
      <c r="AM46" s="1" t="n">
        <f aca="false">IF(AJ46=0,0,IF($D46&gt;Eindleeftijd,1,VLOOKUP($D46-1,Ervaringssterfte,IF(SoortDeelnemerHoofdverzekerde,3,5),0)))</f>
        <v>0.9013</v>
      </c>
      <c r="AN46" s="74" t="n">
        <f aca="false">IF(AJ46=0,0,IF($D46&gt;Eindleeftijd,1,VLOOKUP($D46-1,qy,$C46-1-StartjaarTafels+2,0)))</f>
        <v>0.0208632091906329</v>
      </c>
      <c r="AO46" s="75" t="n">
        <f aca="false">1-AM46*AN46</f>
        <v>0.981195989556483</v>
      </c>
      <c r="AP46" s="75" t="n">
        <f aca="false">IF($AJ46=0,AO46,AP45*AO46)</f>
        <v>0.842142430509799</v>
      </c>
      <c r="AQ46" s="5" t="n">
        <f aca="false">$AL46*$G46*AP46</f>
        <v>0</v>
      </c>
    </row>
    <row r="47" customFormat="false" ht="15" hidden="false" customHeight="true" outlineLevel="0" collapsed="false">
      <c r="B47" s="1" t="n">
        <f aca="false">B46+1</f>
        <v>44</v>
      </c>
      <c r="C47" s="1" t="n">
        <f aca="false">IF(B47=1,Berekeningsjaar,C46+1)</f>
        <v>2069</v>
      </c>
      <c r="D47" s="1" t="n">
        <f aca="false">IF(B47=1,LeeftijdJaarBerDatum,D46+1)</f>
        <v>84</v>
      </c>
      <c r="E47" s="5" t="n">
        <f aca="false">MIN(1,B47/Spreidingsduur)</f>
        <v>1</v>
      </c>
      <c r="F47" s="5" t="n">
        <f aca="false">IF(IsDirectIngaand,IF(NOT(IsLevenslang),IF(D47&lt;EindLeeftijdJaarUitkering,1,0),1),IF(AND(D47&gt;=StartLeeftijdJaarUitkering,IF(NOT(IsLevenslang),D47&lt;EindLeeftijdJaarUitkering,TRUE())),1,0))</f>
        <v>0</v>
      </c>
      <c r="G47" s="9" t="n">
        <f aca="false">((IF(StijgendeFunctieMeenemen=SchalingsfactorMeenemen,1,0)+IF(OR(StijgendeFunctieMeenemen,SchalingsfactorMeenemen),IF(StijgendeFunctieMeenemen,E47,0)*IF(SchalingsfactorMeenemen,SchalingsfactorPercentage,1),0))*IF(AND(OR(IsDirectIngaand,AND(NOT(IsDirectIngaand),D47&gt;=StartLeeftijdJaarUitkering)),OR(IsLevenslang,AND(NOT(IsLevenslang),D47&lt;EindLeeftijdJaarUitkering))),1,0))*F47*(1+StijgingDalingUitkering)^(B47-1)</f>
        <v>0</v>
      </c>
      <c r="H47" s="9"/>
      <c r="I47" s="73" t="n">
        <f aca="false">$B47</f>
        <v>44</v>
      </c>
      <c r="J47" s="15" t="n">
        <f aca="false">VLOOKUP($I47,RTS,2,0)</f>
        <v>0.02067</v>
      </c>
      <c r="K47" s="5" t="n">
        <f aca="false">(1/(1+J47))^I47</f>
        <v>0.406485072103871</v>
      </c>
      <c r="L47" s="1" t="n">
        <f aca="false">IF($D47&gt;Eindleeftijd,1,VLOOKUP($D47,Ervaringssterfte,IF(SoortDeelnemerHoofdverzekerde,2,4),0))</f>
        <v>0.911</v>
      </c>
      <c r="M47" s="74" t="n">
        <f aca="false">IF($D47&gt;Eindleeftijd,1,VLOOKUP($D47,qx,$C47-StartjaarTafels+2,0))</f>
        <v>0.0463074563</v>
      </c>
      <c r="N47" s="75" t="n">
        <f aca="false">1-L47*M47</f>
        <v>0.9578139073107</v>
      </c>
      <c r="O47" s="75" t="n">
        <f aca="false">IF($I47=1,N47,O46*N47)</f>
        <v>0.708588189123749</v>
      </c>
      <c r="P47" s="5" t="n">
        <f aca="false">$K47*$G47*O47</f>
        <v>0</v>
      </c>
      <c r="Q47" s="5"/>
      <c r="R47" s="6" t="n">
        <f aca="false">I47-1</f>
        <v>43</v>
      </c>
      <c r="S47" s="15" t="n">
        <f aca="false">IF($R47=0,0,VLOOKUP($R47,RTS,2,0))</f>
        <v>0.02059</v>
      </c>
      <c r="T47" s="5" t="n">
        <f aca="false">(1/(1+S47))^R47</f>
        <v>0.41628784121372</v>
      </c>
      <c r="U47" s="1" t="n">
        <f aca="false">IF(R47=0,0,IF($D47&gt;Eindleeftijd,1,VLOOKUP($D47-1,Ervaringssterfte,IF(SoortDeelnemerHoofdverzekerde,2,4),0)))</f>
        <v>0.9052</v>
      </c>
      <c r="V47" s="74" t="n">
        <f aca="false">IF(R47=0,0,IF($D47&gt;Eindleeftijd,1,VLOOKUP($D47-1,qx,$C47-1-StartjaarTafels+2,0)))</f>
        <v>0.0401792452</v>
      </c>
      <c r="W47" s="75" t="n">
        <f aca="false">1-U47*V47</f>
        <v>0.96362974724496</v>
      </c>
      <c r="X47" s="75" t="n">
        <f aca="false">IF($R47=0,W47,X46*W47)</f>
        <v>0.739797348644985</v>
      </c>
      <c r="Y47" s="5" t="n">
        <f aca="false">$T47*$G47*X47</f>
        <v>0</v>
      </c>
      <c r="AA47" s="73" t="n">
        <f aca="false">$B47</f>
        <v>44</v>
      </c>
      <c r="AB47" s="15" t="n">
        <f aca="false">VLOOKUP($AA47,RTS,2,0)</f>
        <v>0.02067</v>
      </c>
      <c r="AC47" s="5" t="n">
        <f aca="false">(1/(1+AB47))^AA47</f>
        <v>0.406485072103871</v>
      </c>
      <c r="AD47" s="1" t="n">
        <f aca="false">IF($D47&gt;Eindleeftijd,1,VLOOKUP($D47,Ervaringssterfte,IF(SoortDeelnemerHoofdverzekerde,3,5),0))</f>
        <v>0.9138</v>
      </c>
      <c r="AE47" s="74" t="n">
        <f aca="false">IF($D47&gt;Eindleeftijd,1,VLOOKUP($D47,qy,$C47-StartjaarTafels+2,0))</f>
        <v>0.0284039447321919</v>
      </c>
      <c r="AF47" s="75" t="n">
        <f aca="false">1-AD47*AE47</f>
        <v>0.974044475303723</v>
      </c>
      <c r="AG47" s="75" t="n">
        <f aca="false">IF($AA47=1,AF47,AG46*AF47)</f>
        <v>0.802065338411811</v>
      </c>
      <c r="AH47" s="5" t="n">
        <f aca="false">$AC47*$G47*AG47</f>
        <v>0</v>
      </c>
      <c r="AI47" s="5"/>
      <c r="AJ47" s="6" t="n">
        <f aca="false">AA47-1</f>
        <v>43</v>
      </c>
      <c r="AK47" s="15" t="n">
        <f aca="false">IF($AJ47=0,0,VLOOKUP($AJ47,RTS,2,0))</f>
        <v>0.02059</v>
      </c>
      <c r="AL47" s="5" t="n">
        <f aca="false">(1/(1+AK47))^AJ47</f>
        <v>0.41628784121372</v>
      </c>
      <c r="AM47" s="1" t="n">
        <f aca="false">IF(AJ47=0,0,IF($D47&gt;Eindleeftijd,1,VLOOKUP($D47-1,Ervaringssterfte,IF(SoortDeelnemerHoofdverzekerde,3,5),0)))</f>
        <v>0.9085</v>
      </c>
      <c r="AN47" s="74" t="n">
        <f aca="false">IF(AJ47=0,0,IF($D47&gt;Eindleeftijd,1,VLOOKUP($D47-1,qy,$C47-1-StartjaarTafels+2,0)))</f>
        <v>0.024447335666038</v>
      </c>
      <c r="AO47" s="75" t="n">
        <f aca="false">1-AM47*AN47</f>
        <v>0.977789595547405</v>
      </c>
      <c r="AP47" s="75" t="n">
        <f aca="false">IF($AJ47=0,AO47,AP46*AO47)</f>
        <v>0.823438106521485</v>
      </c>
      <c r="AQ47" s="5" t="n">
        <f aca="false">$AL47*$G47*AP47</f>
        <v>0</v>
      </c>
    </row>
    <row r="48" customFormat="false" ht="15" hidden="false" customHeight="true" outlineLevel="0" collapsed="false">
      <c r="B48" s="1" t="n">
        <f aca="false">B47+1</f>
        <v>45</v>
      </c>
      <c r="C48" s="1" t="n">
        <f aca="false">IF(B48=1,Berekeningsjaar,C47+1)</f>
        <v>2070</v>
      </c>
      <c r="D48" s="1" t="n">
        <f aca="false">IF(B48=1,LeeftijdJaarBerDatum,D47+1)</f>
        <v>85</v>
      </c>
      <c r="E48" s="5" t="n">
        <f aca="false">MIN(1,B48/Spreidingsduur)</f>
        <v>1</v>
      </c>
      <c r="F48" s="5" t="n">
        <f aca="false">IF(IsDirectIngaand,IF(NOT(IsLevenslang),IF(D48&lt;EindLeeftijdJaarUitkering,1,0),1),IF(AND(D48&gt;=StartLeeftijdJaarUitkering,IF(NOT(IsLevenslang),D48&lt;EindLeeftijdJaarUitkering,TRUE())),1,0))</f>
        <v>0</v>
      </c>
      <c r="G48" s="9" t="n">
        <f aca="false">((IF(StijgendeFunctieMeenemen=SchalingsfactorMeenemen,1,0)+IF(OR(StijgendeFunctieMeenemen,SchalingsfactorMeenemen),IF(StijgendeFunctieMeenemen,E48,0)*IF(SchalingsfactorMeenemen,SchalingsfactorPercentage,1),0))*IF(AND(OR(IsDirectIngaand,AND(NOT(IsDirectIngaand),D48&gt;=StartLeeftijdJaarUitkering)),OR(IsLevenslang,AND(NOT(IsLevenslang),D48&lt;EindLeeftijdJaarUitkering))),1,0))*F48*(1+StijgingDalingUitkering)^(B48-1)</f>
        <v>0</v>
      </c>
      <c r="H48" s="9"/>
      <c r="I48" s="73" t="n">
        <f aca="false">$B48</f>
        <v>45</v>
      </c>
      <c r="J48" s="15" t="n">
        <f aca="false">VLOOKUP($I48,RTS,2,0)</f>
        <v>0.02074</v>
      </c>
      <c r="K48" s="5" t="n">
        <f aca="false">(1/(1+J48))^I48</f>
        <v>0.397026023400633</v>
      </c>
      <c r="L48" s="1" t="n">
        <f aca="false">IF($D48&gt;Eindleeftijd,1,VLOOKUP($D48,Ervaringssterfte,IF(SoortDeelnemerHoofdverzekerde,2,4),0))</f>
        <v>0.9169</v>
      </c>
      <c r="M48" s="74" t="n">
        <f aca="false">IF($D48&gt;Eindleeftijd,1,VLOOKUP($D48,qx,$C48-StartjaarTafels+2,0))</f>
        <v>0.0533880529</v>
      </c>
      <c r="N48" s="75" t="n">
        <f aca="false">1-L48*M48</f>
        <v>0.95104849429599</v>
      </c>
      <c r="O48" s="75" t="n">
        <f aca="false">IF($I48=1,N48,O47*N48)</f>
        <v>0.673901730342064</v>
      </c>
      <c r="P48" s="5" t="n">
        <f aca="false">$K48*$G48*O48</f>
        <v>0</v>
      </c>
      <c r="Q48" s="5"/>
      <c r="R48" s="6" t="n">
        <f aca="false">I48-1</f>
        <v>44</v>
      </c>
      <c r="S48" s="15" t="n">
        <f aca="false">IF($R48=0,0,VLOOKUP($R48,RTS,2,0))</f>
        <v>0.02067</v>
      </c>
      <c r="T48" s="5" t="n">
        <f aca="false">(1/(1+S48))^R48</f>
        <v>0.406485072103871</v>
      </c>
      <c r="U48" s="1" t="n">
        <f aca="false">IF(R48=0,0,IF($D48&gt;Eindleeftijd,1,VLOOKUP($D48-1,Ervaringssterfte,IF(SoortDeelnemerHoofdverzekerde,2,4),0)))</f>
        <v>0.911</v>
      </c>
      <c r="V48" s="74" t="n">
        <f aca="false">IF(R48=0,0,IF($D48&gt;Eindleeftijd,1,VLOOKUP($D48-1,qx,$C48-1-StartjaarTafels+2,0)))</f>
        <v>0.0463074563</v>
      </c>
      <c r="W48" s="75" t="n">
        <f aca="false">1-U48*V48</f>
        <v>0.9578139073107</v>
      </c>
      <c r="X48" s="75" t="n">
        <f aca="false">IF($R48=0,W48,X47*W48)</f>
        <v>0.708588189123749</v>
      </c>
      <c r="Y48" s="5" t="n">
        <f aca="false">$T48*$G48*X48</f>
        <v>0</v>
      </c>
      <c r="AA48" s="73" t="n">
        <f aca="false">$B48</f>
        <v>45</v>
      </c>
      <c r="AB48" s="15" t="n">
        <f aca="false">VLOOKUP($AA48,RTS,2,0)</f>
        <v>0.02074</v>
      </c>
      <c r="AC48" s="5" t="n">
        <f aca="false">(1/(1+AB48))^AA48</f>
        <v>0.397026023400633</v>
      </c>
      <c r="AD48" s="1" t="n">
        <f aca="false">IF($D48&gt;Eindleeftijd,1,VLOOKUP($D48,Ervaringssterfte,IF(SoortDeelnemerHoofdverzekerde,3,5),0))</f>
        <v>0.9177</v>
      </c>
      <c r="AE48" s="74" t="n">
        <f aca="false">IF($D48&gt;Eindleeftijd,1,VLOOKUP($D48,qy,$C48-StartjaarTafels+2,0))</f>
        <v>0.0340276203716375</v>
      </c>
      <c r="AF48" s="75" t="n">
        <f aca="false">1-AD48*AE48</f>
        <v>0.968772852784948</v>
      </c>
      <c r="AG48" s="75" t="n">
        <f aca="false">IF($AA48=1,AF48,AG47*AF48)</f>
        <v>0.777019126013135</v>
      </c>
      <c r="AH48" s="5" t="n">
        <f aca="false">$AC48*$G48*AG48</f>
        <v>0</v>
      </c>
      <c r="AI48" s="5"/>
      <c r="AJ48" s="6" t="n">
        <f aca="false">AA48-1</f>
        <v>44</v>
      </c>
      <c r="AK48" s="15" t="n">
        <f aca="false">IF($AJ48=0,0,VLOOKUP($AJ48,RTS,2,0))</f>
        <v>0.02067</v>
      </c>
      <c r="AL48" s="5" t="n">
        <f aca="false">(1/(1+AK48))^AJ48</f>
        <v>0.406485072103871</v>
      </c>
      <c r="AM48" s="1" t="n">
        <f aca="false">IF(AJ48=0,0,IF($D48&gt;Eindleeftijd,1,VLOOKUP($D48-1,Ervaringssterfte,IF(SoortDeelnemerHoofdverzekerde,3,5),0)))</f>
        <v>0.9138</v>
      </c>
      <c r="AN48" s="74" t="n">
        <f aca="false">IF(AJ48=0,0,IF($D48&gt;Eindleeftijd,1,VLOOKUP($D48-1,qy,$C48-1-StartjaarTafels+2,0)))</f>
        <v>0.0284039447321919</v>
      </c>
      <c r="AO48" s="75" t="n">
        <f aca="false">1-AM48*AN48</f>
        <v>0.974044475303723</v>
      </c>
      <c r="AP48" s="75" t="n">
        <f aca="false">IF($AJ48=0,AO48,AP47*AO48)</f>
        <v>0.802065338411811</v>
      </c>
      <c r="AQ48" s="5" t="n">
        <f aca="false">$AL48*$G48*AP48</f>
        <v>0</v>
      </c>
    </row>
    <row r="49" customFormat="false" ht="15" hidden="false" customHeight="true" outlineLevel="0" collapsed="false">
      <c r="B49" s="1" t="n">
        <f aca="false">B48+1</f>
        <v>46</v>
      </c>
      <c r="C49" s="1" t="n">
        <f aca="false">IF(B49=1,Berekeningsjaar,C48+1)</f>
        <v>2071</v>
      </c>
      <c r="D49" s="1" t="n">
        <f aca="false">IF(B49=1,LeeftijdJaarBerDatum,D48+1)</f>
        <v>86</v>
      </c>
      <c r="E49" s="5" t="n">
        <f aca="false">MIN(1,B49/Spreidingsduur)</f>
        <v>1</v>
      </c>
      <c r="F49" s="5" t="n">
        <f aca="false">IF(IsDirectIngaand,IF(NOT(IsLevenslang),IF(D49&lt;EindLeeftijdJaarUitkering,1,0),1),IF(AND(D49&gt;=StartLeeftijdJaarUitkering,IF(NOT(IsLevenslang),D49&lt;EindLeeftijdJaarUitkering,TRUE())),1,0))</f>
        <v>0</v>
      </c>
      <c r="G49" s="9" t="n">
        <f aca="false">((IF(StijgendeFunctieMeenemen=SchalingsfactorMeenemen,1,0)+IF(OR(StijgendeFunctieMeenemen,SchalingsfactorMeenemen),IF(StijgendeFunctieMeenemen,E49,0)*IF(SchalingsfactorMeenemen,SchalingsfactorPercentage,1),0))*IF(AND(OR(IsDirectIngaand,AND(NOT(IsDirectIngaand),D49&gt;=StartLeeftijdJaarUitkering)),OR(IsLevenslang,AND(NOT(IsLevenslang),D49&lt;EindLeeftijdJaarUitkering))),1,0))*F49*(1+StijgingDalingUitkering)^(B49-1)</f>
        <v>0</v>
      </c>
      <c r="H49" s="9"/>
      <c r="I49" s="73" t="n">
        <f aca="false">$B49</f>
        <v>46</v>
      </c>
      <c r="J49" s="15" t="n">
        <f aca="false">VLOOKUP($I49,RTS,2,0)</f>
        <v>0.0208</v>
      </c>
      <c r="K49" s="5" t="n">
        <f aca="false">(1/(1+J49))^I49</f>
        <v>0.387908750560382</v>
      </c>
      <c r="L49" s="1" t="n">
        <f aca="false">IF($D49&gt;Eindleeftijd,1,VLOOKUP($D49,Ervaringssterfte,IF(SoortDeelnemerHoofdverzekerde,2,4),0))</f>
        <v>0.9223</v>
      </c>
      <c r="M49" s="74" t="n">
        <f aca="false">IF($D49&gt;Eindleeftijd,1,VLOOKUP($D49,qx,$C49-StartjaarTafels+2,0))</f>
        <v>0.0622896593</v>
      </c>
      <c r="N49" s="75" t="n">
        <f aca="false">1-L49*M49</f>
        <v>0.94255024722761</v>
      </c>
      <c r="O49" s="75" t="n">
        <f aca="false">IF($I49=1,N49,O48*N49)</f>
        <v>0.635186242541026</v>
      </c>
      <c r="P49" s="5" t="n">
        <f aca="false">$K49*$G49*O49</f>
        <v>0</v>
      </c>
      <c r="Q49" s="5"/>
      <c r="R49" s="6" t="n">
        <f aca="false">I49-1</f>
        <v>45</v>
      </c>
      <c r="S49" s="15" t="n">
        <f aca="false">IF($R49=0,0,VLOOKUP($R49,RTS,2,0))</f>
        <v>0.02074</v>
      </c>
      <c r="T49" s="5" t="n">
        <f aca="false">(1/(1+S49))^R49</f>
        <v>0.397026023400633</v>
      </c>
      <c r="U49" s="1" t="n">
        <f aca="false">IF(R49=0,0,IF($D49&gt;Eindleeftijd,1,VLOOKUP($D49-1,Ervaringssterfte,IF(SoortDeelnemerHoofdverzekerde,2,4),0)))</f>
        <v>0.9169</v>
      </c>
      <c r="V49" s="74" t="n">
        <f aca="false">IF(R49=0,0,IF($D49&gt;Eindleeftijd,1,VLOOKUP($D49-1,qx,$C49-1-StartjaarTafels+2,0)))</f>
        <v>0.0533880529</v>
      </c>
      <c r="W49" s="75" t="n">
        <f aca="false">1-U49*V49</f>
        <v>0.95104849429599</v>
      </c>
      <c r="X49" s="75" t="n">
        <f aca="false">IF($R49=0,W49,X48*W49)</f>
        <v>0.673901730342064</v>
      </c>
      <c r="Y49" s="5" t="n">
        <f aca="false">$T49*$G49*X49</f>
        <v>0</v>
      </c>
      <c r="AA49" s="73" t="n">
        <f aca="false">$B49</f>
        <v>46</v>
      </c>
      <c r="AB49" s="15" t="n">
        <f aca="false">VLOOKUP($AA49,RTS,2,0)</f>
        <v>0.0208</v>
      </c>
      <c r="AC49" s="5" t="n">
        <f aca="false">(1/(1+AB49))^AA49</f>
        <v>0.387908750560382</v>
      </c>
      <c r="AD49" s="1" t="n">
        <f aca="false">IF($D49&gt;Eindleeftijd,1,VLOOKUP($D49,Ervaringssterfte,IF(SoortDeelnemerHoofdverzekerde,3,5),0))</f>
        <v>0.9212</v>
      </c>
      <c r="AE49" s="74" t="n">
        <f aca="false">IF($D49&gt;Eindleeftijd,1,VLOOKUP($D49,qy,$C49-StartjaarTafels+2,0))</f>
        <v>0.040635553263464</v>
      </c>
      <c r="AF49" s="75" t="n">
        <f aca="false">1-AD49*AE49</f>
        <v>0.962566528333697</v>
      </c>
      <c r="AG49" s="75" t="n">
        <f aca="false">IF($AA49=1,AF49,AG48*AF49)</f>
        <v>0.747932602575347</v>
      </c>
      <c r="AH49" s="5" t="n">
        <f aca="false">$AC49*$G49*AG49</f>
        <v>0</v>
      </c>
      <c r="AI49" s="5"/>
      <c r="AJ49" s="6" t="n">
        <f aca="false">AA49-1</f>
        <v>45</v>
      </c>
      <c r="AK49" s="15" t="n">
        <f aca="false">IF($AJ49=0,0,VLOOKUP($AJ49,RTS,2,0))</f>
        <v>0.02074</v>
      </c>
      <c r="AL49" s="5" t="n">
        <f aca="false">(1/(1+AK49))^AJ49</f>
        <v>0.397026023400633</v>
      </c>
      <c r="AM49" s="1" t="n">
        <f aca="false">IF(AJ49=0,0,IF($D49&gt;Eindleeftijd,1,VLOOKUP($D49-1,Ervaringssterfte,IF(SoortDeelnemerHoofdverzekerde,3,5),0)))</f>
        <v>0.9177</v>
      </c>
      <c r="AN49" s="74" t="n">
        <f aca="false">IF(AJ49=0,0,IF($D49&gt;Eindleeftijd,1,VLOOKUP($D49-1,qy,$C49-1-StartjaarTafels+2,0)))</f>
        <v>0.0340276203716375</v>
      </c>
      <c r="AO49" s="75" t="n">
        <f aca="false">1-AM49*AN49</f>
        <v>0.968772852784948</v>
      </c>
      <c r="AP49" s="75" t="n">
        <f aca="false">IF($AJ49=0,AO49,AP48*AO49)</f>
        <v>0.777019126013135</v>
      </c>
      <c r="AQ49" s="5" t="n">
        <f aca="false">$AL49*$G49*AP49</f>
        <v>0</v>
      </c>
    </row>
    <row r="50" customFormat="false" ht="15" hidden="false" customHeight="true" outlineLevel="0" collapsed="false">
      <c r="B50" s="1" t="n">
        <f aca="false">B49+1</f>
        <v>47</v>
      </c>
      <c r="C50" s="1" t="n">
        <f aca="false">IF(B50=1,Berekeningsjaar,C49+1)</f>
        <v>2072</v>
      </c>
      <c r="D50" s="1" t="n">
        <f aca="false">IF(B50=1,LeeftijdJaarBerDatum,D49+1)</f>
        <v>87</v>
      </c>
      <c r="E50" s="5" t="n">
        <f aca="false">MIN(1,B50/Spreidingsduur)</f>
        <v>1</v>
      </c>
      <c r="F50" s="5" t="n">
        <f aca="false">IF(IsDirectIngaand,IF(NOT(IsLevenslang),IF(D50&lt;EindLeeftijdJaarUitkering,1,0),1),IF(AND(D50&gt;=StartLeeftijdJaarUitkering,IF(NOT(IsLevenslang),D50&lt;EindLeeftijdJaarUitkering,TRUE())),1,0))</f>
        <v>0</v>
      </c>
      <c r="G50" s="9" t="n">
        <f aca="false">((IF(StijgendeFunctieMeenemen=SchalingsfactorMeenemen,1,0)+IF(OR(StijgendeFunctieMeenemen,SchalingsfactorMeenemen),IF(StijgendeFunctieMeenemen,E50,0)*IF(SchalingsfactorMeenemen,SchalingsfactorPercentage,1),0))*IF(AND(OR(IsDirectIngaand,AND(NOT(IsDirectIngaand),D50&gt;=StartLeeftijdJaarUitkering)),OR(IsLevenslang,AND(NOT(IsLevenslang),D50&lt;EindLeeftijdJaarUitkering))),1,0))*F50*(1+StijgingDalingUitkering)^(B50-1)</f>
        <v>0</v>
      </c>
      <c r="H50" s="9"/>
      <c r="I50" s="73" t="n">
        <f aca="false">$B50</f>
        <v>47</v>
      </c>
      <c r="J50" s="15" t="n">
        <f aca="false">VLOOKUP($I50,RTS,2,0)</f>
        <v>0.02086</v>
      </c>
      <c r="K50" s="5" t="n">
        <f aca="false">(1/(1+J50))^I50</f>
        <v>0.378956355472697</v>
      </c>
      <c r="L50" s="1" t="n">
        <f aca="false">IF($D50&gt;Eindleeftijd,1,VLOOKUP($D50,Ervaringssterfte,IF(SoortDeelnemerHoofdverzekerde,2,4),0))</f>
        <v>0.9306</v>
      </c>
      <c r="M50" s="74" t="n">
        <f aca="false">IF($D50&gt;Eindleeftijd,1,VLOOKUP($D50,qx,$C50-StartjaarTafels+2,0))</f>
        <v>0.0721913163</v>
      </c>
      <c r="N50" s="75" t="n">
        <f aca="false">1-L50*M50</f>
        <v>0.93281876105122</v>
      </c>
      <c r="O50" s="75" t="n">
        <f aca="false">IF($I50=1,N50,O49*N50)</f>
        <v>0.5925136438039</v>
      </c>
      <c r="P50" s="5" t="n">
        <f aca="false">$K50*$G50*O50</f>
        <v>0</v>
      </c>
      <c r="Q50" s="5"/>
      <c r="R50" s="6" t="n">
        <f aca="false">I50-1</f>
        <v>46</v>
      </c>
      <c r="S50" s="15" t="n">
        <f aca="false">IF($R50=0,0,VLOOKUP($R50,RTS,2,0))</f>
        <v>0.0208</v>
      </c>
      <c r="T50" s="5" t="n">
        <f aca="false">(1/(1+S50))^R50</f>
        <v>0.387908750560382</v>
      </c>
      <c r="U50" s="1" t="n">
        <f aca="false">IF(R50=0,0,IF($D50&gt;Eindleeftijd,1,VLOOKUP($D50-1,Ervaringssterfte,IF(SoortDeelnemerHoofdverzekerde,2,4),0)))</f>
        <v>0.9223</v>
      </c>
      <c r="V50" s="74" t="n">
        <f aca="false">IF(R50=0,0,IF($D50&gt;Eindleeftijd,1,VLOOKUP($D50-1,qx,$C50-1-StartjaarTafels+2,0)))</f>
        <v>0.0622896593</v>
      </c>
      <c r="W50" s="75" t="n">
        <f aca="false">1-U50*V50</f>
        <v>0.94255024722761</v>
      </c>
      <c r="X50" s="75" t="n">
        <f aca="false">IF($R50=0,W50,X49*W50)</f>
        <v>0.635186242541026</v>
      </c>
      <c r="Y50" s="5" t="n">
        <f aca="false">$T50*$G50*X50</f>
        <v>0</v>
      </c>
      <c r="AA50" s="73" t="n">
        <f aca="false">$B50</f>
        <v>47</v>
      </c>
      <c r="AB50" s="15" t="n">
        <f aca="false">VLOOKUP($AA50,RTS,2,0)</f>
        <v>0.02086</v>
      </c>
      <c r="AC50" s="5" t="n">
        <f aca="false">(1/(1+AB50))^AA50</f>
        <v>0.378956355472697</v>
      </c>
      <c r="AD50" s="1" t="n">
        <f aca="false">IF($D50&gt;Eindleeftijd,1,VLOOKUP($D50,Ervaringssterfte,IF(SoortDeelnemerHoofdverzekerde,3,5),0))</f>
        <v>0.925</v>
      </c>
      <c r="AE50" s="74" t="n">
        <f aca="false">IF($D50&gt;Eindleeftijd,1,VLOOKUP($D50,qy,$C50-StartjaarTafels+2,0))</f>
        <v>0.0488368197378684</v>
      </c>
      <c r="AF50" s="75" t="n">
        <f aca="false">1-AD50*AE50</f>
        <v>0.954825941742472</v>
      </c>
      <c r="AG50" s="75" t="n">
        <f aca="false">IF($AA50=1,AF50,AG49*AF50)</f>
        <v>0.714145451613903</v>
      </c>
      <c r="AH50" s="5" t="n">
        <f aca="false">$AC50*$G50*AG50</f>
        <v>0</v>
      </c>
      <c r="AI50" s="5"/>
      <c r="AJ50" s="6" t="n">
        <f aca="false">AA50-1</f>
        <v>46</v>
      </c>
      <c r="AK50" s="15" t="n">
        <f aca="false">IF($AJ50=0,0,VLOOKUP($AJ50,RTS,2,0))</f>
        <v>0.0208</v>
      </c>
      <c r="AL50" s="5" t="n">
        <f aca="false">(1/(1+AK50))^AJ50</f>
        <v>0.387908750560382</v>
      </c>
      <c r="AM50" s="1" t="n">
        <f aca="false">IF(AJ50=0,0,IF($D50&gt;Eindleeftijd,1,VLOOKUP($D50-1,Ervaringssterfte,IF(SoortDeelnemerHoofdverzekerde,3,5),0)))</f>
        <v>0.9212</v>
      </c>
      <c r="AN50" s="74" t="n">
        <f aca="false">IF(AJ50=0,0,IF($D50&gt;Eindleeftijd,1,VLOOKUP($D50-1,qy,$C50-1-StartjaarTafels+2,0)))</f>
        <v>0.040635553263464</v>
      </c>
      <c r="AO50" s="75" t="n">
        <f aca="false">1-AM50*AN50</f>
        <v>0.962566528333697</v>
      </c>
      <c r="AP50" s="75" t="n">
        <f aca="false">IF($AJ50=0,AO50,AP49*AO50)</f>
        <v>0.747932602575347</v>
      </c>
      <c r="AQ50" s="5" t="n">
        <f aca="false">$AL50*$G50*AP50</f>
        <v>0</v>
      </c>
    </row>
    <row r="51" customFormat="false" ht="15" hidden="false" customHeight="true" outlineLevel="0" collapsed="false">
      <c r="B51" s="1" t="n">
        <f aca="false">B50+1</f>
        <v>48</v>
      </c>
      <c r="C51" s="1" t="n">
        <f aca="false">IF(B51=1,Berekeningsjaar,C50+1)</f>
        <v>2073</v>
      </c>
      <c r="D51" s="1" t="n">
        <f aca="false">IF(B51=1,LeeftijdJaarBerDatum,D50+1)</f>
        <v>88</v>
      </c>
      <c r="E51" s="5" t="n">
        <f aca="false">MIN(1,B51/Spreidingsduur)</f>
        <v>1</v>
      </c>
      <c r="F51" s="5" t="n">
        <f aca="false">IF(IsDirectIngaand,IF(NOT(IsLevenslang),IF(D51&lt;EindLeeftijdJaarUitkering,1,0),1),IF(AND(D51&gt;=StartLeeftijdJaarUitkering,IF(NOT(IsLevenslang),D51&lt;EindLeeftijdJaarUitkering,TRUE())),1,0))</f>
        <v>0</v>
      </c>
      <c r="G51" s="9" t="n">
        <f aca="false">((IF(StijgendeFunctieMeenemen=SchalingsfactorMeenemen,1,0)+IF(OR(StijgendeFunctieMeenemen,SchalingsfactorMeenemen),IF(StijgendeFunctieMeenemen,E51,0)*IF(SchalingsfactorMeenemen,SchalingsfactorPercentage,1),0))*IF(AND(OR(IsDirectIngaand,AND(NOT(IsDirectIngaand),D51&gt;=StartLeeftijdJaarUitkering)),OR(IsLevenslang,AND(NOT(IsLevenslang),D51&lt;EindLeeftijdJaarUitkering))),1,0))*F51*(1+StijgingDalingUitkering)^(B51-1)</f>
        <v>0</v>
      </c>
      <c r="H51" s="9"/>
      <c r="I51" s="73" t="n">
        <f aca="false">$B51</f>
        <v>48</v>
      </c>
      <c r="J51" s="15" t="n">
        <f aca="false">VLOOKUP($I51,RTS,2,0)</f>
        <v>0.02092</v>
      </c>
      <c r="K51" s="5" t="n">
        <f aca="false">(1/(1+J51))^I51</f>
        <v>0.370167114390098</v>
      </c>
      <c r="L51" s="1" t="n">
        <f aca="false">IF($D51&gt;Eindleeftijd,1,VLOOKUP($D51,Ervaringssterfte,IF(SoortDeelnemerHoofdverzekerde,2,4),0))</f>
        <v>0.9372</v>
      </c>
      <c r="M51" s="74" t="n">
        <f aca="false">IF($D51&gt;Eindleeftijd,1,VLOOKUP($D51,qx,$C51-StartjaarTafels+2,0))</f>
        <v>0.0853310076</v>
      </c>
      <c r="N51" s="75" t="n">
        <f aca="false">1-L51*M51</f>
        <v>0.92002777967728</v>
      </c>
      <c r="O51" s="75" t="n">
        <f aca="false">IF($I51=1,N51,O50*N51)</f>
        <v>0.545129012137397</v>
      </c>
      <c r="P51" s="5" t="n">
        <f aca="false">$K51*$G51*O51</f>
        <v>0</v>
      </c>
      <c r="Q51" s="5"/>
      <c r="R51" s="6" t="n">
        <f aca="false">I51-1</f>
        <v>47</v>
      </c>
      <c r="S51" s="15" t="n">
        <f aca="false">IF($R51=0,0,VLOOKUP($R51,RTS,2,0))</f>
        <v>0.02086</v>
      </c>
      <c r="T51" s="5" t="n">
        <f aca="false">(1/(1+S51))^R51</f>
        <v>0.378956355472697</v>
      </c>
      <c r="U51" s="1" t="n">
        <f aca="false">IF(R51=0,0,IF($D51&gt;Eindleeftijd,1,VLOOKUP($D51-1,Ervaringssterfte,IF(SoortDeelnemerHoofdverzekerde,2,4),0)))</f>
        <v>0.9306</v>
      </c>
      <c r="V51" s="74" t="n">
        <f aca="false">IF(R51=0,0,IF($D51&gt;Eindleeftijd,1,VLOOKUP($D51-1,qx,$C51-1-StartjaarTafels+2,0)))</f>
        <v>0.0721913163</v>
      </c>
      <c r="W51" s="75" t="n">
        <f aca="false">1-U51*V51</f>
        <v>0.93281876105122</v>
      </c>
      <c r="X51" s="75" t="n">
        <f aca="false">IF($R51=0,W51,X50*W51)</f>
        <v>0.5925136438039</v>
      </c>
      <c r="Y51" s="5" t="n">
        <f aca="false">$T51*$G51*X51</f>
        <v>0</v>
      </c>
      <c r="AA51" s="73" t="n">
        <f aca="false">$B51</f>
        <v>48</v>
      </c>
      <c r="AB51" s="15" t="n">
        <f aca="false">VLOOKUP($AA51,RTS,2,0)</f>
        <v>0.02092</v>
      </c>
      <c r="AC51" s="5" t="n">
        <f aca="false">(1/(1+AB51))^AA51</f>
        <v>0.370167114390098</v>
      </c>
      <c r="AD51" s="1" t="n">
        <f aca="false">IF($D51&gt;Eindleeftijd,1,VLOOKUP($D51,Ervaringssterfte,IF(SoortDeelnemerHoofdverzekerde,3,5),0))</f>
        <v>0.9299</v>
      </c>
      <c r="AE51" s="74" t="n">
        <f aca="false">IF($D51&gt;Eindleeftijd,1,VLOOKUP($D51,qy,$C51-StartjaarTafels+2,0))</f>
        <v>0.0575406242816039</v>
      </c>
      <c r="AF51" s="75" t="n">
        <f aca="false">1-AD51*AE51</f>
        <v>0.946492973480537</v>
      </c>
      <c r="AG51" s="75" t="n">
        <f aca="false">IF($AA51=1,AF51,AG50*AF51)</f>
        <v>0.675933651995644</v>
      </c>
      <c r="AH51" s="5" t="n">
        <f aca="false">$AC51*$G51*AG51</f>
        <v>0</v>
      </c>
      <c r="AI51" s="5"/>
      <c r="AJ51" s="6" t="n">
        <f aca="false">AA51-1</f>
        <v>47</v>
      </c>
      <c r="AK51" s="15" t="n">
        <f aca="false">IF($AJ51=0,0,VLOOKUP($AJ51,RTS,2,0))</f>
        <v>0.02086</v>
      </c>
      <c r="AL51" s="5" t="n">
        <f aca="false">(1/(1+AK51))^AJ51</f>
        <v>0.378956355472697</v>
      </c>
      <c r="AM51" s="1" t="n">
        <f aca="false">IF(AJ51=0,0,IF($D51&gt;Eindleeftijd,1,VLOOKUP($D51-1,Ervaringssterfte,IF(SoortDeelnemerHoofdverzekerde,3,5),0)))</f>
        <v>0.925</v>
      </c>
      <c r="AN51" s="74" t="n">
        <f aca="false">IF(AJ51=0,0,IF($D51&gt;Eindleeftijd,1,VLOOKUP($D51-1,qy,$C51-1-StartjaarTafels+2,0)))</f>
        <v>0.0488368197378684</v>
      </c>
      <c r="AO51" s="75" t="n">
        <f aca="false">1-AM51*AN51</f>
        <v>0.954825941742472</v>
      </c>
      <c r="AP51" s="75" t="n">
        <f aca="false">IF($AJ51=0,AO51,AP50*AO51)</f>
        <v>0.714145451613903</v>
      </c>
      <c r="AQ51" s="5" t="n">
        <f aca="false">$AL51*$G51*AP51</f>
        <v>0</v>
      </c>
    </row>
    <row r="52" customFormat="false" ht="15" hidden="false" customHeight="true" outlineLevel="0" collapsed="false">
      <c r="B52" s="1" t="n">
        <f aca="false">B51+1</f>
        <v>49</v>
      </c>
      <c r="C52" s="1" t="n">
        <f aca="false">IF(B52=1,Berekeningsjaar,C51+1)</f>
        <v>2074</v>
      </c>
      <c r="D52" s="1" t="n">
        <f aca="false">IF(B52=1,LeeftijdJaarBerDatum,D51+1)</f>
        <v>89</v>
      </c>
      <c r="E52" s="5" t="n">
        <f aca="false">MIN(1,B52/Spreidingsduur)</f>
        <v>1</v>
      </c>
      <c r="F52" s="5" t="n">
        <f aca="false">IF(IsDirectIngaand,IF(NOT(IsLevenslang),IF(D52&lt;EindLeeftijdJaarUitkering,1,0),1),IF(AND(D52&gt;=StartLeeftijdJaarUitkering,IF(NOT(IsLevenslang),D52&lt;EindLeeftijdJaarUitkering,TRUE())),1,0))</f>
        <v>0</v>
      </c>
      <c r="G52" s="9" t="n">
        <f aca="false">((IF(StijgendeFunctieMeenemen=SchalingsfactorMeenemen,1,0)+IF(OR(StijgendeFunctieMeenemen,SchalingsfactorMeenemen),IF(StijgendeFunctieMeenemen,E52,0)*IF(SchalingsfactorMeenemen,SchalingsfactorPercentage,1),0))*IF(AND(OR(IsDirectIngaand,AND(NOT(IsDirectIngaand),D52&gt;=StartLeeftijdJaarUitkering)),OR(IsLevenslang,AND(NOT(IsLevenslang),D52&lt;EindLeeftijdJaarUitkering))),1,0))*F52*(1+StijgingDalingUitkering)^(B52-1)</f>
        <v>0</v>
      </c>
      <c r="H52" s="9"/>
      <c r="I52" s="73" t="n">
        <f aca="false">$B52</f>
        <v>49</v>
      </c>
      <c r="J52" s="15" t="n">
        <f aca="false">VLOOKUP($I52,RTS,2,0)</f>
        <v>0.02098</v>
      </c>
      <c r="K52" s="5" t="n">
        <f aca="false">(1/(1+J52))^I52</f>
        <v>0.361539286387108</v>
      </c>
      <c r="L52" s="1" t="n">
        <f aca="false">IF($D52&gt;Eindleeftijd,1,VLOOKUP($D52,Ervaringssterfte,IF(SoortDeelnemerHoofdverzekerde,2,4),0))</f>
        <v>0.9456</v>
      </c>
      <c r="M52" s="74" t="n">
        <f aca="false">IF($D52&gt;Eindleeftijd,1,VLOOKUP($D52,qx,$C52-StartjaarTafels+2,0))</f>
        <v>0.0985344336</v>
      </c>
      <c r="N52" s="75" t="n">
        <f aca="false">1-L52*M52</f>
        <v>0.90682583958784</v>
      </c>
      <c r="O52" s="75" t="n">
        <f aca="false">IF($I52=1,N52,O51*N52)</f>
        <v>0.494337074115185</v>
      </c>
      <c r="P52" s="5" t="n">
        <f aca="false">$K52*$G52*O52</f>
        <v>0</v>
      </c>
      <c r="Q52" s="5"/>
      <c r="R52" s="6" t="n">
        <f aca="false">I52-1</f>
        <v>48</v>
      </c>
      <c r="S52" s="15" t="n">
        <f aca="false">IF($R52=0,0,VLOOKUP($R52,RTS,2,0))</f>
        <v>0.02092</v>
      </c>
      <c r="T52" s="5" t="n">
        <f aca="false">(1/(1+S52))^R52</f>
        <v>0.370167114390098</v>
      </c>
      <c r="U52" s="1" t="n">
        <f aca="false">IF(R52=0,0,IF($D52&gt;Eindleeftijd,1,VLOOKUP($D52-1,Ervaringssterfte,IF(SoortDeelnemerHoofdverzekerde,2,4),0)))</f>
        <v>0.9372</v>
      </c>
      <c r="V52" s="74" t="n">
        <f aca="false">IF(R52=0,0,IF($D52&gt;Eindleeftijd,1,VLOOKUP($D52-1,qx,$C52-1-StartjaarTafels+2,0)))</f>
        <v>0.0853310076</v>
      </c>
      <c r="W52" s="75" t="n">
        <f aca="false">1-U52*V52</f>
        <v>0.92002777967728</v>
      </c>
      <c r="X52" s="75" t="n">
        <f aca="false">IF($R52=0,W52,X51*W52)</f>
        <v>0.545129012137397</v>
      </c>
      <c r="Y52" s="5" t="n">
        <f aca="false">$T52*$G52*X52</f>
        <v>0</v>
      </c>
      <c r="AA52" s="73" t="n">
        <f aca="false">$B52</f>
        <v>49</v>
      </c>
      <c r="AB52" s="15" t="n">
        <f aca="false">VLOOKUP($AA52,RTS,2,0)</f>
        <v>0.02098</v>
      </c>
      <c r="AC52" s="5" t="n">
        <f aca="false">(1/(1+AB52))^AA52</f>
        <v>0.361539286387108</v>
      </c>
      <c r="AD52" s="1" t="n">
        <f aca="false">IF($D52&gt;Eindleeftijd,1,VLOOKUP($D52,Ervaringssterfte,IF(SoortDeelnemerHoofdverzekerde,3,5),0))</f>
        <v>0.9354</v>
      </c>
      <c r="AE52" s="74" t="n">
        <f aca="false">IF($D52&gt;Eindleeftijd,1,VLOOKUP($D52,qy,$C52-StartjaarTafels+2,0))</f>
        <v>0.0687550403254863</v>
      </c>
      <c r="AF52" s="75" t="n">
        <f aca="false">1-AD52*AE52</f>
        <v>0.93568653527954</v>
      </c>
      <c r="AG52" s="75" t="n">
        <f aca="false">IF($AA52=1,AF52,AG51*AF52)</f>
        <v>0.632462016914651</v>
      </c>
      <c r="AH52" s="5" t="n">
        <f aca="false">$AC52*$G52*AG52</f>
        <v>0</v>
      </c>
      <c r="AI52" s="5"/>
      <c r="AJ52" s="6" t="n">
        <f aca="false">AA52-1</f>
        <v>48</v>
      </c>
      <c r="AK52" s="15" t="n">
        <f aca="false">IF($AJ52=0,0,VLOOKUP($AJ52,RTS,2,0))</f>
        <v>0.02092</v>
      </c>
      <c r="AL52" s="5" t="n">
        <f aca="false">(1/(1+AK52))^AJ52</f>
        <v>0.370167114390098</v>
      </c>
      <c r="AM52" s="1" t="n">
        <f aca="false">IF(AJ52=0,0,IF($D52&gt;Eindleeftijd,1,VLOOKUP($D52-1,Ervaringssterfte,IF(SoortDeelnemerHoofdverzekerde,3,5),0)))</f>
        <v>0.9299</v>
      </c>
      <c r="AN52" s="74" t="n">
        <f aca="false">IF(AJ52=0,0,IF($D52&gt;Eindleeftijd,1,VLOOKUP($D52-1,qy,$C52-1-StartjaarTafels+2,0)))</f>
        <v>0.0575406242816039</v>
      </c>
      <c r="AO52" s="75" t="n">
        <f aca="false">1-AM52*AN52</f>
        <v>0.946492973480537</v>
      </c>
      <c r="AP52" s="75" t="n">
        <f aca="false">IF($AJ52=0,AO52,AP51*AO52)</f>
        <v>0.675933651995644</v>
      </c>
      <c r="AQ52" s="5" t="n">
        <f aca="false">$AL52*$G52*AP52</f>
        <v>0</v>
      </c>
    </row>
    <row r="53" customFormat="false" ht="15" hidden="false" customHeight="true" outlineLevel="0" collapsed="false">
      <c r="B53" s="1" t="n">
        <f aca="false">B52+1</f>
        <v>50</v>
      </c>
      <c r="C53" s="1" t="n">
        <f aca="false">IF(B53=1,Berekeningsjaar,C52+1)</f>
        <v>2075</v>
      </c>
      <c r="D53" s="1" t="n">
        <f aca="false">IF(B53=1,LeeftijdJaarBerDatum,D52+1)</f>
        <v>90</v>
      </c>
      <c r="E53" s="5" t="n">
        <f aca="false">MIN(1,B53/Spreidingsduur)</f>
        <v>1</v>
      </c>
      <c r="F53" s="5" t="n">
        <f aca="false">IF(IsDirectIngaand,IF(NOT(IsLevenslang),IF(D53&lt;EindLeeftijdJaarUitkering,1,0),1),IF(AND(D53&gt;=StartLeeftijdJaarUitkering,IF(NOT(IsLevenslang),D53&lt;EindLeeftijdJaarUitkering,TRUE())),1,0))</f>
        <v>0</v>
      </c>
      <c r="G53" s="9" t="n">
        <f aca="false">((IF(StijgendeFunctieMeenemen=SchalingsfactorMeenemen,1,0)+IF(OR(StijgendeFunctieMeenemen,SchalingsfactorMeenemen),IF(StijgendeFunctieMeenemen,E53,0)*IF(SchalingsfactorMeenemen,SchalingsfactorPercentage,1),0))*IF(AND(OR(IsDirectIngaand,AND(NOT(IsDirectIngaand),D53&gt;=StartLeeftijdJaarUitkering)),OR(IsLevenslang,AND(NOT(IsLevenslang),D53&lt;EindLeeftijdJaarUitkering))),1,0))*F53*(1+StijgingDalingUitkering)^(B53-1)</f>
        <v>0</v>
      </c>
      <c r="H53" s="9"/>
      <c r="I53" s="73" t="n">
        <f aca="false">$B53</f>
        <v>50</v>
      </c>
      <c r="J53" s="15" t="n">
        <f aca="false">VLOOKUP($I53,RTS,2,0)</f>
        <v>0.02103</v>
      </c>
      <c r="K53" s="5" t="n">
        <f aca="false">(1/(1+J53))^I53</f>
        <v>0.353244055552086</v>
      </c>
      <c r="L53" s="1" t="n">
        <f aca="false">IF($D53&gt;Eindleeftijd,1,VLOOKUP($D53,Ervaringssterfte,IF(SoortDeelnemerHoofdverzekerde,2,4),0))</f>
        <v>0.9505</v>
      </c>
      <c r="M53" s="74" t="n">
        <f aca="false">IF($D53&gt;Eindleeftijd,1,VLOOKUP($D53,qx,$C53-StartjaarTafels+2,0))</f>
        <v>0.1135803399</v>
      </c>
      <c r="N53" s="75" t="n">
        <f aca="false">1-L53*M53</f>
        <v>0.89204188692505</v>
      </c>
      <c r="O53" s="75" t="n">
        <f aca="false">IF($I53=1,N53,O52*N53)</f>
        <v>0.440969376370718</v>
      </c>
      <c r="P53" s="5" t="n">
        <f aca="false">$K53*$G53*O53</f>
        <v>0</v>
      </c>
      <c r="Q53" s="5"/>
      <c r="R53" s="6" t="n">
        <f aca="false">I53-1</f>
        <v>49</v>
      </c>
      <c r="S53" s="15" t="n">
        <f aca="false">IF($R53=0,0,VLOOKUP($R53,RTS,2,0))</f>
        <v>0.02098</v>
      </c>
      <c r="T53" s="5" t="n">
        <f aca="false">(1/(1+S53))^R53</f>
        <v>0.361539286387108</v>
      </c>
      <c r="U53" s="1" t="n">
        <f aca="false">IF(R53=0,0,IF($D53&gt;Eindleeftijd,1,VLOOKUP($D53-1,Ervaringssterfte,IF(SoortDeelnemerHoofdverzekerde,2,4),0)))</f>
        <v>0.9456</v>
      </c>
      <c r="V53" s="74" t="n">
        <f aca="false">IF(R53=0,0,IF($D53&gt;Eindleeftijd,1,VLOOKUP($D53-1,qx,$C53-1-StartjaarTafels+2,0)))</f>
        <v>0.0985344336</v>
      </c>
      <c r="W53" s="75" t="n">
        <f aca="false">1-U53*V53</f>
        <v>0.90682583958784</v>
      </c>
      <c r="X53" s="75" t="n">
        <f aca="false">IF($R53=0,W53,X52*W53)</f>
        <v>0.494337074115185</v>
      </c>
      <c r="Y53" s="5" t="n">
        <f aca="false">$T53*$G53*X53</f>
        <v>0</v>
      </c>
      <c r="AA53" s="73" t="n">
        <f aca="false">$B53</f>
        <v>50</v>
      </c>
      <c r="AB53" s="15" t="n">
        <f aca="false">VLOOKUP($AA53,RTS,2,0)</f>
        <v>0.02103</v>
      </c>
      <c r="AC53" s="5" t="n">
        <f aca="false">(1/(1+AB53))^AA53</f>
        <v>0.353244055552086</v>
      </c>
      <c r="AD53" s="1" t="n">
        <f aca="false">IF($D53&gt;Eindleeftijd,1,VLOOKUP($D53,Ervaringssterfte,IF(SoortDeelnemerHoofdverzekerde,3,5),0))</f>
        <v>0.9413</v>
      </c>
      <c r="AE53" s="74" t="n">
        <f aca="false">IF($D53&gt;Eindleeftijd,1,VLOOKUP($D53,qy,$C53-StartjaarTafels+2,0))</f>
        <v>0.0828618804515826</v>
      </c>
      <c r="AF53" s="75" t="n">
        <f aca="false">1-AD53*AE53</f>
        <v>0.922002111930925</v>
      </c>
      <c r="AG53" s="75" t="n">
        <f aca="false">IF($AA53=1,AF53,AG52*AF53)</f>
        <v>0.5831313153114</v>
      </c>
      <c r="AH53" s="5" t="n">
        <f aca="false">$AC53*$G53*AG53</f>
        <v>0</v>
      </c>
      <c r="AI53" s="5"/>
      <c r="AJ53" s="6" t="n">
        <f aca="false">AA53-1</f>
        <v>49</v>
      </c>
      <c r="AK53" s="15" t="n">
        <f aca="false">IF($AJ53=0,0,VLOOKUP($AJ53,RTS,2,0))</f>
        <v>0.02098</v>
      </c>
      <c r="AL53" s="5" t="n">
        <f aca="false">(1/(1+AK53))^AJ53</f>
        <v>0.361539286387108</v>
      </c>
      <c r="AM53" s="1" t="n">
        <f aca="false">IF(AJ53=0,0,IF($D53&gt;Eindleeftijd,1,VLOOKUP($D53-1,Ervaringssterfte,IF(SoortDeelnemerHoofdverzekerde,3,5),0)))</f>
        <v>0.9354</v>
      </c>
      <c r="AN53" s="74" t="n">
        <f aca="false">IF(AJ53=0,0,IF($D53&gt;Eindleeftijd,1,VLOOKUP($D53-1,qy,$C53-1-StartjaarTafels+2,0)))</f>
        <v>0.0687550403254863</v>
      </c>
      <c r="AO53" s="75" t="n">
        <f aca="false">1-AM53*AN53</f>
        <v>0.93568653527954</v>
      </c>
      <c r="AP53" s="75" t="n">
        <f aca="false">IF($AJ53=0,AO53,AP52*AO53)</f>
        <v>0.632462016914651</v>
      </c>
      <c r="AQ53" s="5" t="n">
        <f aca="false">$AL53*$G53*AP53</f>
        <v>0</v>
      </c>
    </row>
    <row r="54" customFormat="false" ht="15" hidden="false" customHeight="true" outlineLevel="0" collapsed="false">
      <c r="B54" s="1" t="n">
        <f aca="false">B53+1</f>
        <v>51</v>
      </c>
      <c r="C54" s="1" t="n">
        <f aca="false">IF(B54=1,Berekeningsjaar,C53+1)</f>
        <v>2076</v>
      </c>
      <c r="D54" s="1" t="n">
        <f aca="false">IF(B54=1,LeeftijdJaarBerDatum,D53+1)</f>
        <v>91</v>
      </c>
      <c r="E54" s="5" t="n">
        <f aca="false">MIN(1,B54/Spreidingsduur)</f>
        <v>1</v>
      </c>
      <c r="F54" s="5" t="n">
        <f aca="false">IF(IsDirectIngaand,IF(NOT(IsLevenslang),IF(D54&lt;EindLeeftijdJaarUitkering,1,0),1),IF(AND(D54&gt;=StartLeeftijdJaarUitkering,IF(NOT(IsLevenslang),D54&lt;EindLeeftijdJaarUitkering,TRUE())),1,0))</f>
        <v>0</v>
      </c>
      <c r="G54" s="9" t="n">
        <f aca="false">((IF(StijgendeFunctieMeenemen=SchalingsfactorMeenemen,1,0)+IF(OR(StijgendeFunctieMeenemen,SchalingsfactorMeenemen),IF(StijgendeFunctieMeenemen,E54,0)*IF(SchalingsfactorMeenemen,SchalingsfactorPercentage,1),0))*IF(AND(OR(IsDirectIngaand,AND(NOT(IsDirectIngaand),D54&gt;=StartLeeftijdJaarUitkering)),OR(IsLevenslang,AND(NOT(IsLevenslang),D54&lt;EindLeeftijdJaarUitkering))),1,0))*F54*(1+StijgingDalingUitkering)^(B54-1)</f>
        <v>0</v>
      </c>
      <c r="H54" s="9"/>
      <c r="I54" s="73" t="n">
        <f aca="false">$B54</f>
        <v>51</v>
      </c>
      <c r="J54" s="15" t="n">
        <f aca="false">VLOOKUP($I54,RTS,2,0)</f>
        <v>0.02108</v>
      </c>
      <c r="K54" s="5" t="n">
        <f aca="false">(1/(1+J54))^I54</f>
        <v>0.345105392175924</v>
      </c>
      <c r="L54" s="1" t="n">
        <f aca="false">IF($D54&gt;Eindleeftijd,1,VLOOKUP($D54,Ervaringssterfte,IF(SoortDeelnemerHoofdverzekerde,2,4),0))</f>
        <v>0.9555</v>
      </c>
      <c r="M54" s="74" t="n">
        <f aca="false">IF($D54&gt;Eindleeftijd,1,VLOOKUP($D54,qx,$C54-StartjaarTafels+2,0))</f>
        <v>0.1248955001</v>
      </c>
      <c r="N54" s="75" t="n">
        <f aca="false">1-L54*M54</f>
        <v>0.88066234965445</v>
      </c>
      <c r="O54" s="75" t="n">
        <f aca="false">IF($I54=1,N54,O53*N54)</f>
        <v>0.388345127120294</v>
      </c>
      <c r="P54" s="5" t="n">
        <f aca="false">$K54*$G54*O54</f>
        <v>0</v>
      </c>
      <c r="Q54" s="5"/>
      <c r="R54" s="6" t="n">
        <f aca="false">I54-1</f>
        <v>50</v>
      </c>
      <c r="S54" s="15" t="n">
        <f aca="false">IF($R54=0,0,VLOOKUP($R54,RTS,2,0))</f>
        <v>0.02103</v>
      </c>
      <c r="T54" s="5" t="n">
        <f aca="false">(1/(1+S54))^R54</f>
        <v>0.353244055552086</v>
      </c>
      <c r="U54" s="1" t="n">
        <f aca="false">IF(R54=0,0,IF($D54&gt;Eindleeftijd,1,VLOOKUP($D54-1,Ervaringssterfte,IF(SoortDeelnemerHoofdverzekerde,2,4),0)))</f>
        <v>0.9505</v>
      </c>
      <c r="V54" s="74" t="n">
        <f aca="false">IF(R54=0,0,IF($D54&gt;Eindleeftijd,1,VLOOKUP($D54-1,qx,$C54-1-StartjaarTafels+2,0)))</f>
        <v>0.1135803399</v>
      </c>
      <c r="W54" s="75" t="n">
        <f aca="false">1-U54*V54</f>
        <v>0.89204188692505</v>
      </c>
      <c r="X54" s="75" t="n">
        <f aca="false">IF($R54=0,W54,X53*W54)</f>
        <v>0.440969376370718</v>
      </c>
      <c r="Y54" s="5" t="n">
        <f aca="false">$T54*$G54*X54</f>
        <v>0</v>
      </c>
      <c r="AA54" s="73" t="n">
        <f aca="false">$B54</f>
        <v>51</v>
      </c>
      <c r="AB54" s="15" t="n">
        <f aca="false">VLOOKUP($AA54,RTS,2,0)</f>
        <v>0.02108</v>
      </c>
      <c r="AC54" s="5" t="n">
        <f aca="false">(1/(1+AB54))^AA54</f>
        <v>0.345105392175924</v>
      </c>
      <c r="AD54" s="1" t="n">
        <f aca="false">IF($D54&gt;Eindleeftijd,1,VLOOKUP($D54,Ervaringssterfte,IF(SoortDeelnemerHoofdverzekerde,3,5),0))</f>
        <v>0.9471</v>
      </c>
      <c r="AE54" s="74" t="n">
        <f aca="false">IF($D54&gt;Eindleeftijd,1,VLOOKUP($D54,qy,$C54-StartjaarTafels+2,0))</f>
        <v>0.0918550141824645</v>
      </c>
      <c r="AF54" s="75" t="n">
        <f aca="false">1-AD54*AE54</f>
        <v>0.913004116067788</v>
      </c>
      <c r="AG54" s="75" t="n">
        <f aca="false">IF($AA54=1,AF54,AG53*AF54)</f>
        <v>0.532401291087332</v>
      </c>
      <c r="AH54" s="5" t="n">
        <f aca="false">$AC54*$G54*AG54</f>
        <v>0</v>
      </c>
      <c r="AI54" s="5"/>
      <c r="AJ54" s="6" t="n">
        <f aca="false">AA54-1</f>
        <v>50</v>
      </c>
      <c r="AK54" s="15" t="n">
        <f aca="false">IF($AJ54=0,0,VLOOKUP($AJ54,RTS,2,0))</f>
        <v>0.02103</v>
      </c>
      <c r="AL54" s="5" t="n">
        <f aca="false">(1/(1+AK54))^AJ54</f>
        <v>0.353244055552086</v>
      </c>
      <c r="AM54" s="1" t="n">
        <f aca="false">IF(AJ54=0,0,IF($D54&gt;Eindleeftijd,1,VLOOKUP($D54-1,Ervaringssterfte,IF(SoortDeelnemerHoofdverzekerde,3,5),0)))</f>
        <v>0.9413</v>
      </c>
      <c r="AN54" s="74" t="n">
        <f aca="false">IF(AJ54=0,0,IF($D54&gt;Eindleeftijd,1,VLOOKUP($D54-1,qy,$C54-1-StartjaarTafels+2,0)))</f>
        <v>0.0828618804515826</v>
      </c>
      <c r="AO54" s="75" t="n">
        <f aca="false">1-AM54*AN54</f>
        <v>0.922002111930925</v>
      </c>
      <c r="AP54" s="75" t="n">
        <f aca="false">IF($AJ54=0,AO54,AP53*AO54)</f>
        <v>0.5831313153114</v>
      </c>
      <c r="AQ54" s="5" t="n">
        <f aca="false">$AL54*$G54*AP54</f>
        <v>0</v>
      </c>
    </row>
    <row r="55" customFormat="false" ht="15" hidden="false" customHeight="true" outlineLevel="0" collapsed="false">
      <c r="B55" s="1" t="n">
        <f aca="false">B54+1</f>
        <v>52</v>
      </c>
      <c r="C55" s="1" t="n">
        <f aca="false">IF(B55=1,Berekeningsjaar,C54+1)</f>
        <v>2077</v>
      </c>
      <c r="D55" s="1" t="n">
        <f aca="false">IF(B55=1,LeeftijdJaarBerDatum,D54+1)</f>
        <v>92</v>
      </c>
      <c r="E55" s="5" t="n">
        <f aca="false">MIN(1,B55/Spreidingsduur)</f>
        <v>1</v>
      </c>
      <c r="F55" s="5" t="n">
        <f aca="false">IF(IsDirectIngaand,IF(NOT(IsLevenslang),IF(D55&lt;EindLeeftijdJaarUitkering,1,0),1),IF(AND(D55&gt;=StartLeeftijdJaarUitkering,IF(NOT(IsLevenslang),D55&lt;EindLeeftijdJaarUitkering,TRUE())),1,0))</f>
        <v>0</v>
      </c>
      <c r="G55" s="9" t="n">
        <f aca="false">((IF(StijgendeFunctieMeenemen=SchalingsfactorMeenemen,1,0)+IF(OR(StijgendeFunctieMeenemen,SchalingsfactorMeenemen),IF(StijgendeFunctieMeenemen,E55,0)*IF(SchalingsfactorMeenemen,SchalingsfactorPercentage,1),0))*IF(AND(OR(IsDirectIngaand,AND(NOT(IsDirectIngaand),D55&gt;=StartLeeftijdJaarUitkering)),OR(IsLevenslang,AND(NOT(IsLevenslang),D55&lt;EindLeeftijdJaarUitkering))),1,0))*F55*(1+StijgingDalingUitkering)^(B55-1)</f>
        <v>0</v>
      </c>
      <c r="H55" s="9"/>
      <c r="I55" s="73" t="n">
        <f aca="false">$B55</f>
        <v>52</v>
      </c>
      <c r="J55" s="15" t="n">
        <f aca="false">VLOOKUP($I55,RTS,2,0)</f>
        <v>0.02113</v>
      </c>
      <c r="K55" s="5" t="n">
        <f aca="false">(1/(1+J55))^I55</f>
        <v>0.337121265236108</v>
      </c>
      <c r="L55" s="1" t="n">
        <f aca="false">IF($D55&gt;Eindleeftijd,1,VLOOKUP($D55,Ervaringssterfte,IF(SoortDeelnemerHoofdverzekerde,2,4),0))</f>
        <v>0.9604</v>
      </c>
      <c r="M55" s="74" t="n">
        <f aca="false">IF($D55&gt;Eindleeftijd,1,VLOOKUP($D55,qx,$C55-StartjaarTafels+2,0))</f>
        <v>0.1411150892</v>
      </c>
      <c r="N55" s="75" t="n">
        <f aca="false">1-L55*M55</f>
        <v>0.86447306833232</v>
      </c>
      <c r="O55" s="75" t="n">
        <f aca="false">IF($I55=1,N55,O54*N55)</f>
        <v>0.335713903613585</v>
      </c>
      <c r="P55" s="5" t="n">
        <f aca="false">$K55*$G55*O55</f>
        <v>0</v>
      </c>
      <c r="Q55" s="5"/>
      <c r="R55" s="6" t="n">
        <f aca="false">I55-1</f>
        <v>51</v>
      </c>
      <c r="S55" s="15" t="n">
        <f aca="false">IF($R55=0,0,VLOOKUP($R55,RTS,2,0))</f>
        <v>0.02108</v>
      </c>
      <c r="T55" s="5" t="n">
        <f aca="false">(1/(1+S55))^R55</f>
        <v>0.345105392175924</v>
      </c>
      <c r="U55" s="1" t="n">
        <f aca="false">IF(R55=0,0,IF($D55&gt;Eindleeftijd,1,VLOOKUP($D55-1,Ervaringssterfte,IF(SoortDeelnemerHoofdverzekerde,2,4),0)))</f>
        <v>0.9555</v>
      </c>
      <c r="V55" s="74" t="n">
        <f aca="false">IF(R55=0,0,IF($D55&gt;Eindleeftijd,1,VLOOKUP($D55-1,qx,$C55-1-StartjaarTafels+2,0)))</f>
        <v>0.1248955001</v>
      </c>
      <c r="W55" s="75" t="n">
        <f aca="false">1-U55*V55</f>
        <v>0.88066234965445</v>
      </c>
      <c r="X55" s="75" t="n">
        <f aca="false">IF($R55=0,W55,X54*W55)</f>
        <v>0.388345127120294</v>
      </c>
      <c r="Y55" s="5" t="n">
        <f aca="false">$T55*$G55*X55</f>
        <v>0</v>
      </c>
      <c r="AA55" s="73" t="n">
        <f aca="false">$B55</f>
        <v>52</v>
      </c>
      <c r="AB55" s="15" t="n">
        <f aca="false">VLOOKUP($AA55,RTS,2,0)</f>
        <v>0.02113</v>
      </c>
      <c r="AC55" s="5" t="n">
        <f aca="false">(1/(1+AB55))^AA55</f>
        <v>0.337121265236108</v>
      </c>
      <c r="AD55" s="1" t="n">
        <f aca="false">IF($D55&gt;Eindleeftijd,1,VLOOKUP($D55,Ervaringssterfte,IF(SoortDeelnemerHoofdverzekerde,3,5),0))</f>
        <v>0.953</v>
      </c>
      <c r="AE55" s="74" t="n">
        <f aca="false">IF($D55&gt;Eindleeftijd,1,VLOOKUP($D55,qy,$C55-StartjaarTafels+2,0))</f>
        <v>0.106128730560462</v>
      </c>
      <c r="AF55" s="75" t="n">
        <f aca="false">1-AD55*AE55</f>
        <v>0.89885931977588</v>
      </c>
      <c r="AG55" s="75" t="n">
        <f aca="false">IF($AA55=1,AF55,AG54*AF55)</f>
        <v>0.478553862354559</v>
      </c>
      <c r="AH55" s="5" t="n">
        <f aca="false">$AC55*$G55*AG55</f>
        <v>0</v>
      </c>
      <c r="AI55" s="5"/>
      <c r="AJ55" s="6" t="n">
        <f aca="false">AA55-1</f>
        <v>51</v>
      </c>
      <c r="AK55" s="15" t="n">
        <f aca="false">IF($AJ55=0,0,VLOOKUP($AJ55,RTS,2,0))</f>
        <v>0.02108</v>
      </c>
      <c r="AL55" s="5" t="n">
        <f aca="false">(1/(1+AK55))^AJ55</f>
        <v>0.345105392175924</v>
      </c>
      <c r="AM55" s="1" t="n">
        <f aca="false">IF(AJ55=0,0,IF($D55&gt;Eindleeftijd,1,VLOOKUP($D55-1,Ervaringssterfte,IF(SoortDeelnemerHoofdverzekerde,3,5),0)))</f>
        <v>0.9471</v>
      </c>
      <c r="AN55" s="74" t="n">
        <f aca="false">IF(AJ55=0,0,IF($D55&gt;Eindleeftijd,1,VLOOKUP($D55-1,qy,$C55-1-StartjaarTafels+2,0)))</f>
        <v>0.0918550141824645</v>
      </c>
      <c r="AO55" s="75" t="n">
        <f aca="false">1-AM55*AN55</f>
        <v>0.913004116067788</v>
      </c>
      <c r="AP55" s="75" t="n">
        <f aca="false">IF($AJ55=0,AO55,AP54*AO55)</f>
        <v>0.532401291087332</v>
      </c>
      <c r="AQ55" s="5" t="n">
        <f aca="false">$AL55*$G55*AP55</f>
        <v>0</v>
      </c>
    </row>
    <row r="56" customFormat="false" ht="15" hidden="false" customHeight="true" outlineLevel="0" collapsed="false">
      <c r="B56" s="1" t="n">
        <f aca="false">B55+1</f>
        <v>53</v>
      </c>
      <c r="C56" s="1" t="n">
        <f aca="false">IF(B56=1,Berekeningsjaar,C55+1)</f>
        <v>2078</v>
      </c>
      <c r="D56" s="1" t="n">
        <f aca="false">IF(B56=1,LeeftijdJaarBerDatum,D55+1)</f>
        <v>93</v>
      </c>
      <c r="E56" s="5" t="n">
        <f aca="false">MIN(1,B56/Spreidingsduur)</f>
        <v>1</v>
      </c>
      <c r="F56" s="5" t="n">
        <f aca="false">IF(IsDirectIngaand,IF(NOT(IsLevenslang),IF(D56&lt;EindLeeftijdJaarUitkering,1,0),1),IF(AND(D56&gt;=StartLeeftijdJaarUitkering,IF(NOT(IsLevenslang),D56&lt;EindLeeftijdJaarUitkering,TRUE())),1,0))</f>
        <v>0</v>
      </c>
      <c r="G56" s="9" t="n">
        <f aca="false">((IF(StijgendeFunctieMeenemen=SchalingsfactorMeenemen,1,0)+IF(OR(StijgendeFunctieMeenemen,SchalingsfactorMeenemen),IF(StijgendeFunctieMeenemen,E56,0)*IF(SchalingsfactorMeenemen,SchalingsfactorPercentage,1),0))*IF(AND(OR(IsDirectIngaand,AND(NOT(IsDirectIngaand),D56&gt;=StartLeeftijdJaarUitkering)),OR(IsLevenslang,AND(NOT(IsLevenslang),D56&lt;EindLeeftijdJaarUitkering))),1,0))*F56*(1+StijgingDalingUitkering)^(B56-1)</f>
        <v>0</v>
      </c>
      <c r="H56" s="9"/>
      <c r="I56" s="73" t="n">
        <f aca="false">$B56</f>
        <v>53</v>
      </c>
      <c r="J56" s="15" t="n">
        <f aca="false">VLOOKUP($I56,RTS,2,0)</f>
        <v>0.02118</v>
      </c>
      <c r="K56" s="5" t="n">
        <f aca="false">(1/(1+J56))^I56</f>
        <v>0.329289645609304</v>
      </c>
      <c r="L56" s="1" t="n">
        <f aca="false">IF($D56&gt;Eindleeftijd,1,VLOOKUP($D56,Ervaringssterfte,IF(SoortDeelnemerHoofdverzekerde,2,4),0))</f>
        <v>0.9654</v>
      </c>
      <c r="M56" s="74" t="n">
        <f aca="false">IF($D56&gt;Eindleeftijd,1,VLOOKUP($D56,qx,$C56-StartjaarTafels+2,0))</f>
        <v>0.1585993199</v>
      </c>
      <c r="N56" s="75" t="n">
        <f aca="false">1-L56*M56</f>
        <v>0.84688821656854</v>
      </c>
      <c r="O56" s="75" t="n">
        <f aca="false">IF($I56=1,N56,O55*N56)</f>
        <v>0.284312149108572</v>
      </c>
      <c r="P56" s="5" t="n">
        <f aca="false">$K56*$G56*O56</f>
        <v>0</v>
      </c>
      <c r="Q56" s="5"/>
      <c r="R56" s="6" t="n">
        <f aca="false">I56-1</f>
        <v>52</v>
      </c>
      <c r="S56" s="15" t="n">
        <f aca="false">IF($R56=0,0,VLOOKUP($R56,RTS,2,0))</f>
        <v>0.02113</v>
      </c>
      <c r="T56" s="5" t="n">
        <f aca="false">(1/(1+S56))^R56</f>
        <v>0.337121265236108</v>
      </c>
      <c r="U56" s="1" t="n">
        <f aca="false">IF(R56=0,0,IF($D56&gt;Eindleeftijd,1,VLOOKUP($D56-1,Ervaringssterfte,IF(SoortDeelnemerHoofdverzekerde,2,4),0)))</f>
        <v>0.9604</v>
      </c>
      <c r="V56" s="74" t="n">
        <f aca="false">IF(R56=0,0,IF($D56&gt;Eindleeftijd,1,VLOOKUP($D56-1,qx,$C56-1-StartjaarTafels+2,0)))</f>
        <v>0.1411150892</v>
      </c>
      <c r="W56" s="75" t="n">
        <f aca="false">1-U56*V56</f>
        <v>0.86447306833232</v>
      </c>
      <c r="X56" s="75" t="n">
        <f aca="false">IF($R56=0,W56,X55*W56)</f>
        <v>0.335713903613585</v>
      </c>
      <c r="Y56" s="5" t="n">
        <f aca="false">$T56*$G56*X56</f>
        <v>0</v>
      </c>
      <c r="AA56" s="73" t="n">
        <f aca="false">$B56</f>
        <v>53</v>
      </c>
      <c r="AB56" s="15" t="n">
        <f aca="false">VLOOKUP($AA56,RTS,2,0)</f>
        <v>0.02118</v>
      </c>
      <c r="AC56" s="5" t="n">
        <f aca="false">(1/(1+AB56))^AA56</f>
        <v>0.329289645609304</v>
      </c>
      <c r="AD56" s="1" t="n">
        <f aca="false">IF($D56&gt;Eindleeftijd,1,VLOOKUP($D56,Ervaringssterfte,IF(SoortDeelnemerHoofdverzekerde,3,5),0))</f>
        <v>0.9589</v>
      </c>
      <c r="AE56" s="74" t="n">
        <f aca="false">IF($D56&gt;Eindleeftijd,1,VLOOKUP($D56,qy,$C56-StartjaarTafels+2,0))</f>
        <v>0.121912526436515</v>
      </c>
      <c r="AF56" s="75" t="n">
        <f aca="false">1-AD56*AE56</f>
        <v>0.883098078400026</v>
      </c>
      <c r="AG56" s="75" t="n">
        <f aca="false">IF($AA56=1,AF56,AG55*AF56)</f>
        <v>0.422609996256222</v>
      </c>
      <c r="AH56" s="5" t="n">
        <f aca="false">$AC56*$G56*AG56</f>
        <v>0</v>
      </c>
      <c r="AI56" s="5"/>
      <c r="AJ56" s="6" t="n">
        <f aca="false">AA56-1</f>
        <v>52</v>
      </c>
      <c r="AK56" s="15" t="n">
        <f aca="false">IF($AJ56=0,0,VLOOKUP($AJ56,RTS,2,0))</f>
        <v>0.02113</v>
      </c>
      <c r="AL56" s="5" t="n">
        <f aca="false">(1/(1+AK56))^AJ56</f>
        <v>0.337121265236108</v>
      </c>
      <c r="AM56" s="1" t="n">
        <f aca="false">IF(AJ56=0,0,IF($D56&gt;Eindleeftijd,1,VLOOKUP($D56-1,Ervaringssterfte,IF(SoortDeelnemerHoofdverzekerde,3,5),0)))</f>
        <v>0.953</v>
      </c>
      <c r="AN56" s="74" t="n">
        <f aca="false">IF(AJ56=0,0,IF($D56&gt;Eindleeftijd,1,VLOOKUP($D56-1,qy,$C56-1-StartjaarTafels+2,0)))</f>
        <v>0.106128730560462</v>
      </c>
      <c r="AO56" s="75" t="n">
        <f aca="false">1-AM56*AN56</f>
        <v>0.89885931977588</v>
      </c>
      <c r="AP56" s="75" t="n">
        <f aca="false">IF($AJ56=0,AO56,AP55*AO56)</f>
        <v>0.478553862354559</v>
      </c>
      <c r="AQ56" s="5" t="n">
        <f aca="false">$AL56*$G56*AP56</f>
        <v>0</v>
      </c>
    </row>
    <row r="57" customFormat="false" ht="15" hidden="false" customHeight="true" outlineLevel="0" collapsed="false">
      <c r="B57" s="1" t="n">
        <f aca="false">B56+1</f>
        <v>54</v>
      </c>
      <c r="C57" s="1" t="n">
        <f aca="false">IF(B57=1,Berekeningsjaar,C56+1)</f>
        <v>2079</v>
      </c>
      <c r="D57" s="1" t="n">
        <f aca="false">IF(B57=1,LeeftijdJaarBerDatum,D56+1)</f>
        <v>94</v>
      </c>
      <c r="E57" s="5" t="n">
        <f aca="false">MIN(1,B57/Spreidingsduur)</f>
        <v>1</v>
      </c>
      <c r="F57" s="5" t="n">
        <f aca="false">IF(IsDirectIngaand,IF(NOT(IsLevenslang),IF(D57&lt;EindLeeftijdJaarUitkering,1,0),1),IF(AND(D57&gt;=StartLeeftijdJaarUitkering,IF(NOT(IsLevenslang),D57&lt;EindLeeftijdJaarUitkering,TRUE())),1,0))</f>
        <v>0</v>
      </c>
      <c r="G57" s="9" t="n">
        <f aca="false">((IF(StijgendeFunctieMeenemen=SchalingsfactorMeenemen,1,0)+IF(OR(StijgendeFunctieMeenemen,SchalingsfactorMeenemen),IF(StijgendeFunctieMeenemen,E57,0)*IF(SchalingsfactorMeenemen,SchalingsfactorPercentage,1),0))*IF(AND(OR(IsDirectIngaand,AND(NOT(IsDirectIngaand),D57&gt;=StartLeeftijdJaarUitkering)),OR(IsLevenslang,AND(NOT(IsLevenslang),D57&lt;EindLeeftijdJaarUitkering))),1,0))*F57*(1+StijgingDalingUitkering)^(B57-1)</f>
        <v>0</v>
      </c>
      <c r="H57" s="9"/>
      <c r="I57" s="73" t="n">
        <f aca="false">$B57</f>
        <v>54</v>
      </c>
      <c r="J57" s="15" t="n">
        <f aca="false">VLOOKUP($I57,RTS,2,0)</f>
        <v>0.02122</v>
      </c>
      <c r="K57" s="5" t="n">
        <f aca="false">(1/(1+J57))^I57</f>
        <v>0.321778610877629</v>
      </c>
      <c r="L57" s="1" t="n">
        <f aca="false">IF($D57&gt;Eindleeftijd,1,VLOOKUP($D57,Ervaringssterfte,IF(SoortDeelnemerHoofdverzekerde,2,4),0))</f>
        <v>0.9703</v>
      </c>
      <c r="M57" s="74" t="n">
        <f aca="false">IF($D57&gt;Eindleeftijd,1,VLOOKUP($D57,qx,$C57-StartjaarTafels+2,0))</f>
        <v>0.1772697557</v>
      </c>
      <c r="N57" s="75" t="n">
        <f aca="false">1-L57*M57</f>
        <v>0.82799515604429</v>
      </c>
      <c r="O57" s="75" t="n">
        <f aca="false">IF($I57=1,N57,O56*N57)</f>
        <v>0.235409082266439</v>
      </c>
      <c r="P57" s="5" t="n">
        <f aca="false">$K57*$G57*O57</f>
        <v>0</v>
      </c>
      <c r="Q57" s="5"/>
      <c r="R57" s="6" t="n">
        <f aca="false">I57-1</f>
        <v>53</v>
      </c>
      <c r="S57" s="15" t="n">
        <f aca="false">IF($R57=0,0,VLOOKUP($R57,RTS,2,0))</f>
        <v>0.02118</v>
      </c>
      <c r="T57" s="5" t="n">
        <f aca="false">(1/(1+S57))^R57</f>
        <v>0.329289645609304</v>
      </c>
      <c r="U57" s="1" t="n">
        <f aca="false">IF(R57=0,0,IF($D57&gt;Eindleeftijd,1,VLOOKUP($D57-1,Ervaringssterfte,IF(SoortDeelnemerHoofdverzekerde,2,4),0)))</f>
        <v>0.9654</v>
      </c>
      <c r="V57" s="74" t="n">
        <f aca="false">IF(R57=0,0,IF($D57&gt;Eindleeftijd,1,VLOOKUP($D57-1,qx,$C57-1-StartjaarTafels+2,0)))</f>
        <v>0.1585993199</v>
      </c>
      <c r="W57" s="75" t="n">
        <f aca="false">1-U57*V57</f>
        <v>0.84688821656854</v>
      </c>
      <c r="X57" s="75" t="n">
        <f aca="false">IF($R57=0,W57,X56*W57)</f>
        <v>0.284312149108572</v>
      </c>
      <c r="Y57" s="5" t="n">
        <f aca="false">$T57*$G57*X57</f>
        <v>0</v>
      </c>
      <c r="AA57" s="73" t="n">
        <f aca="false">$B57</f>
        <v>54</v>
      </c>
      <c r="AB57" s="15" t="n">
        <f aca="false">VLOOKUP($AA57,RTS,2,0)</f>
        <v>0.02122</v>
      </c>
      <c r="AC57" s="5" t="n">
        <f aca="false">(1/(1+AB57))^AA57</f>
        <v>0.321778610877629</v>
      </c>
      <c r="AD57" s="1" t="n">
        <f aca="false">IF($D57&gt;Eindleeftijd,1,VLOOKUP($D57,Ervaringssterfte,IF(SoortDeelnemerHoofdverzekerde,3,5),0))</f>
        <v>0.9648</v>
      </c>
      <c r="AE57" s="74" t="n">
        <f aca="false">IF($D57&gt;Eindleeftijd,1,VLOOKUP($D57,qy,$C57-StartjaarTafels+2,0))</f>
        <v>0.139181482276045</v>
      </c>
      <c r="AF57" s="75" t="n">
        <f aca="false">1-AD57*AE57</f>
        <v>0.865717705900072</v>
      </c>
      <c r="AG57" s="75" t="n">
        <f aca="false">IF($AA57=1,AF57,AG56*AF57)</f>
        <v>0.365860956449374</v>
      </c>
      <c r="AH57" s="5" t="n">
        <f aca="false">$AC57*$G57*AG57</f>
        <v>0</v>
      </c>
      <c r="AI57" s="5"/>
      <c r="AJ57" s="6" t="n">
        <f aca="false">AA57-1</f>
        <v>53</v>
      </c>
      <c r="AK57" s="15" t="n">
        <f aca="false">IF($AJ57=0,0,VLOOKUP($AJ57,RTS,2,0))</f>
        <v>0.02118</v>
      </c>
      <c r="AL57" s="5" t="n">
        <f aca="false">(1/(1+AK57))^AJ57</f>
        <v>0.329289645609304</v>
      </c>
      <c r="AM57" s="1" t="n">
        <f aca="false">IF(AJ57=0,0,IF($D57&gt;Eindleeftijd,1,VLOOKUP($D57-1,Ervaringssterfte,IF(SoortDeelnemerHoofdverzekerde,3,5),0)))</f>
        <v>0.9589</v>
      </c>
      <c r="AN57" s="74" t="n">
        <f aca="false">IF(AJ57=0,0,IF($D57&gt;Eindleeftijd,1,VLOOKUP($D57-1,qy,$C57-1-StartjaarTafels+2,0)))</f>
        <v>0.121912526436515</v>
      </c>
      <c r="AO57" s="75" t="n">
        <f aca="false">1-AM57*AN57</f>
        <v>0.883098078400026</v>
      </c>
      <c r="AP57" s="75" t="n">
        <f aca="false">IF($AJ57=0,AO57,AP56*AO57)</f>
        <v>0.422609996256222</v>
      </c>
      <c r="AQ57" s="5" t="n">
        <f aca="false">$AL57*$G57*AP57</f>
        <v>0</v>
      </c>
    </row>
    <row r="58" customFormat="false" ht="15" hidden="false" customHeight="true" outlineLevel="0" collapsed="false">
      <c r="B58" s="1" t="n">
        <f aca="false">B57+1</f>
        <v>55</v>
      </c>
      <c r="C58" s="1" t="n">
        <f aca="false">IF(B58=1,Berekeningsjaar,C57+1)</f>
        <v>2080</v>
      </c>
      <c r="D58" s="1" t="n">
        <f aca="false">IF(B58=1,LeeftijdJaarBerDatum,D57+1)</f>
        <v>95</v>
      </c>
      <c r="E58" s="5" t="n">
        <f aca="false">MIN(1,B58/Spreidingsduur)</f>
        <v>1</v>
      </c>
      <c r="F58" s="5" t="n">
        <f aca="false">IF(IsDirectIngaand,IF(NOT(IsLevenslang),IF(D58&lt;EindLeeftijdJaarUitkering,1,0),1),IF(AND(D58&gt;=StartLeeftijdJaarUitkering,IF(NOT(IsLevenslang),D58&lt;EindLeeftijdJaarUitkering,TRUE())),1,0))</f>
        <v>0</v>
      </c>
      <c r="G58" s="9" t="n">
        <f aca="false">((IF(StijgendeFunctieMeenemen=SchalingsfactorMeenemen,1,0)+IF(OR(StijgendeFunctieMeenemen,SchalingsfactorMeenemen),IF(StijgendeFunctieMeenemen,E58,0)*IF(SchalingsfactorMeenemen,SchalingsfactorPercentage,1),0))*IF(AND(OR(IsDirectIngaand,AND(NOT(IsDirectIngaand),D58&gt;=StartLeeftijdJaarUitkering)),OR(IsLevenslang,AND(NOT(IsLevenslang),D58&lt;EindLeeftijdJaarUitkering))),1,0))*F58*(1+StijgingDalingUitkering)^(B58-1)</f>
        <v>0</v>
      </c>
      <c r="H58" s="9"/>
      <c r="I58" s="73" t="n">
        <f aca="false">$B58</f>
        <v>55</v>
      </c>
      <c r="J58" s="15" t="n">
        <f aca="false">VLOOKUP($I58,RTS,2,0)</f>
        <v>0.02127</v>
      </c>
      <c r="K58" s="5" t="n">
        <f aca="false">(1/(1+J58))^I58</f>
        <v>0.314245014498297</v>
      </c>
      <c r="L58" s="1" t="n">
        <f aca="false">IF($D58&gt;Eindleeftijd,1,VLOOKUP($D58,Ervaringssterfte,IF(SoortDeelnemerHoofdverzekerde,2,4),0))</f>
        <v>0.9753</v>
      </c>
      <c r="M58" s="74" t="n">
        <f aca="false">IF($D58&gt;Eindleeftijd,1,VLOOKUP($D58,qx,$C58-StartjaarTafels+2,0))</f>
        <v>0.1970106822</v>
      </c>
      <c r="N58" s="75" t="n">
        <f aca="false">1-L58*M58</f>
        <v>0.80785548165034</v>
      </c>
      <c r="O58" s="75" t="n">
        <f aca="false">IF($I58=1,N58,O57*N58)</f>
        <v>0.190176517539219</v>
      </c>
      <c r="P58" s="5" t="n">
        <f aca="false">$K58*$G58*O58</f>
        <v>0</v>
      </c>
      <c r="Q58" s="5"/>
      <c r="R58" s="6" t="n">
        <f aca="false">I58-1</f>
        <v>54</v>
      </c>
      <c r="S58" s="15" t="n">
        <f aca="false">IF($R58=0,0,VLOOKUP($R58,RTS,2,0))</f>
        <v>0.02122</v>
      </c>
      <c r="T58" s="5" t="n">
        <f aca="false">(1/(1+S58))^R58</f>
        <v>0.321778610877629</v>
      </c>
      <c r="U58" s="1" t="n">
        <f aca="false">IF(R58=0,0,IF($D58&gt;Eindleeftijd,1,VLOOKUP($D58-1,Ervaringssterfte,IF(SoortDeelnemerHoofdverzekerde,2,4),0)))</f>
        <v>0.9703</v>
      </c>
      <c r="V58" s="74" t="n">
        <f aca="false">IF(R58=0,0,IF($D58&gt;Eindleeftijd,1,VLOOKUP($D58-1,qx,$C58-1-StartjaarTafels+2,0)))</f>
        <v>0.1772697557</v>
      </c>
      <c r="W58" s="75" t="n">
        <f aca="false">1-U58*V58</f>
        <v>0.82799515604429</v>
      </c>
      <c r="X58" s="75" t="n">
        <f aca="false">IF($R58=0,W58,X57*W58)</f>
        <v>0.235409082266439</v>
      </c>
      <c r="Y58" s="5" t="n">
        <f aca="false">$T58*$G58*X58</f>
        <v>0</v>
      </c>
      <c r="AA58" s="73" t="n">
        <f aca="false">$B58</f>
        <v>55</v>
      </c>
      <c r="AB58" s="15" t="n">
        <f aca="false">VLOOKUP($AA58,RTS,2,0)</f>
        <v>0.02127</v>
      </c>
      <c r="AC58" s="5" t="n">
        <f aca="false">(1/(1+AB58))^AA58</f>
        <v>0.314245014498297</v>
      </c>
      <c r="AD58" s="1" t="n">
        <f aca="false">IF($D58&gt;Eindleeftijd,1,VLOOKUP($D58,Ervaringssterfte,IF(SoortDeelnemerHoofdverzekerde,3,5),0))</f>
        <v>0.9706</v>
      </c>
      <c r="AE58" s="74" t="n">
        <f aca="false">IF($D58&gt;Eindleeftijd,1,VLOOKUP($D58,qy,$C58-StartjaarTafels+2,0))</f>
        <v>0.157862193029864</v>
      </c>
      <c r="AF58" s="75" t="n">
        <f aca="false">1-AD58*AE58</f>
        <v>0.846778955445214</v>
      </c>
      <c r="AG58" s="75" t="n">
        <f aca="false">IF($AA58=1,AF58,AG57*AF58)</f>
        <v>0.309803358540388</v>
      </c>
      <c r="AH58" s="5" t="n">
        <f aca="false">$AC58*$G58*AG58</f>
        <v>0</v>
      </c>
      <c r="AI58" s="5"/>
      <c r="AJ58" s="6" t="n">
        <f aca="false">AA58-1</f>
        <v>54</v>
      </c>
      <c r="AK58" s="15" t="n">
        <f aca="false">IF($AJ58=0,0,VLOOKUP($AJ58,RTS,2,0))</f>
        <v>0.02122</v>
      </c>
      <c r="AL58" s="5" t="n">
        <f aca="false">(1/(1+AK58))^AJ58</f>
        <v>0.321778610877629</v>
      </c>
      <c r="AM58" s="1" t="n">
        <f aca="false">IF(AJ58=0,0,IF($D58&gt;Eindleeftijd,1,VLOOKUP($D58-1,Ervaringssterfte,IF(SoortDeelnemerHoofdverzekerde,3,5),0)))</f>
        <v>0.9648</v>
      </c>
      <c r="AN58" s="74" t="n">
        <f aca="false">IF(AJ58=0,0,IF($D58&gt;Eindleeftijd,1,VLOOKUP($D58-1,qy,$C58-1-StartjaarTafels+2,0)))</f>
        <v>0.139181482276045</v>
      </c>
      <c r="AO58" s="75" t="n">
        <f aca="false">1-AM58*AN58</f>
        <v>0.865717705900072</v>
      </c>
      <c r="AP58" s="75" t="n">
        <f aca="false">IF($AJ58=0,AO58,AP57*AO58)</f>
        <v>0.365860956449374</v>
      </c>
      <c r="AQ58" s="5" t="n">
        <f aca="false">$AL58*$G58*AP58</f>
        <v>0</v>
      </c>
    </row>
    <row r="59" customFormat="false" ht="15" hidden="false" customHeight="true" outlineLevel="0" collapsed="false">
      <c r="B59" s="1" t="n">
        <f aca="false">B58+1</f>
        <v>56</v>
      </c>
      <c r="C59" s="1" t="n">
        <f aca="false">IF(B59=1,Berekeningsjaar,C58+1)</f>
        <v>2081</v>
      </c>
      <c r="D59" s="1" t="n">
        <f aca="false">IF(B59=1,LeeftijdJaarBerDatum,D58+1)</f>
        <v>96</v>
      </c>
      <c r="E59" s="5" t="n">
        <f aca="false">MIN(1,B59/Spreidingsduur)</f>
        <v>1</v>
      </c>
      <c r="F59" s="5" t="n">
        <f aca="false">IF(IsDirectIngaand,IF(NOT(IsLevenslang),IF(D59&lt;EindLeeftijdJaarUitkering,1,0),1),IF(AND(D59&gt;=StartLeeftijdJaarUitkering,IF(NOT(IsLevenslang),D59&lt;EindLeeftijdJaarUitkering,TRUE())),1,0))</f>
        <v>0</v>
      </c>
      <c r="G59" s="9" t="n">
        <f aca="false">((IF(StijgendeFunctieMeenemen=SchalingsfactorMeenemen,1,0)+IF(OR(StijgendeFunctieMeenemen,SchalingsfactorMeenemen),IF(StijgendeFunctieMeenemen,E59,0)*IF(SchalingsfactorMeenemen,SchalingsfactorPercentage,1),0))*IF(AND(OR(IsDirectIngaand,AND(NOT(IsDirectIngaand),D59&gt;=StartLeeftijdJaarUitkering)),OR(IsLevenslang,AND(NOT(IsLevenslang),D59&lt;EindLeeftijdJaarUitkering))),1,0))*F59*(1+StijgingDalingUitkering)^(B59-1)</f>
        <v>0</v>
      </c>
      <c r="H59" s="9"/>
      <c r="I59" s="73" t="n">
        <f aca="false">$B59</f>
        <v>56</v>
      </c>
      <c r="J59" s="15" t="n">
        <f aca="false">VLOOKUP($I59,RTS,2,0)</f>
        <v>0.02131</v>
      </c>
      <c r="K59" s="5" t="n">
        <f aca="false">(1/(1+J59))^I59</f>
        <v>0.307026089847086</v>
      </c>
      <c r="L59" s="1" t="n">
        <f aca="false">IF($D59&gt;Eindleeftijd,1,VLOOKUP($D59,Ervaringssterfte,IF(SoortDeelnemerHoofdverzekerde,2,4),0))</f>
        <v>0.9802</v>
      </c>
      <c r="M59" s="74" t="n">
        <f aca="false">IF($D59&gt;Eindleeftijd,1,VLOOKUP($D59,qx,$C59-StartjaarTafels+2,0))</f>
        <v>0.2176700284</v>
      </c>
      <c r="N59" s="75" t="n">
        <f aca="false">1-L59*M59</f>
        <v>0.78663983816232</v>
      </c>
      <c r="O59" s="75" t="n">
        <f aca="false">IF($I59=1,N59,O58*N59)</f>
        <v>0.149600424979325</v>
      </c>
      <c r="P59" s="5" t="n">
        <f aca="false">$K59*$G59*O59</f>
        <v>0</v>
      </c>
      <c r="Q59" s="5"/>
      <c r="R59" s="6" t="n">
        <f aca="false">I59-1</f>
        <v>55</v>
      </c>
      <c r="S59" s="15" t="n">
        <f aca="false">IF($R59=0,0,VLOOKUP($R59,RTS,2,0))</f>
        <v>0.02127</v>
      </c>
      <c r="T59" s="5" t="n">
        <f aca="false">(1/(1+S59))^R59</f>
        <v>0.314245014498297</v>
      </c>
      <c r="U59" s="1" t="n">
        <f aca="false">IF(R59=0,0,IF($D59&gt;Eindleeftijd,1,VLOOKUP($D59-1,Ervaringssterfte,IF(SoortDeelnemerHoofdverzekerde,2,4),0)))</f>
        <v>0.9753</v>
      </c>
      <c r="V59" s="74" t="n">
        <f aca="false">IF(R59=0,0,IF($D59&gt;Eindleeftijd,1,VLOOKUP($D59-1,qx,$C59-1-StartjaarTafels+2,0)))</f>
        <v>0.1970106822</v>
      </c>
      <c r="W59" s="75" t="n">
        <f aca="false">1-U59*V59</f>
        <v>0.80785548165034</v>
      </c>
      <c r="X59" s="75" t="n">
        <f aca="false">IF($R59=0,W59,X58*W59)</f>
        <v>0.190176517539219</v>
      </c>
      <c r="Y59" s="5" t="n">
        <f aca="false">$T59*$G59*X59</f>
        <v>0</v>
      </c>
      <c r="AA59" s="73" t="n">
        <f aca="false">$B59</f>
        <v>56</v>
      </c>
      <c r="AB59" s="15" t="n">
        <f aca="false">VLOOKUP($AA59,RTS,2,0)</f>
        <v>0.02131</v>
      </c>
      <c r="AC59" s="5" t="n">
        <f aca="false">(1/(1+AB59))^AA59</f>
        <v>0.307026089847086</v>
      </c>
      <c r="AD59" s="1" t="n">
        <f aca="false">IF($D59&gt;Eindleeftijd,1,VLOOKUP($D59,Ervaringssterfte,IF(SoortDeelnemerHoofdverzekerde,3,5),0))</f>
        <v>0.9765</v>
      </c>
      <c r="AE59" s="74" t="n">
        <f aca="false">IF($D59&gt;Eindleeftijd,1,VLOOKUP($D59,qy,$C59-StartjaarTafels+2,0))</f>
        <v>0.177829523280567</v>
      </c>
      <c r="AF59" s="75" t="n">
        <f aca="false">1-AD59*AE59</f>
        <v>0.826349470516526</v>
      </c>
      <c r="AG59" s="75" t="n">
        <f aca="false">IF($AA59=1,AF59,AG58*AF59)</f>
        <v>0.256005841294091</v>
      </c>
      <c r="AH59" s="5" t="n">
        <f aca="false">$AC59*$G59*AG59</f>
        <v>0</v>
      </c>
      <c r="AI59" s="5"/>
      <c r="AJ59" s="6" t="n">
        <f aca="false">AA59-1</f>
        <v>55</v>
      </c>
      <c r="AK59" s="15" t="n">
        <f aca="false">IF($AJ59=0,0,VLOOKUP($AJ59,RTS,2,0))</f>
        <v>0.02127</v>
      </c>
      <c r="AL59" s="5" t="n">
        <f aca="false">(1/(1+AK59))^AJ59</f>
        <v>0.314245014498297</v>
      </c>
      <c r="AM59" s="1" t="n">
        <f aca="false">IF(AJ59=0,0,IF($D59&gt;Eindleeftijd,1,VLOOKUP($D59-1,Ervaringssterfte,IF(SoortDeelnemerHoofdverzekerde,3,5),0)))</f>
        <v>0.9706</v>
      </c>
      <c r="AN59" s="74" t="n">
        <f aca="false">IF(AJ59=0,0,IF($D59&gt;Eindleeftijd,1,VLOOKUP($D59-1,qy,$C59-1-StartjaarTafels+2,0)))</f>
        <v>0.157862193029864</v>
      </c>
      <c r="AO59" s="75" t="n">
        <f aca="false">1-AM59*AN59</f>
        <v>0.846778955445214</v>
      </c>
      <c r="AP59" s="75" t="n">
        <f aca="false">IF($AJ59=0,AO59,AP58*AO59)</f>
        <v>0.309803358540388</v>
      </c>
      <c r="AQ59" s="5" t="n">
        <f aca="false">$AL59*$G59*AP59</f>
        <v>0</v>
      </c>
    </row>
    <row r="60" customFormat="false" ht="15" hidden="false" customHeight="true" outlineLevel="0" collapsed="false">
      <c r="B60" s="1" t="n">
        <f aca="false">B59+1</f>
        <v>57</v>
      </c>
      <c r="C60" s="1" t="n">
        <f aca="false">IF(B60=1,Berekeningsjaar,C59+1)</f>
        <v>2082</v>
      </c>
      <c r="D60" s="1" t="n">
        <f aca="false">IF(B60=1,LeeftijdJaarBerDatum,D59+1)</f>
        <v>97</v>
      </c>
      <c r="E60" s="5" t="n">
        <f aca="false">MIN(1,B60/Spreidingsduur)</f>
        <v>1</v>
      </c>
      <c r="F60" s="5" t="n">
        <f aca="false">IF(IsDirectIngaand,IF(NOT(IsLevenslang),IF(D60&lt;EindLeeftijdJaarUitkering,1,0),1),IF(AND(D60&gt;=StartLeeftijdJaarUitkering,IF(NOT(IsLevenslang),D60&lt;EindLeeftijdJaarUitkering,TRUE())),1,0))</f>
        <v>0</v>
      </c>
      <c r="G60" s="9" t="n">
        <f aca="false">((IF(StijgendeFunctieMeenemen=SchalingsfactorMeenemen,1,0)+IF(OR(StijgendeFunctieMeenemen,SchalingsfactorMeenemen),IF(StijgendeFunctieMeenemen,E60,0)*IF(SchalingsfactorMeenemen,SchalingsfactorPercentage,1),0))*IF(AND(OR(IsDirectIngaand,AND(NOT(IsDirectIngaand),D60&gt;=StartLeeftijdJaarUitkering)),OR(IsLevenslang,AND(NOT(IsLevenslang),D60&lt;EindLeeftijdJaarUitkering))),1,0))*F60*(1+StijgingDalingUitkering)^(B60-1)</f>
        <v>0</v>
      </c>
      <c r="H60" s="9"/>
      <c r="I60" s="73" t="n">
        <f aca="false">$B60</f>
        <v>57</v>
      </c>
      <c r="J60" s="15" t="n">
        <f aca="false">VLOOKUP($I60,RTS,2,0)</f>
        <v>0.02134</v>
      </c>
      <c r="K60" s="5" t="n">
        <f aca="false">(1/(1+J60))^I60</f>
        <v>0.300116974767329</v>
      </c>
      <c r="L60" s="1" t="n">
        <f aca="false">IF($D60&gt;Eindleeftijd,1,VLOOKUP($D60,Ervaringssterfte,IF(SoortDeelnemerHoofdverzekerde,2,4),0))</f>
        <v>0.9852</v>
      </c>
      <c r="M60" s="74" t="n">
        <f aca="false">IF($D60&gt;Eindleeftijd,1,VLOOKUP($D60,qx,$C60-StartjaarTafels+2,0))</f>
        <v>0.2390627703</v>
      </c>
      <c r="N60" s="75" t="n">
        <f aca="false">1-L60*M60</f>
        <v>0.76447535870044</v>
      </c>
      <c r="O60" s="75" t="n">
        <f aca="false">IF($I60=1,N60,O59*N60)</f>
        <v>0.114365838547808</v>
      </c>
      <c r="P60" s="5" t="n">
        <f aca="false">$K60*$G60*O60</f>
        <v>0</v>
      </c>
      <c r="Q60" s="5"/>
      <c r="R60" s="6" t="n">
        <f aca="false">I60-1</f>
        <v>56</v>
      </c>
      <c r="S60" s="15" t="n">
        <f aca="false">IF($R60=0,0,VLOOKUP($R60,RTS,2,0))</f>
        <v>0.02131</v>
      </c>
      <c r="T60" s="5" t="n">
        <f aca="false">(1/(1+S60))^R60</f>
        <v>0.307026089847086</v>
      </c>
      <c r="U60" s="1" t="n">
        <f aca="false">IF(R60=0,0,IF($D60&gt;Eindleeftijd,1,VLOOKUP($D60-1,Ervaringssterfte,IF(SoortDeelnemerHoofdverzekerde,2,4),0)))</f>
        <v>0.9802</v>
      </c>
      <c r="V60" s="74" t="n">
        <f aca="false">IF(R60=0,0,IF($D60&gt;Eindleeftijd,1,VLOOKUP($D60-1,qx,$C60-1-StartjaarTafels+2,0)))</f>
        <v>0.2176700284</v>
      </c>
      <c r="W60" s="75" t="n">
        <f aca="false">1-U60*V60</f>
        <v>0.78663983816232</v>
      </c>
      <c r="X60" s="75" t="n">
        <f aca="false">IF($R60=0,W60,X59*W60)</f>
        <v>0.149600424979325</v>
      </c>
      <c r="Y60" s="5" t="n">
        <f aca="false">$T60*$G60*X60</f>
        <v>0</v>
      </c>
      <c r="AA60" s="73" t="n">
        <f aca="false">$B60</f>
        <v>57</v>
      </c>
      <c r="AB60" s="15" t="n">
        <f aca="false">VLOOKUP($AA60,RTS,2,0)</f>
        <v>0.02134</v>
      </c>
      <c r="AC60" s="5" t="n">
        <f aca="false">(1/(1+AB60))^AA60</f>
        <v>0.300116974767329</v>
      </c>
      <c r="AD60" s="1" t="n">
        <f aca="false">IF($D60&gt;Eindleeftijd,1,VLOOKUP($D60,Ervaringssterfte,IF(SoortDeelnemerHoofdverzekerde,3,5),0))</f>
        <v>0.9824</v>
      </c>
      <c r="AE60" s="74" t="n">
        <f aca="false">IF($D60&gt;Eindleeftijd,1,VLOOKUP($D60,qy,$C60-StartjaarTafels+2,0))</f>
        <v>0.198907076733867</v>
      </c>
      <c r="AF60" s="75" t="n">
        <f aca="false">1-AD60*AE60</f>
        <v>0.804593687816649</v>
      </c>
      <c r="AG60" s="75" t="n">
        <f aca="false">IF($AA60=1,AF60,AG59*AF60)</f>
        <v>0.205980683949417</v>
      </c>
      <c r="AH60" s="5" t="n">
        <f aca="false">$AC60*$G60*AG60</f>
        <v>0</v>
      </c>
      <c r="AI60" s="5"/>
      <c r="AJ60" s="6" t="n">
        <f aca="false">AA60-1</f>
        <v>56</v>
      </c>
      <c r="AK60" s="15" t="n">
        <f aca="false">IF($AJ60=0,0,VLOOKUP($AJ60,RTS,2,0))</f>
        <v>0.02131</v>
      </c>
      <c r="AL60" s="5" t="n">
        <f aca="false">(1/(1+AK60))^AJ60</f>
        <v>0.307026089847086</v>
      </c>
      <c r="AM60" s="1" t="n">
        <f aca="false">IF(AJ60=0,0,IF($D60&gt;Eindleeftijd,1,VLOOKUP($D60-1,Ervaringssterfte,IF(SoortDeelnemerHoofdverzekerde,3,5),0)))</f>
        <v>0.9765</v>
      </c>
      <c r="AN60" s="74" t="n">
        <f aca="false">IF(AJ60=0,0,IF($D60&gt;Eindleeftijd,1,VLOOKUP($D60-1,qy,$C60-1-StartjaarTafels+2,0)))</f>
        <v>0.177829523280567</v>
      </c>
      <c r="AO60" s="75" t="n">
        <f aca="false">1-AM60*AN60</f>
        <v>0.826349470516526</v>
      </c>
      <c r="AP60" s="75" t="n">
        <f aca="false">IF($AJ60=0,AO60,AP59*AO60)</f>
        <v>0.256005841294091</v>
      </c>
      <c r="AQ60" s="5" t="n">
        <f aca="false">$AL60*$G60*AP60</f>
        <v>0</v>
      </c>
    </row>
    <row r="61" customFormat="false" ht="15" hidden="false" customHeight="true" outlineLevel="0" collapsed="false">
      <c r="B61" s="1" t="n">
        <f aca="false">B60+1</f>
        <v>58</v>
      </c>
      <c r="C61" s="1" t="n">
        <f aca="false">IF(B61=1,Berekeningsjaar,C60+1)</f>
        <v>2083</v>
      </c>
      <c r="D61" s="1" t="n">
        <f aca="false">IF(B61=1,LeeftijdJaarBerDatum,D60+1)</f>
        <v>98</v>
      </c>
      <c r="E61" s="5" t="n">
        <f aca="false">MIN(1,B61/Spreidingsduur)</f>
        <v>1</v>
      </c>
      <c r="F61" s="5" t="n">
        <f aca="false">IF(IsDirectIngaand,IF(NOT(IsLevenslang),IF(D61&lt;EindLeeftijdJaarUitkering,1,0),1),IF(AND(D61&gt;=StartLeeftijdJaarUitkering,IF(NOT(IsLevenslang),D61&lt;EindLeeftijdJaarUitkering,TRUE())),1,0))</f>
        <v>0</v>
      </c>
      <c r="G61" s="9" t="n">
        <f aca="false">((IF(StijgendeFunctieMeenemen=SchalingsfactorMeenemen,1,0)+IF(OR(StijgendeFunctieMeenemen,SchalingsfactorMeenemen),IF(StijgendeFunctieMeenemen,E61,0)*IF(SchalingsfactorMeenemen,SchalingsfactorPercentage,1),0))*IF(AND(OR(IsDirectIngaand,AND(NOT(IsDirectIngaand),D61&gt;=StartLeeftijdJaarUitkering)),OR(IsLevenslang,AND(NOT(IsLevenslang),D61&lt;EindLeeftijdJaarUitkering))),1,0))*F61*(1+StijgingDalingUitkering)^(B61-1)</f>
        <v>0</v>
      </c>
      <c r="H61" s="9"/>
      <c r="I61" s="73" t="n">
        <f aca="false">$B61</f>
        <v>58</v>
      </c>
      <c r="J61" s="15" t="n">
        <f aca="false">VLOOKUP($I61,RTS,2,0)</f>
        <v>0.02138</v>
      </c>
      <c r="K61" s="5" t="n">
        <f aca="false">(1/(1+J61))^I61</f>
        <v>0.293179586007037</v>
      </c>
      <c r="L61" s="1" t="n">
        <f aca="false">IF($D61&gt;Eindleeftijd,1,VLOOKUP($D61,Ervaringssterfte,IF(SoortDeelnemerHoofdverzekerde,2,4),0))</f>
        <v>0.9901</v>
      </c>
      <c r="M61" s="74" t="n">
        <f aca="false">IF($D61&gt;Eindleeftijd,1,VLOOKUP($D61,qx,$C61-StartjaarTafels+2,0))</f>
        <v>0.2609768126</v>
      </c>
      <c r="N61" s="75" t="n">
        <f aca="false">1-L61*M61</f>
        <v>0.74160685784474</v>
      </c>
      <c r="O61" s="75" t="n">
        <f aca="false">IF($I61=1,N61,O60*N61)</f>
        <v>0.0848144901702184</v>
      </c>
      <c r="P61" s="5" t="n">
        <f aca="false">$K61*$G61*O61</f>
        <v>0</v>
      </c>
      <c r="Q61" s="5"/>
      <c r="R61" s="6" t="n">
        <f aca="false">I61-1</f>
        <v>57</v>
      </c>
      <c r="S61" s="15" t="n">
        <f aca="false">IF($R61=0,0,VLOOKUP($R61,RTS,2,0))</f>
        <v>0.02134</v>
      </c>
      <c r="T61" s="5" t="n">
        <f aca="false">(1/(1+S61))^R61</f>
        <v>0.300116974767329</v>
      </c>
      <c r="U61" s="1" t="n">
        <f aca="false">IF(R61=0,0,IF($D61&gt;Eindleeftijd,1,VLOOKUP($D61-1,Ervaringssterfte,IF(SoortDeelnemerHoofdverzekerde,2,4),0)))</f>
        <v>0.9852</v>
      </c>
      <c r="V61" s="74" t="n">
        <f aca="false">IF(R61=0,0,IF($D61&gt;Eindleeftijd,1,VLOOKUP($D61-1,qx,$C61-1-StartjaarTafels+2,0)))</f>
        <v>0.2390627703</v>
      </c>
      <c r="W61" s="75" t="n">
        <f aca="false">1-U61*V61</f>
        <v>0.76447535870044</v>
      </c>
      <c r="X61" s="75" t="n">
        <f aca="false">IF($R61=0,W61,X60*W61)</f>
        <v>0.114365838547808</v>
      </c>
      <c r="Y61" s="5" t="n">
        <f aca="false">$T61*$G61*X61</f>
        <v>0</v>
      </c>
      <c r="AA61" s="73" t="n">
        <f aca="false">$B61</f>
        <v>58</v>
      </c>
      <c r="AB61" s="15" t="n">
        <f aca="false">VLOOKUP($AA61,RTS,2,0)</f>
        <v>0.02138</v>
      </c>
      <c r="AC61" s="5" t="n">
        <f aca="false">(1/(1+AB61))^AA61</f>
        <v>0.293179586007037</v>
      </c>
      <c r="AD61" s="1" t="n">
        <f aca="false">IF($D61&gt;Eindleeftijd,1,VLOOKUP($D61,Ervaringssterfte,IF(SoortDeelnemerHoofdverzekerde,3,5),0))</f>
        <v>0.9883</v>
      </c>
      <c r="AE61" s="74" t="n">
        <f aca="false">IF($D61&gt;Eindleeftijd,1,VLOOKUP($D61,qy,$C61-StartjaarTafels+2,0))</f>
        <v>0.220871965964855</v>
      </c>
      <c r="AF61" s="75" t="n">
        <f aca="false">1-AD61*AE61</f>
        <v>0.781712236036934</v>
      </c>
      <c r="AG61" s="75" t="n">
        <f aca="false">IF($AA61=1,AF61,AG60*AF61)</f>
        <v>0.161017621030515</v>
      </c>
      <c r="AH61" s="5" t="n">
        <f aca="false">$AC61*$G61*AG61</f>
        <v>0</v>
      </c>
      <c r="AI61" s="5"/>
      <c r="AJ61" s="6" t="n">
        <f aca="false">AA61-1</f>
        <v>57</v>
      </c>
      <c r="AK61" s="15" t="n">
        <f aca="false">IF($AJ61=0,0,VLOOKUP($AJ61,RTS,2,0))</f>
        <v>0.02134</v>
      </c>
      <c r="AL61" s="5" t="n">
        <f aca="false">(1/(1+AK61))^AJ61</f>
        <v>0.300116974767329</v>
      </c>
      <c r="AM61" s="1" t="n">
        <f aca="false">IF(AJ61=0,0,IF($D61&gt;Eindleeftijd,1,VLOOKUP($D61-1,Ervaringssterfte,IF(SoortDeelnemerHoofdverzekerde,3,5),0)))</f>
        <v>0.9824</v>
      </c>
      <c r="AN61" s="74" t="n">
        <f aca="false">IF(AJ61=0,0,IF($D61&gt;Eindleeftijd,1,VLOOKUP($D61-1,qy,$C61-1-StartjaarTafels+2,0)))</f>
        <v>0.198907076733867</v>
      </c>
      <c r="AO61" s="75" t="n">
        <f aca="false">1-AM61*AN61</f>
        <v>0.804593687816649</v>
      </c>
      <c r="AP61" s="75" t="n">
        <f aca="false">IF($AJ61=0,AO61,AP60*AO61)</f>
        <v>0.205980683949417</v>
      </c>
      <c r="AQ61" s="5" t="n">
        <f aca="false">$AL61*$G61*AP61</f>
        <v>0</v>
      </c>
    </row>
    <row r="62" customFormat="false" ht="15" hidden="false" customHeight="true" outlineLevel="0" collapsed="false">
      <c r="B62" s="1" t="n">
        <f aca="false">B61+1</f>
        <v>59</v>
      </c>
      <c r="C62" s="1" t="n">
        <f aca="false">IF(B62=1,Berekeningsjaar,C61+1)</f>
        <v>2084</v>
      </c>
      <c r="D62" s="1" t="n">
        <f aca="false">IF(B62=1,LeeftijdJaarBerDatum,D61+1)</f>
        <v>99</v>
      </c>
      <c r="E62" s="5" t="n">
        <f aca="false">MIN(1,B62/Spreidingsduur)</f>
        <v>1</v>
      </c>
      <c r="F62" s="5" t="n">
        <f aca="false">IF(IsDirectIngaand,IF(NOT(IsLevenslang),IF(D62&lt;EindLeeftijdJaarUitkering,1,0),1),IF(AND(D62&gt;=StartLeeftijdJaarUitkering,IF(NOT(IsLevenslang),D62&lt;EindLeeftijdJaarUitkering,TRUE())),1,0))</f>
        <v>0</v>
      </c>
      <c r="G62" s="9" t="n">
        <f aca="false">((IF(StijgendeFunctieMeenemen=SchalingsfactorMeenemen,1,0)+IF(OR(StijgendeFunctieMeenemen,SchalingsfactorMeenemen),IF(StijgendeFunctieMeenemen,E62,0)*IF(SchalingsfactorMeenemen,SchalingsfactorPercentage,1),0))*IF(AND(OR(IsDirectIngaand,AND(NOT(IsDirectIngaand),D62&gt;=StartLeeftijdJaarUitkering)),OR(IsLevenslang,AND(NOT(IsLevenslang),D62&lt;EindLeeftijdJaarUitkering))),1,0))*F62*(1+StijgingDalingUitkering)^(B62-1)</f>
        <v>0</v>
      </c>
      <c r="H62" s="9"/>
      <c r="I62" s="73" t="n">
        <f aca="false">$B62</f>
        <v>59</v>
      </c>
      <c r="J62" s="15" t="n">
        <f aca="false">VLOOKUP($I62,RTS,2,0)</f>
        <v>0.02142</v>
      </c>
      <c r="K62" s="5" t="n">
        <f aca="false">(1/(1+J62))^I62</f>
        <v>0.286380153019513</v>
      </c>
      <c r="L62" s="1" t="n">
        <f aca="false">IF($D62&gt;Eindleeftijd,1,VLOOKUP($D62,Ervaringssterfte,IF(SoortDeelnemerHoofdverzekerde,2,4),0))</f>
        <v>0.9951</v>
      </c>
      <c r="M62" s="74" t="n">
        <f aca="false">IF($D62&gt;Eindleeftijd,1,VLOOKUP($D62,qx,$C62-StartjaarTafels+2,0))</f>
        <v>0.2831810361</v>
      </c>
      <c r="N62" s="75" t="n">
        <f aca="false">1-L62*M62</f>
        <v>0.71820655097689</v>
      </c>
      <c r="O62" s="75" t="n">
        <f aca="false">IF($I62=1,N62,O61*N62)</f>
        <v>0.0609143224580159</v>
      </c>
      <c r="P62" s="5" t="n">
        <f aca="false">$K62*$G62*O62</f>
        <v>0</v>
      </c>
      <c r="Q62" s="5"/>
      <c r="R62" s="6" t="n">
        <f aca="false">I62-1</f>
        <v>58</v>
      </c>
      <c r="S62" s="15" t="n">
        <f aca="false">IF($R62=0,0,VLOOKUP($R62,RTS,2,0))</f>
        <v>0.02138</v>
      </c>
      <c r="T62" s="5" t="n">
        <f aca="false">(1/(1+S62))^R62</f>
        <v>0.293179586007037</v>
      </c>
      <c r="U62" s="1" t="n">
        <f aca="false">IF(R62=0,0,IF($D62&gt;Eindleeftijd,1,VLOOKUP($D62-1,Ervaringssterfte,IF(SoortDeelnemerHoofdverzekerde,2,4),0)))</f>
        <v>0.9901</v>
      </c>
      <c r="V62" s="74" t="n">
        <f aca="false">IF(R62=0,0,IF($D62&gt;Eindleeftijd,1,VLOOKUP($D62-1,qx,$C62-1-StartjaarTafels+2,0)))</f>
        <v>0.2609768126</v>
      </c>
      <c r="W62" s="75" t="n">
        <f aca="false">1-U62*V62</f>
        <v>0.74160685784474</v>
      </c>
      <c r="X62" s="75" t="n">
        <f aca="false">IF($R62=0,W62,X61*W62)</f>
        <v>0.0848144901702184</v>
      </c>
      <c r="Y62" s="5" t="n">
        <f aca="false">$T62*$G62*X62</f>
        <v>0</v>
      </c>
      <c r="AA62" s="73" t="n">
        <f aca="false">$B62</f>
        <v>59</v>
      </c>
      <c r="AB62" s="15" t="n">
        <f aca="false">VLOOKUP($AA62,RTS,2,0)</f>
        <v>0.02142</v>
      </c>
      <c r="AC62" s="5" t="n">
        <f aca="false">(1/(1+AB62))^AA62</f>
        <v>0.286380153019513</v>
      </c>
      <c r="AD62" s="1" t="n">
        <f aca="false">IF($D62&gt;Eindleeftijd,1,VLOOKUP($D62,Ervaringssterfte,IF(SoortDeelnemerHoofdverzekerde,3,5),0))</f>
        <v>0.9941</v>
      </c>
      <c r="AE62" s="74" t="n">
        <f aca="false">IF($D62&gt;Eindleeftijd,1,VLOOKUP($D62,qy,$C62-StartjaarTafels+2,0))</f>
        <v>0.243463904368959</v>
      </c>
      <c r="AF62" s="75" t="n">
        <f aca="false">1-AD62*AE62</f>
        <v>0.757972532666818</v>
      </c>
      <c r="AG62" s="75" t="n">
        <f aca="false">IF($AA62=1,AF62,AG61*AF62)</f>
        <v>0.122046934016486</v>
      </c>
      <c r="AH62" s="5" t="n">
        <f aca="false">$AC62*$G62*AG62</f>
        <v>0</v>
      </c>
      <c r="AI62" s="5"/>
      <c r="AJ62" s="6" t="n">
        <f aca="false">AA62-1</f>
        <v>58</v>
      </c>
      <c r="AK62" s="15" t="n">
        <f aca="false">IF($AJ62=0,0,VLOOKUP($AJ62,RTS,2,0))</f>
        <v>0.02138</v>
      </c>
      <c r="AL62" s="5" t="n">
        <f aca="false">(1/(1+AK62))^AJ62</f>
        <v>0.293179586007037</v>
      </c>
      <c r="AM62" s="1" t="n">
        <f aca="false">IF(AJ62=0,0,IF($D62&gt;Eindleeftijd,1,VLOOKUP($D62-1,Ervaringssterfte,IF(SoortDeelnemerHoofdverzekerde,3,5),0)))</f>
        <v>0.9883</v>
      </c>
      <c r="AN62" s="74" t="n">
        <f aca="false">IF(AJ62=0,0,IF($D62&gt;Eindleeftijd,1,VLOOKUP($D62-1,qy,$C62-1-StartjaarTafels+2,0)))</f>
        <v>0.220871965964855</v>
      </c>
      <c r="AO62" s="75" t="n">
        <f aca="false">1-AM62*AN62</f>
        <v>0.781712236036934</v>
      </c>
      <c r="AP62" s="75" t="n">
        <f aca="false">IF($AJ62=0,AO62,AP61*AO62)</f>
        <v>0.161017621030515</v>
      </c>
      <c r="AQ62" s="5" t="n">
        <f aca="false">$AL62*$G62*AP62</f>
        <v>0</v>
      </c>
    </row>
    <row r="63" customFormat="false" ht="15" hidden="false" customHeight="true" outlineLevel="0" collapsed="false">
      <c r="B63" s="1" t="n">
        <f aca="false">B62+1</f>
        <v>60</v>
      </c>
      <c r="C63" s="1" t="n">
        <f aca="false">IF(B63=1,Berekeningsjaar,C62+1)</f>
        <v>2085</v>
      </c>
      <c r="D63" s="1" t="n">
        <f aca="false">IF(B63=1,LeeftijdJaarBerDatum,D62+1)</f>
        <v>100</v>
      </c>
      <c r="E63" s="5" t="n">
        <f aca="false">MIN(1,B63/Spreidingsduur)</f>
        <v>1</v>
      </c>
      <c r="F63" s="5" t="n">
        <f aca="false">IF(IsDirectIngaand,IF(NOT(IsLevenslang),IF(D63&lt;EindLeeftijdJaarUitkering,1,0),1),IF(AND(D63&gt;=StartLeeftijdJaarUitkering,IF(NOT(IsLevenslang),D63&lt;EindLeeftijdJaarUitkering,TRUE())),1,0))</f>
        <v>0</v>
      </c>
      <c r="G63" s="9" t="n">
        <f aca="false">((IF(StijgendeFunctieMeenemen=SchalingsfactorMeenemen,1,0)+IF(OR(StijgendeFunctieMeenemen,SchalingsfactorMeenemen),IF(StijgendeFunctieMeenemen,E63,0)*IF(SchalingsfactorMeenemen,SchalingsfactorPercentage,1),0))*IF(AND(OR(IsDirectIngaand,AND(NOT(IsDirectIngaand),D63&gt;=StartLeeftijdJaarUitkering)),OR(IsLevenslang,AND(NOT(IsLevenslang),D63&lt;EindLeeftijdJaarUitkering))),1,0))*F63*(1+StijgingDalingUitkering)^(B63-1)</f>
        <v>0</v>
      </c>
      <c r="H63" s="9"/>
      <c r="I63" s="73" t="n">
        <f aca="false">$B63</f>
        <v>60</v>
      </c>
      <c r="J63" s="15" t="n">
        <f aca="false">VLOOKUP($I63,RTS,2,0)</f>
        <v>0.02145</v>
      </c>
      <c r="K63" s="5" t="n">
        <f aca="false">(1/(1+J63))^I63</f>
        <v>0.279880882186766</v>
      </c>
      <c r="L63" s="1" t="n">
        <f aca="false">IF($D63&gt;Eindleeftijd,1,VLOOKUP($D63,Ervaringssterfte,IF(SoortDeelnemerHoofdverzekerde,2,4),0))</f>
        <v>1</v>
      </c>
      <c r="M63" s="74" t="n">
        <f aca="false">IF($D63&gt;Eindleeftijd,1,VLOOKUP($D63,qx,$C63-StartjaarTafels+2,0))</f>
        <v>0.3054349072</v>
      </c>
      <c r="N63" s="75" t="n">
        <f aca="false">1-L63*M63</f>
        <v>0.6945650928</v>
      </c>
      <c r="O63" s="75" t="n">
        <f aca="false">IF($I63=1,N63,O62*N63)</f>
        <v>0.042308962030901</v>
      </c>
      <c r="P63" s="5" t="n">
        <f aca="false">$K63*$G63*O63</f>
        <v>0</v>
      </c>
      <c r="Q63" s="5"/>
      <c r="R63" s="6" t="n">
        <f aca="false">I63-1</f>
        <v>59</v>
      </c>
      <c r="S63" s="15" t="n">
        <f aca="false">IF($R63=0,0,VLOOKUP($R63,RTS,2,0))</f>
        <v>0.02142</v>
      </c>
      <c r="T63" s="5" t="n">
        <f aca="false">(1/(1+S63))^R63</f>
        <v>0.286380153019513</v>
      </c>
      <c r="U63" s="1" t="n">
        <f aca="false">IF(R63=0,0,IF($D63&gt;Eindleeftijd,1,VLOOKUP($D63-1,Ervaringssterfte,IF(SoortDeelnemerHoofdverzekerde,2,4),0)))</f>
        <v>0.9951</v>
      </c>
      <c r="V63" s="74" t="n">
        <f aca="false">IF(R63=0,0,IF($D63&gt;Eindleeftijd,1,VLOOKUP($D63-1,qx,$C63-1-StartjaarTafels+2,0)))</f>
        <v>0.2831810361</v>
      </c>
      <c r="W63" s="75" t="n">
        <f aca="false">1-U63*V63</f>
        <v>0.71820655097689</v>
      </c>
      <c r="X63" s="75" t="n">
        <f aca="false">IF($R63=0,W63,X62*W63)</f>
        <v>0.0609143224580159</v>
      </c>
      <c r="Y63" s="5" t="n">
        <f aca="false">$T63*$G63*X63</f>
        <v>0</v>
      </c>
      <c r="AA63" s="73" t="n">
        <f aca="false">$B63</f>
        <v>60</v>
      </c>
      <c r="AB63" s="15" t="n">
        <f aca="false">VLOOKUP($AA63,RTS,2,0)</f>
        <v>0.02145</v>
      </c>
      <c r="AC63" s="5" t="n">
        <f aca="false">(1/(1+AB63))^AA63</f>
        <v>0.279880882186766</v>
      </c>
      <c r="AD63" s="1" t="n">
        <f aca="false">IF($D63&gt;Eindleeftijd,1,VLOOKUP($D63,Ervaringssterfte,IF(SoortDeelnemerHoofdverzekerde,3,5),0))</f>
        <v>1</v>
      </c>
      <c r="AE63" s="74" t="n">
        <f aca="false">IF($D63&gt;Eindleeftijd,1,VLOOKUP($D63,qy,$C63-StartjaarTafels+2,0))</f>
        <v>0.266397973880212</v>
      </c>
      <c r="AF63" s="75" t="n">
        <f aca="false">1-AD63*AE63</f>
        <v>0.733602026119788</v>
      </c>
      <c r="AG63" s="75" t="n">
        <f aca="false">IF($AA63=1,AF63,AG62*AF63)</f>
        <v>0.0895338780762019</v>
      </c>
      <c r="AH63" s="5" t="n">
        <f aca="false">$AC63*$G63*AG63</f>
        <v>0</v>
      </c>
      <c r="AI63" s="5"/>
      <c r="AJ63" s="6" t="n">
        <f aca="false">AA63-1</f>
        <v>59</v>
      </c>
      <c r="AK63" s="15" t="n">
        <f aca="false">IF($AJ63=0,0,VLOOKUP($AJ63,RTS,2,0))</f>
        <v>0.02142</v>
      </c>
      <c r="AL63" s="5" t="n">
        <f aca="false">(1/(1+AK63))^AJ63</f>
        <v>0.286380153019513</v>
      </c>
      <c r="AM63" s="1" t="n">
        <f aca="false">IF(AJ63=0,0,IF($D63&gt;Eindleeftijd,1,VLOOKUP($D63-1,Ervaringssterfte,IF(SoortDeelnemerHoofdverzekerde,3,5),0)))</f>
        <v>0.9941</v>
      </c>
      <c r="AN63" s="74" t="n">
        <f aca="false">IF(AJ63=0,0,IF($D63&gt;Eindleeftijd,1,VLOOKUP($D63-1,qy,$C63-1-StartjaarTafels+2,0)))</f>
        <v>0.243463904368959</v>
      </c>
      <c r="AO63" s="75" t="n">
        <f aca="false">1-AM63*AN63</f>
        <v>0.757972532666818</v>
      </c>
      <c r="AP63" s="75" t="n">
        <f aca="false">IF($AJ63=0,AO63,AP62*AO63)</f>
        <v>0.122046934016486</v>
      </c>
      <c r="AQ63" s="5" t="n">
        <f aca="false">$AL63*$G63*AP63</f>
        <v>0</v>
      </c>
    </row>
    <row r="64" customFormat="false" ht="15" hidden="false" customHeight="true" outlineLevel="0" collapsed="false">
      <c r="B64" s="1" t="n">
        <f aca="false">B63+1</f>
        <v>61</v>
      </c>
      <c r="C64" s="1" t="n">
        <f aca="false">IF(B64=1,Berekeningsjaar,C63+1)</f>
        <v>2086</v>
      </c>
      <c r="D64" s="1" t="n">
        <f aca="false">IF(B64=1,LeeftijdJaarBerDatum,D63+1)</f>
        <v>101</v>
      </c>
      <c r="E64" s="5" t="n">
        <f aca="false">MIN(1,B64/Spreidingsduur)</f>
        <v>1</v>
      </c>
      <c r="F64" s="5" t="n">
        <f aca="false">IF(IsDirectIngaand,IF(NOT(IsLevenslang),IF(D64&lt;EindLeeftijdJaarUitkering,1,0),1),IF(AND(D64&gt;=StartLeeftijdJaarUitkering,IF(NOT(IsLevenslang),D64&lt;EindLeeftijdJaarUitkering,TRUE())),1,0))</f>
        <v>0</v>
      </c>
      <c r="G64" s="9" t="n">
        <f aca="false">((IF(StijgendeFunctieMeenemen=SchalingsfactorMeenemen,1,0)+IF(OR(StijgendeFunctieMeenemen,SchalingsfactorMeenemen),IF(StijgendeFunctieMeenemen,E64,0)*IF(SchalingsfactorMeenemen,SchalingsfactorPercentage,1),0))*IF(AND(OR(IsDirectIngaand,AND(NOT(IsDirectIngaand),D64&gt;=StartLeeftijdJaarUitkering)),OR(IsLevenslang,AND(NOT(IsLevenslang),D64&lt;EindLeeftijdJaarUitkering))),1,0))*F64*(1+StijgingDalingUitkering)^(B64-1)</f>
        <v>0</v>
      </c>
      <c r="H64" s="9"/>
      <c r="I64" s="73" t="n">
        <f aca="false">$B64</f>
        <v>61</v>
      </c>
      <c r="J64" s="15" t="n">
        <f aca="false">VLOOKUP($I64,RTS,2,0)</f>
        <v>0.02148</v>
      </c>
      <c r="K64" s="5" t="n">
        <f aca="false">(1/(1+J64))^I64</f>
        <v>0.273513056949921</v>
      </c>
      <c r="L64" s="1" t="n">
        <f aca="false">IF($D64&gt;Eindleeftijd,1,VLOOKUP($D64,Ervaringssterfte,IF(SoortDeelnemerHoofdverzekerde,2,4),0))</f>
        <v>1</v>
      </c>
      <c r="M64" s="74" t="n">
        <f aca="false">IF($D64&gt;Eindleeftijd,1,VLOOKUP($D64,qx,$C64-StartjaarTafels+2,0))</f>
        <v>0.3274988141</v>
      </c>
      <c r="N64" s="75" t="n">
        <f aca="false">1-L64*M64</f>
        <v>0.6725011859</v>
      </c>
      <c r="O64" s="75" t="n">
        <f aca="false">IF($I64=1,N64,O63*N64)</f>
        <v>0.028452827139979</v>
      </c>
      <c r="P64" s="5" t="n">
        <f aca="false">$K64*$G64*O64</f>
        <v>0</v>
      </c>
      <c r="Q64" s="5"/>
      <c r="R64" s="6" t="n">
        <f aca="false">I64-1</f>
        <v>60</v>
      </c>
      <c r="S64" s="15" t="n">
        <f aca="false">IF($R64=0,0,VLOOKUP($R64,RTS,2,0))</f>
        <v>0.02145</v>
      </c>
      <c r="T64" s="5" t="n">
        <f aca="false">(1/(1+S64))^R64</f>
        <v>0.279880882186766</v>
      </c>
      <c r="U64" s="1" t="n">
        <f aca="false">IF(R64=0,0,IF($D64&gt;Eindleeftijd,1,VLOOKUP($D64-1,Ervaringssterfte,IF(SoortDeelnemerHoofdverzekerde,2,4),0)))</f>
        <v>1</v>
      </c>
      <c r="V64" s="74" t="n">
        <f aca="false">IF(R64=0,0,IF($D64&gt;Eindleeftijd,1,VLOOKUP($D64-1,qx,$C64-1-StartjaarTafels+2,0)))</f>
        <v>0.3054349072</v>
      </c>
      <c r="W64" s="75" t="n">
        <f aca="false">1-U64*V64</f>
        <v>0.6945650928</v>
      </c>
      <c r="X64" s="75" t="n">
        <f aca="false">IF($R64=0,W64,X63*W64)</f>
        <v>0.042308962030901</v>
      </c>
      <c r="Y64" s="5" t="n">
        <f aca="false">$T64*$G64*X64</f>
        <v>0</v>
      </c>
      <c r="AA64" s="73" t="n">
        <f aca="false">$B64</f>
        <v>61</v>
      </c>
      <c r="AB64" s="15" t="n">
        <f aca="false">VLOOKUP($AA64,RTS,2,0)</f>
        <v>0.02148</v>
      </c>
      <c r="AC64" s="5" t="n">
        <f aca="false">(1/(1+AB64))^AA64</f>
        <v>0.273513056949921</v>
      </c>
      <c r="AD64" s="1" t="n">
        <f aca="false">IF($D64&gt;Eindleeftijd,1,VLOOKUP($D64,Ervaringssterfte,IF(SoortDeelnemerHoofdverzekerde,3,5),0))</f>
        <v>1</v>
      </c>
      <c r="AE64" s="74" t="n">
        <f aca="false">IF($D64&gt;Eindleeftijd,1,VLOOKUP($D64,qy,$C64-StartjaarTafels+2,0))</f>
        <v>0.289379797009004</v>
      </c>
      <c r="AF64" s="75" t="n">
        <f aca="false">1-AD64*AE64</f>
        <v>0.710620202990996</v>
      </c>
      <c r="AG64" s="75" t="n">
        <f aca="false">IF($AA64=1,AF64,AG63*AF64)</f>
        <v>0.0636245826130817</v>
      </c>
      <c r="AH64" s="5" t="n">
        <f aca="false">$AC64*$G64*AG64</f>
        <v>0</v>
      </c>
      <c r="AI64" s="5"/>
      <c r="AJ64" s="6" t="n">
        <f aca="false">AA64-1</f>
        <v>60</v>
      </c>
      <c r="AK64" s="15" t="n">
        <f aca="false">IF($AJ64=0,0,VLOOKUP($AJ64,RTS,2,0))</f>
        <v>0.02145</v>
      </c>
      <c r="AL64" s="5" t="n">
        <f aca="false">(1/(1+AK64))^AJ64</f>
        <v>0.279880882186766</v>
      </c>
      <c r="AM64" s="1" t="n">
        <f aca="false">IF(AJ64=0,0,IF($D64&gt;Eindleeftijd,1,VLOOKUP($D64-1,Ervaringssterfte,IF(SoortDeelnemerHoofdverzekerde,3,5),0)))</f>
        <v>1</v>
      </c>
      <c r="AN64" s="74" t="n">
        <f aca="false">IF(AJ64=0,0,IF($D64&gt;Eindleeftijd,1,VLOOKUP($D64-1,qy,$C64-1-StartjaarTafels+2,0)))</f>
        <v>0.266397973880212</v>
      </c>
      <c r="AO64" s="75" t="n">
        <f aca="false">1-AM64*AN64</f>
        <v>0.733602026119788</v>
      </c>
      <c r="AP64" s="75" t="n">
        <f aca="false">IF($AJ64=0,AO64,AP63*AO64)</f>
        <v>0.0895338780762019</v>
      </c>
      <c r="AQ64" s="5" t="n">
        <f aca="false">$AL64*$G64*AP64</f>
        <v>0</v>
      </c>
    </row>
    <row r="65" customFormat="false" ht="15" hidden="false" customHeight="true" outlineLevel="0" collapsed="false">
      <c r="B65" s="1" t="n">
        <f aca="false">B64+1</f>
        <v>62</v>
      </c>
      <c r="C65" s="1" t="n">
        <f aca="false">IF(B65=1,Berekeningsjaar,C64+1)</f>
        <v>2087</v>
      </c>
      <c r="D65" s="1" t="n">
        <f aca="false">IF(B65=1,LeeftijdJaarBerDatum,D64+1)</f>
        <v>102</v>
      </c>
      <c r="E65" s="5" t="n">
        <f aca="false">MIN(1,B65/Spreidingsduur)</f>
        <v>1</v>
      </c>
      <c r="F65" s="5" t="n">
        <f aca="false">IF(IsDirectIngaand,IF(NOT(IsLevenslang),IF(D65&lt;EindLeeftijdJaarUitkering,1,0),1),IF(AND(D65&gt;=StartLeeftijdJaarUitkering,IF(NOT(IsLevenslang),D65&lt;EindLeeftijdJaarUitkering,TRUE())),1,0))</f>
        <v>0</v>
      </c>
      <c r="G65" s="9" t="n">
        <f aca="false">((IF(StijgendeFunctieMeenemen=SchalingsfactorMeenemen,1,0)+IF(OR(StijgendeFunctieMeenemen,SchalingsfactorMeenemen),IF(StijgendeFunctieMeenemen,E65,0)*IF(SchalingsfactorMeenemen,SchalingsfactorPercentage,1),0))*IF(AND(OR(IsDirectIngaand,AND(NOT(IsDirectIngaand),D65&gt;=StartLeeftijdJaarUitkering)),OR(IsLevenslang,AND(NOT(IsLevenslang),D65&lt;EindLeeftijdJaarUitkering))),1,0))*F65*(1+StijgingDalingUitkering)^(B65-1)</f>
        <v>0</v>
      </c>
      <c r="H65" s="9"/>
      <c r="I65" s="73" t="n">
        <f aca="false">$B65</f>
        <v>62</v>
      </c>
      <c r="J65" s="15" t="n">
        <f aca="false">VLOOKUP($I65,RTS,2,0)</f>
        <v>0.02152</v>
      </c>
      <c r="K65" s="5" t="n">
        <f aca="false">(1/(1+J65))^I65</f>
        <v>0.267112255507676</v>
      </c>
      <c r="L65" s="1" t="n">
        <f aca="false">IF($D65&gt;Eindleeftijd,1,VLOOKUP($D65,Ervaringssterfte,IF(SoortDeelnemerHoofdverzekerde,2,4),0))</f>
        <v>1</v>
      </c>
      <c r="M65" s="74" t="n">
        <f aca="false">IF($D65&gt;Eindleeftijd,1,VLOOKUP($D65,qx,$C65-StartjaarTafels+2,0))</f>
        <v>0.3491441954</v>
      </c>
      <c r="N65" s="75" t="n">
        <f aca="false">1-L65*M65</f>
        <v>0.6508558046</v>
      </c>
      <c r="O65" s="75" t="n">
        <f aca="false">IF($I65=1,N65,O64*N65)</f>
        <v>0.0185186877013357</v>
      </c>
      <c r="P65" s="5" t="n">
        <f aca="false">$K65*$G65*O65</f>
        <v>0</v>
      </c>
      <c r="Q65" s="5"/>
      <c r="R65" s="6" t="n">
        <f aca="false">I65-1</f>
        <v>61</v>
      </c>
      <c r="S65" s="15" t="n">
        <f aca="false">IF($R65=0,0,VLOOKUP($R65,RTS,2,0))</f>
        <v>0.02148</v>
      </c>
      <c r="T65" s="5" t="n">
        <f aca="false">(1/(1+S65))^R65</f>
        <v>0.273513056949921</v>
      </c>
      <c r="U65" s="1" t="n">
        <f aca="false">IF(R65=0,0,IF($D65&gt;Eindleeftijd,1,VLOOKUP($D65-1,Ervaringssterfte,IF(SoortDeelnemerHoofdverzekerde,2,4),0)))</f>
        <v>1</v>
      </c>
      <c r="V65" s="74" t="n">
        <f aca="false">IF(R65=0,0,IF($D65&gt;Eindleeftijd,1,VLOOKUP($D65-1,qx,$C65-1-StartjaarTafels+2,0)))</f>
        <v>0.3274988141</v>
      </c>
      <c r="W65" s="75" t="n">
        <f aca="false">1-U65*V65</f>
        <v>0.6725011859</v>
      </c>
      <c r="X65" s="75" t="n">
        <f aca="false">IF($R65=0,W65,X64*W65)</f>
        <v>0.028452827139979</v>
      </c>
      <c r="Y65" s="5" t="n">
        <f aca="false">$T65*$G65*X65</f>
        <v>0</v>
      </c>
      <c r="AA65" s="73" t="n">
        <f aca="false">$B65</f>
        <v>62</v>
      </c>
      <c r="AB65" s="15" t="n">
        <f aca="false">VLOOKUP($AA65,RTS,2,0)</f>
        <v>0.02152</v>
      </c>
      <c r="AC65" s="5" t="n">
        <f aca="false">(1/(1+AB65))^AA65</f>
        <v>0.267112255507676</v>
      </c>
      <c r="AD65" s="1" t="n">
        <f aca="false">IF($D65&gt;Eindleeftijd,1,VLOOKUP($D65,Ervaringssterfte,IF(SoortDeelnemerHoofdverzekerde,3,5),0))</f>
        <v>1</v>
      </c>
      <c r="AE65" s="74" t="n">
        <f aca="false">IF($D65&gt;Eindleeftijd,1,VLOOKUP($D65,qy,$C65-StartjaarTafels+2,0))</f>
        <v>0.312121418486104</v>
      </c>
      <c r="AF65" s="75" t="n">
        <f aca="false">1-AD65*AE65</f>
        <v>0.687878581513896</v>
      </c>
      <c r="AG65" s="75" t="n">
        <f aca="false">IF($AA65=1,AF65,AG64*AF65)</f>
        <v>0.0437659876373003</v>
      </c>
      <c r="AH65" s="5" t="n">
        <f aca="false">$AC65*$G65*AG65</f>
        <v>0</v>
      </c>
      <c r="AI65" s="5"/>
      <c r="AJ65" s="6" t="n">
        <f aca="false">AA65-1</f>
        <v>61</v>
      </c>
      <c r="AK65" s="15" t="n">
        <f aca="false">IF($AJ65=0,0,VLOOKUP($AJ65,RTS,2,0))</f>
        <v>0.02148</v>
      </c>
      <c r="AL65" s="5" t="n">
        <f aca="false">(1/(1+AK65))^AJ65</f>
        <v>0.273513056949921</v>
      </c>
      <c r="AM65" s="1" t="n">
        <f aca="false">IF(AJ65=0,0,IF($D65&gt;Eindleeftijd,1,VLOOKUP($D65-1,Ervaringssterfte,IF(SoortDeelnemerHoofdverzekerde,3,5),0)))</f>
        <v>1</v>
      </c>
      <c r="AN65" s="74" t="n">
        <f aca="false">IF(AJ65=0,0,IF($D65&gt;Eindleeftijd,1,VLOOKUP($D65-1,qy,$C65-1-StartjaarTafels+2,0)))</f>
        <v>0.289379797009004</v>
      </c>
      <c r="AO65" s="75" t="n">
        <f aca="false">1-AM65*AN65</f>
        <v>0.710620202990996</v>
      </c>
      <c r="AP65" s="75" t="n">
        <f aca="false">IF($AJ65=0,AO65,AP64*AO65)</f>
        <v>0.0636245826130817</v>
      </c>
      <c r="AQ65" s="5" t="n">
        <f aca="false">$AL65*$G65*AP65</f>
        <v>0</v>
      </c>
    </row>
    <row r="66" customFormat="false" ht="15" hidden="false" customHeight="true" outlineLevel="0" collapsed="false">
      <c r="B66" s="1" t="n">
        <f aca="false">B65+1</f>
        <v>63</v>
      </c>
      <c r="C66" s="1" t="n">
        <f aca="false">IF(B66=1,Berekeningsjaar,C65+1)</f>
        <v>2088</v>
      </c>
      <c r="D66" s="1" t="n">
        <f aca="false">IF(B66=1,LeeftijdJaarBerDatum,D65+1)</f>
        <v>103</v>
      </c>
      <c r="E66" s="5" t="n">
        <f aca="false">MIN(1,B66/Spreidingsduur)</f>
        <v>1</v>
      </c>
      <c r="F66" s="5" t="n">
        <f aca="false">IF(IsDirectIngaand,IF(NOT(IsLevenslang),IF(D66&lt;EindLeeftijdJaarUitkering,1,0),1),IF(AND(D66&gt;=StartLeeftijdJaarUitkering,IF(NOT(IsLevenslang),D66&lt;EindLeeftijdJaarUitkering,TRUE())),1,0))</f>
        <v>0</v>
      </c>
      <c r="G66" s="9" t="n">
        <f aca="false">((IF(StijgendeFunctieMeenemen=SchalingsfactorMeenemen,1,0)+IF(OR(StijgendeFunctieMeenemen,SchalingsfactorMeenemen),IF(StijgendeFunctieMeenemen,E66,0)*IF(SchalingsfactorMeenemen,SchalingsfactorPercentage,1),0))*IF(AND(OR(IsDirectIngaand,AND(NOT(IsDirectIngaand),D66&gt;=StartLeeftijdJaarUitkering)),OR(IsLevenslang,AND(NOT(IsLevenslang),D66&lt;EindLeeftijdJaarUitkering))),1,0))*F66*(1+StijgingDalingUitkering)^(B66-1)</f>
        <v>0</v>
      </c>
      <c r="H66" s="9"/>
      <c r="I66" s="73" t="n">
        <f aca="false">$B66</f>
        <v>63</v>
      </c>
      <c r="J66" s="15" t="n">
        <f aca="false">VLOOKUP($I66,RTS,2,0)</f>
        <v>0.02155</v>
      </c>
      <c r="K66" s="5" t="n">
        <f aca="false">(1/(1+J66))^I66</f>
        <v>0.261001755055343</v>
      </c>
      <c r="L66" s="1" t="n">
        <f aca="false">IF($D66&gt;Eindleeftijd,1,VLOOKUP($D66,Ervaringssterfte,IF(SoortDeelnemerHoofdverzekerde,2,4),0))</f>
        <v>1</v>
      </c>
      <c r="M66" s="74" t="n">
        <f aca="false">IF($D66&gt;Eindleeftijd,1,VLOOKUP($D66,qx,$C66-StartjaarTafels+2,0))</f>
        <v>0.3701625591</v>
      </c>
      <c r="N66" s="75" t="n">
        <f aca="false">1-L66*M66</f>
        <v>0.6298374409</v>
      </c>
      <c r="O66" s="75" t="n">
        <f aca="false">IF($I66=1,N66,O65*N66)</f>
        <v>0.0116637628706356</v>
      </c>
      <c r="P66" s="5" t="n">
        <f aca="false">$K66*$G66*O66</f>
        <v>0</v>
      </c>
      <c r="Q66" s="5"/>
      <c r="R66" s="6" t="n">
        <f aca="false">I66-1</f>
        <v>62</v>
      </c>
      <c r="S66" s="15" t="n">
        <f aca="false">IF($R66=0,0,VLOOKUP($R66,RTS,2,0))</f>
        <v>0.02152</v>
      </c>
      <c r="T66" s="5" t="n">
        <f aca="false">(1/(1+S66))^R66</f>
        <v>0.267112255507676</v>
      </c>
      <c r="U66" s="1" t="n">
        <f aca="false">IF(R66=0,0,IF($D66&gt;Eindleeftijd,1,VLOOKUP($D66-1,Ervaringssterfte,IF(SoortDeelnemerHoofdverzekerde,2,4),0)))</f>
        <v>1</v>
      </c>
      <c r="V66" s="74" t="n">
        <f aca="false">IF(R66=0,0,IF($D66&gt;Eindleeftijd,1,VLOOKUP($D66-1,qx,$C66-1-StartjaarTafels+2,0)))</f>
        <v>0.3491441954</v>
      </c>
      <c r="W66" s="75" t="n">
        <f aca="false">1-U66*V66</f>
        <v>0.6508558046</v>
      </c>
      <c r="X66" s="75" t="n">
        <f aca="false">IF($R66=0,W66,X65*W66)</f>
        <v>0.0185186877013357</v>
      </c>
      <c r="Y66" s="5" t="n">
        <f aca="false">$T66*$G66*X66</f>
        <v>0</v>
      </c>
      <c r="AA66" s="73" t="n">
        <f aca="false">$B66</f>
        <v>63</v>
      </c>
      <c r="AB66" s="15" t="n">
        <f aca="false">VLOOKUP($AA66,RTS,2,0)</f>
        <v>0.02155</v>
      </c>
      <c r="AC66" s="5" t="n">
        <f aca="false">(1/(1+AB66))^AA66</f>
        <v>0.261001755055343</v>
      </c>
      <c r="AD66" s="1" t="n">
        <f aca="false">IF($D66&gt;Eindleeftijd,1,VLOOKUP($D66,Ervaringssterfte,IF(SoortDeelnemerHoofdverzekerde,3,5),0))</f>
        <v>1</v>
      </c>
      <c r="AE66" s="74" t="n">
        <f aca="false">IF($D66&gt;Eindleeftijd,1,VLOOKUP($D66,qy,$C66-StartjaarTafels+2,0))</f>
        <v>0.334356094681868</v>
      </c>
      <c r="AF66" s="75" t="n">
        <f aca="false">1-AD66*AE66</f>
        <v>0.665643905318132</v>
      </c>
      <c r="AG66" s="75" t="n">
        <f aca="false">IF($AA66=1,AF66,AG65*AF66)</f>
        <v>0.0291325629309977</v>
      </c>
      <c r="AH66" s="5" t="n">
        <f aca="false">$AC66*$G66*AG66</f>
        <v>0</v>
      </c>
      <c r="AI66" s="5"/>
      <c r="AJ66" s="6" t="n">
        <f aca="false">AA66-1</f>
        <v>62</v>
      </c>
      <c r="AK66" s="15" t="n">
        <f aca="false">IF($AJ66=0,0,VLOOKUP($AJ66,RTS,2,0))</f>
        <v>0.02152</v>
      </c>
      <c r="AL66" s="5" t="n">
        <f aca="false">(1/(1+AK66))^AJ66</f>
        <v>0.267112255507676</v>
      </c>
      <c r="AM66" s="1" t="n">
        <f aca="false">IF(AJ66=0,0,IF($D66&gt;Eindleeftijd,1,VLOOKUP($D66-1,Ervaringssterfte,IF(SoortDeelnemerHoofdverzekerde,3,5),0)))</f>
        <v>1</v>
      </c>
      <c r="AN66" s="74" t="n">
        <f aca="false">IF(AJ66=0,0,IF($D66&gt;Eindleeftijd,1,VLOOKUP($D66-1,qy,$C66-1-StartjaarTafels+2,0)))</f>
        <v>0.312121418486104</v>
      </c>
      <c r="AO66" s="75" t="n">
        <f aca="false">1-AM66*AN66</f>
        <v>0.687878581513896</v>
      </c>
      <c r="AP66" s="75" t="n">
        <f aca="false">IF($AJ66=0,AO66,AP65*AO66)</f>
        <v>0.0437659876373003</v>
      </c>
      <c r="AQ66" s="5" t="n">
        <f aca="false">$AL66*$G66*AP66</f>
        <v>0</v>
      </c>
    </row>
    <row r="67" customFormat="false" ht="15" hidden="false" customHeight="true" outlineLevel="0" collapsed="false">
      <c r="B67" s="1" t="n">
        <f aca="false">B66+1</f>
        <v>64</v>
      </c>
      <c r="C67" s="1" t="n">
        <f aca="false">IF(B67=1,Berekeningsjaar,C66+1)</f>
        <v>2089</v>
      </c>
      <c r="D67" s="1" t="n">
        <f aca="false">IF(B67=1,LeeftijdJaarBerDatum,D66+1)</f>
        <v>104</v>
      </c>
      <c r="E67" s="5" t="n">
        <f aca="false">MIN(1,B67/Spreidingsduur)</f>
        <v>1</v>
      </c>
      <c r="F67" s="5" t="n">
        <f aca="false">IF(IsDirectIngaand,IF(NOT(IsLevenslang),IF(D67&lt;EindLeeftijdJaarUitkering,1,0),1),IF(AND(D67&gt;=StartLeeftijdJaarUitkering,IF(NOT(IsLevenslang),D67&lt;EindLeeftijdJaarUitkering,TRUE())),1,0))</f>
        <v>0</v>
      </c>
      <c r="G67" s="9" t="n">
        <f aca="false">((IF(StijgendeFunctieMeenemen=SchalingsfactorMeenemen,1,0)+IF(OR(StijgendeFunctieMeenemen,SchalingsfactorMeenemen),IF(StijgendeFunctieMeenemen,E67,0)*IF(SchalingsfactorMeenemen,SchalingsfactorPercentage,1),0))*IF(AND(OR(IsDirectIngaand,AND(NOT(IsDirectIngaand),D67&gt;=StartLeeftijdJaarUitkering)),OR(IsLevenslang,AND(NOT(IsLevenslang),D67&lt;EindLeeftijdJaarUitkering))),1,0))*F67*(1+StijgingDalingUitkering)^(B67-1)</f>
        <v>0</v>
      </c>
      <c r="H67" s="9"/>
      <c r="I67" s="73" t="n">
        <f aca="false">$B67</f>
        <v>64</v>
      </c>
      <c r="J67" s="15" t="n">
        <f aca="false">VLOOKUP($I67,RTS,2,0)</f>
        <v>0.02157</v>
      </c>
      <c r="K67" s="5" t="n">
        <f aca="false">(1/(1+J67))^I67</f>
        <v>0.25517588801742</v>
      </c>
      <c r="L67" s="1" t="n">
        <f aca="false">IF($D67&gt;Eindleeftijd,1,VLOOKUP($D67,Ervaringssterfte,IF(SoortDeelnemerHoofdverzekerde,2,4),0))</f>
        <v>1</v>
      </c>
      <c r="M67" s="74" t="n">
        <f aca="false">IF($D67&gt;Eindleeftijd,1,VLOOKUP($D67,qx,$C67-StartjaarTafels+2,0))</f>
        <v>0.3903726645</v>
      </c>
      <c r="N67" s="75" t="n">
        <f aca="false">1-L67*M67</f>
        <v>0.6096273355</v>
      </c>
      <c r="O67" s="75" t="n">
        <f aca="false">IF($I67=1,N67,O66*N67)</f>
        <v>0.00711054868072941</v>
      </c>
      <c r="P67" s="5" t="n">
        <f aca="false">$K67*$G67*O67</f>
        <v>0</v>
      </c>
      <c r="Q67" s="5"/>
      <c r="R67" s="6" t="n">
        <f aca="false">I67-1</f>
        <v>63</v>
      </c>
      <c r="S67" s="15" t="n">
        <f aca="false">IF($R67=0,0,VLOOKUP($R67,RTS,2,0))</f>
        <v>0.02155</v>
      </c>
      <c r="T67" s="5" t="n">
        <f aca="false">(1/(1+S67))^R67</f>
        <v>0.261001755055343</v>
      </c>
      <c r="U67" s="1" t="n">
        <f aca="false">IF(R67=0,0,IF($D67&gt;Eindleeftijd,1,VLOOKUP($D67-1,Ervaringssterfte,IF(SoortDeelnemerHoofdverzekerde,2,4),0)))</f>
        <v>1</v>
      </c>
      <c r="V67" s="74" t="n">
        <f aca="false">IF(R67=0,0,IF($D67&gt;Eindleeftijd,1,VLOOKUP($D67-1,qx,$C67-1-StartjaarTafels+2,0)))</f>
        <v>0.3701625591</v>
      </c>
      <c r="W67" s="75" t="n">
        <f aca="false">1-U67*V67</f>
        <v>0.6298374409</v>
      </c>
      <c r="X67" s="75" t="n">
        <f aca="false">IF($R67=0,W67,X66*W67)</f>
        <v>0.0116637628706356</v>
      </c>
      <c r="Y67" s="5" t="n">
        <f aca="false">$T67*$G67*X67</f>
        <v>0</v>
      </c>
      <c r="AA67" s="73" t="n">
        <f aca="false">$B67</f>
        <v>64</v>
      </c>
      <c r="AB67" s="15" t="n">
        <f aca="false">VLOOKUP($AA67,RTS,2,0)</f>
        <v>0.02157</v>
      </c>
      <c r="AC67" s="5" t="n">
        <f aca="false">(1/(1+AB67))^AA67</f>
        <v>0.25517588801742</v>
      </c>
      <c r="AD67" s="1" t="n">
        <f aca="false">IF($D67&gt;Eindleeftijd,1,VLOOKUP($D67,Ervaringssterfte,IF(SoortDeelnemerHoofdverzekerde,3,5),0))</f>
        <v>1</v>
      </c>
      <c r="AE67" s="74" t="n">
        <f aca="false">IF($D67&gt;Eindleeftijd,1,VLOOKUP($D67,qy,$C67-StartjaarTafels+2,0))</f>
        <v>0.355850425381128</v>
      </c>
      <c r="AF67" s="75" t="n">
        <f aca="false">1-AD67*AE67</f>
        <v>0.644149574618872</v>
      </c>
      <c r="AG67" s="75" t="n">
        <f aca="false">IF($AA67=1,AF67,AG66*AF67)</f>
        <v>0.0187657280195597</v>
      </c>
      <c r="AH67" s="5" t="n">
        <f aca="false">$AC67*$G67*AG67</f>
        <v>0</v>
      </c>
      <c r="AI67" s="5"/>
      <c r="AJ67" s="6" t="n">
        <f aca="false">AA67-1</f>
        <v>63</v>
      </c>
      <c r="AK67" s="15" t="n">
        <f aca="false">IF($AJ67=0,0,VLOOKUP($AJ67,RTS,2,0))</f>
        <v>0.02155</v>
      </c>
      <c r="AL67" s="5" t="n">
        <f aca="false">(1/(1+AK67))^AJ67</f>
        <v>0.261001755055343</v>
      </c>
      <c r="AM67" s="1" t="n">
        <f aca="false">IF(AJ67=0,0,IF($D67&gt;Eindleeftijd,1,VLOOKUP($D67-1,Ervaringssterfte,IF(SoortDeelnemerHoofdverzekerde,3,5),0)))</f>
        <v>1</v>
      </c>
      <c r="AN67" s="74" t="n">
        <f aca="false">IF(AJ67=0,0,IF($D67&gt;Eindleeftijd,1,VLOOKUP($D67-1,qy,$C67-1-StartjaarTafels+2,0)))</f>
        <v>0.334356094681868</v>
      </c>
      <c r="AO67" s="75" t="n">
        <f aca="false">1-AM67*AN67</f>
        <v>0.665643905318132</v>
      </c>
      <c r="AP67" s="75" t="n">
        <f aca="false">IF($AJ67=0,AO67,AP66*AO67)</f>
        <v>0.0291325629309977</v>
      </c>
      <c r="AQ67" s="5" t="n">
        <f aca="false">$AL67*$G67*AP67</f>
        <v>0</v>
      </c>
    </row>
    <row r="68" customFormat="false" ht="15" hidden="false" customHeight="true" outlineLevel="0" collapsed="false">
      <c r="B68" s="1" t="n">
        <f aca="false">B67+1</f>
        <v>65</v>
      </c>
      <c r="C68" s="1" t="n">
        <f aca="false">IF(B68=1,Berekeningsjaar,C67+1)</f>
        <v>2090</v>
      </c>
      <c r="D68" s="1" t="n">
        <f aca="false">IF(B68=1,LeeftijdJaarBerDatum,D67+1)</f>
        <v>105</v>
      </c>
      <c r="E68" s="5" t="n">
        <f aca="false">MIN(1,B68/Spreidingsduur)</f>
        <v>1</v>
      </c>
      <c r="F68" s="5" t="n">
        <f aca="false">IF(IsDirectIngaand,IF(NOT(IsLevenslang),IF(D68&lt;EindLeeftijdJaarUitkering,1,0),1),IF(AND(D68&gt;=StartLeeftijdJaarUitkering,IF(NOT(IsLevenslang),D68&lt;EindLeeftijdJaarUitkering,TRUE())),1,0))</f>
        <v>0</v>
      </c>
      <c r="G68" s="9" t="n">
        <f aca="false">((IF(StijgendeFunctieMeenemen=SchalingsfactorMeenemen,1,0)+IF(OR(StijgendeFunctieMeenemen,SchalingsfactorMeenemen),IF(StijgendeFunctieMeenemen,E68,0)*IF(SchalingsfactorMeenemen,SchalingsfactorPercentage,1),0))*IF(AND(OR(IsDirectIngaand,AND(NOT(IsDirectIngaand),D68&gt;=StartLeeftijdJaarUitkering)),OR(IsLevenslang,AND(NOT(IsLevenslang),D68&lt;EindLeeftijdJaarUitkering))),1,0))*F68*(1+StijgingDalingUitkering)^(B68-1)</f>
        <v>0</v>
      </c>
      <c r="H68" s="9"/>
      <c r="I68" s="73" t="n">
        <f aca="false">$B68</f>
        <v>65</v>
      </c>
      <c r="J68" s="15" t="n">
        <f aca="false">VLOOKUP($I68,RTS,2,0)</f>
        <v>0.0216</v>
      </c>
      <c r="K68" s="5" t="n">
        <f aca="false">(1/(1+J68))^I68</f>
        <v>0.249311621539978</v>
      </c>
      <c r="L68" s="1" t="n">
        <f aca="false">IF($D68&gt;Eindleeftijd,1,VLOOKUP($D68,Ervaringssterfte,IF(SoortDeelnemerHoofdverzekerde,2,4),0))</f>
        <v>1</v>
      </c>
      <c r="M68" s="74" t="n">
        <f aca="false">IF($D68&gt;Eindleeftijd,1,VLOOKUP($D68,qx,$C68-StartjaarTafels+2,0))</f>
        <v>0.4096254101</v>
      </c>
      <c r="N68" s="75" t="n">
        <f aca="false">1-L68*M68</f>
        <v>0.5903745899</v>
      </c>
      <c r="O68" s="75" t="n">
        <f aca="false">IF($I68=1,N68,O67*N68)</f>
        <v>0.00419788726134961</v>
      </c>
      <c r="P68" s="5" t="n">
        <f aca="false">$K68*$G68*O68</f>
        <v>0</v>
      </c>
      <c r="Q68" s="5"/>
      <c r="R68" s="6" t="n">
        <f aca="false">I68-1</f>
        <v>64</v>
      </c>
      <c r="S68" s="15" t="n">
        <f aca="false">IF($R68=0,0,VLOOKUP($R68,RTS,2,0))</f>
        <v>0.02157</v>
      </c>
      <c r="T68" s="5" t="n">
        <f aca="false">(1/(1+S68))^R68</f>
        <v>0.25517588801742</v>
      </c>
      <c r="U68" s="1" t="n">
        <f aca="false">IF(R68=0,0,IF($D68&gt;Eindleeftijd,1,VLOOKUP($D68-1,Ervaringssterfte,IF(SoortDeelnemerHoofdverzekerde,2,4),0)))</f>
        <v>1</v>
      </c>
      <c r="V68" s="74" t="n">
        <f aca="false">IF(R68=0,0,IF($D68&gt;Eindleeftijd,1,VLOOKUP($D68-1,qx,$C68-1-StartjaarTafels+2,0)))</f>
        <v>0.3903726645</v>
      </c>
      <c r="W68" s="75" t="n">
        <f aca="false">1-U68*V68</f>
        <v>0.6096273355</v>
      </c>
      <c r="X68" s="75" t="n">
        <f aca="false">IF($R68=0,W68,X67*W68)</f>
        <v>0.00711054868072941</v>
      </c>
      <c r="Y68" s="5" t="n">
        <f aca="false">$T68*$G68*X68</f>
        <v>0</v>
      </c>
      <c r="AA68" s="73" t="n">
        <f aca="false">$B68</f>
        <v>65</v>
      </c>
      <c r="AB68" s="15" t="n">
        <f aca="false">VLOOKUP($AA68,RTS,2,0)</f>
        <v>0.0216</v>
      </c>
      <c r="AC68" s="5" t="n">
        <f aca="false">(1/(1+AB68))^AA68</f>
        <v>0.249311621539978</v>
      </c>
      <c r="AD68" s="1" t="n">
        <f aca="false">IF($D68&gt;Eindleeftijd,1,VLOOKUP($D68,Ervaringssterfte,IF(SoortDeelnemerHoofdverzekerde,3,5),0))</f>
        <v>1</v>
      </c>
      <c r="AE68" s="74" t="n">
        <f aca="false">IF($D68&gt;Eindleeftijd,1,VLOOKUP($D68,qy,$C68-StartjaarTafels+2,0))</f>
        <v>0.376412772347494</v>
      </c>
      <c r="AF68" s="75" t="n">
        <f aca="false">1-AD68*AE68</f>
        <v>0.623587227652506</v>
      </c>
      <c r="AG68" s="75" t="n">
        <f aca="false">IF($AA68=1,AF68,AG67*AF68)</f>
        <v>0.0117020683105982</v>
      </c>
      <c r="AH68" s="5" t="n">
        <f aca="false">$AC68*$G68*AG68</f>
        <v>0</v>
      </c>
      <c r="AI68" s="5"/>
      <c r="AJ68" s="6" t="n">
        <f aca="false">AA68-1</f>
        <v>64</v>
      </c>
      <c r="AK68" s="15" t="n">
        <f aca="false">IF($AJ68=0,0,VLOOKUP($AJ68,RTS,2,0))</f>
        <v>0.02157</v>
      </c>
      <c r="AL68" s="5" t="n">
        <f aca="false">(1/(1+AK68))^AJ68</f>
        <v>0.25517588801742</v>
      </c>
      <c r="AM68" s="1" t="n">
        <f aca="false">IF(AJ68=0,0,IF($D68&gt;Eindleeftijd,1,VLOOKUP($D68-1,Ervaringssterfte,IF(SoortDeelnemerHoofdverzekerde,3,5),0)))</f>
        <v>1</v>
      </c>
      <c r="AN68" s="74" t="n">
        <f aca="false">IF(AJ68=0,0,IF($D68&gt;Eindleeftijd,1,VLOOKUP($D68-1,qy,$C68-1-StartjaarTafels+2,0)))</f>
        <v>0.355850425381128</v>
      </c>
      <c r="AO68" s="75" t="n">
        <f aca="false">1-AM68*AN68</f>
        <v>0.644149574618872</v>
      </c>
      <c r="AP68" s="75" t="n">
        <f aca="false">IF($AJ68=0,AO68,AP67*AO68)</f>
        <v>0.0187657280195597</v>
      </c>
      <c r="AQ68" s="5" t="n">
        <f aca="false">$AL68*$G68*AP68</f>
        <v>0</v>
      </c>
    </row>
    <row r="69" customFormat="false" ht="15" hidden="false" customHeight="true" outlineLevel="0" collapsed="false">
      <c r="B69" s="1" t="n">
        <f aca="false">B68+1</f>
        <v>66</v>
      </c>
      <c r="C69" s="1" t="n">
        <f aca="false">IF(B69=1,Berekeningsjaar,C68+1)</f>
        <v>2091</v>
      </c>
      <c r="D69" s="1" t="n">
        <f aca="false">IF(B69=1,LeeftijdJaarBerDatum,D68+1)</f>
        <v>106</v>
      </c>
      <c r="E69" s="5" t="n">
        <f aca="false">MIN(1,B69/Spreidingsduur)</f>
        <v>1</v>
      </c>
      <c r="F69" s="5" t="n">
        <f aca="false">IF(IsDirectIngaand,IF(NOT(IsLevenslang),IF(D69&lt;EindLeeftijdJaarUitkering,1,0),1),IF(AND(D69&gt;=StartLeeftijdJaarUitkering,IF(NOT(IsLevenslang),D69&lt;EindLeeftijdJaarUitkering,TRUE())),1,0))</f>
        <v>0</v>
      </c>
      <c r="G69" s="9" t="n">
        <f aca="false">((IF(StijgendeFunctieMeenemen=SchalingsfactorMeenemen,1,0)+IF(OR(StijgendeFunctieMeenemen,SchalingsfactorMeenemen),IF(StijgendeFunctieMeenemen,E69,0)*IF(SchalingsfactorMeenemen,SchalingsfactorPercentage,1),0))*IF(AND(OR(IsDirectIngaand,AND(NOT(IsDirectIngaand),D69&gt;=StartLeeftijdJaarUitkering)),OR(IsLevenslang,AND(NOT(IsLevenslang),D69&lt;EindLeeftijdJaarUitkering))),1,0))*F69*(1+StijgingDalingUitkering)^(B69-1)</f>
        <v>0</v>
      </c>
      <c r="H69" s="9"/>
      <c r="I69" s="73" t="n">
        <f aca="false">$B69</f>
        <v>66</v>
      </c>
      <c r="J69" s="15" t="n">
        <f aca="false">VLOOKUP($I69,RTS,2,0)</f>
        <v>0.02163</v>
      </c>
      <c r="K69" s="5" t="n">
        <f aca="false">(1/(1+J69))^I69</f>
        <v>0.243567831518346</v>
      </c>
      <c r="L69" s="1" t="n">
        <f aca="false">IF($D69&gt;Eindleeftijd,1,VLOOKUP($D69,Ervaringssterfte,IF(SoortDeelnemerHoofdverzekerde,2,4),0))</f>
        <v>1</v>
      </c>
      <c r="M69" s="74" t="n">
        <f aca="false">IF($D69&gt;Eindleeftijd,1,VLOOKUP($D69,qx,$C69-StartjaarTafels+2,0))</f>
        <v>0.4278062754</v>
      </c>
      <c r="N69" s="75" t="n">
        <f aca="false">1-L69*M69</f>
        <v>0.5721937246</v>
      </c>
      <c r="O69" s="75" t="n">
        <f aca="false">IF($I69=1,N69,O68*N69)</f>
        <v>0.00240200474752253</v>
      </c>
      <c r="P69" s="5" t="n">
        <f aca="false">$K69*$G69*O69</f>
        <v>0</v>
      </c>
      <c r="Q69" s="5"/>
      <c r="R69" s="6" t="n">
        <f aca="false">I69-1</f>
        <v>65</v>
      </c>
      <c r="S69" s="15" t="n">
        <f aca="false">IF($R69=0,0,VLOOKUP($R69,RTS,2,0))</f>
        <v>0.0216</v>
      </c>
      <c r="T69" s="5" t="n">
        <f aca="false">(1/(1+S69))^R69</f>
        <v>0.249311621539978</v>
      </c>
      <c r="U69" s="1" t="n">
        <f aca="false">IF(R69=0,0,IF($D69&gt;Eindleeftijd,1,VLOOKUP($D69-1,Ervaringssterfte,IF(SoortDeelnemerHoofdverzekerde,2,4),0)))</f>
        <v>1</v>
      </c>
      <c r="V69" s="74" t="n">
        <f aca="false">IF(R69=0,0,IF($D69&gt;Eindleeftijd,1,VLOOKUP($D69-1,qx,$C69-1-StartjaarTafels+2,0)))</f>
        <v>0.4096254101</v>
      </c>
      <c r="W69" s="75" t="n">
        <f aca="false">1-U69*V69</f>
        <v>0.5903745899</v>
      </c>
      <c r="X69" s="75" t="n">
        <f aca="false">IF($R69=0,W69,X68*W69)</f>
        <v>0.00419788726134961</v>
      </c>
      <c r="Y69" s="5" t="n">
        <f aca="false">$T69*$G69*X69</f>
        <v>0</v>
      </c>
      <c r="AA69" s="73" t="n">
        <f aca="false">$B69</f>
        <v>66</v>
      </c>
      <c r="AB69" s="15" t="n">
        <f aca="false">VLOOKUP($AA69,RTS,2,0)</f>
        <v>0.02163</v>
      </c>
      <c r="AC69" s="5" t="n">
        <f aca="false">(1/(1+AB69))^AA69</f>
        <v>0.243567831518346</v>
      </c>
      <c r="AD69" s="1" t="n">
        <f aca="false">IF($D69&gt;Eindleeftijd,1,VLOOKUP($D69,Ervaringssterfte,IF(SoortDeelnemerHoofdverzekerde,3,5),0))</f>
        <v>1</v>
      </c>
      <c r="AE69" s="74" t="n">
        <f aca="false">IF($D69&gt;Eindleeftijd,1,VLOOKUP($D69,qy,$C69-StartjaarTafels+2,0))</f>
        <v>0.395897552429387</v>
      </c>
      <c r="AF69" s="75" t="n">
        <f aca="false">1-AD69*AE69</f>
        <v>0.604102447570613</v>
      </c>
      <c r="AG69" s="75" t="n">
        <f aca="false">IF($AA69=1,AF69,AG68*AF69)</f>
        <v>0.00706924810807086</v>
      </c>
      <c r="AH69" s="5" t="n">
        <f aca="false">$AC69*$G69*AG69</f>
        <v>0</v>
      </c>
      <c r="AI69" s="5"/>
      <c r="AJ69" s="6" t="n">
        <f aca="false">AA69-1</f>
        <v>65</v>
      </c>
      <c r="AK69" s="15" t="n">
        <f aca="false">IF($AJ69=0,0,VLOOKUP($AJ69,RTS,2,0))</f>
        <v>0.0216</v>
      </c>
      <c r="AL69" s="5" t="n">
        <f aca="false">(1/(1+AK69))^AJ69</f>
        <v>0.249311621539978</v>
      </c>
      <c r="AM69" s="1" t="n">
        <f aca="false">IF(AJ69=0,0,IF($D69&gt;Eindleeftijd,1,VLOOKUP($D69-1,Ervaringssterfte,IF(SoortDeelnemerHoofdverzekerde,3,5),0)))</f>
        <v>1</v>
      </c>
      <c r="AN69" s="74" t="n">
        <f aca="false">IF(AJ69=0,0,IF($D69&gt;Eindleeftijd,1,VLOOKUP($D69-1,qy,$C69-1-StartjaarTafels+2,0)))</f>
        <v>0.376412772347494</v>
      </c>
      <c r="AO69" s="75" t="n">
        <f aca="false">1-AM69*AN69</f>
        <v>0.623587227652506</v>
      </c>
      <c r="AP69" s="75" t="n">
        <f aca="false">IF($AJ69=0,AO69,AP68*AO69)</f>
        <v>0.0117020683105982</v>
      </c>
      <c r="AQ69" s="5" t="n">
        <f aca="false">$AL69*$G69*AP69</f>
        <v>0</v>
      </c>
    </row>
    <row r="70" customFormat="false" ht="15" hidden="false" customHeight="true" outlineLevel="0" collapsed="false">
      <c r="B70" s="1" t="n">
        <f aca="false">B69+1</f>
        <v>67</v>
      </c>
      <c r="C70" s="1" t="n">
        <f aca="false">IF(B70=1,Berekeningsjaar,C69+1)</f>
        <v>2092</v>
      </c>
      <c r="D70" s="1" t="n">
        <f aca="false">IF(B70=1,LeeftijdJaarBerDatum,D69+1)</f>
        <v>107</v>
      </c>
      <c r="E70" s="5" t="n">
        <f aca="false">MIN(1,B70/Spreidingsduur)</f>
        <v>1</v>
      </c>
      <c r="F70" s="5" t="n">
        <f aca="false">IF(IsDirectIngaand,IF(NOT(IsLevenslang),IF(D70&lt;EindLeeftijdJaarUitkering,1,0),1),IF(AND(D70&gt;=StartLeeftijdJaarUitkering,IF(NOT(IsLevenslang),D70&lt;EindLeeftijdJaarUitkering,TRUE())),1,0))</f>
        <v>0</v>
      </c>
      <c r="G70" s="9" t="n">
        <f aca="false">((IF(StijgendeFunctieMeenemen=SchalingsfactorMeenemen,1,0)+IF(OR(StijgendeFunctieMeenemen,SchalingsfactorMeenemen),IF(StijgendeFunctieMeenemen,E70,0)*IF(SchalingsfactorMeenemen,SchalingsfactorPercentage,1),0))*IF(AND(OR(IsDirectIngaand,AND(NOT(IsDirectIngaand),D70&gt;=StartLeeftijdJaarUitkering)),OR(IsLevenslang,AND(NOT(IsLevenslang),D70&lt;EindLeeftijdJaarUitkering))),1,0))*F70*(1+StijgingDalingUitkering)^(B70-1)</f>
        <v>0</v>
      </c>
      <c r="H70" s="9"/>
      <c r="I70" s="73" t="n">
        <f aca="false">$B70</f>
        <v>67</v>
      </c>
      <c r="J70" s="15" t="n">
        <f aca="false">VLOOKUP($I70,RTS,2,0)</f>
        <v>0.02165</v>
      </c>
      <c r="K70" s="5" t="n">
        <f aca="false">(1/(1+J70))^I70</f>
        <v>0.238098502707673</v>
      </c>
      <c r="L70" s="1" t="n">
        <f aca="false">IF($D70&gt;Eindleeftijd,1,VLOOKUP($D70,Ervaringssterfte,IF(SoortDeelnemerHoofdverzekerde,2,4),0))</f>
        <v>1</v>
      </c>
      <c r="M70" s="74" t="n">
        <f aca="false">IF($D70&gt;Eindleeftijd,1,VLOOKUP($D70,qx,$C70-StartjaarTafels+2,0))</f>
        <v>0.4448354536</v>
      </c>
      <c r="N70" s="75" t="n">
        <f aca="false">1-L70*M70</f>
        <v>0.5551645464</v>
      </c>
      <c r="O70" s="75" t="n">
        <f aca="false">IF($I70=1,N70,O69*N70)</f>
        <v>0.00133350787610899</v>
      </c>
      <c r="P70" s="5" t="n">
        <f aca="false">$K70*$G70*O70</f>
        <v>0</v>
      </c>
      <c r="Q70" s="5"/>
      <c r="R70" s="6" t="n">
        <f aca="false">I70-1</f>
        <v>66</v>
      </c>
      <c r="S70" s="15" t="n">
        <f aca="false">IF($R70=0,0,VLOOKUP($R70,RTS,2,0))</f>
        <v>0.02163</v>
      </c>
      <c r="T70" s="5" t="n">
        <f aca="false">(1/(1+S70))^R70</f>
        <v>0.243567831518346</v>
      </c>
      <c r="U70" s="1" t="n">
        <f aca="false">IF(R70=0,0,IF($D70&gt;Eindleeftijd,1,VLOOKUP($D70-1,Ervaringssterfte,IF(SoortDeelnemerHoofdverzekerde,2,4),0)))</f>
        <v>1</v>
      </c>
      <c r="V70" s="74" t="n">
        <f aca="false">IF(R70=0,0,IF($D70&gt;Eindleeftijd,1,VLOOKUP($D70-1,qx,$C70-1-StartjaarTafels+2,0)))</f>
        <v>0.4278062754</v>
      </c>
      <c r="W70" s="75" t="n">
        <f aca="false">1-U70*V70</f>
        <v>0.5721937246</v>
      </c>
      <c r="X70" s="75" t="n">
        <f aca="false">IF($R70=0,W70,X69*W70)</f>
        <v>0.00240200474752253</v>
      </c>
      <c r="Y70" s="5" t="n">
        <f aca="false">$T70*$G70*X70</f>
        <v>0</v>
      </c>
      <c r="AA70" s="73" t="n">
        <f aca="false">$B70</f>
        <v>67</v>
      </c>
      <c r="AB70" s="15" t="n">
        <f aca="false">VLOOKUP($AA70,RTS,2,0)</f>
        <v>0.02165</v>
      </c>
      <c r="AC70" s="5" t="n">
        <f aca="false">(1/(1+AB70))^AA70</f>
        <v>0.238098502707673</v>
      </c>
      <c r="AD70" s="1" t="n">
        <f aca="false">IF($D70&gt;Eindleeftijd,1,VLOOKUP($D70,Ervaringssterfte,IF(SoortDeelnemerHoofdverzekerde,3,5),0))</f>
        <v>1</v>
      </c>
      <c r="AE70" s="74" t="n">
        <f aca="false">IF($D70&gt;Eindleeftijd,1,VLOOKUP($D70,qy,$C70-StartjaarTafels+2,0))</f>
        <v>0.41420561162484</v>
      </c>
      <c r="AF70" s="75" t="n">
        <f aca="false">1-AD70*AE70</f>
        <v>0.58579438837516</v>
      </c>
      <c r="AG70" s="75" t="n">
        <f aca="false">IF($AA70=1,AF70,AG69*AF70)</f>
        <v>0.00414112587173963</v>
      </c>
      <c r="AH70" s="5" t="n">
        <f aca="false">$AC70*$G70*AG70</f>
        <v>0</v>
      </c>
      <c r="AI70" s="5"/>
      <c r="AJ70" s="6" t="n">
        <f aca="false">AA70-1</f>
        <v>66</v>
      </c>
      <c r="AK70" s="15" t="n">
        <f aca="false">IF($AJ70=0,0,VLOOKUP($AJ70,RTS,2,0))</f>
        <v>0.02163</v>
      </c>
      <c r="AL70" s="5" t="n">
        <f aca="false">(1/(1+AK70))^AJ70</f>
        <v>0.243567831518346</v>
      </c>
      <c r="AM70" s="1" t="n">
        <f aca="false">IF(AJ70=0,0,IF($D70&gt;Eindleeftijd,1,VLOOKUP($D70-1,Ervaringssterfte,IF(SoortDeelnemerHoofdverzekerde,3,5),0)))</f>
        <v>1</v>
      </c>
      <c r="AN70" s="74" t="n">
        <f aca="false">IF(AJ70=0,0,IF($D70&gt;Eindleeftijd,1,VLOOKUP($D70-1,qy,$C70-1-StartjaarTafels+2,0)))</f>
        <v>0.395897552429387</v>
      </c>
      <c r="AO70" s="75" t="n">
        <f aca="false">1-AM70*AN70</f>
        <v>0.604102447570613</v>
      </c>
      <c r="AP70" s="75" t="n">
        <f aca="false">IF($AJ70=0,AO70,AP69*AO70)</f>
        <v>0.00706924810807086</v>
      </c>
      <c r="AQ70" s="5" t="n">
        <f aca="false">$AL70*$G70*AP70</f>
        <v>0</v>
      </c>
    </row>
    <row r="71" customFormat="false" ht="15" hidden="false" customHeight="true" outlineLevel="0" collapsed="false">
      <c r="B71" s="1" t="n">
        <f aca="false">B70+1</f>
        <v>68</v>
      </c>
      <c r="C71" s="1" t="n">
        <f aca="false">IF(B71=1,Berekeningsjaar,C70+1)</f>
        <v>2093</v>
      </c>
      <c r="D71" s="1" t="n">
        <f aca="false">IF(B71=1,LeeftijdJaarBerDatum,D70+1)</f>
        <v>108</v>
      </c>
      <c r="E71" s="5" t="n">
        <f aca="false">MIN(1,B71/Spreidingsduur)</f>
        <v>1</v>
      </c>
      <c r="F71" s="5" t="n">
        <f aca="false">IF(IsDirectIngaand,IF(NOT(IsLevenslang),IF(D71&lt;EindLeeftijdJaarUitkering,1,0),1),IF(AND(D71&gt;=StartLeeftijdJaarUitkering,IF(NOT(IsLevenslang),D71&lt;EindLeeftijdJaarUitkering,TRUE())),1,0))</f>
        <v>0</v>
      </c>
      <c r="G71" s="9" t="n">
        <f aca="false">((IF(StijgendeFunctieMeenemen=SchalingsfactorMeenemen,1,0)+IF(OR(StijgendeFunctieMeenemen,SchalingsfactorMeenemen),IF(StijgendeFunctieMeenemen,E71,0)*IF(SchalingsfactorMeenemen,SchalingsfactorPercentage,1),0))*IF(AND(OR(IsDirectIngaand,AND(NOT(IsDirectIngaand),D71&gt;=StartLeeftijdJaarUitkering)),OR(IsLevenslang,AND(NOT(IsLevenslang),D71&lt;EindLeeftijdJaarUitkering))),1,0))*F71*(1+StijgingDalingUitkering)^(B71-1)</f>
        <v>0</v>
      </c>
      <c r="H71" s="9"/>
      <c r="I71" s="73" t="n">
        <f aca="false">$B71</f>
        <v>68</v>
      </c>
      <c r="J71" s="15" t="n">
        <f aca="false">VLOOKUP($I71,RTS,2,0)</f>
        <v>0.02168</v>
      </c>
      <c r="K71" s="5" t="n">
        <f aca="false">(1/(1+J71))^I71</f>
        <v>0.232588025338828</v>
      </c>
      <c r="L71" s="1" t="n">
        <f aca="false">IF($D71&gt;Eindleeftijd,1,VLOOKUP($D71,Ervaringssterfte,IF(SoortDeelnemerHoofdverzekerde,2,4),0))</f>
        <v>1</v>
      </c>
      <c r="M71" s="74" t="n">
        <f aca="false">IF($D71&gt;Eindleeftijd,1,VLOOKUP($D71,qx,$C71-StartjaarTafels+2,0))</f>
        <v>0.4606660351</v>
      </c>
      <c r="N71" s="75" t="n">
        <f aca="false">1-L71*M71</f>
        <v>0.5393339649</v>
      </c>
      <c r="O71" s="75" t="n">
        <f aca="false">IF($I71=1,N71,O70*N71)</f>
        <v>0.00071920609004724</v>
      </c>
      <c r="P71" s="5" t="n">
        <f aca="false">$K71*$G71*O71</f>
        <v>0</v>
      </c>
      <c r="Q71" s="5"/>
      <c r="R71" s="6" t="n">
        <f aca="false">I71-1</f>
        <v>67</v>
      </c>
      <c r="S71" s="15" t="n">
        <f aca="false">IF($R71=0,0,VLOOKUP($R71,RTS,2,0))</f>
        <v>0.02165</v>
      </c>
      <c r="T71" s="5" t="n">
        <f aca="false">(1/(1+S71))^R71</f>
        <v>0.238098502707673</v>
      </c>
      <c r="U71" s="1" t="n">
        <f aca="false">IF(R71=0,0,IF($D71&gt;Eindleeftijd,1,VLOOKUP($D71-1,Ervaringssterfte,IF(SoortDeelnemerHoofdverzekerde,2,4),0)))</f>
        <v>1</v>
      </c>
      <c r="V71" s="74" t="n">
        <f aca="false">IF(R71=0,0,IF($D71&gt;Eindleeftijd,1,VLOOKUP($D71-1,qx,$C71-1-StartjaarTafels+2,0)))</f>
        <v>0.4448354536</v>
      </c>
      <c r="W71" s="75" t="n">
        <f aca="false">1-U71*V71</f>
        <v>0.5551645464</v>
      </c>
      <c r="X71" s="75" t="n">
        <f aca="false">IF($R71=0,W71,X70*W71)</f>
        <v>0.00133350787610899</v>
      </c>
      <c r="Y71" s="5" t="n">
        <f aca="false">$T71*$G71*X71</f>
        <v>0</v>
      </c>
      <c r="AA71" s="73" t="n">
        <f aca="false">$B71</f>
        <v>68</v>
      </c>
      <c r="AB71" s="15" t="n">
        <f aca="false">VLOOKUP($AA71,RTS,2,0)</f>
        <v>0.02168</v>
      </c>
      <c r="AC71" s="5" t="n">
        <f aca="false">(1/(1+AB71))^AA71</f>
        <v>0.232588025338828</v>
      </c>
      <c r="AD71" s="1" t="n">
        <f aca="false">IF($D71&gt;Eindleeftijd,1,VLOOKUP($D71,Ervaringssterfte,IF(SoortDeelnemerHoofdverzekerde,3,5),0))</f>
        <v>1</v>
      </c>
      <c r="AE71" s="74" t="n">
        <f aca="false">IF($D71&gt;Eindleeftijd,1,VLOOKUP($D71,qy,$C71-StartjaarTafels+2,0))</f>
        <v>0.431281355630324</v>
      </c>
      <c r="AF71" s="75" t="n">
        <f aca="false">1-AD71*AE71</f>
        <v>0.568718644369676</v>
      </c>
      <c r="AG71" s="75" t="n">
        <f aca="false">IF($AA71=1,AF71,AG70*AF71)</f>
        <v>0.00235513549193995</v>
      </c>
      <c r="AH71" s="5" t="n">
        <f aca="false">$AC71*$G71*AG71</f>
        <v>0</v>
      </c>
      <c r="AI71" s="5"/>
      <c r="AJ71" s="6" t="n">
        <f aca="false">AA71-1</f>
        <v>67</v>
      </c>
      <c r="AK71" s="15" t="n">
        <f aca="false">IF($AJ71=0,0,VLOOKUP($AJ71,RTS,2,0))</f>
        <v>0.02165</v>
      </c>
      <c r="AL71" s="5" t="n">
        <f aca="false">(1/(1+AK71))^AJ71</f>
        <v>0.238098502707673</v>
      </c>
      <c r="AM71" s="1" t="n">
        <f aca="false">IF(AJ71=0,0,IF($D71&gt;Eindleeftijd,1,VLOOKUP($D71-1,Ervaringssterfte,IF(SoortDeelnemerHoofdverzekerde,3,5),0)))</f>
        <v>1</v>
      </c>
      <c r="AN71" s="74" t="n">
        <f aca="false">IF(AJ71=0,0,IF($D71&gt;Eindleeftijd,1,VLOOKUP($D71-1,qy,$C71-1-StartjaarTafels+2,0)))</f>
        <v>0.41420561162484</v>
      </c>
      <c r="AO71" s="75" t="n">
        <f aca="false">1-AM71*AN71</f>
        <v>0.58579438837516</v>
      </c>
      <c r="AP71" s="75" t="n">
        <f aca="false">IF($AJ71=0,AO71,AP70*AO71)</f>
        <v>0.00414112587173963</v>
      </c>
      <c r="AQ71" s="5" t="n">
        <f aca="false">$AL71*$G71*AP71</f>
        <v>0</v>
      </c>
    </row>
    <row r="72" customFormat="false" ht="15" hidden="false" customHeight="true" outlineLevel="0" collapsed="false">
      <c r="B72" s="1" t="n">
        <f aca="false">B71+1</f>
        <v>69</v>
      </c>
      <c r="C72" s="1" t="n">
        <f aca="false">IF(B72=1,Berekeningsjaar,C71+1)</f>
        <v>2094</v>
      </c>
      <c r="D72" s="1" t="n">
        <f aca="false">IF(B72=1,LeeftijdJaarBerDatum,D71+1)</f>
        <v>109</v>
      </c>
      <c r="E72" s="5" t="n">
        <f aca="false">MIN(1,B72/Spreidingsduur)</f>
        <v>1</v>
      </c>
      <c r="F72" s="5" t="n">
        <f aca="false">IF(IsDirectIngaand,IF(NOT(IsLevenslang),IF(D72&lt;EindLeeftijdJaarUitkering,1,0),1),IF(AND(D72&gt;=StartLeeftijdJaarUitkering,IF(NOT(IsLevenslang),D72&lt;EindLeeftijdJaarUitkering,TRUE())),1,0))</f>
        <v>0</v>
      </c>
      <c r="G72" s="9" t="n">
        <f aca="false">((IF(StijgendeFunctieMeenemen=SchalingsfactorMeenemen,1,0)+IF(OR(StijgendeFunctieMeenemen,SchalingsfactorMeenemen),IF(StijgendeFunctieMeenemen,E72,0)*IF(SchalingsfactorMeenemen,SchalingsfactorPercentage,1),0))*IF(AND(OR(IsDirectIngaand,AND(NOT(IsDirectIngaand),D72&gt;=StartLeeftijdJaarUitkering)),OR(IsLevenslang,AND(NOT(IsLevenslang),D72&lt;EindLeeftijdJaarUitkering))),1,0))*F72*(1+StijgingDalingUitkering)^(B72-1)</f>
        <v>0</v>
      </c>
      <c r="H72" s="9"/>
      <c r="I72" s="73" t="n">
        <f aca="false">$B72</f>
        <v>69</v>
      </c>
      <c r="J72" s="15" t="n">
        <f aca="false">VLOOKUP($I72,RTS,2,0)</f>
        <v>0.0217</v>
      </c>
      <c r="K72" s="5" t="n">
        <f aca="false">(1/(1+J72))^I72</f>
        <v>0.227345235307623</v>
      </c>
      <c r="L72" s="1" t="n">
        <f aca="false">IF($D72&gt;Eindleeftijd,1,VLOOKUP($D72,Ervaringssterfte,IF(SoortDeelnemerHoofdverzekerde,2,4),0))</f>
        <v>1</v>
      </c>
      <c r="M72" s="74" t="n">
        <f aca="false">IF($D72&gt;Eindleeftijd,1,VLOOKUP($D72,qx,$C72-StartjaarTafels+2,0))</f>
        <v>0.4752807292</v>
      </c>
      <c r="N72" s="75" t="n">
        <f aca="false">1-L72*M72</f>
        <v>0.5247192708</v>
      </c>
      <c r="O72" s="75" t="n">
        <f aca="false">IF($I72=1,N72,O71*N72)</f>
        <v>0.000377381295124507</v>
      </c>
      <c r="P72" s="5" t="n">
        <f aca="false">$K72*$G72*O72</f>
        <v>0</v>
      </c>
      <c r="Q72" s="5"/>
      <c r="R72" s="6" t="n">
        <f aca="false">I72-1</f>
        <v>68</v>
      </c>
      <c r="S72" s="15" t="n">
        <f aca="false">IF($R72=0,0,VLOOKUP($R72,RTS,2,0))</f>
        <v>0.02168</v>
      </c>
      <c r="T72" s="5" t="n">
        <f aca="false">(1/(1+S72))^R72</f>
        <v>0.232588025338828</v>
      </c>
      <c r="U72" s="1" t="n">
        <f aca="false">IF(R72=0,0,IF($D72&gt;Eindleeftijd,1,VLOOKUP($D72-1,Ervaringssterfte,IF(SoortDeelnemerHoofdverzekerde,2,4),0)))</f>
        <v>1</v>
      </c>
      <c r="V72" s="74" t="n">
        <f aca="false">IF(R72=0,0,IF($D72&gt;Eindleeftijd,1,VLOOKUP($D72-1,qx,$C72-1-StartjaarTafels+2,0)))</f>
        <v>0.4606660351</v>
      </c>
      <c r="W72" s="75" t="n">
        <f aca="false">1-U72*V72</f>
        <v>0.5393339649</v>
      </c>
      <c r="X72" s="75" t="n">
        <f aca="false">IF($R72=0,W72,X71*W72)</f>
        <v>0.00071920609004724</v>
      </c>
      <c r="Y72" s="5" t="n">
        <f aca="false">$T72*$G72*X72</f>
        <v>0</v>
      </c>
      <c r="AA72" s="73" t="n">
        <f aca="false">$B72</f>
        <v>69</v>
      </c>
      <c r="AB72" s="15" t="n">
        <f aca="false">VLOOKUP($AA72,RTS,2,0)</f>
        <v>0.0217</v>
      </c>
      <c r="AC72" s="5" t="n">
        <f aca="false">(1/(1+AB72))^AA72</f>
        <v>0.227345235307623</v>
      </c>
      <c r="AD72" s="1" t="n">
        <f aca="false">IF($D72&gt;Eindleeftijd,1,VLOOKUP($D72,Ervaringssterfte,IF(SoortDeelnemerHoofdverzekerde,3,5),0))</f>
        <v>1</v>
      </c>
      <c r="AE72" s="74" t="n">
        <f aca="false">IF($D72&gt;Eindleeftijd,1,VLOOKUP($D72,qy,$C72-StartjaarTafels+2,0))</f>
        <v>0.447107570402817</v>
      </c>
      <c r="AF72" s="75" t="n">
        <f aca="false">1-AD72*AE72</f>
        <v>0.552892429597183</v>
      </c>
      <c r="AG72" s="75" t="n">
        <f aca="false">IF($AA72=1,AF72,AG71*AF72)</f>
        <v>0.00130213658416924</v>
      </c>
      <c r="AH72" s="5" t="n">
        <f aca="false">$AC72*$G72*AG72</f>
        <v>0</v>
      </c>
      <c r="AI72" s="5"/>
      <c r="AJ72" s="6" t="n">
        <f aca="false">AA72-1</f>
        <v>68</v>
      </c>
      <c r="AK72" s="15" t="n">
        <f aca="false">IF($AJ72=0,0,VLOOKUP($AJ72,RTS,2,0))</f>
        <v>0.02168</v>
      </c>
      <c r="AL72" s="5" t="n">
        <f aca="false">(1/(1+AK72))^AJ72</f>
        <v>0.232588025338828</v>
      </c>
      <c r="AM72" s="1" t="n">
        <f aca="false">IF(AJ72=0,0,IF($D72&gt;Eindleeftijd,1,VLOOKUP($D72-1,Ervaringssterfte,IF(SoortDeelnemerHoofdverzekerde,3,5),0)))</f>
        <v>1</v>
      </c>
      <c r="AN72" s="74" t="n">
        <f aca="false">IF(AJ72=0,0,IF($D72&gt;Eindleeftijd,1,VLOOKUP($D72-1,qy,$C72-1-StartjaarTafels+2,0)))</f>
        <v>0.431281355630324</v>
      </c>
      <c r="AO72" s="75" t="n">
        <f aca="false">1-AM72*AN72</f>
        <v>0.568718644369676</v>
      </c>
      <c r="AP72" s="75" t="n">
        <f aca="false">IF($AJ72=0,AO72,AP71*AO72)</f>
        <v>0.00235513549193995</v>
      </c>
      <c r="AQ72" s="5" t="n">
        <f aca="false">$AL72*$G72*AP72</f>
        <v>0</v>
      </c>
    </row>
    <row r="73" customFormat="false" ht="15" hidden="false" customHeight="true" outlineLevel="0" collapsed="false">
      <c r="B73" s="1" t="n">
        <f aca="false">B72+1</f>
        <v>70</v>
      </c>
      <c r="C73" s="1" t="n">
        <f aca="false">IF(B73=1,Berekeningsjaar,C72+1)</f>
        <v>2095</v>
      </c>
      <c r="D73" s="1" t="n">
        <f aca="false">IF(B73=1,LeeftijdJaarBerDatum,D72+1)</f>
        <v>110</v>
      </c>
      <c r="E73" s="5" t="n">
        <f aca="false">MIN(1,B73/Spreidingsduur)</f>
        <v>1</v>
      </c>
      <c r="F73" s="5" t="n">
        <f aca="false">IF(IsDirectIngaand,IF(NOT(IsLevenslang),IF(D73&lt;EindLeeftijdJaarUitkering,1,0),1),IF(AND(D73&gt;=StartLeeftijdJaarUitkering,IF(NOT(IsLevenslang),D73&lt;EindLeeftijdJaarUitkering,TRUE())),1,0))</f>
        <v>0</v>
      </c>
      <c r="G73" s="9" t="n">
        <f aca="false">((IF(StijgendeFunctieMeenemen=SchalingsfactorMeenemen,1,0)+IF(OR(StijgendeFunctieMeenemen,SchalingsfactorMeenemen),IF(StijgendeFunctieMeenemen,E73,0)*IF(SchalingsfactorMeenemen,SchalingsfactorPercentage,1),0))*IF(AND(OR(IsDirectIngaand,AND(NOT(IsDirectIngaand),D73&gt;=StartLeeftijdJaarUitkering)),OR(IsLevenslang,AND(NOT(IsLevenslang),D73&lt;EindLeeftijdJaarUitkering))),1,0))*F73*(1+StijgingDalingUitkering)^(B73-1)</f>
        <v>0</v>
      </c>
      <c r="H73" s="9"/>
      <c r="I73" s="73" t="n">
        <f aca="false">$B73</f>
        <v>70</v>
      </c>
      <c r="J73" s="15" t="n">
        <f aca="false">VLOOKUP($I73,RTS,2,0)</f>
        <v>0.02173</v>
      </c>
      <c r="K73" s="5" t="n">
        <f aca="false">(1/(1+J73))^I73</f>
        <v>0.222059740766953</v>
      </c>
      <c r="L73" s="1" t="n">
        <f aca="false">IF($D73&gt;Eindleeftijd,1,VLOOKUP($D73,Ervaringssterfte,IF(SoortDeelnemerHoofdverzekerde,2,4),0))</f>
        <v>1</v>
      </c>
      <c r="M73" s="74" t="n">
        <f aca="false">IF($D73&gt;Eindleeftijd,1,VLOOKUP($D73,qx,$C73-StartjaarTafels+2,0))</f>
        <v>0.4886876552</v>
      </c>
      <c r="N73" s="75" t="n">
        <f aca="false">1-L73*M73</f>
        <v>0.5113123448</v>
      </c>
      <c r="O73" s="75" t="n">
        <f aca="false">IF($I73=1,N73,O72*N73)</f>
        <v>0.000192959714893772</v>
      </c>
      <c r="P73" s="5" t="n">
        <f aca="false">$K73*$G73*O73</f>
        <v>0</v>
      </c>
      <c r="Q73" s="5"/>
      <c r="R73" s="6" t="n">
        <f aca="false">I73-1</f>
        <v>69</v>
      </c>
      <c r="S73" s="15" t="n">
        <f aca="false">IF($R73=0,0,VLOOKUP($R73,RTS,2,0))</f>
        <v>0.0217</v>
      </c>
      <c r="T73" s="5" t="n">
        <f aca="false">(1/(1+S73))^R73</f>
        <v>0.227345235307623</v>
      </c>
      <c r="U73" s="1" t="n">
        <f aca="false">IF(R73=0,0,IF($D73&gt;Eindleeftijd,1,VLOOKUP($D73-1,Ervaringssterfte,IF(SoortDeelnemerHoofdverzekerde,2,4),0)))</f>
        <v>1</v>
      </c>
      <c r="V73" s="74" t="n">
        <f aca="false">IF(R73=0,0,IF($D73&gt;Eindleeftijd,1,VLOOKUP($D73-1,qx,$C73-1-StartjaarTafels+2,0)))</f>
        <v>0.4752807292</v>
      </c>
      <c r="W73" s="75" t="n">
        <f aca="false">1-U73*V73</f>
        <v>0.5247192708</v>
      </c>
      <c r="X73" s="75" t="n">
        <f aca="false">IF($R73=0,W73,X72*W73)</f>
        <v>0.000377381295124507</v>
      </c>
      <c r="Y73" s="5" t="n">
        <f aca="false">$T73*$G73*X73</f>
        <v>0</v>
      </c>
      <c r="AA73" s="73" t="n">
        <f aca="false">$B73</f>
        <v>70</v>
      </c>
      <c r="AB73" s="15" t="n">
        <f aca="false">VLOOKUP($AA73,RTS,2,0)</f>
        <v>0.02173</v>
      </c>
      <c r="AC73" s="5" t="n">
        <f aca="false">(1/(1+AB73))^AA73</f>
        <v>0.222059740766953</v>
      </c>
      <c r="AD73" s="1" t="n">
        <f aca="false">IF($D73&gt;Eindleeftijd,1,VLOOKUP($D73,Ervaringssterfte,IF(SoortDeelnemerHoofdverzekerde,3,5),0))</f>
        <v>1</v>
      </c>
      <c r="AE73" s="74" t="n">
        <f aca="false">IF($D73&gt;Eindleeftijd,1,VLOOKUP($D73,qy,$C73-StartjaarTafels+2,0))</f>
        <v>0.461698916811214</v>
      </c>
      <c r="AF73" s="75" t="n">
        <f aca="false">1-AD73*AE73</f>
        <v>0.538301083188786</v>
      </c>
      <c r="AG73" s="75" t="n">
        <f aca="false">IF($AA73=1,AF73,AG72*AF73)</f>
        <v>0.000700941533718046</v>
      </c>
      <c r="AH73" s="5" t="n">
        <f aca="false">$AC73*$G73*AG73</f>
        <v>0</v>
      </c>
      <c r="AI73" s="5"/>
      <c r="AJ73" s="6" t="n">
        <f aca="false">AA73-1</f>
        <v>69</v>
      </c>
      <c r="AK73" s="15" t="n">
        <f aca="false">IF($AJ73=0,0,VLOOKUP($AJ73,RTS,2,0))</f>
        <v>0.0217</v>
      </c>
      <c r="AL73" s="5" t="n">
        <f aca="false">(1/(1+AK73))^AJ73</f>
        <v>0.227345235307623</v>
      </c>
      <c r="AM73" s="1" t="n">
        <f aca="false">IF(AJ73=0,0,IF($D73&gt;Eindleeftijd,1,VLOOKUP($D73-1,Ervaringssterfte,IF(SoortDeelnemerHoofdverzekerde,3,5),0)))</f>
        <v>1</v>
      </c>
      <c r="AN73" s="74" t="n">
        <f aca="false">IF(AJ73=0,0,IF($D73&gt;Eindleeftijd,1,VLOOKUP($D73-1,qy,$C73-1-StartjaarTafels+2,0)))</f>
        <v>0.447107570402817</v>
      </c>
      <c r="AO73" s="75" t="n">
        <f aca="false">1-AM73*AN73</f>
        <v>0.552892429597183</v>
      </c>
      <c r="AP73" s="75" t="n">
        <f aca="false">IF($AJ73=0,AO73,AP72*AO73)</f>
        <v>0.00130213658416924</v>
      </c>
      <c r="AQ73" s="5" t="n">
        <f aca="false">$AL73*$G73*AP73</f>
        <v>0</v>
      </c>
    </row>
    <row r="74" customFormat="false" ht="15" hidden="false" customHeight="true" outlineLevel="0" collapsed="false">
      <c r="B74" s="1" t="n">
        <f aca="false">B73+1</f>
        <v>71</v>
      </c>
      <c r="C74" s="1" t="n">
        <f aca="false">IF(B74=1,Berekeningsjaar,C73+1)</f>
        <v>2096</v>
      </c>
      <c r="D74" s="1" t="n">
        <f aca="false">IF(B74=1,LeeftijdJaarBerDatum,D73+1)</f>
        <v>111</v>
      </c>
      <c r="E74" s="5" t="n">
        <f aca="false">MIN(1,B74/Spreidingsduur)</f>
        <v>1</v>
      </c>
      <c r="F74" s="5" t="n">
        <f aca="false">IF(IsDirectIngaand,IF(NOT(IsLevenslang),IF(D74&lt;EindLeeftijdJaarUitkering,1,0),1),IF(AND(D74&gt;=StartLeeftijdJaarUitkering,IF(NOT(IsLevenslang),D74&lt;EindLeeftijdJaarUitkering,TRUE())),1,0))</f>
        <v>0</v>
      </c>
      <c r="G74" s="9" t="n">
        <f aca="false">((IF(StijgendeFunctieMeenemen=SchalingsfactorMeenemen,1,0)+IF(OR(StijgendeFunctieMeenemen,SchalingsfactorMeenemen),IF(StijgendeFunctieMeenemen,E74,0)*IF(SchalingsfactorMeenemen,SchalingsfactorPercentage,1),0))*IF(AND(OR(IsDirectIngaand,AND(NOT(IsDirectIngaand),D74&gt;=StartLeeftijdJaarUitkering)),OR(IsLevenslang,AND(NOT(IsLevenslang),D74&lt;EindLeeftijdJaarUitkering))),1,0))*F74*(1+StijgingDalingUitkering)^(B74-1)</f>
        <v>0</v>
      </c>
      <c r="H74" s="9"/>
      <c r="I74" s="73" t="n">
        <f aca="false">$B74</f>
        <v>71</v>
      </c>
      <c r="J74" s="15" t="n">
        <f aca="false">VLOOKUP($I74,RTS,2,0)</f>
        <v>0.02175</v>
      </c>
      <c r="K74" s="5" t="n">
        <f aca="false">(1/(1+J74))^I74</f>
        <v>0.217035165446985</v>
      </c>
      <c r="L74" s="1" t="n">
        <f aca="false">IF($D74&gt;Eindleeftijd,1,VLOOKUP($D74,Ervaringssterfte,IF(SoortDeelnemerHoofdverzekerde,2,4),0))</f>
        <v>1</v>
      </c>
      <c r="M74" s="74" t="n">
        <f aca="false">IF($D74&gt;Eindleeftijd,1,VLOOKUP($D74,qx,$C74-StartjaarTafels+2,0))</f>
        <v>0.5009156994</v>
      </c>
      <c r="N74" s="75" t="n">
        <f aca="false">1-L74*M74</f>
        <v>0.4990843006</v>
      </c>
      <c r="O74" s="75" t="n">
        <f aca="false">IF($I74=1,N74,O73*N74)</f>
        <v>9.63031643517338E-005</v>
      </c>
      <c r="P74" s="5" t="n">
        <f aca="false">$K74*$G74*O74</f>
        <v>0</v>
      </c>
      <c r="Q74" s="5"/>
      <c r="R74" s="6" t="n">
        <f aca="false">I74-1</f>
        <v>70</v>
      </c>
      <c r="S74" s="15" t="n">
        <f aca="false">IF($R74=0,0,VLOOKUP($R74,RTS,2,0))</f>
        <v>0.02173</v>
      </c>
      <c r="T74" s="5" t="n">
        <f aca="false">(1/(1+S74))^R74</f>
        <v>0.222059740766953</v>
      </c>
      <c r="U74" s="1" t="n">
        <f aca="false">IF(R74=0,0,IF($D74&gt;Eindleeftijd,1,VLOOKUP($D74-1,Ervaringssterfte,IF(SoortDeelnemerHoofdverzekerde,2,4),0)))</f>
        <v>1</v>
      </c>
      <c r="V74" s="74" t="n">
        <f aca="false">IF(R74=0,0,IF($D74&gt;Eindleeftijd,1,VLOOKUP($D74-1,qx,$C74-1-StartjaarTafels+2,0)))</f>
        <v>0.4886876552</v>
      </c>
      <c r="W74" s="75" t="n">
        <f aca="false">1-U74*V74</f>
        <v>0.5113123448</v>
      </c>
      <c r="X74" s="75" t="n">
        <f aca="false">IF($R74=0,W74,X73*W74)</f>
        <v>0.000192959714893772</v>
      </c>
      <c r="Y74" s="5" t="n">
        <f aca="false">$T74*$G74*X74</f>
        <v>0</v>
      </c>
      <c r="AA74" s="73" t="n">
        <f aca="false">$B74</f>
        <v>71</v>
      </c>
      <c r="AB74" s="15" t="n">
        <f aca="false">VLOOKUP($AA74,RTS,2,0)</f>
        <v>0.02175</v>
      </c>
      <c r="AC74" s="5" t="n">
        <f aca="false">(1/(1+AB74))^AA74</f>
        <v>0.217035165446985</v>
      </c>
      <c r="AD74" s="1" t="n">
        <f aca="false">IF($D74&gt;Eindleeftijd,1,VLOOKUP($D74,Ervaringssterfte,IF(SoortDeelnemerHoofdverzekerde,3,5),0))</f>
        <v>1</v>
      </c>
      <c r="AE74" s="74" t="n">
        <f aca="false">IF($D74&gt;Eindleeftijd,1,VLOOKUP($D74,qy,$C74-StartjaarTafels+2,0))</f>
        <v>0.475094975852399</v>
      </c>
      <c r="AF74" s="75" t="n">
        <f aca="false">1-AD74*AE74</f>
        <v>0.524905024147601</v>
      </c>
      <c r="AG74" s="75" t="n">
        <f aca="false">IF($AA74=1,AF74,AG73*AF74)</f>
        <v>0.000367927732682328</v>
      </c>
      <c r="AH74" s="5" t="n">
        <f aca="false">$AC74*$G74*AG74</f>
        <v>0</v>
      </c>
      <c r="AI74" s="5"/>
      <c r="AJ74" s="6" t="n">
        <f aca="false">AA74-1</f>
        <v>70</v>
      </c>
      <c r="AK74" s="15" t="n">
        <f aca="false">IF($AJ74=0,0,VLOOKUP($AJ74,RTS,2,0))</f>
        <v>0.02173</v>
      </c>
      <c r="AL74" s="5" t="n">
        <f aca="false">(1/(1+AK74))^AJ74</f>
        <v>0.222059740766953</v>
      </c>
      <c r="AM74" s="1" t="n">
        <f aca="false">IF(AJ74=0,0,IF($D74&gt;Eindleeftijd,1,VLOOKUP($D74-1,Ervaringssterfte,IF(SoortDeelnemerHoofdverzekerde,3,5),0)))</f>
        <v>1</v>
      </c>
      <c r="AN74" s="74" t="n">
        <f aca="false">IF(AJ74=0,0,IF($D74&gt;Eindleeftijd,1,VLOOKUP($D74-1,qy,$C74-1-StartjaarTafels+2,0)))</f>
        <v>0.461698916811214</v>
      </c>
      <c r="AO74" s="75" t="n">
        <f aca="false">1-AM74*AN74</f>
        <v>0.538301083188786</v>
      </c>
      <c r="AP74" s="75" t="n">
        <f aca="false">IF($AJ74=0,AO74,AP73*AO74)</f>
        <v>0.000700941533718046</v>
      </c>
      <c r="AQ74" s="5" t="n">
        <f aca="false">$AL74*$G74*AP74</f>
        <v>0</v>
      </c>
    </row>
    <row r="75" customFormat="false" ht="15" hidden="false" customHeight="true" outlineLevel="0" collapsed="false">
      <c r="B75" s="1" t="n">
        <f aca="false">B74+1</f>
        <v>72</v>
      </c>
      <c r="C75" s="1" t="n">
        <f aca="false">IF(B75=1,Berekeningsjaar,C74+1)</f>
        <v>2097</v>
      </c>
      <c r="D75" s="1" t="n">
        <f aca="false">IF(B75=1,LeeftijdJaarBerDatum,D74+1)</f>
        <v>112</v>
      </c>
      <c r="E75" s="5" t="n">
        <f aca="false">MIN(1,B75/Spreidingsduur)</f>
        <v>1</v>
      </c>
      <c r="F75" s="5" t="n">
        <f aca="false">IF(IsDirectIngaand,IF(NOT(IsLevenslang),IF(D75&lt;EindLeeftijdJaarUitkering,1,0),1),IF(AND(D75&gt;=StartLeeftijdJaarUitkering,IF(NOT(IsLevenslang),D75&lt;EindLeeftijdJaarUitkering,TRUE())),1,0))</f>
        <v>0</v>
      </c>
      <c r="G75" s="9" t="n">
        <f aca="false">((IF(StijgendeFunctieMeenemen=SchalingsfactorMeenemen,1,0)+IF(OR(StijgendeFunctieMeenemen,SchalingsfactorMeenemen),IF(StijgendeFunctieMeenemen,E75,0)*IF(SchalingsfactorMeenemen,SchalingsfactorPercentage,1),0))*IF(AND(OR(IsDirectIngaand,AND(NOT(IsDirectIngaand),D75&gt;=StartLeeftijdJaarUitkering)),OR(IsLevenslang,AND(NOT(IsLevenslang),D75&lt;EindLeeftijdJaarUitkering))),1,0))*F75*(1+StijgingDalingUitkering)^(B75-1)</f>
        <v>0</v>
      </c>
      <c r="H75" s="9"/>
      <c r="I75" s="73" t="n">
        <f aca="false">$B75</f>
        <v>72</v>
      </c>
      <c r="J75" s="15" t="n">
        <f aca="false">VLOOKUP($I75,RTS,2,0)</f>
        <v>0.02177</v>
      </c>
      <c r="K75" s="5" t="n">
        <f aca="false">(1/(1+J75))^I75</f>
        <v>0.212115983443041</v>
      </c>
      <c r="L75" s="1" t="n">
        <f aca="false">IF($D75&gt;Eindleeftijd,1,VLOOKUP($D75,Ervaringssterfte,IF(SoortDeelnemerHoofdverzekerde,2,4),0))</f>
        <v>1</v>
      </c>
      <c r="M75" s="74" t="n">
        <f aca="false">IF($D75&gt;Eindleeftijd,1,VLOOKUP($D75,qx,$C75-StartjaarTafels+2,0))</f>
        <v>0.5120098483</v>
      </c>
      <c r="N75" s="75" t="n">
        <f aca="false">1-L75*M75</f>
        <v>0.4879901517</v>
      </c>
      <c r="O75" s="75" t="n">
        <f aca="false">IF($I75=1,N75,O74*N75)</f>
        <v>4.69949957811926E-005</v>
      </c>
      <c r="P75" s="5" t="n">
        <f aca="false">$K75*$G75*O75</f>
        <v>0</v>
      </c>
      <c r="Q75" s="5"/>
      <c r="R75" s="6" t="n">
        <f aca="false">I75-1</f>
        <v>71</v>
      </c>
      <c r="S75" s="15" t="n">
        <f aca="false">IF($R75=0,0,VLOOKUP($R75,RTS,2,0))</f>
        <v>0.02175</v>
      </c>
      <c r="T75" s="5" t="n">
        <f aca="false">(1/(1+S75))^R75</f>
        <v>0.217035165446985</v>
      </c>
      <c r="U75" s="1" t="n">
        <f aca="false">IF(R75=0,0,IF($D75&gt;Eindleeftijd,1,VLOOKUP($D75-1,Ervaringssterfte,IF(SoortDeelnemerHoofdverzekerde,2,4),0)))</f>
        <v>1</v>
      </c>
      <c r="V75" s="74" t="n">
        <f aca="false">IF(R75=0,0,IF($D75&gt;Eindleeftijd,1,VLOOKUP($D75-1,qx,$C75-1-StartjaarTafels+2,0)))</f>
        <v>0.5009156994</v>
      </c>
      <c r="W75" s="75" t="n">
        <f aca="false">1-U75*V75</f>
        <v>0.4990843006</v>
      </c>
      <c r="X75" s="75" t="n">
        <f aca="false">IF($R75=0,W75,X74*W75)</f>
        <v>9.63031643517338E-005</v>
      </c>
      <c r="Y75" s="5" t="n">
        <f aca="false">$T75*$G75*X75</f>
        <v>0</v>
      </c>
      <c r="AA75" s="73" t="n">
        <f aca="false">$B75</f>
        <v>72</v>
      </c>
      <c r="AB75" s="15" t="n">
        <f aca="false">VLOOKUP($AA75,RTS,2,0)</f>
        <v>0.02177</v>
      </c>
      <c r="AC75" s="5" t="n">
        <f aca="false">(1/(1+AB75))^AA75</f>
        <v>0.212115983443041</v>
      </c>
      <c r="AD75" s="1" t="n">
        <f aca="false">IF($D75&gt;Eindleeftijd,1,VLOOKUP($D75,Ervaringssterfte,IF(SoortDeelnemerHoofdverzekerde,3,5),0))</f>
        <v>1</v>
      </c>
      <c r="AE75" s="74" t="n">
        <f aca="false">IF($D75&gt;Eindleeftijd,1,VLOOKUP($D75,qy,$C75-StartjaarTafels+2,0))</f>
        <v>0.48735352284891</v>
      </c>
      <c r="AF75" s="75" t="n">
        <f aca="false">1-AD75*AE75</f>
        <v>0.51264647715109</v>
      </c>
      <c r="AG75" s="75" t="n">
        <f aca="false">IF($AA75=1,AF75,AG74*AF75)</f>
        <v>0.000188616856005783</v>
      </c>
      <c r="AH75" s="5" t="n">
        <f aca="false">$AC75*$G75*AG75</f>
        <v>0</v>
      </c>
      <c r="AI75" s="5"/>
      <c r="AJ75" s="6" t="n">
        <f aca="false">AA75-1</f>
        <v>71</v>
      </c>
      <c r="AK75" s="15" t="n">
        <f aca="false">IF($AJ75=0,0,VLOOKUP($AJ75,RTS,2,0))</f>
        <v>0.02175</v>
      </c>
      <c r="AL75" s="5" t="n">
        <f aca="false">(1/(1+AK75))^AJ75</f>
        <v>0.217035165446985</v>
      </c>
      <c r="AM75" s="1" t="n">
        <f aca="false">IF(AJ75=0,0,IF($D75&gt;Eindleeftijd,1,VLOOKUP($D75-1,Ervaringssterfte,IF(SoortDeelnemerHoofdverzekerde,3,5),0)))</f>
        <v>1</v>
      </c>
      <c r="AN75" s="74" t="n">
        <f aca="false">IF(AJ75=0,0,IF($D75&gt;Eindleeftijd,1,VLOOKUP($D75-1,qy,$C75-1-StartjaarTafels+2,0)))</f>
        <v>0.475094975852399</v>
      </c>
      <c r="AO75" s="75" t="n">
        <f aca="false">1-AM75*AN75</f>
        <v>0.524905024147601</v>
      </c>
      <c r="AP75" s="75" t="n">
        <f aca="false">IF($AJ75=0,AO75,AP74*AO75)</f>
        <v>0.000367927732682328</v>
      </c>
      <c r="AQ75" s="5" t="n">
        <f aca="false">$AL75*$G75*AP75</f>
        <v>0</v>
      </c>
    </row>
    <row r="76" customFormat="false" ht="15" hidden="false" customHeight="true" outlineLevel="0" collapsed="false">
      <c r="B76" s="1" t="n">
        <f aca="false">B75+1</f>
        <v>73</v>
      </c>
      <c r="C76" s="1" t="n">
        <f aca="false">IF(B76=1,Berekeningsjaar,C75+1)</f>
        <v>2098</v>
      </c>
      <c r="D76" s="1" t="n">
        <f aca="false">IF(B76=1,LeeftijdJaarBerDatum,D75+1)</f>
        <v>113</v>
      </c>
      <c r="E76" s="5" t="n">
        <f aca="false">MIN(1,B76/Spreidingsduur)</f>
        <v>1</v>
      </c>
      <c r="F76" s="5" t="n">
        <f aca="false">IF(IsDirectIngaand,IF(NOT(IsLevenslang),IF(D76&lt;EindLeeftijdJaarUitkering,1,0),1),IF(AND(D76&gt;=StartLeeftijdJaarUitkering,IF(NOT(IsLevenslang),D76&lt;EindLeeftijdJaarUitkering,TRUE())),1,0))</f>
        <v>0</v>
      </c>
      <c r="G76" s="9" t="n">
        <f aca="false">((IF(StijgendeFunctieMeenemen=SchalingsfactorMeenemen,1,0)+IF(OR(StijgendeFunctieMeenemen,SchalingsfactorMeenemen),IF(StijgendeFunctieMeenemen,E76,0)*IF(SchalingsfactorMeenemen,SchalingsfactorPercentage,1),0))*IF(AND(OR(IsDirectIngaand,AND(NOT(IsDirectIngaand),D76&gt;=StartLeeftijdJaarUitkering)),OR(IsLevenslang,AND(NOT(IsLevenslang),D76&lt;EindLeeftijdJaarUitkering))),1,0))*F76*(1+StijgingDalingUitkering)^(B76-1)</f>
        <v>0</v>
      </c>
      <c r="H76" s="9"/>
      <c r="I76" s="73" t="n">
        <f aca="false">$B76</f>
        <v>73</v>
      </c>
      <c r="J76" s="15" t="n">
        <f aca="false">VLOOKUP($I76,RTS,2,0)</f>
        <v>0.02179</v>
      </c>
      <c r="K76" s="5" t="n">
        <f aca="false">(1/(1+J76))^I76</f>
        <v>0.207300186735305</v>
      </c>
      <c r="L76" s="1" t="n">
        <f aca="false">IF($D76&gt;Eindleeftijd,1,VLOOKUP($D76,Ervaringssterfte,IF(SoortDeelnemerHoofdverzekerde,2,4),0))</f>
        <v>1</v>
      </c>
      <c r="M76" s="74" t="n">
        <f aca="false">IF($D76&gt;Eindleeftijd,1,VLOOKUP($D76,qx,$C76-StartjaarTafels+2,0))</f>
        <v>0.5220268066</v>
      </c>
      <c r="N76" s="75" t="n">
        <f aca="false">1-L76*M76</f>
        <v>0.4779731934</v>
      </c>
      <c r="O76" s="75" t="n">
        <f aca="false">IF($I76=1,N76,O75*N76)</f>
        <v>2.24623482073562E-005</v>
      </c>
      <c r="P76" s="5" t="n">
        <f aca="false">$K76*$G76*O76</f>
        <v>0</v>
      </c>
      <c r="Q76" s="5"/>
      <c r="R76" s="6" t="n">
        <f aca="false">I76-1</f>
        <v>72</v>
      </c>
      <c r="S76" s="15" t="n">
        <f aca="false">IF($R76=0,0,VLOOKUP($R76,RTS,2,0))</f>
        <v>0.02177</v>
      </c>
      <c r="T76" s="5" t="n">
        <f aca="false">(1/(1+S76))^R76</f>
        <v>0.212115983443041</v>
      </c>
      <c r="U76" s="1" t="n">
        <f aca="false">IF(R76=0,0,IF($D76&gt;Eindleeftijd,1,VLOOKUP($D76-1,Ervaringssterfte,IF(SoortDeelnemerHoofdverzekerde,2,4),0)))</f>
        <v>1</v>
      </c>
      <c r="V76" s="74" t="n">
        <f aca="false">IF(R76=0,0,IF($D76&gt;Eindleeftijd,1,VLOOKUP($D76-1,qx,$C76-1-StartjaarTafels+2,0)))</f>
        <v>0.5120098483</v>
      </c>
      <c r="W76" s="75" t="n">
        <f aca="false">1-U76*V76</f>
        <v>0.4879901517</v>
      </c>
      <c r="X76" s="75" t="n">
        <f aca="false">IF($R76=0,W76,X75*W76)</f>
        <v>4.69949957811926E-005</v>
      </c>
      <c r="Y76" s="5" t="n">
        <f aca="false">$T76*$G76*X76</f>
        <v>0</v>
      </c>
      <c r="AA76" s="73" t="n">
        <f aca="false">$B76</f>
        <v>73</v>
      </c>
      <c r="AB76" s="15" t="n">
        <f aca="false">VLOOKUP($AA76,RTS,2,0)</f>
        <v>0.02179</v>
      </c>
      <c r="AC76" s="5" t="n">
        <f aca="false">(1/(1+AB76))^AA76</f>
        <v>0.207300186735305</v>
      </c>
      <c r="AD76" s="1" t="n">
        <f aca="false">IF($D76&gt;Eindleeftijd,1,VLOOKUP($D76,Ervaringssterfte,IF(SoortDeelnemerHoofdverzekerde,3,5),0))</f>
        <v>1</v>
      </c>
      <c r="AE76" s="74" t="n">
        <f aca="false">IF($D76&gt;Eindleeftijd,1,VLOOKUP($D76,qy,$C76-StartjaarTafels+2,0))</f>
        <v>0.498544483548427</v>
      </c>
      <c r="AF76" s="75" t="n">
        <f aca="false">1-AD76*AE76</f>
        <v>0.501455516451573</v>
      </c>
      <c r="AG76" s="75" t="n">
        <f aca="false">IF($AA76=1,AF76,AG75*AF76)</f>
        <v>9.4582962939852E-005</v>
      </c>
      <c r="AH76" s="5" t="n">
        <f aca="false">$AC76*$G76*AG76</f>
        <v>0</v>
      </c>
      <c r="AI76" s="5"/>
      <c r="AJ76" s="6" t="n">
        <f aca="false">AA76-1</f>
        <v>72</v>
      </c>
      <c r="AK76" s="15" t="n">
        <f aca="false">IF($AJ76=0,0,VLOOKUP($AJ76,RTS,2,0))</f>
        <v>0.02177</v>
      </c>
      <c r="AL76" s="5" t="n">
        <f aca="false">(1/(1+AK76))^AJ76</f>
        <v>0.212115983443041</v>
      </c>
      <c r="AM76" s="1" t="n">
        <f aca="false">IF(AJ76=0,0,IF($D76&gt;Eindleeftijd,1,VLOOKUP($D76-1,Ervaringssterfte,IF(SoortDeelnemerHoofdverzekerde,3,5),0)))</f>
        <v>1</v>
      </c>
      <c r="AN76" s="74" t="n">
        <f aca="false">IF(AJ76=0,0,IF($D76&gt;Eindleeftijd,1,VLOOKUP($D76-1,qy,$C76-1-StartjaarTafels+2,0)))</f>
        <v>0.48735352284891</v>
      </c>
      <c r="AO76" s="75" t="n">
        <f aca="false">1-AM76*AN76</f>
        <v>0.51264647715109</v>
      </c>
      <c r="AP76" s="75" t="n">
        <f aca="false">IF($AJ76=0,AO76,AP75*AO76)</f>
        <v>0.000188616856005783</v>
      </c>
      <c r="AQ76" s="5" t="n">
        <f aca="false">$AL76*$G76*AP76</f>
        <v>0</v>
      </c>
    </row>
    <row r="77" customFormat="false" ht="15" hidden="false" customHeight="true" outlineLevel="0" collapsed="false">
      <c r="B77" s="1" t="n">
        <f aca="false">B76+1</f>
        <v>74</v>
      </c>
      <c r="C77" s="1" t="n">
        <f aca="false">IF(B77=1,Berekeningsjaar,C76+1)</f>
        <v>2099</v>
      </c>
      <c r="D77" s="1" t="n">
        <f aca="false">IF(B77=1,LeeftijdJaarBerDatum,D76+1)</f>
        <v>114</v>
      </c>
      <c r="E77" s="5" t="n">
        <f aca="false">MIN(1,B77/Spreidingsduur)</f>
        <v>1</v>
      </c>
      <c r="F77" s="5" t="n">
        <f aca="false">IF(IsDirectIngaand,IF(NOT(IsLevenslang),IF(D77&lt;EindLeeftijdJaarUitkering,1,0),1),IF(AND(D77&gt;=StartLeeftijdJaarUitkering,IF(NOT(IsLevenslang),D77&lt;EindLeeftijdJaarUitkering,TRUE())),1,0))</f>
        <v>0</v>
      </c>
      <c r="G77" s="9" t="n">
        <f aca="false">((IF(StijgendeFunctieMeenemen=SchalingsfactorMeenemen,1,0)+IF(OR(StijgendeFunctieMeenemen,SchalingsfactorMeenemen),IF(StijgendeFunctieMeenemen,E77,0)*IF(SchalingsfactorMeenemen,SchalingsfactorPercentage,1),0))*IF(AND(OR(IsDirectIngaand,AND(NOT(IsDirectIngaand),D77&gt;=StartLeeftijdJaarUitkering)),OR(IsLevenslang,AND(NOT(IsLevenslang),D77&lt;EindLeeftijdJaarUitkering))),1,0))*F77*(1+StijgingDalingUitkering)^(B77-1)</f>
        <v>0</v>
      </c>
      <c r="H77" s="9"/>
      <c r="I77" s="73" t="n">
        <f aca="false">$B77</f>
        <v>74</v>
      </c>
      <c r="J77" s="15" t="n">
        <f aca="false">VLOOKUP($I77,RTS,2,0)</f>
        <v>0.02181</v>
      </c>
      <c r="K77" s="5" t="n">
        <f aca="false">(1/(1+J77))^I77</f>
        <v>0.20258580084288</v>
      </c>
      <c r="L77" s="1" t="n">
        <f aca="false">IF($D77&gt;Eindleeftijd,1,VLOOKUP($D77,Ervaringssterfte,IF(SoortDeelnemerHoofdverzekerde,2,4),0))</f>
        <v>1</v>
      </c>
      <c r="M77" s="74" t="n">
        <f aca="false">IF($D77&gt;Eindleeftijd,1,VLOOKUP($D77,qx,$C77-StartjaarTafels+2,0))</f>
        <v>0.5310310965</v>
      </c>
      <c r="N77" s="75" t="n">
        <f aca="false">1-L77*M77</f>
        <v>0.4689689035</v>
      </c>
      <c r="O77" s="75" t="n">
        <f aca="false">IF($I77=1,N77,O76*N77)</f>
        <v>1.0534142808839E-005</v>
      </c>
      <c r="P77" s="5" t="n">
        <f aca="false">$K77*$G77*O77</f>
        <v>0</v>
      </c>
      <c r="Q77" s="5"/>
      <c r="R77" s="6" t="n">
        <f aca="false">I77-1</f>
        <v>73</v>
      </c>
      <c r="S77" s="15" t="n">
        <f aca="false">IF($R77=0,0,VLOOKUP($R77,RTS,2,0))</f>
        <v>0.02179</v>
      </c>
      <c r="T77" s="5" t="n">
        <f aca="false">(1/(1+S77))^R77</f>
        <v>0.207300186735305</v>
      </c>
      <c r="U77" s="1" t="n">
        <f aca="false">IF(R77=0,0,IF($D77&gt;Eindleeftijd,1,VLOOKUP($D77-1,Ervaringssterfte,IF(SoortDeelnemerHoofdverzekerde,2,4),0)))</f>
        <v>1</v>
      </c>
      <c r="V77" s="74" t="n">
        <f aca="false">IF(R77=0,0,IF($D77&gt;Eindleeftijd,1,VLOOKUP($D77-1,qx,$C77-1-StartjaarTafels+2,0)))</f>
        <v>0.5220268066</v>
      </c>
      <c r="W77" s="75" t="n">
        <f aca="false">1-U77*V77</f>
        <v>0.4779731934</v>
      </c>
      <c r="X77" s="75" t="n">
        <f aca="false">IF($R77=0,W77,X76*W77)</f>
        <v>2.24623482073562E-005</v>
      </c>
      <c r="Y77" s="5" t="n">
        <f aca="false">$T77*$G77*X77</f>
        <v>0</v>
      </c>
      <c r="AA77" s="73" t="n">
        <f aca="false">$B77</f>
        <v>74</v>
      </c>
      <c r="AB77" s="15" t="n">
        <f aca="false">VLOOKUP($AA77,RTS,2,0)</f>
        <v>0.02181</v>
      </c>
      <c r="AC77" s="5" t="n">
        <f aca="false">(1/(1+AB77))^AA77</f>
        <v>0.20258580084288</v>
      </c>
      <c r="AD77" s="1" t="n">
        <f aca="false">IF($D77&gt;Eindleeftijd,1,VLOOKUP($D77,Ervaringssterfte,IF(SoortDeelnemerHoofdverzekerde,3,5),0))</f>
        <v>1</v>
      </c>
      <c r="AE77" s="74" t="n">
        <f aca="false">IF($D77&gt;Eindleeftijd,1,VLOOKUP($D77,qy,$C77-StartjaarTafels+2,0))</f>
        <v>0.508744817473959</v>
      </c>
      <c r="AF77" s="75" t="n">
        <f aca="false">1-AD77*AE77</f>
        <v>0.491255182526041</v>
      </c>
      <c r="AG77" s="75" t="n">
        <f aca="false">IF($AA77=1,AF77,AG76*AF77)</f>
        <v>4.64643707228708E-005</v>
      </c>
      <c r="AH77" s="5" t="n">
        <f aca="false">$AC77*$G77*AG77</f>
        <v>0</v>
      </c>
      <c r="AI77" s="5"/>
      <c r="AJ77" s="6" t="n">
        <f aca="false">AA77-1</f>
        <v>73</v>
      </c>
      <c r="AK77" s="15" t="n">
        <f aca="false">IF($AJ77=0,0,VLOOKUP($AJ77,RTS,2,0))</f>
        <v>0.02179</v>
      </c>
      <c r="AL77" s="5" t="n">
        <f aca="false">(1/(1+AK77))^AJ77</f>
        <v>0.207300186735305</v>
      </c>
      <c r="AM77" s="1" t="n">
        <f aca="false">IF(AJ77=0,0,IF($D77&gt;Eindleeftijd,1,VLOOKUP($D77-1,Ervaringssterfte,IF(SoortDeelnemerHoofdverzekerde,3,5),0)))</f>
        <v>1</v>
      </c>
      <c r="AN77" s="74" t="n">
        <f aca="false">IF(AJ77=0,0,IF($D77&gt;Eindleeftijd,1,VLOOKUP($D77-1,qy,$C77-1-StartjaarTafels+2,0)))</f>
        <v>0.498544483548427</v>
      </c>
      <c r="AO77" s="75" t="n">
        <f aca="false">1-AM77*AN77</f>
        <v>0.501455516451573</v>
      </c>
      <c r="AP77" s="75" t="n">
        <f aca="false">IF($AJ77=0,AO77,AP76*AO77)</f>
        <v>9.4582962939852E-005</v>
      </c>
      <c r="AQ77" s="5" t="n">
        <f aca="false">$AL77*$G77*AP77</f>
        <v>0</v>
      </c>
    </row>
    <row r="78" customFormat="false" ht="15" hidden="false" customHeight="true" outlineLevel="0" collapsed="false">
      <c r="B78" s="1" t="n">
        <f aca="false">B77+1</f>
        <v>75</v>
      </c>
      <c r="C78" s="1" t="n">
        <f aca="false">IF(B78=1,Berekeningsjaar,C77+1)</f>
        <v>2100</v>
      </c>
      <c r="D78" s="1" t="n">
        <f aca="false">IF(B78=1,LeeftijdJaarBerDatum,D77+1)</f>
        <v>115</v>
      </c>
      <c r="E78" s="5" t="n">
        <f aca="false">MIN(1,B78/Spreidingsduur)</f>
        <v>1</v>
      </c>
      <c r="F78" s="5" t="n">
        <f aca="false">IF(IsDirectIngaand,IF(NOT(IsLevenslang),IF(D78&lt;EindLeeftijdJaarUitkering,1,0),1),IF(AND(D78&gt;=StartLeeftijdJaarUitkering,IF(NOT(IsLevenslang),D78&lt;EindLeeftijdJaarUitkering,TRUE())),1,0))</f>
        <v>0</v>
      </c>
      <c r="G78" s="9" t="n">
        <f aca="false">((IF(StijgendeFunctieMeenemen=SchalingsfactorMeenemen,1,0)+IF(OR(StijgendeFunctieMeenemen,SchalingsfactorMeenemen),IF(StijgendeFunctieMeenemen,E78,0)*IF(SchalingsfactorMeenemen,SchalingsfactorPercentage,1),0))*IF(AND(OR(IsDirectIngaand,AND(NOT(IsDirectIngaand),D78&gt;=StartLeeftijdJaarUitkering)),OR(IsLevenslang,AND(NOT(IsLevenslang),D78&lt;EindLeeftijdJaarUitkering))),1,0))*F78*(1+StijgingDalingUitkering)^(B78-1)</f>
        <v>0</v>
      </c>
      <c r="H78" s="9"/>
      <c r="I78" s="73" t="n">
        <f aca="false">$B78</f>
        <v>75</v>
      </c>
      <c r="J78" s="15" t="n">
        <f aca="false">VLOOKUP($I78,RTS,2,0)</f>
        <v>0.02183</v>
      </c>
      <c r="K78" s="5" t="n">
        <f aca="false">(1/(1+J78))^I78</f>
        <v>0.197970884368506</v>
      </c>
      <c r="L78" s="1" t="n">
        <f aca="false">IF($D78&gt;Eindleeftijd,1,VLOOKUP($D78,Ervaringssterfte,IF(SoortDeelnemerHoofdverzekerde,2,4),0))</f>
        <v>1</v>
      </c>
      <c r="M78" s="74" t="n">
        <f aca="false">IF($D78&gt;Eindleeftijd,1,VLOOKUP($D78,qx,$C78-StartjaarTafels+2,0))</f>
        <v>0.5390917418</v>
      </c>
      <c r="N78" s="75" t="n">
        <f aca="false">1-L78*M78</f>
        <v>0.4609082582</v>
      </c>
      <c r="O78" s="75" t="n">
        <f aca="false">IF($I78=1,N78,O77*N78)</f>
        <v>4.85527341365204E-006</v>
      </c>
      <c r="P78" s="5" t="n">
        <f aca="false">$K78*$G78*O78</f>
        <v>0</v>
      </c>
      <c r="Q78" s="5"/>
      <c r="R78" s="6" t="n">
        <f aca="false">I78-1</f>
        <v>74</v>
      </c>
      <c r="S78" s="15" t="n">
        <f aca="false">IF($R78=0,0,VLOOKUP($R78,RTS,2,0))</f>
        <v>0.02181</v>
      </c>
      <c r="T78" s="5" t="n">
        <f aca="false">(1/(1+S78))^R78</f>
        <v>0.20258580084288</v>
      </c>
      <c r="U78" s="1" t="n">
        <f aca="false">IF(R78=0,0,IF($D78&gt;Eindleeftijd,1,VLOOKUP($D78-1,Ervaringssterfte,IF(SoortDeelnemerHoofdverzekerde,2,4),0)))</f>
        <v>1</v>
      </c>
      <c r="V78" s="74" t="n">
        <f aca="false">IF(R78=0,0,IF($D78&gt;Eindleeftijd,1,VLOOKUP($D78-1,qx,$C78-1-StartjaarTafels+2,0)))</f>
        <v>0.5310310965</v>
      </c>
      <c r="W78" s="75" t="n">
        <f aca="false">1-U78*V78</f>
        <v>0.4689689035</v>
      </c>
      <c r="X78" s="75" t="n">
        <f aca="false">IF($R78=0,W78,X77*W78)</f>
        <v>1.0534142808839E-005</v>
      </c>
      <c r="Y78" s="5" t="n">
        <f aca="false">$T78*$G78*X78</f>
        <v>0</v>
      </c>
      <c r="AA78" s="73" t="n">
        <f aca="false">$B78</f>
        <v>75</v>
      </c>
      <c r="AB78" s="15" t="n">
        <f aca="false">VLOOKUP($AA78,RTS,2,0)</f>
        <v>0.02183</v>
      </c>
      <c r="AC78" s="5" t="n">
        <f aca="false">(1/(1+AB78))^AA78</f>
        <v>0.197970884368506</v>
      </c>
      <c r="AD78" s="1" t="n">
        <f aca="false">IF($D78&gt;Eindleeftijd,1,VLOOKUP($D78,Ervaringssterfte,IF(SoortDeelnemerHoofdverzekerde,3,5),0))</f>
        <v>1</v>
      </c>
      <c r="AE78" s="74" t="n">
        <f aca="false">IF($D78&gt;Eindleeftijd,1,VLOOKUP($D78,qy,$C78-StartjaarTafels+2,0))</f>
        <v>0.518034408866158</v>
      </c>
      <c r="AF78" s="75" t="n">
        <f aca="false">1-AD78*AE78</f>
        <v>0.481965591133842</v>
      </c>
      <c r="AG78" s="75" t="n">
        <f aca="false">IF($AA78=1,AF78,AG77*AF78)</f>
        <v>2.23942279021104E-005</v>
      </c>
      <c r="AH78" s="5" t="n">
        <f aca="false">$AC78*$G78*AG78</f>
        <v>0</v>
      </c>
      <c r="AI78" s="5"/>
      <c r="AJ78" s="6" t="n">
        <f aca="false">AA78-1</f>
        <v>74</v>
      </c>
      <c r="AK78" s="15" t="n">
        <f aca="false">IF($AJ78=0,0,VLOOKUP($AJ78,RTS,2,0))</f>
        <v>0.02181</v>
      </c>
      <c r="AL78" s="5" t="n">
        <f aca="false">(1/(1+AK78))^AJ78</f>
        <v>0.20258580084288</v>
      </c>
      <c r="AM78" s="1" t="n">
        <f aca="false">IF(AJ78=0,0,IF($D78&gt;Eindleeftijd,1,VLOOKUP($D78-1,Ervaringssterfte,IF(SoortDeelnemerHoofdverzekerde,3,5),0)))</f>
        <v>1</v>
      </c>
      <c r="AN78" s="74" t="n">
        <f aca="false">IF(AJ78=0,0,IF($D78&gt;Eindleeftijd,1,VLOOKUP($D78-1,qy,$C78-1-StartjaarTafels+2,0)))</f>
        <v>0.508744817473959</v>
      </c>
      <c r="AO78" s="75" t="n">
        <f aca="false">1-AM78*AN78</f>
        <v>0.491255182526041</v>
      </c>
      <c r="AP78" s="75" t="n">
        <f aca="false">IF($AJ78=0,AO78,AP77*AO78)</f>
        <v>4.64643707228708E-005</v>
      </c>
      <c r="AQ78" s="5" t="n">
        <f aca="false">$AL78*$G78*AP78</f>
        <v>0</v>
      </c>
    </row>
    <row r="79" customFormat="false" ht="15" hidden="false" customHeight="true" outlineLevel="0" collapsed="false">
      <c r="B79" s="1" t="n">
        <f aca="false">B78+1</f>
        <v>76</v>
      </c>
      <c r="C79" s="1" t="n">
        <f aca="false">IF(B79=1,Berekeningsjaar,C78+1)</f>
        <v>2101</v>
      </c>
      <c r="D79" s="1" t="n">
        <f aca="false">IF(B79=1,LeeftijdJaarBerDatum,D78+1)</f>
        <v>116</v>
      </c>
      <c r="E79" s="5" t="n">
        <f aca="false">MIN(1,B79/Spreidingsduur)</f>
        <v>1</v>
      </c>
      <c r="F79" s="5" t="n">
        <f aca="false">IF(IsDirectIngaand,IF(NOT(IsLevenslang),IF(D79&lt;EindLeeftijdJaarUitkering,1,0),1),IF(AND(D79&gt;=StartLeeftijdJaarUitkering,IF(NOT(IsLevenslang),D79&lt;EindLeeftijdJaarUitkering,TRUE())),1,0))</f>
        <v>0</v>
      </c>
      <c r="G79" s="9" t="n">
        <f aca="false">((IF(StijgendeFunctieMeenemen=SchalingsfactorMeenemen,1,0)+IF(OR(StijgendeFunctieMeenemen,SchalingsfactorMeenemen),IF(StijgendeFunctieMeenemen,E79,0)*IF(SchalingsfactorMeenemen,SchalingsfactorPercentage,1),0))*IF(AND(OR(IsDirectIngaand,AND(NOT(IsDirectIngaand),D79&gt;=StartLeeftijdJaarUitkering)),OR(IsLevenslang,AND(NOT(IsLevenslang),D79&lt;EindLeeftijdJaarUitkering))),1,0))*F79*(1+StijgingDalingUitkering)^(B79-1)</f>
        <v>0</v>
      </c>
      <c r="H79" s="9"/>
      <c r="I79" s="73" t="n">
        <f aca="false">$B79</f>
        <v>76</v>
      </c>
      <c r="J79" s="15" t="n">
        <f aca="false">VLOOKUP($I79,RTS,2,0)</f>
        <v>0.0218626923076923</v>
      </c>
      <c r="K79" s="5" t="n">
        <f aca="false">(1/(1+J79))^I79</f>
        <v>0.193270997802273</v>
      </c>
      <c r="L79" s="1" t="n">
        <f aca="false">IF($D79&gt;Eindleeftijd,1,VLOOKUP($D79,Ervaringssterfte,IF(SoortDeelnemerHoofdverzekerde,2,4),0))</f>
        <v>1</v>
      </c>
      <c r="M79" s="74" t="n">
        <f aca="false">IF($D79&gt;Eindleeftijd,1,VLOOKUP($D79,qx,$C79-StartjaarTafels+2,0))</f>
        <v>0.5462795665</v>
      </c>
      <c r="N79" s="75" t="n">
        <f aca="false">1-L79*M79</f>
        <v>0.4537204335</v>
      </c>
      <c r="O79" s="75" t="n">
        <f aca="false">IF($I79=1,N79,O78*N79)</f>
        <v>2.20293675800323E-006</v>
      </c>
      <c r="P79" s="5" t="n">
        <f aca="false">$K79*$G79*O79</f>
        <v>0</v>
      </c>
      <c r="Q79" s="5"/>
      <c r="R79" s="6" t="n">
        <f aca="false">I79-1</f>
        <v>75</v>
      </c>
      <c r="S79" s="15" t="n">
        <f aca="false">IF($R79=0,0,VLOOKUP($R79,RTS,2,0))</f>
        <v>0.02183</v>
      </c>
      <c r="T79" s="5" t="n">
        <f aca="false">(1/(1+S79))^R79</f>
        <v>0.197970884368506</v>
      </c>
      <c r="U79" s="1" t="n">
        <f aca="false">IF(R79=0,0,IF($D79&gt;Eindleeftijd,1,VLOOKUP($D79-1,Ervaringssterfte,IF(SoortDeelnemerHoofdverzekerde,2,4),0)))</f>
        <v>1</v>
      </c>
      <c r="V79" s="74" t="n">
        <f aca="false">IF(R79=0,0,IF($D79&gt;Eindleeftijd,1,VLOOKUP($D79-1,qx,$C79-1-StartjaarTafels+2,0)))</f>
        <v>0.5390917418</v>
      </c>
      <c r="W79" s="75" t="n">
        <f aca="false">1-U79*V79</f>
        <v>0.4609082582</v>
      </c>
      <c r="X79" s="75" t="n">
        <f aca="false">IF($R79=0,W79,X78*W79)</f>
        <v>4.85527341365204E-006</v>
      </c>
      <c r="Y79" s="5" t="n">
        <f aca="false">$T79*$G79*X79</f>
        <v>0</v>
      </c>
      <c r="AA79" s="73" t="n">
        <f aca="false">$B79</f>
        <v>76</v>
      </c>
      <c r="AB79" s="15" t="n">
        <f aca="false">VLOOKUP($AA79,RTS,2,0)</f>
        <v>0.0218626923076923</v>
      </c>
      <c r="AC79" s="5" t="n">
        <f aca="false">(1/(1+AB79))^AA79</f>
        <v>0.193270997802273</v>
      </c>
      <c r="AD79" s="1" t="n">
        <f aca="false">IF($D79&gt;Eindleeftijd,1,VLOOKUP($D79,Ervaringssterfte,IF(SoortDeelnemerHoofdverzekerde,3,5),0))</f>
        <v>1</v>
      </c>
      <c r="AE79" s="74" t="n">
        <f aca="false">IF($D79&gt;Eindleeftijd,1,VLOOKUP($D79,qy,$C79-StartjaarTafels+2,0))</f>
        <v>0.526492930448981</v>
      </c>
      <c r="AF79" s="75" t="n">
        <f aca="false">1-AD79*AE79</f>
        <v>0.473507069551019</v>
      </c>
      <c r="AG79" s="75" t="n">
        <f aca="false">IF($AA79=1,AF79,AG78*AF79)</f>
        <v>1.0603825228786E-005</v>
      </c>
      <c r="AH79" s="5" t="n">
        <f aca="false">$AC79*$G79*AG79</f>
        <v>0</v>
      </c>
      <c r="AI79" s="5"/>
      <c r="AJ79" s="6" t="n">
        <f aca="false">AA79-1</f>
        <v>75</v>
      </c>
      <c r="AK79" s="15" t="n">
        <f aca="false">IF($AJ79=0,0,VLOOKUP($AJ79,RTS,2,0))</f>
        <v>0.02183</v>
      </c>
      <c r="AL79" s="5" t="n">
        <f aca="false">(1/(1+AK79))^AJ79</f>
        <v>0.197970884368506</v>
      </c>
      <c r="AM79" s="1" t="n">
        <f aca="false">IF(AJ79=0,0,IF($D79&gt;Eindleeftijd,1,VLOOKUP($D79-1,Ervaringssterfte,IF(SoortDeelnemerHoofdverzekerde,3,5),0)))</f>
        <v>1</v>
      </c>
      <c r="AN79" s="74" t="n">
        <f aca="false">IF(AJ79=0,0,IF($D79&gt;Eindleeftijd,1,VLOOKUP($D79-1,qy,$C79-1-StartjaarTafels+2,0)))</f>
        <v>0.518034408866158</v>
      </c>
      <c r="AO79" s="75" t="n">
        <f aca="false">1-AM79*AN79</f>
        <v>0.481965591133842</v>
      </c>
      <c r="AP79" s="75" t="n">
        <f aca="false">IF($AJ79=0,AO79,AP78*AO79)</f>
        <v>2.23942279021104E-005</v>
      </c>
      <c r="AQ79" s="5" t="n">
        <f aca="false">$AL79*$G79*AP79</f>
        <v>0</v>
      </c>
    </row>
    <row r="80" customFormat="false" ht="15" hidden="false" customHeight="true" outlineLevel="0" collapsed="false">
      <c r="B80" s="1" t="n">
        <f aca="false">B79+1</f>
        <v>77</v>
      </c>
      <c r="C80" s="1" t="n">
        <f aca="false">IF(B80=1,Berekeningsjaar,C79+1)</f>
        <v>2102</v>
      </c>
      <c r="D80" s="1" t="n">
        <f aca="false">IF(B80=1,LeeftijdJaarBerDatum,D79+1)</f>
        <v>117</v>
      </c>
      <c r="E80" s="5" t="n">
        <f aca="false">MIN(1,B80/Spreidingsduur)</f>
        <v>1</v>
      </c>
      <c r="F80" s="5" t="n">
        <f aca="false">IF(IsDirectIngaand,IF(NOT(IsLevenslang),IF(D80&lt;EindLeeftijdJaarUitkering,1,0),1),IF(AND(D80&gt;=StartLeeftijdJaarUitkering,IF(NOT(IsLevenslang),D80&lt;EindLeeftijdJaarUitkering,TRUE())),1,0))</f>
        <v>0</v>
      </c>
      <c r="G80" s="9" t="n">
        <f aca="false">((IF(StijgendeFunctieMeenemen=SchalingsfactorMeenemen,1,0)+IF(OR(StijgendeFunctieMeenemen,SchalingsfactorMeenemen),IF(StijgendeFunctieMeenemen,E80,0)*IF(SchalingsfactorMeenemen,SchalingsfactorPercentage,1),0))*IF(AND(OR(IsDirectIngaand,AND(NOT(IsDirectIngaand),D80&gt;=StartLeeftijdJaarUitkering)),OR(IsLevenslang,AND(NOT(IsLevenslang),D80&lt;EindLeeftijdJaarUitkering))),1,0))*F80*(1+StijgingDalingUitkering)^(B80-1)</f>
        <v>0</v>
      </c>
      <c r="H80" s="9"/>
      <c r="I80" s="73" t="n">
        <f aca="false">$B80</f>
        <v>77</v>
      </c>
      <c r="J80" s="15" t="n">
        <f aca="false">VLOOKUP($I80,RTS,2,0)</f>
        <v>0.0218863736263736</v>
      </c>
      <c r="K80" s="5" t="n">
        <f aca="false">(1/(1+J80))^I80</f>
        <v>0.188798777560742</v>
      </c>
      <c r="L80" s="1" t="n">
        <f aca="false">IF($D80&gt;Eindleeftijd,1,VLOOKUP($D80,Ervaringssterfte,IF(SoortDeelnemerHoofdverzekerde,2,4),0))</f>
        <v>1</v>
      </c>
      <c r="M80" s="74" t="n">
        <f aca="false">IF($D80&gt;Eindleeftijd,1,VLOOKUP($D80,qx,$C80-StartjaarTafels+2,0))</f>
        <v>0.5526650817</v>
      </c>
      <c r="N80" s="75" t="n">
        <f aca="false">1-L80*M80</f>
        <v>0.4473349183</v>
      </c>
      <c r="O80" s="75" t="n">
        <f aca="false">IF($I80=1,N80,O79*N80)</f>
        <v>9.85450534661442E-007</v>
      </c>
      <c r="P80" s="5" t="n">
        <f aca="false">$K80*$G80*O80</f>
        <v>0</v>
      </c>
      <c r="Q80" s="5"/>
      <c r="R80" s="6" t="n">
        <f aca="false">I80-1</f>
        <v>76</v>
      </c>
      <c r="S80" s="15" t="n">
        <f aca="false">IF($R80=0,0,VLOOKUP($R80,RTS,2,0))</f>
        <v>0.0218626923076923</v>
      </c>
      <c r="T80" s="5" t="n">
        <f aca="false">(1/(1+S80))^R80</f>
        <v>0.193270997802273</v>
      </c>
      <c r="U80" s="1" t="n">
        <f aca="false">IF(R80=0,0,IF($D80&gt;Eindleeftijd,1,VLOOKUP($D80-1,Ervaringssterfte,IF(SoortDeelnemerHoofdverzekerde,2,4),0)))</f>
        <v>1</v>
      </c>
      <c r="V80" s="74" t="n">
        <f aca="false">IF(R80=0,0,IF($D80&gt;Eindleeftijd,1,VLOOKUP($D80-1,qx,$C80-1-StartjaarTafels+2,0)))</f>
        <v>0.5462795665</v>
      </c>
      <c r="W80" s="75" t="n">
        <f aca="false">1-U80*V80</f>
        <v>0.4537204335</v>
      </c>
      <c r="X80" s="75" t="n">
        <f aca="false">IF($R80=0,W80,X79*W80)</f>
        <v>2.20293675800323E-006</v>
      </c>
      <c r="Y80" s="5" t="n">
        <f aca="false">$T80*$G80*X80</f>
        <v>0</v>
      </c>
      <c r="AA80" s="73" t="n">
        <f aca="false">$B80</f>
        <v>77</v>
      </c>
      <c r="AB80" s="15" t="n">
        <f aca="false">VLOOKUP($AA80,RTS,2,0)</f>
        <v>0.0218863736263736</v>
      </c>
      <c r="AC80" s="5" t="n">
        <f aca="false">(1/(1+AB80))^AA80</f>
        <v>0.188798777560742</v>
      </c>
      <c r="AD80" s="1" t="n">
        <f aca="false">IF($D80&gt;Eindleeftijd,1,VLOOKUP($D80,Ervaringssterfte,IF(SoortDeelnemerHoofdverzekerde,3,5),0))</f>
        <v>1</v>
      </c>
      <c r="AE80" s="74" t="n">
        <f aca="false">IF($D80&gt;Eindleeftijd,1,VLOOKUP($D80,qy,$C80-StartjaarTafels+2,0))</f>
        <v>0.534197576060425</v>
      </c>
      <c r="AF80" s="75" t="n">
        <f aca="false">1-AD80*AE80</f>
        <v>0.465802423939575</v>
      </c>
      <c r="AG80" s="75" t="n">
        <f aca="false">IF($AA80=1,AF80,AG79*AF80)</f>
        <v>4.93928749460011E-006</v>
      </c>
      <c r="AH80" s="5" t="n">
        <f aca="false">$AC80*$G80*AG80</f>
        <v>0</v>
      </c>
      <c r="AI80" s="5"/>
      <c r="AJ80" s="6" t="n">
        <f aca="false">AA80-1</f>
        <v>76</v>
      </c>
      <c r="AK80" s="15" t="n">
        <f aca="false">IF($AJ80=0,0,VLOOKUP($AJ80,RTS,2,0))</f>
        <v>0.0218626923076923</v>
      </c>
      <c r="AL80" s="5" t="n">
        <f aca="false">(1/(1+AK80))^AJ80</f>
        <v>0.193270997802273</v>
      </c>
      <c r="AM80" s="1" t="n">
        <f aca="false">IF(AJ80=0,0,IF($D80&gt;Eindleeftijd,1,VLOOKUP($D80-1,Ervaringssterfte,IF(SoortDeelnemerHoofdverzekerde,3,5),0)))</f>
        <v>1</v>
      </c>
      <c r="AN80" s="74" t="n">
        <f aca="false">IF(AJ80=0,0,IF($D80&gt;Eindleeftijd,1,VLOOKUP($D80-1,qy,$C80-1-StartjaarTafels+2,0)))</f>
        <v>0.526492930448981</v>
      </c>
      <c r="AO80" s="75" t="n">
        <f aca="false">1-AM80*AN80</f>
        <v>0.473507069551019</v>
      </c>
      <c r="AP80" s="75" t="n">
        <f aca="false">IF($AJ80=0,AO80,AP79*AO80)</f>
        <v>1.0603825228786E-005</v>
      </c>
      <c r="AQ80" s="5" t="n">
        <f aca="false">$AL80*$G80*AP80</f>
        <v>0</v>
      </c>
    </row>
    <row r="81" customFormat="false" ht="15" hidden="false" customHeight="true" outlineLevel="0" collapsed="false">
      <c r="B81" s="1" t="n">
        <f aca="false">B80+1</f>
        <v>78</v>
      </c>
      <c r="C81" s="1" t="n">
        <f aca="false">IF(B81=1,Berekeningsjaar,C80+1)</f>
        <v>2103</v>
      </c>
      <c r="D81" s="1" t="n">
        <f aca="false">IF(B81=1,LeeftijdJaarBerDatum,D80+1)</f>
        <v>118</v>
      </c>
      <c r="E81" s="5" t="n">
        <f aca="false">MIN(1,B81/Spreidingsduur)</f>
        <v>1</v>
      </c>
      <c r="F81" s="5" t="n">
        <f aca="false">IF(IsDirectIngaand,IF(NOT(IsLevenslang),IF(D81&lt;EindLeeftijdJaarUitkering,1,0),1),IF(AND(D81&gt;=StartLeeftijdJaarUitkering,IF(NOT(IsLevenslang),D81&lt;EindLeeftijdJaarUitkering,TRUE())),1,0))</f>
        <v>0</v>
      </c>
      <c r="G81" s="9" t="n">
        <f aca="false">((IF(StijgendeFunctieMeenemen=SchalingsfactorMeenemen,1,0)+IF(OR(StijgendeFunctieMeenemen,SchalingsfactorMeenemen),IF(StijgendeFunctieMeenemen,E81,0)*IF(SchalingsfactorMeenemen,SchalingsfactorPercentage,1),0))*IF(AND(OR(IsDirectIngaand,AND(NOT(IsDirectIngaand),D81&gt;=StartLeeftijdJaarUitkering)),OR(IsLevenslang,AND(NOT(IsLevenslang),D81&lt;EindLeeftijdJaarUitkering))),1,0))*F81*(1+StijgingDalingUitkering)^(B81-1)</f>
        <v>0</v>
      </c>
      <c r="H81" s="9"/>
      <c r="I81" s="73" t="n">
        <f aca="false">$B81</f>
        <v>78</v>
      </c>
      <c r="J81" s="15" t="n">
        <f aca="false">VLOOKUP($I81,RTS,2,0)</f>
        <v>0.0219100549450549</v>
      </c>
      <c r="K81" s="5" t="n">
        <f aca="false">(1/(1+J81))^I81</f>
        <v>0.184421502676809</v>
      </c>
      <c r="L81" s="1" t="n">
        <f aca="false">IF($D81&gt;Eindleeftijd,1,VLOOKUP($D81,Ervaringssterfte,IF(SoortDeelnemerHoofdverzekerde,2,4),0))</f>
        <v>1</v>
      </c>
      <c r="M81" s="74" t="n">
        <f aca="false">IF($D81&gt;Eindleeftijd,1,VLOOKUP($D81,qx,$C81-StartjaarTafels+2,0))</f>
        <v>0.5583169063</v>
      </c>
      <c r="N81" s="75" t="n">
        <f aca="false">1-L81*M81</f>
        <v>0.4416830937</v>
      </c>
      <c r="O81" s="75" t="n">
        <f aca="false">IF($I81=1,N81,O80*N81)</f>
        <v>4.35256840837585E-007</v>
      </c>
      <c r="P81" s="5" t="n">
        <f aca="false">$K81*$G81*O81</f>
        <v>0</v>
      </c>
      <c r="Q81" s="5"/>
      <c r="R81" s="6" t="n">
        <f aca="false">I81-1</f>
        <v>77</v>
      </c>
      <c r="S81" s="15" t="n">
        <f aca="false">IF($R81=0,0,VLOOKUP($R81,RTS,2,0))</f>
        <v>0.0218863736263736</v>
      </c>
      <c r="T81" s="5" t="n">
        <f aca="false">(1/(1+S81))^R81</f>
        <v>0.188798777560742</v>
      </c>
      <c r="U81" s="1" t="n">
        <f aca="false">IF(R81=0,0,IF($D81&gt;Eindleeftijd,1,VLOOKUP($D81-1,Ervaringssterfte,IF(SoortDeelnemerHoofdverzekerde,2,4),0)))</f>
        <v>1</v>
      </c>
      <c r="V81" s="74" t="n">
        <f aca="false">IF(R81=0,0,IF($D81&gt;Eindleeftijd,1,VLOOKUP($D81-1,qx,$C81-1-StartjaarTafels+2,0)))</f>
        <v>0.5526650817</v>
      </c>
      <c r="W81" s="75" t="n">
        <f aca="false">1-U81*V81</f>
        <v>0.4473349183</v>
      </c>
      <c r="X81" s="75" t="n">
        <f aca="false">IF($R81=0,W81,X80*W81)</f>
        <v>9.85450534661442E-007</v>
      </c>
      <c r="Y81" s="5" t="n">
        <f aca="false">$T81*$G81*X81</f>
        <v>0</v>
      </c>
      <c r="AA81" s="73" t="n">
        <f aca="false">$B81</f>
        <v>78</v>
      </c>
      <c r="AB81" s="15" t="n">
        <f aca="false">VLOOKUP($AA81,RTS,2,0)</f>
        <v>0.0219100549450549</v>
      </c>
      <c r="AC81" s="5" t="n">
        <f aca="false">(1/(1+AB81))^AA81</f>
        <v>0.184421502676809</v>
      </c>
      <c r="AD81" s="1" t="n">
        <f aca="false">IF($D81&gt;Eindleeftijd,1,VLOOKUP($D81,Ervaringssterfte,IF(SoortDeelnemerHoofdverzekerde,3,5),0))</f>
        <v>1</v>
      </c>
      <c r="AE81" s="74" t="n">
        <f aca="false">IF($D81&gt;Eindleeftijd,1,VLOOKUP($D81,qy,$C81-StartjaarTafels+2,0))</f>
        <v>0.541221525408848</v>
      </c>
      <c r="AF81" s="75" t="n">
        <f aca="false">1-AD81*AE81</f>
        <v>0.458778474591152</v>
      </c>
      <c r="AG81" s="75" t="n">
        <f aca="false">IF($AA81=1,AF81,AG80*AF81)</f>
        <v>2.26603878233979E-006</v>
      </c>
      <c r="AH81" s="5" t="n">
        <f aca="false">$AC81*$G81*AG81</f>
        <v>0</v>
      </c>
      <c r="AI81" s="5"/>
      <c r="AJ81" s="6" t="n">
        <f aca="false">AA81-1</f>
        <v>77</v>
      </c>
      <c r="AK81" s="15" t="n">
        <f aca="false">IF($AJ81=0,0,VLOOKUP($AJ81,RTS,2,0))</f>
        <v>0.0218863736263736</v>
      </c>
      <c r="AL81" s="5" t="n">
        <f aca="false">(1/(1+AK81))^AJ81</f>
        <v>0.188798777560742</v>
      </c>
      <c r="AM81" s="1" t="n">
        <f aca="false">IF(AJ81=0,0,IF($D81&gt;Eindleeftijd,1,VLOOKUP($D81-1,Ervaringssterfte,IF(SoortDeelnemerHoofdverzekerde,3,5),0)))</f>
        <v>1</v>
      </c>
      <c r="AN81" s="74" t="n">
        <f aca="false">IF(AJ81=0,0,IF($D81&gt;Eindleeftijd,1,VLOOKUP($D81-1,qy,$C81-1-StartjaarTafels+2,0)))</f>
        <v>0.534197576060425</v>
      </c>
      <c r="AO81" s="75" t="n">
        <f aca="false">1-AM81*AN81</f>
        <v>0.465802423939575</v>
      </c>
      <c r="AP81" s="75" t="n">
        <f aca="false">IF($AJ81=0,AO81,AP80*AO81)</f>
        <v>4.93928749460011E-006</v>
      </c>
      <c r="AQ81" s="5" t="n">
        <f aca="false">$AL81*$G81*AP81</f>
        <v>0</v>
      </c>
    </row>
    <row r="82" customFormat="false" ht="15" hidden="false" customHeight="true" outlineLevel="0" collapsed="false">
      <c r="B82" s="1" t="n">
        <f aca="false">B81+1</f>
        <v>79</v>
      </c>
      <c r="C82" s="1" t="n">
        <f aca="false">IF(B82=1,Berekeningsjaar,C81+1)</f>
        <v>2104</v>
      </c>
      <c r="D82" s="1" t="n">
        <f aca="false">IF(B82=1,LeeftijdJaarBerDatum,D81+1)</f>
        <v>119</v>
      </c>
      <c r="E82" s="5" t="n">
        <f aca="false">MIN(1,B82/Spreidingsduur)</f>
        <v>1</v>
      </c>
      <c r="F82" s="5" t="n">
        <f aca="false">IF(IsDirectIngaand,IF(NOT(IsLevenslang),IF(D82&lt;EindLeeftijdJaarUitkering,1,0),1),IF(AND(D82&gt;=StartLeeftijdJaarUitkering,IF(NOT(IsLevenslang),D82&lt;EindLeeftijdJaarUitkering,TRUE())),1,0))</f>
        <v>0</v>
      </c>
      <c r="G82" s="9" t="n">
        <f aca="false">((IF(StijgendeFunctieMeenemen=SchalingsfactorMeenemen,1,0)+IF(OR(StijgendeFunctieMeenemen,SchalingsfactorMeenemen),IF(StijgendeFunctieMeenemen,E82,0)*IF(SchalingsfactorMeenemen,SchalingsfactorPercentage,1),0))*IF(AND(OR(IsDirectIngaand,AND(NOT(IsDirectIngaand),D82&gt;=StartLeeftijdJaarUitkering)),OR(IsLevenslang,AND(NOT(IsLevenslang),D82&lt;EindLeeftijdJaarUitkering))),1,0))*F82*(1+StijgingDalingUitkering)^(B82-1)</f>
        <v>0</v>
      </c>
      <c r="H82" s="9"/>
      <c r="I82" s="73" t="n">
        <f aca="false">$B82</f>
        <v>79</v>
      </c>
      <c r="J82" s="15" t="n">
        <f aca="false">VLOOKUP($I82,RTS,2,0)</f>
        <v>0.0219337362637363</v>
      </c>
      <c r="K82" s="5" t="n">
        <f aca="false">(1/(1+J82))^I82</f>
        <v>0.180137372831847</v>
      </c>
      <c r="L82" s="1" t="n">
        <f aca="false">IF($D82&gt;Eindleeftijd,1,VLOOKUP($D82,Ervaringssterfte,IF(SoortDeelnemerHoofdverzekerde,2,4),0))</f>
        <v>1</v>
      </c>
      <c r="M82" s="74" t="n">
        <f aca="false">IF($D82&gt;Eindleeftijd,1,VLOOKUP($D82,qx,$C82-StartjaarTafels+2,0))</f>
        <v>0.5633006445</v>
      </c>
      <c r="N82" s="75" t="n">
        <f aca="false">1-L82*M82</f>
        <v>0.4366993555</v>
      </c>
      <c r="O82" s="75" t="n">
        <f aca="false">IF($I82=1,N82,O81*N82)</f>
        <v>1.90076381870739E-007</v>
      </c>
      <c r="P82" s="5" t="n">
        <f aca="false">$K82*$G82*O82</f>
        <v>0</v>
      </c>
      <c r="Q82" s="5"/>
      <c r="R82" s="6" t="n">
        <f aca="false">I82-1</f>
        <v>78</v>
      </c>
      <c r="S82" s="15" t="n">
        <f aca="false">IF($R82=0,0,VLOOKUP($R82,RTS,2,0))</f>
        <v>0.0219100549450549</v>
      </c>
      <c r="T82" s="5" t="n">
        <f aca="false">(1/(1+S82))^R82</f>
        <v>0.184421502676809</v>
      </c>
      <c r="U82" s="1" t="n">
        <f aca="false">IF(R82=0,0,IF($D82&gt;Eindleeftijd,1,VLOOKUP($D82-1,Ervaringssterfte,IF(SoortDeelnemerHoofdverzekerde,2,4),0)))</f>
        <v>1</v>
      </c>
      <c r="V82" s="74" t="n">
        <f aca="false">IF(R82=0,0,IF($D82&gt;Eindleeftijd,1,VLOOKUP($D82-1,qx,$C82-1-StartjaarTafels+2,0)))</f>
        <v>0.5583169063</v>
      </c>
      <c r="W82" s="75" t="n">
        <f aca="false">1-U82*V82</f>
        <v>0.4416830937</v>
      </c>
      <c r="X82" s="75" t="n">
        <f aca="false">IF($R82=0,W82,X81*W82)</f>
        <v>4.35256840837585E-007</v>
      </c>
      <c r="Y82" s="5" t="n">
        <f aca="false">$T82*$G82*X82</f>
        <v>0</v>
      </c>
      <c r="AA82" s="73" t="n">
        <f aca="false">$B82</f>
        <v>79</v>
      </c>
      <c r="AB82" s="15" t="n">
        <f aca="false">VLOOKUP($AA82,RTS,2,0)</f>
        <v>0.0219337362637363</v>
      </c>
      <c r="AC82" s="5" t="n">
        <f aca="false">(1/(1+AB82))^AA82</f>
        <v>0.180137372831847</v>
      </c>
      <c r="AD82" s="1" t="n">
        <f aca="false">IF($D82&gt;Eindleeftijd,1,VLOOKUP($D82,Ervaringssterfte,IF(SoortDeelnemerHoofdverzekerde,3,5),0))</f>
        <v>1</v>
      </c>
      <c r="AE82" s="74" t="n">
        <f aca="false">IF($D82&gt;Eindleeftijd,1,VLOOKUP($D82,qy,$C82-StartjaarTafels+2,0))</f>
        <v>0.547632997015401</v>
      </c>
      <c r="AF82" s="75" t="n">
        <f aca="false">1-AD82*AE82</f>
        <v>0.452367002984599</v>
      </c>
      <c r="AG82" s="75" t="n">
        <f aca="false">IF($AA82=1,AF82,AG81*AF82)</f>
        <v>1.02508117261392E-006</v>
      </c>
      <c r="AH82" s="5" t="n">
        <f aca="false">$AC82*$G82*AG82</f>
        <v>0</v>
      </c>
      <c r="AI82" s="5"/>
      <c r="AJ82" s="6" t="n">
        <f aca="false">AA82-1</f>
        <v>78</v>
      </c>
      <c r="AK82" s="15" t="n">
        <f aca="false">IF($AJ82=0,0,VLOOKUP($AJ82,RTS,2,0))</f>
        <v>0.0219100549450549</v>
      </c>
      <c r="AL82" s="5" t="n">
        <f aca="false">(1/(1+AK82))^AJ82</f>
        <v>0.184421502676809</v>
      </c>
      <c r="AM82" s="1" t="n">
        <f aca="false">IF(AJ82=0,0,IF($D82&gt;Eindleeftijd,1,VLOOKUP($D82-1,Ervaringssterfte,IF(SoortDeelnemerHoofdverzekerde,3,5),0)))</f>
        <v>1</v>
      </c>
      <c r="AN82" s="74" t="n">
        <f aca="false">IF(AJ82=0,0,IF($D82&gt;Eindleeftijd,1,VLOOKUP($D82-1,qy,$C82-1-StartjaarTafels+2,0)))</f>
        <v>0.541221525408848</v>
      </c>
      <c r="AO82" s="75" t="n">
        <f aca="false">1-AM82*AN82</f>
        <v>0.458778474591152</v>
      </c>
      <c r="AP82" s="75" t="n">
        <f aca="false">IF($AJ82=0,AO82,AP81*AO82)</f>
        <v>2.26603878233979E-006</v>
      </c>
      <c r="AQ82" s="5" t="n">
        <f aca="false">$AL82*$G82*AP82</f>
        <v>0</v>
      </c>
    </row>
    <row r="83" customFormat="false" ht="15" hidden="false" customHeight="true" outlineLevel="0" collapsed="false">
      <c r="B83" s="1" t="n">
        <f aca="false">B82+1</f>
        <v>80</v>
      </c>
      <c r="C83" s="1" t="n">
        <f aca="false">IF(B83=1,Berekeningsjaar,C82+1)</f>
        <v>2105</v>
      </c>
      <c r="D83" s="1" t="n">
        <f aca="false">IF(B83=1,LeeftijdJaarBerDatum,D82+1)</f>
        <v>120</v>
      </c>
      <c r="E83" s="5" t="n">
        <f aca="false">MIN(1,B83/Spreidingsduur)</f>
        <v>1</v>
      </c>
      <c r="F83" s="5" t="n">
        <f aca="false">IF(IsDirectIngaand,IF(NOT(IsLevenslang),IF(D83&lt;EindLeeftijdJaarUitkering,1,0),1),IF(AND(D83&gt;=StartLeeftijdJaarUitkering,IF(NOT(IsLevenslang),D83&lt;EindLeeftijdJaarUitkering,TRUE())),1,0))</f>
        <v>0</v>
      </c>
      <c r="G83" s="9" t="n">
        <f aca="false">((IF(StijgendeFunctieMeenemen=SchalingsfactorMeenemen,1,0)+IF(OR(StijgendeFunctieMeenemen,SchalingsfactorMeenemen),IF(StijgendeFunctieMeenemen,E83,0)*IF(SchalingsfactorMeenemen,SchalingsfactorPercentage,1),0))*IF(AND(OR(IsDirectIngaand,AND(NOT(IsDirectIngaand),D83&gt;=StartLeeftijdJaarUitkering)),OR(IsLevenslang,AND(NOT(IsLevenslang),D83&lt;EindLeeftijdJaarUitkering))),1,0))*F83*(1+StijgingDalingUitkering)^(B83-1)</f>
        <v>0</v>
      </c>
      <c r="H83" s="9"/>
      <c r="I83" s="73" t="n">
        <f aca="false">$B83</f>
        <v>80</v>
      </c>
      <c r="J83" s="15" t="n">
        <f aca="false">VLOOKUP($I83,RTS,2,0)</f>
        <v>0.0219574175824176</v>
      </c>
      <c r="K83" s="5" t="n">
        <f aca="false">(1/(1+J83))^I83</f>
        <v>0.175944616678714</v>
      </c>
      <c r="L83" s="1" t="n">
        <f aca="false">IF($D83&gt;Eindleeftijd,1,VLOOKUP($D83,Ervaringssterfte,IF(SoortDeelnemerHoofdverzekerde,2,4),0))</f>
        <v>1</v>
      </c>
      <c r="M83" s="74" t="n">
        <f aca="false">IF($D83&gt;Eindleeftijd,1,VLOOKUP($D83,qx,$C83-StartjaarTafels+2,0))</f>
        <v>0.5676781442</v>
      </c>
      <c r="N83" s="75" t="n">
        <f aca="false">1-L83*M83</f>
        <v>0.4323218558</v>
      </c>
      <c r="O83" s="75" t="n">
        <f aca="false">IF($I83=1,N83,O82*N83)</f>
        <v>8.21741741541075E-008</v>
      </c>
      <c r="P83" s="5" t="n">
        <f aca="false">$K83*$G83*O83</f>
        <v>0</v>
      </c>
      <c r="Q83" s="5"/>
      <c r="R83" s="6" t="n">
        <f aca="false">I83-1</f>
        <v>79</v>
      </c>
      <c r="S83" s="15" t="n">
        <f aca="false">IF($R83=0,0,VLOOKUP($R83,RTS,2,0))</f>
        <v>0.0219337362637363</v>
      </c>
      <c r="T83" s="5" t="n">
        <f aca="false">(1/(1+S83))^R83</f>
        <v>0.180137372831847</v>
      </c>
      <c r="U83" s="1" t="n">
        <f aca="false">IF(R83=0,0,IF($D83&gt;Eindleeftijd,1,VLOOKUP($D83-1,Ervaringssterfte,IF(SoortDeelnemerHoofdverzekerde,2,4),0)))</f>
        <v>1</v>
      </c>
      <c r="V83" s="74" t="n">
        <f aca="false">IF(R83=0,0,IF($D83&gt;Eindleeftijd,1,VLOOKUP($D83-1,qx,$C83-1-StartjaarTafels+2,0)))</f>
        <v>0.5633006445</v>
      </c>
      <c r="W83" s="75" t="n">
        <f aca="false">1-U83*V83</f>
        <v>0.4366993555</v>
      </c>
      <c r="X83" s="75" t="n">
        <f aca="false">IF($R83=0,W83,X82*W83)</f>
        <v>1.90076381870739E-007</v>
      </c>
      <c r="Y83" s="5" t="n">
        <f aca="false">$T83*$G83*X83</f>
        <v>0</v>
      </c>
      <c r="AA83" s="73" t="n">
        <f aca="false">$B83</f>
        <v>80</v>
      </c>
      <c r="AB83" s="15" t="n">
        <f aca="false">VLOOKUP($AA83,RTS,2,0)</f>
        <v>0.0219574175824176</v>
      </c>
      <c r="AC83" s="5" t="n">
        <f aca="false">(1/(1+AB83))^AA83</f>
        <v>0.175944616678714</v>
      </c>
      <c r="AD83" s="1" t="n">
        <f aca="false">IF($D83&gt;Eindleeftijd,1,VLOOKUP($D83,Ervaringssterfte,IF(SoortDeelnemerHoofdverzekerde,3,5),0))</f>
        <v>1</v>
      </c>
      <c r="AE83" s="74" t="n">
        <f aca="false">IF($D83&gt;Eindleeftijd,1,VLOOKUP($D83,qy,$C83-StartjaarTafels+2,0))</f>
        <v>0.553494754092039</v>
      </c>
      <c r="AF83" s="75" t="n">
        <f aca="false">1-AD83*AE83</f>
        <v>0.446505245907961</v>
      </c>
      <c r="AG83" s="75" t="n">
        <f aca="false">IF($AA83=1,AF83,AG82*AF83)</f>
        <v>4.577041210536E-007</v>
      </c>
      <c r="AH83" s="5" t="n">
        <f aca="false">$AC83*$G83*AG83</f>
        <v>0</v>
      </c>
      <c r="AI83" s="5"/>
      <c r="AJ83" s="6" t="n">
        <f aca="false">AA83-1</f>
        <v>79</v>
      </c>
      <c r="AK83" s="15" t="n">
        <f aca="false">IF($AJ83=0,0,VLOOKUP($AJ83,RTS,2,0))</f>
        <v>0.0219337362637363</v>
      </c>
      <c r="AL83" s="5" t="n">
        <f aca="false">(1/(1+AK83))^AJ83</f>
        <v>0.180137372831847</v>
      </c>
      <c r="AM83" s="1" t="n">
        <f aca="false">IF(AJ83=0,0,IF($D83&gt;Eindleeftijd,1,VLOOKUP($D83-1,Ervaringssterfte,IF(SoortDeelnemerHoofdverzekerde,3,5),0)))</f>
        <v>1</v>
      </c>
      <c r="AN83" s="74" t="n">
        <f aca="false">IF(AJ83=0,0,IF($D83&gt;Eindleeftijd,1,VLOOKUP($D83-1,qy,$C83-1-StartjaarTafels+2,0)))</f>
        <v>0.547632997015401</v>
      </c>
      <c r="AO83" s="75" t="n">
        <f aca="false">1-AM83*AN83</f>
        <v>0.452367002984599</v>
      </c>
      <c r="AP83" s="75" t="n">
        <f aca="false">IF($AJ83=0,AO83,AP82*AO83)</f>
        <v>1.02508117261392E-006</v>
      </c>
      <c r="AQ83" s="5" t="n">
        <f aca="false">$AL83*$G83*AP83</f>
        <v>0</v>
      </c>
    </row>
    <row r="84" customFormat="false" ht="15" hidden="false" customHeight="true" outlineLevel="0" collapsed="false">
      <c r="B84" s="1" t="n">
        <f aca="false">B83+1</f>
        <v>81</v>
      </c>
      <c r="C84" s="1" t="n">
        <f aca="false">IF(B84=1,Berekeningsjaar,C83+1)</f>
        <v>2106</v>
      </c>
      <c r="D84" s="1" t="n">
        <f aca="false">IF(B84=1,LeeftijdJaarBerDatum,D83+1)</f>
        <v>121</v>
      </c>
      <c r="E84" s="5" t="n">
        <f aca="false">MIN(1,B84/Spreidingsduur)</f>
        <v>1</v>
      </c>
      <c r="F84" s="5" t="n">
        <f aca="false">IF(IsDirectIngaand,IF(NOT(IsLevenslang),IF(D84&lt;EindLeeftijdJaarUitkering,1,0),1),IF(AND(D84&gt;=StartLeeftijdJaarUitkering,IF(NOT(IsLevenslang),D84&lt;EindLeeftijdJaarUitkering,TRUE())),1,0))</f>
        <v>0</v>
      </c>
      <c r="G84" s="9" t="n">
        <f aca="false">((IF(StijgendeFunctieMeenemen=SchalingsfactorMeenemen,1,0)+IF(OR(StijgendeFunctieMeenemen,SchalingsfactorMeenemen),IF(StijgendeFunctieMeenemen,E84,0)*IF(SchalingsfactorMeenemen,SchalingsfactorPercentage,1),0))*IF(AND(OR(IsDirectIngaand,AND(NOT(IsDirectIngaand),D84&gt;=StartLeeftijdJaarUitkering)),OR(IsLevenslang,AND(NOT(IsLevenslang),D84&lt;EindLeeftijdJaarUitkering))),1,0))*F84*(1+StijgingDalingUitkering)^(B84-1)</f>
        <v>0</v>
      </c>
      <c r="H84" s="9"/>
      <c r="I84" s="73" t="n">
        <f aca="false">$B84</f>
        <v>81</v>
      </c>
      <c r="J84" s="15" t="n">
        <f aca="false">VLOOKUP($I84,RTS,2,0)</f>
        <v>0.0219810989010989</v>
      </c>
      <c r="K84" s="5" t="n">
        <f aca="false">(1/(1+J84))^I84</f>
        <v>0.171841491493838</v>
      </c>
      <c r="L84" s="1" t="n">
        <f aca="false">IF($D84&gt;Eindleeftijd,1,VLOOKUP($D84,Ervaringssterfte,IF(SoortDeelnemerHoofdverzekerde,2,4),0))</f>
        <v>1</v>
      </c>
      <c r="M84" s="74" t="n">
        <f aca="false">IF($D84&gt;Eindleeftijd,1,VLOOKUP($D84,qx,$C84-StartjaarTafels+2,0))</f>
        <v>1</v>
      </c>
      <c r="N84" s="75" t="n">
        <f aca="false">1-L84*M84</f>
        <v>0</v>
      </c>
      <c r="O84" s="75" t="n">
        <f aca="false">IF($I84=1,N84,O83*N84)</f>
        <v>0</v>
      </c>
      <c r="P84" s="5" t="n">
        <f aca="false">$K84*$G84*O84</f>
        <v>0</v>
      </c>
      <c r="Q84" s="5"/>
      <c r="R84" s="6" t="n">
        <f aca="false">I84-1</f>
        <v>80</v>
      </c>
      <c r="S84" s="15" t="n">
        <f aca="false">IF($R84=0,0,VLOOKUP($R84,RTS,2,0))</f>
        <v>0.0219574175824176</v>
      </c>
      <c r="T84" s="5" t="n">
        <f aca="false">(1/(1+S84))^R84</f>
        <v>0.175944616678714</v>
      </c>
      <c r="U84" s="1" t="n">
        <f aca="false">IF(R84=0,0,IF($D84&gt;Eindleeftijd,1,VLOOKUP($D84-1,Ervaringssterfte,IF(SoortDeelnemerHoofdverzekerde,2,4),0)))</f>
        <v>1</v>
      </c>
      <c r="V84" s="74" t="n">
        <f aca="false">IF(R84=0,0,IF($D84&gt;Eindleeftijd,1,VLOOKUP($D84-1,qx,$C84-1-StartjaarTafels+2,0)))</f>
        <v>1</v>
      </c>
      <c r="W84" s="75" t="n">
        <f aca="false">1-U84*V84</f>
        <v>0</v>
      </c>
      <c r="X84" s="75" t="n">
        <f aca="false">IF($R84=0,W84,X83*W84)</f>
        <v>0</v>
      </c>
      <c r="Y84" s="5" t="n">
        <f aca="false">$T84*$G84*X84</f>
        <v>0</v>
      </c>
      <c r="AA84" s="73" t="n">
        <f aca="false">$B84</f>
        <v>81</v>
      </c>
      <c r="AB84" s="15" t="n">
        <f aca="false">VLOOKUP($AA84,RTS,2,0)</f>
        <v>0.0219810989010989</v>
      </c>
      <c r="AC84" s="5" t="n">
        <f aca="false">(1/(1+AB84))^AA84</f>
        <v>0.171841491493838</v>
      </c>
      <c r="AD84" s="1" t="n">
        <f aca="false">IF($D84&gt;Eindleeftijd,1,VLOOKUP($D84,Ervaringssterfte,IF(SoortDeelnemerHoofdverzekerde,3,5),0))</f>
        <v>1</v>
      </c>
      <c r="AE84" s="74" t="n">
        <f aca="false">IF($D84&gt;Eindleeftijd,1,VLOOKUP($D84,qy,$C84-StartjaarTafels+2,0))</f>
        <v>1</v>
      </c>
      <c r="AF84" s="75" t="n">
        <f aca="false">1-AD84*AE84</f>
        <v>0</v>
      </c>
      <c r="AG84" s="75" t="n">
        <f aca="false">IF($AA84=1,AF84,AG83*AF84)</f>
        <v>0</v>
      </c>
      <c r="AH84" s="5" t="n">
        <f aca="false">$AC84*$G84*AG84</f>
        <v>0</v>
      </c>
      <c r="AI84" s="5"/>
      <c r="AJ84" s="6" t="n">
        <f aca="false">AA84-1</f>
        <v>80</v>
      </c>
      <c r="AK84" s="15" t="n">
        <f aca="false">IF($AJ84=0,0,VLOOKUP($AJ84,RTS,2,0))</f>
        <v>0.0219574175824176</v>
      </c>
      <c r="AL84" s="5" t="n">
        <f aca="false">(1/(1+AK84))^AJ84</f>
        <v>0.175944616678714</v>
      </c>
      <c r="AM84" s="1" t="n">
        <f aca="false">IF(AJ84=0,0,IF($D84&gt;Eindleeftijd,1,VLOOKUP($D84-1,Ervaringssterfte,IF(SoortDeelnemerHoofdverzekerde,3,5),0)))</f>
        <v>1</v>
      </c>
      <c r="AN84" s="74" t="n">
        <f aca="false">IF(AJ84=0,0,IF($D84&gt;Eindleeftijd,1,VLOOKUP($D84-1,qy,$C84-1-StartjaarTafels+2,0)))</f>
        <v>1</v>
      </c>
      <c r="AO84" s="75" t="n">
        <f aca="false">1-AM84*AN84</f>
        <v>0</v>
      </c>
      <c r="AP84" s="75" t="n">
        <f aca="false">IF($AJ84=0,AO84,AP83*AO84)</f>
        <v>0</v>
      </c>
      <c r="AQ84" s="5" t="n">
        <f aca="false">$AL84*$G84*AP84</f>
        <v>0</v>
      </c>
    </row>
    <row r="85" customFormat="false" ht="15" hidden="false" customHeight="true" outlineLevel="0" collapsed="false">
      <c r="B85" s="1" t="n">
        <f aca="false">B84+1</f>
        <v>82</v>
      </c>
      <c r="C85" s="1" t="n">
        <f aca="false">IF(B85=1,Berekeningsjaar,C84+1)</f>
        <v>2107</v>
      </c>
      <c r="D85" s="1" t="n">
        <f aca="false">IF(B85=1,LeeftijdJaarBerDatum,D84+1)</f>
        <v>122</v>
      </c>
      <c r="E85" s="5" t="n">
        <f aca="false">MIN(1,B85/Spreidingsduur)</f>
        <v>1</v>
      </c>
      <c r="F85" s="5" t="n">
        <f aca="false">IF(IsDirectIngaand,IF(NOT(IsLevenslang),IF(D85&lt;EindLeeftijdJaarUitkering,1,0),1),IF(AND(D85&gt;=StartLeeftijdJaarUitkering,IF(NOT(IsLevenslang),D85&lt;EindLeeftijdJaarUitkering,TRUE())),1,0))</f>
        <v>0</v>
      </c>
      <c r="G85" s="9" t="n">
        <f aca="false">((IF(StijgendeFunctieMeenemen=SchalingsfactorMeenemen,1,0)+IF(OR(StijgendeFunctieMeenemen,SchalingsfactorMeenemen),IF(StijgendeFunctieMeenemen,E85,0)*IF(SchalingsfactorMeenemen,SchalingsfactorPercentage,1),0))*IF(AND(OR(IsDirectIngaand,AND(NOT(IsDirectIngaand),D85&gt;=StartLeeftijdJaarUitkering)),OR(IsLevenslang,AND(NOT(IsLevenslang),D85&lt;EindLeeftijdJaarUitkering))),1,0))*F85*(1+StijgingDalingUitkering)^(B85-1)</f>
        <v>0</v>
      </c>
      <c r="H85" s="9"/>
      <c r="I85" s="73" t="n">
        <f aca="false">$B85</f>
        <v>82</v>
      </c>
      <c r="J85" s="15" t="n">
        <f aca="false">VLOOKUP($I85,RTS,2,0)</f>
        <v>0.0220047802197802</v>
      </c>
      <c r="K85" s="5" t="n">
        <f aca="false">(1/(1+J85))^I85</f>
        <v>0.167826282830894</v>
      </c>
      <c r="L85" s="1" t="n">
        <f aca="false">IF($D85&gt;Eindleeftijd,1,VLOOKUP($D85,Ervaringssterfte,IF(SoortDeelnemerHoofdverzekerde,2,4),0))</f>
        <v>1</v>
      </c>
      <c r="M85" s="74" t="n">
        <f aca="false">IF($D85&gt;Eindleeftijd,1,VLOOKUP($D85,qx,$C85-StartjaarTafels+2,0))</f>
        <v>1</v>
      </c>
      <c r="N85" s="75" t="n">
        <f aca="false">1-L85*M85</f>
        <v>0</v>
      </c>
      <c r="O85" s="75" t="n">
        <f aca="false">IF($I85=1,N85,O84*N85)</f>
        <v>0</v>
      </c>
      <c r="P85" s="5" t="n">
        <f aca="false">$K85*$G85*O85</f>
        <v>0</v>
      </c>
      <c r="Q85" s="5"/>
      <c r="R85" s="6" t="n">
        <f aca="false">I85-1</f>
        <v>81</v>
      </c>
      <c r="S85" s="15" t="n">
        <f aca="false">IF($R85=0,0,VLOOKUP($R85,RTS,2,0))</f>
        <v>0.0219810989010989</v>
      </c>
      <c r="T85" s="5" t="n">
        <f aca="false">(1/(1+S85))^R85</f>
        <v>0.171841491493838</v>
      </c>
      <c r="U85" s="1" t="n">
        <f aca="false">IF(R85=0,0,IF($D85&gt;Eindleeftijd,1,VLOOKUP($D85-1,Ervaringssterfte,IF(SoortDeelnemerHoofdverzekerde,2,4),0)))</f>
        <v>1</v>
      </c>
      <c r="V85" s="74" t="n">
        <f aca="false">IF(R85=0,0,IF($D85&gt;Eindleeftijd,1,VLOOKUP($D85-1,qx,$C85-1-StartjaarTafels+2,0)))</f>
        <v>1</v>
      </c>
      <c r="W85" s="75" t="n">
        <f aca="false">1-U85*V85</f>
        <v>0</v>
      </c>
      <c r="X85" s="75" t="n">
        <f aca="false">IF($R85=0,W85,X84*W85)</f>
        <v>0</v>
      </c>
      <c r="Y85" s="5" t="n">
        <f aca="false">$T85*$G85*X85</f>
        <v>0</v>
      </c>
      <c r="AA85" s="73" t="n">
        <f aca="false">$B85</f>
        <v>82</v>
      </c>
      <c r="AB85" s="15" t="n">
        <f aca="false">VLOOKUP($AA85,RTS,2,0)</f>
        <v>0.0220047802197802</v>
      </c>
      <c r="AC85" s="5" t="n">
        <f aca="false">(1/(1+AB85))^AA85</f>
        <v>0.167826282830894</v>
      </c>
      <c r="AD85" s="1" t="n">
        <f aca="false">IF($D85&gt;Eindleeftijd,1,VLOOKUP($D85,Ervaringssterfte,IF(SoortDeelnemerHoofdverzekerde,3,5),0))</f>
        <v>1</v>
      </c>
      <c r="AE85" s="74" t="n">
        <f aca="false">IF($D85&gt;Eindleeftijd,1,VLOOKUP($D85,qy,$C85-StartjaarTafels+2,0))</f>
        <v>1</v>
      </c>
      <c r="AF85" s="75" t="n">
        <f aca="false">1-AD85*AE85</f>
        <v>0</v>
      </c>
      <c r="AG85" s="75" t="n">
        <f aca="false">IF($AA85=1,AF85,AG84*AF85)</f>
        <v>0</v>
      </c>
      <c r="AH85" s="5" t="n">
        <f aca="false">$AC85*$G85*AG85</f>
        <v>0</v>
      </c>
      <c r="AI85" s="5"/>
      <c r="AJ85" s="6" t="n">
        <f aca="false">AA85-1</f>
        <v>81</v>
      </c>
      <c r="AK85" s="15" t="n">
        <f aca="false">IF($AJ85=0,0,VLOOKUP($AJ85,RTS,2,0))</f>
        <v>0.0219810989010989</v>
      </c>
      <c r="AL85" s="5" t="n">
        <f aca="false">(1/(1+AK85))^AJ85</f>
        <v>0.171841491493838</v>
      </c>
      <c r="AM85" s="1" t="n">
        <f aca="false">IF(AJ85=0,0,IF($D85&gt;Eindleeftijd,1,VLOOKUP($D85-1,Ervaringssterfte,IF(SoortDeelnemerHoofdverzekerde,3,5),0)))</f>
        <v>1</v>
      </c>
      <c r="AN85" s="74" t="n">
        <f aca="false">IF(AJ85=0,0,IF($D85&gt;Eindleeftijd,1,VLOOKUP($D85-1,qy,$C85-1-StartjaarTafels+2,0)))</f>
        <v>1</v>
      </c>
      <c r="AO85" s="75" t="n">
        <f aca="false">1-AM85*AN85</f>
        <v>0</v>
      </c>
      <c r="AP85" s="75" t="n">
        <f aca="false">IF($AJ85=0,AO85,AP84*AO85)</f>
        <v>0</v>
      </c>
      <c r="AQ85" s="5" t="n">
        <f aca="false">$AL85*$G85*AP85</f>
        <v>0</v>
      </c>
    </row>
    <row r="86" customFormat="false" ht="15" hidden="false" customHeight="true" outlineLevel="0" collapsed="false">
      <c r="B86" s="1" t="n">
        <f aca="false">B85+1</f>
        <v>83</v>
      </c>
      <c r="C86" s="1" t="n">
        <f aca="false">IF(B86=1,Berekeningsjaar,C85+1)</f>
        <v>2108</v>
      </c>
      <c r="D86" s="1" t="n">
        <f aca="false">IF(B86=1,LeeftijdJaarBerDatum,D85+1)</f>
        <v>123</v>
      </c>
      <c r="E86" s="5" t="n">
        <f aca="false">MIN(1,B86/Spreidingsduur)</f>
        <v>1</v>
      </c>
      <c r="F86" s="5" t="n">
        <f aca="false">IF(IsDirectIngaand,IF(NOT(IsLevenslang),IF(D86&lt;EindLeeftijdJaarUitkering,1,0),1),IF(AND(D86&gt;=StartLeeftijdJaarUitkering,IF(NOT(IsLevenslang),D86&lt;EindLeeftijdJaarUitkering,TRUE())),1,0))</f>
        <v>0</v>
      </c>
      <c r="G86" s="9" t="n">
        <f aca="false">((IF(StijgendeFunctieMeenemen=SchalingsfactorMeenemen,1,0)+IF(OR(StijgendeFunctieMeenemen,SchalingsfactorMeenemen),IF(StijgendeFunctieMeenemen,E86,0)*IF(SchalingsfactorMeenemen,SchalingsfactorPercentage,1),0))*IF(AND(OR(IsDirectIngaand,AND(NOT(IsDirectIngaand),D86&gt;=StartLeeftijdJaarUitkering)),OR(IsLevenslang,AND(NOT(IsLevenslang),D86&lt;EindLeeftijdJaarUitkering))),1,0))*F86*(1+StijgingDalingUitkering)^(B86-1)</f>
        <v>0</v>
      </c>
      <c r="H86" s="9"/>
      <c r="I86" s="73" t="n">
        <f aca="false">$B86</f>
        <v>83</v>
      </c>
      <c r="J86" s="15" t="n">
        <f aca="false">VLOOKUP($I86,RTS,2,0)</f>
        <v>0.0220284615384615</v>
      </c>
      <c r="K86" s="5" t="n">
        <f aca="false">(1/(1+J86))^I86</f>
        <v>0.163897304176004</v>
      </c>
      <c r="L86" s="1" t="n">
        <f aca="false">IF($D86&gt;Eindleeftijd,1,VLOOKUP($D86,Ervaringssterfte,IF(SoortDeelnemerHoofdverzekerde,2,4),0))</f>
        <v>1</v>
      </c>
      <c r="M86" s="74" t="n">
        <f aca="false">IF($D86&gt;Eindleeftijd,1,VLOOKUP($D86,qx,$C86-StartjaarTafels+2,0))</f>
        <v>1</v>
      </c>
      <c r="N86" s="75" t="n">
        <f aca="false">1-L86*M86</f>
        <v>0</v>
      </c>
      <c r="O86" s="75" t="n">
        <f aca="false">IF($I86=1,N86,O85*N86)</f>
        <v>0</v>
      </c>
      <c r="P86" s="5" t="n">
        <f aca="false">$K86*$G86*O86</f>
        <v>0</v>
      </c>
      <c r="Q86" s="5"/>
      <c r="R86" s="6" t="n">
        <f aca="false">I86-1</f>
        <v>82</v>
      </c>
      <c r="S86" s="15" t="n">
        <f aca="false">IF($R86=0,0,VLOOKUP($R86,RTS,2,0))</f>
        <v>0.0220047802197802</v>
      </c>
      <c r="T86" s="5" t="n">
        <f aca="false">(1/(1+S86))^R86</f>
        <v>0.167826282830894</v>
      </c>
      <c r="U86" s="1" t="n">
        <f aca="false">IF(R86=0,0,IF($D86&gt;Eindleeftijd,1,VLOOKUP($D86-1,Ervaringssterfte,IF(SoortDeelnemerHoofdverzekerde,2,4),0)))</f>
        <v>1</v>
      </c>
      <c r="V86" s="74" t="n">
        <f aca="false">IF(R86=0,0,IF($D86&gt;Eindleeftijd,1,VLOOKUP($D86-1,qx,$C86-1-StartjaarTafels+2,0)))</f>
        <v>1</v>
      </c>
      <c r="W86" s="75" t="n">
        <f aca="false">1-U86*V86</f>
        <v>0</v>
      </c>
      <c r="X86" s="75" t="n">
        <f aca="false">IF($R86=0,W86,X85*W86)</f>
        <v>0</v>
      </c>
      <c r="Y86" s="5" t="n">
        <f aca="false">$T86*$G86*X86</f>
        <v>0</v>
      </c>
      <c r="AA86" s="73" t="n">
        <f aca="false">$B86</f>
        <v>83</v>
      </c>
      <c r="AB86" s="15" t="n">
        <f aca="false">VLOOKUP($AA86,RTS,2,0)</f>
        <v>0.0220284615384615</v>
      </c>
      <c r="AC86" s="5" t="n">
        <f aca="false">(1/(1+AB86))^AA86</f>
        <v>0.163897304176004</v>
      </c>
      <c r="AD86" s="1" t="n">
        <f aca="false">IF($D86&gt;Eindleeftijd,1,VLOOKUP($D86,Ervaringssterfte,IF(SoortDeelnemerHoofdverzekerde,3,5),0))</f>
        <v>1</v>
      </c>
      <c r="AE86" s="74" t="n">
        <f aca="false">IF($D86&gt;Eindleeftijd,1,VLOOKUP($D86,qy,$C86-StartjaarTafels+2,0))</f>
        <v>1</v>
      </c>
      <c r="AF86" s="75" t="n">
        <f aca="false">1-AD86*AE86</f>
        <v>0</v>
      </c>
      <c r="AG86" s="75" t="n">
        <f aca="false">IF($AA86=1,AF86,AG85*AF86)</f>
        <v>0</v>
      </c>
      <c r="AH86" s="5" t="n">
        <f aca="false">$AC86*$G86*AG86</f>
        <v>0</v>
      </c>
      <c r="AI86" s="5"/>
      <c r="AJ86" s="6" t="n">
        <f aca="false">AA86-1</f>
        <v>82</v>
      </c>
      <c r="AK86" s="15" t="n">
        <f aca="false">IF($AJ86=0,0,VLOOKUP($AJ86,RTS,2,0))</f>
        <v>0.0220047802197802</v>
      </c>
      <c r="AL86" s="5" t="n">
        <f aca="false">(1/(1+AK86))^AJ86</f>
        <v>0.167826282830894</v>
      </c>
      <c r="AM86" s="1" t="n">
        <f aca="false">IF(AJ86=0,0,IF($D86&gt;Eindleeftijd,1,VLOOKUP($D86-1,Ervaringssterfte,IF(SoortDeelnemerHoofdverzekerde,3,5),0)))</f>
        <v>1</v>
      </c>
      <c r="AN86" s="74" t="n">
        <f aca="false">IF(AJ86=0,0,IF($D86&gt;Eindleeftijd,1,VLOOKUP($D86-1,qy,$C86-1-StartjaarTafels+2,0)))</f>
        <v>1</v>
      </c>
      <c r="AO86" s="75" t="n">
        <f aca="false">1-AM86*AN86</f>
        <v>0</v>
      </c>
      <c r="AP86" s="75" t="n">
        <f aca="false">IF($AJ86=0,AO86,AP85*AO86)</f>
        <v>0</v>
      </c>
      <c r="AQ86" s="5" t="n">
        <f aca="false">$AL86*$G86*AP86</f>
        <v>0</v>
      </c>
    </row>
    <row r="87" customFormat="false" ht="15" hidden="false" customHeight="true" outlineLevel="0" collapsed="false">
      <c r="B87" s="1" t="n">
        <f aca="false">B86+1</f>
        <v>84</v>
      </c>
      <c r="C87" s="1" t="n">
        <f aca="false">IF(B87=1,Berekeningsjaar,C86+1)</f>
        <v>2109</v>
      </c>
      <c r="D87" s="1" t="n">
        <f aca="false">IF(B87=1,LeeftijdJaarBerDatum,D86+1)</f>
        <v>124</v>
      </c>
      <c r="E87" s="5" t="n">
        <f aca="false">MIN(1,B87/Spreidingsduur)</f>
        <v>1</v>
      </c>
      <c r="F87" s="5" t="n">
        <f aca="false">IF(IsDirectIngaand,IF(NOT(IsLevenslang),IF(D87&lt;EindLeeftijdJaarUitkering,1,0),1),IF(AND(D87&gt;=StartLeeftijdJaarUitkering,IF(NOT(IsLevenslang),D87&lt;EindLeeftijdJaarUitkering,TRUE())),1,0))</f>
        <v>0</v>
      </c>
      <c r="G87" s="9" t="n">
        <f aca="false">((IF(StijgendeFunctieMeenemen=SchalingsfactorMeenemen,1,0)+IF(OR(StijgendeFunctieMeenemen,SchalingsfactorMeenemen),IF(StijgendeFunctieMeenemen,E87,0)*IF(SchalingsfactorMeenemen,SchalingsfactorPercentage,1),0))*IF(AND(OR(IsDirectIngaand,AND(NOT(IsDirectIngaand),D87&gt;=StartLeeftijdJaarUitkering)),OR(IsLevenslang,AND(NOT(IsLevenslang),D87&lt;EindLeeftijdJaarUitkering))),1,0))*F87*(1+StijgingDalingUitkering)^(B87-1)</f>
        <v>0</v>
      </c>
      <c r="H87" s="9"/>
      <c r="I87" s="73" t="n">
        <f aca="false">$B87</f>
        <v>84</v>
      </c>
      <c r="J87" s="15" t="n">
        <f aca="false">VLOOKUP($I87,RTS,2,0)</f>
        <v>0.0220521428571429</v>
      </c>
      <c r="K87" s="5" t="n">
        <f aca="false">(1/(1+J87))^I87</f>
        <v>0.160052896604582</v>
      </c>
      <c r="L87" s="1" t="n">
        <f aca="false">IF($D87&gt;Eindleeftijd,1,VLOOKUP($D87,Ervaringssterfte,IF(SoortDeelnemerHoofdverzekerde,2,4),0))</f>
        <v>1</v>
      </c>
      <c r="M87" s="74" t="n">
        <f aca="false">IF($D87&gt;Eindleeftijd,1,VLOOKUP($D87,qx,$C87-StartjaarTafels+2,0))</f>
        <v>1</v>
      </c>
      <c r="N87" s="75" t="n">
        <f aca="false">1-L87*M87</f>
        <v>0</v>
      </c>
      <c r="O87" s="75" t="n">
        <f aca="false">IF($I87=1,N87,O86*N87)</f>
        <v>0</v>
      </c>
      <c r="P87" s="5" t="n">
        <f aca="false">$K87*$G87*O87</f>
        <v>0</v>
      </c>
      <c r="Q87" s="5"/>
      <c r="R87" s="6" t="n">
        <f aca="false">I87-1</f>
        <v>83</v>
      </c>
      <c r="S87" s="15" t="n">
        <f aca="false">IF($R87=0,0,VLOOKUP($R87,RTS,2,0))</f>
        <v>0.0220284615384615</v>
      </c>
      <c r="T87" s="5" t="n">
        <f aca="false">(1/(1+S87))^R87</f>
        <v>0.163897304176004</v>
      </c>
      <c r="U87" s="1" t="n">
        <f aca="false">IF(R87=0,0,IF($D87&gt;Eindleeftijd,1,VLOOKUP($D87-1,Ervaringssterfte,IF(SoortDeelnemerHoofdverzekerde,2,4),0)))</f>
        <v>1</v>
      </c>
      <c r="V87" s="74" t="n">
        <f aca="false">IF(R87=0,0,IF($D87&gt;Eindleeftijd,1,VLOOKUP($D87-1,qx,$C87-1-StartjaarTafels+2,0)))</f>
        <v>1</v>
      </c>
      <c r="W87" s="75" t="n">
        <f aca="false">1-U87*V87</f>
        <v>0</v>
      </c>
      <c r="X87" s="75" t="n">
        <f aca="false">IF($R87=0,W87,X86*W87)</f>
        <v>0</v>
      </c>
      <c r="Y87" s="5" t="n">
        <f aca="false">$T87*$G87*X87</f>
        <v>0</v>
      </c>
      <c r="AA87" s="73" t="n">
        <f aca="false">$B87</f>
        <v>84</v>
      </c>
      <c r="AB87" s="15" t="n">
        <f aca="false">VLOOKUP($AA87,RTS,2,0)</f>
        <v>0.0220521428571429</v>
      </c>
      <c r="AC87" s="5" t="n">
        <f aca="false">(1/(1+AB87))^AA87</f>
        <v>0.160052896604582</v>
      </c>
      <c r="AD87" s="1" t="n">
        <f aca="false">IF($D87&gt;Eindleeftijd,1,VLOOKUP($D87,Ervaringssterfte,IF(SoortDeelnemerHoofdverzekerde,3,5),0))</f>
        <v>1</v>
      </c>
      <c r="AE87" s="74" t="n">
        <f aca="false">IF($D87&gt;Eindleeftijd,1,VLOOKUP($D87,qy,$C87-StartjaarTafels+2,0))</f>
        <v>1</v>
      </c>
      <c r="AF87" s="75" t="n">
        <f aca="false">1-AD87*AE87</f>
        <v>0</v>
      </c>
      <c r="AG87" s="75" t="n">
        <f aca="false">IF($AA87=1,AF87,AG86*AF87)</f>
        <v>0</v>
      </c>
      <c r="AH87" s="5" t="n">
        <f aca="false">$AC87*$G87*AG87</f>
        <v>0</v>
      </c>
      <c r="AI87" s="5"/>
      <c r="AJ87" s="6" t="n">
        <f aca="false">AA87-1</f>
        <v>83</v>
      </c>
      <c r="AK87" s="15" t="n">
        <f aca="false">IF($AJ87=0,0,VLOOKUP($AJ87,RTS,2,0))</f>
        <v>0.0220284615384615</v>
      </c>
      <c r="AL87" s="5" t="n">
        <f aca="false">(1/(1+AK87))^AJ87</f>
        <v>0.163897304176004</v>
      </c>
      <c r="AM87" s="1" t="n">
        <f aca="false">IF(AJ87=0,0,IF($D87&gt;Eindleeftijd,1,VLOOKUP($D87-1,Ervaringssterfte,IF(SoortDeelnemerHoofdverzekerde,3,5),0)))</f>
        <v>1</v>
      </c>
      <c r="AN87" s="74" t="n">
        <f aca="false">IF(AJ87=0,0,IF($D87&gt;Eindleeftijd,1,VLOOKUP($D87-1,qy,$C87-1-StartjaarTafels+2,0)))</f>
        <v>1</v>
      </c>
      <c r="AO87" s="75" t="n">
        <f aca="false">1-AM87*AN87</f>
        <v>0</v>
      </c>
      <c r="AP87" s="75" t="n">
        <f aca="false">IF($AJ87=0,AO87,AP86*AO87)</f>
        <v>0</v>
      </c>
      <c r="AQ87" s="5" t="n">
        <f aca="false">$AL87*$G87*AP87</f>
        <v>0</v>
      </c>
    </row>
    <row r="88" customFormat="false" ht="15" hidden="false" customHeight="true" outlineLevel="0" collapsed="false">
      <c r="B88" s="1" t="n">
        <f aca="false">B87+1</f>
        <v>85</v>
      </c>
      <c r="C88" s="1" t="n">
        <f aca="false">IF(B88=1,Berekeningsjaar,C87+1)</f>
        <v>2110</v>
      </c>
      <c r="D88" s="1" t="n">
        <f aca="false">IF(B88=1,LeeftijdJaarBerDatum,D87+1)</f>
        <v>125</v>
      </c>
      <c r="E88" s="5" t="n">
        <f aca="false">MIN(1,B88/Spreidingsduur)</f>
        <v>1</v>
      </c>
      <c r="F88" s="5" t="n">
        <f aca="false">IF(IsDirectIngaand,IF(NOT(IsLevenslang),IF(D88&lt;EindLeeftijdJaarUitkering,1,0),1),IF(AND(D88&gt;=StartLeeftijdJaarUitkering,IF(NOT(IsLevenslang),D88&lt;EindLeeftijdJaarUitkering,TRUE())),1,0))</f>
        <v>0</v>
      </c>
      <c r="G88" s="9" t="n">
        <f aca="false">((IF(StijgendeFunctieMeenemen=SchalingsfactorMeenemen,1,0)+IF(OR(StijgendeFunctieMeenemen,SchalingsfactorMeenemen),IF(StijgendeFunctieMeenemen,E88,0)*IF(SchalingsfactorMeenemen,SchalingsfactorPercentage,1),0))*IF(AND(OR(IsDirectIngaand,AND(NOT(IsDirectIngaand),D88&gt;=StartLeeftijdJaarUitkering)),OR(IsLevenslang,AND(NOT(IsLevenslang),D88&lt;EindLeeftijdJaarUitkering))),1,0))*F88*(1+StijgingDalingUitkering)^(B88-1)</f>
        <v>0</v>
      </c>
      <c r="H88" s="9"/>
      <c r="I88" s="73" t="n">
        <f aca="false">$B88</f>
        <v>85</v>
      </c>
      <c r="J88" s="15" t="n">
        <f aca="false">VLOOKUP($I88,RTS,2,0)</f>
        <v>0.0220758241758242</v>
      </c>
      <c r="K88" s="5" t="n">
        <f aca="false">(1/(1+J88))^I88</f>
        <v>0.156291428439869</v>
      </c>
      <c r="L88" s="1" t="n">
        <f aca="false">IF($D88&gt;Eindleeftijd,1,VLOOKUP($D88,Ervaringssterfte,IF(SoortDeelnemerHoofdverzekerde,2,4),0))</f>
        <v>1</v>
      </c>
      <c r="M88" s="74" t="n">
        <f aca="false">IF($D88&gt;Eindleeftijd,1,VLOOKUP($D88,qx,$C88-StartjaarTafels+2,0))</f>
        <v>1</v>
      </c>
      <c r="N88" s="75" t="n">
        <f aca="false">1-L88*M88</f>
        <v>0</v>
      </c>
      <c r="O88" s="75" t="n">
        <f aca="false">IF($I88=1,N88,O87*N88)</f>
        <v>0</v>
      </c>
      <c r="P88" s="5" t="n">
        <f aca="false">$K88*$G88*O88</f>
        <v>0</v>
      </c>
      <c r="Q88" s="5"/>
      <c r="R88" s="6" t="n">
        <f aca="false">I88-1</f>
        <v>84</v>
      </c>
      <c r="S88" s="15" t="n">
        <f aca="false">IF($R88=0,0,VLOOKUP($R88,RTS,2,0))</f>
        <v>0.0220521428571429</v>
      </c>
      <c r="T88" s="5" t="n">
        <f aca="false">(1/(1+S88))^R88</f>
        <v>0.160052896604582</v>
      </c>
      <c r="U88" s="1" t="n">
        <f aca="false">IF(R88=0,0,IF($D88&gt;Eindleeftijd,1,VLOOKUP($D88-1,Ervaringssterfte,IF(SoortDeelnemerHoofdverzekerde,2,4),0)))</f>
        <v>1</v>
      </c>
      <c r="V88" s="74" t="n">
        <f aca="false">IF(R88=0,0,IF($D88&gt;Eindleeftijd,1,VLOOKUP($D88-1,qx,$C88-1-StartjaarTafels+2,0)))</f>
        <v>1</v>
      </c>
      <c r="W88" s="75" t="n">
        <f aca="false">1-U88*V88</f>
        <v>0</v>
      </c>
      <c r="X88" s="75" t="n">
        <f aca="false">IF($R88=0,W88,X87*W88)</f>
        <v>0</v>
      </c>
      <c r="Y88" s="5" t="n">
        <f aca="false">$T88*$G88*X88</f>
        <v>0</v>
      </c>
      <c r="AA88" s="73" t="n">
        <f aca="false">$B88</f>
        <v>85</v>
      </c>
      <c r="AB88" s="15" t="n">
        <f aca="false">VLOOKUP($AA88,RTS,2,0)</f>
        <v>0.0220758241758242</v>
      </c>
      <c r="AC88" s="5" t="n">
        <f aca="false">(1/(1+AB88))^AA88</f>
        <v>0.156291428439869</v>
      </c>
      <c r="AD88" s="1" t="n">
        <f aca="false">IF($D88&gt;Eindleeftijd,1,VLOOKUP($D88,Ervaringssterfte,IF(SoortDeelnemerHoofdverzekerde,3,5),0))</f>
        <v>1</v>
      </c>
      <c r="AE88" s="74" t="n">
        <f aca="false">IF($D88&gt;Eindleeftijd,1,VLOOKUP($D88,qy,$C88-StartjaarTafels+2,0))</f>
        <v>1</v>
      </c>
      <c r="AF88" s="75" t="n">
        <f aca="false">1-AD88*AE88</f>
        <v>0</v>
      </c>
      <c r="AG88" s="75" t="n">
        <f aca="false">IF($AA88=1,AF88,AG87*AF88)</f>
        <v>0</v>
      </c>
      <c r="AH88" s="5" t="n">
        <f aca="false">$AC88*$G88*AG88</f>
        <v>0</v>
      </c>
      <c r="AI88" s="5"/>
      <c r="AJ88" s="6" t="n">
        <f aca="false">AA88-1</f>
        <v>84</v>
      </c>
      <c r="AK88" s="15" t="n">
        <f aca="false">IF($AJ88=0,0,VLOOKUP($AJ88,RTS,2,0))</f>
        <v>0.0220521428571429</v>
      </c>
      <c r="AL88" s="5" t="n">
        <f aca="false">(1/(1+AK88))^AJ88</f>
        <v>0.160052896604582</v>
      </c>
      <c r="AM88" s="1" t="n">
        <f aca="false">IF(AJ88=0,0,IF($D88&gt;Eindleeftijd,1,VLOOKUP($D88-1,Ervaringssterfte,IF(SoortDeelnemerHoofdverzekerde,3,5),0)))</f>
        <v>1</v>
      </c>
      <c r="AN88" s="74" t="n">
        <f aca="false">IF(AJ88=0,0,IF($D88&gt;Eindleeftijd,1,VLOOKUP($D88-1,qy,$C88-1-StartjaarTafels+2,0)))</f>
        <v>1</v>
      </c>
      <c r="AO88" s="75" t="n">
        <f aca="false">1-AM88*AN88</f>
        <v>0</v>
      </c>
      <c r="AP88" s="75" t="n">
        <f aca="false">IF($AJ88=0,AO88,AP87*AO88)</f>
        <v>0</v>
      </c>
      <c r="AQ88" s="5" t="n">
        <f aca="false">$AL88*$G88*AP88</f>
        <v>0</v>
      </c>
    </row>
    <row r="89" customFormat="false" ht="15" hidden="false" customHeight="true" outlineLevel="0" collapsed="false">
      <c r="B89" s="1" t="n">
        <f aca="false">B88+1</f>
        <v>86</v>
      </c>
      <c r="C89" s="1" t="n">
        <f aca="false">IF(B89=1,Berekeningsjaar,C88+1)</f>
        <v>2111</v>
      </c>
      <c r="D89" s="1" t="n">
        <f aca="false">IF(B89=1,LeeftijdJaarBerDatum,D88+1)</f>
        <v>126</v>
      </c>
      <c r="E89" s="5" t="n">
        <f aca="false">MIN(1,B89/Spreidingsduur)</f>
        <v>1</v>
      </c>
      <c r="F89" s="5" t="n">
        <f aca="false">IF(IsDirectIngaand,IF(NOT(IsLevenslang),IF(D89&lt;EindLeeftijdJaarUitkering,1,0),1),IF(AND(D89&gt;=StartLeeftijdJaarUitkering,IF(NOT(IsLevenslang),D89&lt;EindLeeftijdJaarUitkering,TRUE())),1,0))</f>
        <v>0</v>
      </c>
      <c r="G89" s="9" t="n">
        <f aca="false">((IF(StijgendeFunctieMeenemen=SchalingsfactorMeenemen,1,0)+IF(OR(StijgendeFunctieMeenemen,SchalingsfactorMeenemen),IF(StijgendeFunctieMeenemen,E89,0)*IF(SchalingsfactorMeenemen,SchalingsfactorPercentage,1),0))*IF(AND(OR(IsDirectIngaand,AND(NOT(IsDirectIngaand),D89&gt;=StartLeeftijdJaarUitkering)),OR(IsLevenslang,AND(NOT(IsLevenslang),D89&lt;EindLeeftijdJaarUitkering))),1,0))*F89*(1+StijgingDalingUitkering)^(B89-1)</f>
        <v>0</v>
      </c>
      <c r="H89" s="9"/>
      <c r="I89" s="73" t="n">
        <f aca="false">$B89</f>
        <v>86</v>
      </c>
      <c r="J89" s="15" t="n">
        <f aca="false">VLOOKUP($I89,RTS,2,0)</f>
        <v>0.0220995054945055</v>
      </c>
      <c r="K89" s="5" t="n">
        <f aca="false">(1/(1+J89))^I89</f>
        <v>0.1526112949132</v>
      </c>
      <c r="L89" s="1" t="n">
        <f aca="false">IF($D89&gt;Eindleeftijd,1,VLOOKUP($D89,Ervaringssterfte,IF(SoortDeelnemerHoofdverzekerde,2,4),0))</f>
        <v>1</v>
      </c>
      <c r="M89" s="74" t="n">
        <f aca="false">IF($D89&gt;Eindleeftijd,1,VLOOKUP($D89,qx,$C89-StartjaarTafels+2,0))</f>
        <v>1</v>
      </c>
      <c r="N89" s="75" t="n">
        <f aca="false">1-L89*M89</f>
        <v>0</v>
      </c>
      <c r="O89" s="75" t="n">
        <f aca="false">IF($I89=1,N89,O88*N89)</f>
        <v>0</v>
      </c>
      <c r="P89" s="5" t="n">
        <f aca="false">$K89*$G89*O89</f>
        <v>0</v>
      </c>
      <c r="Q89" s="5"/>
      <c r="R89" s="6" t="n">
        <f aca="false">I89-1</f>
        <v>85</v>
      </c>
      <c r="S89" s="15" t="n">
        <f aca="false">IF($R89=0,0,VLOOKUP($R89,RTS,2,0))</f>
        <v>0.0220758241758242</v>
      </c>
      <c r="T89" s="5" t="n">
        <f aca="false">(1/(1+S89))^R89</f>
        <v>0.156291428439869</v>
      </c>
      <c r="U89" s="1" t="n">
        <f aca="false">IF(R89=0,0,IF($D89&gt;Eindleeftijd,1,VLOOKUP($D89-1,Ervaringssterfte,IF(SoortDeelnemerHoofdverzekerde,2,4),0)))</f>
        <v>1</v>
      </c>
      <c r="V89" s="74" t="n">
        <f aca="false">IF(R89=0,0,IF($D89&gt;Eindleeftijd,1,VLOOKUP($D89-1,qx,$C89-1-StartjaarTafels+2,0)))</f>
        <v>1</v>
      </c>
      <c r="W89" s="75" t="n">
        <f aca="false">1-U89*V89</f>
        <v>0</v>
      </c>
      <c r="X89" s="75" t="n">
        <f aca="false">IF($R89=0,W89,X88*W89)</f>
        <v>0</v>
      </c>
      <c r="Y89" s="5" t="n">
        <f aca="false">$T89*$G89*X89</f>
        <v>0</v>
      </c>
      <c r="AA89" s="73" t="n">
        <f aca="false">$B89</f>
        <v>86</v>
      </c>
      <c r="AB89" s="15" t="n">
        <f aca="false">VLOOKUP($AA89,RTS,2,0)</f>
        <v>0.0220995054945055</v>
      </c>
      <c r="AC89" s="5" t="n">
        <f aca="false">(1/(1+AB89))^AA89</f>
        <v>0.1526112949132</v>
      </c>
      <c r="AD89" s="1" t="n">
        <f aca="false">IF($D89&gt;Eindleeftijd,1,VLOOKUP($D89,Ervaringssterfte,IF(SoortDeelnemerHoofdverzekerde,3,5),0))</f>
        <v>1</v>
      </c>
      <c r="AE89" s="74" t="n">
        <f aca="false">IF($D89&gt;Eindleeftijd,1,VLOOKUP($D89,qy,$C89-StartjaarTafels+2,0))</f>
        <v>1</v>
      </c>
      <c r="AF89" s="75" t="n">
        <f aca="false">1-AD89*AE89</f>
        <v>0</v>
      </c>
      <c r="AG89" s="75" t="n">
        <f aca="false">IF($AA89=1,AF89,AG88*AF89)</f>
        <v>0</v>
      </c>
      <c r="AH89" s="5" t="n">
        <f aca="false">$AC89*$G89*AG89</f>
        <v>0</v>
      </c>
      <c r="AI89" s="5"/>
      <c r="AJ89" s="6" t="n">
        <f aca="false">AA89-1</f>
        <v>85</v>
      </c>
      <c r="AK89" s="15" t="n">
        <f aca="false">IF($AJ89=0,0,VLOOKUP($AJ89,RTS,2,0))</f>
        <v>0.0220758241758242</v>
      </c>
      <c r="AL89" s="5" t="n">
        <f aca="false">(1/(1+AK89))^AJ89</f>
        <v>0.156291428439869</v>
      </c>
      <c r="AM89" s="1" t="n">
        <f aca="false">IF(AJ89=0,0,IF($D89&gt;Eindleeftijd,1,VLOOKUP($D89-1,Ervaringssterfte,IF(SoortDeelnemerHoofdverzekerde,3,5),0)))</f>
        <v>1</v>
      </c>
      <c r="AN89" s="74" t="n">
        <f aca="false">IF(AJ89=0,0,IF($D89&gt;Eindleeftijd,1,VLOOKUP($D89-1,qy,$C89-1-StartjaarTafels+2,0)))</f>
        <v>1</v>
      </c>
      <c r="AO89" s="75" t="n">
        <f aca="false">1-AM89*AN89</f>
        <v>0</v>
      </c>
      <c r="AP89" s="75" t="n">
        <f aca="false">IF($AJ89=0,AO89,AP88*AO89)</f>
        <v>0</v>
      </c>
      <c r="AQ89" s="5" t="n">
        <f aca="false">$AL89*$G89*AP89</f>
        <v>0</v>
      </c>
    </row>
    <row r="90" customFormat="false" ht="15" hidden="false" customHeight="true" outlineLevel="0" collapsed="false">
      <c r="B90" s="1" t="n">
        <f aca="false">B89+1</f>
        <v>87</v>
      </c>
      <c r="C90" s="1" t="n">
        <f aca="false">IF(B90=1,Berekeningsjaar,C89+1)</f>
        <v>2112</v>
      </c>
      <c r="D90" s="1" t="n">
        <f aca="false">IF(B90=1,LeeftijdJaarBerDatum,D89+1)</f>
        <v>127</v>
      </c>
      <c r="E90" s="5" t="n">
        <f aca="false">MIN(1,B90/Spreidingsduur)</f>
        <v>1</v>
      </c>
      <c r="F90" s="5" t="n">
        <f aca="false">IF(IsDirectIngaand,IF(NOT(IsLevenslang),IF(D90&lt;EindLeeftijdJaarUitkering,1,0),1),IF(AND(D90&gt;=StartLeeftijdJaarUitkering,IF(NOT(IsLevenslang),D90&lt;EindLeeftijdJaarUitkering,TRUE())),1,0))</f>
        <v>0</v>
      </c>
      <c r="G90" s="9" t="n">
        <f aca="false">((IF(StijgendeFunctieMeenemen=SchalingsfactorMeenemen,1,0)+IF(OR(StijgendeFunctieMeenemen,SchalingsfactorMeenemen),IF(StijgendeFunctieMeenemen,E90,0)*IF(SchalingsfactorMeenemen,SchalingsfactorPercentage,1),0))*IF(AND(OR(IsDirectIngaand,AND(NOT(IsDirectIngaand),D90&gt;=StartLeeftijdJaarUitkering)),OR(IsLevenslang,AND(NOT(IsLevenslang),D90&lt;EindLeeftijdJaarUitkering))),1,0))*F90*(1+StijgingDalingUitkering)^(B90-1)</f>
        <v>0</v>
      </c>
      <c r="H90" s="9"/>
      <c r="I90" s="73" t="n">
        <f aca="false">$B90</f>
        <v>87</v>
      </c>
      <c r="J90" s="15" t="n">
        <f aca="false">VLOOKUP($I90,RTS,2,0)</f>
        <v>0.0221231868131868</v>
      </c>
      <c r="K90" s="5" t="n">
        <f aca="false">(1/(1+J90))^I90</f>
        <v>0.149010917826094</v>
      </c>
      <c r="L90" s="1" t="n">
        <f aca="false">IF($D90&gt;Eindleeftijd,1,VLOOKUP($D90,Ervaringssterfte,IF(SoortDeelnemerHoofdverzekerde,2,4),0))</f>
        <v>1</v>
      </c>
      <c r="M90" s="74" t="n">
        <f aca="false">IF($D90&gt;Eindleeftijd,1,VLOOKUP($D90,qx,$C90-StartjaarTafels+2,0))</f>
        <v>1</v>
      </c>
      <c r="N90" s="75" t="n">
        <f aca="false">1-L90*M90</f>
        <v>0</v>
      </c>
      <c r="O90" s="75" t="n">
        <f aca="false">IF($I90=1,N90,O89*N90)</f>
        <v>0</v>
      </c>
      <c r="P90" s="5" t="n">
        <f aca="false">$K90*$G90*O90</f>
        <v>0</v>
      </c>
      <c r="Q90" s="5"/>
      <c r="R90" s="6" t="n">
        <f aca="false">I90-1</f>
        <v>86</v>
      </c>
      <c r="S90" s="15" t="n">
        <f aca="false">IF($R90=0,0,VLOOKUP($R90,RTS,2,0))</f>
        <v>0.0220995054945055</v>
      </c>
      <c r="T90" s="5" t="n">
        <f aca="false">(1/(1+S90))^R90</f>
        <v>0.1526112949132</v>
      </c>
      <c r="U90" s="1" t="n">
        <f aca="false">IF(R90=0,0,IF($D90&gt;Eindleeftijd,1,VLOOKUP($D90-1,Ervaringssterfte,IF(SoortDeelnemerHoofdverzekerde,2,4),0)))</f>
        <v>1</v>
      </c>
      <c r="V90" s="74" t="n">
        <f aca="false">IF(R90=0,0,IF($D90&gt;Eindleeftijd,1,VLOOKUP($D90-1,qx,$C90-1-StartjaarTafels+2,0)))</f>
        <v>1</v>
      </c>
      <c r="W90" s="75" t="n">
        <f aca="false">1-U90*V90</f>
        <v>0</v>
      </c>
      <c r="X90" s="75" t="n">
        <f aca="false">IF($R90=0,W90,X89*W90)</f>
        <v>0</v>
      </c>
      <c r="Y90" s="5" t="n">
        <f aca="false">$T90*$G90*X90</f>
        <v>0</v>
      </c>
      <c r="AA90" s="73" t="n">
        <f aca="false">$B90</f>
        <v>87</v>
      </c>
      <c r="AB90" s="15" t="n">
        <f aca="false">VLOOKUP($AA90,RTS,2,0)</f>
        <v>0.0221231868131868</v>
      </c>
      <c r="AC90" s="5" t="n">
        <f aca="false">(1/(1+AB90))^AA90</f>
        <v>0.149010917826094</v>
      </c>
      <c r="AD90" s="1" t="n">
        <f aca="false">IF($D90&gt;Eindleeftijd,1,VLOOKUP($D90,Ervaringssterfte,IF(SoortDeelnemerHoofdverzekerde,3,5),0))</f>
        <v>1</v>
      </c>
      <c r="AE90" s="74" t="n">
        <f aca="false">IF($D90&gt;Eindleeftijd,1,VLOOKUP($D90,qy,$C90-StartjaarTafels+2,0))</f>
        <v>1</v>
      </c>
      <c r="AF90" s="75" t="n">
        <f aca="false">1-AD90*AE90</f>
        <v>0</v>
      </c>
      <c r="AG90" s="75" t="n">
        <f aca="false">IF($AA90=1,AF90,AG89*AF90)</f>
        <v>0</v>
      </c>
      <c r="AH90" s="5" t="n">
        <f aca="false">$AC90*$G90*AG90</f>
        <v>0</v>
      </c>
      <c r="AI90" s="5"/>
      <c r="AJ90" s="6" t="n">
        <f aca="false">AA90-1</f>
        <v>86</v>
      </c>
      <c r="AK90" s="15" t="n">
        <f aca="false">IF($AJ90=0,0,VLOOKUP($AJ90,RTS,2,0))</f>
        <v>0.0220995054945055</v>
      </c>
      <c r="AL90" s="5" t="n">
        <f aca="false">(1/(1+AK90))^AJ90</f>
        <v>0.1526112949132</v>
      </c>
      <c r="AM90" s="1" t="n">
        <f aca="false">IF(AJ90=0,0,IF($D90&gt;Eindleeftijd,1,VLOOKUP($D90-1,Ervaringssterfte,IF(SoortDeelnemerHoofdverzekerde,3,5),0)))</f>
        <v>1</v>
      </c>
      <c r="AN90" s="74" t="n">
        <f aca="false">IF(AJ90=0,0,IF($D90&gt;Eindleeftijd,1,VLOOKUP($D90-1,qy,$C90-1-StartjaarTafels+2,0)))</f>
        <v>1</v>
      </c>
      <c r="AO90" s="75" t="n">
        <f aca="false">1-AM90*AN90</f>
        <v>0</v>
      </c>
      <c r="AP90" s="75" t="n">
        <f aca="false">IF($AJ90=0,AO90,AP89*AO90)</f>
        <v>0</v>
      </c>
      <c r="AQ90" s="5" t="n">
        <f aca="false">$AL90*$G90*AP90</f>
        <v>0</v>
      </c>
    </row>
    <row r="91" customFormat="false" ht="15" hidden="false" customHeight="true" outlineLevel="0" collapsed="false">
      <c r="B91" s="1" t="n">
        <f aca="false">B90+1</f>
        <v>88</v>
      </c>
      <c r="C91" s="1" t="n">
        <f aca="false">IF(B91=1,Berekeningsjaar,C90+1)</f>
        <v>2113</v>
      </c>
      <c r="D91" s="1" t="n">
        <f aca="false">IF(B91=1,LeeftijdJaarBerDatum,D90+1)</f>
        <v>128</v>
      </c>
      <c r="E91" s="5" t="n">
        <f aca="false">MIN(1,B91/Spreidingsduur)</f>
        <v>1</v>
      </c>
      <c r="F91" s="5" t="n">
        <f aca="false">IF(IsDirectIngaand,IF(NOT(IsLevenslang),IF(D91&lt;EindLeeftijdJaarUitkering,1,0),1),IF(AND(D91&gt;=StartLeeftijdJaarUitkering,IF(NOT(IsLevenslang),D91&lt;EindLeeftijdJaarUitkering,TRUE())),1,0))</f>
        <v>0</v>
      </c>
      <c r="G91" s="9" t="n">
        <f aca="false">((IF(StijgendeFunctieMeenemen=SchalingsfactorMeenemen,1,0)+IF(OR(StijgendeFunctieMeenemen,SchalingsfactorMeenemen),IF(StijgendeFunctieMeenemen,E91,0)*IF(SchalingsfactorMeenemen,SchalingsfactorPercentage,1),0))*IF(AND(OR(IsDirectIngaand,AND(NOT(IsDirectIngaand),D91&gt;=StartLeeftijdJaarUitkering)),OR(IsLevenslang,AND(NOT(IsLevenslang),D91&lt;EindLeeftijdJaarUitkering))),1,0))*F91*(1+StijgingDalingUitkering)^(B91-1)</f>
        <v>0</v>
      </c>
      <c r="H91" s="9"/>
      <c r="I91" s="73" t="n">
        <f aca="false">$B91</f>
        <v>88</v>
      </c>
      <c r="J91" s="15" t="n">
        <f aca="false">VLOOKUP($I91,RTS,2,0)</f>
        <v>0.0221468681318681</v>
      </c>
      <c r="K91" s="5" t="n">
        <f aca="false">(1/(1+J91))^I91</f>
        <v>0.145488745214144</v>
      </c>
      <c r="L91" s="1" t="n">
        <f aca="false">IF($D91&gt;Eindleeftijd,1,VLOOKUP($D91,Ervaringssterfte,IF(SoortDeelnemerHoofdverzekerde,2,4),0))</f>
        <v>1</v>
      </c>
      <c r="M91" s="74" t="n">
        <f aca="false">IF($D91&gt;Eindleeftijd,1,VLOOKUP($D91,qx,$C91-StartjaarTafels+2,0))</f>
        <v>1</v>
      </c>
      <c r="N91" s="75" t="n">
        <f aca="false">1-L91*M91</f>
        <v>0</v>
      </c>
      <c r="O91" s="75" t="n">
        <f aca="false">IF($I91=1,N91,O90*N91)</f>
        <v>0</v>
      </c>
      <c r="P91" s="5" t="n">
        <f aca="false">$K91*$G91*O91</f>
        <v>0</v>
      </c>
      <c r="Q91" s="5"/>
      <c r="R91" s="6" t="n">
        <f aca="false">I91-1</f>
        <v>87</v>
      </c>
      <c r="S91" s="15" t="n">
        <f aca="false">IF($R91=0,0,VLOOKUP($R91,RTS,2,0))</f>
        <v>0.0221231868131868</v>
      </c>
      <c r="T91" s="5" t="n">
        <f aca="false">(1/(1+S91))^R91</f>
        <v>0.149010917826094</v>
      </c>
      <c r="U91" s="1" t="n">
        <f aca="false">IF(R91=0,0,IF($D91&gt;Eindleeftijd,1,VLOOKUP($D91-1,Ervaringssterfte,IF(SoortDeelnemerHoofdverzekerde,2,4),0)))</f>
        <v>1</v>
      </c>
      <c r="V91" s="74" t="n">
        <f aca="false">IF(R91=0,0,IF($D91&gt;Eindleeftijd,1,VLOOKUP($D91-1,qx,$C91-1-StartjaarTafels+2,0)))</f>
        <v>1</v>
      </c>
      <c r="W91" s="75" t="n">
        <f aca="false">1-U91*V91</f>
        <v>0</v>
      </c>
      <c r="X91" s="75" t="n">
        <f aca="false">IF($R91=0,W91,X90*W91)</f>
        <v>0</v>
      </c>
      <c r="Y91" s="5" t="n">
        <f aca="false">$T91*$G91*X91</f>
        <v>0</v>
      </c>
      <c r="AA91" s="73" t="n">
        <f aca="false">$B91</f>
        <v>88</v>
      </c>
      <c r="AB91" s="15" t="n">
        <f aca="false">VLOOKUP($AA91,RTS,2,0)</f>
        <v>0.0221468681318681</v>
      </c>
      <c r="AC91" s="5" t="n">
        <f aca="false">(1/(1+AB91))^AA91</f>
        <v>0.145488745214144</v>
      </c>
      <c r="AD91" s="1" t="n">
        <f aca="false">IF($D91&gt;Eindleeftijd,1,VLOOKUP($D91,Ervaringssterfte,IF(SoortDeelnemerHoofdverzekerde,3,5),0))</f>
        <v>1</v>
      </c>
      <c r="AE91" s="74" t="n">
        <f aca="false">IF($D91&gt;Eindleeftijd,1,VLOOKUP($D91,qy,$C91-StartjaarTafels+2,0))</f>
        <v>1</v>
      </c>
      <c r="AF91" s="75" t="n">
        <f aca="false">1-AD91*AE91</f>
        <v>0</v>
      </c>
      <c r="AG91" s="75" t="n">
        <f aca="false">IF($AA91=1,AF91,AG90*AF91)</f>
        <v>0</v>
      </c>
      <c r="AH91" s="5" t="n">
        <f aca="false">$AC91*$G91*AG91</f>
        <v>0</v>
      </c>
      <c r="AI91" s="5"/>
      <c r="AJ91" s="6" t="n">
        <f aca="false">AA91-1</f>
        <v>87</v>
      </c>
      <c r="AK91" s="15" t="n">
        <f aca="false">IF($AJ91=0,0,VLOOKUP($AJ91,RTS,2,0))</f>
        <v>0.0221231868131868</v>
      </c>
      <c r="AL91" s="5" t="n">
        <f aca="false">(1/(1+AK91))^AJ91</f>
        <v>0.149010917826094</v>
      </c>
      <c r="AM91" s="1" t="n">
        <f aca="false">IF(AJ91=0,0,IF($D91&gt;Eindleeftijd,1,VLOOKUP($D91-1,Ervaringssterfte,IF(SoortDeelnemerHoofdverzekerde,3,5),0)))</f>
        <v>1</v>
      </c>
      <c r="AN91" s="74" t="n">
        <f aca="false">IF(AJ91=0,0,IF($D91&gt;Eindleeftijd,1,VLOOKUP($D91-1,qy,$C91-1-StartjaarTafels+2,0)))</f>
        <v>1</v>
      </c>
      <c r="AO91" s="75" t="n">
        <f aca="false">1-AM91*AN91</f>
        <v>0</v>
      </c>
      <c r="AP91" s="75" t="n">
        <f aca="false">IF($AJ91=0,AO91,AP90*AO91)</f>
        <v>0</v>
      </c>
      <c r="AQ91" s="5" t="n">
        <f aca="false">$AL91*$G91*AP91</f>
        <v>0</v>
      </c>
    </row>
    <row r="92" customFormat="false" ht="15" hidden="false" customHeight="true" outlineLevel="0" collapsed="false">
      <c r="B92" s="1" t="n">
        <f aca="false">B91+1</f>
        <v>89</v>
      </c>
      <c r="C92" s="1" t="n">
        <f aca="false">IF(B92=1,Berekeningsjaar,C91+1)</f>
        <v>2114</v>
      </c>
      <c r="D92" s="1" t="n">
        <f aca="false">IF(B92=1,LeeftijdJaarBerDatum,D91+1)</f>
        <v>129</v>
      </c>
      <c r="E92" s="5" t="n">
        <f aca="false">MIN(1,B92/Spreidingsduur)</f>
        <v>1</v>
      </c>
      <c r="F92" s="5" t="n">
        <f aca="false">IF(IsDirectIngaand,IF(NOT(IsLevenslang),IF(D92&lt;EindLeeftijdJaarUitkering,1,0),1),IF(AND(D92&gt;=StartLeeftijdJaarUitkering,IF(NOT(IsLevenslang),D92&lt;EindLeeftijdJaarUitkering,TRUE())),1,0))</f>
        <v>0</v>
      </c>
      <c r="G92" s="9" t="n">
        <f aca="false">((IF(StijgendeFunctieMeenemen=SchalingsfactorMeenemen,1,0)+IF(OR(StijgendeFunctieMeenemen,SchalingsfactorMeenemen),IF(StijgendeFunctieMeenemen,E92,0)*IF(SchalingsfactorMeenemen,SchalingsfactorPercentage,1),0))*IF(AND(OR(IsDirectIngaand,AND(NOT(IsDirectIngaand),D92&gt;=StartLeeftijdJaarUitkering)),OR(IsLevenslang,AND(NOT(IsLevenslang),D92&lt;EindLeeftijdJaarUitkering))),1,0))*F92*(1+StijgingDalingUitkering)^(B92-1)</f>
        <v>0</v>
      </c>
      <c r="H92" s="9"/>
      <c r="I92" s="73" t="n">
        <f aca="false">$B92</f>
        <v>89</v>
      </c>
      <c r="J92" s="15" t="n">
        <f aca="false">VLOOKUP($I92,RTS,2,0)</f>
        <v>0.0221705494505495</v>
      </c>
      <c r="K92" s="5" t="n">
        <f aca="false">(1/(1+J92))^I92</f>
        <v>0.142043251012855</v>
      </c>
      <c r="L92" s="1" t="n">
        <f aca="false">IF($D92&gt;Eindleeftijd,1,VLOOKUP($D92,Ervaringssterfte,IF(SoortDeelnemerHoofdverzekerde,2,4),0))</f>
        <v>1</v>
      </c>
      <c r="M92" s="74" t="n">
        <f aca="false">IF($D92&gt;Eindleeftijd,1,VLOOKUP($D92,qx,$C92-StartjaarTafels+2,0))</f>
        <v>1</v>
      </c>
      <c r="N92" s="75" t="n">
        <f aca="false">1-L92*M92</f>
        <v>0</v>
      </c>
      <c r="O92" s="75" t="n">
        <f aca="false">IF($I92=1,N92,O91*N92)</f>
        <v>0</v>
      </c>
      <c r="P92" s="5" t="n">
        <f aca="false">$K92*$G92*O92</f>
        <v>0</v>
      </c>
      <c r="Q92" s="5"/>
      <c r="R92" s="6" t="n">
        <f aca="false">I92-1</f>
        <v>88</v>
      </c>
      <c r="S92" s="15" t="n">
        <f aca="false">IF($R92=0,0,VLOOKUP($R92,RTS,2,0))</f>
        <v>0.0221468681318681</v>
      </c>
      <c r="T92" s="5" t="n">
        <f aca="false">(1/(1+S92))^R92</f>
        <v>0.145488745214144</v>
      </c>
      <c r="U92" s="1" t="n">
        <f aca="false">IF(R92=0,0,IF($D92&gt;Eindleeftijd,1,VLOOKUP($D92-1,Ervaringssterfte,IF(SoortDeelnemerHoofdverzekerde,2,4),0)))</f>
        <v>1</v>
      </c>
      <c r="V92" s="74" t="n">
        <f aca="false">IF(R92=0,0,IF($D92&gt;Eindleeftijd,1,VLOOKUP($D92-1,qx,$C92-1-StartjaarTafels+2,0)))</f>
        <v>1</v>
      </c>
      <c r="W92" s="75" t="n">
        <f aca="false">1-U92*V92</f>
        <v>0</v>
      </c>
      <c r="X92" s="75" t="n">
        <f aca="false">IF($R92=0,W92,X91*W92)</f>
        <v>0</v>
      </c>
      <c r="Y92" s="5" t="n">
        <f aca="false">$T92*$G92*X92</f>
        <v>0</v>
      </c>
      <c r="AA92" s="73" t="n">
        <f aca="false">$B92</f>
        <v>89</v>
      </c>
      <c r="AB92" s="15" t="n">
        <f aca="false">VLOOKUP($AA92,RTS,2,0)</f>
        <v>0.0221705494505495</v>
      </c>
      <c r="AC92" s="5" t="n">
        <f aca="false">(1/(1+AB92))^AA92</f>
        <v>0.142043251012855</v>
      </c>
      <c r="AD92" s="1" t="n">
        <f aca="false">IF($D92&gt;Eindleeftijd,1,VLOOKUP($D92,Ervaringssterfte,IF(SoortDeelnemerHoofdverzekerde,3,5),0))</f>
        <v>1</v>
      </c>
      <c r="AE92" s="74" t="n">
        <f aca="false">IF($D92&gt;Eindleeftijd,1,VLOOKUP($D92,qy,$C92-StartjaarTafels+2,0))</f>
        <v>1</v>
      </c>
      <c r="AF92" s="75" t="n">
        <f aca="false">1-AD92*AE92</f>
        <v>0</v>
      </c>
      <c r="AG92" s="75" t="n">
        <f aca="false">IF($AA92=1,AF92,AG91*AF92)</f>
        <v>0</v>
      </c>
      <c r="AH92" s="5" t="n">
        <f aca="false">$AC92*$G92*AG92</f>
        <v>0</v>
      </c>
      <c r="AI92" s="5"/>
      <c r="AJ92" s="6" t="n">
        <f aca="false">AA92-1</f>
        <v>88</v>
      </c>
      <c r="AK92" s="15" t="n">
        <f aca="false">IF($AJ92=0,0,VLOOKUP($AJ92,RTS,2,0))</f>
        <v>0.0221468681318681</v>
      </c>
      <c r="AL92" s="5" t="n">
        <f aca="false">(1/(1+AK92))^AJ92</f>
        <v>0.145488745214144</v>
      </c>
      <c r="AM92" s="1" t="n">
        <f aca="false">IF(AJ92=0,0,IF($D92&gt;Eindleeftijd,1,VLOOKUP($D92-1,Ervaringssterfte,IF(SoortDeelnemerHoofdverzekerde,3,5),0)))</f>
        <v>1</v>
      </c>
      <c r="AN92" s="74" t="n">
        <f aca="false">IF(AJ92=0,0,IF($D92&gt;Eindleeftijd,1,VLOOKUP($D92-1,qy,$C92-1-StartjaarTafels+2,0)))</f>
        <v>1</v>
      </c>
      <c r="AO92" s="75" t="n">
        <f aca="false">1-AM92*AN92</f>
        <v>0</v>
      </c>
      <c r="AP92" s="75" t="n">
        <f aca="false">IF($AJ92=0,AO92,AP91*AO92)</f>
        <v>0</v>
      </c>
      <c r="AQ92" s="5" t="n">
        <f aca="false">$AL92*$G92*AP92</f>
        <v>0</v>
      </c>
    </row>
    <row r="93" customFormat="false" ht="15" hidden="false" customHeight="true" outlineLevel="0" collapsed="false">
      <c r="B93" s="1" t="n">
        <f aca="false">B92+1</f>
        <v>90</v>
      </c>
      <c r="C93" s="1" t="n">
        <f aca="false">IF(B93=1,Berekeningsjaar,C92+1)</f>
        <v>2115</v>
      </c>
      <c r="D93" s="1" t="n">
        <f aca="false">IF(B93=1,LeeftijdJaarBerDatum,D92+1)</f>
        <v>130</v>
      </c>
      <c r="E93" s="5" t="n">
        <f aca="false">MIN(1,B93/Spreidingsduur)</f>
        <v>1</v>
      </c>
      <c r="F93" s="5" t="n">
        <f aca="false">IF(IsDirectIngaand,IF(NOT(IsLevenslang),IF(D93&lt;EindLeeftijdJaarUitkering,1,0),1),IF(AND(D93&gt;=StartLeeftijdJaarUitkering,IF(NOT(IsLevenslang),D93&lt;EindLeeftijdJaarUitkering,TRUE())),1,0))</f>
        <v>0</v>
      </c>
      <c r="G93" s="9" t="n">
        <f aca="false">((IF(StijgendeFunctieMeenemen=SchalingsfactorMeenemen,1,0)+IF(OR(StijgendeFunctieMeenemen,SchalingsfactorMeenemen),IF(StijgendeFunctieMeenemen,E93,0)*IF(SchalingsfactorMeenemen,SchalingsfactorPercentage,1),0))*IF(AND(OR(IsDirectIngaand,AND(NOT(IsDirectIngaand),D93&gt;=StartLeeftijdJaarUitkering)),OR(IsLevenslang,AND(NOT(IsLevenslang),D93&lt;EindLeeftijdJaarUitkering))),1,0))*F93*(1+StijgingDalingUitkering)^(B93-1)</f>
        <v>0</v>
      </c>
      <c r="H93" s="9"/>
      <c r="I93" s="73" t="n">
        <f aca="false">$B93</f>
        <v>90</v>
      </c>
      <c r="J93" s="15" t="n">
        <f aca="false">VLOOKUP($I93,RTS,2,0)</f>
        <v>0.0221942307692308</v>
      </c>
      <c r="K93" s="5" t="n">
        <f aca="false">(1/(1+J93))^I93</f>
        <v>0.138672934725382</v>
      </c>
      <c r="L93" s="1" t="n">
        <f aca="false">IF($D93&gt;Eindleeftijd,1,VLOOKUP($D93,Ervaringssterfte,IF(SoortDeelnemerHoofdverzekerde,2,4),0))</f>
        <v>1</v>
      </c>
      <c r="M93" s="74" t="n">
        <f aca="false">IF($D93&gt;Eindleeftijd,1,VLOOKUP($D93,qx,$C93-StartjaarTafels+2,0))</f>
        <v>1</v>
      </c>
      <c r="N93" s="75" t="n">
        <f aca="false">1-L93*M93</f>
        <v>0</v>
      </c>
      <c r="O93" s="75" t="n">
        <f aca="false">IF($I93=1,N93,O92*N93)</f>
        <v>0</v>
      </c>
      <c r="P93" s="5" t="n">
        <f aca="false">$K93*$G93*O93</f>
        <v>0</v>
      </c>
      <c r="Q93" s="5"/>
      <c r="R93" s="6" t="n">
        <f aca="false">I93-1</f>
        <v>89</v>
      </c>
      <c r="S93" s="15" t="n">
        <f aca="false">IF($R93=0,0,VLOOKUP($R93,RTS,2,0))</f>
        <v>0.0221705494505495</v>
      </c>
      <c r="T93" s="5" t="n">
        <f aca="false">(1/(1+S93))^R93</f>
        <v>0.142043251012855</v>
      </c>
      <c r="U93" s="1" t="n">
        <f aca="false">IF(R93=0,0,IF($D93&gt;Eindleeftijd,1,VLOOKUP($D93-1,Ervaringssterfte,IF(SoortDeelnemerHoofdverzekerde,2,4),0)))</f>
        <v>1</v>
      </c>
      <c r="V93" s="74" t="n">
        <f aca="false">IF(R93=0,0,IF($D93&gt;Eindleeftijd,1,VLOOKUP($D93-1,qx,$C93-1-StartjaarTafels+2,0)))</f>
        <v>1</v>
      </c>
      <c r="W93" s="75" t="n">
        <f aca="false">1-U93*V93</f>
        <v>0</v>
      </c>
      <c r="X93" s="75" t="n">
        <f aca="false">IF($R93=0,W93,X92*W93)</f>
        <v>0</v>
      </c>
      <c r="Y93" s="5" t="n">
        <f aca="false">$T93*$G93*X93</f>
        <v>0</v>
      </c>
      <c r="AA93" s="73" t="n">
        <f aca="false">$B93</f>
        <v>90</v>
      </c>
      <c r="AB93" s="15" t="n">
        <f aca="false">VLOOKUP($AA93,RTS,2,0)</f>
        <v>0.0221942307692308</v>
      </c>
      <c r="AC93" s="5" t="n">
        <f aca="false">(1/(1+AB93))^AA93</f>
        <v>0.138672934725382</v>
      </c>
      <c r="AD93" s="1" t="n">
        <f aca="false">IF($D93&gt;Eindleeftijd,1,VLOOKUP($D93,Ervaringssterfte,IF(SoortDeelnemerHoofdverzekerde,3,5),0))</f>
        <v>1</v>
      </c>
      <c r="AE93" s="74" t="n">
        <f aca="false">IF($D93&gt;Eindleeftijd,1,VLOOKUP($D93,qy,$C93-StartjaarTafels+2,0))</f>
        <v>1</v>
      </c>
      <c r="AF93" s="75" t="n">
        <f aca="false">1-AD93*AE93</f>
        <v>0</v>
      </c>
      <c r="AG93" s="75" t="n">
        <f aca="false">IF($AA93=1,AF93,AG92*AF93)</f>
        <v>0</v>
      </c>
      <c r="AH93" s="5" t="n">
        <f aca="false">$AC93*$G93*AG93</f>
        <v>0</v>
      </c>
      <c r="AI93" s="5"/>
      <c r="AJ93" s="6" t="n">
        <f aca="false">AA93-1</f>
        <v>89</v>
      </c>
      <c r="AK93" s="15" t="n">
        <f aca="false">IF($AJ93=0,0,VLOOKUP($AJ93,RTS,2,0))</f>
        <v>0.0221705494505495</v>
      </c>
      <c r="AL93" s="5" t="n">
        <f aca="false">(1/(1+AK93))^AJ93</f>
        <v>0.142043251012855</v>
      </c>
      <c r="AM93" s="1" t="n">
        <f aca="false">IF(AJ93=0,0,IF($D93&gt;Eindleeftijd,1,VLOOKUP($D93-1,Ervaringssterfte,IF(SoortDeelnemerHoofdverzekerde,3,5),0)))</f>
        <v>1</v>
      </c>
      <c r="AN93" s="74" t="n">
        <f aca="false">IF(AJ93=0,0,IF($D93&gt;Eindleeftijd,1,VLOOKUP($D93-1,qy,$C93-1-StartjaarTafels+2,0)))</f>
        <v>1</v>
      </c>
      <c r="AO93" s="75" t="n">
        <f aca="false">1-AM93*AN93</f>
        <v>0</v>
      </c>
      <c r="AP93" s="75" t="n">
        <f aca="false">IF($AJ93=0,AO93,AP92*AO93)</f>
        <v>0</v>
      </c>
      <c r="AQ93" s="5" t="n">
        <f aca="false">$AL93*$G93*AP93</f>
        <v>0</v>
      </c>
    </row>
    <row r="94" customFormat="false" ht="15" hidden="false" customHeight="true" outlineLevel="0" collapsed="false">
      <c r="B94" s="1" t="n">
        <f aca="false">B93+1</f>
        <v>91</v>
      </c>
      <c r="C94" s="1" t="n">
        <f aca="false">IF(B94=1,Berekeningsjaar,C93+1)</f>
        <v>2116</v>
      </c>
      <c r="D94" s="1" t="n">
        <f aca="false">IF(B94=1,LeeftijdJaarBerDatum,D93+1)</f>
        <v>131</v>
      </c>
      <c r="E94" s="5" t="n">
        <f aca="false">MIN(1,B94/Spreidingsduur)</f>
        <v>1</v>
      </c>
      <c r="F94" s="5" t="n">
        <f aca="false">IF(IsDirectIngaand,IF(NOT(IsLevenslang),IF(D94&lt;EindLeeftijdJaarUitkering,1,0),1),IF(AND(D94&gt;=StartLeeftijdJaarUitkering,IF(NOT(IsLevenslang),D94&lt;EindLeeftijdJaarUitkering,TRUE())),1,0))</f>
        <v>0</v>
      </c>
      <c r="G94" s="9" t="n">
        <f aca="false">((IF(StijgendeFunctieMeenemen=SchalingsfactorMeenemen,1,0)+IF(OR(StijgendeFunctieMeenemen,SchalingsfactorMeenemen),IF(StijgendeFunctieMeenemen,E94,0)*IF(SchalingsfactorMeenemen,SchalingsfactorPercentage,1),0))*IF(AND(OR(IsDirectIngaand,AND(NOT(IsDirectIngaand),D94&gt;=StartLeeftijdJaarUitkering)),OR(IsLevenslang,AND(NOT(IsLevenslang),D94&lt;EindLeeftijdJaarUitkering))),1,0))*F94*(1+StijgingDalingUitkering)^(B94-1)</f>
        <v>0</v>
      </c>
      <c r="H94" s="9"/>
      <c r="I94" s="73" t="n">
        <f aca="false">$B94</f>
        <v>91</v>
      </c>
      <c r="J94" s="15" t="n">
        <f aca="false">VLOOKUP($I94,RTS,2,0)</f>
        <v>0.0222179120879121</v>
      </c>
      <c r="K94" s="5" t="n">
        <f aca="false">(1/(1+J94))^I94</f>
        <v>0.135376321092291</v>
      </c>
      <c r="L94" s="1" t="n">
        <f aca="false">IF($D94&gt;Eindleeftijd,1,VLOOKUP($D94,Ervaringssterfte,IF(SoortDeelnemerHoofdverzekerde,2,4),0))</f>
        <v>1</v>
      </c>
      <c r="M94" s="74" t="n">
        <f aca="false">IF($D94&gt;Eindleeftijd,1,VLOOKUP($D94,qx,$C94-StartjaarTafels+2,0))</f>
        <v>1</v>
      </c>
      <c r="N94" s="75" t="n">
        <f aca="false">1-L94*M94</f>
        <v>0</v>
      </c>
      <c r="O94" s="75" t="n">
        <f aca="false">IF($I94=1,N94,O93*N94)</f>
        <v>0</v>
      </c>
      <c r="P94" s="5" t="n">
        <f aca="false">$K94*$G94*O94</f>
        <v>0</v>
      </c>
      <c r="Q94" s="5"/>
      <c r="R94" s="6" t="n">
        <f aca="false">I94-1</f>
        <v>90</v>
      </c>
      <c r="S94" s="15" t="n">
        <f aca="false">IF($R94=0,0,VLOOKUP($R94,RTS,2,0))</f>
        <v>0.0221942307692308</v>
      </c>
      <c r="T94" s="5" t="n">
        <f aca="false">(1/(1+S94))^R94</f>
        <v>0.138672934725382</v>
      </c>
      <c r="U94" s="1" t="n">
        <f aca="false">IF(R94=0,0,IF($D94&gt;Eindleeftijd,1,VLOOKUP($D94-1,Ervaringssterfte,IF(SoortDeelnemerHoofdverzekerde,2,4),0)))</f>
        <v>1</v>
      </c>
      <c r="V94" s="74" t="n">
        <f aca="false">IF(R94=0,0,IF($D94&gt;Eindleeftijd,1,VLOOKUP($D94-1,qx,$C94-1-StartjaarTafels+2,0)))</f>
        <v>1</v>
      </c>
      <c r="W94" s="75" t="n">
        <f aca="false">1-U94*V94</f>
        <v>0</v>
      </c>
      <c r="X94" s="75" t="n">
        <f aca="false">IF($R94=0,W94,X93*W94)</f>
        <v>0</v>
      </c>
      <c r="Y94" s="5" t="n">
        <f aca="false">$T94*$G94*X94</f>
        <v>0</v>
      </c>
      <c r="AA94" s="73" t="n">
        <f aca="false">$B94</f>
        <v>91</v>
      </c>
      <c r="AB94" s="15" t="n">
        <f aca="false">VLOOKUP($AA94,RTS,2,0)</f>
        <v>0.0222179120879121</v>
      </c>
      <c r="AC94" s="5" t="n">
        <f aca="false">(1/(1+AB94))^AA94</f>
        <v>0.135376321092291</v>
      </c>
      <c r="AD94" s="1" t="n">
        <f aca="false">IF($D94&gt;Eindleeftijd,1,VLOOKUP($D94,Ervaringssterfte,IF(SoortDeelnemerHoofdverzekerde,3,5),0))</f>
        <v>1</v>
      </c>
      <c r="AE94" s="74" t="n">
        <f aca="false">IF($D94&gt;Eindleeftijd,1,VLOOKUP($D94,qy,$C94-StartjaarTafels+2,0))</f>
        <v>1</v>
      </c>
      <c r="AF94" s="75" t="n">
        <f aca="false">1-AD94*AE94</f>
        <v>0</v>
      </c>
      <c r="AG94" s="75" t="n">
        <f aca="false">IF($AA94=1,AF94,AG93*AF94)</f>
        <v>0</v>
      </c>
      <c r="AH94" s="5" t="n">
        <f aca="false">$AC94*$G94*AG94</f>
        <v>0</v>
      </c>
      <c r="AI94" s="5"/>
      <c r="AJ94" s="6" t="n">
        <f aca="false">AA94-1</f>
        <v>90</v>
      </c>
      <c r="AK94" s="15" t="n">
        <f aca="false">IF($AJ94=0,0,VLOOKUP($AJ94,RTS,2,0))</f>
        <v>0.0221942307692308</v>
      </c>
      <c r="AL94" s="5" t="n">
        <f aca="false">(1/(1+AK94))^AJ94</f>
        <v>0.138672934725382</v>
      </c>
      <c r="AM94" s="1" t="n">
        <f aca="false">IF(AJ94=0,0,IF($D94&gt;Eindleeftijd,1,VLOOKUP($D94-1,Ervaringssterfte,IF(SoortDeelnemerHoofdverzekerde,3,5),0)))</f>
        <v>1</v>
      </c>
      <c r="AN94" s="74" t="n">
        <f aca="false">IF(AJ94=0,0,IF($D94&gt;Eindleeftijd,1,VLOOKUP($D94-1,qy,$C94-1-StartjaarTafels+2,0)))</f>
        <v>1</v>
      </c>
      <c r="AO94" s="75" t="n">
        <f aca="false">1-AM94*AN94</f>
        <v>0</v>
      </c>
      <c r="AP94" s="75" t="n">
        <f aca="false">IF($AJ94=0,AO94,AP93*AO94)</f>
        <v>0</v>
      </c>
      <c r="AQ94" s="5" t="n">
        <f aca="false">$AL94*$G94*AP94</f>
        <v>0</v>
      </c>
    </row>
    <row r="95" customFormat="false" ht="15" hidden="false" customHeight="true" outlineLevel="0" collapsed="false">
      <c r="B95" s="1" t="n">
        <f aca="false">B94+1</f>
        <v>92</v>
      </c>
      <c r="C95" s="1" t="n">
        <f aca="false">IF(B95=1,Berekeningsjaar,C94+1)</f>
        <v>2117</v>
      </c>
      <c r="D95" s="1" t="n">
        <f aca="false">IF(B95=1,LeeftijdJaarBerDatum,D94+1)</f>
        <v>132</v>
      </c>
      <c r="E95" s="5" t="n">
        <f aca="false">MIN(1,B95/Spreidingsduur)</f>
        <v>1</v>
      </c>
      <c r="F95" s="5" t="n">
        <f aca="false">IF(IsDirectIngaand,IF(NOT(IsLevenslang),IF(D95&lt;EindLeeftijdJaarUitkering,1,0),1),IF(AND(D95&gt;=StartLeeftijdJaarUitkering,IF(NOT(IsLevenslang),D95&lt;EindLeeftijdJaarUitkering,TRUE())),1,0))</f>
        <v>0</v>
      </c>
      <c r="G95" s="9" t="n">
        <f aca="false">((IF(StijgendeFunctieMeenemen=SchalingsfactorMeenemen,1,0)+IF(OR(StijgendeFunctieMeenemen,SchalingsfactorMeenemen),IF(StijgendeFunctieMeenemen,E95,0)*IF(SchalingsfactorMeenemen,SchalingsfactorPercentage,1),0))*IF(AND(OR(IsDirectIngaand,AND(NOT(IsDirectIngaand),D95&gt;=StartLeeftijdJaarUitkering)),OR(IsLevenslang,AND(NOT(IsLevenslang),D95&lt;EindLeeftijdJaarUitkering))),1,0))*F95*(1+StijgingDalingUitkering)^(B95-1)</f>
        <v>0</v>
      </c>
      <c r="H95" s="9"/>
      <c r="I95" s="73" t="n">
        <f aca="false">$B95</f>
        <v>92</v>
      </c>
      <c r="J95" s="15" t="n">
        <f aca="false">VLOOKUP($I95,RTS,2,0)</f>
        <v>0.0222415934065934</v>
      </c>
      <c r="K95" s="5" t="n">
        <f aca="false">(1/(1+J95))^I95</f>
        <v>0.132151959763317</v>
      </c>
      <c r="L95" s="1" t="n">
        <f aca="false">IF($D95&gt;Eindleeftijd,1,VLOOKUP($D95,Ervaringssterfte,IF(SoortDeelnemerHoofdverzekerde,2,4),0))</f>
        <v>1</v>
      </c>
      <c r="M95" s="74" t="n">
        <f aca="false">IF($D95&gt;Eindleeftijd,1,VLOOKUP($D95,qx,$C95-StartjaarTafels+2,0))</f>
        <v>1</v>
      </c>
      <c r="N95" s="75" t="n">
        <f aca="false">1-L95*M95</f>
        <v>0</v>
      </c>
      <c r="O95" s="75" t="n">
        <f aca="false">IF($I95=1,N95,O94*N95)</f>
        <v>0</v>
      </c>
      <c r="P95" s="5" t="n">
        <f aca="false">$K95*$G95*O95</f>
        <v>0</v>
      </c>
      <c r="Q95" s="5"/>
      <c r="R95" s="6" t="n">
        <f aca="false">I95-1</f>
        <v>91</v>
      </c>
      <c r="S95" s="15" t="n">
        <f aca="false">IF($R95=0,0,VLOOKUP($R95,RTS,2,0))</f>
        <v>0.0222179120879121</v>
      </c>
      <c r="T95" s="5" t="n">
        <f aca="false">(1/(1+S95))^R95</f>
        <v>0.135376321092291</v>
      </c>
      <c r="U95" s="1" t="n">
        <f aca="false">IF(R95=0,0,IF($D95&gt;Eindleeftijd,1,VLOOKUP($D95-1,Ervaringssterfte,IF(SoortDeelnemerHoofdverzekerde,2,4),0)))</f>
        <v>1</v>
      </c>
      <c r="V95" s="74" t="n">
        <f aca="false">IF(R95=0,0,IF($D95&gt;Eindleeftijd,1,VLOOKUP($D95-1,qx,$C95-1-StartjaarTafels+2,0)))</f>
        <v>1</v>
      </c>
      <c r="W95" s="75" t="n">
        <f aca="false">1-U95*V95</f>
        <v>0</v>
      </c>
      <c r="X95" s="75" t="n">
        <f aca="false">IF($R95=0,W95,X94*W95)</f>
        <v>0</v>
      </c>
      <c r="Y95" s="5" t="n">
        <f aca="false">$T95*$G95*X95</f>
        <v>0</v>
      </c>
      <c r="AA95" s="73" t="n">
        <f aca="false">$B95</f>
        <v>92</v>
      </c>
      <c r="AB95" s="15" t="n">
        <f aca="false">VLOOKUP($AA95,RTS,2,0)</f>
        <v>0.0222415934065934</v>
      </c>
      <c r="AC95" s="5" t="n">
        <f aca="false">(1/(1+AB95))^AA95</f>
        <v>0.132151959763317</v>
      </c>
      <c r="AD95" s="1" t="n">
        <f aca="false">IF($D95&gt;Eindleeftijd,1,VLOOKUP($D95,Ervaringssterfte,IF(SoortDeelnemerHoofdverzekerde,3,5),0))</f>
        <v>1</v>
      </c>
      <c r="AE95" s="74" t="n">
        <f aca="false">IF($D95&gt;Eindleeftijd,1,VLOOKUP($D95,qy,$C95-StartjaarTafels+2,0))</f>
        <v>1</v>
      </c>
      <c r="AF95" s="75" t="n">
        <f aca="false">1-AD95*AE95</f>
        <v>0</v>
      </c>
      <c r="AG95" s="75" t="n">
        <f aca="false">IF($AA95=1,AF95,AG94*AF95)</f>
        <v>0</v>
      </c>
      <c r="AH95" s="5" t="n">
        <f aca="false">$AC95*$G95*AG95</f>
        <v>0</v>
      </c>
      <c r="AI95" s="5"/>
      <c r="AJ95" s="6" t="n">
        <f aca="false">AA95-1</f>
        <v>91</v>
      </c>
      <c r="AK95" s="15" t="n">
        <f aca="false">IF($AJ95=0,0,VLOOKUP($AJ95,RTS,2,0))</f>
        <v>0.0222179120879121</v>
      </c>
      <c r="AL95" s="5" t="n">
        <f aca="false">(1/(1+AK95))^AJ95</f>
        <v>0.135376321092291</v>
      </c>
      <c r="AM95" s="1" t="n">
        <f aca="false">IF(AJ95=0,0,IF($D95&gt;Eindleeftijd,1,VLOOKUP($D95-1,Ervaringssterfte,IF(SoortDeelnemerHoofdverzekerde,3,5),0)))</f>
        <v>1</v>
      </c>
      <c r="AN95" s="74" t="n">
        <f aca="false">IF(AJ95=0,0,IF($D95&gt;Eindleeftijd,1,VLOOKUP($D95-1,qy,$C95-1-StartjaarTafels+2,0)))</f>
        <v>1</v>
      </c>
      <c r="AO95" s="75" t="n">
        <f aca="false">1-AM95*AN95</f>
        <v>0</v>
      </c>
      <c r="AP95" s="75" t="n">
        <f aca="false">IF($AJ95=0,AO95,AP94*AO95)</f>
        <v>0</v>
      </c>
      <c r="AQ95" s="5" t="n">
        <f aca="false">$AL95*$G95*AP95</f>
        <v>0</v>
      </c>
    </row>
    <row r="96" customFormat="false" ht="15" hidden="false" customHeight="true" outlineLevel="0" collapsed="false">
      <c r="B96" s="1" t="n">
        <f aca="false">B95+1</f>
        <v>93</v>
      </c>
      <c r="C96" s="1" t="n">
        <f aca="false">IF(B96=1,Berekeningsjaar,C95+1)</f>
        <v>2118</v>
      </c>
      <c r="D96" s="1" t="n">
        <f aca="false">IF(B96=1,LeeftijdJaarBerDatum,D95+1)</f>
        <v>133</v>
      </c>
      <c r="E96" s="5" t="n">
        <f aca="false">MIN(1,B96/Spreidingsduur)</f>
        <v>1</v>
      </c>
      <c r="F96" s="5" t="n">
        <f aca="false">IF(IsDirectIngaand,IF(NOT(IsLevenslang),IF(D96&lt;EindLeeftijdJaarUitkering,1,0),1),IF(AND(D96&gt;=StartLeeftijdJaarUitkering,IF(NOT(IsLevenslang),D96&lt;EindLeeftijdJaarUitkering,TRUE())),1,0))</f>
        <v>0</v>
      </c>
      <c r="G96" s="9" t="n">
        <f aca="false">((IF(StijgendeFunctieMeenemen=SchalingsfactorMeenemen,1,0)+IF(OR(StijgendeFunctieMeenemen,SchalingsfactorMeenemen),IF(StijgendeFunctieMeenemen,E96,0)*IF(SchalingsfactorMeenemen,SchalingsfactorPercentage,1),0))*IF(AND(OR(IsDirectIngaand,AND(NOT(IsDirectIngaand),D96&gt;=StartLeeftijdJaarUitkering)),OR(IsLevenslang,AND(NOT(IsLevenslang),D96&lt;EindLeeftijdJaarUitkering))),1,0))*F96*(1+StijgingDalingUitkering)^(B96-1)</f>
        <v>0</v>
      </c>
      <c r="H96" s="9"/>
      <c r="I96" s="73" t="n">
        <f aca="false">$B96</f>
        <v>93</v>
      </c>
      <c r="J96" s="15" t="n">
        <f aca="false">VLOOKUP($I96,RTS,2,0)</f>
        <v>0.0222652747252747</v>
      </c>
      <c r="K96" s="5" t="n">
        <f aca="false">(1/(1+J96))^I96</f>
        <v>0.128998424971247</v>
      </c>
      <c r="L96" s="1" t="n">
        <f aca="false">IF($D96&gt;Eindleeftijd,1,VLOOKUP($D96,Ervaringssterfte,IF(SoortDeelnemerHoofdverzekerde,2,4),0))</f>
        <v>1</v>
      </c>
      <c r="M96" s="74" t="n">
        <f aca="false">IF($D96&gt;Eindleeftijd,1,VLOOKUP($D96,qx,$C96-StartjaarTafels+2,0))</f>
        <v>1</v>
      </c>
      <c r="N96" s="75" t="n">
        <f aca="false">1-L96*M96</f>
        <v>0</v>
      </c>
      <c r="O96" s="75" t="n">
        <f aca="false">IF($I96=1,N96,O95*N96)</f>
        <v>0</v>
      </c>
      <c r="P96" s="5" t="n">
        <f aca="false">$K96*$G96*O96</f>
        <v>0</v>
      </c>
      <c r="Q96" s="5"/>
      <c r="R96" s="6" t="n">
        <f aca="false">I96-1</f>
        <v>92</v>
      </c>
      <c r="S96" s="15" t="n">
        <f aca="false">IF($R96=0,0,VLOOKUP($R96,RTS,2,0))</f>
        <v>0.0222415934065934</v>
      </c>
      <c r="T96" s="5" t="n">
        <f aca="false">(1/(1+S96))^R96</f>
        <v>0.132151959763317</v>
      </c>
      <c r="U96" s="1" t="n">
        <f aca="false">IF(R96=0,0,IF($D96&gt;Eindleeftijd,1,VLOOKUP($D96-1,Ervaringssterfte,IF(SoortDeelnemerHoofdverzekerde,2,4),0)))</f>
        <v>1</v>
      </c>
      <c r="V96" s="74" t="n">
        <f aca="false">IF(R96=0,0,IF($D96&gt;Eindleeftijd,1,VLOOKUP($D96-1,qx,$C96-1-StartjaarTafels+2,0)))</f>
        <v>1</v>
      </c>
      <c r="W96" s="75" t="n">
        <f aca="false">1-U96*V96</f>
        <v>0</v>
      </c>
      <c r="X96" s="75" t="n">
        <f aca="false">IF($R96=0,W96,X95*W96)</f>
        <v>0</v>
      </c>
      <c r="Y96" s="5" t="n">
        <f aca="false">$T96*$G96*X96</f>
        <v>0</v>
      </c>
      <c r="AA96" s="73" t="n">
        <f aca="false">$B96</f>
        <v>93</v>
      </c>
      <c r="AB96" s="15" t="n">
        <f aca="false">VLOOKUP($AA96,RTS,2,0)</f>
        <v>0.0222652747252747</v>
      </c>
      <c r="AC96" s="5" t="n">
        <f aca="false">(1/(1+AB96))^AA96</f>
        <v>0.128998424971247</v>
      </c>
      <c r="AD96" s="1" t="n">
        <f aca="false">IF($D96&gt;Eindleeftijd,1,VLOOKUP($D96,Ervaringssterfte,IF(SoortDeelnemerHoofdverzekerde,3,5),0))</f>
        <v>1</v>
      </c>
      <c r="AE96" s="74" t="n">
        <f aca="false">IF($D96&gt;Eindleeftijd,1,VLOOKUP($D96,qy,$C96-StartjaarTafels+2,0))</f>
        <v>1</v>
      </c>
      <c r="AF96" s="75" t="n">
        <f aca="false">1-AD96*AE96</f>
        <v>0</v>
      </c>
      <c r="AG96" s="75" t="n">
        <f aca="false">IF($AA96=1,AF96,AG95*AF96)</f>
        <v>0</v>
      </c>
      <c r="AH96" s="5" t="n">
        <f aca="false">$AC96*$G96*AG96</f>
        <v>0</v>
      </c>
      <c r="AI96" s="5"/>
      <c r="AJ96" s="6" t="n">
        <f aca="false">AA96-1</f>
        <v>92</v>
      </c>
      <c r="AK96" s="15" t="n">
        <f aca="false">IF($AJ96=0,0,VLOOKUP($AJ96,RTS,2,0))</f>
        <v>0.0222415934065934</v>
      </c>
      <c r="AL96" s="5" t="n">
        <f aca="false">(1/(1+AK96))^AJ96</f>
        <v>0.132151959763317</v>
      </c>
      <c r="AM96" s="1" t="n">
        <f aca="false">IF(AJ96=0,0,IF($D96&gt;Eindleeftijd,1,VLOOKUP($D96-1,Ervaringssterfte,IF(SoortDeelnemerHoofdverzekerde,3,5),0)))</f>
        <v>1</v>
      </c>
      <c r="AN96" s="74" t="n">
        <f aca="false">IF(AJ96=0,0,IF($D96&gt;Eindleeftijd,1,VLOOKUP($D96-1,qy,$C96-1-StartjaarTafels+2,0)))</f>
        <v>1</v>
      </c>
      <c r="AO96" s="75" t="n">
        <f aca="false">1-AM96*AN96</f>
        <v>0</v>
      </c>
      <c r="AP96" s="75" t="n">
        <f aca="false">IF($AJ96=0,AO96,AP95*AO96)</f>
        <v>0</v>
      </c>
      <c r="AQ96" s="5" t="n">
        <f aca="false">$AL96*$G96*AP96</f>
        <v>0</v>
      </c>
    </row>
    <row r="97" customFormat="false" ht="15" hidden="false" customHeight="true" outlineLevel="0" collapsed="false">
      <c r="B97" s="1" t="n">
        <f aca="false">B96+1</f>
        <v>94</v>
      </c>
      <c r="C97" s="1" t="n">
        <f aca="false">IF(B97=1,Berekeningsjaar,C96+1)</f>
        <v>2119</v>
      </c>
      <c r="D97" s="1" t="n">
        <f aca="false">IF(B97=1,LeeftijdJaarBerDatum,D96+1)</f>
        <v>134</v>
      </c>
      <c r="E97" s="5" t="n">
        <f aca="false">MIN(1,B97/Spreidingsduur)</f>
        <v>1</v>
      </c>
      <c r="F97" s="5" t="n">
        <f aca="false">IF(IsDirectIngaand,IF(NOT(IsLevenslang),IF(D97&lt;EindLeeftijdJaarUitkering,1,0),1),IF(AND(D97&gt;=StartLeeftijdJaarUitkering,IF(NOT(IsLevenslang),D97&lt;EindLeeftijdJaarUitkering,TRUE())),1,0))</f>
        <v>0</v>
      </c>
      <c r="G97" s="9" t="n">
        <f aca="false">((IF(StijgendeFunctieMeenemen=SchalingsfactorMeenemen,1,0)+IF(OR(StijgendeFunctieMeenemen,SchalingsfactorMeenemen),IF(StijgendeFunctieMeenemen,E97,0)*IF(SchalingsfactorMeenemen,SchalingsfactorPercentage,1),0))*IF(AND(OR(IsDirectIngaand,AND(NOT(IsDirectIngaand),D97&gt;=StartLeeftijdJaarUitkering)),OR(IsLevenslang,AND(NOT(IsLevenslang),D97&lt;EindLeeftijdJaarUitkering))),1,0))*F97*(1+StijgingDalingUitkering)^(B97-1)</f>
        <v>0</v>
      </c>
      <c r="H97" s="9"/>
      <c r="I97" s="73" t="n">
        <f aca="false">$B97</f>
        <v>94</v>
      </c>
      <c r="J97" s="15" t="n">
        <f aca="false">VLOOKUP($I97,RTS,2,0)</f>
        <v>0.022288956043956</v>
      </c>
      <c r="K97" s="5" t="n">
        <f aca="false">(1/(1+J97))^I97</f>
        <v>0.125914315207872</v>
      </c>
      <c r="L97" s="1" t="n">
        <f aca="false">IF($D97&gt;Eindleeftijd,1,VLOOKUP($D97,Ervaringssterfte,IF(SoortDeelnemerHoofdverzekerde,2,4),0))</f>
        <v>1</v>
      </c>
      <c r="M97" s="74" t="n">
        <f aca="false">IF($D97&gt;Eindleeftijd,1,VLOOKUP($D97,qx,$C97-StartjaarTafels+2,0))</f>
        <v>1</v>
      </c>
      <c r="N97" s="75" t="n">
        <f aca="false">1-L97*M97</f>
        <v>0</v>
      </c>
      <c r="O97" s="75" t="n">
        <f aca="false">IF($I97=1,N97,O96*N97)</f>
        <v>0</v>
      </c>
      <c r="P97" s="5" t="n">
        <f aca="false">$K97*$G97*O97</f>
        <v>0</v>
      </c>
      <c r="Q97" s="5"/>
      <c r="R97" s="6" t="n">
        <f aca="false">I97-1</f>
        <v>93</v>
      </c>
      <c r="S97" s="15" t="n">
        <f aca="false">IF($R97=0,0,VLOOKUP($R97,RTS,2,0))</f>
        <v>0.0222652747252747</v>
      </c>
      <c r="T97" s="5" t="n">
        <f aca="false">(1/(1+S97))^R97</f>
        <v>0.128998424971247</v>
      </c>
      <c r="U97" s="1" t="n">
        <f aca="false">IF(R97=0,0,IF($D97&gt;Eindleeftijd,1,VLOOKUP($D97-1,Ervaringssterfte,IF(SoortDeelnemerHoofdverzekerde,2,4),0)))</f>
        <v>1</v>
      </c>
      <c r="V97" s="74" t="n">
        <f aca="false">IF(R97=0,0,IF($D97&gt;Eindleeftijd,1,VLOOKUP($D97-1,qx,$C97-1-StartjaarTafels+2,0)))</f>
        <v>1</v>
      </c>
      <c r="W97" s="75" t="n">
        <f aca="false">1-U97*V97</f>
        <v>0</v>
      </c>
      <c r="X97" s="75" t="n">
        <f aca="false">IF($R97=0,W97,X96*W97)</f>
        <v>0</v>
      </c>
      <c r="Y97" s="5" t="n">
        <f aca="false">$T97*$G97*X97</f>
        <v>0</v>
      </c>
      <c r="AA97" s="73" t="n">
        <f aca="false">$B97</f>
        <v>94</v>
      </c>
      <c r="AB97" s="15" t="n">
        <f aca="false">VLOOKUP($AA97,RTS,2,0)</f>
        <v>0.022288956043956</v>
      </c>
      <c r="AC97" s="5" t="n">
        <f aca="false">(1/(1+AB97))^AA97</f>
        <v>0.125914315207872</v>
      </c>
      <c r="AD97" s="1" t="n">
        <f aca="false">IF($D97&gt;Eindleeftijd,1,VLOOKUP($D97,Ervaringssterfte,IF(SoortDeelnemerHoofdverzekerde,3,5),0))</f>
        <v>1</v>
      </c>
      <c r="AE97" s="74" t="n">
        <f aca="false">IF($D97&gt;Eindleeftijd,1,VLOOKUP($D97,qy,$C97-StartjaarTafels+2,0))</f>
        <v>1</v>
      </c>
      <c r="AF97" s="75" t="n">
        <f aca="false">1-AD97*AE97</f>
        <v>0</v>
      </c>
      <c r="AG97" s="75" t="n">
        <f aca="false">IF($AA97=1,AF97,AG96*AF97)</f>
        <v>0</v>
      </c>
      <c r="AH97" s="5" t="n">
        <f aca="false">$AC97*$G97*AG97</f>
        <v>0</v>
      </c>
      <c r="AI97" s="5"/>
      <c r="AJ97" s="6" t="n">
        <f aca="false">AA97-1</f>
        <v>93</v>
      </c>
      <c r="AK97" s="15" t="n">
        <f aca="false">IF($AJ97=0,0,VLOOKUP($AJ97,RTS,2,0))</f>
        <v>0.0222652747252747</v>
      </c>
      <c r="AL97" s="5" t="n">
        <f aca="false">(1/(1+AK97))^AJ97</f>
        <v>0.128998424971247</v>
      </c>
      <c r="AM97" s="1" t="n">
        <f aca="false">IF(AJ97=0,0,IF($D97&gt;Eindleeftijd,1,VLOOKUP($D97-1,Ervaringssterfte,IF(SoortDeelnemerHoofdverzekerde,3,5),0)))</f>
        <v>1</v>
      </c>
      <c r="AN97" s="74" t="n">
        <f aca="false">IF(AJ97=0,0,IF($D97&gt;Eindleeftijd,1,VLOOKUP($D97-1,qy,$C97-1-StartjaarTafels+2,0)))</f>
        <v>1</v>
      </c>
      <c r="AO97" s="75" t="n">
        <f aca="false">1-AM97*AN97</f>
        <v>0</v>
      </c>
      <c r="AP97" s="75" t="n">
        <f aca="false">IF($AJ97=0,AO97,AP96*AO97)</f>
        <v>0</v>
      </c>
      <c r="AQ97" s="5" t="n">
        <f aca="false">$AL97*$G97*AP97</f>
        <v>0</v>
      </c>
    </row>
    <row r="98" customFormat="false" ht="15" hidden="false" customHeight="true" outlineLevel="0" collapsed="false">
      <c r="B98" s="1" t="n">
        <f aca="false">B97+1</f>
        <v>95</v>
      </c>
      <c r="C98" s="1" t="n">
        <f aca="false">IF(B98=1,Berekeningsjaar,C97+1)</f>
        <v>2120</v>
      </c>
      <c r="D98" s="1" t="n">
        <f aca="false">IF(B98=1,LeeftijdJaarBerDatum,D97+1)</f>
        <v>135</v>
      </c>
      <c r="E98" s="5" t="n">
        <f aca="false">MIN(1,B98/Spreidingsduur)</f>
        <v>1</v>
      </c>
      <c r="F98" s="5" t="n">
        <f aca="false">IF(IsDirectIngaand,IF(NOT(IsLevenslang),IF(D98&lt;EindLeeftijdJaarUitkering,1,0),1),IF(AND(D98&gt;=StartLeeftijdJaarUitkering,IF(NOT(IsLevenslang),D98&lt;EindLeeftijdJaarUitkering,TRUE())),1,0))</f>
        <v>0</v>
      </c>
      <c r="G98" s="9" t="n">
        <f aca="false">((IF(StijgendeFunctieMeenemen=SchalingsfactorMeenemen,1,0)+IF(OR(StijgendeFunctieMeenemen,SchalingsfactorMeenemen),IF(StijgendeFunctieMeenemen,E98,0)*IF(SchalingsfactorMeenemen,SchalingsfactorPercentage,1),0))*IF(AND(OR(IsDirectIngaand,AND(NOT(IsDirectIngaand),D98&gt;=StartLeeftijdJaarUitkering)),OR(IsLevenslang,AND(NOT(IsLevenslang),D98&lt;EindLeeftijdJaarUitkering))),1,0))*F98*(1+StijgingDalingUitkering)^(B98-1)</f>
        <v>0</v>
      </c>
      <c r="H98" s="9"/>
      <c r="I98" s="73" t="n">
        <f aca="false">$B98</f>
        <v>95</v>
      </c>
      <c r="J98" s="15" t="n">
        <f aca="false">VLOOKUP($I98,RTS,2,0)</f>
        <v>0.0223126373626374</v>
      </c>
      <c r="K98" s="5" t="n">
        <f aca="false">(1/(1+J98))^I98</f>
        <v>0.122898252902122</v>
      </c>
      <c r="L98" s="1" t="n">
        <f aca="false">IF($D98&gt;Eindleeftijd,1,VLOOKUP($D98,Ervaringssterfte,IF(SoortDeelnemerHoofdverzekerde,2,4),0))</f>
        <v>1</v>
      </c>
      <c r="M98" s="74" t="n">
        <f aca="false">IF($D98&gt;Eindleeftijd,1,VLOOKUP($D98,qx,$C98-StartjaarTafels+2,0))</f>
        <v>1</v>
      </c>
      <c r="N98" s="75" t="n">
        <f aca="false">1-L98*M98</f>
        <v>0</v>
      </c>
      <c r="O98" s="75" t="n">
        <f aca="false">IF($I98=1,N98,O97*N98)</f>
        <v>0</v>
      </c>
      <c r="P98" s="5" t="n">
        <f aca="false">$K98*$G98*O98</f>
        <v>0</v>
      </c>
      <c r="Q98" s="5"/>
      <c r="R98" s="6" t="n">
        <f aca="false">I98-1</f>
        <v>94</v>
      </c>
      <c r="S98" s="15" t="n">
        <f aca="false">IF($R98=0,0,VLOOKUP($R98,RTS,2,0))</f>
        <v>0.022288956043956</v>
      </c>
      <c r="T98" s="5" t="n">
        <f aca="false">(1/(1+S98))^R98</f>
        <v>0.125914315207872</v>
      </c>
      <c r="U98" s="1" t="n">
        <f aca="false">IF(R98=0,0,IF($D98&gt;Eindleeftijd,1,VLOOKUP($D98-1,Ervaringssterfte,IF(SoortDeelnemerHoofdverzekerde,2,4),0)))</f>
        <v>1</v>
      </c>
      <c r="V98" s="74" t="n">
        <f aca="false">IF(R98=0,0,IF($D98&gt;Eindleeftijd,1,VLOOKUP($D98-1,qx,$C98-1-StartjaarTafels+2,0)))</f>
        <v>1</v>
      </c>
      <c r="W98" s="75" t="n">
        <f aca="false">1-U98*V98</f>
        <v>0</v>
      </c>
      <c r="X98" s="75" t="n">
        <f aca="false">IF($R98=0,W98,X97*W98)</f>
        <v>0</v>
      </c>
      <c r="Y98" s="5" t="n">
        <f aca="false">$T98*$G98*X98</f>
        <v>0</v>
      </c>
      <c r="AA98" s="73" t="n">
        <f aca="false">$B98</f>
        <v>95</v>
      </c>
      <c r="AB98" s="15" t="n">
        <f aca="false">VLOOKUP($AA98,RTS,2,0)</f>
        <v>0.0223126373626374</v>
      </c>
      <c r="AC98" s="5" t="n">
        <f aca="false">(1/(1+AB98))^AA98</f>
        <v>0.122898252902122</v>
      </c>
      <c r="AD98" s="1" t="n">
        <f aca="false">IF($D98&gt;Eindleeftijd,1,VLOOKUP($D98,Ervaringssterfte,IF(SoortDeelnemerHoofdverzekerde,3,5),0))</f>
        <v>1</v>
      </c>
      <c r="AE98" s="74" t="n">
        <f aca="false">IF($D98&gt;Eindleeftijd,1,VLOOKUP($D98,qy,$C98-StartjaarTafels+2,0))</f>
        <v>1</v>
      </c>
      <c r="AF98" s="75" t="n">
        <f aca="false">1-AD98*AE98</f>
        <v>0</v>
      </c>
      <c r="AG98" s="75" t="n">
        <f aca="false">IF($AA98=1,AF98,AG97*AF98)</f>
        <v>0</v>
      </c>
      <c r="AH98" s="5" t="n">
        <f aca="false">$AC98*$G98*AG98</f>
        <v>0</v>
      </c>
      <c r="AI98" s="5"/>
      <c r="AJ98" s="6" t="n">
        <f aca="false">AA98-1</f>
        <v>94</v>
      </c>
      <c r="AK98" s="15" t="n">
        <f aca="false">IF($AJ98=0,0,VLOOKUP($AJ98,RTS,2,0))</f>
        <v>0.022288956043956</v>
      </c>
      <c r="AL98" s="5" t="n">
        <f aca="false">(1/(1+AK98))^AJ98</f>
        <v>0.125914315207872</v>
      </c>
      <c r="AM98" s="1" t="n">
        <f aca="false">IF(AJ98=0,0,IF($D98&gt;Eindleeftijd,1,VLOOKUP($D98-1,Ervaringssterfte,IF(SoortDeelnemerHoofdverzekerde,3,5),0)))</f>
        <v>1</v>
      </c>
      <c r="AN98" s="74" t="n">
        <f aca="false">IF(AJ98=0,0,IF($D98&gt;Eindleeftijd,1,VLOOKUP($D98-1,qy,$C98-1-StartjaarTafels+2,0)))</f>
        <v>1</v>
      </c>
      <c r="AO98" s="75" t="n">
        <f aca="false">1-AM98*AN98</f>
        <v>0</v>
      </c>
      <c r="AP98" s="75" t="n">
        <f aca="false">IF($AJ98=0,AO98,AP97*AO98)</f>
        <v>0</v>
      </c>
      <c r="AQ98" s="5" t="n">
        <f aca="false">$AL98*$G98*AP98</f>
        <v>0</v>
      </c>
    </row>
    <row r="99" customFormat="false" ht="15" hidden="false" customHeight="true" outlineLevel="0" collapsed="false">
      <c r="B99" s="1" t="n">
        <f aca="false">B98+1</f>
        <v>96</v>
      </c>
      <c r="C99" s="1" t="n">
        <f aca="false">IF(B99=1,Berekeningsjaar,C98+1)</f>
        <v>2121</v>
      </c>
      <c r="D99" s="1" t="n">
        <f aca="false">IF(B99=1,LeeftijdJaarBerDatum,D98+1)</f>
        <v>136</v>
      </c>
      <c r="E99" s="5" t="n">
        <f aca="false">MIN(1,B99/Spreidingsduur)</f>
        <v>1</v>
      </c>
      <c r="F99" s="5" t="n">
        <f aca="false">IF(IsDirectIngaand,IF(NOT(IsLevenslang),IF(D99&lt;EindLeeftijdJaarUitkering,1,0),1),IF(AND(D99&gt;=StartLeeftijdJaarUitkering,IF(NOT(IsLevenslang),D99&lt;EindLeeftijdJaarUitkering,TRUE())),1,0))</f>
        <v>0</v>
      </c>
      <c r="G99" s="9" t="n">
        <f aca="false">((IF(StijgendeFunctieMeenemen=SchalingsfactorMeenemen,1,0)+IF(OR(StijgendeFunctieMeenemen,SchalingsfactorMeenemen),IF(StijgendeFunctieMeenemen,E99,0)*IF(SchalingsfactorMeenemen,SchalingsfactorPercentage,1),0))*IF(AND(OR(IsDirectIngaand,AND(NOT(IsDirectIngaand),D99&gt;=StartLeeftijdJaarUitkering)),OR(IsLevenslang,AND(NOT(IsLevenslang),D99&lt;EindLeeftijdJaarUitkering))),1,0))*F99*(1+StijgingDalingUitkering)^(B99-1)</f>
        <v>0</v>
      </c>
      <c r="H99" s="9"/>
      <c r="I99" s="73" t="n">
        <f aca="false">$B99</f>
        <v>96</v>
      </c>
      <c r="J99" s="15" t="n">
        <f aca="false">VLOOKUP($I99,RTS,2,0)</f>
        <v>0.0223363186813187</v>
      </c>
      <c r="K99" s="5" t="n">
        <f aca="false">(1/(1+J99))^I99</f>
        <v>0.119948884100393</v>
      </c>
      <c r="L99" s="1" t="n">
        <f aca="false">IF($D99&gt;Eindleeftijd,1,VLOOKUP($D99,Ervaringssterfte,IF(SoortDeelnemerHoofdverzekerde,2,4),0))</f>
        <v>1</v>
      </c>
      <c r="M99" s="74" t="n">
        <f aca="false">IF($D99&gt;Eindleeftijd,1,VLOOKUP($D99,qx,$C99-StartjaarTafels+2,0))</f>
        <v>1</v>
      </c>
      <c r="N99" s="75" t="n">
        <f aca="false">1-L99*M99</f>
        <v>0</v>
      </c>
      <c r="O99" s="75" t="n">
        <f aca="false">IF($I99=1,N99,O98*N99)</f>
        <v>0</v>
      </c>
      <c r="P99" s="5" t="n">
        <f aca="false">$K99*$G99*O99</f>
        <v>0</v>
      </c>
      <c r="Q99" s="5"/>
      <c r="R99" s="6" t="n">
        <f aca="false">I99-1</f>
        <v>95</v>
      </c>
      <c r="S99" s="15" t="n">
        <f aca="false">IF($R99=0,0,VLOOKUP($R99,RTS,2,0))</f>
        <v>0.0223126373626374</v>
      </c>
      <c r="T99" s="5" t="n">
        <f aca="false">(1/(1+S99))^R99</f>
        <v>0.122898252902122</v>
      </c>
      <c r="U99" s="1" t="n">
        <f aca="false">IF(R99=0,0,IF($D99&gt;Eindleeftijd,1,VLOOKUP($D99-1,Ervaringssterfte,IF(SoortDeelnemerHoofdverzekerde,2,4),0)))</f>
        <v>1</v>
      </c>
      <c r="V99" s="74" t="n">
        <f aca="false">IF(R99=0,0,IF($D99&gt;Eindleeftijd,1,VLOOKUP($D99-1,qx,$C99-1-StartjaarTafels+2,0)))</f>
        <v>1</v>
      </c>
      <c r="W99" s="75" t="n">
        <f aca="false">1-U99*V99</f>
        <v>0</v>
      </c>
      <c r="X99" s="75" t="n">
        <f aca="false">IF($R99=0,W99,X98*W99)</f>
        <v>0</v>
      </c>
      <c r="Y99" s="5" t="n">
        <f aca="false">$T99*$G99*X99</f>
        <v>0</v>
      </c>
      <c r="AA99" s="73" t="n">
        <f aca="false">$B99</f>
        <v>96</v>
      </c>
      <c r="AB99" s="15" t="n">
        <f aca="false">VLOOKUP($AA99,RTS,2,0)</f>
        <v>0.0223363186813187</v>
      </c>
      <c r="AC99" s="5" t="n">
        <f aca="false">(1/(1+AB99))^AA99</f>
        <v>0.119948884100393</v>
      </c>
      <c r="AD99" s="1" t="n">
        <f aca="false">IF($D99&gt;Eindleeftijd,1,VLOOKUP($D99,Ervaringssterfte,IF(SoortDeelnemerHoofdverzekerde,3,5),0))</f>
        <v>1</v>
      </c>
      <c r="AE99" s="74" t="n">
        <f aca="false">IF($D99&gt;Eindleeftijd,1,VLOOKUP($D99,qy,$C99-StartjaarTafels+2,0))</f>
        <v>1</v>
      </c>
      <c r="AF99" s="75" t="n">
        <f aca="false">1-AD99*AE99</f>
        <v>0</v>
      </c>
      <c r="AG99" s="75" t="n">
        <f aca="false">IF($AA99=1,AF99,AG98*AF99)</f>
        <v>0</v>
      </c>
      <c r="AH99" s="5" t="n">
        <f aca="false">$AC99*$G99*AG99</f>
        <v>0</v>
      </c>
      <c r="AI99" s="5"/>
      <c r="AJ99" s="6" t="n">
        <f aca="false">AA99-1</f>
        <v>95</v>
      </c>
      <c r="AK99" s="15" t="n">
        <f aca="false">IF($AJ99=0,0,VLOOKUP($AJ99,RTS,2,0))</f>
        <v>0.0223126373626374</v>
      </c>
      <c r="AL99" s="5" t="n">
        <f aca="false">(1/(1+AK99))^AJ99</f>
        <v>0.122898252902122</v>
      </c>
      <c r="AM99" s="1" t="n">
        <f aca="false">IF(AJ99=0,0,IF($D99&gt;Eindleeftijd,1,VLOOKUP($D99-1,Ervaringssterfte,IF(SoortDeelnemerHoofdverzekerde,3,5),0)))</f>
        <v>1</v>
      </c>
      <c r="AN99" s="74" t="n">
        <f aca="false">IF(AJ99=0,0,IF($D99&gt;Eindleeftijd,1,VLOOKUP($D99-1,qy,$C99-1-StartjaarTafels+2,0)))</f>
        <v>1</v>
      </c>
      <c r="AO99" s="75" t="n">
        <f aca="false">1-AM99*AN99</f>
        <v>0</v>
      </c>
      <c r="AP99" s="75" t="n">
        <f aca="false">IF($AJ99=0,AO99,AP98*AO99)</f>
        <v>0</v>
      </c>
      <c r="AQ99" s="5" t="n">
        <f aca="false">$AL99*$G99*AP99</f>
        <v>0</v>
      </c>
    </row>
    <row r="100" customFormat="false" ht="15" hidden="false" customHeight="true" outlineLevel="0" collapsed="false">
      <c r="B100" s="1" t="n">
        <f aca="false">B99+1</f>
        <v>97</v>
      </c>
      <c r="C100" s="1" t="n">
        <f aca="false">IF(B100=1,Berekeningsjaar,C99+1)</f>
        <v>2122</v>
      </c>
      <c r="D100" s="1" t="n">
        <f aca="false">IF(B100=1,LeeftijdJaarBerDatum,D99+1)</f>
        <v>137</v>
      </c>
      <c r="E100" s="5" t="n">
        <f aca="false">MIN(1,B100/Spreidingsduur)</f>
        <v>1</v>
      </c>
      <c r="F100" s="5" t="n">
        <f aca="false">IF(IsDirectIngaand,IF(NOT(IsLevenslang),IF(D100&lt;EindLeeftijdJaarUitkering,1,0),1),IF(AND(D100&gt;=StartLeeftijdJaarUitkering,IF(NOT(IsLevenslang),D100&lt;EindLeeftijdJaarUitkering,TRUE())),1,0))</f>
        <v>0</v>
      </c>
      <c r="G100" s="9" t="n">
        <f aca="false">((IF(StijgendeFunctieMeenemen=SchalingsfactorMeenemen,1,0)+IF(OR(StijgendeFunctieMeenemen,SchalingsfactorMeenemen),IF(StijgendeFunctieMeenemen,E100,0)*IF(SchalingsfactorMeenemen,SchalingsfactorPercentage,1),0))*IF(AND(OR(IsDirectIngaand,AND(NOT(IsDirectIngaand),D100&gt;=StartLeeftijdJaarUitkering)),OR(IsLevenslang,AND(NOT(IsLevenslang),D100&lt;EindLeeftijdJaarUitkering))),1,0))*F100*(1+StijgingDalingUitkering)^(B100-1)</f>
        <v>0</v>
      </c>
      <c r="H100" s="9"/>
      <c r="I100" s="73" t="n">
        <f aca="false">$B100</f>
        <v>97</v>
      </c>
      <c r="J100" s="15" t="n">
        <f aca="false">VLOOKUP($I100,RTS,2,0)</f>
        <v>0.02236</v>
      </c>
      <c r="K100" s="5" t="n">
        <f aca="false">(1/(1+J100))^I100</f>
        <v>0.117064878149084</v>
      </c>
      <c r="L100" s="1" t="n">
        <f aca="false">IF($D100&gt;Eindleeftijd,1,VLOOKUP($D100,Ervaringssterfte,IF(SoortDeelnemerHoofdverzekerde,2,4),0))</f>
        <v>1</v>
      </c>
      <c r="M100" s="74" t="n">
        <f aca="false">IF($D100&gt;Eindleeftijd,1,VLOOKUP($D100,qx,$C100-StartjaarTafels+2,0))</f>
        <v>1</v>
      </c>
      <c r="N100" s="75" t="n">
        <f aca="false">1-L100*M100</f>
        <v>0</v>
      </c>
      <c r="O100" s="75" t="n">
        <f aca="false">IF($I100=1,N100,O99*N100)</f>
        <v>0</v>
      </c>
      <c r="P100" s="5" t="n">
        <f aca="false">$K100*$G100*O100</f>
        <v>0</v>
      </c>
      <c r="Q100" s="5"/>
      <c r="R100" s="6" t="n">
        <f aca="false">I100-1</f>
        <v>96</v>
      </c>
      <c r="S100" s="15" t="n">
        <f aca="false">IF($R100=0,0,VLOOKUP($R100,RTS,2,0))</f>
        <v>0.0223363186813187</v>
      </c>
      <c r="T100" s="5" t="n">
        <f aca="false">(1/(1+S100))^R100</f>
        <v>0.119948884100393</v>
      </c>
      <c r="U100" s="1" t="n">
        <f aca="false">IF(R100=0,0,IF($D100&gt;Eindleeftijd,1,VLOOKUP($D100-1,Ervaringssterfte,IF(SoortDeelnemerHoofdverzekerde,2,4),0)))</f>
        <v>1</v>
      </c>
      <c r="V100" s="74" t="n">
        <f aca="false">IF(R100=0,0,IF($D100&gt;Eindleeftijd,1,VLOOKUP($D100-1,qx,$C100-1-StartjaarTafels+2,0)))</f>
        <v>1</v>
      </c>
      <c r="W100" s="75" t="n">
        <f aca="false">1-U100*V100</f>
        <v>0</v>
      </c>
      <c r="X100" s="75" t="n">
        <f aca="false">IF($R100=0,W100,X99*W100)</f>
        <v>0</v>
      </c>
      <c r="Y100" s="5" t="n">
        <f aca="false">$T100*$G100*X100</f>
        <v>0</v>
      </c>
      <c r="AA100" s="73" t="n">
        <f aca="false">$B100</f>
        <v>97</v>
      </c>
      <c r="AB100" s="15" t="n">
        <f aca="false">VLOOKUP($AA100,RTS,2,0)</f>
        <v>0.02236</v>
      </c>
      <c r="AC100" s="5" t="n">
        <f aca="false">(1/(1+AB100))^AA100</f>
        <v>0.117064878149084</v>
      </c>
      <c r="AD100" s="1" t="n">
        <f aca="false">IF($D100&gt;Eindleeftijd,1,VLOOKUP($D100,Ervaringssterfte,IF(SoortDeelnemerHoofdverzekerde,3,5),0))</f>
        <v>1</v>
      </c>
      <c r="AE100" s="74" t="n">
        <f aca="false">IF($D100&gt;Eindleeftijd,1,VLOOKUP($D100,qy,$C100-StartjaarTafels+2,0))</f>
        <v>1</v>
      </c>
      <c r="AF100" s="75" t="n">
        <f aca="false">1-AD100*AE100</f>
        <v>0</v>
      </c>
      <c r="AG100" s="75" t="n">
        <f aca="false">IF($AA100=1,AF100,AG99*AF100)</f>
        <v>0</v>
      </c>
      <c r="AH100" s="5" t="n">
        <f aca="false">$AC100*$G100*AG100</f>
        <v>0</v>
      </c>
      <c r="AI100" s="5"/>
      <c r="AJ100" s="6" t="n">
        <f aca="false">AA100-1</f>
        <v>96</v>
      </c>
      <c r="AK100" s="15" t="n">
        <f aca="false">IF($AJ100=0,0,VLOOKUP($AJ100,RTS,2,0))</f>
        <v>0.0223363186813187</v>
      </c>
      <c r="AL100" s="5" t="n">
        <f aca="false">(1/(1+AK100))^AJ100</f>
        <v>0.119948884100393</v>
      </c>
      <c r="AM100" s="1" t="n">
        <f aca="false">IF(AJ100=0,0,IF($D100&gt;Eindleeftijd,1,VLOOKUP($D100-1,Ervaringssterfte,IF(SoortDeelnemerHoofdverzekerde,3,5),0)))</f>
        <v>1</v>
      </c>
      <c r="AN100" s="74" t="n">
        <f aca="false">IF(AJ100=0,0,IF($D100&gt;Eindleeftijd,1,VLOOKUP($D100-1,qy,$C100-1-StartjaarTafels+2,0)))</f>
        <v>1</v>
      </c>
      <c r="AO100" s="75" t="n">
        <f aca="false">1-AM100*AN100</f>
        <v>0</v>
      </c>
      <c r="AP100" s="75" t="n">
        <f aca="false">IF($AJ100=0,AO100,AP99*AO100)</f>
        <v>0</v>
      </c>
      <c r="AQ100" s="5" t="n">
        <f aca="false">$AL100*$G100*AP100</f>
        <v>0</v>
      </c>
    </row>
    <row r="101" customFormat="false" ht="15" hidden="false" customHeight="true" outlineLevel="0" collapsed="false">
      <c r="B101" s="1" t="n">
        <f aca="false">B100+1</f>
        <v>98</v>
      </c>
      <c r="C101" s="1" t="n">
        <f aca="false">IF(B101=1,Berekeningsjaar,C100+1)</f>
        <v>2123</v>
      </c>
      <c r="D101" s="1" t="n">
        <f aca="false">IF(B101=1,LeeftijdJaarBerDatum,D100+1)</f>
        <v>138</v>
      </c>
      <c r="E101" s="5" t="n">
        <f aca="false">MIN(1,B101/Spreidingsduur)</f>
        <v>1</v>
      </c>
      <c r="F101" s="5" t="n">
        <f aca="false">IF(IsDirectIngaand,IF(NOT(IsLevenslang),IF(D101&lt;EindLeeftijdJaarUitkering,1,0),1),IF(AND(D101&gt;=StartLeeftijdJaarUitkering,IF(NOT(IsLevenslang),D101&lt;EindLeeftijdJaarUitkering,TRUE())),1,0))</f>
        <v>0</v>
      </c>
      <c r="G101" s="9" t="n">
        <f aca="false">((IF(StijgendeFunctieMeenemen=SchalingsfactorMeenemen,1,0)+IF(OR(StijgendeFunctieMeenemen,SchalingsfactorMeenemen),IF(StijgendeFunctieMeenemen,E101,0)*IF(SchalingsfactorMeenemen,SchalingsfactorPercentage,1),0))*IF(AND(OR(IsDirectIngaand,AND(NOT(IsDirectIngaand),D101&gt;=StartLeeftijdJaarUitkering)),OR(IsLevenslang,AND(NOT(IsLevenslang),D101&lt;EindLeeftijdJaarUitkering))),1,0))*F101*(1+StijgingDalingUitkering)^(B101-1)</f>
        <v>0</v>
      </c>
      <c r="H101" s="9"/>
      <c r="I101" s="73" t="n">
        <f aca="false">$B101</f>
        <v>98</v>
      </c>
      <c r="J101" s="15" t="n">
        <f aca="false">VLOOKUP($I101,RTS,2,0)</f>
        <v>0.0223836813186813</v>
      </c>
      <c r="K101" s="5" t="n">
        <f aca="false">(1/(1+J101))^I101</f>
        <v>0.114244927379419</v>
      </c>
      <c r="L101" s="1" t="n">
        <f aca="false">IF($D101&gt;Eindleeftijd,1,VLOOKUP($D101,Ervaringssterfte,IF(SoortDeelnemerHoofdverzekerde,2,4),0))</f>
        <v>1</v>
      </c>
      <c r="M101" s="74" t="n">
        <f aca="false">IF($D101&gt;Eindleeftijd,1,VLOOKUP($D101,qx,$C101-StartjaarTafels+2,0))</f>
        <v>1</v>
      </c>
      <c r="N101" s="75" t="n">
        <f aca="false">1-L101*M101</f>
        <v>0</v>
      </c>
      <c r="O101" s="75" t="n">
        <f aca="false">IF($I101=1,N101,O100*N101)</f>
        <v>0</v>
      </c>
      <c r="P101" s="5" t="n">
        <f aca="false">$K101*$G101*O101</f>
        <v>0</v>
      </c>
      <c r="Q101" s="5"/>
      <c r="R101" s="6" t="n">
        <f aca="false">I101-1</f>
        <v>97</v>
      </c>
      <c r="S101" s="15" t="n">
        <f aca="false">IF($R101=0,0,VLOOKUP($R101,RTS,2,0))</f>
        <v>0.02236</v>
      </c>
      <c r="T101" s="5" t="n">
        <f aca="false">(1/(1+S101))^R101</f>
        <v>0.117064878149084</v>
      </c>
      <c r="U101" s="1" t="n">
        <f aca="false">IF(R101=0,0,IF($D101&gt;Eindleeftijd,1,VLOOKUP($D101-1,Ervaringssterfte,IF(SoortDeelnemerHoofdverzekerde,2,4),0)))</f>
        <v>1</v>
      </c>
      <c r="V101" s="74" t="n">
        <f aca="false">IF(R101=0,0,IF($D101&gt;Eindleeftijd,1,VLOOKUP($D101-1,qx,$C101-1-StartjaarTafels+2,0)))</f>
        <v>1</v>
      </c>
      <c r="W101" s="75" t="n">
        <f aca="false">1-U101*V101</f>
        <v>0</v>
      </c>
      <c r="X101" s="75" t="n">
        <f aca="false">IF($R101=0,W101,X100*W101)</f>
        <v>0</v>
      </c>
      <c r="Y101" s="5" t="n">
        <f aca="false">$T101*$G101*X101</f>
        <v>0</v>
      </c>
      <c r="AA101" s="73" t="n">
        <f aca="false">$B101</f>
        <v>98</v>
      </c>
      <c r="AB101" s="15" t="n">
        <f aca="false">VLOOKUP($AA101,RTS,2,0)</f>
        <v>0.0223836813186813</v>
      </c>
      <c r="AC101" s="5" t="n">
        <f aca="false">(1/(1+AB101))^AA101</f>
        <v>0.114244927379419</v>
      </c>
      <c r="AD101" s="1" t="n">
        <f aca="false">IF($D101&gt;Eindleeftijd,1,VLOOKUP($D101,Ervaringssterfte,IF(SoortDeelnemerHoofdverzekerde,3,5),0))</f>
        <v>1</v>
      </c>
      <c r="AE101" s="74" t="n">
        <f aca="false">IF($D101&gt;Eindleeftijd,1,VLOOKUP($D101,qy,$C101-StartjaarTafels+2,0))</f>
        <v>1</v>
      </c>
      <c r="AF101" s="75" t="n">
        <f aca="false">1-AD101*AE101</f>
        <v>0</v>
      </c>
      <c r="AG101" s="75" t="n">
        <f aca="false">IF($AA101=1,AF101,AG100*AF101)</f>
        <v>0</v>
      </c>
      <c r="AH101" s="5" t="n">
        <f aca="false">$AC101*$G101*AG101</f>
        <v>0</v>
      </c>
      <c r="AI101" s="5"/>
      <c r="AJ101" s="6" t="n">
        <f aca="false">AA101-1</f>
        <v>97</v>
      </c>
      <c r="AK101" s="15" t="n">
        <f aca="false">IF($AJ101=0,0,VLOOKUP($AJ101,RTS,2,0))</f>
        <v>0.02236</v>
      </c>
      <c r="AL101" s="5" t="n">
        <f aca="false">(1/(1+AK101))^AJ101</f>
        <v>0.117064878149084</v>
      </c>
      <c r="AM101" s="1" t="n">
        <f aca="false">IF(AJ101=0,0,IF($D101&gt;Eindleeftijd,1,VLOOKUP($D101-1,Ervaringssterfte,IF(SoortDeelnemerHoofdverzekerde,3,5),0)))</f>
        <v>1</v>
      </c>
      <c r="AN101" s="74" t="n">
        <f aca="false">IF(AJ101=0,0,IF($D101&gt;Eindleeftijd,1,VLOOKUP($D101-1,qy,$C101-1-StartjaarTafels+2,0)))</f>
        <v>1</v>
      </c>
      <c r="AO101" s="75" t="n">
        <f aca="false">1-AM101*AN101</f>
        <v>0</v>
      </c>
      <c r="AP101" s="75" t="n">
        <f aca="false">IF($AJ101=0,AO101,AP100*AO101)</f>
        <v>0</v>
      </c>
      <c r="AQ101" s="5" t="n">
        <f aca="false">$AL101*$G101*AP101</f>
        <v>0</v>
      </c>
    </row>
    <row r="102" customFormat="false" ht="15" hidden="false" customHeight="true" outlineLevel="0" collapsed="false">
      <c r="B102" s="1" t="n">
        <f aca="false">B101+1</f>
        <v>99</v>
      </c>
      <c r="C102" s="1" t="n">
        <f aca="false">IF(B102=1,Berekeningsjaar,C101+1)</f>
        <v>2124</v>
      </c>
      <c r="D102" s="1" t="n">
        <f aca="false">IF(B102=1,LeeftijdJaarBerDatum,D101+1)</f>
        <v>139</v>
      </c>
      <c r="E102" s="5" t="n">
        <f aca="false">MIN(1,B102/Spreidingsduur)</f>
        <v>1</v>
      </c>
      <c r="F102" s="5" t="n">
        <f aca="false">IF(IsDirectIngaand,IF(NOT(IsLevenslang),IF(D102&lt;EindLeeftijdJaarUitkering,1,0),1),IF(AND(D102&gt;=StartLeeftijdJaarUitkering,IF(NOT(IsLevenslang),D102&lt;EindLeeftijdJaarUitkering,TRUE())),1,0))</f>
        <v>0</v>
      </c>
      <c r="G102" s="9" t="n">
        <f aca="false">((IF(StijgendeFunctieMeenemen=SchalingsfactorMeenemen,1,0)+IF(OR(StijgendeFunctieMeenemen,SchalingsfactorMeenemen),IF(StijgendeFunctieMeenemen,E102,0)*IF(SchalingsfactorMeenemen,SchalingsfactorPercentage,1),0))*IF(AND(OR(IsDirectIngaand,AND(NOT(IsDirectIngaand),D102&gt;=StartLeeftijdJaarUitkering)),OR(IsLevenslang,AND(NOT(IsLevenslang),D102&lt;EindLeeftijdJaarUitkering))),1,0))*F102*(1+StijgingDalingUitkering)^(B102-1)</f>
        <v>0</v>
      </c>
      <c r="H102" s="9"/>
      <c r="I102" s="73" t="n">
        <f aca="false">$B102</f>
        <v>99</v>
      </c>
      <c r="J102" s="15" t="n">
        <f aca="false">VLOOKUP($I102,RTS,2,0)</f>
        <v>0.0224073626373626</v>
      </c>
      <c r="K102" s="5" t="n">
        <f aca="false">(1/(1+J102))^I102</f>
        <v>0.111487746794562</v>
      </c>
      <c r="L102" s="1" t="n">
        <f aca="false">IF($D102&gt;Eindleeftijd,1,VLOOKUP($D102,Ervaringssterfte,IF(SoortDeelnemerHoofdverzekerde,2,4),0))</f>
        <v>1</v>
      </c>
      <c r="M102" s="74" t="n">
        <f aca="false">IF($D102&gt;Eindleeftijd,1,VLOOKUP($D102,qx,$C102-StartjaarTafels+2,0))</f>
        <v>1</v>
      </c>
      <c r="N102" s="75" t="n">
        <f aca="false">1-L102*M102</f>
        <v>0</v>
      </c>
      <c r="O102" s="75" t="n">
        <f aca="false">IF($I102=1,N102,O101*N102)</f>
        <v>0</v>
      </c>
      <c r="P102" s="5" t="n">
        <f aca="false">$K102*$G102*O102</f>
        <v>0</v>
      </c>
      <c r="Q102" s="5"/>
      <c r="R102" s="6" t="n">
        <f aca="false">I102-1</f>
        <v>98</v>
      </c>
      <c r="S102" s="15" t="n">
        <f aca="false">IF($R102=0,0,VLOOKUP($R102,RTS,2,0))</f>
        <v>0.0223836813186813</v>
      </c>
      <c r="T102" s="5" t="n">
        <f aca="false">(1/(1+S102))^R102</f>
        <v>0.114244927379419</v>
      </c>
      <c r="U102" s="1" t="n">
        <f aca="false">IF(R102=0,0,IF($D102&gt;Eindleeftijd,1,VLOOKUP($D102-1,Ervaringssterfte,IF(SoortDeelnemerHoofdverzekerde,2,4),0)))</f>
        <v>1</v>
      </c>
      <c r="V102" s="74" t="n">
        <f aca="false">IF(R102=0,0,IF($D102&gt;Eindleeftijd,1,VLOOKUP($D102-1,qx,$C102-1-StartjaarTafels+2,0)))</f>
        <v>1</v>
      </c>
      <c r="W102" s="75" t="n">
        <f aca="false">1-U102*V102</f>
        <v>0</v>
      </c>
      <c r="X102" s="75" t="n">
        <f aca="false">IF($R102=0,W102,X101*W102)</f>
        <v>0</v>
      </c>
      <c r="Y102" s="5" t="n">
        <f aca="false">$T102*$G102*X102</f>
        <v>0</v>
      </c>
      <c r="AA102" s="73" t="n">
        <f aca="false">$B102</f>
        <v>99</v>
      </c>
      <c r="AB102" s="15" t="n">
        <f aca="false">VLOOKUP($AA102,RTS,2,0)</f>
        <v>0.0224073626373626</v>
      </c>
      <c r="AC102" s="5" t="n">
        <f aca="false">(1/(1+AB102))^AA102</f>
        <v>0.111487746794562</v>
      </c>
      <c r="AD102" s="1" t="n">
        <f aca="false">IF($D102&gt;Eindleeftijd,1,VLOOKUP($D102,Ervaringssterfte,IF(SoortDeelnemerHoofdverzekerde,3,5),0))</f>
        <v>1</v>
      </c>
      <c r="AE102" s="74" t="n">
        <f aca="false">IF($D102&gt;Eindleeftijd,1,VLOOKUP($D102,qy,$C102-StartjaarTafels+2,0))</f>
        <v>1</v>
      </c>
      <c r="AF102" s="75" t="n">
        <f aca="false">1-AD102*AE102</f>
        <v>0</v>
      </c>
      <c r="AG102" s="75" t="n">
        <f aca="false">IF($AA102=1,AF102,AG101*AF102)</f>
        <v>0</v>
      </c>
      <c r="AH102" s="5" t="n">
        <f aca="false">$AC102*$G102*AG102</f>
        <v>0</v>
      </c>
      <c r="AI102" s="5"/>
      <c r="AJ102" s="6" t="n">
        <f aca="false">AA102-1</f>
        <v>98</v>
      </c>
      <c r="AK102" s="15" t="n">
        <f aca="false">IF($AJ102=0,0,VLOOKUP($AJ102,RTS,2,0))</f>
        <v>0.0223836813186813</v>
      </c>
      <c r="AL102" s="5" t="n">
        <f aca="false">(1/(1+AK102))^AJ102</f>
        <v>0.114244927379419</v>
      </c>
      <c r="AM102" s="1" t="n">
        <f aca="false">IF(AJ102=0,0,IF($D102&gt;Eindleeftijd,1,VLOOKUP($D102-1,Ervaringssterfte,IF(SoortDeelnemerHoofdverzekerde,3,5),0)))</f>
        <v>1</v>
      </c>
      <c r="AN102" s="74" t="n">
        <f aca="false">IF(AJ102=0,0,IF($D102&gt;Eindleeftijd,1,VLOOKUP($D102-1,qy,$C102-1-StartjaarTafels+2,0)))</f>
        <v>1</v>
      </c>
      <c r="AO102" s="75" t="n">
        <f aca="false">1-AM102*AN102</f>
        <v>0</v>
      </c>
      <c r="AP102" s="75" t="n">
        <f aca="false">IF($AJ102=0,AO102,AP101*AO102)</f>
        <v>0</v>
      </c>
      <c r="AQ102" s="5" t="n">
        <f aca="false">$AL102*$G102*AP102</f>
        <v>0</v>
      </c>
    </row>
    <row r="103" customFormat="false" ht="15" hidden="false" customHeight="true" outlineLevel="0" collapsed="false">
      <c r="B103" s="1" t="n">
        <f aca="false">B102+1</f>
        <v>100</v>
      </c>
      <c r="C103" s="1" t="n">
        <f aca="false">IF(B103=1,Berekeningsjaar,C102+1)</f>
        <v>2125</v>
      </c>
      <c r="D103" s="1" t="n">
        <f aca="false">IF(B103=1,LeeftijdJaarBerDatum,D102+1)</f>
        <v>140</v>
      </c>
      <c r="E103" s="5" t="n">
        <f aca="false">MIN(1,B103/Spreidingsduur)</f>
        <v>1</v>
      </c>
      <c r="F103" s="5" t="n">
        <f aca="false">IF(IsDirectIngaand,IF(NOT(IsLevenslang),IF(D103&lt;EindLeeftijdJaarUitkering,1,0),1),IF(AND(D103&gt;=StartLeeftijdJaarUitkering,IF(NOT(IsLevenslang),D103&lt;EindLeeftijdJaarUitkering,TRUE())),1,0))</f>
        <v>0</v>
      </c>
      <c r="G103" s="9" t="n">
        <f aca="false">((IF(StijgendeFunctieMeenemen=SchalingsfactorMeenemen,1,0)+IF(OR(StijgendeFunctieMeenemen,SchalingsfactorMeenemen),IF(StijgendeFunctieMeenemen,E103,0)*IF(SchalingsfactorMeenemen,SchalingsfactorPercentage,1),0))*IF(AND(OR(IsDirectIngaand,AND(NOT(IsDirectIngaand),D103&gt;=StartLeeftijdJaarUitkering)),OR(IsLevenslang,AND(NOT(IsLevenslang),D103&lt;EindLeeftijdJaarUitkering))),1,0))*F103*(1+StijgingDalingUitkering)^(B103-1)</f>
        <v>0</v>
      </c>
      <c r="H103" s="9"/>
      <c r="I103" s="73" t="n">
        <f aca="false">$B103</f>
        <v>100</v>
      </c>
      <c r="J103" s="15" t="n">
        <f aca="false">VLOOKUP($I103,RTS,2,0)</f>
        <v>0.022431043956044</v>
      </c>
      <c r="K103" s="5" t="n">
        <f aca="false">(1/(1+J103))^I103</f>
        <v>0.108792073759046</v>
      </c>
      <c r="L103" s="1" t="n">
        <f aca="false">IF($D103&gt;Eindleeftijd,1,VLOOKUP($D103,Ervaringssterfte,IF(SoortDeelnemerHoofdverzekerde,2,4),0))</f>
        <v>1</v>
      </c>
      <c r="M103" s="74" t="n">
        <f aca="false">IF($D103&gt;Eindleeftijd,1,VLOOKUP($D103,qx,$C103-StartjaarTafels+2,0))</f>
        <v>1</v>
      </c>
      <c r="N103" s="75" t="n">
        <f aca="false">1-L103*M103</f>
        <v>0</v>
      </c>
      <c r="O103" s="75" t="n">
        <f aca="false">IF($I103=1,N103,O102*N103)</f>
        <v>0</v>
      </c>
      <c r="P103" s="5" t="n">
        <f aca="false">$K103*$G103*O103</f>
        <v>0</v>
      </c>
      <c r="Q103" s="5"/>
      <c r="R103" s="6" t="n">
        <f aca="false">I103-1</f>
        <v>99</v>
      </c>
      <c r="S103" s="15" t="n">
        <f aca="false">IF($R103=0,0,VLOOKUP($R103,RTS,2,0))</f>
        <v>0.0224073626373626</v>
      </c>
      <c r="T103" s="5" t="n">
        <f aca="false">(1/(1+S103))^R103</f>
        <v>0.111487746794562</v>
      </c>
      <c r="U103" s="1" t="n">
        <f aca="false">IF(R103=0,0,IF($D103&gt;Eindleeftijd,1,VLOOKUP($D103-1,Ervaringssterfte,IF(SoortDeelnemerHoofdverzekerde,2,4),0)))</f>
        <v>1</v>
      </c>
      <c r="V103" s="74" t="n">
        <f aca="false">IF(R103=0,0,IF($D103&gt;Eindleeftijd,1,VLOOKUP($D103-1,qx,$C103-1-StartjaarTafels+2,0)))</f>
        <v>1</v>
      </c>
      <c r="W103" s="75" t="n">
        <f aca="false">1-U103*V103</f>
        <v>0</v>
      </c>
      <c r="X103" s="75" t="n">
        <f aca="false">IF($R103=0,W103,X102*W103)</f>
        <v>0</v>
      </c>
      <c r="Y103" s="5" t="n">
        <f aca="false">$T103*$G103*X103</f>
        <v>0</v>
      </c>
      <c r="AA103" s="73" t="n">
        <f aca="false">$B103</f>
        <v>100</v>
      </c>
      <c r="AB103" s="15" t="n">
        <f aca="false">VLOOKUP($AA103,RTS,2,0)</f>
        <v>0.022431043956044</v>
      </c>
      <c r="AC103" s="5" t="n">
        <f aca="false">(1/(1+AB103))^AA103</f>
        <v>0.108792073759046</v>
      </c>
      <c r="AD103" s="1" t="n">
        <f aca="false">IF($D103&gt;Eindleeftijd,1,VLOOKUP($D103,Ervaringssterfte,IF(SoortDeelnemerHoofdverzekerde,3,5),0))</f>
        <v>1</v>
      </c>
      <c r="AE103" s="74" t="n">
        <f aca="false">IF($D103&gt;Eindleeftijd,1,VLOOKUP($D103,qy,$C103-StartjaarTafels+2,0))</f>
        <v>1</v>
      </c>
      <c r="AF103" s="75" t="n">
        <f aca="false">1-AD103*AE103</f>
        <v>0</v>
      </c>
      <c r="AG103" s="75" t="n">
        <f aca="false">IF($AA103=1,AF103,AG102*AF103)</f>
        <v>0</v>
      </c>
      <c r="AH103" s="5" t="n">
        <f aca="false">$AC103*$G103*AG103</f>
        <v>0</v>
      </c>
      <c r="AI103" s="5"/>
      <c r="AJ103" s="6" t="n">
        <f aca="false">AA103-1</f>
        <v>99</v>
      </c>
      <c r="AK103" s="15" t="n">
        <f aca="false">IF($AJ103=0,0,VLOOKUP($AJ103,RTS,2,0))</f>
        <v>0.0224073626373626</v>
      </c>
      <c r="AL103" s="5" t="n">
        <f aca="false">(1/(1+AK103))^AJ103</f>
        <v>0.111487746794562</v>
      </c>
      <c r="AM103" s="1" t="n">
        <f aca="false">IF(AJ103=0,0,IF($D103&gt;Eindleeftijd,1,VLOOKUP($D103-1,Ervaringssterfte,IF(SoortDeelnemerHoofdverzekerde,3,5),0)))</f>
        <v>1</v>
      </c>
      <c r="AN103" s="74" t="n">
        <f aca="false">IF(AJ103=0,0,IF($D103&gt;Eindleeftijd,1,VLOOKUP($D103-1,qy,$C103-1-StartjaarTafels+2,0)))</f>
        <v>1</v>
      </c>
      <c r="AO103" s="75" t="n">
        <f aca="false">1-AM103*AN103</f>
        <v>0</v>
      </c>
      <c r="AP103" s="75" t="n">
        <f aca="false">IF($AJ103=0,AO103,AP102*AO103)</f>
        <v>0</v>
      </c>
      <c r="AQ103" s="5" t="n">
        <f aca="false">$AL103*$G103*AP103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F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3203125" defaultRowHeight="15" zeroHeight="false" outlineLevelRow="0" outlineLevelCol="0"/>
  <cols>
    <col collapsed="false" customWidth="true" hidden="false" outlineLevel="0" max="1" min="1" style="1" width="24.16"/>
    <col collapsed="false" customWidth="true" hidden="false" outlineLevel="0" max="3" min="3" style="1" width="23"/>
    <col collapsed="false" customWidth="true" hidden="false" outlineLevel="0" max="5" min="4" style="1" width="24.5"/>
    <col collapsed="false" customWidth="true" hidden="false" outlineLevel="0" max="6" min="6" style="1" width="15.83"/>
    <col collapsed="false" customWidth="true" hidden="false" outlineLevel="0" max="8" min="7" style="1" width="25.67"/>
    <col collapsed="false" customWidth="true" hidden="false" outlineLevel="0" max="9" min="9" style="1" width="24.5"/>
    <col collapsed="false" customWidth="true" hidden="false" outlineLevel="0" max="10" min="10" style="1" width="3.5"/>
    <col collapsed="false" customWidth="true" hidden="false" outlineLevel="0" max="11" min="11" style="1" width="6.5"/>
    <col collapsed="false" customWidth="true" hidden="false" outlineLevel="0" max="12" min="12" style="1" width="6.83"/>
    <col collapsed="false" customWidth="true" hidden="false" outlineLevel="0" max="13" min="13" style="1" width="11.5"/>
    <col collapsed="false" customWidth="true" hidden="false" outlineLevel="0" max="14" min="14" style="1" width="21.5"/>
    <col collapsed="false" customWidth="true" hidden="false" outlineLevel="0" max="15" min="15" style="1" width="14.66"/>
    <col collapsed="false" customWidth="true" hidden="false" outlineLevel="0" max="16" min="16" style="1" width="9.5"/>
    <col collapsed="false" customWidth="true" hidden="false" outlineLevel="0" max="17" min="17" style="1" width="13.5"/>
    <col collapsed="false" customWidth="true" hidden="false" outlineLevel="0" max="18" min="18" style="1" width="21.33"/>
    <col collapsed="false" customWidth="true" hidden="false" outlineLevel="0" max="19" min="19" style="1" width="10.5"/>
    <col collapsed="false" customWidth="true" hidden="false" outlineLevel="0" max="20" min="20" style="1" width="8.5"/>
    <col collapsed="false" customWidth="true" hidden="false" outlineLevel="0" max="21" min="21" style="1" width="15.5"/>
    <col collapsed="false" customWidth="true" hidden="false" outlineLevel="0" max="23" min="22" style="1" width="25.67"/>
    <col collapsed="false" customWidth="true" hidden="false" outlineLevel="0" max="24" min="24" style="1" width="16.5"/>
    <col collapsed="false" customWidth="true" hidden="false" outlineLevel="0" max="34" min="25" style="1" width="21.33"/>
    <col collapsed="false" customWidth="true" hidden="false" outlineLevel="0" max="35" min="35" style="1" width="29.33"/>
    <col collapsed="false" customWidth="true" hidden="false" outlineLevel="0" max="36" min="36" style="1" width="31.66"/>
    <col collapsed="false" customWidth="true" hidden="false" outlineLevel="0" max="37" min="37" style="1" width="3.5"/>
    <col collapsed="false" customWidth="true" hidden="false" outlineLevel="0" max="40" min="38" style="1" width="11.5"/>
    <col collapsed="false" customWidth="true" hidden="false" outlineLevel="0" max="41" min="41" style="1" width="21.5"/>
    <col collapsed="false" customWidth="true" hidden="false" outlineLevel="0" max="44" min="42" style="1" width="11.5"/>
    <col collapsed="false" customWidth="true" hidden="false" outlineLevel="0" max="45" min="45" style="1" width="21.33"/>
    <col collapsed="false" customWidth="true" hidden="false" outlineLevel="0" max="49" min="46" style="1" width="11.5"/>
    <col collapsed="false" customWidth="true" hidden="false" outlineLevel="0" max="50" min="50" style="1" width="21.33"/>
    <col collapsed="false" customWidth="true" hidden="false" outlineLevel="0" max="51" min="51" style="1" width="9.83"/>
    <col collapsed="false" customWidth="true" hidden="false" outlineLevel="0" max="52" min="52" style="1" width="10.83"/>
    <col collapsed="false" customWidth="true" hidden="false" outlineLevel="0" max="57" min="53" style="1" width="21.33"/>
    <col collapsed="false" customWidth="true" hidden="false" outlineLevel="0" max="58" min="58" style="1" width="29.33"/>
    <col collapsed="false" customWidth="true" hidden="false" outlineLevel="0" max="59" min="59" style="1" width="31.66"/>
    <col collapsed="false" customWidth="true" hidden="false" outlineLevel="0" max="60" min="60" style="1" width="4.5"/>
    <col collapsed="false" customWidth="true" hidden="false" outlineLevel="0" max="63" min="61" style="1" width="13.16"/>
    <col collapsed="false" customWidth="true" hidden="false" outlineLevel="0" max="64" min="64" style="1" width="21.5"/>
    <col collapsed="false" customWidth="true" hidden="false" outlineLevel="0" max="67" min="65" style="1" width="13.16"/>
    <col collapsed="false" customWidth="true" hidden="false" outlineLevel="0" max="68" min="68" style="1" width="21.33"/>
    <col collapsed="false" customWidth="true" hidden="false" outlineLevel="0" max="70" min="69" style="1" width="13.16"/>
    <col collapsed="false" customWidth="true" hidden="false" outlineLevel="0" max="71" min="71" style="1" width="14.5"/>
    <col collapsed="false" customWidth="true" hidden="false" outlineLevel="0" max="74" min="73" style="1" width="13.5"/>
    <col collapsed="false" customWidth="true" hidden="false" outlineLevel="0" max="75" min="75" style="1" width="10.5"/>
    <col collapsed="false" customWidth="true" hidden="false" outlineLevel="0" max="84" min="76" style="1" width="21.33"/>
    <col collapsed="false" customWidth="true" hidden="false" outlineLevel="0" max="85" min="85" style="1" width="29.33"/>
    <col collapsed="false" customWidth="true" hidden="false" outlineLevel="0" max="86" min="86" style="1" width="31.66"/>
    <col collapsed="false" customWidth="true" hidden="false" outlineLevel="0" max="90" min="90" style="1" width="11.5"/>
    <col collapsed="false" customWidth="true" hidden="false" outlineLevel="0" max="91" min="91" style="1" width="21.5"/>
    <col collapsed="false" customWidth="true" hidden="false" outlineLevel="0" max="95" min="95" style="1" width="21.33"/>
    <col collapsed="false" customWidth="true" hidden="false" outlineLevel="0" max="103" min="103" style="1" width="10.16"/>
    <col collapsed="false" customWidth="true" hidden="false" outlineLevel="0" max="108" min="104" style="1" width="21.33"/>
    <col collapsed="false" customWidth="true" hidden="false" outlineLevel="0" max="109" min="109" style="1" width="29.33"/>
    <col collapsed="false" customWidth="true" hidden="false" outlineLevel="0" max="110" min="110" style="1" width="31.66"/>
  </cols>
  <sheetData>
    <row r="1" customFormat="false" ht="15.75" hidden="false" customHeight="true" outlineLevel="0" collapsed="false">
      <c r="B1" s="76"/>
      <c r="V1" s="2" t="s">
        <v>2227</v>
      </c>
      <c r="X1" s="2" t="s">
        <v>2228</v>
      </c>
      <c r="Y1" s="2" t="s">
        <v>2229</v>
      </c>
      <c r="Z1" s="2"/>
      <c r="AA1" s="2"/>
      <c r="AB1" s="2"/>
      <c r="AC1" s="2"/>
      <c r="AD1" s="2" t="s">
        <v>2230</v>
      </c>
      <c r="AE1" s="2"/>
      <c r="AF1" s="2"/>
      <c r="AG1" s="2" t="s">
        <v>2231</v>
      </c>
      <c r="AH1" s="2"/>
      <c r="AI1" s="2" t="s">
        <v>2232</v>
      </c>
      <c r="AJ1" s="2" t="s">
        <v>2233</v>
      </c>
      <c r="AM1" s="9"/>
      <c r="AN1" s="9"/>
      <c r="AO1" s="9"/>
      <c r="AW1" s="2" t="s">
        <v>2234</v>
      </c>
      <c r="AY1" s="2" t="s">
        <v>2235</v>
      </c>
      <c r="AZ1" s="2" t="s">
        <v>2236</v>
      </c>
      <c r="BA1" s="2"/>
      <c r="BB1" s="2"/>
      <c r="BC1" s="2" t="s">
        <v>2231</v>
      </c>
      <c r="BD1" s="2"/>
      <c r="BE1" s="2"/>
      <c r="BF1" s="2" t="s">
        <v>2232</v>
      </c>
      <c r="BG1" s="2" t="s">
        <v>2233</v>
      </c>
      <c r="BT1" s="2" t="s">
        <v>2237</v>
      </c>
      <c r="BV1" s="2" t="s">
        <v>2238</v>
      </c>
      <c r="BW1" s="2" t="s">
        <v>2239</v>
      </c>
      <c r="BX1" s="2"/>
      <c r="BY1" s="2"/>
      <c r="BZ1" s="2"/>
      <c r="CA1" s="2"/>
      <c r="CB1" s="2" t="s">
        <v>2240</v>
      </c>
      <c r="CC1" s="2"/>
      <c r="CD1" s="2"/>
      <c r="CE1" s="2" t="s">
        <v>2231</v>
      </c>
      <c r="CF1" s="2"/>
      <c r="CG1" s="2" t="s">
        <v>2232</v>
      </c>
      <c r="CH1" s="2" t="s">
        <v>2233</v>
      </c>
      <c r="CI1" s="2"/>
      <c r="CV1" s="2" t="s">
        <v>2241</v>
      </c>
      <c r="CX1" s="2" t="s">
        <v>2242</v>
      </c>
      <c r="CY1" s="2" t="s">
        <v>2243</v>
      </c>
      <c r="CZ1" s="2"/>
      <c r="DA1" s="2"/>
      <c r="DB1" s="2" t="s">
        <v>2231</v>
      </c>
      <c r="DC1" s="2"/>
      <c r="DD1" s="2"/>
      <c r="DE1" s="2" t="s">
        <v>2232</v>
      </c>
      <c r="DF1" s="2" t="s">
        <v>2233</v>
      </c>
    </row>
    <row r="2" customFormat="false" ht="15.75" hidden="false" customHeight="true" outlineLevel="0" collapsed="false">
      <c r="V2" s="63" t="n">
        <f aca="false">SUM(V5:V104)</f>
        <v>267.186177193536</v>
      </c>
      <c r="X2" s="63" t="n">
        <f aca="false">SUM(X5:X104)</f>
        <v>257.847502190675</v>
      </c>
      <c r="Y2" s="63" t="n">
        <f aca="false">SUM(Y5:Y104)</f>
        <v>9.33867500286103</v>
      </c>
      <c r="Z2" s="77"/>
      <c r="AA2" s="26"/>
      <c r="AB2" s="26"/>
      <c r="AC2" s="26"/>
      <c r="AD2" s="78" t="n">
        <f aca="false">SUM(AD5:AD104)</f>
        <v>8.18864673409942</v>
      </c>
      <c r="AE2" s="79"/>
      <c r="AF2" s="79"/>
      <c r="AG2" s="80" t="n">
        <f aca="false">SUM(AG5:AG104)</f>
        <v>5.20802137200972</v>
      </c>
      <c r="AH2" s="79"/>
      <c r="AI2" s="80" t="n">
        <f aca="false">SUM(AI5:AI104)</f>
        <v>41.3142289661206</v>
      </c>
      <c r="AJ2" s="80" t="n">
        <f aca="false">SUM(AJ5:AJ104)</f>
        <v>21.7991296671642</v>
      </c>
      <c r="AS2" s="81" t="n">
        <f aca="false">(Y2+AZ2)/2</f>
        <v>8.97343061476232</v>
      </c>
      <c r="AW2" s="63" t="n">
        <f aca="false">SUM(AW5:AW104)</f>
        <v>273.022141033537</v>
      </c>
      <c r="AY2" s="63" t="n">
        <f aca="false">SUM(AY5:AY104)</f>
        <v>264.413954806873</v>
      </c>
      <c r="AZ2" s="63" t="n">
        <f aca="false">SUM(AZ5:AZ104)</f>
        <v>8.60818622666361</v>
      </c>
      <c r="BA2" s="79"/>
      <c r="BB2" s="79"/>
      <c r="BC2" s="80" t="n">
        <f aca="false">SUM(BC5:BC104)</f>
        <v>4.8707296133277</v>
      </c>
      <c r="BD2" s="79"/>
      <c r="BE2" s="79"/>
      <c r="BF2" s="80" t="n">
        <f aca="false">SUM(BF5:BF104)</f>
        <v>42.1018909421641</v>
      </c>
      <c r="BG2" s="80" t="n">
        <f aca="false">SUM(BG5:BG104)</f>
        <v>22.1896820578783</v>
      </c>
      <c r="BT2" s="63" t="n">
        <f aca="false">SUM(BT5:BT104)</f>
        <v>236.463401902851</v>
      </c>
      <c r="BV2" s="63" t="n">
        <f aca="false">SUM(BV5:BV104)</f>
        <v>231.653131832058</v>
      </c>
      <c r="BW2" s="63" t="n">
        <f aca="false">SUM(BW5:BW104)</f>
        <v>4.81027007079254</v>
      </c>
      <c r="BX2" s="77"/>
      <c r="BY2" s="26"/>
      <c r="BZ2" s="26"/>
      <c r="CA2" s="26"/>
      <c r="CB2" s="78" t="n">
        <f aca="false">SUM(CB5:CB104)</f>
        <v>3.85232481885763</v>
      </c>
      <c r="CC2" s="79"/>
      <c r="CD2" s="79"/>
      <c r="CE2" s="80" t="n">
        <f aca="false">SUM(CE5:CE104)</f>
        <v>7.44063644440947</v>
      </c>
      <c r="CF2" s="79"/>
      <c r="CG2" s="80" t="n">
        <f aca="false">SUM(CG5:CG104)</f>
        <v>51.1004288207159</v>
      </c>
      <c r="CH2" s="80" t="n">
        <f aca="false">SUM(CH5:CH104)</f>
        <v>10.9976373570389</v>
      </c>
      <c r="CV2" s="63" t="n">
        <f aca="false">SUM(CV5:CV104)</f>
        <v>188.951371006878</v>
      </c>
      <c r="CX2" s="63" t="n">
        <f aca="false">SUM(CX5:CX104)</f>
        <v>185.21133529329</v>
      </c>
      <c r="CY2" s="63" t="n">
        <f aca="false">SUM(CY5:CY104)</f>
        <v>3.74003571358877</v>
      </c>
      <c r="CZ2" s="79"/>
      <c r="DA2" s="79"/>
      <c r="DB2" s="80" t="n">
        <f aca="false">SUM(DB5:DB104)</f>
        <v>6.828837525579</v>
      </c>
      <c r="DC2" s="79"/>
      <c r="DD2" s="79"/>
      <c r="DE2" s="80" t="n">
        <f aca="false">SUM(DE5:DE104)</f>
        <v>52.0842582201378</v>
      </c>
      <c r="DF2" s="80" t="n">
        <f aca="false">SUM(DF5:DF104)</f>
        <v>11.1720773146204</v>
      </c>
    </row>
    <row r="3" customFormat="false" ht="15" hidden="false" customHeight="true" outlineLevel="0" collapsed="false">
      <c r="K3" s="65"/>
      <c r="L3" s="66"/>
      <c r="M3" s="66"/>
      <c r="N3" s="66"/>
      <c r="O3" s="67" t="s">
        <v>2207</v>
      </c>
      <c r="P3" s="66"/>
      <c r="Q3" s="66"/>
      <c r="R3" s="66"/>
      <c r="S3" s="66"/>
      <c r="T3" s="66"/>
      <c r="U3" s="66"/>
      <c r="V3" s="66"/>
      <c r="W3" s="66"/>
      <c r="X3" s="66"/>
      <c r="Y3" s="66"/>
      <c r="Z3" s="82" t="s">
        <v>2151</v>
      </c>
      <c r="AA3" s="82"/>
      <c r="AB3" s="82"/>
      <c r="AC3" s="82"/>
      <c r="AD3" s="82"/>
      <c r="AE3" s="83" t="s">
        <v>2244</v>
      </c>
      <c r="AF3" s="83"/>
      <c r="AG3" s="83"/>
      <c r="AH3" s="83"/>
      <c r="AI3" s="83"/>
      <c r="AJ3" s="83"/>
      <c r="AL3" s="65"/>
      <c r="AM3" s="66"/>
      <c r="AN3" s="66"/>
      <c r="AO3" s="66"/>
      <c r="AP3" s="67" t="s">
        <v>2208</v>
      </c>
      <c r="AQ3" s="66"/>
      <c r="AR3" s="66"/>
      <c r="AS3" s="66"/>
      <c r="AT3" s="66"/>
      <c r="AU3" s="66"/>
      <c r="AV3" s="66"/>
      <c r="AW3" s="66"/>
      <c r="AX3" s="66"/>
      <c r="AY3" s="66"/>
      <c r="AZ3" s="68"/>
      <c r="BA3" s="83" t="s">
        <v>2244</v>
      </c>
      <c r="BB3" s="83"/>
      <c r="BC3" s="83"/>
      <c r="BD3" s="83"/>
      <c r="BE3" s="83"/>
      <c r="BF3" s="83"/>
      <c r="BG3" s="83"/>
      <c r="BI3" s="84"/>
      <c r="BJ3" s="85"/>
      <c r="BK3" s="85"/>
      <c r="BL3" s="85"/>
      <c r="BM3" s="86" t="s">
        <v>2207</v>
      </c>
      <c r="BN3" s="85"/>
      <c r="BO3" s="85"/>
      <c r="BP3" s="85"/>
      <c r="BQ3" s="85"/>
      <c r="BR3" s="85"/>
      <c r="BS3" s="85"/>
      <c r="BT3" s="85"/>
      <c r="BU3" s="85"/>
      <c r="BV3" s="85"/>
      <c r="BW3" s="87"/>
      <c r="BX3" s="82" t="s">
        <v>2151</v>
      </c>
      <c r="BY3" s="82"/>
      <c r="BZ3" s="82"/>
      <c r="CA3" s="82"/>
      <c r="CB3" s="82"/>
      <c r="CC3" s="83" t="s">
        <v>2244</v>
      </c>
      <c r="CD3" s="83"/>
      <c r="CE3" s="83"/>
      <c r="CF3" s="83"/>
      <c r="CG3" s="83"/>
      <c r="CH3" s="83"/>
      <c r="CJ3" s="84"/>
      <c r="CK3" s="85"/>
      <c r="CL3" s="85"/>
      <c r="CM3" s="85"/>
      <c r="CN3" s="86" t="s">
        <v>2208</v>
      </c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7"/>
      <c r="CZ3" s="83" t="s">
        <v>2244</v>
      </c>
      <c r="DA3" s="83"/>
      <c r="DB3" s="83"/>
      <c r="DC3" s="83"/>
      <c r="DD3" s="83"/>
      <c r="DE3" s="83"/>
      <c r="DF3" s="83"/>
    </row>
    <row r="4" customFormat="false" ht="15.75" hidden="false" customHeight="true" outlineLevel="0" collapsed="false">
      <c r="A4" s="2" t="s">
        <v>2209</v>
      </c>
      <c r="B4" s="2" t="s">
        <v>2210</v>
      </c>
      <c r="C4" s="2" t="s">
        <v>2245</v>
      </c>
      <c r="D4" s="2" t="s">
        <v>2246</v>
      </c>
      <c r="E4" s="2" t="s">
        <v>2247</v>
      </c>
      <c r="F4" s="2" t="s">
        <v>2211</v>
      </c>
      <c r="G4" s="2" t="s">
        <v>2248</v>
      </c>
      <c r="H4" s="2" t="s">
        <v>2249</v>
      </c>
      <c r="I4" s="2" t="s">
        <v>2213</v>
      </c>
      <c r="J4" s="2"/>
      <c r="K4" s="70" t="s">
        <v>2214</v>
      </c>
      <c r="L4" s="71" t="s">
        <v>2215</v>
      </c>
      <c r="M4" s="71" t="s">
        <v>2216</v>
      </c>
      <c r="N4" s="71" t="s">
        <v>2250</v>
      </c>
      <c r="O4" s="71" t="s">
        <v>2218</v>
      </c>
      <c r="P4" s="71" t="s">
        <v>2219</v>
      </c>
      <c r="Q4" s="71" t="s">
        <v>2220</v>
      </c>
      <c r="R4" s="71" t="s">
        <v>2251</v>
      </c>
      <c r="S4" s="71" t="s">
        <v>2223</v>
      </c>
      <c r="T4" s="71" t="s">
        <v>2224</v>
      </c>
      <c r="U4" s="71" t="s">
        <v>2225</v>
      </c>
      <c r="V4" s="71" t="s">
        <v>2226</v>
      </c>
      <c r="W4" s="71" t="s">
        <v>2252</v>
      </c>
      <c r="X4" s="71" t="s">
        <v>2253</v>
      </c>
      <c r="Y4" s="71" t="s">
        <v>2254</v>
      </c>
      <c r="Z4" s="70" t="s">
        <v>2255</v>
      </c>
      <c r="AA4" s="71" t="s">
        <v>2256</v>
      </c>
      <c r="AB4" s="71" t="s">
        <v>2257</v>
      </c>
      <c r="AC4" s="71" t="s">
        <v>2258</v>
      </c>
      <c r="AD4" s="72" t="s">
        <v>2226</v>
      </c>
      <c r="AE4" s="70" t="s">
        <v>2221</v>
      </c>
      <c r="AF4" s="71" t="s">
        <v>2259</v>
      </c>
      <c r="AG4" s="71" t="s">
        <v>2260</v>
      </c>
      <c r="AH4" s="71" t="s">
        <v>2261</v>
      </c>
      <c r="AI4" s="71" t="s">
        <v>2262</v>
      </c>
      <c r="AJ4" s="72" t="s">
        <v>2263</v>
      </c>
      <c r="AL4" s="70" t="s">
        <v>2214</v>
      </c>
      <c r="AM4" s="71" t="s">
        <v>2215</v>
      </c>
      <c r="AN4" s="71" t="s">
        <v>2216</v>
      </c>
      <c r="AO4" s="71" t="s">
        <v>2250</v>
      </c>
      <c r="AP4" s="71" t="s">
        <v>2218</v>
      </c>
      <c r="AQ4" s="71" t="s">
        <v>2219</v>
      </c>
      <c r="AR4" s="71" t="s">
        <v>2220</v>
      </c>
      <c r="AS4" s="71" t="s">
        <v>2251</v>
      </c>
      <c r="AT4" s="71" t="s">
        <v>2223</v>
      </c>
      <c r="AU4" s="71" t="s">
        <v>2224</v>
      </c>
      <c r="AV4" s="71" t="s">
        <v>2225</v>
      </c>
      <c r="AW4" s="71" t="s">
        <v>2226</v>
      </c>
      <c r="AX4" s="71" t="s">
        <v>2252</v>
      </c>
      <c r="AY4" s="71" t="s">
        <v>2253</v>
      </c>
      <c r="AZ4" s="72" t="s">
        <v>2254</v>
      </c>
      <c r="BA4" s="70" t="s">
        <v>2221</v>
      </c>
      <c r="BB4" s="71" t="s">
        <v>2259</v>
      </c>
      <c r="BC4" s="71" t="s">
        <v>2260</v>
      </c>
      <c r="BD4" s="71" t="s">
        <v>2264</v>
      </c>
      <c r="BE4" s="71" t="s">
        <v>2261</v>
      </c>
      <c r="BF4" s="71" t="s">
        <v>2262</v>
      </c>
      <c r="BG4" s="72" t="s">
        <v>2263</v>
      </c>
      <c r="BI4" s="88" t="s">
        <v>2214</v>
      </c>
      <c r="BJ4" s="89" t="s">
        <v>2215</v>
      </c>
      <c r="BK4" s="89" t="s">
        <v>2216</v>
      </c>
      <c r="BL4" s="89" t="s">
        <v>2265</v>
      </c>
      <c r="BM4" s="89" t="s">
        <v>2223</v>
      </c>
      <c r="BN4" s="89" t="s">
        <v>2224</v>
      </c>
      <c r="BO4" s="89" t="s">
        <v>2225</v>
      </c>
      <c r="BP4" s="89" t="s">
        <v>2266</v>
      </c>
      <c r="BQ4" s="89" t="s">
        <v>2218</v>
      </c>
      <c r="BR4" s="89" t="s">
        <v>2219</v>
      </c>
      <c r="BS4" s="89" t="s">
        <v>2220</v>
      </c>
      <c r="BT4" s="89" t="s">
        <v>2221</v>
      </c>
      <c r="BU4" s="89" t="s">
        <v>2267</v>
      </c>
      <c r="BV4" s="89" t="s">
        <v>2268</v>
      </c>
      <c r="BW4" s="90" t="s">
        <v>2269</v>
      </c>
      <c r="BX4" s="88" t="s">
        <v>2270</v>
      </c>
      <c r="BY4" s="89" t="s">
        <v>2256</v>
      </c>
      <c r="BZ4" s="89" t="s">
        <v>2257</v>
      </c>
      <c r="CA4" s="89" t="s">
        <v>2258</v>
      </c>
      <c r="CB4" s="90" t="s">
        <v>2221</v>
      </c>
      <c r="CC4" s="70" t="s">
        <v>2226</v>
      </c>
      <c r="CD4" s="71" t="s">
        <v>2271</v>
      </c>
      <c r="CE4" s="71" t="s">
        <v>2272</v>
      </c>
      <c r="CF4" s="71" t="s">
        <v>2273</v>
      </c>
      <c r="CG4" s="71" t="s">
        <v>2274</v>
      </c>
      <c r="CH4" s="72" t="s">
        <v>2275</v>
      </c>
      <c r="CJ4" s="88" t="s">
        <v>2214</v>
      </c>
      <c r="CK4" s="89" t="s">
        <v>2215</v>
      </c>
      <c r="CL4" s="89" t="s">
        <v>2216</v>
      </c>
      <c r="CM4" s="89" t="s">
        <v>2265</v>
      </c>
      <c r="CN4" s="89" t="s">
        <v>2223</v>
      </c>
      <c r="CO4" s="89" t="s">
        <v>2224</v>
      </c>
      <c r="CP4" s="89" t="s">
        <v>2225</v>
      </c>
      <c r="CQ4" s="89" t="s">
        <v>2266</v>
      </c>
      <c r="CR4" s="89" t="s">
        <v>2218</v>
      </c>
      <c r="CS4" s="89" t="s">
        <v>2219</v>
      </c>
      <c r="CT4" s="89" t="s">
        <v>2220</v>
      </c>
      <c r="CU4" s="89" t="s">
        <v>2270</v>
      </c>
      <c r="CV4" s="89" t="s">
        <v>2221</v>
      </c>
      <c r="CW4" s="89" t="s">
        <v>2267</v>
      </c>
      <c r="CX4" s="89" t="s">
        <v>2268</v>
      </c>
      <c r="CY4" s="90" t="s">
        <v>2269</v>
      </c>
      <c r="CZ4" s="70" t="s">
        <v>2226</v>
      </c>
      <c r="DA4" s="71" t="s">
        <v>2271</v>
      </c>
      <c r="DB4" s="71" t="s">
        <v>2272</v>
      </c>
      <c r="DC4" s="71" t="s">
        <v>2276</v>
      </c>
      <c r="DD4" s="71" t="s">
        <v>2273</v>
      </c>
      <c r="DE4" s="71" t="s">
        <v>2274</v>
      </c>
      <c r="DF4" s="72" t="s">
        <v>2275</v>
      </c>
    </row>
    <row r="5" customFormat="false" ht="15" hidden="false" customHeight="true" outlineLevel="0" collapsed="false">
      <c r="A5" s="1" t="n">
        <f aca="false">1</f>
        <v>1</v>
      </c>
      <c r="B5" s="1" t="n">
        <f aca="false">IF(A5=1,Berekeningsjaar,B4+1)</f>
        <v>2026</v>
      </c>
      <c r="C5" s="1" t="n">
        <f aca="false">IF(A5=1,LeeftijdJaarBerDatum,C4+1)</f>
        <v>41</v>
      </c>
      <c r="D5" s="1" t="n">
        <f aca="false">C5+Leeftijdsverschil_vm</f>
        <v>43</v>
      </c>
      <c r="E5" s="1" t="n">
        <f aca="false">C5-Leeftijdsverschil_mv</f>
        <v>38</v>
      </c>
      <c r="F5" s="5" t="n">
        <f aca="false">MIN(1,A5/Spreidingsduur)</f>
        <v>0.1</v>
      </c>
      <c r="G5" s="5" t="n">
        <f aca="false">IF(OR(AND(Coverage="BijzPP_voor",C5&gt;GrensLeeftijdDekking-1),AND(Coverage="BijzPP_na",C5&lt;GrensLeeftijdDekking)),0,IF(IsLevenslang,1,IF(D5&lt;EindLeeftijdJaarUitkering,1,0)))</f>
        <v>1</v>
      </c>
      <c r="H5" s="5" t="n">
        <f aca="false">IF(OR(AND(Coverage="BijzPP_voor",C5&gt;GrensLeeftijdDekking-1),AND(Coverage="BijzPP_na",C5&lt;GrensLeeftijdDekking)),0,IF(IsLevenslang,1,IF(E5&lt;EindLeeftijdJaarUitkering,1,0)))</f>
        <v>1</v>
      </c>
      <c r="I5" s="5" t="n">
        <f aca="false">(IF(StijgendeFunctieMeenemen=SchalingsfactorMeenemen,1,0)+IF(OR(StijgendeFunctieMeenemen,SchalingsfactorMeenemen),IF(StijgendeFunctieMeenemen,F5,0)*IF(SchalingsfactorMeenemen,SchalingsfactorPercentage,1),0))*(1+StijgingDalingUitkering)^(B5-1)</f>
        <v>2.06511607167637</v>
      </c>
      <c r="K5" s="1" t="n">
        <f aca="false">A5</f>
        <v>1</v>
      </c>
      <c r="L5" s="15" t="n">
        <f aca="false">VLOOKUP(K5,RTS,2,0)</f>
        <v>0.02626</v>
      </c>
      <c r="M5" s="91" t="n">
        <f aca="false">(1/(1+L5))^K5</f>
        <v>0.974411942392766</v>
      </c>
      <c r="N5" s="75" t="n">
        <f aca="false">IF($C5&gt;Eindleeftijd,1,VLOOKUP($C5,Ervaringssterfte,2,0))</f>
        <v>0.5138</v>
      </c>
      <c r="O5" s="92" t="n">
        <f aca="false">IF($C5&gt;Eindleeftijd,1,VLOOKUP($C5,qx,$B5-StartjaarTafels+2,0))</f>
        <v>0.0008653086</v>
      </c>
      <c r="P5" s="74" t="n">
        <f aca="false">1-N5*O5</f>
        <v>0.99955540444132</v>
      </c>
      <c r="Q5" s="5" t="n">
        <f aca="false">IF($K5=1,P5,Q4*P5)</f>
        <v>0.99955540444132</v>
      </c>
      <c r="R5" s="5" t="n">
        <f aca="false">IF($E5&gt;Eindleeftijd,1,VLOOKUP($E5,Ervaringssterfte,5,0))</f>
        <v>0.586971</v>
      </c>
      <c r="S5" s="74" t="n">
        <f aca="false">IF($E5&gt;Eindleeftijd,1,VLOOKUP($E5,qy,$B5-StartjaarTafels+2,0))</f>
        <v>0.000508092545733585</v>
      </c>
      <c r="T5" s="5" t="n">
        <f aca="false">1-R5*S5</f>
        <v>0.999701764410338</v>
      </c>
      <c r="U5" s="92" t="n">
        <f aca="false">IF($K5=1,T5,U4*T5)</f>
        <v>0.999701764410338</v>
      </c>
      <c r="V5" s="5" t="n">
        <f aca="false">$M5*U5*I5*H5</f>
        <v>2.01167363101652</v>
      </c>
      <c r="W5" s="92" t="n">
        <f aca="false">Q5*U5</f>
        <v>0.999257301445877</v>
      </c>
      <c r="X5" s="5" t="n">
        <f aca="false">M5*W5*I5*H5</f>
        <v>2.01077924985466</v>
      </c>
      <c r="Y5" s="9" t="n">
        <f aca="false">V5-X5</f>
        <v>0.000894381161863578</v>
      </c>
      <c r="Z5" s="93" t="n">
        <f aca="false">IFERROR(IF(C5=StartLeeftijdJaarUitkering,1,IF(C5 &gt; StartLeeftijdJaarUitkering, Z4*T5, VLOOKUP(C5,Gehuwdheid,2,0))),T5)</f>
        <v>0.8</v>
      </c>
      <c r="AA5" s="93" t="n">
        <f aca="false">IF(K5=1,0,AC5*(T5))</f>
        <v>0</v>
      </c>
      <c r="AB5" s="93" t="n">
        <f aca="false">(1-P5)*Z5*IF(K5=1,1,Q4)</f>
        <v>0.000355676446944031</v>
      </c>
      <c r="AC5" s="93" t="n">
        <f aca="false">IF(K5=1,0,AB4+AA4)</f>
        <v>0</v>
      </c>
      <c r="AD5" s="93" t="n">
        <f aca="false">IF(K5=1,0,AC5*M4*I4*H4)</f>
        <v>0</v>
      </c>
      <c r="AE5" s="93" t="n">
        <f aca="false">$M5*Q5*I5*H5</f>
        <v>2.01137911469096</v>
      </c>
      <c r="AF5" s="93" t="n">
        <f aca="false">1-U5</f>
        <v>0.000298235589661799</v>
      </c>
      <c r="AG5" s="93" t="n">
        <f aca="false">AE5*AF5</f>
        <v>0.000599864836303286</v>
      </c>
      <c r="AH5" s="93" t="n">
        <f aca="false">IFERROR(IF(C5=StartLeeftijdJaarUitkering,1,IF(C5 &gt; StartLeeftijdJaarUitkering, AH4*T5, VLOOKUP(C5,Gehuwdheid_ongehuwd,2,0))),T5)</f>
        <v>0.9</v>
      </c>
      <c r="AI5" s="93" t="n">
        <f aca="false">AE5*(1-Z5)</f>
        <v>0.402275822938192</v>
      </c>
      <c r="AJ5" s="93" t="n">
        <f aca="false">AE5*(1-AH5)</f>
        <v>0.201137911469096</v>
      </c>
      <c r="AL5" s="1" t="n">
        <f aca="false">K5-1</f>
        <v>0</v>
      </c>
      <c r="AM5" s="15" t="n">
        <f aca="false">IF(AL5=0,0,VLOOKUP(AL5,RTS,2,0))</f>
        <v>0</v>
      </c>
      <c r="AN5" s="5" t="n">
        <f aca="false">(1/(1+AM5))^AL5</f>
        <v>1</v>
      </c>
      <c r="AO5" s="5" t="n">
        <f aca="false">IF(AL5=0,0,IF($C5&gt;Eindleeftijd,1,VLOOKUP($C5-1,Ervaringssterfte,2,0)))</f>
        <v>0</v>
      </c>
      <c r="AP5" s="5" t="n">
        <f aca="false">IF(AL5=0,0,IF($C5&gt;Eindleeftijd,1,VLOOKUP($C5-1,qx,$B5-1-StartjaarTafels+2,0)))</f>
        <v>0</v>
      </c>
      <c r="AQ5" s="5" t="n">
        <f aca="false">1-AO5*AP5</f>
        <v>1</v>
      </c>
      <c r="AR5" s="5" t="n">
        <f aca="false">IF($AL5=0,AQ5,AR4*AQ5)</f>
        <v>1</v>
      </c>
      <c r="AS5" s="5" t="n">
        <f aca="false">IF(AL5=0,0,IF($E5&gt;Eindleeftijd,1,VLOOKUP($E5-1,Ervaringssterfte,5,0)))</f>
        <v>0</v>
      </c>
      <c r="AT5" s="5" t="n">
        <f aca="false">IF(AL5=0,0,IF($E5&gt;Eindleeftijd,1,VLOOKUP($E5-1,qy,$B5-1-StartjaarTafels+2,0)))</f>
        <v>0</v>
      </c>
      <c r="AU5" s="5" t="n">
        <f aca="false">1-AS5*AT5</f>
        <v>1</v>
      </c>
      <c r="AV5" s="5" t="n">
        <f aca="false">IF($AL5=0,AU5,AV4*AU5)</f>
        <v>1</v>
      </c>
      <c r="AW5" s="5" t="n">
        <f aca="false">$AN5*AV5*I5*H5</f>
        <v>2.06511607167637</v>
      </c>
      <c r="AX5" s="5" t="n">
        <f aca="false">AR5*AV5</f>
        <v>1</v>
      </c>
      <c r="AY5" s="5" t="n">
        <f aca="false">AN5*AX5*I5*H5</f>
        <v>2.06511607167637</v>
      </c>
      <c r="AZ5" s="9" t="n">
        <f aca="false">AW5-AY5</f>
        <v>0</v>
      </c>
      <c r="BA5" s="93" t="n">
        <f aca="false">$AN5*AR5*I5*H5</f>
        <v>2.06511607167637</v>
      </c>
      <c r="BB5" s="93" t="n">
        <f aca="false">1-AV5</f>
        <v>0</v>
      </c>
      <c r="BC5" s="93" t="n">
        <f aca="false">BA5*BB5</f>
        <v>0</v>
      </c>
      <c r="BD5" s="93" t="n">
        <f aca="false">IFERROR(IF(C5=StartLeeftijdJaarUitkering,1,IF($C5 &gt; StartLeeftijdJaarUitkering, BD4*AU5, VLOOKUP($C5,Gehuwdheid,2,0))),AU5)</f>
        <v>0.8</v>
      </c>
      <c r="BE5" s="93" t="n">
        <f aca="false">IFERROR(IF(C5=StartLeeftijdJaarUitkering,1,IF($C5 &gt; StartLeeftijdJaarUitkering, BE4*AU5, VLOOKUP($C5,Gehuwdheid_ongehuwd,2,0))),AU5)</f>
        <v>0.9</v>
      </c>
      <c r="BF5" s="93" t="n">
        <f aca="false">BA5*(1-BD5)</f>
        <v>0.413023214335274</v>
      </c>
      <c r="BG5" s="93" t="n">
        <f aca="false">BA5*(1-BE5)</f>
        <v>0.206511607167637</v>
      </c>
      <c r="BI5" s="1" t="n">
        <f aca="false">A5</f>
        <v>1</v>
      </c>
      <c r="BJ5" s="15" t="n">
        <f aca="false">VLOOKUP(BI5,RTS,2,0)</f>
        <v>0.02626</v>
      </c>
      <c r="BK5" s="94" t="n">
        <f aca="false">(1/(1+BJ5))^BI5</f>
        <v>0.974411942392766</v>
      </c>
      <c r="BL5" s="5" t="n">
        <f aca="false">IF($C5&gt;Eindleeftijd,1,VLOOKUP($C5,Ervaringssterfte,3,0))</f>
        <v>0.5759</v>
      </c>
      <c r="BM5" s="5" t="n">
        <f aca="false">IF($C5&gt;Eindleeftijd,1,VLOOKUP($C5,qy,$B5-StartjaarTafels+2,0))</f>
        <v>0.000722969934773166</v>
      </c>
      <c r="BN5" s="5" t="n">
        <f aca="false">1-BL5*BM5</f>
        <v>0.999583641614564</v>
      </c>
      <c r="BO5" s="5" t="n">
        <f aca="false">IF($A5=1,BN5,BO4*BN5)</f>
        <v>0.999583641614564</v>
      </c>
      <c r="BP5" s="5" t="n">
        <f aca="false">IF($D5&gt;Eindleeftijd,1,VLOOKUP($D5,Ervaringssterfte,4,0))</f>
        <v>0.511236</v>
      </c>
      <c r="BQ5" s="5" t="n">
        <f aca="false">IF($D5&gt;Eindleeftijd,1,VLOOKUP($D5,qx,$B5-StartjaarTafels+2,0))</f>
        <v>0.0010564598</v>
      </c>
      <c r="BR5" s="5" t="n">
        <f aca="false">1-BP5*BQ5</f>
        <v>0.999459899717687</v>
      </c>
      <c r="BS5" s="5" t="n">
        <f aca="false">IF($BI5=1,BR5,BS4*BR5)</f>
        <v>0.999459899717687</v>
      </c>
      <c r="BT5" s="5" t="n">
        <f aca="false">$BK5*BS5*I5*G5</f>
        <v>2.01118693304138</v>
      </c>
      <c r="BU5" s="74" t="n">
        <f aca="false">BO5*BS5</f>
        <v>0.999043766207533</v>
      </c>
      <c r="BV5" s="5" t="n">
        <f aca="false">BK5*BU5*I5*G5</f>
        <v>2.01034955849713</v>
      </c>
      <c r="BW5" s="9" t="n">
        <f aca="false">BT5-BV5</f>
        <v>0.000837374544250924</v>
      </c>
      <c r="BX5" s="93" t="n">
        <f aca="false">IFERROR(IF(C5=StartLeeftijdJaarUitkering,1,IF(C5 &gt; StartLeeftijdJaarUitkering, BX4*BR5, VLOOKUP(C5,Gehuwdheid,3,0))),BR5)</f>
        <v>0.75</v>
      </c>
      <c r="BY5" s="93" t="n">
        <f aca="false">IF(BI5=1,0,CA5*(BR5))</f>
        <v>0</v>
      </c>
      <c r="BZ5" s="93" t="n">
        <f aca="false">(1-BN5)*BX5*IF(BI5=1,1,BO4)</f>
        <v>0.000312268789076892</v>
      </c>
      <c r="CA5" s="93" t="n">
        <f aca="false">IF(BI5=1,0,BZ4+BY4)</f>
        <v>0</v>
      </c>
      <c r="CB5" s="93" t="n">
        <f aca="false">IF(BI5=1,0,CA5*BK4*I4*G4)</f>
        <v>0</v>
      </c>
      <c r="CC5" s="93" t="n">
        <f aca="false">$BK5*BO5*I5*G5</f>
        <v>2.01143593561381</v>
      </c>
      <c r="CD5" s="93" t="n">
        <f aca="false">1-BS5</f>
        <v>0.000540100282312772</v>
      </c>
      <c r="CE5" s="93" t="n">
        <f aca="false">CC5*CD5</f>
        <v>0.00108637711667907</v>
      </c>
      <c r="CF5" s="93" t="n">
        <f aca="false">IFERROR(IF(C5=StartLeeftijdJaarUitkering,1,IF($C5 &gt; StartLeeftijdJaarUitkering, CF4*BR5, VLOOKUP($C5,Gehuwdheid_ongehuwd,3,0))),BR5)</f>
        <v>0.95</v>
      </c>
      <c r="CG5" s="93" t="n">
        <f aca="false">CC5*(1-BX5)</f>
        <v>0.502858983903453</v>
      </c>
      <c r="CH5" s="93" t="n">
        <f aca="false">CC5*(1-CF5)</f>
        <v>0.100571796780691</v>
      </c>
      <c r="CJ5" s="1" t="n">
        <f aca="false">BI5-1</f>
        <v>0</v>
      </c>
      <c r="CK5" s="15" t="n">
        <f aca="false">IF(CJ5=0,0,VLOOKUP(CJ5,RTS,2,0))</f>
        <v>0</v>
      </c>
      <c r="CL5" s="5" t="n">
        <f aca="false">(1/(1+CK5))^CJ5</f>
        <v>1</v>
      </c>
      <c r="CM5" s="5" t="n">
        <f aca="false">IF(CJ5=0,0,IF($C5&gt;Eindleeftijd,1,VLOOKUP($C5-1,Ervaringssterfte,3,0)))</f>
        <v>0</v>
      </c>
      <c r="CN5" s="5" t="n">
        <f aca="false">IF(CJ5=0,0,IF($C5&gt;Eindleeftijd,1,VLOOKUP($C5-1,qy,$B5-1-StartjaarTafels+2,0)))</f>
        <v>0</v>
      </c>
      <c r="CO5" s="5" t="n">
        <f aca="false">1-CM5*CN5</f>
        <v>1</v>
      </c>
      <c r="CP5" s="5" t="n">
        <f aca="false">IF($CJ5=0,CO5,CP4*CO5)</f>
        <v>1</v>
      </c>
      <c r="CQ5" s="5" t="n">
        <f aca="false">IF(CJ5=0,0,IF($D5&gt;Eindleeftijd,1,VLOOKUP($D5-1,Ervaringssterfte,4,0)))</f>
        <v>0</v>
      </c>
      <c r="CR5" s="5" t="n">
        <f aca="false">IF(CJ5=0,0,IF($D5&gt;Eindleeftijd,1,VLOOKUP($D5-1,qx,$B5-1-StartjaarTafels+2,0)))</f>
        <v>0</v>
      </c>
      <c r="CS5" s="5" t="n">
        <f aca="false">1-CQ5*CR5</f>
        <v>1</v>
      </c>
      <c r="CT5" s="5" t="n">
        <f aca="false">IF($CJ5=0,CS5,CT4*CS5)</f>
        <v>1</v>
      </c>
      <c r="CU5" s="5" t="n">
        <f aca="false">IF(OR(Methode_partnerpensioen="Bepaald",C5&gt;=Eindleeftijd),1,VLOOKUP(C5-1,Gehuwdheid,3,0))</f>
        <v>0.75</v>
      </c>
      <c r="CV5" s="5" t="n">
        <f aca="false">$CL5*CT5*I5*G5*CU5</f>
        <v>1.54883705375728</v>
      </c>
      <c r="CW5" s="5" t="n">
        <f aca="false">CP5*CT5*CU5</f>
        <v>0.75</v>
      </c>
      <c r="CX5" s="5" t="n">
        <f aca="false">CL5*CW5*I5*G5</f>
        <v>1.54883705375728</v>
      </c>
      <c r="CY5" s="9" t="n">
        <f aca="false">CV5-CX5</f>
        <v>0</v>
      </c>
      <c r="CZ5" s="93" t="n">
        <f aca="false">$CL5*CP5*I5*G5</f>
        <v>2.06511607167637</v>
      </c>
      <c r="DA5" s="93" t="n">
        <f aca="false">1-CT5</f>
        <v>0</v>
      </c>
      <c r="DB5" s="93" t="n">
        <f aca="false">CZ5*DA5</f>
        <v>0</v>
      </c>
      <c r="DC5" s="93" t="n">
        <f aca="false">IFERROR(IF(C5=StartLeeftijdJaarUitkering,1,IF($C5 &gt; StartLeeftijdJaarUitkering, DC4*CS5, VLOOKUP($C5,Gehuwdheid,3,0))),CS5)</f>
        <v>0.75</v>
      </c>
      <c r="DD5" s="93" t="n">
        <f aca="false">IFERROR(IF(C5=StartLeeftijdJaarUitkering,1,IF($C5 &gt; StartLeeftijdJaarUitkering, DD4*CS5, VLOOKUP($C5,Gehuwdheid_ongehuwd,3,0))),CS5)</f>
        <v>0.95</v>
      </c>
      <c r="DE5" s="93" t="n">
        <f aca="false">CZ5*(1-DC5)</f>
        <v>0.516279017919092</v>
      </c>
      <c r="DF5" s="93" t="n">
        <f aca="false">CZ5*(1-DD5)</f>
        <v>0.103255803583819</v>
      </c>
    </row>
    <row r="6" customFormat="false" ht="15" hidden="false" customHeight="true" outlineLevel="0" collapsed="false">
      <c r="A6" s="1" t="n">
        <f aca="false">A5+1</f>
        <v>2</v>
      </c>
      <c r="B6" s="1" t="n">
        <f aca="false">IF(A6=1,Berekeningsjaar,B5+1)</f>
        <v>2027</v>
      </c>
      <c r="C6" s="1" t="n">
        <f aca="false">IF(A6=1,LeeftijdJaarBerDatum,C5+1)</f>
        <v>42</v>
      </c>
      <c r="D6" s="1" t="n">
        <f aca="false">C6+Leeftijdsverschil_vm</f>
        <v>44</v>
      </c>
      <c r="E6" s="1" t="n">
        <f aca="false">C6-Leeftijdsverschil_mv</f>
        <v>39</v>
      </c>
      <c r="F6" s="5" t="n">
        <f aca="false">MIN(1,A6/Spreidingsduur)</f>
        <v>0.2</v>
      </c>
      <c r="G6" s="5" t="n">
        <f aca="false">IF(OR(AND(Coverage="BijzPP_voor",C6&gt;GrensLeeftijdDekking-1),AND(Coverage="BijzPP_na",C6&lt;GrensLeeftijdDekking)),0,IF(IsLevenslang,1,IF(D6&lt;EindLeeftijdJaarUitkering,1,0)))</f>
        <v>1</v>
      </c>
      <c r="H6" s="5" t="n">
        <f aca="false">IF(OR(AND(Coverage="BijzPP_voor",C6&gt;GrensLeeftijdDekking-1),AND(Coverage="BijzPP_na",C6&lt;GrensLeeftijdDekking)),0,IF(IsLevenslang,1,IF(E6&lt;EindLeeftijdJaarUitkering,1,0)))</f>
        <v>1</v>
      </c>
      <c r="I6" s="5" t="n">
        <f aca="false">(IF(StijgendeFunctieMeenemen=SchalingsfactorMeenemen,1,0)+IF(OR(StijgendeFunctieMeenemen,SchalingsfactorMeenemen),IF(StijgendeFunctieMeenemen,F6,0)*IF(SchalingsfactorMeenemen,SchalingsfactorPercentage,1),0))*(1+StijgingDalingUitkering)^(B6-1)</f>
        <v>3.13023214335274</v>
      </c>
      <c r="K6" s="1" t="n">
        <f aca="false">A6</f>
        <v>2</v>
      </c>
      <c r="L6" s="15" t="n">
        <f aca="false">VLOOKUP(K6,RTS,2,0)</f>
        <v>0.02248</v>
      </c>
      <c r="M6" s="5" t="n">
        <f aca="false">(1/(1+L6))^K6</f>
        <v>0.956511853422397</v>
      </c>
      <c r="N6" s="5" t="n">
        <f aca="false">IF($C6&gt;Eindleeftijd,1,VLOOKUP($C6,Ervaringssterfte,2,0))</f>
        <v>0.5147</v>
      </c>
      <c r="O6" s="5" t="n">
        <f aca="false">IF($C6&gt;Eindleeftijd,1,VLOOKUP($C6,qx,$B6-StartjaarTafels+2,0))</f>
        <v>0.0009410325</v>
      </c>
      <c r="P6" s="5" t="n">
        <f aca="false">1-N6*O6</f>
        <v>0.99951565057225</v>
      </c>
      <c r="Q6" s="5" t="n">
        <f aca="false">IF($K6=1,P6,Q5*P6)</f>
        <v>0.999071270353174</v>
      </c>
      <c r="R6" s="5" t="n">
        <f aca="false">IF($E6&gt;Eindleeftijd,1,VLOOKUP($E6,Ervaringssterfte,5,0))</f>
        <v>0.57618</v>
      </c>
      <c r="S6" s="74" t="n">
        <f aca="false">IF($E6&gt;Eindleeftijd,1,VLOOKUP($E6,qy,$B6-StartjaarTafels+2,0))</f>
        <v>0.000555366231731247</v>
      </c>
      <c r="T6" s="5" t="n">
        <f aca="false">1-R6*S6</f>
        <v>0.999680009084601</v>
      </c>
      <c r="U6" s="94" t="n">
        <f aca="false">IF($K6=1,T6,U5*T6)</f>
        <v>0.999381868927619</v>
      </c>
      <c r="V6" s="5" t="n">
        <f aca="false">$M6*U6*I6*H6</f>
        <v>2.9922534002722</v>
      </c>
      <c r="W6" s="92" t="n">
        <f aca="false">Q6*U6</f>
        <v>0.998453713357446</v>
      </c>
      <c r="X6" s="5" t="n">
        <f aca="false">M6*W6*I6*H6</f>
        <v>2.98947440582855</v>
      </c>
      <c r="Y6" s="9" t="n">
        <f aca="false">V6-X6</f>
        <v>0.00277899444364715</v>
      </c>
      <c r="Z6" s="93" t="n">
        <f aca="false">IF(C6=StartLeeftijdJaarUitkering,1,IF(C6 &gt; StartLeeftijdJaarUitkering, Z5*T6, VLOOKUP(C6,Gehuwdheid,2,0)))</f>
        <v>0.8</v>
      </c>
      <c r="AA6" s="93" t="n">
        <f aca="false">IF(K6=1,0,AC6*(T6))</f>
        <v>0.000355562633712188</v>
      </c>
      <c r="AB6" s="93" t="n">
        <f aca="false">(1-P6)*Z6*IF(K6=1,1,Q5)</f>
        <v>0.000387307270516456</v>
      </c>
      <c r="AC6" s="93" t="n">
        <f aca="false">IF(K6=1,0,AB5+AA5)</f>
        <v>0.000355676446944031</v>
      </c>
      <c r="AD6" s="93" t="n">
        <f aca="false">IF(K6=1,0,AC6*M5*I5*H5)</f>
        <v>0.000715718382184696</v>
      </c>
      <c r="AE6" s="93" t="n">
        <f aca="false">$M6*Q6*I6*H6</f>
        <v>2.99132343579176</v>
      </c>
      <c r="AF6" s="93" t="n">
        <f aca="false">1-U6</f>
        <v>0.0006181310723814</v>
      </c>
      <c r="AG6" s="93" t="n">
        <f aca="false">AE6*AF6</f>
        <v>0.00184902996320557</v>
      </c>
      <c r="AH6" s="93" t="n">
        <f aca="false">IF(C6=StartLeeftijdJaarUitkering,1,IF(C6 &gt; StartLeeftijdJaarUitkering, AH5*T6, VLOOKUP(C6,Gehuwdheid_ongehuwd,2,0)))</f>
        <v>0.9</v>
      </c>
      <c r="AI6" s="93" t="n">
        <f aca="false">AE6*(1-Z6)</f>
        <v>0.598264687158351</v>
      </c>
      <c r="AJ6" s="93" t="n">
        <f aca="false">AE6*(1-AH6)</f>
        <v>0.299132343579176</v>
      </c>
      <c r="AL6" s="1" t="n">
        <f aca="false">K6-1</f>
        <v>1</v>
      </c>
      <c r="AM6" s="15" t="n">
        <f aca="false">IF(AL6=0,0,VLOOKUP(AL6,RTS,2,0))</f>
        <v>0.02626</v>
      </c>
      <c r="AN6" s="74" t="n">
        <f aca="false">(1/(1+AM6))^AL6</f>
        <v>0.974411942392766</v>
      </c>
      <c r="AO6" s="5" t="n">
        <f aca="false">IF(AL6=0,0,IF($C6&gt;Eindleeftijd,1,VLOOKUP($C6-1,Ervaringssterfte,2,0)))</f>
        <v>0.5138</v>
      </c>
      <c r="AP6" s="5" t="n">
        <f aca="false">IF(AL6=0,0,IF($C6&gt;Eindleeftijd,1,VLOOKUP($C6-1,qx,$B6-1-StartjaarTafels+2,0)))</f>
        <v>0.0008653086</v>
      </c>
      <c r="AQ6" s="5" t="n">
        <f aca="false">1-AO6*AP6</f>
        <v>0.99955540444132</v>
      </c>
      <c r="AR6" s="5" t="n">
        <f aca="false">IF($AL6=0,AQ6,AR5*AQ6)</f>
        <v>0.99955540444132</v>
      </c>
      <c r="AS6" s="5" t="n">
        <f aca="false">IF(AL6=0,0,IF($E6&gt;Eindleeftijd,1,VLOOKUP($E6-1,Ervaringssterfte,5,0)))</f>
        <v>0.586971</v>
      </c>
      <c r="AT6" s="5" t="n">
        <f aca="false">IF(AL6=0,0,IF($E6&gt;Eindleeftijd,1,VLOOKUP($E6-1,qy,$B6-1-StartjaarTafels+2,0)))</f>
        <v>0.000508092545733585</v>
      </c>
      <c r="AU6" s="5" t="n">
        <f aca="false">1-AS6*AT6</f>
        <v>0.999701764410338</v>
      </c>
      <c r="AV6" s="5" t="n">
        <f aca="false">IF($AL6=0,AU6,AV5*AU6)</f>
        <v>0.999701764410338</v>
      </c>
      <c r="AW6" s="5" t="n">
        <f aca="false">$AN6*AV6*I6*H6</f>
        <v>3.04922592396049</v>
      </c>
      <c r="AX6" s="5" t="n">
        <f aca="false">AR6*AV6</f>
        <v>0.999257301445877</v>
      </c>
      <c r="AY6" s="5" t="n">
        <f aca="false">AN6*AX6*I6*H6</f>
        <v>3.04787025165728</v>
      </c>
      <c r="AZ6" s="9" t="n">
        <f aca="false">AW6-AY6</f>
        <v>0.00135567230320488</v>
      </c>
      <c r="BA6" s="93" t="n">
        <f aca="false">$AN6*AR6*I6*H6</f>
        <v>3.04877950621106</v>
      </c>
      <c r="BB6" s="93" t="n">
        <f aca="false">1-AV6</f>
        <v>0.000298235589661799</v>
      </c>
      <c r="BC6" s="93" t="n">
        <f aca="false">BA6*BB6</f>
        <v>0.000909254553783667</v>
      </c>
      <c r="BD6" s="93" t="n">
        <f aca="false">IF(C6=StartLeeftijdJaarUitkering,1,IF($C6 &gt; StartLeeftijdJaarUitkering, BD5*AU6, VLOOKUP($C6,Gehuwdheid,2,0)))</f>
        <v>0.8</v>
      </c>
      <c r="BE6" s="93" t="n">
        <f aca="false">IF(C6=StartLeeftijdJaarUitkering,1,IF($C6 &gt; StartLeeftijdJaarUitkering, BE5*AU6, VLOOKUP($C6,Gehuwdheid_ongehuwd,2,0)))</f>
        <v>0.9</v>
      </c>
      <c r="BF6" s="93" t="n">
        <f aca="false">BA6*(1-BD6)</f>
        <v>0.609755901242213</v>
      </c>
      <c r="BG6" s="93" t="n">
        <f aca="false">BA6*(1-BE6)</f>
        <v>0.304877950621106</v>
      </c>
      <c r="BI6" s="1" t="n">
        <f aca="false">A6</f>
        <v>2</v>
      </c>
      <c r="BJ6" s="15" t="n">
        <f aca="false">VLOOKUP(BI6,RTS,2,0)</f>
        <v>0.02248</v>
      </c>
      <c r="BK6" s="5" t="n">
        <f aca="false">(1/(1+BJ6))^BI6</f>
        <v>0.956511853422397</v>
      </c>
      <c r="BL6" s="5" t="n">
        <f aca="false">IF($C6&gt;Eindleeftijd,1,VLOOKUP($C6,Ervaringssterfte,3,0))</f>
        <v>0.5635</v>
      </c>
      <c r="BM6" s="5" t="n">
        <f aca="false">IF($C6&gt;Eindleeftijd,1,VLOOKUP($C6,qy,$B6-StartjaarTafels+2,0))</f>
        <v>0.000789766534016856</v>
      </c>
      <c r="BN6" s="5" t="n">
        <f aca="false">1-BL6*BM6</f>
        <v>0.999554966558082</v>
      </c>
      <c r="BO6" s="5" t="n">
        <f aca="false">IF($A6=1,BN6,BO5*BN6)</f>
        <v>0.999138793466051</v>
      </c>
      <c r="BP6" s="5" t="n">
        <f aca="false">IF($D6&gt;Eindleeftijd,1,VLOOKUP($D6,Ervaringssterfte,4,0))</f>
        <v>0.518265</v>
      </c>
      <c r="BQ6" s="5" t="n">
        <f aca="false">IF($D6&gt;Eindleeftijd,1,VLOOKUP($D6,qx,$B6-StartjaarTafels+2,0))</f>
        <v>0.0011504286</v>
      </c>
      <c r="BR6" s="5" t="n">
        <f aca="false">1-BP6*BQ6</f>
        <v>0.999403773121621</v>
      </c>
      <c r="BS6" s="5" t="n">
        <f aca="false">IF($BI6=1,BR6,BS5*BR6)</f>
        <v>0.998863994861614</v>
      </c>
      <c r="BT6" s="5" t="n">
        <f aca="false">$BK6*BS6*I6*G6</f>
        <v>2.99070283138247</v>
      </c>
      <c r="BU6" s="74" t="n">
        <f aca="false">BO6*BS6</f>
        <v>0.998003766662712</v>
      </c>
      <c r="BV6" s="5" t="n">
        <f aca="false">BK6*BU6*I6*G6</f>
        <v>2.98812721856299</v>
      </c>
      <c r="BW6" s="9" t="n">
        <f aca="false">BT6-BV6</f>
        <v>0.00257561281948648</v>
      </c>
      <c r="BX6" s="93" t="n">
        <f aca="false">IF(C6=StartLeeftijdJaarUitkering,1,IF(C6 &gt; StartLeeftijdJaarUitkering, BX5*BR6, VLOOKUP(C6,Gehuwdheid,3,0)))</f>
        <v>0.75</v>
      </c>
      <c r="BY6" s="93" t="n">
        <f aca="false">IF(BI6=1,0,CA6*(BR6))</f>
        <v>0.000312082606031565</v>
      </c>
      <c r="BZ6" s="93" t="n">
        <f aca="false">(1-BN6)*BX6*IF(BI6=1,1,BO5)</f>
        <v>0.000333636111384857</v>
      </c>
      <c r="CA6" s="93" t="n">
        <f aca="false">IF(BI6=1,0,BZ5+BY5)</f>
        <v>0.000312268789076892</v>
      </c>
      <c r="CB6" s="93" t="n">
        <f aca="false">IF(BI6=1,0,CA6*BK5*I5*G5)</f>
        <v>0.000628370291159752</v>
      </c>
      <c r="CC6" s="93" t="n">
        <f aca="false">$BK6*BO6*I6*G6</f>
        <v>2.99152560702418</v>
      </c>
      <c r="CD6" s="93" t="n">
        <f aca="false">1-BS6</f>
        <v>0.00113600513838641</v>
      </c>
      <c r="CE6" s="93" t="n">
        <f aca="false">CC6*CD6</f>
        <v>0.00339838846119399</v>
      </c>
      <c r="CF6" s="93" t="n">
        <f aca="false">IF(C6=StartLeeftijdJaarUitkering,1,IF($C6 &gt; StartLeeftijdJaarUitkering, CF5*BR6, VLOOKUP($C6,Gehuwdheid_ongehuwd,3,0)))</f>
        <v>0.95</v>
      </c>
      <c r="CG6" s="93" t="n">
        <f aca="false">CC6*(1-BX6)</f>
        <v>0.747881401756045</v>
      </c>
      <c r="CH6" s="93" t="n">
        <f aca="false">CC6*(1-CF6)</f>
        <v>0.149576280351209</v>
      </c>
      <c r="CJ6" s="1" t="n">
        <f aca="false">BI6-1</f>
        <v>1</v>
      </c>
      <c r="CK6" s="15" t="n">
        <f aca="false">IF(CJ6=0,0,VLOOKUP(CJ6,RTS,2,0))</f>
        <v>0.02626</v>
      </c>
      <c r="CL6" s="5" t="n">
        <f aca="false">(1/(1+CK6))^CJ6</f>
        <v>0.974411942392766</v>
      </c>
      <c r="CM6" s="5" t="n">
        <f aca="false">IF(CJ6=0,0,IF($C6&gt;Eindleeftijd,1,VLOOKUP($C6-1,Ervaringssterfte,3,0)))</f>
        <v>0.5759</v>
      </c>
      <c r="CN6" s="5" t="n">
        <f aca="false">IF(CJ6=0,0,IF($C6&gt;Eindleeftijd,1,VLOOKUP($C6-1,qy,$B6-1-StartjaarTafels+2,0)))</f>
        <v>0.000722969934773166</v>
      </c>
      <c r="CO6" s="5" t="n">
        <f aca="false">1-CM6*CN6</f>
        <v>0.999583641614564</v>
      </c>
      <c r="CP6" s="5" t="n">
        <f aca="false">IF($CJ6=0,CO6,CP5*CO6)</f>
        <v>0.999583641614564</v>
      </c>
      <c r="CQ6" s="5" t="n">
        <f aca="false">IF(CJ6=0,0,IF($D6&gt;Eindleeftijd,1,VLOOKUP($D6-1,Ervaringssterfte,4,0)))</f>
        <v>0.511236</v>
      </c>
      <c r="CR6" s="5" t="n">
        <f aca="false">IF(CJ6=0,0,IF($D6&gt;Eindleeftijd,1,VLOOKUP($D6-1,qx,$B6-1-StartjaarTafels+2,0)))</f>
        <v>0.0010564598</v>
      </c>
      <c r="CS6" s="5" t="n">
        <f aca="false">1-CQ6*CR6</f>
        <v>0.999459899717687</v>
      </c>
      <c r="CT6" s="5" t="n">
        <f aca="false">IF($CJ6=0,CS6,CT5*CS6)</f>
        <v>0.999459899717687</v>
      </c>
      <c r="CU6" s="5" t="n">
        <f aca="false">IF(OR(Methode_partnerpensioen="Bepaald",C6&gt;=Eindleeftijd),1,VLOOKUP(C6-1,Gehuwdheid,3,0))</f>
        <v>0.75</v>
      </c>
      <c r="CV6" s="5" t="n">
        <f aca="false">$CL6*CT6*I6*G6*CU6</f>
        <v>2.28636615289138</v>
      </c>
      <c r="CW6" s="5" t="n">
        <f aca="false">CP6*CT6*CU6</f>
        <v>0.74928282465565</v>
      </c>
      <c r="CX6" s="5" t="n">
        <f aca="false">CL6*CW6*I6*G6</f>
        <v>2.28541420517145</v>
      </c>
      <c r="CY6" s="9" t="n">
        <f aca="false">CV6-CX6</f>
        <v>0.0009519477199329</v>
      </c>
      <c r="CZ6" s="93" t="n">
        <f aca="false">$CL6*CP6*I6*G6</f>
        <v>3.04886563341794</v>
      </c>
      <c r="DA6" s="93" t="n">
        <f aca="false">1-CT6</f>
        <v>0.000540100282312772</v>
      </c>
      <c r="DB6" s="93" t="n">
        <f aca="false">CZ6*DA6</f>
        <v>0.00164669318934274</v>
      </c>
      <c r="DC6" s="93" t="n">
        <f aca="false">IF(C6=StartLeeftijdJaarUitkering,1,IF($C6 &gt; StartLeeftijdJaarUitkering, DC5*CS6, VLOOKUP($C6,Gehuwdheid,3,0)))</f>
        <v>0.75</v>
      </c>
      <c r="DD6" s="93" t="n">
        <f aca="false">IF(C6=StartLeeftijdJaarUitkering,1,IF($C6 &gt; StartLeeftijdJaarUitkering, DD5*CS6, VLOOKUP($C6,Gehuwdheid_ongehuwd,3,0)))</f>
        <v>0.95</v>
      </c>
      <c r="DE6" s="93" t="n">
        <f aca="false">CZ6*(1-DC6)</f>
        <v>0.762216408354485</v>
      </c>
      <c r="DF6" s="93" t="n">
        <f aca="false">CZ6*(1-DD6)</f>
        <v>0.152443281670897</v>
      </c>
    </row>
    <row r="7" customFormat="false" ht="15" hidden="false" customHeight="true" outlineLevel="0" collapsed="false">
      <c r="A7" s="1" t="n">
        <f aca="false">A6+1</f>
        <v>3</v>
      </c>
      <c r="B7" s="1" t="n">
        <f aca="false">IF(A7=1,Berekeningsjaar,B6+1)</f>
        <v>2028</v>
      </c>
      <c r="C7" s="1" t="n">
        <f aca="false">IF(A7=1,LeeftijdJaarBerDatum,C6+1)</f>
        <v>43</v>
      </c>
      <c r="D7" s="1" t="n">
        <f aca="false">C7+Leeftijdsverschil_vm</f>
        <v>45</v>
      </c>
      <c r="E7" s="1" t="n">
        <f aca="false">C7-Leeftijdsverschil_mv</f>
        <v>40</v>
      </c>
      <c r="F7" s="5" t="n">
        <f aca="false">MIN(1,A7/Spreidingsduur)</f>
        <v>0.3</v>
      </c>
      <c r="G7" s="5" t="n">
        <f aca="false">IF(OR(AND(Coverage="BijzPP_voor",C7&gt;GrensLeeftijdDekking-1),AND(Coverage="BijzPP_na",C7&lt;GrensLeeftijdDekking)),0,IF(IsLevenslang,1,IF(D7&lt;EindLeeftijdJaarUitkering,1,0)))</f>
        <v>1</v>
      </c>
      <c r="H7" s="5" t="n">
        <f aca="false">IF(OR(AND(Coverage="BijzPP_voor",C7&gt;GrensLeeftijdDekking-1),AND(Coverage="BijzPP_na",C7&lt;GrensLeeftijdDekking)),0,IF(IsLevenslang,1,IF(E7&lt;EindLeeftijdJaarUitkering,1,0)))</f>
        <v>1</v>
      </c>
      <c r="I7" s="5" t="n">
        <f aca="false">(IF(StijgendeFunctieMeenemen=SchalingsfactorMeenemen,1,0)+IF(OR(StijgendeFunctieMeenemen,SchalingsfactorMeenemen),IF(StijgendeFunctieMeenemen,F7,0)*IF(SchalingsfactorMeenemen,SchalingsfactorPercentage,1),0))*(1+StijgingDalingUitkering)^(B7-1)</f>
        <v>4.19534821502911</v>
      </c>
      <c r="K7" s="1" t="n">
        <f aca="false">A7</f>
        <v>3</v>
      </c>
      <c r="L7" s="15" t="n">
        <f aca="false">VLOOKUP(K7,RTS,2,0)</f>
        <v>0.01986</v>
      </c>
      <c r="M7" s="5" t="n">
        <f aca="false">(1/(1+L7))^K7</f>
        <v>0.94271045616429</v>
      </c>
      <c r="N7" s="5" t="n">
        <f aca="false">IF($C7&gt;Eindleeftijd,1,VLOOKUP($C7,Ervaringssterfte,2,0))</f>
        <v>0.5164</v>
      </c>
      <c r="O7" s="5" t="n">
        <f aca="false">IF($C7&gt;Eindleeftijd,1,VLOOKUP($C7,qx,$B7-StartjaarTafels+2,0))</f>
        <v>0.0010249488</v>
      </c>
      <c r="P7" s="5" t="n">
        <f aca="false">1-N7*O7</f>
        <v>0.99947071643968</v>
      </c>
      <c r="Q7" s="5" t="n">
        <f aca="false">IF($K7=1,P7,Q6*P7)</f>
        <v>0.998542478354189</v>
      </c>
      <c r="R7" s="5" t="n">
        <f aca="false">IF($E7&gt;Eindleeftijd,1,VLOOKUP($E7,Ervaringssterfte,5,0))</f>
        <v>0.577863</v>
      </c>
      <c r="S7" s="74" t="n">
        <f aca="false">IF($E7&gt;Eindleeftijd,1,VLOOKUP($E7,qy,$B7-StartjaarTafels+2,0))</f>
        <v>0.000610462773517173</v>
      </c>
      <c r="T7" s="5" t="n">
        <f aca="false">1-R7*S7</f>
        <v>0.999647236150307</v>
      </c>
      <c r="U7" s="74" t="n">
        <f aca="false">IF($K7=1,T7,U6*T7)</f>
        <v>0.999029323132222</v>
      </c>
      <c r="V7" s="5" t="n">
        <f aca="false">$M7*U7*I7*H7</f>
        <v>3.95115960387633</v>
      </c>
      <c r="W7" s="92" t="n">
        <f aca="false">Q7*U7</f>
        <v>0.997573216268957</v>
      </c>
      <c r="X7" s="5" t="n">
        <f aca="false">M7*W7*I7*H7</f>
        <v>3.94540070322762</v>
      </c>
      <c r="Y7" s="9" t="n">
        <f aca="false">V7-X7</f>
        <v>0.00575890064870555</v>
      </c>
      <c r="Z7" s="93" t="n">
        <f aca="false">IF(C7=StartLeeftijdJaarUitkering,1,IF(C7 &gt; StartLeeftijdJaarUitkering, Z6*T7, VLOOKUP(C7,Gehuwdheid,2,0)))</f>
        <v>0.8</v>
      </c>
      <c r="AA7" s="93" t="n">
        <f aca="false">IF(K7=1,0,AC7*(T7))</f>
        <v>0.000742607846581407</v>
      </c>
      <c r="AB7" s="93" t="n">
        <f aca="false">(1-P7)*Z7*IF(K7=1,1,Q6)</f>
        <v>0.000423033599188766</v>
      </c>
      <c r="AC7" s="93" t="n">
        <f aca="false">IF(K7=1,0,AB6+AA6)</f>
        <v>0.000742869904228644</v>
      </c>
      <c r="AD7" s="93" t="n">
        <f aca="false">IF(K7=1,0,AC7*M6*I6*H6)</f>
        <v>0.00222422986247816</v>
      </c>
      <c r="AE7" s="93" t="n">
        <f aca="false">$M7*Q7*I7*H7</f>
        <v>3.94923413344639</v>
      </c>
      <c r="AF7" s="93" t="n">
        <f aca="false">1-U7</f>
        <v>0.000970676867777631</v>
      </c>
      <c r="AG7" s="93" t="n">
        <f aca="false">AE7*AF7</f>
        <v>0.00383343021877425</v>
      </c>
      <c r="AH7" s="93" t="n">
        <f aca="false">IF(C7=StartLeeftijdJaarUitkering,1,IF(C7 &gt; StartLeeftijdJaarUitkering, AH6*T7, VLOOKUP(C7,Gehuwdheid_ongehuwd,2,0)))</f>
        <v>0.9</v>
      </c>
      <c r="AI7" s="93" t="n">
        <f aca="false">AE7*(1-Z7)</f>
        <v>0.789846826689279</v>
      </c>
      <c r="AJ7" s="93" t="n">
        <f aca="false">AE7*(1-AH7)</f>
        <v>0.394923413344639</v>
      </c>
      <c r="AL7" s="1" t="n">
        <f aca="false">K7-1</f>
        <v>2</v>
      </c>
      <c r="AM7" s="15" t="n">
        <f aca="false">IF(AL7=0,0,VLOOKUP(AL7,RTS,2,0))</f>
        <v>0.02248</v>
      </c>
      <c r="AN7" s="5" t="n">
        <f aca="false">(1/(1+AM7))^AL7</f>
        <v>0.956511853422397</v>
      </c>
      <c r="AO7" s="5" t="n">
        <f aca="false">IF(AL7=0,0,IF($C7&gt;Eindleeftijd,1,VLOOKUP($C7-1,Ervaringssterfte,2,0)))</f>
        <v>0.5147</v>
      </c>
      <c r="AP7" s="5" t="n">
        <f aca="false">IF(AL7=0,0,IF($C7&gt;Eindleeftijd,1,VLOOKUP($C7-1,qx,$B7-1-StartjaarTafels+2,0)))</f>
        <v>0.0009410325</v>
      </c>
      <c r="AQ7" s="5" t="n">
        <f aca="false">1-AO7*AP7</f>
        <v>0.99951565057225</v>
      </c>
      <c r="AR7" s="5" t="n">
        <f aca="false">IF($AL7=0,AQ7,AR6*AQ7)</f>
        <v>0.999071270353174</v>
      </c>
      <c r="AS7" s="5" t="n">
        <f aca="false">IF(AL7=0,0,IF($E7&gt;Eindleeftijd,1,VLOOKUP($E7-1,Ervaringssterfte,5,0)))</f>
        <v>0.57618</v>
      </c>
      <c r="AT7" s="5" t="n">
        <f aca="false">IF(AL7=0,0,IF($E7&gt;Eindleeftijd,1,VLOOKUP($E7-1,qy,$B7-1-StartjaarTafels+2,0)))</f>
        <v>0.000555366231731247</v>
      </c>
      <c r="AU7" s="5" t="n">
        <f aca="false">1-AS7*AT7</f>
        <v>0.999680009084601</v>
      </c>
      <c r="AV7" s="5" t="n">
        <f aca="false">IF($AL7=0,AU7,AV6*AU7)</f>
        <v>0.999381868927619</v>
      </c>
      <c r="AW7" s="5" t="n">
        <f aca="false">$AN7*AV7*I7*H7</f>
        <v>4.01041979854595</v>
      </c>
      <c r="AX7" s="5" t="n">
        <f aca="false">AR7*AV7</f>
        <v>0.998453713357446</v>
      </c>
      <c r="AY7" s="5" t="n">
        <f aca="false">AN7*AX7*I7*H7</f>
        <v>4.00669520278282</v>
      </c>
      <c r="AZ7" s="9" t="n">
        <f aca="false">AW7-AY7</f>
        <v>0.003724595763126</v>
      </c>
      <c r="BA7" s="93" t="n">
        <f aca="false">$AN7*AR7*I7*H7</f>
        <v>4.00917339743434</v>
      </c>
      <c r="BB7" s="93" t="n">
        <f aca="false">1-AV7</f>
        <v>0.0006181310723814</v>
      </c>
      <c r="BC7" s="93" t="n">
        <f aca="false">BA7*BB7</f>
        <v>0.00247819465151907</v>
      </c>
      <c r="BD7" s="93" t="n">
        <f aca="false">IF(C7=StartLeeftijdJaarUitkering,1,IF($C7 &gt; StartLeeftijdJaarUitkering, BD6*AU7, VLOOKUP($C7,Gehuwdheid,2,0)))</f>
        <v>0.8</v>
      </c>
      <c r="BE7" s="93" t="n">
        <f aca="false">IF(C7=StartLeeftijdJaarUitkering,1,IF($C7 &gt; StartLeeftijdJaarUitkering, BE6*AU7, VLOOKUP($C7,Gehuwdheid_ongehuwd,2,0)))</f>
        <v>0.9</v>
      </c>
      <c r="BF7" s="93" t="n">
        <f aca="false">BA7*(1-BD7)</f>
        <v>0.801834679486868</v>
      </c>
      <c r="BG7" s="93" t="n">
        <f aca="false">BA7*(1-BE7)</f>
        <v>0.400917339743434</v>
      </c>
      <c r="BI7" s="1" t="n">
        <f aca="false">A7</f>
        <v>3</v>
      </c>
      <c r="BJ7" s="15" t="n">
        <f aca="false">VLOOKUP(BI7,RTS,2,0)</f>
        <v>0.01986</v>
      </c>
      <c r="BK7" s="5" t="n">
        <f aca="false">(1/(1+BJ7))^BI7</f>
        <v>0.94271045616429</v>
      </c>
      <c r="BL7" s="5" t="n">
        <f aca="false">IF($C7&gt;Eindleeftijd,1,VLOOKUP($C7,Ervaringssterfte,3,0))</f>
        <v>0.5689</v>
      </c>
      <c r="BM7" s="5" t="n">
        <f aca="false">IF($C7&gt;Eindleeftijd,1,VLOOKUP($C7,qy,$B7-StartjaarTafels+2,0))</f>
        <v>0.000830710756396957</v>
      </c>
      <c r="BN7" s="5" t="n">
        <f aca="false">1-BL7*BM7</f>
        <v>0.999527408650686</v>
      </c>
      <c r="BO7" s="5" t="n">
        <f aca="false">IF($A7=1,BN7,BO6*BN7)</f>
        <v>0.998666609115495</v>
      </c>
      <c r="BP7" s="5" t="n">
        <f aca="false">IF($D7&gt;Eindleeftijd,1,VLOOKUP($D7,Ervaringssterfte,4,0))</f>
        <v>0.522126</v>
      </c>
      <c r="BQ7" s="5" t="n">
        <f aca="false">IF($D7&gt;Eindleeftijd,1,VLOOKUP($D7,qx,$B7-StartjaarTafels+2,0))</f>
        <v>0.001221754</v>
      </c>
      <c r="BR7" s="5" t="n">
        <f aca="false">1-BP7*BQ7</f>
        <v>0.999362090470996</v>
      </c>
      <c r="BS7" s="5" t="n">
        <f aca="false">IF($BI7=1,BR7,BS6*BR7)</f>
        <v>0.998226810001112</v>
      </c>
      <c r="BT7" s="5" t="n">
        <f aca="false">$BK7*BS7*I7*G7</f>
        <v>3.94798566554258</v>
      </c>
      <c r="BU7" s="74" t="n">
        <f aca="false">BO7*BS7</f>
        <v>0.996895783471988</v>
      </c>
      <c r="BV7" s="5" t="n">
        <f aca="false">BK7*BU7*I7*G7</f>
        <v>3.94272145744399</v>
      </c>
      <c r="BW7" s="9" t="n">
        <f aca="false">BT7-BV7</f>
        <v>0.00526420809859163</v>
      </c>
      <c r="BX7" s="93" t="n">
        <f aca="false">IF(C7=StartLeeftijdJaarUitkering,1,IF(C7 &gt; StartLeeftijdJaarUitkering, BX6*BR7, VLOOKUP(C7,Gehuwdheid,3,0)))</f>
        <v>0.75</v>
      </c>
      <c r="BY7" s="93" t="n">
        <f aca="false">IF(BI7=1,0,CA7*(BR7))</f>
        <v>0.000645306807293526</v>
      </c>
      <c r="BZ7" s="93" t="n">
        <f aca="false">(1-BN7)*BX7*IF(BI7=1,1,BO6)</f>
        <v>0.00035413826291722</v>
      </c>
      <c r="CA7" s="93" t="n">
        <f aca="false">IF(BI7=1,0,BZ6+BY6)</f>
        <v>0.000645718717416423</v>
      </c>
      <c r="CB7" s="93" t="n">
        <f aca="false">IF(BI7=1,0,CA7*BK6*I6*G6)</f>
        <v>0.00193334909095557</v>
      </c>
      <c r="CC7" s="93" t="n">
        <f aca="false">$BK7*BO7*I7*G7</f>
        <v>3.94972507043725</v>
      </c>
      <c r="CD7" s="93" t="n">
        <f aca="false">1-BS7</f>
        <v>0.00177318999888765</v>
      </c>
      <c r="CE7" s="93" t="n">
        <f aca="false">CC7*CD7</f>
        <v>0.00700361299325513</v>
      </c>
      <c r="CF7" s="93" t="n">
        <f aca="false">IF(C7=StartLeeftijdJaarUitkering,1,IF($C7 &gt; StartLeeftijdJaarUitkering, CF6*BR7, VLOOKUP($C7,Gehuwdheid_ongehuwd,3,0)))</f>
        <v>0.95</v>
      </c>
      <c r="CG7" s="93" t="n">
        <f aca="false">CC7*(1-BX7)</f>
        <v>0.987431267609311</v>
      </c>
      <c r="CH7" s="93" t="n">
        <f aca="false">CC7*(1-CF7)</f>
        <v>0.197486253521862</v>
      </c>
      <c r="CJ7" s="1" t="n">
        <f aca="false">BI7-1</f>
        <v>2</v>
      </c>
      <c r="CK7" s="15" t="n">
        <f aca="false">IF(CJ7=0,0,VLOOKUP(CJ7,RTS,2,0))</f>
        <v>0.02248</v>
      </c>
      <c r="CL7" s="5" t="n">
        <f aca="false">(1/(1+CK7))^CJ7</f>
        <v>0.956511853422397</v>
      </c>
      <c r="CM7" s="5" t="n">
        <f aca="false">IF(CJ7=0,0,IF($C7&gt;Eindleeftijd,1,VLOOKUP($C7-1,Ervaringssterfte,3,0)))</f>
        <v>0.5635</v>
      </c>
      <c r="CN7" s="5" t="n">
        <f aca="false">IF(CJ7=0,0,IF($C7&gt;Eindleeftijd,1,VLOOKUP($C7-1,qy,$B7-1-StartjaarTafels+2,0)))</f>
        <v>0.000789766534016856</v>
      </c>
      <c r="CO7" s="5" t="n">
        <f aca="false">1-CM7*CN7</f>
        <v>0.999554966558082</v>
      </c>
      <c r="CP7" s="5" t="n">
        <f aca="false">IF($CJ7=0,CO7,CP6*CO7)</f>
        <v>0.999138793466051</v>
      </c>
      <c r="CQ7" s="5" t="n">
        <f aca="false">IF(CJ7=0,0,IF($D7&gt;Eindleeftijd,1,VLOOKUP($D7-1,Ervaringssterfte,4,0)))</f>
        <v>0.518265</v>
      </c>
      <c r="CR7" s="5" t="n">
        <f aca="false">IF(CJ7=0,0,IF($D7&gt;Eindleeftijd,1,VLOOKUP($D7-1,qx,$B7-1-StartjaarTafels+2,0)))</f>
        <v>0.0011504286</v>
      </c>
      <c r="CS7" s="5" t="n">
        <f aca="false">1-CQ7*CR7</f>
        <v>0.999403773121621</v>
      </c>
      <c r="CT7" s="5" t="n">
        <f aca="false">IF($CJ7=0,CS7,CT6*CS7)</f>
        <v>0.998863994861614</v>
      </c>
      <c r="CU7" s="5" t="n">
        <f aca="false">IF(OR(Methode_partnerpensioen="Bepaald",C7&gt;=Eindleeftijd),1,VLOOKUP(C7-1,Gehuwdheid,3,0))</f>
        <v>0.75</v>
      </c>
      <c r="CV7" s="5" t="n">
        <f aca="false">$CL7*CT7*I7*G7*CU7</f>
        <v>3.00625621616454</v>
      </c>
      <c r="CW7" s="5" t="n">
        <f aca="false">CP7*CT7*CU7</f>
        <v>0.748502824997034</v>
      </c>
      <c r="CX7" s="5" t="n">
        <f aca="false">CL7*CW7*I7*G7</f>
        <v>3.00366720866845</v>
      </c>
      <c r="CY7" s="9" t="n">
        <f aca="false">CV7-CX7</f>
        <v>0.00258900749608593</v>
      </c>
      <c r="CZ7" s="93" t="n">
        <f aca="false">$CL7*CP7*I7*G7</f>
        <v>4.00944436095405</v>
      </c>
      <c r="DA7" s="93" t="n">
        <f aca="false">1-CT7</f>
        <v>0.00113600513838641</v>
      </c>
      <c r="DB7" s="93" t="n">
        <f aca="false">CZ7*DA7</f>
        <v>0.00455474939611822</v>
      </c>
      <c r="DC7" s="93" t="n">
        <f aca="false">IF(C7=StartLeeftijdJaarUitkering,1,IF($C7 &gt; StartLeeftijdJaarUitkering, DC6*CS7, VLOOKUP($C7,Gehuwdheid,3,0)))</f>
        <v>0.75</v>
      </c>
      <c r="DD7" s="93" t="n">
        <f aca="false">IF(C7=StartLeeftijdJaarUitkering,1,IF($C7 &gt; StartLeeftijdJaarUitkering, DD6*CS7, VLOOKUP($C7,Gehuwdheid_ongehuwd,3,0)))</f>
        <v>0.95</v>
      </c>
      <c r="DE7" s="93" t="n">
        <f aca="false">CZ7*(1-DC7)</f>
        <v>1.00236109023851</v>
      </c>
      <c r="DF7" s="93" t="n">
        <f aca="false">CZ7*(1-DD7)</f>
        <v>0.200472218047703</v>
      </c>
    </row>
    <row r="8" customFormat="false" ht="15" hidden="false" customHeight="true" outlineLevel="0" collapsed="false">
      <c r="A8" s="1" t="n">
        <f aca="false">A7+1</f>
        <v>4</v>
      </c>
      <c r="B8" s="1" t="n">
        <f aca="false">IF(A8=1,Berekeningsjaar,B7+1)</f>
        <v>2029</v>
      </c>
      <c r="C8" s="1" t="n">
        <f aca="false">IF(A8=1,LeeftijdJaarBerDatum,C7+1)</f>
        <v>44</v>
      </c>
      <c r="D8" s="1" t="n">
        <f aca="false">C8+Leeftijdsverschil_vm</f>
        <v>46</v>
      </c>
      <c r="E8" s="1" t="n">
        <f aca="false">C8-Leeftijdsverschil_mv</f>
        <v>41</v>
      </c>
      <c r="F8" s="5" t="n">
        <f aca="false">MIN(1,A8/Spreidingsduur)</f>
        <v>0.4</v>
      </c>
      <c r="G8" s="5" t="n">
        <f aca="false">IF(OR(AND(Coverage="BijzPP_voor",C8&gt;GrensLeeftijdDekking-1),AND(Coverage="BijzPP_na",C8&lt;GrensLeeftijdDekking)),0,IF(IsLevenslang,1,IF(D8&lt;EindLeeftijdJaarUitkering,1,0)))</f>
        <v>1</v>
      </c>
      <c r="H8" s="5" t="n">
        <f aca="false">IF(OR(AND(Coverage="BijzPP_voor",C8&gt;GrensLeeftijdDekking-1),AND(Coverage="BijzPP_na",C8&lt;GrensLeeftijdDekking)),0,IF(IsLevenslang,1,IF(E8&lt;EindLeeftijdJaarUitkering,1,0)))</f>
        <v>1</v>
      </c>
      <c r="I8" s="5" t="n">
        <f aca="false">(IF(StijgendeFunctieMeenemen=SchalingsfactorMeenemen,1,0)+IF(OR(StijgendeFunctieMeenemen,SchalingsfactorMeenemen),IF(StijgendeFunctieMeenemen,F8,0)*IF(SchalingsfactorMeenemen,SchalingsfactorPercentage,1),0))*(1+StijgingDalingUitkering)^(B8-1)</f>
        <v>5.26046428670548</v>
      </c>
      <c r="K8" s="1" t="n">
        <f aca="false">A8</f>
        <v>4</v>
      </c>
      <c r="L8" s="15" t="n">
        <f aca="false">VLOOKUP(K8,RTS,2,0)</f>
        <v>0.01807</v>
      </c>
      <c r="M8" s="5" t="n">
        <f aca="false">(1/(1+L8))^K8</f>
        <v>0.930870869510282</v>
      </c>
      <c r="N8" s="5" t="n">
        <f aca="false">IF($C8&gt;Eindleeftijd,1,VLOOKUP($C8,Ervaringssterfte,2,0))</f>
        <v>0.5235</v>
      </c>
      <c r="O8" s="5" t="n">
        <f aca="false">IF($C8&gt;Eindleeftijd,1,VLOOKUP($C8,qx,$B8-StartjaarTafels+2,0))</f>
        <v>0.0011119375</v>
      </c>
      <c r="P8" s="5" t="n">
        <f aca="false">1-N8*O8</f>
        <v>0.99941790071875</v>
      </c>
      <c r="Q8" s="5" t="n">
        <f aca="false">IF($K8=1,P8,Q7*P8)</f>
        <v>0.997961227495241</v>
      </c>
      <c r="R8" s="5" t="n">
        <f aca="false">IF($E8&gt;Eindleeftijd,1,VLOOKUP($E8,Ervaringssterfte,5,0))</f>
        <v>0.570141</v>
      </c>
      <c r="S8" s="74" t="n">
        <f aca="false">IF($E8&gt;Eindleeftijd,1,VLOOKUP($E8,qy,$B8-StartjaarTafels+2,0))</f>
        <v>0.000689018219994897</v>
      </c>
      <c r="T8" s="5" t="n">
        <f aca="false">1-R8*S8</f>
        <v>0.999607162463034</v>
      </c>
      <c r="U8" s="5" t="n">
        <f aca="false">IF($K8=1,T8,U7*T8)</f>
        <v>0.998636866913566</v>
      </c>
      <c r="V8" s="5" t="n">
        <f aca="false">$M8*U8*I8*H8</f>
        <v>4.8901379568232</v>
      </c>
      <c r="W8" s="92" t="n">
        <f aca="false">Q8*U8</f>
        <v>0.996600873527064</v>
      </c>
      <c r="X8" s="5" t="n">
        <f aca="false">M8*W8*I8*H8</f>
        <v>4.88016807801235</v>
      </c>
      <c r="Y8" s="9" t="n">
        <f aca="false">V8-X8</f>
        <v>0.00996987881084976</v>
      </c>
      <c r="Z8" s="93" t="n">
        <f aca="false">IF(C8=StartLeeftijdJaarUitkering,1,IF(C8 &gt; StartLeeftijdJaarUitkering, Z7*T8, VLOOKUP(C8,Gehuwdheid,2,0)))</f>
        <v>0.8</v>
      </c>
      <c r="AA8" s="93" t="n">
        <f aca="false">IF(K8=1,0,AC8*(T8))</f>
        <v>0.00116518353805563</v>
      </c>
      <c r="AB8" s="93" t="n">
        <f aca="false">(1-P8)*Z8*IF(K8=1,1,Q7)</f>
        <v>0.00046500068715803</v>
      </c>
      <c r="AC8" s="93" t="n">
        <f aca="false">IF(K8=1,0,AB7+AA7)</f>
        <v>0.00116564144577017</v>
      </c>
      <c r="AD8" s="93" t="n">
        <f aca="false">IF(K8=1,0,AC8*M7*I7*H7)</f>
        <v>0.00461011032057719</v>
      </c>
      <c r="AE8" s="93" t="n">
        <f aca="false">$M8*Q8*I8*H8</f>
        <v>4.88682947696016</v>
      </c>
      <c r="AF8" s="93" t="n">
        <f aca="false">1-U8</f>
        <v>0.00136313308643377</v>
      </c>
      <c r="AG8" s="93" t="n">
        <f aca="false">AE8*AF8</f>
        <v>0.0066613989478042</v>
      </c>
      <c r="AH8" s="93" t="n">
        <f aca="false">IF(C8=StartLeeftijdJaarUitkering,1,IF(C8 &gt; StartLeeftijdJaarUitkering, AH7*T8, VLOOKUP(C8,Gehuwdheid_ongehuwd,2,0)))</f>
        <v>0.9</v>
      </c>
      <c r="AI8" s="93" t="n">
        <f aca="false">AE8*(1-Z8)</f>
        <v>0.977365895392031</v>
      </c>
      <c r="AJ8" s="93" t="n">
        <f aca="false">AE8*(1-AH8)</f>
        <v>0.488682947696015</v>
      </c>
      <c r="AL8" s="1" t="n">
        <f aca="false">K8-1</f>
        <v>3</v>
      </c>
      <c r="AM8" s="15" t="n">
        <f aca="false">IF(AL8=0,0,VLOOKUP(AL8,RTS,2,0))</f>
        <v>0.01986</v>
      </c>
      <c r="AN8" s="5" t="n">
        <f aca="false">(1/(1+AM8))^AL8</f>
        <v>0.94271045616429</v>
      </c>
      <c r="AO8" s="5" t="n">
        <f aca="false">IF(AL8=0,0,IF($C8&gt;Eindleeftijd,1,VLOOKUP($C8-1,Ervaringssterfte,2,0)))</f>
        <v>0.5164</v>
      </c>
      <c r="AP8" s="5" t="n">
        <f aca="false">IF(AL8=0,0,IF($C8&gt;Eindleeftijd,1,VLOOKUP($C8-1,qx,$B8-1-StartjaarTafels+2,0)))</f>
        <v>0.0010249488</v>
      </c>
      <c r="AQ8" s="5" t="n">
        <f aca="false">1-AO8*AP8</f>
        <v>0.99947071643968</v>
      </c>
      <c r="AR8" s="5" t="n">
        <f aca="false">IF($AL8=0,AQ8,AR7*AQ8)</f>
        <v>0.998542478354189</v>
      </c>
      <c r="AS8" s="5" t="n">
        <f aca="false">IF(AL8=0,0,IF($E8&gt;Eindleeftijd,1,VLOOKUP($E8-1,Ervaringssterfte,5,0)))</f>
        <v>0.577863</v>
      </c>
      <c r="AT8" s="5" t="n">
        <f aca="false">IF(AL8=0,0,IF($E8&gt;Eindleeftijd,1,VLOOKUP($E8-1,qy,$B8-1-StartjaarTafels+2,0)))</f>
        <v>0.000610462773517173</v>
      </c>
      <c r="AU8" s="5" t="n">
        <f aca="false">1-AS8*AT8</f>
        <v>0.999647236150307</v>
      </c>
      <c r="AV8" s="5" t="n">
        <f aca="false">IF($AL8=0,AU8,AV7*AU8)</f>
        <v>0.999029323132222</v>
      </c>
      <c r="AW8" s="5" t="n">
        <f aca="false">$AN8*AV8*I8*H8</f>
        <v>4.95428100885794</v>
      </c>
      <c r="AX8" s="5" t="n">
        <f aca="false">AR8*AV8</f>
        <v>0.997573216268957</v>
      </c>
      <c r="AY8" s="5" t="n">
        <f aca="false">AN8*AX8*I8*H8</f>
        <v>4.9470600370481</v>
      </c>
      <c r="AZ8" s="9" t="n">
        <f aca="false">AW8-AY8</f>
        <v>0.0072209718098426</v>
      </c>
      <c r="BA8" s="93" t="n">
        <f aca="false">$AN8*AR8*I8*H8</f>
        <v>4.95186669950563</v>
      </c>
      <c r="BB8" s="93" t="n">
        <f aca="false">1-AV8</f>
        <v>0.000970676867777631</v>
      </c>
      <c r="BC8" s="93" t="n">
        <f aca="false">BA8*BB8</f>
        <v>0.00480666245752848</v>
      </c>
      <c r="BD8" s="93" t="n">
        <f aca="false">IF(C8=StartLeeftijdJaarUitkering,1,IF($C8 &gt; StartLeeftijdJaarUitkering, BD7*AU8, VLOOKUP($C8,Gehuwdheid,2,0)))</f>
        <v>0.8</v>
      </c>
      <c r="BE8" s="93" t="n">
        <f aca="false">IF(C8=StartLeeftijdJaarUitkering,1,IF($C8 &gt; StartLeeftijdJaarUitkering, BE7*AU8, VLOOKUP($C8,Gehuwdheid_ongehuwd,2,0)))</f>
        <v>0.9</v>
      </c>
      <c r="BF8" s="93" t="n">
        <f aca="false">BA8*(1-BD8)</f>
        <v>0.990373339901125</v>
      </c>
      <c r="BG8" s="93" t="n">
        <f aca="false">BA8*(1-BE8)</f>
        <v>0.495186669950563</v>
      </c>
      <c r="BI8" s="1" t="n">
        <f aca="false">A8</f>
        <v>4</v>
      </c>
      <c r="BJ8" s="15" t="n">
        <f aca="false">VLOOKUP(BI8,RTS,2,0)</f>
        <v>0.01807</v>
      </c>
      <c r="BK8" s="5" t="n">
        <f aca="false">(1/(1+BJ8))^BI8</f>
        <v>0.930870869510282</v>
      </c>
      <c r="BL8" s="5" t="n">
        <f aca="false">IF($C8&gt;Eindleeftijd,1,VLOOKUP($C8,Ervaringssterfte,3,0))</f>
        <v>0.5543</v>
      </c>
      <c r="BM8" s="5" t="n">
        <f aca="false">IF($C8&gt;Eindleeftijd,1,VLOOKUP($C8,qy,$B8-StartjaarTafels+2,0))</f>
        <v>0.00096085005812907</v>
      </c>
      <c r="BN8" s="5" t="n">
        <f aca="false">1-BL8*BM8</f>
        <v>0.999467400812779</v>
      </c>
      <c r="BO8" s="5" t="n">
        <f aca="false">IF($A8=1,BN8,BO7*BN8)</f>
        <v>0.998134720091175</v>
      </c>
      <c r="BP8" s="5" t="n">
        <f aca="false">IF($D8&gt;Eindleeftijd,1,VLOOKUP($D8,Ervaringssterfte,4,0))</f>
        <v>0.522819</v>
      </c>
      <c r="BQ8" s="5" t="n">
        <f aca="false">IF($D8&gt;Eindleeftijd,1,VLOOKUP($D8,qx,$B8-StartjaarTafels+2,0))</f>
        <v>0.0013240762</v>
      </c>
      <c r="BR8" s="5" t="n">
        <f aca="false">1-BP8*BQ8</f>
        <v>0.999307747805192</v>
      </c>
      <c r="BS8" s="5" t="n">
        <f aca="false">IF($BI8=1,BR8,BS7*BR8)</f>
        <v>0.997535785300973</v>
      </c>
      <c r="BT8" s="5" t="n">
        <f aca="false">$BK8*BS8*I8*G8</f>
        <v>4.88474616610758</v>
      </c>
      <c r="BU8" s="74" t="n">
        <f aca="false">BO8*BS8</f>
        <v>0.995675101842317</v>
      </c>
      <c r="BV8" s="5" t="n">
        <f aca="false">BK8*BU8*I8*G8</f>
        <v>4.87563474722423</v>
      </c>
      <c r="BW8" s="9" t="n">
        <f aca="false">BT8-BV8</f>
        <v>0.00911141888334921</v>
      </c>
      <c r="BX8" s="93" t="n">
        <f aca="false">IF(C8=StartLeeftijdJaarUitkering,1,IF(C8 &gt; StartLeeftijdJaarUitkering, BX7*BR8, VLOOKUP(C8,Gehuwdheid,3,0)))</f>
        <v>0.75</v>
      </c>
      <c r="BY8" s="93" t="n">
        <f aca="false">IF(BI8=1,0,CA8*(BR8))</f>
        <v>0.000998753202167303</v>
      </c>
      <c r="BZ8" s="93" t="n">
        <f aca="false">(1-BN8)*BX8*IF(BI8=1,1,BO7)</f>
        <v>0.000398916768239695</v>
      </c>
      <c r="CA8" s="93" t="n">
        <f aca="false">IF(BI8=1,0,BZ7+BY7)</f>
        <v>0.000999445070210747</v>
      </c>
      <c r="CB8" s="93" t="n">
        <f aca="false">IF(BI8=1,0,CA8*BK7*I7*G7)</f>
        <v>0.00395280388300213</v>
      </c>
      <c r="CC8" s="93" t="n">
        <f aca="false">$BK8*BO8*I8*G8</f>
        <v>4.88767903775319</v>
      </c>
      <c r="CD8" s="93" t="n">
        <f aca="false">1-BS8</f>
        <v>0.00246421469902691</v>
      </c>
      <c r="CE8" s="93" t="n">
        <f aca="false">CC8*CD8</f>
        <v>0.0120442905289571</v>
      </c>
      <c r="CF8" s="93" t="n">
        <f aca="false">IF(C8=StartLeeftijdJaarUitkering,1,IF($C8 &gt; StartLeeftijdJaarUitkering, CF7*BR8, VLOOKUP($C8,Gehuwdheid_ongehuwd,3,0)))</f>
        <v>0.95</v>
      </c>
      <c r="CG8" s="93" t="n">
        <f aca="false">CC8*(1-BX8)</f>
        <v>1.2219197594383</v>
      </c>
      <c r="CH8" s="93" t="n">
        <f aca="false">CC8*(1-CF8)</f>
        <v>0.24438395188766</v>
      </c>
      <c r="CJ8" s="1" t="n">
        <f aca="false">BI8-1</f>
        <v>3</v>
      </c>
      <c r="CK8" s="15" t="n">
        <f aca="false">IF(CJ8=0,0,VLOOKUP(CJ8,RTS,2,0))</f>
        <v>0.01986</v>
      </c>
      <c r="CL8" s="5" t="n">
        <f aca="false">(1/(1+CK8))^CJ8</f>
        <v>0.94271045616429</v>
      </c>
      <c r="CM8" s="5" t="n">
        <f aca="false">IF(CJ8=0,0,IF($C8&gt;Eindleeftijd,1,VLOOKUP($C8-1,Ervaringssterfte,3,0)))</f>
        <v>0.5689</v>
      </c>
      <c r="CN8" s="5" t="n">
        <f aca="false">IF(CJ8=0,0,IF($C8&gt;Eindleeftijd,1,VLOOKUP($C8-1,qy,$B8-1-StartjaarTafels+2,0)))</f>
        <v>0.000830710756396957</v>
      </c>
      <c r="CO8" s="5" t="n">
        <f aca="false">1-CM8*CN8</f>
        <v>0.999527408650686</v>
      </c>
      <c r="CP8" s="5" t="n">
        <f aca="false">IF($CJ8=0,CO8,CP7*CO8)</f>
        <v>0.998666609115495</v>
      </c>
      <c r="CQ8" s="5" t="n">
        <f aca="false">IF(CJ8=0,0,IF($D8&gt;Eindleeftijd,1,VLOOKUP($D8-1,Ervaringssterfte,4,0)))</f>
        <v>0.522126</v>
      </c>
      <c r="CR8" s="5" t="n">
        <f aca="false">IF(CJ8=0,0,IF($D8&gt;Eindleeftijd,1,VLOOKUP($D8-1,qx,$B8-1-StartjaarTafels+2,0)))</f>
        <v>0.001221754</v>
      </c>
      <c r="CS8" s="5" t="n">
        <f aca="false">1-CQ8*CR8</f>
        <v>0.999362090470996</v>
      </c>
      <c r="CT8" s="5" t="n">
        <f aca="false">IF($CJ8=0,CS8,CT7*CS8)</f>
        <v>0.998226810001112</v>
      </c>
      <c r="CU8" s="5" t="n">
        <f aca="false">IF(OR(Methode_partnerpensioen="Bepaald",C8&gt;=Eindleeftijd),1,VLOOKUP(C8-1,Gehuwdheid,3,0))</f>
        <v>0.75</v>
      </c>
      <c r="CV8" s="5" t="n">
        <f aca="false">$CL8*CT8*I8*G8*CU8</f>
        <v>3.71272595268969</v>
      </c>
      <c r="CW8" s="5" t="n">
        <f aca="false">CP8*CT8*CU8</f>
        <v>0.747671837603991</v>
      </c>
      <c r="CX8" s="5" t="n">
        <f aca="false">CL8*CW8*I8*G8</f>
        <v>3.70777543774771</v>
      </c>
      <c r="CY8" s="9" t="n">
        <f aca="false">CV8-CX8</f>
        <v>0.0049505149419824</v>
      </c>
      <c r="CZ8" s="93" t="n">
        <f aca="false">$CL8*CP8*I8*G8</f>
        <v>4.95248227570456</v>
      </c>
      <c r="DA8" s="93" t="n">
        <f aca="false">1-CT8</f>
        <v>0.00177318999888765</v>
      </c>
      <c r="DB8" s="93" t="n">
        <f aca="false">CZ8*DA8</f>
        <v>0.00878169204094766</v>
      </c>
      <c r="DC8" s="93" t="n">
        <f aca="false">IF(C8=StartLeeftijdJaarUitkering,1,IF($C8 &gt; StartLeeftijdJaarUitkering, DC7*CS8, VLOOKUP($C8,Gehuwdheid,3,0)))</f>
        <v>0.75</v>
      </c>
      <c r="DD8" s="93" t="n">
        <f aca="false">IF(C8=StartLeeftijdJaarUitkering,1,IF($C8 &gt; StartLeeftijdJaarUitkering, DD7*CS8, VLOOKUP($C8,Gehuwdheid_ongehuwd,3,0)))</f>
        <v>0.95</v>
      </c>
      <c r="DE8" s="93" t="n">
        <f aca="false">CZ8*(1-DC8)</f>
        <v>1.23812056892614</v>
      </c>
      <c r="DF8" s="93" t="n">
        <f aca="false">CZ8*(1-DD8)</f>
        <v>0.247624113785228</v>
      </c>
    </row>
    <row r="9" customFormat="false" ht="15" hidden="false" customHeight="true" outlineLevel="0" collapsed="false">
      <c r="A9" s="1" t="n">
        <f aca="false">A8+1</f>
        <v>5</v>
      </c>
      <c r="B9" s="1" t="n">
        <f aca="false">IF(A9=1,Berekeningsjaar,B8+1)</f>
        <v>2030</v>
      </c>
      <c r="C9" s="1" t="n">
        <f aca="false">IF(A9=1,LeeftijdJaarBerDatum,C8+1)</f>
        <v>45</v>
      </c>
      <c r="D9" s="1" t="n">
        <f aca="false">C9+Leeftijdsverschil_vm</f>
        <v>47</v>
      </c>
      <c r="E9" s="1" t="n">
        <f aca="false">C9-Leeftijdsverschil_mv</f>
        <v>42</v>
      </c>
      <c r="F9" s="5" t="n">
        <f aca="false">MIN(1,A9/Spreidingsduur)</f>
        <v>0.5</v>
      </c>
      <c r="G9" s="5" t="n">
        <f aca="false">IF(OR(AND(Coverage="BijzPP_voor",C9&gt;GrensLeeftijdDekking-1),AND(Coverage="BijzPP_na",C9&lt;GrensLeeftijdDekking)),0,IF(IsLevenslang,1,IF(D9&lt;EindLeeftijdJaarUitkering,1,0)))</f>
        <v>1</v>
      </c>
      <c r="H9" s="5" t="n">
        <f aca="false">IF(OR(AND(Coverage="BijzPP_voor",C9&gt;GrensLeeftijdDekking-1),AND(Coverage="BijzPP_na",C9&lt;GrensLeeftijdDekking)),0,IF(IsLevenslang,1,IF(E9&lt;EindLeeftijdJaarUitkering,1,0)))</f>
        <v>1</v>
      </c>
      <c r="I9" s="5" t="n">
        <f aca="false">(IF(StijgendeFunctieMeenemen=SchalingsfactorMeenemen,1,0)+IF(OR(StijgendeFunctieMeenemen,SchalingsfactorMeenemen),IF(StijgendeFunctieMeenemen,F9,0)*IF(SchalingsfactorMeenemen,SchalingsfactorPercentage,1),0))*(1+StijgingDalingUitkering)^(B9-1)</f>
        <v>6.32558035838185</v>
      </c>
      <c r="K9" s="1" t="n">
        <f aca="false">A9</f>
        <v>5</v>
      </c>
      <c r="L9" s="15" t="n">
        <f aca="false">VLOOKUP(K9,RTS,2,0)</f>
        <v>0.01688</v>
      </c>
      <c r="M9" s="5" t="n">
        <f aca="false">(1/(1+L9))^K9</f>
        <v>0.919711191945317</v>
      </c>
      <c r="N9" s="5" t="n">
        <f aca="false">IF($C9&gt;Eindleeftijd,1,VLOOKUP($C9,Ervaringssterfte,2,0))</f>
        <v>0.5274</v>
      </c>
      <c r="O9" s="5" t="n">
        <f aca="false">IF($C9&gt;Eindleeftijd,1,VLOOKUP($C9,qx,$B9-StartjaarTafels+2,0))</f>
        <v>0.0011809826</v>
      </c>
      <c r="P9" s="5" t="n">
        <f aca="false">1-N9*O9</f>
        <v>0.99937714977676</v>
      </c>
      <c r="Q9" s="5" t="n">
        <f aca="false">IF($K9=1,P9,Q8*P9)</f>
        <v>0.997339647121911</v>
      </c>
      <c r="R9" s="5" t="n">
        <f aca="false">IF($E9&gt;Eindleeftijd,1,VLOOKUP($E9,Ervaringssterfte,5,0))</f>
        <v>0.557865</v>
      </c>
      <c r="S9" s="74" t="n">
        <f aca="false">IF($E9&gt;Eindleeftijd,1,VLOOKUP($E9,qy,$B9-StartjaarTafels+2,0))</f>
        <v>0.000752497016943687</v>
      </c>
      <c r="T9" s="5" t="n">
        <f aca="false">1-R9*S9</f>
        <v>0.999580208251643</v>
      </c>
      <c r="U9" s="5" t="n">
        <f aca="false">IF($K9=1,T9,U8*T9)</f>
        <v>0.998217647397231</v>
      </c>
      <c r="V9" s="5" t="n">
        <f aca="false">$M9*U9*I9*H9</f>
        <v>5.80733784584848</v>
      </c>
      <c r="W9" s="92" t="n">
        <f aca="false">Q9*U9</f>
        <v>0.995562036206018</v>
      </c>
      <c r="X9" s="5" t="n">
        <f aca="false">M9*W9*I9*H9</f>
        <v>5.79188827789624</v>
      </c>
      <c r="Y9" s="9" t="n">
        <f aca="false">V9-X9</f>
        <v>0.0154495679522393</v>
      </c>
      <c r="Z9" s="93" t="n">
        <f aca="false">IF(C9=StartLeeftijdJaarUitkering,1,IF(C9 &gt; StartLeeftijdJaarUitkering, Z8*T9, VLOOKUP(C9,Gehuwdheid,2,0)))</f>
        <v>0.8</v>
      </c>
      <c r="AA9" s="93" t="n">
        <f aca="false">IF(K9=1,0,AC9*(T9))</f>
        <v>0.00162949988732761</v>
      </c>
      <c r="AB9" s="93" t="n">
        <f aca="false">(1-P9)*Z9*IF(K9=1,1,Q8)</f>
        <v>0.000497264298664257</v>
      </c>
      <c r="AC9" s="93" t="n">
        <f aca="false">IF(K9=1,0,AB8+AA8)</f>
        <v>0.00163018422521366</v>
      </c>
      <c r="AD9" s="93" t="n">
        <f aca="false">IF(K9=1,0,AC9*M8*I8*H8)</f>
        <v>0.00798270724870176</v>
      </c>
      <c r="AE9" s="93" t="n">
        <f aca="false">$M9*Q9*I9*H9</f>
        <v>5.80222989745584</v>
      </c>
      <c r="AF9" s="93" t="n">
        <f aca="false">1-U9</f>
        <v>0.00178235260276949</v>
      </c>
      <c r="AG9" s="93" t="n">
        <f aca="false">AE9*AF9</f>
        <v>0.0103416195595974</v>
      </c>
      <c r="AH9" s="93" t="n">
        <f aca="false">IF(C9=StartLeeftijdJaarUitkering,1,IF(C9 &gt; StartLeeftijdJaarUitkering, AH8*T9, VLOOKUP(C9,Gehuwdheid_ongehuwd,2,0)))</f>
        <v>0.9</v>
      </c>
      <c r="AI9" s="93" t="n">
        <f aca="false">AE9*(1-Z9)</f>
        <v>1.16044597949117</v>
      </c>
      <c r="AJ9" s="93" t="n">
        <f aca="false">AE9*(1-AH9)</f>
        <v>0.580222989745584</v>
      </c>
      <c r="AL9" s="1" t="n">
        <f aca="false">K9-1</f>
        <v>4</v>
      </c>
      <c r="AM9" s="15" t="n">
        <f aca="false">IF(AL9=0,0,VLOOKUP(AL9,RTS,2,0))</f>
        <v>0.01807</v>
      </c>
      <c r="AN9" s="5" t="n">
        <f aca="false">(1/(1+AM9))^AL9</f>
        <v>0.930870869510282</v>
      </c>
      <c r="AO9" s="5" t="n">
        <f aca="false">IF(AL9=0,0,IF($C9&gt;Eindleeftijd,1,VLOOKUP($C9-1,Ervaringssterfte,2,0)))</f>
        <v>0.5235</v>
      </c>
      <c r="AP9" s="5" t="n">
        <f aca="false">IF(AL9=0,0,IF($C9&gt;Eindleeftijd,1,VLOOKUP($C9-1,qx,$B9-1-StartjaarTafels+2,0)))</f>
        <v>0.0011119375</v>
      </c>
      <c r="AQ9" s="5" t="n">
        <f aca="false">1-AO9*AP9</f>
        <v>0.99941790071875</v>
      </c>
      <c r="AR9" s="5" t="n">
        <f aca="false">IF($AL9=0,AQ9,AR8*AQ9)</f>
        <v>0.997961227495241</v>
      </c>
      <c r="AS9" s="5" t="n">
        <f aca="false">IF(AL9=0,0,IF($E9&gt;Eindleeftijd,1,VLOOKUP($E9-1,Ervaringssterfte,5,0)))</f>
        <v>0.570141</v>
      </c>
      <c r="AT9" s="5" t="n">
        <f aca="false">IF(AL9=0,0,IF($E9&gt;Eindleeftijd,1,VLOOKUP($E9-1,qy,$B9-1-StartjaarTafels+2,0)))</f>
        <v>0.000689018219994897</v>
      </c>
      <c r="AU9" s="5" t="n">
        <f aca="false">1-AS9*AT9</f>
        <v>0.999607162463034</v>
      </c>
      <c r="AV9" s="5" t="n">
        <f aca="false">IF($AL9=0,AU9,AV8*AU9)</f>
        <v>0.998636866913566</v>
      </c>
      <c r="AW9" s="5" t="n">
        <f aca="false">$AN9*AV9*I9*H9</f>
        <v>5.88027195387179</v>
      </c>
      <c r="AX9" s="5" t="n">
        <f aca="false">AR9*AV9</f>
        <v>0.996600873527064</v>
      </c>
      <c r="AY9" s="5" t="n">
        <f aca="false">AN9*AX9*I9*H9</f>
        <v>5.86828341709173</v>
      </c>
      <c r="AZ9" s="9" t="n">
        <f aca="false">AW9-AY9</f>
        <v>0.0119885367800592</v>
      </c>
      <c r="BA9" s="93" t="n">
        <f aca="false">$AN9*AR9*I9*H9</f>
        <v>5.87629358730618</v>
      </c>
      <c r="BB9" s="93" t="n">
        <f aca="false">1-AV9</f>
        <v>0.00136313308643377</v>
      </c>
      <c r="BC9" s="93" t="n">
        <f aca="false">BA9*BB9</f>
        <v>0.00801017021445562</v>
      </c>
      <c r="BD9" s="93" t="n">
        <f aca="false">IF(C9=StartLeeftijdJaarUitkering,1,IF($C9 &gt; StartLeeftijdJaarUitkering, BD8*AU9, VLOOKUP($C9,Gehuwdheid,2,0)))</f>
        <v>0.8</v>
      </c>
      <c r="BE9" s="93" t="n">
        <f aca="false">IF(C9=StartLeeftijdJaarUitkering,1,IF($C9 &gt; StartLeeftijdJaarUitkering, BE8*AU9, VLOOKUP($C9,Gehuwdheid_ongehuwd,2,0)))</f>
        <v>0.9</v>
      </c>
      <c r="BF9" s="93" t="n">
        <f aca="false">BA9*(1-BD9)</f>
        <v>1.17525871746124</v>
      </c>
      <c r="BG9" s="93" t="n">
        <f aca="false">BA9*(1-BE9)</f>
        <v>0.587629358730618</v>
      </c>
      <c r="BI9" s="1" t="n">
        <f aca="false">A9</f>
        <v>5</v>
      </c>
      <c r="BJ9" s="15" t="n">
        <f aca="false">VLOOKUP(BI9,RTS,2,0)</f>
        <v>0.01688</v>
      </c>
      <c r="BK9" s="5" t="n">
        <f aca="false">(1/(1+BJ9))^BI9</f>
        <v>0.919711191945317</v>
      </c>
      <c r="BL9" s="5" t="n">
        <f aca="false">IF($C9&gt;Eindleeftijd,1,VLOOKUP($C9,Ervaringssterfte,3,0))</f>
        <v>0.5566</v>
      </c>
      <c r="BM9" s="5" t="n">
        <f aca="false">IF($C9&gt;Eindleeftijd,1,VLOOKUP($C9,qy,$B9-StartjaarTafels+2,0))</f>
        <v>0.00101908210890545</v>
      </c>
      <c r="BN9" s="5" t="n">
        <f aca="false">1-BL9*BM9</f>
        <v>0.999432778898183</v>
      </c>
      <c r="BO9" s="5" t="n">
        <f aca="false">IF($A9=1,BN9,BO8*BN9)</f>
        <v>0.997568557015484</v>
      </c>
      <c r="BP9" s="5" t="n">
        <f aca="false">IF($D9&gt;Eindleeftijd,1,VLOOKUP($D9,Ervaringssterfte,4,0))</f>
        <v>0.528858</v>
      </c>
      <c r="BQ9" s="5" t="n">
        <f aca="false">IF($D9&gt;Eindleeftijd,1,VLOOKUP($D9,qx,$B9-StartjaarTafels+2,0))</f>
        <v>0.0014937068</v>
      </c>
      <c r="BR9" s="5" t="n">
        <f aca="false">1-BP9*BQ9</f>
        <v>0.999210041209166</v>
      </c>
      <c r="BS9" s="5" t="n">
        <f aca="false">IF($BI9=1,BR9,BS8*BR9)</f>
        <v>0.996747773138203</v>
      </c>
      <c r="BT9" s="5" t="n">
        <f aca="false">$BK9*BS9*I9*G9</f>
        <v>5.79878654800742</v>
      </c>
      <c r="BU9" s="74" t="n">
        <f aca="false">BO9*BS9</f>
        <v>0.994324237757873</v>
      </c>
      <c r="BV9" s="5" t="n">
        <f aca="false">BK9*BU9*I9*G9</f>
        <v>5.78468712913656</v>
      </c>
      <c r="BW9" s="9" t="n">
        <f aca="false">BT9-BV9</f>
        <v>0.0140994188708614</v>
      </c>
      <c r="BX9" s="93" t="n">
        <f aca="false">IF(C9=StartLeeftijdJaarUitkering,1,IF(C9 &gt; StartLeeftijdJaarUitkering, BX8*BR9, VLOOKUP(C9,Gehuwdheid,3,0)))</f>
        <v>0.75</v>
      </c>
      <c r="BY9" s="93" t="n">
        <f aca="false">IF(BI9=1,0,CA9*(BR9))</f>
        <v>0.00139656586872719</v>
      </c>
      <c r="BZ9" s="93" t="n">
        <f aca="false">(1-BN9)*BX9*IF(BI9=1,1,BO8)</f>
        <v>0.000424622306768736</v>
      </c>
      <c r="CA9" s="93" t="n">
        <f aca="false">IF(BI9=1,0,BZ8+BY8)</f>
        <v>0.001397669970407</v>
      </c>
      <c r="CB9" s="93" t="n">
        <f aca="false">IF(BI9=1,0,CA9*BK8*I8*G8)</f>
        <v>0.00684412843131174</v>
      </c>
      <c r="CC9" s="93" t="n">
        <f aca="false">$BK9*BO9*I9*G9</f>
        <v>5.80356162815775</v>
      </c>
      <c r="CD9" s="93" t="n">
        <f aca="false">1-BS9</f>
        <v>0.00325222686179738</v>
      </c>
      <c r="CE9" s="93" t="n">
        <f aca="false">CC9*CD9</f>
        <v>0.0188744990211912</v>
      </c>
      <c r="CF9" s="93" t="n">
        <f aca="false">IF(C9=StartLeeftijdJaarUitkering,1,IF($C9 &gt; StartLeeftijdJaarUitkering, CF8*BR9, VLOOKUP($C9,Gehuwdheid_ongehuwd,3,0)))</f>
        <v>0.95</v>
      </c>
      <c r="CG9" s="93" t="n">
        <f aca="false">CC9*(1-BX9)</f>
        <v>1.45089040703944</v>
      </c>
      <c r="CH9" s="93" t="n">
        <f aca="false">CC9*(1-CF9)</f>
        <v>0.290178081407888</v>
      </c>
      <c r="CJ9" s="1" t="n">
        <f aca="false">BI9-1</f>
        <v>4</v>
      </c>
      <c r="CK9" s="15" t="n">
        <f aca="false">IF(CJ9=0,0,VLOOKUP(CJ9,RTS,2,0))</f>
        <v>0.01807</v>
      </c>
      <c r="CL9" s="5" t="n">
        <f aca="false">(1/(1+CK9))^CJ9</f>
        <v>0.930870869510282</v>
      </c>
      <c r="CM9" s="5" t="n">
        <f aca="false">IF(CJ9=0,0,IF($C9&gt;Eindleeftijd,1,VLOOKUP($C9-1,Ervaringssterfte,3,0)))</f>
        <v>0.5543</v>
      </c>
      <c r="CN9" s="5" t="n">
        <f aca="false">IF(CJ9=0,0,IF($C9&gt;Eindleeftijd,1,VLOOKUP($C9-1,qy,$B9-1-StartjaarTafels+2,0)))</f>
        <v>0.00096085005812907</v>
      </c>
      <c r="CO9" s="5" t="n">
        <f aca="false">1-CM9*CN9</f>
        <v>0.999467400812779</v>
      </c>
      <c r="CP9" s="5" t="n">
        <f aca="false">IF($CJ9=0,CO9,CP8*CO9)</f>
        <v>0.998134720091175</v>
      </c>
      <c r="CQ9" s="5" t="n">
        <f aca="false">IF(CJ9=0,0,IF($D9&gt;Eindleeftijd,1,VLOOKUP($D9-1,Ervaringssterfte,4,0)))</f>
        <v>0.522819</v>
      </c>
      <c r="CR9" s="5" t="n">
        <f aca="false">IF(CJ9=0,0,IF($D9&gt;Eindleeftijd,1,VLOOKUP($D9-1,qx,$B9-1-StartjaarTafels+2,0)))</f>
        <v>0.0013240762</v>
      </c>
      <c r="CS9" s="5" t="n">
        <f aca="false">1-CQ9*CR9</f>
        <v>0.999307747805192</v>
      </c>
      <c r="CT9" s="5" t="n">
        <f aca="false">IF($CJ9=0,CS9,CT8*CS9)</f>
        <v>0.997535785300973</v>
      </c>
      <c r="CU9" s="5" t="n">
        <f aca="false">IF(OR(Methode_partnerpensioen="Bepaald",C9&gt;=Eindleeftijd),1,VLOOKUP(C9-1,Gehuwdheid,3,0))</f>
        <v>0.75</v>
      </c>
      <c r="CV9" s="5" t="n">
        <f aca="false">$CL9*CT9*I9*G9*CU9</f>
        <v>4.40534134250759</v>
      </c>
      <c r="CW9" s="5" t="n">
        <f aca="false">CP9*CT9*CU9</f>
        <v>0.746756326381738</v>
      </c>
      <c r="CX9" s="5" t="n">
        <f aca="false">CL9*CW9*I9*G9</f>
        <v>4.3971241478099</v>
      </c>
      <c r="CY9" s="9" t="n">
        <f aca="false">CV9-CX9</f>
        <v>0.00821719469769455</v>
      </c>
      <c r="CZ9" s="93" t="n">
        <f aca="false">$CL9*CP9*I9*G9</f>
        <v>5.87731516349657</v>
      </c>
      <c r="DA9" s="93" t="n">
        <f aca="false">1-CT9</f>
        <v>0.00246421469902691</v>
      </c>
      <c r="DB9" s="93" t="n">
        <f aca="false">CZ9*DA9</f>
        <v>0.014482966416702</v>
      </c>
      <c r="DC9" s="93" t="n">
        <f aca="false">IF(C9=StartLeeftijdJaarUitkering,1,IF($C9 &gt; StartLeeftijdJaarUitkering, DC8*CS9, VLOOKUP($C9,Gehuwdheid,3,0)))</f>
        <v>0.75</v>
      </c>
      <c r="DD9" s="93" t="n">
        <f aca="false">IF(C9=StartLeeftijdJaarUitkering,1,IF($C9 &gt; StartLeeftijdJaarUitkering, DD8*CS9, VLOOKUP($C9,Gehuwdheid_ongehuwd,3,0)))</f>
        <v>0.95</v>
      </c>
      <c r="DE9" s="93" t="n">
        <f aca="false">CZ9*(1-DC9)</f>
        <v>1.46932879087414</v>
      </c>
      <c r="DF9" s="93" t="n">
        <f aca="false">CZ9*(1-DD9)</f>
        <v>0.293865758174829</v>
      </c>
    </row>
    <row r="10" customFormat="false" ht="15" hidden="false" customHeight="true" outlineLevel="0" collapsed="false">
      <c r="A10" s="1" t="n">
        <f aca="false">A9+1</f>
        <v>6</v>
      </c>
      <c r="B10" s="1" t="n">
        <f aca="false">IF(A10=1,Berekeningsjaar,B9+1)</f>
        <v>2031</v>
      </c>
      <c r="C10" s="1" t="n">
        <f aca="false">IF(A10=1,LeeftijdJaarBerDatum,C9+1)</f>
        <v>46</v>
      </c>
      <c r="D10" s="1" t="n">
        <f aca="false">C10+Leeftijdsverschil_vm</f>
        <v>48</v>
      </c>
      <c r="E10" s="1" t="n">
        <f aca="false">C10-Leeftijdsverschil_mv</f>
        <v>43</v>
      </c>
      <c r="F10" s="5" t="n">
        <f aca="false">MIN(1,A10/Spreidingsduur)</f>
        <v>0.6</v>
      </c>
      <c r="G10" s="5" t="n">
        <f aca="false">IF(OR(AND(Coverage="BijzPP_voor",C10&gt;GrensLeeftijdDekking-1),AND(Coverage="BijzPP_na",C10&lt;GrensLeeftijdDekking)),0,IF(IsLevenslang,1,IF(D10&lt;EindLeeftijdJaarUitkering,1,0)))</f>
        <v>1</v>
      </c>
      <c r="H10" s="5" t="n">
        <f aca="false">IF(OR(AND(Coverage="BijzPP_voor",C10&gt;GrensLeeftijdDekking-1),AND(Coverage="BijzPP_na",C10&lt;GrensLeeftijdDekking)),0,IF(IsLevenslang,1,IF(E10&lt;EindLeeftijdJaarUitkering,1,0)))</f>
        <v>1</v>
      </c>
      <c r="I10" s="5" t="n">
        <f aca="false">(IF(StijgendeFunctieMeenemen=SchalingsfactorMeenemen,1,0)+IF(OR(StijgendeFunctieMeenemen,SchalingsfactorMeenemen),IF(StijgendeFunctieMeenemen,F10,0)*IF(SchalingsfactorMeenemen,SchalingsfactorPercentage,1),0))*(1+StijgingDalingUitkering)^(B10-1)</f>
        <v>7.39069643005822</v>
      </c>
      <c r="K10" s="1" t="n">
        <f aca="false">A10</f>
        <v>6</v>
      </c>
      <c r="L10" s="15" t="n">
        <f aca="false">VLOOKUP(K10,RTS,2,0)</f>
        <v>0.01611</v>
      </c>
      <c r="M10" s="5" t="n">
        <f aca="false">(1/(1+L10))^K10</f>
        <v>0.908564256000244</v>
      </c>
      <c r="N10" s="5" t="n">
        <f aca="false">IF($C10&gt;Eindleeftijd,1,VLOOKUP($C10,Ervaringssterfte,2,0))</f>
        <v>0.5281</v>
      </c>
      <c r="O10" s="5" t="n">
        <f aca="false">IF($C10&gt;Eindleeftijd,1,VLOOKUP($C10,qx,$B10-StartjaarTafels+2,0))</f>
        <v>0.0012798524</v>
      </c>
      <c r="P10" s="5" t="n">
        <f aca="false">1-N10*O10</f>
        <v>0.99932410994756</v>
      </c>
      <c r="Q10" s="5" t="n">
        <f aca="false">IF($K10=1,P10,Q9*P10)</f>
        <v>0.996665555175517</v>
      </c>
      <c r="R10" s="5" t="n">
        <f aca="false">IF($E10&gt;Eindleeftijd,1,VLOOKUP($E10,Ervaringssterfte,5,0))</f>
        <v>0.563211</v>
      </c>
      <c r="S10" s="74" t="n">
        <f aca="false">IF($E10&gt;Eindleeftijd,1,VLOOKUP($E10,qy,$B10-StartjaarTafels+2,0))</f>
        <v>0.000790143233514451</v>
      </c>
      <c r="T10" s="5" t="n">
        <f aca="false">1-R10*S10</f>
        <v>0.999554982639309</v>
      </c>
      <c r="U10" s="5" t="n">
        <f aca="false">IF($K10=1,T10,U9*T10)</f>
        <v>0.997773423214391</v>
      </c>
      <c r="V10" s="5" t="n">
        <f aca="false">$M10*U10*I10*H10</f>
        <v>6.69997131251384</v>
      </c>
      <c r="W10" s="92" t="n">
        <f aca="false">Q10*U10</f>
        <v>0.994446402787347</v>
      </c>
      <c r="X10" s="5" t="n">
        <f aca="false">M10*W10*I10*H10</f>
        <v>6.67763062784664</v>
      </c>
      <c r="Y10" s="9" t="n">
        <f aca="false">V10-X10</f>
        <v>0.0223406846671965</v>
      </c>
      <c r="Z10" s="93" t="n">
        <f aca="false">IF(C10=StartLeeftijdJaarUitkering,1,IF(C10 &gt; StartLeeftijdJaarUitkering, Z9*T10, VLOOKUP(C10,Gehuwdheid,2,0)))</f>
        <v>0.8</v>
      </c>
      <c r="AA10" s="93" t="n">
        <f aca="false">IF(K10=1,0,AC10*(T10))</f>
        <v>0.00212581773900701</v>
      </c>
      <c r="AB10" s="93" t="n">
        <f aca="false">(1-P10)*Z10*IF(K10=1,1,Q9)</f>
        <v>0.000539273557114938</v>
      </c>
      <c r="AC10" s="93" t="n">
        <f aca="false">IF(K10=1,0,AB9+AA9)</f>
        <v>0.00212676418599187</v>
      </c>
      <c r="AD10" s="93" t="n">
        <f aca="false">IF(K10=1,0,AC10*M9*I9*H9)</f>
        <v>0.0123728910009851</v>
      </c>
      <c r="AE10" s="93" t="n">
        <f aca="false">$M10*Q10*I10*H10</f>
        <v>6.69253206437813</v>
      </c>
      <c r="AF10" s="93" t="n">
        <f aca="false">1-U10</f>
        <v>0.00222657678560934</v>
      </c>
      <c r="AG10" s="93" t="n">
        <f aca="false">AE10*AF10</f>
        <v>0.0149014365314905</v>
      </c>
      <c r="AH10" s="93" t="n">
        <f aca="false">IF(C10=StartLeeftijdJaarUitkering,1,IF(C10 &gt; StartLeeftijdJaarUitkering, AH9*T10, VLOOKUP(C10,Gehuwdheid_ongehuwd,2,0)))</f>
        <v>0.9</v>
      </c>
      <c r="AI10" s="93" t="n">
        <f aca="false">AE10*(1-Z10)</f>
        <v>1.33850641287563</v>
      </c>
      <c r="AJ10" s="93" t="n">
        <f aca="false">AE10*(1-AH10)</f>
        <v>0.669253206437813</v>
      </c>
      <c r="AL10" s="1" t="n">
        <f aca="false">K10-1</f>
        <v>5</v>
      </c>
      <c r="AM10" s="15" t="n">
        <f aca="false">IF(AL10=0,0,VLOOKUP(AL10,RTS,2,0))</f>
        <v>0.01688</v>
      </c>
      <c r="AN10" s="5" t="n">
        <f aca="false">(1/(1+AM10))^AL10</f>
        <v>0.919711191945317</v>
      </c>
      <c r="AO10" s="5" t="n">
        <f aca="false">IF(AL10=0,0,IF($C10&gt;Eindleeftijd,1,VLOOKUP($C10-1,Ervaringssterfte,2,0)))</f>
        <v>0.5274</v>
      </c>
      <c r="AP10" s="5" t="n">
        <f aca="false">IF(AL10=0,0,IF($C10&gt;Eindleeftijd,1,VLOOKUP($C10-1,qx,$B10-1-StartjaarTafels+2,0)))</f>
        <v>0.0011809826</v>
      </c>
      <c r="AQ10" s="5" t="n">
        <f aca="false">1-AO10*AP10</f>
        <v>0.99937714977676</v>
      </c>
      <c r="AR10" s="5" t="n">
        <f aca="false">IF($AL10=0,AQ10,AR9*AQ10)</f>
        <v>0.997339647121911</v>
      </c>
      <c r="AS10" s="5" t="n">
        <f aca="false">IF(AL10=0,0,IF($E10&gt;Eindleeftijd,1,VLOOKUP($E10-1,Ervaringssterfte,5,0)))</f>
        <v>0.557865</v>
      </c>
      <c r="AT10" s="5" t="n">
        <f aca="false">IF(AL10=0,0,IF($E10&gt;Eindleeftijd,1,VLOOKUP($E10-1,qy,$B10-1-StartjaarTafels+2,0)))</f>
        <v>0.000752497016943687</v>
      </c>
      <c r="AU10" s="5" t="n">
        <f aca="false">1-AS10*AT10</f>
        <v>0.999580208251643</v>
      </c>
      <c r="AV10" s="5" t="n">
        <f aca="false">IF($AL10=0,AU10,AV9*AU10)</f>
        <v>0.998217647397231</v>
      </c>
      <c r="AW10" s="5" t="n">
        <f aca="false">$AN10*AV10*I10*H10</f>
        <v>6.78519102655646</v>
      </c>
      <c r="AX10" s="5" t="n">
        <f aca="false">AR10*AV10</f>
        <v>0.995562036206018</v>
      </c>
      <c r="AY10" s="5" t="n">
        <f aca="false">AN10*AX10*I10*H10</f>
        <v>6.76714002408058</v>
      </c>
      <c r="AZ10" s="9" t="n">
        <f aca="false">AW10-AY10</f>
        <v>0.0180510024758851</v>
      </c>
      <c r="BA10" s="93" t="n">
        <f aca="false">$AN10*AR10*I10*H10</f>
        <v>6.77922298982124</v>
      </c>
      <c r="BB10" s="93" t="n">
        <f aca="false">1-AV10</f>
        <v>0.00178235260276949</v>
      </c>
      <c r="BC10" s="93" t="n">
        <f aca="false">BA10*BB10</f>
        <v>0.0120829657406626</v>
      </c>
      <c r="BD10" s="93" t="n">
        <f aca="false">IF(C10=StartLeeftijdJaarUitkering,1,IF($C10 &gt; StartLeeftijdJaarUitkering, BD9*AU10, VLOOKUP($C10,Gehuwdheid,2,0)))</f>
        <v>0.8</v>
      </c>
      <c r="BE10" s="93" t="n">
        <f aca="false">IF(C10=StartLeeftijdJaarUitkering,1,IF($C10 &gt; StartLeeftijdJaarUitkering, BE9*AU10, VLOOKUP($C10,Gehuwdheid_ongehuwd,2,0)))</f>
        <v>0.9</v>
      </c>
      <c r="BF10" s="93" t="n">
        <f aca="false">BA10*(1-BD10)</f>
        <v>1.35584459796425</v>
      </c>
      <c r="BG10" s="93" t="n">
        <f aca="false">BA10*(1-BE10)</f>
        <v>0.677922298982124</v>
      </c>
      <c r="BI10" s="1" t="n">
        <f aca="false">A10</f>
        <v>6</v>
      </c>
      <c r="BJ10" s="15" t="n">
        <f aca="false">VLOOKUP(BI10,RTS,2,0)</f>
        <v>0.01611</v>
      </c>
      <c r="BK10" s="5" t="n">
        <f aca="false">(1/(1+BJ10))^BI10</f>
        <v>0.908564256000244</v>
      </c>
      <c r="BL10" s="5" t="n">
        <f aca="false">IF($C10&gt;Eindleeftijd,1,VLOOKUP($C10,Ervaringssterfte,3,0))</f>
        <v>0.5563</v>
      </c>
      <c r="BM10" s="5" t="n">
        <f aca="false">IF($C10&gt;Eindleeftijd,1,VLOOKUP($C10,qy,$B10-StartjaarTafels+2,0))</f>
        <v>0.00120133629614405</v>
      </c>
      <c r="BN10" s="5" t="n">
        <f aca="false">1-BL10*BM10</f>
        <v>0.999331696618455</v>
      </c>
      <c r="BO10" s="5" t="n">
        <f aca="false">IF($A10=1,BN10,BO9*BN10)</f>
        <v>0.996901878575507</v>
      </c>
      <c r="BP10" s="5" t="n">
        <f aca="false">IF($D10&gt;Eindleeftijd,1,VLOOKUP($D10,Ervaringssterfte,4,0))</f>
        <v>0.525789</v>
      </c>
      <c r="BQ10" s="5" t="n">
        <f aca="false">IF($D10&gt;Eindleeftijd,1,VLOOKUP($D10,qx,$B10-StartjaarTafels+2,0))</f>
        <v>0.0016117123</v>
      </c>
      <c r="BR10" s="5" t="n">
        <f aca="false">1-BP10*BQ10</f>
        <v>0.999152579401495</v>
      </c>
      <c r="BS10" s="5" t="n">
        <f aca="false">IF($BI10=1,BR10,BS9*BR10)</f>
        <v>0.995903108543732</v>
      </c>
      <c r="BT10" s="5" t="n">
        <f aca="false">$BK10*BS10*I10*G10</f>
        <v>6.68741229425654</v>
      </c>
      <c r="BU10" s="74" t="n">
        <f aca="false">BO10*BS10</f>
        <v>0.992817679786433</v>
      </c>
      <c r="BV10" s="5" t="n">
        <f aca="false">BK10*BU10*I10*G10</f>
        <v>6.66669387895329</v>
      </c>
      <c r="BW10" s="9" t="n">
        <f aca="false">BT10-BV10</f>
        <v>0.0207184153032518</v>
      </c>
      <c r="BX10" s="93" t="n">
        <f aca="false">IF(C10=StartLeeftijdJaarUitkering,1,IF(C10 &gt; StartLeeftijdJaarUitkering, BX9*BR10, VLOOKUP(C10,Gehuwdheid,3,0)))</f>
        <v>0.75</v>
      </c>
      <c r="BY10" s="93" t="n">
        <f aca="false">IF(BI10=1,0,CA10*(BR10))</f>
        <v>0.00181964486312226</v>
      </c>
      <c r="BZ10" s="93" t="n">
        <f aca="false">(1-BN10)*BX10*IF(BI10=1,1,BO9)</f>
        <v>0.000500008829982227</v>
      </c>
      <c r="CA10" s="93" t="n">
        <f aca="false">IF(BI10=1,0,BZ9+BY9)</f>
        <v>0.00182118817549593</v>
      </c>
      <c r="CB10" s="93" t="n">
        <f aca="false">IF(BI10=1,0,CA10*BK9*I9*G9)</f>
        <v>0.0105951392900596</v>
      </c>
      <c r="CC10" s="93" t="n">
        <f aca="false">$BK10*BO10*I10*G10</f>
        <v>6.69411895771841</v>
      </c>
      <c r="CD10" s="93" t="n">
        <f aca="false">1-BS10</f>
        <v>0.00409689145626846</v>
      </c>
      <c r="CE10" s="93" t="n">
        <f aca="false">CC10*CD10</f>
        <v>0.0274250787651213</v>
      </c>
      <c r="CF10" s="93" t="n">
        <f aca="false">IF(C10=StartLeeftijdJaarUitkering,1,IF($C10 &gt; StartLeeftijdJaarUitkering, CF9*BR10, VLOOKUP($C10,Gehuwdheid_ongehuwd,3,0)))</f>
        <v>0.95</v>
      </c>
      <c r="CG10" s="93" t="n">
        <f aca="false">CC10*(1-BX10)</f>
        <v>1.6735297394296</v>
      </c>
      <c r="CH10" s="93" t="n">
        <f aca="false">CC10*(1-CF10)</f>
        <v>0.334705947885921</v>
      </c>
      <c r="CJ10" s="1" t="n">
        <f aca="false">BI10-1</f>
        <v>5</v>
      </c>
      <c r="CK10" s="15" t="n">
        <f aca="false">IF(CJ10=0,0,VLOOKUP(CJ10,RTS,2,0))</f>
        <v>0.01688</v>
      </c>
      <c r="CL10" s="5" t="n">
        <f aca="false">(1/(1+CK10))^CJ10</f>
        <v>0.919711191945317</v>
      </c>
      <c r="CM10" s="5" t="n">
        <f aca="false">IF(CJ10=0,0,IF($C10&gt;Eindleeftijd,1,VLOOKUP($C10-1,Ervaringssterfte,3,0)))</f>
        <v>0.5566</v>
      </c>
      <c r="CN10" s="5" t="n">
        <f aca="false">IF(CJ10=0,0,IF($C10&gt;Eindleeftijd,1,VLOOKUP($C10-1,qy,$B10-1-StartjaarTafels+2,0)))</f>
        <v>0.00101908210890545</v>
      </c>
      <c r="CO10" s="5" t="n">
        <f aca="false">1-CM10*CN10</f>
        <v>0.999432778898183</v>
      </c>
      <c r="CP10" s="5" t="n">
        <f aca="false">IF($CJ10=0,CO10,CP9*CO10)</f>
        <v>0.997568557015484</v>
      </c>
      <c r="CQ10" s="5" t="n">
        <f aca="false">IF(CJ10=0,0,IF($D10&gt;Eindleeftijd,1,VLOOKUP($D10-1,Ervaringssterfte,4,0)))</f>
        <v>0.528858</v>
      </c>
      <c r="CR10" s="5" t="n">
        <f aca="false">IF(CJ10=0,0,IF($D10&gt;Eindleeftijd,1,VLOOKUP($D10-1,qx,$B10-1-StartjaarTafels+2,0)))</f>
        <v>0.0014937068</v>
      </c>
      <c r="CS10" s="5" t="n">
        <f aca="false">1-CQ10*CR10</f>
        <v>0.999210041209166</v>
      </c>
      <c r="CT10" s="5" t="n">
        <f aca="false">IF($CJ10=0,CS10,CT9*CS10)</f>
        <v>0.996747773138203</v>
      </c>
      <c r="CU10" s="5" t="n">
        <f aca="false">IF(OR(Methode_partnerpensioen="Bepaald",C10&gt;=Eindleeftijd),1,VLOOKUP(C10-1,Gehuwdheid,3,0))</f>
        <v>0.75</v>
      </c>
      <c r="CV10" s="5" t="n">
        <f aca="false">$CL10*CT10*I10*G10*CU10</f>
        <v>5.08139988083142</v>
      </c>
      <c r="CW10" s="5" t="n">
        <f aca="false">CP10*CT10*CU10</f>
        <v>0.745743178318405</v>
      </c>
      <c r="CX10" s="5" t="n">
        <f aca="false">CL10*CW10*I10*G10</f>
        <v>5.06904474673964</v>
      </c>
      <c r="CY10" s="9" t="n">
        <f aca="false">CV10-CX10</f>
        <v>0.0123551340917709</v>
      </c>
      <c r="CZ10" s="93" t="n">
        <f aca="false">$CL10*CP10*I10*G10</f>
        <v>6.78077896046533</v>
      </c>
      <c r="DA10" s="93" t="n">
        <f aca="false">1-CT10</f>
        <v>0.00325222686179738</v>
      </c>
      <c r="DB10" s="93" t="n">
        <f aca="false">CZ10*DA10</f>
        <v>0.0220526314791359</v>
      </c>
      <c r="DC10" s="93" t="n">
        <f aca="false">IF(C10=StartLeeftijdJaarUitkering,1,IF($C10 &gt; StartLeeftijdJaarUitkering, DC9*CS10, VLOOKUP($C10,Gehuwdheid,3,0)))</f>
        <v>0.75</v>
      </c>
      <c r="DD10" s="93" t="n">
        <f aca="false">IF(C10=StartLeeftijdJaarUitkering,1,IF($C10 &gt; StartLeeftijdJaarUitkering, DD9*CS10, VLOOKUP($C10,Gehuwdheid_ongehuwd,3,0)))</f>
        <v>0.95</v>
      </c>
      <c r="DE10" s="93" t="n">
        <f aca="false">CZ10*(1-DC10)</f>
        <v>1.69519474011633</v>
      </c>
      <c r="DF10" s="93" t="n">
        <f aca="false">CZ10*(1-DD10)</f>
        <v>0.339038948023267</v>
      </c>
    </row>
    <row r="11" customFormat="false" ht="15" hidden="false" customHeight="true" outlineLevel="0" collapsed="false">
      <c r="A11" s="1" t="n">
        <f aca="false">A10+1</f>
        <v>7</v>
      </c>
      <c r="B11" s="1" t="n">
        <f aca="false">IF(A11=1,Berekeningsjaar,B10+1)</f>
        <v>2032</v>
      </c>
      <c r="C11" s="1" t="n">
        <f aca="false">IF(A11=1,LeeftijdJaarBerDatum,C10+1)</f>
        <v>47</v>
      </c>
      <c r="D11" s="1" t="n">
        <f aca="false">C11+Leeftijdsverschil_vm</f>
        <v>49</v>
      </c>
      <c r="E11" s="1" t="n">
        <f aca="false">C11-Leeftijdsverschil_mv</f>
        <v>44</v>
      </c>
      <c r="F11" s="5" t="n">
        <f aca="false">MIN(1,A11/Spreidingsduur)</f>
        <v>0.7</v>
      </c>
      <c r="G11" s="5" t="n">
        <f aca="false">IF(OR(AND(Coverage="BijzPP_voor",C11&gt;GrensLeeftijdDekking-1),AND(Coverage="BijzPP_na",C11&lt;GrensLeeftijdDekking)),0,IF(IsLevenslang,1,IF(D11&lt;EindLeeftijdJaarUitkering,1,0)))</f>
        <v>1</v>
      </c>
      <c r="H11" s="5" t="n">
        <f aca="false">IF(OR(AND(Coverage="BijzPP_voor",C11&gt;GrensLeeftijdDekking-1),AND(Coverage="BijzPP_na",C11&lt;GrensLeeftijdDekking)),0,IF(IsLevenslang,1,IF(E11&lt;EindLeeftijdJaarUitkering,1,0)))</f>
        <v>1</v>
      </c>
      <c r="I11" s="5" t="n">
        <f aca="false">(IF(StijgendeFunctieMeenemen=SchalingsfactorMeenemen,1,0)+IF(OR(StijgendeFunctieMeenemen,SchalingsfactorMeenemen),IF(StijgendeFunctieMeenemen,F11,0)*IF(SchalingsfactorMeenemen,SchalingsfactorPercentage,1),0))*(1+StijgingDalingUitkering)^(B11-1)</f>
        <v>8.45581250173459</v>
      </c>
      <c r="K11" s="1" t="n">
        <f aca="false">A11</f>
        <v>7</v>
      </c>
      <c r="L11" s="15" t="n">
        <f aca="false">VLOOKUP(K11,RTS,2,0)</f>
        <v>0.01565</v>
      </c>
      <c r="M11" s="5" t="n">
        <f aca="false">(1/(1+L11))^K11</f>
        <v>0.896998031625317</v>
      </c>
      <c r="N11" s="5" t="n">
        <f aca="false">IF($C11&gt;Eindleeftijd,1,VLOOKUP($C11,Ervaringssterfte,2,0))</f>
        <v>0.5342</v>
      </c>
      <c r="O11" s="5" t="n">
        <f aca="false">IF($C11&gt;Eindleeftijd,1,VLOOKUP($C11,qx,$B11-StartjaarTafels+2,0))</f>
        <v>0.0014479927</v>
      </c>
      <c r="P11" s="5" t="n">
        <f aca="false">1-N11*O11</f>
        <v>0.99922648229966</v>
      </c>
      <c r="Q11" s="5" t="n">
        <f aca="false">IF($K11=1,P11,Q10*P11)</f>
        <v>0.99589461672727</v>
      </c>
      <c r="R11" s="5" t="n">
        <f aca="false">IF($E11&gt;Eindleeftijd,1,VLOOKUP($E11,Ervaringssterfte,5,0))</f>
        <v>0.548757</v>
      </c>
      <c r="S11" s="74" t="n">
        <f aca="false">IF($E11&gt;Eindleeftijd,1,VLOOKUP($E11,qy,$B11-StartjaarTafels+2,0))</f>
        <v>0.000916296534834271</v>
      </c>
      <c r="T11" s="5" t="n">
        <f aca="false">1-R11*S11</f>
        <v>0.999497175862434</v>
      </c>
      <c r="U11" s="5" t="n">
        <f aca="false">IF($K11=1,T11,U10*T11)</f>
        <v>0.997271718653377</v>
      </c>
      <c r="V11" s="5" t="n">
        <f aca="false">$M11*U11*I11*H11</f>
        <v>7.56415357279818</v>
      </c>
      <c r="W11" s="92" t="n">
        <f aca="false">Q11*U11</f>
        <v>0.99317753602125</v>
      </c>
      <c r="X11" s="5" t="n">
        <f aca="false">M11*W11*I11*H11</f>
        <v>7.53309982324806</v>
      </c>
      <c r="Y11" s="9" t="n">
        <f aca="false">V11-X11</f>
        <v>0.0310537495501286</v>
      </c>
      <c r="Z11" s="93" t="n">
        <f aca="false">IF(C11=StartLeeftijdJaarUitkering,1,IF(C11 &gt; StartLeeftijdJaarUitkering, Z10*T11, VLOOKUP(C11,Gehuwdheid,2,0)))</f>
        <v>0.8</v>
      </c>
      <c r="AA11" s="93" t="n">
        <f aca="false">IF(K11=1,0,AC11*(T11))</f>
        <v>0.00266375122388944</v>
      </c>
      <c r="AB11" s="93" t="n">
        <f aca="false">(1-P11)*Z11*IF(K11=1,1,Q10)</f>
        <v>0.000616750758597928</v>
      </c>
      <c r="AC11" s="93" t="n">
        <f aca="false">IF(K11=1,0,AB10+AA10)</f>
        <v>0.00266509129612195</v>
      </c>
      <c r="AD11" s="93" t="n">
        <f aca="false">IF(K11=1,0,AC11*M10*I10*H10)</f>
        <v>0.017895881784186</v>
      </c>
      <c r="AE11" s="93" t="n">
        <f aca="false">$M11*Q11*I11*H11</f>
        <v>7.55370846515136</v>
      </c>
      <c r="AF11" s="93" t="n">
        <f aca="false">1-U11</f>
        <v>0.00272828134662351</v>
      </c>
      <c r="AG11" s="93" t="n">
        <f aca="false">AE11*AF11</f>
        <v>0.0206086419033045</v>
      </c>
      <c r="AH11" s="93" t="n">
        <f aca="false">IF(C11=StartLeeftijdJaarUitkering,1,IF(C11 &gt; StartLeeftijdJaarUitkering, AH10*T11, VLOOKUP(C11,Gehuwdheid_ongehuwd,2,0)))</f>
        <v>0.9</v>
      </c>
      <c r="AI11" s="93" t="n">
        <f aca="false">AE11*(1-Z11)</f>
        <v>1.51074169303027</v>
      </c>
      <c r="AJ11" s="93" t="n">
        <f aca="false">AE11*(1-AH11)</f>
        <v>0.755370846515136</v>
      </c>
      <c r="AL11" s="1" t="n">
        <f aca="false">K11-1</f>
        <v>6</v>
      </c>
      <c r="AM11" s="15" t="n">
        <f aca="false">IF(AL11=0,0,VLOOKUP(AL11,RTS,2,0))</f>
        <v>0.01611</v>
      </c>
      <c r="AN11" s="5" t="n">
        <f aca="false">(1/(1+AM11))^AL11</f>
        <v>0.908564256000244</v>
      </c>
      <c r="AO11" s="5" t="n">
        <f aca="false">IF(AL11=0,0,IF($C11&gt;Eindleeftijd,1,VLOOKUP($C11-1,Ervaringssterfte,2,0)))</f>
        <v>0.5281</v>
      </c>
      <c r="AP11" s="5" t="n">
        <f aca="false">IF(AL11=0,0,IF($C11&gt;Eindleeftijd,1,VLOOKUP($C11-1,qx,$B11-1-StartjaarTafels+2,0)))</f>
        <v>0.0012798524</v>
      </c>
      <c r="AQ11" s="5" t="n">
        <f aca="false">1-AO11*AP11</f>
        <v>0.99932410994756</v>
      </c>
      <c r="AR11" s="5" t="n">
        <f aca="false">IF($AL11=0,AQ11,AR10*AQ11)</f>
        <v>0.996665555175517</v>
      </c>
      <c r="AS11" s="5" t="n">
        <f aca="false">IF(AL11=0,0,IF($E11&gt;Eindleeftijd,1,VLOOKUP($E11-1,Ervaringssterfte,5,0)))</f>
        <v>0.563211</v>
      </c>
      <c r="AT11" s="5" t="n">
        <f aca="false">IF(AL11=0,0,IF($E11&gt;Eindleeftijd,1,VLOOKUP($E11-1,qy,$B11-1-StartjaarTafels+2,0)))</f>
        <v>0.000790143233514451</v>
      </c>
      <c r="AU11" s="5" t="n">
        <f aca="false">1-AS11*AT11</f>
        <v>0.999554982639309</v>
      </c>
      <c r="AV11" s="5" t="n">
        <f aca="false">IF($AL11=0,AU11,AV10*AU11)</f>
        <v>0.997773423214391</v>
      </c>
      <c r="AW11" s="5" t="n">
        <f aca="false">$AN11*AV11*I11*H11</f>
        <v>7.66554298661288</v>
      </c>
      <c r="AX11" s="5" t="n">
        <f aca="false">AR11*AV11</f>
        <v>0.994446402787347</v>
      </c>
      <c r="AY11" s="5" t="n">
        <f aca="false">AN11*AX11*I11*H11</f>
        <v>7.63998265647431</v>
      </c>
      <c r="AZ11" s="9" t="n">
        <f aca="false">AW11-AY11</f>
        <v>0.0255603301385632</v>
      </c>
      <c r="BA11" s="93" t="n">
        <f aca="false">$AN11*AR11*I11*H11</f>
        <v>7.65703162533797</v>
      </c>
      <c r="BB11" s="93" t="n">
        <f aca="false">1-AV11</f>
        <v>0.00222657678560934</v>
      </c>
      <c r="BC11" s="93" t="n">
        <f aca="false">BA11*BB11</f>
        <v>0.017048968863654</v>
      </c>
      <c r="BD11" s="93" t="n">
        <f aca="false">IF(C11=StartLeeftijdJaarUitkering,1,IF($C11 &gt; StartLeeftijdJaarUitkering, BD10*AU11, VLOOKUP($C11,Gehuwdheid,2,0)))</f>
        <v>0.8</v>
      </c>
      <c r="BE11" s="93" t="n">
        <f aca="false">IF(C11=StartLeeftijdJaarUitkering,1,IF($C11 &gt; StartLeeftijdJaarUitkering, BE10*AU11, VLOOKUP($C11,Gehuwdheid_ongehuwd,2,0)))</f>
        <v>0.9</v>
      </c>
      <c r="BF11" s="93" t="n">
        <f aca="false">BA11*(1-BD11)</f>
        <v>1.53140632506759</v>
      </c>
      <c r="BG11" s="93" t="n">
        <f aca="false">BA11*(1-BE11)</f>
        <v>0.765703162533797</v>
      </c>
      <c r="BI11" s="1" t="n">
        <f aca="false">A11</f>
        <v>7</v>
      </c>
      <c r="BJ11" s="15" t="n">
        <f aca="false">VLOOKUP(BI11,RTS,2,0)</f>
        <v>0.01565</v>
      </c>
      <c r="BK11" s="5" t="n">
        <f aca="false">(1/(1+BJ11))^BI11</f>
        <v>0.896998031625317</v>
      </c>
      <c r="BL11" s="5" t="n">
        <f aca="false">IF($C11&gt;Eindleeftijd,1,VLOOKUP($C11,Ervaringssterfte,3,0))</f>
        <v>0.556</v>
      </c>
      <c r="BM11" s="5" t="n">
        <f aca="false">IF($C11&gt;Eindleeftijd,1,VLOOKUP($C11,qy,$B11-StartjaarTafels+2,0))</f>
        <v>0.00129600373208094</v>
      </c>
      <c r="BN11" s="5" t="n">
        <f aca="false">1-BL11*BM11</f>
        <v>0.999279421924963</v>
      </c>
      <c r="BO11" s="5" t="n">
        <f aca="false">IF($A11=1,BN11,BO10*BN11)</f>
        <v>0.996183532938843</v>
      </c>
      <c r="BP11" s="5" t="n">
        <f aca="false">IF($D11&gt;Eindleeftijd,1,VLOOKUP($D11,Ervaringssterfte,4,0))</f>
        <v>0.525096</v>
      </c>
      <c r="BQ11" s="5" t="n">
        <f aca="false">IF($D11&gt;Eindleeftijd,1,VLOOKUP($D11,qx,$B11-StartjaarTafels+2,0))</f>
        <v>0.0017560881</v>
      </c>
      <c r="BR11" s="5" t="n">
        <f aca="false">1-BP11*BQ11</f>
        <v>0.999077885163042</v>
      </c>
      <c r="BS11" s="5" t="n">
        <f aca="false">IF($BI11=1,BR11,BS10*BR11)</f>
        <v>0.994984771511171</v>
      </c>
      <c r="BT11" s="5" t="n">
        <f aca="false">$BK11*BS11*I11*G11</f>
        <v>7.54680742823903</v>
      </c>
      <c r="BU11" s="74" t="n">
        <f aca="false">BO11*BS11</f>
        <v>0.991187444904346</v>
      </c>
      <c r="BV11" s="5" t="n">
        <f aca="false">BK11*BU11*I11*G11</f>
        <v>7.51800528627226</v>
      </c>
      <c r="BW11" s="9" t="n">
        <f aca="false">BT11-BV11</f>
        <v>0.0288021419667732</v>
      </c>
      <c r="BX11" s="93" t="n">
        <f aca="false">IF(C11=StartLeeftijdJaarUitkering,1,IF(C11 &gt; StartLeeftijdJaarUitkering, BX10*BR11, VLOOKUP(C11,Gehuwdheid,3,0)))</f>
        <v>0.75</v>
      </c>
      <c r="BY11" s="93" t="n">
        <f aca="false">IF(BI11=1,0,CA11*(BR11))</f>
        <v>0.00231751470601747</v>
      </c>
      <c r="BZ11" s="93" t="n">
        <f aca="false">(1-BN11)*BX11*IF(BI11=1,1,BO10)</f>
        <v>0.000538759227498534</v>
      </c>
      <c r="CA11" s="93" t="n">
        <f aca="false">IF(BI11=1,0,BZ10+BY10)</f>
        <v>0.00231965369310448</v>
      </c>
      <c r="CB11" s="93" t="n">
        <f aca="false">IF(BI11=1,0,CA11*BK10*I10*G10)</f>
        <v>0.0155762950156545</v>
      </c>
      <c r="CC11" s="93" t="n">
        <f aca="false">$BK11*BO11*I11*G11</f>
        <v>7.55589985046103</v>
      </c>
      <c r="CD11" s="93" t="n">
        <f aca="false">1-BS11</f>
        <v>0.00501522848882885</v>
      </c>
      <c r="CE11" s="93" t="n">
        <f aca="false">CC11*CD11</f>
        <v>0.0378945641887698</v>
      </c>
      <c r="CF11" s="93" t="n">
        <f aca="false">IF(C11=StartLeeftijdJaarUitkering,1,IF($C11 &gt; StartLeeftijdJaarUitkering, CF10*BR11, VLOOKUP($C11,Gehuwdheid_ongehuwd,3,0)))</f>
        <v>0.95</v>
      </c>
      <c r="CG11" s="93" t="n">
        <f aca="false">CC11*(1-BX11)</f>
        <v>1.88897496261526</v>
      </c>
      <c r="CH11" s="93" t="n">
        <f aca="false">CC11*(1-CF11)</f>
        <v>0.377794992523052</v>
      </c>
      <c r="CJ11" s="1" t="n">
        <f aca="false">BI11-1</f>
        <v>6</v>
      </c>
      <c r="CK11" s="15" t="n">
        <f aca="false">IF(CJ11=0,0,VLOOKUP(CJ11,RTS,2,0))</f>
        <v>0.01611</v>
      </c>
      <c r="CL11" s="5" t="n">
        <f aca="false">(1/(1+CK11))^CJ11</f>
        <v>0.908564256000244</v>
      </c>
      <c r="CM11" s="5" t="n">
        <f aca="false">IF(CJ11=0,0,IF($C11&gt;Eindleeftijd,1,VLOOKUP($C11-1,Ervaringssterfte,3,0)))</f>
        <v>0.5563</v>
      </c>
      <c r="CN11" s="5" t="n">
        <f aca="false">IF(CJ11=0,0,IF($C11&gt;Eindleeftijd,1,VLOOKUP($C11-1,qy,$B11-1-StartjaarTafels+2,0)))</f>
        <v>0.00120133629614405</v>
      </c>
      <c r="CO11" s="5" t="n">
        <f aca="false">1-CM11*CN11</f>
        <v>0.999331696618455</v>
      </c>
      <c r="CP11" s="5" t="n">
        <f aca="false">IF($CJ11=0,CO11,CP10*CO11)</f>
        <v>0.996901878575507</v>
      </c>
      <c r="CQ11" s="5" t="n">
        <f aca="false">IF(CJ11=0,0,IF($D11&gt;Eindleeftijd,1,VLOOKUP($D11-1,Ervaringssterfte,4,0)))</f>
        <v>0.525789</v>
      </c>
      <c r="CR11" s="5" t="n">
        <f aca="false">IF(CJ11=0,0,IF($D11&gt;Eindleeftijd,1,VLOOKUP($D11-1,qx,$B11-1-StartjaarTafels+2,0)))</f>
        <v>0.0016117123</v>
      </c>
      <c r="CS11" s="5" t="n">
        <f aca="false">1-CQ11*CR11</f>
        <v>0.999152579401495</v>
      </c>
      <c r="CT11" s="5" t="n">
        <f aca="false">IF($CJ11=0,CS11,CT10*CS11)</f>
        <v>0.995903108543732</v>
      </c>
      <c r="CU11" s="5" t="n">
        <f aca="false">IF(OR(Methode_partnerpensioen="Bepaald",C11&gt;=Eindleeftijd),1,VLOOKUP(C11-1,Gehuwdheid,3,0))</f>
        <v>0.75</v>
      </c>
      <c r="CV11" s="5" t="n">
        <f aca="false">$CL11*CT11*I11*G11*CU11</f>
        <v>5.73838051161668</v>
      </c>
      <c r="CW11" s="5" t="n">
        <f aca="false">CP11*CT11*CU11</f>
        <v>0.744613259839825</v>
      </c>
      <c r="CX11" s="5" t="n">
        <f aca="false">CL11*CW11*I11*G11</f>
        <v>5.72060231201175</v>
      </c>
      <c r="CY11" s="9" t="n">
        <f aca="false">CV11-CX11</f>
        <v>0.0177781996049315</v>
      </c>
      <c r="CZ11" s="93" t="n">
        <f aca="false">$CL11*CP11*I11*G11</f>
        <v>7.65884721506928</v>
      </c>
      <c r="DA11" s="93" t="n">
        <f aca="false">1-CT11</f>
        <v>0.00409689145626846</v>
      </c>
      <c r="DB11" s="93" t="n">
        <f aca="false">CZ11*DA11</f>
        <v>0.0313774657202828</v>
      </c>
      <c r="DC11" s="93" t="n">
        <f aca="false">IF(C11=StartLeeftijdJaarUitkering,1,IF($C11 &gt; StartLeeftijdJaarUitkering, DC10*CS11, VLOOKUP($C11,Gehuwdheid,3,0)))</f>
        <v>0.75</v>
      </c>
      <c r="DD11" s="93" t="n">
        <f aca="false">IF(C11=StartLeeftijdJaarUitkering,1,IF($C11 &gt; StartLeeftijdJaarUitkering, DD10*CS11, VLOOKUP($C11,Gehuwdheid_ongehuwd,3,0)))</f>
        <v>0.95</v>
      </c>
      <c r="DE11" s="93" t="n">
        <f aca="false">CZ11*(1-DC11)</f>
        <v>1.91471180376732</v>
      </c>
      <c r="DF11" s="93" t="n">
        <f aca="false">CZ11*(1-DD11)</f>
        <v>0.382942360753464</v>
      </c>
    </row>
    <row r="12" customFormat="false" ht="15" hidden="false" customHeight="true" outlineLevel="0" collapsed="false">
      <c r="A12" s="1" t="n">
        <f aca="false">A11+1</f>
        <v>8</v>
      </c>
      <c r="B12" s="1" t="n">
        <f aca="false">IF(A12=1,Berekeningsjaar,B11+1)</f>
        <v>2033</v>
      </c>
      <c r="C12" s="1" t="n">
        <f aca="false">IF(A12=1,LeeftijdJaarBerDatum,C11+1)</f>
        <v>48</v>
      </c>
      <c r="D12" s="1" t="n">
        <f aca="false">C12+Leeftijdsverschil_vm</f>
        <v>50</v>
      </c>
      <c r="E12" s="1" t="n">
        <f aca="false">C12-Leeftijdsverschil_mv</f>
        <v>45</v>
      </c>
      <c r="F12" s="5" t="n">
        <f aca="false">MIN(1,A12/Spreidingsduur)</f>
        <v>0.8</v>
      </c>
      <c r="G12" s="5" t="n">
        <f aca="false">IF(OR(AND(Coverage="BijzPP_voor",C12&gt;GrensLeeftijdDekking-1),AND(Coverage="BijzPP_na",C12&lt;GrensLeeftijdDekking)),0,IF(IsLevenslang,1,IF(D12&lt;EindLeeftijdJaarUitkering,1,0)))</f>
        <v>1</v>
      </c>
      <c r="H12" s="5" t="n">
        <f aca="false">IF(OR(AND(Coverage="BijzPP_voor",C12&gt;GrensLeeftijdDekking-1),AND(Coverage="BijzPP_na",C12&lt;GrensLeeftijdDekking)),0,IF(IsLevenslang,1,IF(E12&lt;EindLeeftijdJaarUitkering,1,0)))</f>
        <v>1</v>
      </c>
      <c r="I12" s="5" t="n">
        <f aca="false">(IF(StijgendeFunctieMeenemen=SchalingsfactorMeenemen,1,0)+IF(OR(StijgendeFunctieMeenemen,SchalingsfactorMeenemen),IF(StijgendeFunctieMeenemen,F12,0)*IF(SchalingsfactorMeenemen,SchalingsfactorPercentage,1),0))*(1+StijgingDalingUitkering)^(B12-1)</f>
        <v>9.52092857341096</v>
      </c>
      <c r="K12" s="1" t="n">
        <f aca="false">A12</f>
        <v>8</v>
      </c>
      <c r="L12" s="15" t="n">
        <f aca="false">VLOOKUP(K12,RTS,2,0)</f>
        <v>0.0154</v>
      </c>
      <c r="M12" s="5" t="n">
        <f aca="false">(1/(1+L12))^K12</f>
        <v>0.884917385322859</v>
      </c>
      <c r="N12" s="5" t="n">
        <f aca="false">IF($C12&gt;Eindleeftijd,1,VLOOKUP($C12,Ervaringssterfte,2,0))</f>
        <v>0.5311</v>
      </c>
      <c r="O12" s="5" t="n">
        <f aca="false">IF($C12&gt;Eindleeftijd,1,VLOOKUP($C12,qx,$B12-StartjaarTafels+2,0))</f>
        <v>0.0015569164</v>
      </c>
      <c r="P12" s="5" t="n">
        <f aca="false">1-N12*O12</f>
        <v>0.99917312169996</v>
      </c>
      <c r="Q12" s="5" t="n">
        <f aca="false">IF($K12=1,P12,Q11*P12)</f>
        <v>0.995071133079571</v>
      </c>
      <c r="R12" s="5" t="n">
        <f aca="false">IF($E12&gt;Eindleeftijd,1,VLOOKUP($E12,Ervaringssterfte,5,0))</f>
        <v>0.551034</v>
      </c>
      <c r="S12" s="74" t="n">
        <f aca="false">IF($E12&gt;Eindleeftijd,1,VLOOKUP($E12,qy,$B12-StartjaarTafels+2,0))</f>
        <v>0.000971375138819508</v>
      </c>
      <c r="T12" s="5" t="n">
        <f aca="false">1-R12*S12</f>
        <v>0.999464739271756</v>
      </c>
      <c r="U12" s="5" t="n">
        <f aca="false">IF($K12=1,T12,U11*T12)</f>
        <v>0.996737918266993</v>
      </c>
      <c r="V12" s="5" t="n">
        <f aca="false">$M12*U12*I12*H12</f>
        <v>8.39775141312424</v>
      </c>
      <c r="W12" s="92" t="n">
        <f aca="false">Q12*U12</f>
        <v>0.991825129713309</v>
      </c>
      <c r="X12" s="5" t="n">
        <f aca="false">M12*W12*I12*H12</f>
        <v>8.35636001397811</v>
      </c>
      <c r="Y12" s="9" t="n">
        <f aca="false">V12-X12</f>
        <v>0.0413913991461321</v>
      </c>
      <c r="Z12" s="93" t="n">
        <f aca="false">IF(C12=StartLeeftijdJaarUitkering,1,IF(C12 &gt; StartLeeftijdJaarUitkering, Z11*T12, VLOOKUP(C12,Gehuwdheid,2,0)))</f>
        <v>0.8</v>
      </c>
      <c r="AA12" s="93" t="n">
        <f aca="false">IF(K12=1,0,AC12*(T12))</f>
        <v>0.00327874605860721</v>
      </c>
      <c r="AB12" s="93" t="n">
        <f aca="false">(1-P12)*Z12*IF(K12=1,1,Q11)</f>
        <v>0.000658786918158765</v>
      </c>
      <c r="AC12" s="93" t="n">
        <f aca="false">IF(K12=1,0,AB11+AA11)</f>
        <v>0.00328050198248737</v>
      </c>
      <c r="AD12" s="93" t="n">
        <f aca="false">IF(K12=1,0,AC12*M11*I11*H11)</f>
        <v>0.0248821061775523</v>
      </c>
      <c r="AE12" s="93" t="n">
        <f aca="false">$M12*Q12*I12*H12</f>
        <v>8.38370835586062</v>
      </c>
      <c r="AF12" s="93" t="n">
        <f aca="false">1-U12</f>
        <v>0.00326208173300735</v>
      </c>
      <c r="AG12" s="93" t="n">
        <f aca="false">AE12*AF12</f>
        <v>0.027348341882514</v>
      </c>
      <c r="AH12" s="93" t="n">
        <f aca="false">IF(C12=StartLeeftijdJaarUitkering,1,IF(C12 &gt; StartLeeftijdJaarUitkering, AH11*T12, VLOOKUP(C12,Gehuwdheid_ongehuwd,2,0)))</f>
        <v>0.9</v>
      </c>
      <c r="AI12" s="93" t="n">
        <f aca="false">AE12*(1-Z12)</f>
        <v>1.67674167117212</v>
      </c>
      <c r="AJ12" s="93" t="n">
        <f aca="false">AE12*(1-AH12)</f>
        <v>0.838370835586062</v>
      </c>
      <c r="AL12" s="1" t="n">
        <f aca="false">K12-1</f>
        <v>7</v>
      </c>
      <c r="AM12" s="15" t="n">
        <f aca="false">IF(AL12=0,0,VLOOKUP(AL12,RTS,2,0))</f>
        <v>0.01565</v>
      </c>
      <c r="AN12" s="5" t="n">
        <f aca="false">(1/(1+AM12))^AL12</f>
        <v>0.896998031625317</v>
      </c>
      <c r="AO12" s="5" t="n">
        <f aca="false">IF(AL12=0,0,IF($C12&gt;Eindleeftijd,1,VLOOKUP($C12-1,Ervaringssterfte,2,0)))</f>
        <v>0.5342</v>
      </c>
      <c r="AP12" s="5" t="n">
        <f aca="false">IF(AL12=0,0,IF($C12&gt;Eindleeftijd,1,VLOOKUP($C12-1,qx,$B12-1-StartjaarTafels+2,0)))</f>
        <v>0.0014479927</v>
      </c>
      <c r="AQ12" s="5" t="n">
        <f aca="false">1-AO12*AP12</f>
        <v>0.99922648229966</v>
      </c>
      <c r="AR12" s="5" t="n">
        <f aca="false">IF($AL12=0,AQ12,AR11*AQ12)</f>
        <v>0.99589461672727</v>
      </c>
      <c r="AS12" s="5" t="n">
        <f aca="false">IF(AL12=0,0,IF($E12&gt;Eindleeftijd,1,VLOOKUP($E12-1,Ervaringssterfte,5,0)))</f>
        <v>0.548757</v>
      </c>
      <c r="AT12" s="5" t="n">
        <f aca="false">IF(AL12=0,0,IF($E12&gt;Eindleeftijd,1,VLOOKUP($E12-1,qy,$B12-1-StartjaarTafels+2,0)))</f>
        <v>0.000916296534834271</v>
      </c>
      <c r="AU12" s="5" t="n">
        <f aca="false">1-AS12*AT12</f>
        <v>0.999497175862434</v>
      </c>
      <c r="AV12" s="5" t="n">
        <f aca="false">IF($AL12=0,AU12,AV11*AU12)</f>
        <v>0.997271718653377</v>
      </c>
      <c r="AW12" s="5" t="n">
        <f aca="false">$AN12*AV12*I12*H12</f>
        <v>8.51695397339397</v>
      </c>
      <c r="AX12" s="5" t="n">
        <f aca="false">AR12*AV12</f>
        <v>0.99317753602125</v>
      </c>
      <c r="AY12" s="5" t="n">
        <f aca="false">AN12*AX12*I12*H12</f>
        <v>8.48198861301699</v>
      </c>
      <c r="AZ12" s="9" t="n">
        <f aca="false">AW12-AY12</f>
        <v>0.0349653603769848</v>
      </c>
      <c r="BA12" s="93" t="n">
        <f aca="false">$AN12*AR12*I12*H12</f>
        <v>8.50519317290004</v>
      </c>
      <c r="BB12" s="93" t="n">
        <f aca="false">1-AV12</f>
        <v>0.00272828134662351</v>
      </c>
      <c r="BC12" s="93" t="n">
        <f aca="false">BA12*BB12</f>
        <v>0.0232045598830528</v>
      </c>
      <c r="BD12" s="93" t="n">
        <f aca="false">IF(C12=StartLeeftijdJaarUitkering,1,IF($C12 &gt; StartLeeftijdJaarUitkering, BD11*AU12, VLOOKUP($C12,Gehuwdheid,2,0)))</f>
        <v>0.8</v>
      </c>
      <c r="BE12" s="93" t="n">
        <f aca="false">IF(C12=StartLeeftijdJaarUitkering,1,IF($C12 &gt; StartLeeftijdJaarUitkering, BE11*AU12, VLOOKUP($C12,Gehuwdheid_ongehuwd,2,0)))</f>
        <v>0.9</v>
      </c>
      <c r="BF12" s="93" t="n">
        <f aca="false">BA12*(1-BD12)</f>
        <v>1.70103863458001</v>
      </c>
      <c r="BG12" s="93" t="n">
        <f aca="false">BA12*(1-BE12)</f>
        <v>0.850519317290004</v>
      </c>
      <c r="BI12" s="1" t="n">
        <f aca="false">A12</f>
        <v>8</v>
      </c>
      <c r="BJ12" s="15" t="n">
        <f aca="false">VLOOKUP(BI12,RTS,2,0)</f>
        <v>0.0154</v>
      </c>
      <c r="BK12" s="5" t="n">
        <f aca="false">(1/(1+BJ12))^BI12</f>
        <v>0.884917385322859</v>
      </c>
      <c r="BL12" s="5" t="n">
        <f aca="false">IF($C12&gt;Eindleeftijd,1,VLOOKUP($C12,Ervaringssterfte,3,0))</f>
        <v>0.5548</v>
      </c>
      <c r="BM12" s="5" t="n">
        <f aca="false">IF($C12&gt;Eindleeftijd,1,VLOOKUP($C12,qy,$B12-StartjaarTafels+2,0))</f>
        <v>0.00137779102341695</v>
      </c>
      <c r="BN12" s="5" t="n">
        <f aca="false">1-BL12*BM12</f>
        <v>0.999235601540208</v>
      </c>
      <c r="BO12" s="5" t="n">
        <f aca="false">IF($A12=1,BN12,BO11*BN12)</f>
        <v>0.995422051780594</v>
      </c>
      <c r="BP12" s="5" t="n">
        <f aca="false">IF($D12&gt;Eindleeftijd,1,VLOOKUP($D12,Ervaringssterfte,4,0))</f>
        <v>0.520245</v>
      </c>
      <c r="BQ12" s="5" t="n">
        <f aca="false">IF($D12&gt;Eindleeftijd,1,VLOOKUP($D12,qx,$B12-StartjaarTafels+2,0))</f>
        <v>0.0019021833</v>
      </c>
      <c r="BR12" s="5" t="n">
        <f aca="false">1-BP12*BQ12</f>
        <v>0.999010398649092</v>
      </c>
      <c r="BS12" s="5" t="n">
        <f aca="false">IF($BI12=1,BR12,BS11*BR12)</f>
        <v>0.99400013323715</v>
      </c>
      <c r="BT12" s="5" t="n">
        <f aca="false">$BK12*BS12*I12*G12</f>
        <v>8.37468493026868</v>
      </c>
      <c r="BU12" s="74" t="n">
        <f aca="false">BO12*BS12</f>
        <v>0.989449652097108</v>
      </c>
      <c r="BV12" s="5" t="n">
        <f aca="false">BK12*BU12*I12*G12</f>
        <v>8.33634605630407</v>
      </c>
      <c r="BW12" s="9" t="n">
        <f aca="false">BT12-BV12</f>
        <v>0.0383388739646087</v>
      </c>
      <c r="BX12" s="93" t="n">
        <f aca="false">IF(C12=StartLeeftijdJaarUitkering,1,IF(C12 &gt; StartLeeftijdJaarUitkering, BX11*BR12, VLOOKUP(C12,Gehuwdheid,3,0)))</f>
        <v>0.75</v>
      </c>
      <c r="BY12" s="93" t="n">
        <f aca="false">IF(BI12=1,0,CA12*(BR12))</f>
        <v>0.00285344736097283</v>
      </c>
      <c r="BZ12" s="93" t="n">
        <f aca="false">(1-BN12)*BX12*IF(BI12=1,1,BO11)</f>
        <v>0.000571110868686232</v>
      </c>
      <c r="CA12" s="93" t="n">
        <f aca="false">IF(BI12=1,0,BZ11+BY11)</f>
        <v>0.002856273933516</v>
      </c>
      <c r="CB12" s="93" t="n">
        <f aca="false">IF(BI12=1,0,CA12*BK11*I11*G11)</f>
        <v>0.0216644012609414</v>
      </c>
      <c r="CC12" s="93" t="n">
        <f aca="false">$BK12*BO12*I12*G12</f>
        <v>8.3866649284595</v>
      </c>
      <c r="CD12" s="93" t="n">
        <f aca="false">1-BS12</f>
        <v>0.00599986676284969</v>
      </c>
      <c r="CE12" s="93" t="n">
        <f aca="false">CC12*CD12</f>
        <v>0.0503188721554213</v>
      </c>
      <c r="CF12" s="93" t="n">
        <f aca="false">IF(C12=StartLeeftijdJaarUitkering,1,IF($C12 &gt; StartLeeftijdJaarUitkering, CF11*BR12, VLOOKUP($C12,Gehuwdheid_ongehuwd,3,0)))</f>
        <v>0.95</v>
      </c>
      <c r="CG12" s="93" t="n">
        <f aca="false">CC12*(1-BX12)</f>
        <v>2.09666623211487</v>
      </c>
      <c r="CH12" s="93" t="n">
        <f aca="false">CC12*(1-CF12)</f>
        <v>0.419333246422975</v>
      </c>
      <c r="CJ12" s="1" t="n">
        <f aca="false">BI12-1</f>
        <v>7</v>
      </c>
      <c r="CK12" s="15" t="n">
        <f aca="false">IF(CJ12=0,0,VLOOKUP(CJ12,RTS,2,0))</f>
        <v>0.01565</v>
      </c>
      <c r="CL12" s="5" t="n">
        <f aca="false">(1/(1+CK12))^CJ12</f>
        <v>0.896998031625317</v>
      </c>
      <c r="CM12" s="5" t="n">
        <f aca="false">IF(CJ12=0,0,IF($C12&gt;Eindleeftijd,1,VLOOKUP($C12-1,Ervaringssterfte,3,0)))</f>
        <v>0.556</v>
      </c>
      <c r="CN12" s="5" t="n">
        <f aca="false">IF(CJ12=0,0,IF($C12&gt;Eindleeftijd,1,VLOOKUP($C12-1,qy,$B12-1-StartjaarTafels+2,0)))</f>
        <v>0.00129600373208094</v>
      </c>
      <c r="CO12" s="5" t="n">
        <f aca="false">1-CM12*CN12</f>
        <v>0.999279421924963</v>
      </c>
      <c r="CP12" s="5" t="n">
        <f aca="false">IF($CJ12=0,CO12,CP11*CO12)</f>
        <v>0.996183532938843</v>
      </c>
      <c r="CQ12" s="5" t="n">
        <f aca="false">IF(CJ12=0,0,IF($D12&gt;Eindleeftijd,1,VLOOKUP($D12-1,Ervaringssterfte,4,0)))</f>
        <v>0.525096</v>
      </c>
      <c r="CR12" s="5" t="n">
        <f aca="false">IF(CJ12=0,0,IF($D12&gt;Eindleeftijd,1,VLOOKUP($D12-1,qx,$B12-1-StartjaarTafels+2,0)))</f>
        <v>0.0017560881</v>
      </c>
      <c r="CS12" s="5" t="n">
        <f aca="false">1-CQ12*CR12</f>
        <v>0.999077885163042</v>
      </c>
      <c r="CT12" s="5" t="n">
        <f aca="false">IF($CJ12=0,CS12,CT11*CS12)</f>
        <v>0.994984771511171</v>
      </c>
      <c r="CU12" s="5" t="n">
        <f aca="false">IF(OR(Methode_partnerpensioen="Bepaald",C12&gt;=Eindleeftijd),1,VLOOKUP(C12-1,Gehuwdheid,3,0))</f>
        <v>0.75</v>
      </c>
      <c r="CV12" s="5" t="n">
        <f aca="false">$CL12*CT12*I12*G12*CU12</f>
        <v>6.37306714761103</v>
      </c>
      <c r="CW12" s="5" t="n">
        <f aca="false">CP12*CT12*CU12</f>
        <v>0.743390583678259</v>
      </c>
      <c r="CX12" s="5" t="n">
        <f aca="false">CL12*CW12*I12*G12</f>
        <v>6.34874454676362</v>
      </c>
      <c r="CY12" s="9" t="n">
        <f aca="false">CV12-CX12</f>
        <v>0.0243226008474018</v>
      </c>
      <c r="CZ12" s="93" t="n">
        <f aca="false">$CL12*CP12*I12*G12</f>
        <v>8.50766059078637</v>
      </c>
      <c r="DA12" s="93" t="n">
        <f aca="false">1-CT12</f>
        <v>0.00501522848882885</v>
      </c>
      <c r="DB12" s="93" t="n">
        <f aca="false">CZ12*DA12</f>
        <v>0.0426678617681983</v>
      </c>
      <c r="DC12" s="93" t="n">
        <f aca="false">IF(C12=StartLeeftijdJaarUitkering,1,IF($C12 &gt; StartLeeftijdJaarUitkering, DC11*CS12, VLOOKUP($C12,Gehuwdheid,3,0)))</f>
        <v>0.75</v>
      </c>
      <c r="DD12" s="93" t="n">
        <f aca="false">IF(C12=StartLeeftijdJaarUitkering,1,IF($C12 &gt; StartLeeftijdJaarUitkering, DD11*CS12, VLOOKUP($C12,Gehuwdheid_ongehuwd,3,0)))</f>
        <v>0.95</v>
      </c>
      <c r="DE12" s="93" t="n">
        <f aca="false">CZ12*(1-DC12)</f>
        <v>2.12691514769659</v>
      </c>
      <c r="DF12" s="93" t="n">
        <f aca="false">CZ12*(1-DD12)</f>
        <v>0.425383029539319</v>
      </c>
    </row>
    <row r="13" customFormat="false" ht="15" hidden="false" customHeight="true" outlineLevel="0" collapsed="false">
      <c r="A13" s="1" t="n">
        <f aca="false">A12+1</f>
        <v>9</v>
      </c>
      <c r="B13" s="1" t="n">
        <f aca="false">IF(A13=1,Berekeningsjaar,B12+1)</f>
        <v>2034</v>
      </c>
      <c r="C13" s="1" t="n">
        <f aca="false">IF(A13=1,LeeftijdJaarBerDatum,C12+1)</f>
        <v>49</v>
      </c>
      <c r="D13" s="1" t="n">
        <f aca="false">C13+Leeftijdsverschil_vm</f>
        <v>51</v>
      </c>
      <c r="E13" s="1" t="n">
        <f aca="false">C13-Leeftijdsverschil_mv</f>
        <v>46</v>
      </c>
      <c r="F13" s="5" t="n">
        <f aca="false">MIN(1,A13/Spreidingsduur)</f>
        <v>0.9</v>
      </c>
      <c r="G13" s="5" t="n">
        <f aca="false">IF(OR(AND(Coverage="BijzPP_voor",C13&gt;GrensLeeftijdDekking-1),AND(Coverage="BijzPP_na",C13&lt;GrensLeeftijdDekking)),0,IF(IsLevenslang,1,IF(D13&lt;EindLeeftijdJaarUitkering,1,0)))</f>
        <v>1</v>
      </c>
      <c r="H13" s="5" t="n">
        <f aca="false">IF(OR(AND(Coverage="BijzPP_voor",C13&gt;GrensLeeftijdDekking-1),AND(Coverage="BijzPP_na",C13&lt;GrensLeeftijdDekking)),0,IF(IsLevenslang,1,IF(E13&lt;EindLeeftijdJaarUitkering,1,0)))</f>
        <v>1</v>
      </c>
      <c r="I13" s="5" t="n">
        <f aca="false">(IF(StijgendeFunctieMeenemen=SchalingsfactorMeenemen,1,0)+IF(OR(StijgendeFunctieMeenemen,SchalingsfactorMeenemen),IF(StijgendeFunctieMeenemen,F13,0)*IF(SchalingsfactorMeenemen,SchalingsfactorPercentage,1),0))*(1+StijgingDalingUitkering)^(B13-1)</f>
        <v>10.5860446450873</v>
      </c>
      <c r="K13" s="1" t="n">
        <f aca="false">A13</f>
        <v>9</v>
      </c>
      <c r="L13" s="15" t="n">
        <f aca="false">VLOOKUP(K13,RTS,2,0)</f>
        <v>0.01531</v>
      </c>
      <c r="M13" s="5" t="n">
        <f aca="false">(1/(1+L13))^K13</f>
        <v>0.872191855725768</v>
      </c>
      <c r="N13" s="5" t="n">
        <f aca="false">IF($C13&gt;Eindleeftijd,1,VLOOKUP($C13,Ervaringssterfte,2,0))</f>
        <v>0.5304</v>
      </c>
      <c r="O13" s="5" t="n">
        <f aca="false">IF($C13&gt;Eindleeftijd,1,VLOOKUP($C13,qx,$B13-StartjaarTafels+2,0))</f>
        <v>0.0016974757</v>
      </c>
      <c r="P13" s="5" t="n">
        <f aca="false">1-N13*O13</f>
        <v>0.99909965888872</v>
      </c>
      <c r="Q13" s="5" t="n">
        <f aca="false">IF($K13=1,P13,Q12*P13)</f>
        <v>0.994175229629812</v>
      </c>
      <c r="R13" s="5" t="n">
        <f aca="false">IF($E13&gt;Eindleeftijd,1,VLOOKUP($E13,Ervaringssterfte,5,0))</f>
        <v>0.550737</v>
      </c>
      <c r="S13" s="74" t="n">
        <f aca="false">IF($E13&gt;Eindleeftijd,1,VLOOKUP($E13,qy,$B13-StartjaarTafels+2,0))</f>
        <v>0.0011475969593342</v>
      </c>
      <c r="T13" s="5" t="n">
        <f aca="false">1-R13*S13</f>
        <v>0.999367975893407</v>
      </c>
      <c r="U13" s="5" t="n">
        <f aca="false">IF($K13=1,T13,U12*T13)</f>
        <v>0.996107955874693</v>
      </c>
      <c r="V13" s="5" t="n">
        <f aca="false">$M13*U13*I13*H13</f>
        <v>9.19712643937544</v>
      </c>
      <c r="W13" s="92" t="n">
        <f aca="false">Q13*U13</f>
        <v>0.990305855767805</v>
      </c>
      <c r="X13" s="5" t="n">
        <f aca="false">M13*W13*I13*H13</f>
        <v>9.14355528980049</v>
      </c>
      <c r="Y13" s="9" t="n">
        <f aca="false">V13-X13</f>
        <v>0.0535711495749514</v>
      </c>
      <c r="Z13" s="93" t="n">
        <f aca="false">IF(C13=StartLeeftijdJaarUitkering,1,IF(C13 &gt; StartLeeftijdJaarUitkering, Z12*T13, VLOOKUP(C13,Gehuwdheid,2,0)))</f>
        <v>0.8</v>
      </c>
      <c r="AA13" s="93" t="n">
        <f aca="false">IF(K13=1,0,AC13*(T13))</f>
        <v>0.00393504436100416</v>
      </c>
      <c r="AB13" s="93" t="n">
        <f aca="false">(1-P13)*Z13*IF(K13=1,1,Q12)</f>
        <v>0.000716722759807618</v>
      </c>
      <c r="AC13" s="93" t="n">
        <f aca="false">IF(K13=1,0,AB12+AA12)</f>
        <v>0.00393753297676598</v>
      </c>
      <c r="AD13" s="93" t="n">
        <f aca="false">IF(K13=1,0,AC13*M12*I12*H12)</f>
        <v>0.0331746415119349</v>
      </c>
      <c r="AE13" s="93" t="n">
        <f aca="false">$M13*Q13*I13*H13</f>
        <v>9.17928145827471</v>
      </c>
      <c r="AF13" s="93" t="n">
        <f aca="false">1-U13</f>
        <v>0.00389204412530719</v>
      </c>
      <c r="AG13" s="93" t="n">
        <f aca="false">AE13*AF13</f>
        <v>0.0357261684742193</v>
      </c>
      <c r="AH13" s="93" t="n">
        <f aca="false">IF(C13=StartLeeftijdJaarUitkering,1,IF(C13 &gt; StartLeeftijdJaarUitkering, AH12*T13, VLOOKUP(C13,Gehuwdheid_ongehuwd,2,0)))</f>
        <v>0.9</v>
      </c>
      <c r="AI13" s="93" t="n">
        <f aca="false">AE13*(1-Z13)</f>
        <v>1.83585629165494</v>
      </c>
      <c r="AJ13" s="93" t="n">
        <f aca="false">AE13*(1-AH13)</f>
        <v>0.917928145827471</v>
      </c>
      <c r="AL13" s="1" t="n">
        <f aca="false">K13-1</f>
        <v>8</v>
      </c>
      <c r="AM13" s="15" t="n">
        <f aca="false">IF(AL13=0,0,VLOOKUP(AL13,RTS,2,0))</f>
        <v>0.0154</v>
      </c>
      <c r="AN13" s="5" t="n">
        <f aca="false">(1/(1+AM13))^AL13</f>
        <v>0.884917385322859</v>
      </c>
      <c r="AO13" s="5" t="n">
        <f aca="false">IF(AL13=0,0,IF($C13&gt;Eindleeftijd,1,VLOOKUP($C13-1,Ervaringssterfte,2,0)))</f>
        <v>0.5311</v>
      </c>
      <c r="AP13" s="5" t="n">
        <f aca="false">IF(AL13=0,0,IF($C13&gt;Eindleeftijd,1,VLOOKUP($C13-1,qx,$B13-1-StartjaarTafels+2,0)))</f>
        <v>0.0015569164</v>
      </c>
      <c r="AQ13" s="5" t="n">
        <f aca="false">1-AO13*AP13</f>
        <v>0.99917312169996</v>
      </c>
      <c r="AR13" s="5" t="n">
        <f aca="false">IF($AL13=0,AQ13,AR12*AQ13)</f>
        <v>0.995071133079571</v>
      </c>
      <c r="AS13" s="5" t="n">
        <f aca="false">IF(AL13=0,0,IF($E13&gt;Eindleeftijd,1,VLOOKUP($E13-1,Ervaringssterfte,5,0)))</f>
        <v>0.551034</v>
      </c>
      <c r="AT13" s="5" t="n">
        <f aca="false">IF(AL13=0,0,IF($E13&gt;Eindleeftijd,1,VLOOKUP($E13-1,qy,$B13-1-StartjaarTafels+2,0)))</f>
        <v>0.000971375138819508</v>
      </c>
      <c r="AU13" s="5" t="n">
        <f aca="false">1-AS13*AT13</f>
        <v>0.999464739271756</v>
      </c>
      <c r="AV13" s="5" t="n">
        <f aca="false">IF($AL13=0,AU13,AV12*AU13)</f>
        <v>0.996737918266993</v>
      </c>
      <c r="AW13" s="5" t="n">
        <f aca="false">$AN13*AV13*I13*H13</f>
        <v>9.33721650070415</v>
      </c>
      <c r="AX13" s="5" t="n">
        <f aca="false">AR13*AV13</f>
        <v>0.991825129713309</v>
      </c>
      <c r="AY13" s="5" t="n">
        <f aca="false">AN13*AX13*I13*H13</f>
        <v>9.29119460316494</v>
      </c>
      <c r="AZ13" s="9" t="n">
        <f aca="false">AW13-AY13</f>
        <v>0.0460218975392035</v>
      </c>
      <c r="BA13" s="93" t="n">
        <f aca="false">$AN13*AR13*I13*H13</f>
        <v>9.32160243218132</v>
      </c>
      <c r="BB13" s="93" t="n">
        <f aca="false">1-AV13</f>
        <v>0.00326208173300735</v>
      </c>
      <c r="BC13" s="93" t="n">
        <f aca="false">BA13*BB13</f>
        <v>0.0304078290163756</v>
      </c>
      <c r="BD13" s="93" t="n">
        <f aca="false">IF(C13=StartLeeftijdJaarUitkering,1,IF($C13 &gt; StartLeeftijdJaarUitkering, BD12*AU13, VLOOKUP($C13,Gehuwdheid,2,0)))</f>
        <v>0.8</v>
      </c>
      <c r="BE13" s="93" t="n">
        <f aca="false">IF(C13=StartLeeftijdJaarUitkering,1,IF($C13 &gt; StartLeeftijdJaarUitkering, BE12*AU13, VLOOKUP($C13,Gehuwdheid_ongehuwd,2,0)))</f>
        <v>0.9</v>
      </c>
      <c r="BF13" s="93" t="n">
        <f aca="false">BA13*(1-BD13)</f>
        <v>1.86432048643626</v>
      </c>
      <c r="BG13" s="93" t="n">
        <f aca="false">BA13*(1-BE13)</f>
        <v>0.932160243218132</v>
      </c>
      <c r="BI13" s="1" t="n">
        <f aca="false">A13</f>
        <v>9</v>
      </c>
      <c r="BJ13" s="15" t="n">
        <f aca="false">VLOOKUP(BI13,RTS,2,0)</f>
        <v>0.01531</v>
      </c>
      <c r="BK13" s="5" t="n">
        <f aca="false">(1/(1+BJ13))^BI13</f>
        <v>0.872191855725768</v>
      </c>
      <c r="BL13" s="5" t="n">
        <f aca="false">IF($C13&gt;Eindleeftijd,1,VLOOKUP($C13,Ervaringssterfte,3,0))</f>
        <v>0.55</v>
      </c>
      <c r="BM13" s="5" t="n">
        <f aca="false">IF($C13&gt;Eindleeftijd,1,VLOOKUP($C13,qy,$B13-StartjaarTafels+2,0))</f>
        <v>0.00148783873624514</v>
      </c>
      <c r="BN13" s="5" t="n">
        <f aca="false">1-BL13*BM13</f>
        <v>0.999181688695065</v>
      </c>
      <c r="BO13" s="5" t="n">
        <f aca="false">IF($A13=1,BN13,BO12*BN13)</f>
        <v>0.994607486662441</v>
      </c>
      <c r="BP13" s="5" t="n">
        <f aca="false">IF($D13&gt;Eindleeftijd,1,VLOOKUP($D13,Ervaringssterfte,4,0))</f>
        <v>0.520344</v>
      </c>
      <c r="BQ13" s="5" t="n">
        <f aca="false">IF($D13&gt;Eindleeftijd,1,VLOOKUP($D13,qx,$B13-StartjaarTafels+2,0))</f>
        <v>0.0020948224</v>
      </c>
      <c r="BR13" s="5" t="n">
        <f aca="false">1-BP13*BQ13</f>
        <v>0.998909971733094</v>
      </c>
      <c r="BS13" s="5" t="n">
        <f aca="false">IF($BI13=1,BR13,BS12*BR13)</f>
        <v>0.992916644994614</v>
      </c>
      <c r="BT13" s="5" t="n">
        <f aca="false">$BK13*BS13*I13*G13</f>
        <v>9.16766086840159</v>
      </c>
      <c r="BU13" s="74" t="n">
        <f aca="false">BO13*BS13</f>
        <v>0.987562328743396</v>
      </c>
      <c r="BV13" s="5" t="n">
        <f aca="false">BK13*BU13*I13*G13</f>
        <v>9.11822413489452</v>
      </c>
      <c r="BW13" s="9" t="n">
        <f aca="false">BT13-BV13</f>
        <v>0.0494367335070738</v>
      </c>
      <c r="BX13" s="93" t="n">
        <f aca="false">IF(C13=StartLeeftijdJaarUitkering,1,IF(C13 &gt; StartLeeftijdJaarUitkering, BX12*BR13, VLOOKUP(C13,Gehuwdheid,3,0)))</f>
        <v>0.75</v>
      </c>
      <c r="BY13" s="93" t="n">
        <f aca="false">IF(BI13=1,0,CA13*(BR13))</f>
        <v>0.00342082536438707</v>
      </c>
      <c r="BZ13" s="93" t="n">
        <f aca="false">(1-BN13)*BX13*IF(BI13=1,1,BO12)</f>
        <v>0.000610923838615102</v>
      </c>
      <c r="CA13" s="93" t="n">
        <f aca="false">IF(BI13=1,0,BZ12+BY12)</f>
        <v>0.00342455822965906</v>
      </c>
      <c r="CB13" s="93" t="n">
        <f aca="false">IF(BI13=1,0,CA13*BK12*I12*G12)</f>
        <v>0.0288527086061375</v>
      </c>
      <c r="CC13" s="93" t="n">
        <f aca="false">$BK13*BO13*I13*G13</f>
        <v>9.18327251422397</v>
      </c>
      <c r="CD13" s="93" t="n">
        <f aca="false">1-BS13</f>
        <v>0.00708335500538615</v>
      </c>
      <c r="CE13" s="93" t="n">
        <f aca="false">CC13*CD13</f>
        <v>0.0650483793294534</v>
      </c>
      <c r="CF13" s="93" t="n">
        <f aca="false">IF(C13=StartLeeftijdJaarUitkering,1,IF($C13 &gt; StartLeeftijdJaarUitkering, CF12*BR13, VLOOKUP($C13,Gehuwdheid_ongehuwd,3,0)))</f>
        <v>0.95</v>
      </c>
      <c r="CG13" s="93" t="n">
        <f aca="false">CC13*(1-BX13)</f>
        <v>2.29581812855599</v>
      </c>
      <c r="CH13" s="93" t="n">
        <f aca="false">CC13*(1-CF13)</f>
        <v>0.459163625711199</v>
      </c>
      <c r="CJ13" s="1" t="n">
        <f aca="false">BI13-1</f>
        <v>8</v>
      </c>
      <c r="CK13" s="15" t="n">
        <f aca="false">IF(CJ13=0,0,VLOOKUP(CJ13,RTS,2,0))</f>
        <v>0.0154</v>
      </c>
      <c r="CL13" s="5" t="n">
        <f aca="false">(1/(1+CK13))^CJ13</f>
        <v>0.884917385322859</v>
      </c>
      <c r="CM13" s="5" t="n">
        <f aca="false">IF(CJ13=0,0,IF($C13&gt;Eindleeftijd,1,VLOOKUP($C13-1,Ervaringssterfte,3,0)))</f>
        <v>0.5548</v>
      </c>
      <c r="CN13" s="5" t="n">
        <f aca="false">IF(CJ13=0,0,IF($C13&gt;Eindleeftijd,1,VLOOKUP($C13-1,qy,$B13-1-StartjaarTafels+2,0)))</f>
        <v>0.00137779102341695</v>
      </c>
      <c r="CO13" s="5" t="n">
        <f aca="false">1-CM13*CN13</f>
        <v>0.999235601540208</v>
      </c>
      <c r="CP13" s="5" t="n">
        <f aca="false">IF($CJ13=0,CO13,CP12*CO13)</f>
        <v>0.995422051780594</v>
      </c>
      <c r="CQ13" s="5" t="n">
        <f aca="false">IF(CJ13=0,0,IF($D13&gt;Eindleeftijd,1,VLOOKUP($D13-1,Ervaringssterfte,4,0)))</f>
        <v>0.520245</v>
      </c>
      <c r="CR13" s="5" t="n">
        <f aca="false">IF(CJ13=0,0,IF($D13&gt;Eindleeftijd,1,VLOOKUP($D13-1,qx,$B13-1-StartjaarTafels+2,0)))</f>
        <v>0.0019021833</v>
      </c>
      <c r="CS13" s="5" t="n">
        <f aca="false">1-CQ13*CR13</f>
        <v>0.999010398649092</v>
      </c>
      <c r="CT13" s="5" t="n">
        <f aca="false">IF($CJ13=0,CS13,CT12*CS13)</f>
        <v>0.99400013323715</v>
      </c>
      <c r="CU13" s="5" t="n">
        <f aca="false">IF(OR(Methode_partnerpensioen="Bepaald",C13&gt;=Eindleeftijd),1,VLOOKUP(C13-1,Gehuwdheid,3,0))</f>
        <v>0.75</v>
      </c>
      <c r="CV13" s="5" t="n">
        <f aca="false">$CL13*CT13*I13*G13*CU13</f>
        <v>6.98367716001594</v>
      </c>
      <c r="CW13" s="5" t="n">
        <f aca="false">CP13*CT13*CU13</f>
        <v>0.742087239072831</v>
      </c>
      <c r="CX13" s="5" t="n">
        <f aca="false">CL13*CW13*I13*G13</f>
        <v>6.95170624759634</v>
      </c>
      <c r="CY13" s="9" t="n">
        <f aca="false">CV13-CX13</f>
        <v>0.0319709124196006</v>
      </c>
      <c r="CZ13" s="93" t="n">
        <f aca="false">$CL13*CP13*I13*G13</f>
        <v>9.32488975959763</v>
      </c>
      <c r="DA13" s="93" t="n">
        <f aca="false">1-CT13</f>
        <v>0.00599986676284969</v>
      </c>
      <c r="DB13" s="93" t="n">
        <f aca="false">CZ13*DA13</f>
        <v>0.0559480961358473</v>
      </c>
      <c r="DC13" s="93" t="n">
        <f aca="false">IF(C13=StartLeeftijdJaarUitkering,1,IF($C13 &gt; StartLeeftijdJaarUitkering, DC12*CS13, VLOOKUP($C13,Gehuwdheid,3,0)))</f>
        <v>0.75</v>
      </c>
      <c r="DD13" s="93" t="n">
        <f aca="false">IF(C13=StartLeeftijdJaarUitkering,1,IF($C13 &gt; StartLeeftijdJaarUitkering, DD12*CS13, VLOOKUP($C13,Gehuwdheid_ongehuwd,3,0)))</f>
        <v>0.95</v>
      </c>
      <c r="DE13" s="93" t="n">
        <f aca="false">CZ13*(1-DC13)</f>
        <v>2.33122243989941</v>
      </c>
      <c r="DF13" s="93" t="n">
        <f aca="false">CZ13*(1-DD13)</f>
        <v>0.466244487979882</v>
      </c>
    </row>
    <row r="14" customFormat="false" ht="15" hidden="false" customHeight="true" outlineLevel="0" collapsed="false">
      <c r="A14" s="1" t="n">
        <f aca="false">A13+1</f>
        <v>10</v>
      </c>
      <c r="B14" s="1" t="n">
        <f aca="false">IF(A14=1,Berekeningsjaar,B13+1)</f>
        <v>2035</v>
      </c>
      <c r="C14" s="1" t="n">
        <f aca="false">IF(A14=1,LeeftijdJaarBerDatum,C13+1)</f>
        <v>50</v>
      </c>
      <c r="D14" s="1" t="n">
        <f aca="false">C14+Leeftijdsverschil_vm</f>
        <v>52</v>
      </c>
      <c r="E14" s="1" t="n">
        <f aca="false">C14-Leeftijdsverschil_mv</f>
        <v>47</v>
      </c>
      <c r="F14" s="5" t="n">
        <f aca="false">MIN(1,A14/Spreidingsduur)</f>
        <v>1</v>
      </c>
      <c r="G14" s="5" t="n">
        <f aca="false">IF(OR(AND(Coverage="BijzPP_voor",C14&gt;GrensLeeftijdDekking-1),AND(Coverage="BijzPP_na",C14&lt;GrensLeeftijdDekking)),0,IF(IsLevenslang,1,IF(D14&lt;EindLeeftijdJaarUitkering,1,0)))</f>
        <v>1</v>
      </c>
      <c r="H14" s="5" t="n">
        <f aca="false">IF(OR(AND(Coverage="BijzPP_voor",C14&gt;GrensLeeftijdDekking-1),AND(Coverage="BijzPP_na",C14&lt;GrensLeeftijdDekking)),0,IF(IsLevenslang,1,IF(E14&lt;EindLeeftijdJaarUitkering,1,0)))</f>
        <v>1</v>
      </c>
      <c r="I14" s="5" t="n">
        <f aca="false">(IF(StijgendeFunctieMeenemen=SchalingsfactorMeenemen,1,0)+IF(OR(StijgendeFunctieMeenemen,SchalingsfactorMeenemen),IF(StijgendeFunctieMeenemen,F14,0)*IF(SchalingsfactorMeenemen,SchalingsfactorPercentage,1),0))*(1+StijgingDalingUitkering)^(B14-1)</f>
        <v>11.6511607167637</v>
      </c>
      <c r="K14" s="1" t="n">
        <f aca="false">A14</f>
        <v>10</v>
      </c>
      <c r="L14" s="15" t="n">
        <f aca="false">VLOOKUP(K14,RTS,2,0)</f>
        <v>0.01533</v>
      </c>
      <c r="M14" s="5" t="n">
        <f aca="false">(1/(1+L14))^K14</f>
        <v>0.858870755087012</v>
      </c>
      <c r="N14" s="5" t="n">
        <f aca="false">IF($C14&gt;Eindleeftijd,1,VLOOKUP($C14,Ervaringssterfte,2,0))</f>
        <v>0.5255</v>
      </c>
      <c r="O14" s="5" t="n">
        <f aca="false">IF($C14&gt;Eindleeftijd,1,VLOOKUP($C14,qx,$B14-StartjaarTafels+2,0))</f>
        <v>0.0018365605</v>
      </c>
      <c r="P14" s="5" t="n">
        <f aca="false">1-N14*O14</f>
        <v>0.99903488745725</v>
      </c>
      <c r="Q14" s="5" t="n">
        <f aca="false">IF($K14=1,P14,Q13*P14)</f>
        <v>0.993215738646005</v>
      </c>
      <c r="R14" s="5" t="n">
        <f aca="false">IF($E14&gt;Eindleeftijd,1,VLOOKUP($E14,Ervaringssterfte,5,0))</f>
        <v>0.55044</v>
      </c>
      <c r="S14" s="74" t="n">
        <f aca="false">IF($E14&gt;Eindleeftijd,1,VLOOKUP($E14,qy,$B14-StartjaarTafels+2,0))</f>
        <v>0.0012376192025475</v>
      </c>
      <c r="T14" s="5" t="n">
        <f aca="false">1-R14*S14</f>
        <v>0.99931876488615</v>
      </c>
      <c r="U14" s="5" t="n">
        <f aca="false">IF($K14=1,T14,U13*T14)</f>
        <v>0.995429372157966</v>
      </c>
      <c r="V14" s="5" t="n">
        <f aca="false">$M14*U14*I14*H14</f>
        <v>9.96110365543625</v>
      </c>
      <c r="W14" s="92" t="n">
        <f aca="false">Q14*U14</f>
        <v>0.988676119137802</v>
      </c>
      <c r="X14" s="5" t="n">
        <f aca="false">M14*W14*I14*H14</f>
        <v>9.89352492486353</v>
      </c>
      <c r="Y14" s="9" t="n">
        <f aca="false">V14-X14</f>
        <v>0.0675787305727198</v>
      </c>
      <c r="Z14" s="93" t="n">
        <f aca="false">IF(C14=StartLeeftijdJaarUitkering,1,IF(C14 &gt; StartLeeftijdJaarUitkering, Z13*T14, VLOOKUP(C14,Gehuwdheid,2,0)))</f>
        <v>0.8</v>
      </c>
      <c r="AA14" s="93" t="n">
        <f aca="false">IF(K14=1,0,AC14*(T14))</f>
        <v>0.00464859817370763</v>
      </c>
      <c r="AB14" s="93" t="n">
        <f aca="false">(1-P14)*Z14*IF(K14=1,1,Q13)</f>
        <v>0.000767592787045676</v>
      </c>
      <c r="AC14" s="93" t="n">
        <f aca="false">IF(K14=1,0,AB13+AA13)</f>
        <v>0.00465176712081178</v>
      </c>
      <c r="AD14" s="93" t="n">
        <f aca="false">IF(K14=1,0,AC14*M13*I13*H13)</f>
        <v>0.0429500538815266</v>
      </c>
      <c r="AE14" s="93" t="n">
        <f aca="false">$M14*Q14*I14*H14</f>
        <v>9.93895217640164</v>
      </c>
      <c r="AF14" s="93" t="n">
        <f aca="false">1-U14</f>
        <v>0.00457062784203455</v>
      </c>
      <c r="AG14" s="93" t="n">
        <f aca="false">AE14*AF14</f>
        <v>0.0454272515381112</v>
      </c>
      <c r="AH14" s="93" t="n">
        <f aca="false">IF(C14=StartLeeftijdJaarUitkering,1,IF(C14 &gt; StartLeeftijdJaarUitkering, AH13*T14, VLOOKUP(C14,Gehuwdheid_ongehuwd,2,0)))</f>
        <v>0.9</v>
      </c>
      <c r="AI14" s="93" t="n">
        <f aca="false">AE14*(1-Z14)</f>
        <v>1.98779043528033</v>
      </c>
      <c r="AJ14" s="93" t="n">
        <f aca="false">AE14*(1-AH14)</f>
        <v>0.993895217640163</v>
      </c>
      <c r="AL14" s="1" t="n">
        <f aca="false">K14-1</f>
        <v>9</v>
      </c>
      <c r="AM14" s="15" t="n">
        <f aca="false">IF(AL14=0,0,VLOOKUP(AL14,RTS,2,0))</f>
        <v>0.01531</v>
      </c>
      <c r="AN14" s="5" t="n">
        <f aca="false">(1/(1+AM14))^AL14</f>
        <v>0.872191855725768</v>
      </c>
      <c r="AO14" s="5" t="n">
        <f aca="false">IF(AL14=0,0,IF($C14&gt;Eindleeftijd,1,VLOOKUP($C14-1,Ervaringssterfte,2,0)))</f>
        <v>0.5304</v>
      </c>
      <c r="AP14" s="5" t="n">
        <f aca="false">IF(AL14=0,0,IF($C14&gt;Eindleeftijd,1,VLOOKUP($C14-1,qx,$B14-1-StartjaarTafels+2,0)))</f>
        <v>0.0016974757</v>
      </c>
      <c r="AQ14" s="5" t="n">
        <f aca="false">1-AO14*AP14</f>
        <v>0.99909965888872</v>
      </c>
      <c r="AR14" s="5" t="n">
        <f aca="false">IF($AL14=0,AQ14,AR13*AQ14)</f>
        <v>0.994175229629812</v>
      </c>
      <c r="AS14" s="5" t="n">
        <f aca="false">IF(AL14=0,0,IF($E14&gt;Eindleeftijd,1,VLOOKUP($E14-1,Ervaringssterfte,5,0)))</f>
        <v>0.550737</v>
      </c>
      <c r="AT14" s="5" t="n">
        <f aca="false">IF(AL14=0,0,IF($E14&gt;Eindleeftijd,1,VLOOKUP($E14-1,qy,$B14-1-StartjaarTafels+2,0)))</f>
        <v>0.0011475969593342</v>
      </c>
      <c r="AU14" s="5" t="n">
        <f aca="false">1-AS14*AT14</f>
        <v>0.999367975893407</v>
      </c>
      <c r="AV14" s="5" t="n">
        <f aca="false">IF($AL14=0,AU14,AV13*AU14)</f>
        <v>0.996107955874693</v>
      </c>
      <c r="AW14" s="5" t="n">
        <f aca="false">$AN14*AV14*I14*H14</f>
        <v>10.1224963496908</v>
      </c>
      <c r="AX14" s="5" t="n">
        <f aca="false">AR14*AV14</f>
        <v>0.990305855767805</v>
      </c>
      <c r="AY14" s="5" t="n">
        <f aca="false">AN14*AX14*I14*H14</f>
        <v>10.0635351328807</v>
      </c>
      <c r="AZ14" s="9" t="n">
        <f aca="false">AW14-AY14</f>
        <v>0.0589612168100171</v>
      </c>
      <c r="BA14" s="93" t="n">
        <f aca="false">$AN14*AR14*I14*H14</f>
        <v>10.1028558938111</v>
      </c>
      <c r="BB14" s="93" t="n">
        <f aca="false">1-AV14</f>
        <v>0.00389204412530719</v>
      </c>
      <c r="BC14" s="93" t="n">
        <f aca="false">BA14*BB14</f>
        <v>0.0393207609303326</v>
      </c>
      <c r="BD14" s="93" t="n">
        <f aca="false">IF(C14=StartLeeftijdJaarUitkering,1,IF($C14 &gt; StartLeeftijdJaarUitkering, BD13*AU14, VLOOKUP($C14,Gehuwdheid,2,0)))</f>
        <v>0.8</v>
      </c>
      <c r="BE14" s="93" t="n">
        <f aca="false">IF(C14=StartLeeftijdJaarUitkering,1,IF($C14 &gt; StartLeeftijdJaarUitkering, BE13*AU14, VLOOKUP($C14,Gehuwdheid_ongehuwd,2,0)))</f>
        <v>0.9</v>
      </c>
      <c r="BF14" s="93" t="n">
        <f aca="false">BA14*(1-BD14)</f>
        <v>2.02057117876222</v>
      </c>
      <c r="BG14" s="93" t="n">
        <f aca="false">BA14*(1-BE14)</f>
        <v>1.01028558938111</v>
      </c>
      <c r="BI14" s="1" t="n">
        <f aca="false">A14</f>
        <v>10</v>
      </c>
      <c r="BJ14" s="15" t="n">
        <f aca="false">VLOOKUP(BI14,RTS,2,0)</f>
        <v>0.01533</v>
      </c>
      <c r="BK14" s="5" t="n">
        <f aca="false">(1/(1+BJ14))^BI14</f>
        <v>0.858870755087012</v>
      </c>
      <c r="BL14" s="5" t="n">
        <f aca="false">IF($C14&gt;Eindleeftijd,1,VLOOKUP($C14,Ervaringssterfte,3,0))</f>
        <v>0.5524</v>
      </c>
      <c r="BM14" s="5" t="n">
        <f aca="false">IF($C14&gt;Eindleeftijd,1,VLOOKUP($C14,qy,$B14-StartjaarTafels+2,0))</f>
        <v>0.00161665989930748</v>
      </c>
      <c r="BN14" s="5" t="n">
        <f aca="false">1-BL14*BM14</f>
        <v>0.999106957071623</v>
      </c>
      <c r="BO14" s="5" t="n">
        <f aca="false">IF($A14=1,BN14,BO13*BN14)</f>
        <v>0.993719259479966</v>
      </c>
      <c r="BP14" s="5" t="n">
        <f aca="false">IF($D14&gt;Eindleeftijd,1,VLOOKUP($D14,Ervaringssterfte,4,0))</f>
        <v>0.524799</v>
      </c>
      <c r="BQ14" s="5" t="n">
        <f aca="false">IF($D14&gt;Eindleeftijd,1,VLOOKUP($D14,qx,$B14-StartjaarTafels+2,0))</f>
        <v>0.0022850122</v>
      </c>
      <c r="BR14" s="5" t="n">
        <f aca="false">1-BP14*BQ14</f>
        <v>0.998800827882452</v>
      </c>
      <c r="BS14" s="5" t="n">
        <f aca="false">IF($BI14=1,BR14,BS13*BR14)</f>
        <v>0.991725967038887</v>
      </c>
      <c r="BT14" s="5" t="n">
        <f aca="false">$BK14*BS14*I14*G14</f>
        <v>9.9240442685013</v>
      </c>
      <c r="BU14" s="74" t="n">
        <f aca="false">BO14*BS14</f>
        <v>0.985497193572936</v>
      </c>
      <c r="BV14" s="5" t="n">
        <f aca="false">BK14*BU14*I14*G14</f>
        <v>9.86171392154151</v>
      </c>
      <c r="BW14" s="9" t="n">
        <f aca="false">BT14-BV14</f>
        <v>0.06233034695979</v>
      </c>
      <c r="BX14" s="93" t="n">
        <f aca="false">IF(C14=StartLeeftijdJaarUitkering,1,IF(C14 &gt; StartLeeftijdJaarUitkering, BX13*BR14, VLOOKUP(C14,Gehuwdheid,3,0)))</f>
        <v>0.75</v>
      </c>
      <c r="BY14" s="93" t="n">
        <f aca="false">IF(BI14=1,0,CA14*(BR14))</f>
        <v>0.00402691444177299</v>
      </c>
      <c r="BZ14" s="93" t="n">
        <f aca="false">(1-BN14)*BX14*IF(BI14=1,1,BO13)</f>
        <v>0.000666170386856365</v>
      </c>
      <c r="CA14" s="93" t="n">
        <f aca="false">IF(BI14=1,0,BZ13+BY13)</f>
        <v>0.00403174920300217</v>
      </c>
      <c r="CB14" s="93" t="n">
        <f aca="false">IF(BI14=1,0,CA14*BK13*I13*G13)</f>
        <v>0.0372253900525284</v>
      </c>
      <c r="CC14" s="93" t="n">
        <f aca="false">$BK14*BO14*I14*G14</f>
        <v>9.94399082942921</v>
      </c>
      <c r="CD14" s="93" t="n">
        <f aca="false">1-BS14</f>
        <v>0.00827403296111284</v>
      </c>
      <c r="CE14" s="93" t="n">
        <f aca="false">CC14*CD14</f>
        <v>0.0822769078877011</v>
      </c>
      <c r="CF14" s="93" t="n">
        <f aca="false">IF(C14=StartLeeftijdJaarUitkering,1,IF($C14 &gt; StartLeeftijdJaarUitkering, CF13*BR14, VLOOKUP($C14,Gehuwdheid_ongehuwd,3,0)))</f>
        <v>0.95</v>
      </c>
      <c r="CG14" s="93" t="n">
        <f aca="false">CC14*(1-BX14)</f>
        <v>2.4859977073573</v>
      </c>
      <c r="CH14" s="93" t="n">
        <f aca="false">CC14*(1-CF14)</f>
        <v>0.497199541471461</v>
      </c>
      <c r="CJ14" s="1" t="n">
        <f aca="false">BI14-1</f>
        <v>9</v>
      </c>
      <c r="CK14" s="15" t="n">
        <f aca="false">IF(CJ14=0,0,VLOOKUP(CJ14,RTS,2,0))</f>
        <v>0.01531</v>
      </c>
      <c r="CL14" s="5" t="n">
        <f aca="false">(1/(1+CK14))^CJ14</f>
        <v>0.872191855725768</v>
      </c>
      <c r="CM14" s="5" t="n">
        <f aca="false">IF(CJ14=0,0,IF($C14&gt;Eindleeftijd,1,VLOOKUP($C14-1,Ervaringssterfte,3,0)))</f>
        <v>0.55</v>
      </c>
      <c r="CN14" s="5" t="n">
        <f aca="false">IF(CJ14=0,0,IF($C14&gt;Eindleeftijd,1,VLOOKUP($C14-1,qy,$B14-1-StartjaarTafels+2,0)))</f>
        <v>0.00148783873624514</v>
      </c>
      <c r="CO14" s="5" t="n">
        <f aca="false">1-CM14*CN14</f>
        <v>0.999181688695065</v>
      </c>
      <c r="CP14" s="5" t="n">
        <f aca="false">IF($CJ14=0,CO14,CP13*CO14)</f>
        <v>0.994607486662441</v>
      </c>
      <c r="CQ14" s="5" t="n">
        <f aca="false">IF(CJ14=0,0,IF($D14&gt;Eindleeftijd,1,VLOOKUP($D14-1,Ervaringssterfte,4,0)))</f>
        <v>0.520344</v>
      </c>
      <c r="CR14" s="5" t="n">
        <f aca="false">IF(CJ14=0,0,IF($D14&gt;Eindleeftijd,1,VLOOKUP($D14-1,qx,$B14-1-StartjaarTafels+2,0)))</f>
        <v>0.0020948224</v>
      </c>
      <c r="CS14" s="5" t="n">
        <f aca="false">1-CQ14*CR14</f>
        <v>0.998909971733094</v>
      </c>
      <c r="CT14" s="5" t="n">
        <f aca="false">IF($CJ14=0,CS14,CT13*CS14)</f>
        <v>0.992916644994614</v>
      </c>
      <c r="CU14" s="5" t="n">
        <f aca="false">IF(OR(Methode_partnerpensioen="Bepaald",C14&gt;=Eindleeftijd),1,VLOOKUP(C14-1,Gehuwdheid,3,0))</f>
        <v>0.75</v>
      </c>
      <c r="CV14" s="5" t="n">
        <f aca="false">$CL14*CT14*I14*G14*CU14</f>
        <v>7.56754957273642</v>
      </c>
      <c r="CW14" s="5" t="n">
        <f aca="false">CP14*CT14*CU14</f>
        <v>0.740671746557547</v>
      </c>
      <c r="CX14" s="5" t="n">
        <f aca="false">CL14*CW14*I14*G14</f>
        <v>7.5267414607328</v>
      </c>
      <c r="CY14" s="9" t="n">
        <f aca="false">CV14-CX14</f>
        <v>0.0408081120036208</v>
      </c>
      <c r="CZ14" s="93" t="n">
        <f aca="false">$CL14*CP14*I14*G14</f>
        <v>10.1072485103032</v>
      </c>
      <c r="DA14" s="93" t="n">
        <f aca="false">1-CT14</f>
        <v>0.00708335500538615</v>
      </c>
      <c r="DB14" s="93" t="n">
        <f aca="false">CZ14*DA14</f>
        <v>0.0715932293261379</v>
      </c>
      <c r="DC14" s="93" t="n">
        <f aca="false">IF(C14=StartLeeftijdJaarUitkering,1,IF($C14 &gt; StartLeeftijdJaarUitkering, DC13*CS14, VLOOKUP($C14,Gehuwdheid,3,0)))</f>
        <v>0.75</v>
      </c>
      <c r="DD14" s="93" t="n">
        <f aca="false">IF(C14=StartLeeftijdJaarUitkering,1,IF($C14 &gt; StartLeeftijdJaarUitkering, DD13*CS14, VLOOKUP($C14,Gehuwdheid_ongehuwd,3,0)))</f>
        <v>0.95</v>
      </c>
      <c r="DE14" s="93" t="n">
        <f aca="false">CZ14*(1-DC14)</f>
        <v>2.5268121275758</v>
      </c>
      <c r="DF14" s="93" t="n">
        <f aca="false">CZ14*(1-DD14)</f>
        <v>0.505362425515161</v>
      </c>
    </row>
    <row r="15" customFormat="false" ht="15" hidden="false" customHeight="true" outlineLevel="0" collapsed="false">
      <c r="A15" s="1" t="n">
        <f aca="false">A14+1</f>
        <v>11</v>
      </c>
      <c r="B15" s="1" t="n">
        <f aca="false">IF(A15=1,Berekeningsjaar,B14+1)</f>
        <v>2036</v>
      </c>
      <c r="C15" s="1" t="n">
        <f aca="false">IF(A15=1,LeeftijdJaarBerDatum,C14+1)</f>
        <v>51</v>
      </c>
      <c r="D15" s="1" t="n">
        <f aca="false">C15+Leeftijdsverschil_vm</f>
        <v>53</v>
      </c>
      <c r="E15" s="1" t="n">
        <f aca="false">C15-Leeftijdsverschil_mv</f>
        <v>48</v>
      </c>
      <c r="F15" s="5" t="n">
        <f aca="false">MIN(1,A15/Spreidingsduur)</f>
        <v>1</v>
      </c>
      <c r="G15" s="5" t="n">
        <f aca="false">IF(OR(AND(Coverage="BijzPP_voor",C15&gt;GrensLeeftijdDekking-1),AND(Coverage="BijzPP_na",C15&lt;GrensLeeftijdDekking)),0,IF(IsLevenslang,1,IF(D15&lt;EindLeeftijdJaarUitkering,1,0)))</f>
        <v>1</v>
      </c>
      <c r="H15" s="5" t="n">
        <f aca="false">IF(OR(AND(Coverage="BijzPP_voor",C15&gt;GrensLeeftijdDekking-1),AND(Coverage="BijzPP_na",C15&lt;GrensLeeftijdDekking)),0,IF(IsLevenslang,1,IF(E15&lt;EindLeeftijdJaarUitkering,1,0)))</f>
        <v>1</v>
      </c>
      <c r="I15" s="5" t="n">
        <f aca="false">(IF(StijgendeFunctieMeenemen=SchalingsfactorMeenemen,1,0)+IF(OR(StijgendeFunctieMeenemen,SchalingsfactorMeenemen),IF(StijgendeFunctieMeenemen,F15,0)*IF(SchalingsfactorMeenemen,SchalingsfactorPercentage,1),0))*(1+StijgingDalingUitkering)^(B15-1)</f>
        <v>11.6511607167637</v>
      </c>
      <c r="K15" s="1" t="n">
        <f aca="false">A15</f>
        <v>11</v>
      </c>
      <c r="L15" s="15" t="n">
        <f aca="false">VLOOKUP(K15,RTS,2,0)</f>
        <v>0.01543</v>
      </c>
      <c r="M15" s="5" t="n">
        <f aca="false">(1/(1+L15))^K15</f>
        <v>0.844987158216251</v>
      </c>
      <c r="N15" s="5" t="n">
        <f aca="false">IF($C15&gt;Eindleeftijd,1,VLOOKUP($C15,Ervaringssterfte,2,0))</f>
        <v>0.5256</v>
      </c>
      <c r="O15" s="5" t="n">
        <f aca="false">IF($C15&gt;Eindleeftijd,1,VLOOKUP($C15,qx,$B15-StartjaarTafels+2,0))</f>
        <v>0.0020227532</v>
      </c>
      <c r="P15" s="5" t="n">
        <f aca="false">1-N15*O15</f>
        <v>0.99893684091808</v>
      </c>
      <c r="Q15" s="5" t="n">
        <f aca="false">IF($K15=1,P15,Q14*P15)</f>
        <v>0.992159792313157</v>
      </c>
      <c r="R15" s="5" t="n">
        <f aca="false">IF($E15&gt;Eindleeftijd,1,VLOOKUP($E15,Ervaringssterfte,5,0))</f>
        <v>0.549252</v>
      </c>
      <c r="S15" s="74" t="n">
        <f aca="false">IF($E15&gt;Eindleeftijd,1,VLOOKUP($E15,qy,$B15-StartjaarTafels+2,0))</f>
        <v>0.00131450769438557</v>
      </c>
      <c r="T15" s="5" t="n">
        <f aca="false">1-R15*S15</f>
        <v>0.999278004019843</v>
      </c>
      <c r="U15" s="5" t="n">
        <f aca="false">IF($K15=1,T15,U14*T15)</f>
        <v>0.994710676152738</v>
      </c>
      <c r="V15" s="5" t="n">
        <f aca="false">$M15*U15*I15*H15</f>
        <v>9.79300736129432</v>
      </c>
      <c r="W15" s="92" t="n">
        <f aca="false">Q15*U15</f>
        <v>0.98691193786338</v>
      </c>
      <c r="X15" s="5" t="n">
        <f aca="false">M15*W15*I15*H15</f>
        <v>9.71622814970299</v>
      </c>
      <c r="Y15" s="9" t="n">
        <f aca="false">V15-X15</f>
        <v>0.0767792115913295</v>
      </c>
      <c r="Z15" s="93" t="n">
        <f aca="false">IF(C15=StartLeeftijdJaarUitkering,1,IF(C15 &gt; StartLeeftijdJaarUitkering, Z14*T15, VLOOKUP(C15,Gehuwdheid,2,0)))</f>
        <v>0.8</v>
      </c>
      <c r="AA15" s="93" t="n">
        <f aca="false">IF(K15=1,0,AC15*(T15))</f>
        <v>0.00541228049265188</v>
      </c>
      <c r="AB15" s="93" t="n">
        <f aca="false">(1-P15)*Z15*IF(K15=1,1,Q14)</f>
        <v>0.00084475706627791</v>
      </c>
      <c r="AC15" s="93" t="n">
        <f aca="false">IF(K15=1,0,AB14+AA14)</f>
        <v>0.0054161909607533</v>
      </c>
      <c r="AD15" s="93" t="n">
        <f aca="false">IF(K15=1,0,AC15*M14*I14*H14)</f>
        <v>0.0541989628663869</v>
      </c>
      <c r="AE15" s="93" t="n">
        <f aca="false">$M15*Q15*I15*H15</f>
        <v>9.76789370280275</v>
      </c>
      <c r="AF15" s="93" t="n">
        <f aca="false">1-U15</f>
        <v>0.00528932384726244</v>
      </c>
      <c r="AG15" s="93" t="n">
        <f aca="false">AE15*AF15</f>
        <v>0.0516655530997592</v>
      </c>
      <c r="AH15" s="93" t="n">
        <f aca="false">IF(C15=StartLeeftijdJaarUitkering,1,IF(C15 &gt; StartLeeftijdJaarUitkering, AH14*T15, VLOOKUP(C15,Gehuwdheid_ongehuwd,2,0)))</f>
        <v>0.9</v>
      </c>
      <c r="AI15" s="93" t="n">
        <f aca="false">AE15*(1-Z15)</f>
        <v>1.95357874056055</v>
      </c>
      <c r="AJ15" s="93" t="n">
        <f aca="false">AE15*(1-AH15)</f>
        <v>0.976789370280275</v>
      </c>
      <c r="AL15" s="1" t="n">
        <f aca="false">K15-1</f>
        <v>10</v>
      </c>
      <c r="AM15" s="15" t="n">
        <f aca="false">IF(AL15=0,0,VLOOKUP(AL15,RTS,2,0))</f>
        <v>0.01533</v>
      </c>
      <c r="AN15" s="5" t="n">
        <f aca="false">(1/(1+AM15))^AL15</f>
        <v>0.858870755087012</v>
      </c>
      <c r="AO15" s="5" t="n">
        <f aca="false">IF(AL15=0,0,IF($C15&gt;Eindleeftijd,1,VLOOKUP($C15-1,Ervaringssterfte,2,0)))</f>
        <v>0.5255</v>
      </c>
      <c r="AP15" s="5" t="n">
        <f aca="false">IF(AL15=0,0,IF($C15&gt;Eindleeftijd,1,VLOOKUP($C15-1,qx,$B15-1-StartjaarTafels+2,0)))</f>
        <v>0.0018365605</v>
      </c>
      <c r="AQ15" s="5" t="n">
        <f aca="false">1-AO15*AP15</f>
        <v>0.99903488745725</v>
      </c>
      <c r="AR15" s="5" t="n">
        <f aca="false">IF($AL15=0,AQ15,AR14*AQ15)</f>
        <v>0.993215738646005</v>
      </c>
      <c r="AS15" s="5" t="n">
        <f aca="false">IF(AL15=0,0,IF($E15&gt;Eindleeftijd,1,VLOOKUP($E15-1,Ervaringssterfte,5,0)))</f>
        <v>0.55044</v>
      </c>
      <c r="AT15" s="5" t="n">
        <f aca="false">IF(AL15=0,0,IF($E15&gt;Eindleeftijd,1,VLOOKUP($E15-1,qy,$B15-1-StartjaarTafels+2,0)))</f>
        <v>0.0012376192025475</v>
      </c>
      <c r="AU15" s="5" t="n">
        <f aca="false">1-AS15*AT15</f>
        <v>0.99931876488615</v>
      </c>
      <c r="AV15" s="5" t="n">
        <f aca="false">IF($AL15=0,AU15,AV14*AU15)</f>
        <v>0.995429372157966</v>
      </c>
      <c r="AW15" s="5" t="n">
        <f aca="false">$AN15*AV15*I15*H15</f>
        <v>9.96110365543625</v>
      </c>
      <c r="AX15" s="5" t="n">
        <f aca="false">AR15*AV15</f>
        <v>0.988676119137802</v>
      </c>
      <c r="AY15" s="5" t="n">
        <f aca="false">AN15*AX15*I15*H15</f>
        <v>9.89352492486353</v>
      </c>
      <c r="AZ15" s="9" t="n">
        <f aca="false">AW15-AY15</f>
        <v>0.0675787305727198</v>
      </c>
      <c r="BA15" s="93" t="n">
        <f aca="false">$AN15*AR15*I15*H15</f>
        <v>9.93895217640164</v>
      </c>
      <c r="BB15" s="93" t="n">
        <f aca="false">1-AV15</f>
        <v>0.00457062784203455</v>
      </c>
      <c r="BC15" s="93" t="n">
        <f aca="false">BA15*BB15</f>
        <v>0.0454272515381112</v>
      </c>
      <c r="BD15" s="93" t="n">
        <f aca="false">IF(C15=StartLeeftijdJaarUitkering,1,IF($C15 &gt; StartLeeftijdJaarUitkering, BD14*AU15, VLOOKUP($C15,Gehuwdheid,2,0)))</f>
        <v>0.8</v>
      </c>
      <c r="BE15" s="93" t="n">
        <f aca="false">IF(C15=StartLeeftijdJaarUitkering,1,IF($C15 &gt; StartLeeftijdJaarUitkering, BE14*AU15, VLOOKUP($C15,Gehuwdheid_ongehuwd,2,0)))</f>
        <v>0.9</v>
      </c>
      <c r="BF15" s="93" t="n">
        <f aca="false">BA15*(1-BD15)</f>
        <v>1.98779043528033</v>
      </c>
      <c r="BG15" s="93" t="n">
        <f aca="false">BA15*(1-BE15)</f>
        <v>0.993895217640163</v>
      </c>
      <c r="BI15" s="1" t="n">
        <f aca="false">A15</f>
        <v>11</v>
      </c>
      <c r="BJ15" s="15" t="n">
        <f aca="false">VLOOKUP(BI15,RTS,2,0)</f>
        <v>0.01543</v>
      </c>
      <c r="BK15" s="5" t="n">
        <f aca="false">(1/(1+BJ15))^BI15</f>
        <v>0.844987158216251</v>
      </c>
      <c r="BL15" s="5" t="n">
        <f aca="false">IF($C15&gt;Eindleeftijd,1,VLOOKUP($C15,Ervaringssterfte,3,0))</f>
        <v>0.5484</v>
      </c>
      <c r="BM15" s="5" t="n">
        <f aca="false">IF($C15&gt;Eindleeftijd,1,VLOOKUP($C15,qy,$B15-StartjaarTafels+2,0))</f>
        <v>0.00181573019945125</v>
      </c>
      <c r="BN15" s="5" t="n">
        <f aca="false">1-BL15*BM15</f>
        <v>0.999004253558621</v>
      </c>
      <c r="BO15" s="5" t="n">
        <f aca="false">IF($A15=1,BN15,BO14*BN15)</f>
        <v>0.992729767063609</v>
      </c>
      <c r="BP15" s="5" t="n">
        <f aca="false">IF($D15&gt;Eindleeftijd,1,VLOOKUP($D15,Ervaringssterfte,4,0))</f>
        <v>0.529254</v>
      </c>
      <c r="BQ15" s="5" t="n">
        <f aca="false">IF($D15&gt;Eindleeftijd,1,VLOOKUP($D15,qx,$B15-StartjaarTafels+2,0))</f>
        <v>0.0024868996</v>
      </c>
      <c r="BR15" s="5" t="n">
        <f aca="false">1-BP15*BQ15</f>
        <v>0.998683798439102</v>
      </c>
      <c r="BS15" s="5" t="n">
        <f aca="false">IF($BI15=1,BR15,BS14*BR15)</f>
        <v>0.990420655773087</v>
      </c>
      <c r="BT15" s="5" t="n">
        <f aca="false">$BK15*BS15*I15*G15</f>
        <v>9.75077176237573</v>
      </c>
      <c r="BU15" s="74" t="n">
        <f aca="false">BO15*BS15</f>
        <v>0.983220066900603</v>
      </c>
      <c r="BV15" s="5" t="n">
        <f aca="false">BK15*BU15*I15*G15</f>
        <v>9.67988138035367</v>
      </c>
      <c r="BW15" s="9" t="n">
        <f aca="false">BT15-BV15</f>
        <v>0.0708903820220588</v>
      </c>
      <c r="BX15" s="93" t="n">
        <f aca="false">IF(C15=StartLeeftijdJaarUitkering,1,IF(C15 &gt; StartLeeftijdJaarUitkering, BX14*BR15, VLOOKUP(C15,Gehuwdheid,3,0)))</f>
        <v>0.75</v>
      </c>
      <c r="BY15" s="93" t="n">
        <f aca="false">IF(BI15=1,0,CA15*(BR15))</f>
        <v>0.00468690778305248</v>
      </c>
      <c r="BZ15" s="93" t="n">
        <f aca="false">(1-BN15)*BX15*IF(BI15=1,1,BO14)</f>
        <v>0.000742119312267802</v>
      </c>
      <c r="CA15" s="93" t="n">
        <f aca="false">IF(BI15=1,0,BZ14+BY14)</f>
        <v>0.00469308482862935</v>
      </c>
      <c r="CB15" s="93" t="n">
        <f aca="false">IF(BI15=1,0,CA15*BK14*I14*G14)</f>
        <v>0.046962954629707</v>
      </c>
      <c r="CC15" s="93" t="n">
        <f aca="false">$BK15*BO15*I15*G15</f>
        <v>9.77350515049376</v>
      </c>
      <c r="CD15" s="93" t="n">
        <f aca="false">1-BS15</f>
        <v>0.00957934422691287</v>
      </c>
      <c r="CE15" s="93" t="n">
        <f aca="false">CC15*CD15</f>
        <v>0.0936237701400856</v>
      </c>
      <c r="CF15" s="93" t="n">
        <f aca="false">IF(C15=StartLeeftijdJaarUitkering,1,IF($C15 &gt; StartLeeftijdJaarUitkering, CF14*BR15, VLOOKUP($C15,Gehuwdheid_ongehuwd,3,0)))</f>
        <v>0.95</v>
      </c>
      <c r="CG15" s="93" t="n">
        <f aca="false">CC15*(1-BX15)</f>
        <v>2.44337628762344</v>
      </c>
      <c r="CH15" s="93" t="n">
        <f aca="false">CC15*(1-CF15)</f>
        <v>0.488675257524688</v>
      </c>
      <c r="CJ15" s="1" t="n">
        <f aca="false">BI15-1</f>
        <v>10</v>
      </c>
      <c r="CK15" s="15" t="n">
        <f aca="false">IF(CJ15=0,0,VLOOKUP(CJ15,RTS,2,0))</f>
        <v>0.01533</v>
      </c>
      <c r="CL15" s="5" t="n">
        <f aca="false">(1/(1+CK15))^CJ15</f>
        <v>0.858870755087012</v>
      </c>
      <c r="CM15" s="5" t="n">
        <f aca="false">IF(CJ15=0,0,IF($C15&gt;Eindleeftijd,1,VLOOKUP($C15-1,Ervaringssterfte,3,0)))</f>
        <v>0.5524</v>
      </c>
      <c r="CN15" s="5" t="n">
        <f aca="false">IF(CJ15=0,0,IF($C15&gt;Eindleeftijd,1,VLOOKUP($C15-1,qy,$B15-1-StartjaarTafels+2,0)))</f>
        <v>0.00161665989930748</v>
      </c>
      <c r="CO15" s="5" t="n">
        <f aca="false">1-CM15*CN15</f>
        <v>0.999106957071623</v>
      </c>
      <c r="CP15" s="5" t="n">
        <f aca="false">IF($CJ15=0,CO15,CP14*CO15)</f>
        <v>0.993719259479966</v>
      </c>
      <c r="CQ15" s="5" t="n">
        <f aca="false">IF(CJ15=0,0,IF($D15&gt;Eindleeftijd,1,VLOOKUP($D15-1,Ervaringssterfte,4,0)))</f>
        <v>0.524799</v>
      </c>
      <c r="CR15" s="5" t="n">
        <f aca="false">IF(CJ15=0,0,IF($D15&gt;Eindleeftijd,1,VLOOKUP($D15-1,qx,$B15-1-StartjaarTafels+2,0)))</f>
        <v>0.0022850122</v>
      </c>
      <c r="CS15" s="5" t="n">
        <f aca="false">1-CQ15*CR15</f>
        <v>0.998800827882452</v>
      </c>
      <c r="CT15" s="5" t="n">
        <f aca="false">IF($CJ15=0,CS15,CT14*CS15)</f>
        <v>0.991725967038887</v>
      </c>
      <c r="CU15" s="5" t="n">
        <f aca="false">IF(OR(Methode_partnerpensioen="Bepaald",C15&gt;=Eindleeftijd),1,VLOOKUP(C15-1,Gehuwdheid,3,0))</f>
        <v>0.75</v>
      </c>
      <c r="CV15" s="5" t="n">
        <f aca="false">$CL15*CT15*I15*G15*CU15</f>
        <v>7.44303320137597</v>
      </c>
      <c r="CW15" s="5" t="n">
        <f aca="false">CP15*CT15*CU15</f>
        <v>0.739122895179702</v>
      </c>
      <c r="CX15" s="5" t="n">
        <f aca="false">CL15*CW15*I15*G15</f>
        <v>7.39628544115613</v>
      </c>
      <c r="CY15" s="9" t="n">
        <f aca="false">CV15-CX15</f>
        <v>0.0467477602198425</v>
      </c>
      <c r="CZ15" s="93" t="n">
        <f aca="false">$CL15*CP15*I15*G15</f>
        <v>9.94399082942921</v>
      </c>
      <c r="DA15" s="93" t="n">
        <f aca="false">1-CT15</f>
        <v>0.00827403296111284</v>
      </c>
      <c r="DB15" s="93" t="n">
        <f aca="false">CZ15*DA15</f>
        <v>0.0822769078877011</v>
      </c>
      <c r="DC15" s="93" t="n">
        <f aca="false">IF(C15=StartLeeftijdJaarUitkering,1,IF($C15 &gt; StartLeeftijdJaarUitkering, DC14*CS15, VLOOKUP($C15,Gehuwdheid,3,0)))</f>
        <v>0.75</v>
      </c>
      <c r="DD15" s="93" t="n">
        <f aca="false">IF(C15=StartLeeftijdJaarUitkering,1,IF($C15 &gt; StartLeeftijdJaarUitkering, DD14*CS15, VLOOKUP($C15,Gehuwdheid_ongehuwd,3,0)))</f>
        <v>0.95</v>
      </c>
      <c r="DE15" s="93" t="n">
        <f aca="false">CZ15*(1-DC15)</f>
        <v>2.4859977073573</v>
      </c>
      <c r="DF15" s="93" t="n">
        <f aca="false">CZ15*(1-DD15)</f>
        <v>0.497199541471461</v>
      </c>
    </row>
    <row r="16" customFormat="false" ht="15" hidden="false" customHeight="true" outlineLevel="0" collapsed="false">
      <c r="A16" s="1" t="n">
        <f aca="false">A15+1</f>
        <v>12</v>
      </c>
      <c r="B16" s="1" t="n">
        <f aca="false">IF(A16=1,Berekeningsjaar,B15+1)</f>
        <v>2037</v>
      </c>
      <c r="C16" s="1" t="n">
        <f aca="false">IF(A16=1,LeeftijdJaarBerDatum,C15+1)</f>
        <v>52</v>
      </c>
      <c r="D16" s="1" t="n">
        <f aca="false">C16+Leeftijdsverschil_vm</f>
        <v>54</v>
      </c>
      <c r="E16" s="1" t="n">
        <f aca="false">C16-Leeftijdsverschil_mv</f>
        <v>49</v>
      </c>
      <c r="F16" s="5" t="n">
        <f aca="false">MIN(1,A16/Spreidingsduur)</f>
        <v>1</v>
      </c>
      <c r="G16" s="5" t="n">
        <f aca="false">IF(OR(AND(Coverage="BijzPP_voor",C16&gt;GrensLeeftijdDekking-1),AND(Coverage="BijzPP_na",C16&lt;GrensLeeftijdDekking)),0,IF(IsLevenslang,1,IF(D16&lt;EindLeeftijdJaarUitkering,1,0)))</f>
        <v>1</v>
      </c>
      <c r="H16" s="5" t="n">
        <f aca="false">IF(OR(AND(Coverage="BijzPP_voor",C16&gt;GrensLeeftijdDekking-1),AND(Coverage="BijzPP_na",C16&lt;GrensLeeftijdDekking)),0,IF(IsLevenslang,1,IF(E16&lt;EindLeeftijdJaarUitkering,1,0)))</f>
        <v>1</v>
      </c>
      <c r="I16" s="5" t="n">
        <f aca="false">(IF(StijgendeFunctieMeenemen=SchalingsfactorMeenemen,1,0)+IF(OR(StijgendeFunctieMeenemen,SchalingsfactorMeenemen),IF(StijgendeFunctieMeenemen,F16,0)*IF(SchalingsfactorMeenemen,SchalingsfactorPercentage,1),0))*(1+StijgingDalingUitkering)^(B16-1)</f>
        <v>11.6511607167637</v>
      </c>
      <c r="K16" s="1" t="n">
        <f aca="false">A16</f>
        <v>12</v>
      </c>
      <c r="L16" s="15" t="n">
        <f aca="false">VLOOKUP(K16,RTS,2,0)</f>
        <v>0.01558</v>
      </c>
      <c r="M16" s="5" t="n">
        <f aca="false">(1/(1+L16))^K16</f>
        <v>0.830673439450541</v>
      </c>
      <c r="N16" s="5" t="n">
        <f aca="false">IF($C16&gt;Eindleeftijd,1,VLOOKUP($C16,Ervaringssterfte,2,0))</f>
        <v>0.5301</v>
      </c>
      <c r="O16" s="5" t="n">
        <f aca="false">IF($C16&gt;Eindleeftijd,1,VLOOKUP($C16,qx,$B16-StartjaarTafels+2,0))</f>
        <v>0.0022058119</v>
      </c>
      <c r="P16" s="5" t="n">
        <f aca="false">1-N16*O16</f>
        <v>0.99883069911181</v>
      </c>
      <c r="Q16" s="5" t="n">
        <f aca="false">IF($K16=1,P16,Q15*P16)</f>
        <v>0.990999658986779</v>
      </c>
      <c r="R16" s="5" t="n">
        <f aca="false">IF($E16&gt;Eindleeftijd,1,VLOOKUP($E16,Ervaringssterfte,5,0))</f>
        <v>0.5445</v>
      </c>
      <c r="S16" s="74" t="n">
        <f aca="false">IF($E16&gt;Eindleeftijd,1,VLOOKUP($E16,qy,$B16-StartjaarTafels+2,0))</f>
        <v>0.00142013433423738</v>
      </c>
      <c r="T16" s="5" t="n">
        <f aca="false">1-R16*S16</f>
        <v>0.999226736855008</v>
      </c>
      <c r="U16" s="5" t="n">
        <f aca="false">IF($K16=1,T16,U15*T16)</f>
        <v>0.993941503046938</v>
      </c>
      <c r="V16" s="5" t="n">
        <f aca="false">$M16*U16*I16*H16</f>
        <v>9.61967373607708</v>
      </c>
      <c r="W16" s="92" t="n">
        <f aca="false">Q16*U16</f>
        <v>0.984995690572322</v>
      </c>
      <c r="X16" s="5" t="n">
        <f aca="false">M16*W16*I16*H16</f>
        <v>9.53309339201646</v>
      </c>
      <c r="Y16" s="9" t="n">
        <f aca="false">V16-X16</f>
        <v>0.0865803440606197</v>
      </c>
      <c r="Z16" s="93" t="n">
        <f aca="false">IF(C16=StartLeeftijdJaarUitkering,1,IF(C16 &gt; StartLeeftijdJaarUitkering, Z15*T16, VLOOKUP(C16,Gehuwdheid,2,0)))</f>
        <v>0.8</v>
      </c>
      <c r="AA16" s="93" t="n">
        <f aca="false">IF(K16=1,0,AC16*(T16))</f>
        <v>0.00625219922238863</v>
      </c>
      <c r="AB16" s="93" t="n">
        <f aca="false">(1-P16)*Z16*IF(K16=1,1,Q15)</f>
        <v>0.000928106661102549</v>
      </c>
      <c r="AC16" s="93" t="n">
        <f aca="false">IF(K16=1,0,AB15+AA15)</f>
        <v>0.00625703755892979</v>
      </c>
      <c r="AD16" s="93" t="n">
        <f aca="false">IF(K16=1,0,AC16*M15*I15*H15)</f>
        <v>0.0616010427388693</v>
      </c>
      <c r="AE16" s="93" t="n">
        <f aca="false">$M16*Q16*I16*H16</f>
        <v>9.59120165803788</v>
      </c>
      <c r="AF16" s="93" t="n">
        <f aca="false">1-U16</f>
        <v>0.00605849695306171</v>
      </c>
      <c r="AG16" s="93" t="n">
        <f aca="false">AE16*AF16</f>
        <v>0.0581082660214229</v>
      </c>
      <c r="AH16" s="93" t="n">
        <f aca="false">IF(C16=StartLeeftijdJaarUitkering,1,IF(C16 &gt; StartLeeftijdJaarUitkering, AH15*T16, VLOOKUP(C16,Gehuwdheid_ongehuwd,2,0)))</f>
        <v>0.9</v>
      </c>
      <c r="AI16" s="93" t="n">
        <f aca="false">AE16*(1-Z16)</f>
        <v>1.91824033160758</v>
      </c>
      <c r="AJ16" s="93" t="n">
        <f aca="false">AE16*(1-AH16)</f>
        <v>0.959120165803788</v>
      </c>
      <c r="AL16" s="1" t="n">
        <f aca="false">K16-1</f>
        <v>11</v>
      </c>
      <c r="AM16" s="15" t="n">
        <f aca="false">IF(AL16=0,0,VLOOKUP(AL16,RTS,2,0))</f>
        <v>0.01543</v>
      </c>
      <c r="AN16" s="5" t="n">
        <f aca="false">(1/(1+AM16))^AL16</f>
        <v>0.844987158216251</v>
      </c>
      <c r="AO16" s="5" t="n">
        <f aca="false">IF(AL16=0,0,IF($C16&gt;Eindleeftijd,1,VLOOKUP($C16-1,Ervaringssterfte,2,0)))</f>
        <v>0.5256</v>
      </c>
      <c r="AP16" s="5" t="n">
        <f aca="false">IF(AL16=0,0,IF($C16&gt;Eindleeftijd,1,VLOOKUP($C16-1,qx,$B16-1-StartjaarTafels+2,0)))</f>
        <v>0.0020227532</v>
      </c>
      <c r="AQ16" s="5" t="n">
        <f aca="false">1-AO16*AP16</f>
        <v>0.99893684091808</v>
      </c>
      <c r="AR16" s="5" t="n">
        <f aca="false">IF($AL16=0,AQ16,AR15*AQ16)</f>
        <v>0.992159792313157</v>
      </c>
      <c r="AS16" s="5" t="n">
        <f aca="false">IF(AL16=0,0,IF($E16&gt;Eindleeftijd,1,VLOOKUP($E16-1,Ervaringssterfte,5,0)))</f>
        <v>0.549252</v>
      </c>
      <c r="AT16" s="5" t="n">
        <f aca="false">IF(AL16=0,0,IF($E16&gt;Eindleeftijd,1,VLOOKUP($E16-1,qy,$B16-1-StartjaarTafels+2,0)))</f>
        <v>0.00131450769438557</v>
      </c>
      <c r="AU16" s="5" t="n">
        <f aca="false">1-AS16*AT16</f>
        <v>0.999278004019843</v>
      </c>
      <c r="AV16" s="5" t="n">
        <f aca="false">IF($AL16=0,AU16,AV15*AU16)</f>
        <v>0.994710676152738</v>
      </c>
      <c r="AW16" s="5" t="n">
        <f aca="false">$AN16*AV16*I16*H16</f>
        <v>9.79300736129432</v>
      </c>
      <c r="AX16" s="5" t="n">
        <f aca="false">AR16*AV16</f>
        <v>0.98691193786338</v>
      </c>
      <c r="AY16" s="5" t="n">
        <f aca="false">AN16*AX16*I16*H16</f>
        <v>9.71622814970299</v>
      </c>
      <c r="AZ16" s="9" t="n">
        <f aca="false">AW16-AY16</f>
        <v>0.0767792115913295</v>
      </c>
      <c r="BA16" s="93" t="n">
        <f aca="false">$AN16*AR16*I16*H16</f>
        <v>9.76789370280275</v>
      </c>
      <c r="BB16" s="93" t="n">
        <f aca="false">1-AV16</f>
        <v>0.00528932384726244</v>
      </c>
      <c r="BC16" s="93" t="n">
        <f aca="false">BA16*BB16</f>
        <v>0.0516655530997592</v>
      </c>
      <c r="BD16" s="93" t="n">
        <f aca="false">IF(C16=StartLeeftijdJaarUitkering,1,IF($C16 &gt; StartLeeftijdJaarUitkering, BD15*AU16, VLOOKUP($C16,Gehuwdheid,2,0)))</f>
        <v>0.8</v>
      </c>
      <c r="BE16" s="93" t="n">
        <f aca="false">IF(C16=StartLeeftijdJaarUitkering,1,IF($C16 &gt; StartLeeftijdJaarUitkering, BE15*AU16, VLOOKUP($C16,Gehuwdheid_ongehuwd,2,0)))</f>
        <v>0.9</v>
      </c>
      <c r="BF16" s="93" t="n">
        <f aca="false">BA16*(1-BD16)</f>
        <v>1.95357874056055</v>
      </c>
      <c r="BG16" s="93" t="n">
        <f aca="false">BA16*(1-BE16)</f>
        <v>0.976789370280275</v>
      </c>
      <c r="BI16" s="1" t="n">
        <f aca="false">A16</f>
        <v>12</v>
      </c>
      <c r="BJ16" s="15" t="n">
        <f aca="false">VLOOKUP(BI16,RTS,2,0)</f>
        <v>0.01558</v>
      </c>
      <c r="BK16" s="5" t="n">
        <f aca="false">(1/(1+BJ16))^BI16</f>
        <v>0.830673439450541</v>
      </c>
      <c r="BL16" s="5" t="n">
        <f aca="false">IF($C16&gt;Eindleeftijd,1,VLOOKUP($C16,Ervaringssterfte,3,0))</f>
        <v>0.5502</v>
      </c>
      <c r="BM16" s="5" t="n">
        <f aca="false">IF($C16&gt;Eindleeftijd,1,VLOOKUP($C16,qy,$B16-StartjaarTafels+2,0))</f>
        <v>0.00194100729330116</v>
      </c>
      <c r="BN16" s="5" t="n">
        <f aca="false">1-BL16*BM16</f>
        <v>0.998932057787226</v>
      </c>
      <c r="BO16" s="5" t="n">
        <f aca="false">IF($A16=1,BN16,BO15*BN16)</f>
        <v>0.991669589039484</v>
      </c>
      <c r="BP16" s="5" t="n">
        <f aca="false">IF($D16&gt;Eindleeftijd,1,VLOOKUP($D16,Ervaringssterfte,4,0))</f>
        <v>0.533214</v>
      </c>
      <c r="BQ16" s="5" t="n">
        <f aca="false">IF($D16&gt;Eindleeftijd,1,VLOOKUP($D16,qx,$B16-StartjaarTafels+2,0))</f>
        <v>0.0026801465</v>
      </c>
      <c r="BR16" s="5" t="n">
        <f aca="false">1-BP16*BQ16</f>
        <v>0.998570908364149</v>
      </c>
      <c r="BS16" s="5" t="n">
        <f aca="false">IF($BI16=1,BR16,BS15*BR16)</f>
        <v>0.989005253897948</v>
      </c>
      <c r="BT16" s="5" t="n">
        <f aca="false">$BK16*BS16*I16*G16</f>
        <v>9.5718991878288</v>
      </c>
      <c r="BU16" s="74" t="n">
        <f aca="false">BO16*BS16</f>
        <v>0.980766433690868</v>
      </c>
      <c r="BV16" s="5" t="n">
        <f aca="false">BK16*BU16*I16*G16</f>
        <v>9.49216133392156</v>
      </c>
      <c r="BW16" s="9" t="n">
        <f aca="false">BT16-BV16</f>
        <v>0.0797378539072451</v>
      </c>
      <c r="BX16" s="93" t="n">
        <f aca="false">IF(C16=StartLeeftijdJaarUitkering,1,IF(C16 &gt; StartLeeftijdJaarUitkering, BX15*BR16, VLOOKUP(C16,Gehuwdheid,3,0)))</f>
        <v>0.75</v>
      </c>
      <c r="BY16" s="93" t="n">
        <f aca="false">IF(BI16=1,0,CA16*(BR16))</f>
        <v>0.00542126851810755</v>
      </c>
      <c r="BZ16" s="93" t="n">
        <f aca="false">(1-BN16)*BX16*IF(BI16=1,1,BO15)</f>
        <v>0.000795133518093609</v>
      </c>
      <c r="CA16" s="93" t="n">
        <f aca="false">IF(BI16=1,0,BZ15+BY15)</f>
        <v>0.00542902709532028</v>
      </c>
      <c r="CB16" s="93" t="n">
        <f aca="false">IF(BI16=1,0,CA16*BK15*I15*G15)</f>
        <v>0.0534492125034497</v>
      </c>
      <c r="CC16" s="93" t="n">
        <f aca="false">$BK16*BO16*I16*G16</f>
        <v>9.59768544859624</v>
      </c>
      <c r="CD16" s="93" t="n">
        <f aca="false">1-BS16</f>
        <v>0.0109947461020523</v>
      </c>
      <c r="CE16" s="93" t="n">
        <f aca="false">CC16*CD16</f>
        <v>0.105524114674678</v>
      </c>
      <c r="CF16" s="93" t="n">
        <f aca="false">IF(C16=StartLeeftijdJaarUitkering,1,IF($C16 &gt; StartLeeftijdJaarUitkering, CF15*BR16, VLOOKUP($C16,Gehuwdheid_ongehuwd,3,0)))</f>
        <v>0.95</v>
      </c>
      <c r="CG16" s="93" t="n">
        <f aca="false">CC16*(1-BX16)</f>
        <v>2.39942136214906</v>
      </c>
      <c r="CH16" s="93" t="n">
        <f aca="false">CC16*(1-CF16)</f>
        <v>0.479884272429812</v>
      </c>
      <c r="CJ16" s="1" t="n">
        <f aca="false">BI16-1</f>
        <v>11</v>
      </c>
      <c r="CK16" s="15" t="n">
        <f aca="false">IF(CJ16=0,0,VLOOKUP(CJ16,RTS,2,0))</f>
        <v>0.01543</v>
      </c>
      <c r="CL16" s="5" t="n">
        <f aca="false">(1/(1+CK16))^CJ16</f>
        <v>0.844987158216251</v>
      </c>
      <c r="CM16" s="5" t="n">
        <f aca="false">IF(CJ16=0,0,IF($C16&gt;Eindleeftijd,1,VLOOKUP($C16-1,Ervaringssterfte,3,0)))</f>
        <v>0.5484</v>
      </c>
      <c r="CN16" s="5" t="n">
        <f aca="false">IF(CJ16=0,0,IF($C16&gt;Eindleeftijd,1,VLOOKUP($C16-1,qy,$B16-1-StartjaarTafels+2,0)))</f>
        <v>0.00181573019945125</v>
      </c>
      <c r="CO16" s="5" t="n">
        <f aca="false">1-CM16*CN16</f>
        <v>0.999004253558621</v>
      </c>
      <c r="CP16" s="5" t="n">
        <f aca="false">IF($CJ16=0,CO16,CP15*CO16)</f>
        <v>0.992729767063609</v>
      </c>
      <c r="CQ16" s="5" t="n">
        <f aca="false">IF(CJ16=0,0,IF($D16&gt;Eindleeftijd,1,VLOOKUP($D16-1,Ervaringssterfte,4,0)))</f>
        <v>0.529254</v>
      </c>
      <c r="CR16" s="5" t="n">
        <f aca="false">IF(CJ16=0,0,IF($D16&gt;Eindleeftijd,1,VLOOKUP($D16-1,qx,$B16-1-StartjaarTafels+2,0)))</f>
        <v>0.0024868996</v>
      </c>
      <c r="CS16" s="5" t="n">
        <f aca="false">1-CQ16*CR16</f>
        <v>0.998683798439102</v>
      </c>
      <c r="CT16" s="5" t="n">
        <f aca="false">IF($CJ16=0,CS16,CT15*CS16)</f>
        <v>0.990420655773087</v>
      </c>
      <c r="CU16" s="5" t="n">
        <f aca="false">IF(OR(Methode_partnerpensioen="Bepaald",C16&gt;=Eindleeftijd),1,VLOOKUP(C16-1,Gehuwdheid,3,0))</f>
        <v>0.75</v>
      </c>
      <c r="CV16" s="5" t="n">
        <f aca="false">$CL16*CT16*I16*G16*CU16</f>
        <v>7.3130788217818</v>
      </c>
      <c r="CW16" s="5" t="n">
        <f aca="false">CP16*CT16*CU16</f>
        <v>0.737415050175452</v>
      </c>
      <c r="CX16" s="5" t="n">
        <f aca="false">CL16*CW16*I16*G16</f>
        <v>7.25991103526525</v>
      </c>
      <c r="CY16" s="9" t="n">
        <f aca="false">CV16-CX16</f>
        <v>0.0531677865165445</v>
      </c>
      <c r="CZ16" s="93" t="n">
        <f aca="false">$CL16*CP16*I16*G16</f>
        <v>9.77350515049376</v>
      </c>
      <c r="DA16" s="93" t="n">
        <f aca="false">1-CT16</f>
        <v>0.00957934422691287</v>
      </c>
      <c r="DB16" s="93" t="n">
        <f aca="false">CZ16*DA16</f>
        <v>0.0936237701400856</v>
      </c>
      <c r="DC16" s="93" t="n">
        <f aca="false">IF(C16=StartLeeftijdJaarUitkering,1,IF($C16 &gt; StartLeeftijdJaarUitkering, DC15*CS16, VLOOKUP($C16,Gehuwdheid,3,0)))</f>
        <v>0.75</v>
      </c>
      <c r="DD16" s="93" t="n">
        <f aca="false">IF(C16=StartLeeftijdJaarUitkering,1,IF($C16 &gt; StartLeeftijdJaarUitkering, DD15*CS16, VLOOKUP($C16,Gehuwdheid_ongehuwd,3,0)))</f>
        <v>0.95</v>
      </c>
      <c r="DE16" s="93" t="n">
        <f aca="false">CZ16*(1-DC16)</f>
        <v>2.44337628762344</v>
      </c>
      <c r="DF16" s="93" t="n">
        <f aca="false">CZ16*(1-DD16)</f>
        <v>0.488675257524688</v>
      </c>
    </row>
    <row r="17" customFormat="false" ht="15" hidden="false" customHeight="true" outlineLevel="0" collapsed="false">
      <c r="A17" s="1" t="n">
        <f aca="false">A16+1</f>
        <v>13</v>
      </c>
      <c r="B17" s="1" t="n">
        <f aca="false">IF(A17=1,Berekeningsjaar,B16+1)</f>
        <v>2038</v>
      </c>
      <c r="C17" s="1" t="n">
        <f aca="false">IF(A17=1,LeeftijdJaarBerDatum,C16+1)</f>
        <v>53</v>
      </c>
      <c r="D17" s="1" t="n">
        <f aca="false">C17+Leeftijdsverschil_vm</f>
        <v>55</v>
      </c>
      <c r="E17" s="1" t="n">
        <f aca="false">C17-Leeftijdsverschil_mv</f>
        <v>50</v>
      </c>
      <c r="F17" s="5" t="n">
        <f aca="false">MIN(1,A17/Spreidingsduur)</f>
        <v>1</v>
      </c>
      <c r="G17" s="5" t="n">
        <f aca="false">IF(OR(AND(Coverage="BijzPP_voor",C17&gt;GrensLeeftijdDekking-1),AND(Coverage="BijzPP_na",C17&lt;GrensLeeftijdDekking)),0,IF(IsLevenslang,1,IF(D17&lt;EindLeeftijdJaarUitkering,1,0)))</f>
        <v>1</v>
      </c>
      <c r="H17" s="5" t="n">
        <f aca="false">IF(OR(AND(Coverage="BijzPP_voor",C17&gt;GrensLeeftijdDekking-1),AND(Coverage="BijzPP_na",C17&lt;GrensLeeftijdDekking)),0,IF(IsLevenslang,1,IF(E17&lt;EindLeeftijdJaarUitkering,1,0)))</f>
        <v>1</v>
      </c>
      <c r="I17" s="5" t="n">
        <f aca="false">(IF(StijgendeFunctieMeenemen=SchalingsfactorMeenemen,1,0)+IF(OR(StijgendeFunctieMeenemen,SchalingsfactorMeenemen),IF(StijgendeFunctieMeenemen,F17,0)*IF(SchalingsfactorMeenemen,SchalingsfactorPercentage,1),0))*(1+StijgingDalingUitkering)^(B17-1)</f>
        <v>11.6511607167637</v>
      </c>
      <c r="K17" s="1" t="n">
        <f aca="false">A17</f>
        <v>13</v>
      </c>
      <c r="L17" s="15" t="n">
        <f aca="false">VLOOKUP(K17,RTS,2,0)</f>
        <v>0.01577</v>
      </c>
      <c r="M17" s="5" t="n">
        <f aca="false">(1/(1+L17))^K17</f>
        <v>0.815943397289863</v>
      </c>
      <c r="N17" s="5" t="n">
        <f aca="false">IF($C17&gt;Eindleeftijd,1,VLOOKUP($C17,Ervaringssterfte,2,0))</f>
        <v>0.5346</v>
      </c>
      <c r="O17" s="5" t="n">
        <f aca="false">IF($C17&gt;Eindleeftijd,1,VLOOKUP($C17,qx,$B17-StartjaarTafels+2,0))</f>
        <v>0.0023972957</v>
      </c>
      <c r="P17" s="5" t="n">
        <f aca="false">1-N17*O17</f>
        <v>0.99871840571878</v>
      </c>
      <c r="Q17" s="5" t="n">
        <f aca="false">IF($K17=1,P17,Q16*P17)</f>
        <v>0.989729599491131</v>
      </c>
      <c r="R17" s="5" t="n">
        <f aca="false">IF($E17&gt;Eindleeftijd,1,VLOOKUP($E17,Ervaringssterfte,5,0))</f>
        <v>0.546876</v>
      </c>
      <c r="S17" s="74" t="n">
        <f aca="false">IF($E17&gt;Eindleeftijd,1,VLOOKUP($E17,qy,$B17-StartjaarTafels+2,0))</f>
        <v>0.00154454280922556</v>
      </c>
      <c r="T17" s="5" t="n">
        <f aca="false">1-R17*S17</f>
        <v>0.999155326606662</v>
      </c>
      <c r="U17" s="5" t="n">
        <f aca="false">IF($K17=1,T17,U16*T17)</f>
        <v>0.99310194710478</v>
      </c>
      <c r="V17" s="5" t="n">
        <f aca="false">$M17*U17*I17*H17</f>
        <v>9.44111002328586</v>
      </c>
      <c r="W17" s="92" t="n">
        <f aca="false">Q17*U17</f>
        <v>0.982902392361876</v>
      </c>
      <c r="X17" s="5" t="n">
        <f aca="false">M17*W17*I17*H17</f>
        <v>9.34414604209842</v>
      </c>
      <c r="Y17" s="9" t="n">
        <f aca="false">V17-X17</f>
        <v>0.0969639811874483</v>
      </c>
      <c r="Z17" s="93" t="n">
        <f aca="false">IF(C17=StartLeeftijdJaarUitkering,1,IF(C17 &gt; StartLeeftijdJaarUitkering, Z16*T17, VLOOKUP(C17,Gehuwdheid,2,0)))</f>
        <v>0.8</v>
      </c>
      <c r="AA17" s="93" t="n">
        <f aca="false">IF(K17=1,0,AC17*(T17))</f>
        <v>0.00717424087015537</v>
      </c>
      <c r="AB17" s="93" t="n">
        <f aca="false">(1-P17)*Z17*IF(K17=1,1,Q16)</f>
        <v>0.00101604759651873</v>
      </c>
      <c r="AC17" s="93" t="n">
        <f aca="false">IF(K17=1,0,AB16+AA16)</f>
        <v>0.00718030588349118</v>
      </c>
      <c r="AD17" s="93" t="n">
        <f aca="false">IF(K17=1,0,AC17*M16*I16*H16)</f>
        <v>0.0694932244127831</v>
      </c>
      <c r="AE17" s="93" t="n">
        <f aca="false">$M17*Q17*I17*H17</f>
        <v>9.40905016785002</v>
      </c>
      <c r="AF17" s="93" t="n">
        <f aca="false">1-U17</f>
        <v>0.00689805289521983</v>
      </c>
      <c r="AG17" s="93" t="n">
        <f aca="false">AE17*AF17</f>
        <v>0.0649041257516065</v>
      </c>
      <c r="AH17" s="93" t="n">
        <f aca="false">IF(C17=StartLeeftijdJaarUitkering,1,IF(C17 &gt; StartLeeftijdJaarUitkering, AH16*T17, VLOOKUP(C17,Gehuwdheid_ongehuwd,2,0)))</f>
        <v>0.9</v>
      </c>
      <c r="AI17" s="93" t="n">
        <f aca="false">AE17*(1-Z17)</f>
        <v>1.88181003357</v>
      </c>
      <c r="AJ17" s="93" t="n">
        <f aca="false">AE17*(1-AH17)</f>
        <v>0.940905016785002</v>
      </c>
      <c r="AL17" s="1" t="n">
        <f aca="false">K17-1</f>
        <v>12</v>
      </c>
      <c r="AM17" s="15" t="n">
        <f aca="false">IF(AL17=0,0,VLOOKUP(AL17,RTS,2,0))</f>
        <v>0.01558</v>
      </c>
      <c r="AN17" s="5" t="n">
        <f aca="false">(1/(1+AM17))^AL17</f>
        <v>0.830673439450541</v>
      </c>
      <c r="AO17" s="5" t="n">
        <f aca="false">IF(AL17=0,0,IF($C17&gt;Eindleeftijd,1,VLOOKUP($C17-1,Ervaringssterfte,2,0)))</f>
        <v>0.5301</v>
      </c>
      <c r="AP17" s="5" t="n">
        <f aca="false">IF(AL17=0,0,IF($C17&gt;Eindleeftijd,1,VLOOKUP($C17-1,qx,$B17-1-StartjaarTafels+2,0)))</f>
        <v>0.0022058119</v>
      </c>
      <c r="AQ17" s="5" t="n">
        <f aca="false">1-AO17*AP17</f>
        <v>0.99883069911181</v>
      </c>
      <c r="AR17" s="5" t="n">
        <f aca="false">IF($AL17=0,AQ17,AR16*AQ17)</f>
        <v>0.990999658986779</v>
      </c>
      <c r="AS17" s="5" t="n">
        <f aca="false">IF(AL17=0,0,IF($E17&gt;Eindleeftijd,1,VLOOKUP($E17-1,Ervaringssterfte,5,0)))</f>
        <v>0.5445</v>
      </c>
      <c r="AT17" s="5" t="n">
        <f aca="false">IF(AL17=0,0,IF($E17&gt;Eindleeftijd,1,VLOOKUP($E17-1,qy,$B17-1-StartjaarTafels+2,0)))</f>
        <v>0.00142013433423738</v>
      </c>
      <c r="AU17" s="5" t="n">
        <f aca="false">1-AS17*AT17</f>
        <v>0.999226736855008</v>
      </c>
      <c r="AV17" s="5" t="n">
        <f aca="false">IF($AL17=0,AU17,AV16*AU17)</f>
        <v>0.993941503046938</v>
      </c>
      <c r="AW17" s="5" t="n">
        <f aca="false">$AN17*AV17*I17*H17</f>
        <v>9.61967373607708</v>
      </c>
      <c r="AX17" s="5" t="n">
        <f aca="false">AR17*AV17</f>
        <v>0.984995690572322</v>
      </c>
      <c r="AY17" s="5" t="n">
        <f aca="false">AN17*AX17*I17*H17</f>
        <v>9.53309339201646</v>
      </c>
      <c r="AZ17" s="9" t="n">
        <f aca="false">AW17-AY17</f>
        <v>0.0865803440606197</v>
      </c>
      <c r="BA17" s="93" t="n">
        <f aca="false">$AN17*AR17*I17*H17</f>
        <v>9.59120165803788</v>
      </c>
      <c r="BB17" s="93" t="n">
        <f aca="false">1-AV17</f>
        <v>0.00605849695306171</v>
      </c>
      <c r="BC17" s="93" t="n">
        <f aca="false">BA17*BB17</f>
        <v>0.0581082660214229</v>
      </c>
      <c r="BD17" s="93" t="n">
        <f aca="false">IF(C17=StartLeeftijdJaarUitkering,1,IF($C17 &gt; StartLeeftijdJaarUitkering, BD16*AU17, VLOOKUP($C17,Gehuwdheid,2,0)))</f>
        <v>0.8</v>
      </c>
      <c r="BE17" s="93" t="n">
        <f aca="false">IF(C17=StartLeeftijdJaarUitkering,1,IF($C17 &gt; StartLeeftijdJaarUitkering, BE16*AU17, VLOOKUP($C17,Gehuwdheid_ongehuwd,2,0)))</f>
        <v>0.9</v>
      </c>
      <c r="BF17" s="93" t="n">
        <f aca="false">BA17*(1-BD17)</f>
        <v>1.91824033160758</v>
      </c>
      <c r="BG17" s="93" t="n">
        <f aca="false">BA17*(1-BE17)</f>
        <v>0.959120165803788</v>
      </c>
      <c r="BI17" s="1" t="n">
        <f aca="false">A17</f>
        <v>13</v>
      </c>
      <c r="BJ17" s="15" t="n">
        <f aca="false">VLOOKUP(BI17,RTS,2,0)</f>
        <v>0.01577</v>
      </c>
      <c r="BK17" s="5" t="n">
        <f aca="false">(1/(1+BJ17))^BI17</f>
        <v>0.815943397289863</v>
      </c>
      <c r="BL17" s="5" t="n">
        <f aca="false">IF($C17&gt;Eindleeftijd,1,VLOOKUP($C17,Ervaringssterfte,3,0))</f>
        <v>0.5502</v>
      </c>
      <c r="BM17" s="5" t="n">
        <f aca="false">IF($C17&gt;Eindleeftijd,1,VLOOKUP($C17,qy,$B17-StartjaarTafels+2,0))</f>
        <v>0.00207477650423504</v>
      </c>
      <c r="BN17" s="5" t="n">
        <f aca="false">1-BL17*BM17</f>
        <v>0.99885845796737</v>
      </c>
      <c r="BO17" s="5" t="n">
        <f aca="false">IF($A17=1,BN17,BO16*BN17)</f>
        <v>0.990537556521114</v>
      </c>
      <c r="BP17" s="5" t="n">
        <f aca="false">IF($D17&gt;Eindleeftijd,1,VLOOKUP($D17,Ervaringssterfte,4,0))</f>
        <v>0.536283</v>
      </c>
      <c r="BQ17" s="5" t="n">
        <f aca="false">IF($D17&gt;Eindleeftijd,1,VLOOKUP($D17,qx,$B17-StartjaarTafels+2,0))</f>
        <v>0.0029654896</v>
      </c>
      <c r="BR17" s="5" t="n">
        <f aca="false">1-BP17*BQ17</f>
        <v>0.998409658340843</v>
      </c>
      <c r="BS17" s="5" t="n">
        <f aca="false">IF($BI17=1,BR17,BS16*BR17)</f>
        <v>0.987432397641549</v>
      </c>
      <c r="BT17" s="5" t="n">
        <f aca="false">$BK17*BS17*I17*G17</f>
        <v>9.38721138737957</v>
      </c>
      <c r="BU17" s="74" t="n">
        <f aca="false">BO17*BS17</f>
        <v>0.978088874389645</v>
      </c>
      <c r="BV17" s="5" t="n">
        <f aca="false">BK17*BU17*I17*G17</f>
        <v>9.29838543020214</v>
      </c>
      <c r="BW17" s="9" t="n">
        <f aca="false">BT17-BV17</f>
        <v>0.0888259571774324</v>
      </c>
      <c r="BX17" s="93" t="n">
        <f aca="false">IF(C17=StartLeeftijdJaarUitkering,1,IF(C17 &gt; StartLeeftijdJaarUitkering, BX16*BR17, VLOOKUP(C17,Gehuwdheid,3,0)))</f>
        <v>0.75</v>
      </c>
      <c r="BY17" s="93" t="n">
        <f aca="false">IF(BI17=1,0,CA17*(BR17))</f>
        <v>0.00620651583307292</v>
      </c>
      <c r="BZ17" s="93" t="n">
        <f aca="false">(1-BN17)*BX17*IF(BI17=1,1,BO16)</f>
        <v>0.000849024388777245</v>
      </c>
      <c r="CA17" s="93" t="n">
        <f aca="false">IF(BI17=1,0,BZ16+BY16)</f>
        <v>0.00621640203620116</v>
      </c>
      <c r="CB17" s="93" t="n">
        <f aca="false">IF(BI17=1,0,CA17*BK16*I16*G16)</f>
        <v>0.0601642644131708</v>
      </c>
      <c r="CC17" s="93" t="n">
        <f aca="false">$BK17*BO17*I17*G17</f>
        <v>9.41673116297484</v>
      </c>
      <c r="CD17" s="93" t="n">
        <f aca="false">1-BS17</f>
        <v>0.0125676023584512</v>
      </c>
      <c r="CE17" s="93" t="n">
        <f aca="false">CC17*CD17</f>
        <v>0.118345732772704</v>
      </c>
      <c r="CF17" s="93" t="n">
        <f aca="false">IF(C17=StartLeeftijdJaarUitkering,1,IF($C17 &gt; StartLeeftijdJaarUitkering, CF16*BR17, VLOOKUP($C17,Gehuwdheid_ongehuwd,3,0)))</f>
        <v>0.95</v>
      </c>
      <c r="CG17" s="93" t="n">
        <f aca="false">CC17*(1-BX17)</f>
        <v>2.35418279074371</v>
      </c>
      <c r="CH17" s="93" t="n">
        <f aca="false">CC17*(1-CF17)</f>
        <v>0.470836558148743</v>
      </c>
      <c r="CJ17" s="1" t="n">
        <f aca="false">BI17-1</f>
        <v>12</v>
      </c>
      <c r="CK17" s="15" t="n">
        <f aca="false">IF(CJ17=0,0,VLOOKUP(CJ17,RTS,2,0))</f>
        <v>0.01558</v>
      </c>
      <c r="CL17" s="5" t="n">
        <f aca="false">(1/(1+CK17))^CJ17</f>
        <v>0.830673439450541</v>
      </c>
      <c r="CM17" s="5" t="n">
        <f aca="false">IF(CJ17=0,0,IF($C17&gt;Eindleeftijd,1,VLOOKUP($C17-1,Ervaringssterfte,3,0)))</f>
        <v>0.5502</v>
      </c>
      <c r="CN17" s="5" t="n">
        <f aca="false">IF(CJ17=0,0,IF($C17&gt;Eindleeftijd,1,VLOOKUP($C17-1,qy,$B17-1-StartjaarTafels+2,0)))</f>
        <v>0.00194100729330116</v>
      </c>
      <c r="CO17" s="5" t="n">
        <f aca="false">1-CM17*CN17</f>
        <v>0.998932057787226</v>
      </c>
      <c r="CP17" s="5" t="n">
        <f aca="false">IF($CJ17=0,CO17,CP16*CO17)</f>
        <v>0.991669589039484</v>
      </c>
      <c r="CQ17" s="5" t="n">
        <f aca="false">IF(CJ17=0,0,IF($D17&gt;Eindleeftijd,1,VLOOKUP($D17-1,Ervaringssterfte,4,0)))</f>
        <v>0.533214</v>
      </c>
      <c r="CR17" s="5" t="n">
        <f aca="false">IF(CJ17=0,0,IF($D17&gt;Eindleeftijd,1,VLOOKUP($D17-1,qx,$B17-1-StartjaarTafels+2,0)))</f>
        <v>0.0026801465</v>
      </c>
      <c r="CS17" s="5" t="n">
        <f aca="false">1-CQ17*CR17</f>
        <v>0.998570908364149</v>
      </c>
      <c r="CT17" s="5" t="n">
        <f aca="false">IF($CJ17=0,CS17,CT16*CS17)</f>
        <v>0.989005253897948</v>
      </c>
      <c r="CU17" s="5" t="n">
        <f aca="false">IF(OR(Methode_partnerpensioen="Bepaald",C17&gt;=Eindleeftijd),1,VLOOKUP(C17-1,Gehuwdheid,3,0))</f>
        <v>0.75</v>
      </c>
      <c r="CV17" s="5" t="n">
        <f aca="false">$CL17*CT17*I17*G17*CU17</f>
        <v>7.1789243908716</v>
      </c>
      <c r="CW17" s="5" t="n">
        <f aca="false">CP17*CT17*CU17</f>
        <v>0.735574825268151</v>
      </c>
      <c r="CX17" s="5" t="n">
        <f aca="false">CL17*CW17*I17*G17</f>
        <v>7.11912100044117</v>
      </c>
      <c r="CY17" s="9" t="n">
        <f aca="false">CV17-CX17</f>
        <v>0.0598033904304334</v>
      </c>
      <c r="CZ17" s="93" t="n">
        <f aca="false">$CL17*CP17*I17*G17</f>
        <v>9.59768544859624</v>
      </c>
      <c r="DA17" s="93" t="n">
        <f aca="false">1-CT17</f>
        <v>0.0109947461020523</v>
      </c>
      <c r="DB17" s="93" t="n">
        <f aca="false">CZ17*DA17</f>
        <v>0.105524114674678</v>
      </c>
      <c r="DC17" s="93" t="n">
        <f aca="false">IF(C17=StartLeeftijdJaarUitkering,1,IF($C17 &gt; StartLeeftijdJaarUitkering, DC16*CS17, VLOOKUP($C17,Gehuwdheid,3,0)))</f>
        <v>0.75</v>
      </c>
      <c r="DD17" s="93" t="n">
        <f aca="false">IF(C17=StartLeeftijdJaarUitkering,1,IF($C17 &gt; StartLeeftijdJaarUitkering, DD16*CS17, VLOOKUP($C17,Gehuwdheid_ongehuwd,3,0)))</f>
        <v>0.95</v>
      </c>
      <c r="DE17" s="93" t="n">
        <f aca="false">CZ17*(1-DC17)</f>
        <v>2.39942136214906</v>
      </c>
      <c r="DF17" s="93" t="n">
        <f aca="false">CZ17*(1-DD17)</f>
        <v>0.479884272429812</v>
      </c>
    </row>
    <row r="18" customFormat="false" ht="15" hidden="false" customHeight="true" outlineLevel="0" collapsed="false">
      <c r="A18" s="1" t="n">
        <f aca="false">A17+1</f>
        <v>14</v>
      </c>
      <c r="B18" s="1" t="n">
        <f aca="false">IF(A18=1,Berekeningsjaar,B17+1)</f>
        <v>2039</v>
      </c>
      <c r="C18" s="1" t="n">
        <f aca="false">IF(A18=1,LeeftijdJaarBerDatum,C17+1)</f>
        <v>54</v>
      </c>
      <c r="D18" s="1" t="n">
        <f aca="false">C18+Leeftijdsverschil_vm</f>
        <v>56</v>
      </c>
      <c r="E18" s="1" t="n">
        <f aca="false">C18-Leeftijdsverschil_mv</f>
        <v>51</v>
      </c>
      <c r="F18" s="5" t="n">
        <f aca="false">MIN(1,A18/Spreidingsduur)</f>
        <v>1</v>
      </c>
      <c r="G18" s="5" t="n">
        <f aca="false">IF(OR(AND(Coverage="BijzPP_voor",C18&gt;GrensLeeftijdDekking-1),AND(Coverage="BijzPP_na",C18&lt;GrensLeeftijdDekking)),0,IF(IsLevenslang,1,IF(D18&lt;EindLeeftijdJaarUitkering,1,0)))</f>
        <v>1</v>
      </c>
      <c r="H18" s="5" t="n">
        <f aca="false">IF(OR(AND(Coverage="BijzPP_voor",C18&gt;GrensLeeftijdDekking-1),AND(Coverage="BijzPP_na",C18&lt;GrensLeeftijdDekking)),0,IF(IsLevenslang,1,IF(E18&lt;EindLeeftijdJaarUitkering,1,0)))</f>
        <v>1</v>
      </c>
      <c r="I18" s="5" t="n">
        <f aca="false">(IF(StijgendeFunctieMeenemen=SchalingsfactorMeenemen,1,0)+IF(OR(StijgendeFunctieMeenemen,SchalingsfactorMeenemen),IF(StijgendeFunctieMeenemen,F18,0)*IF(SchalingsfactorMeenemen,SchalingsfactorPercentage,1),0))*(1+StijgingDalingUitkering)^(B18-1)</f>
        <v>11.6511607167637</v>
      </c>
      <c r="K18" s="1" t="n">
        <f aca="false">A18</f>
        <v>14</v>
      </c>
      <c r="L18" s="15" t="n">
        <f aca="false">VLOOKUP(K18,RTS,2,0)</f>
        <v>0.01598</v>
      </c>
      <c r="M18" s="5" t="n">
        <f aca="false">(1/(1+L18))^K18</f>
        <v>0.80095437392805</v>
      </c>
      <c r="N18" s="5" t="n">
        <f aca="false">IF($C18&gt;Eindleeftijd,1,VLOOKUP($C18,Ervaringssterfte,2,0))</f>
        <v>0.5386</v>
      </c>
      <c r="O18" s="5" t="n">
        <f aca="false">IF($C18&gt;Eindleeftijd,1,VLOOKUP($C18,qx,$B18-StartjaarTafels+2,0))</f>
        <v>0.0025832126</v>
      </c>
      <c r="P18" s="5" t="n">
        <f aca="false">1-N18*O18</f>
        <v>0.99860868169364</v>
      </c>
      <c r="Q18" s="5" t="n">
        <f aca="false">IF($K18=1,P18,Q17*P18)</f>
        <v>0.988352570581012</v>
      </c>
      <c r="R18" s="5" t="n">
        <f aca="false">IF($E18&gt;Eindleeftijd,1,VLOOKUP($E18,Ervaringssterfte,5,0))</f>
        <v>0.542916</v>
      </c>
      <c r="S18" s="74" t="n">
        <f aca="false">IF($E18&gt;Eindleeftijd,1,VLOOKUP($E18,qy,$B18-StartjaarTafels+2,0))</f>
        <v>0.00173720142181122</v>
      </c>
      <c r="T18" s="5" t="n">
        <f aca="false">1-R18*S18</f>
        <v>0.999056845552876</v>
      </c>
      <c r="U18" s="5" t="n">
        <f aca="false">IF($K18=1,T18,U17*T18)</f>
        <v>0.992165298586921</v>
      </c>
      <c r="V18" s="5" t="n">
        <f aca="false">$M18*U18*I18*H18</f>
        <v>9.25893432670131</v>
      </c>
      <c r="W18" s="92" t="n">
        <f aca="false">Q18*U18</f>
        <v>0.980609123299661</v>
      </c>
      <c r="X18" s="5" t="n">
        <f aca="false">M18*W18*I18*H18</f>
        <v>9.15109154263601</v>
      </c>
      <c r="Y18" s="9" t="n">
        <f aca="false">V18-X18</f>
        <v>0.107842784065296</v>
      </c>
      <c r="Z18" s="93" t="n">
        <f aca="false">IF(C18=StartLeeftijdJaarUitkering,1,IF(C18 &gt; StartLeeftijdJaarUitkering, Z17*T18, VLOOKUP(C18,Gehuwdheid,2,0)))</f>
        <v>0.8</v>
      </c>
      <c r="AA18" s="93" t="n">
        <f aca="false">IF(K18=1,0,AC18*(T18))</f>
        <v>0.00818256375968353</v>
      </c>
      <c r="AB18" s="93" t="n">
        <f aca="false">(1-P18)*Z18*IF(K18=1,1,Q17)</f>
        <v>0.00110162312809466</v>
      </c>
      <c r="AC18" s="93" t="n">
        <f aca="false">IF(K18=1,0,AB17+AA17)</f>
        <v>0.0081902884666741</v>
      </c>
      <c r="AD18" s="93" t="n">
        <f aca="false">IF(K18=1,0,AC18*M17*I17*H17)</f>
        <v>0.0778625142783664</v>
      </c>
      <c r="AE18" s="93" t="n">
        <f aca="false">$M18*Q18*I18*H18</f>
        <v>9.22335376541524</v>
      </c>
      <c r="AF18" s="93" t="n">
        <f aca="false">1-U18</f>
        <v>0.00783470141307918</v>
      </c>
      <c r="AG18" s="93" t="n">
        <f aca="false">AE18*AF18</f>
        <v>0.072262222779228</v>
      </c>
      <c r="AH18" s="93" t="n">
        <f aca="false">IF(C18=StartLeeftijdJaarUitkering,1,IF(C18 &gt; StartLeeftijdJaarUitkering, AH17*T18, VLOOKUP(C18,Gehuwdheid_ongehuwd,2,0)))</f>
        <v>0.9</v>
      </c>
      <c r="AI18" s="93" t="n">
        <f aca="false">AE18*(1-Z18)</f>
        <v>1.84467075308305</v>
      </c>
      <c r="AJ18" s="93" t="n">
        <f aca="false">AE18*(1-AH18)</f>
        <v>0.922335376541523</v>
      </c>
      <c r="AL18" s="1" t="n">
        <f aca="false">K18-1</f>
        <v>13</v>
      </c>
      <c r="AM18" s="15" t="n">
        <f aca="false">IF(AL18=0,0,VLOOKUP(AL18,RTS,2,0))</f>
        <v>0.01577</v>
      </c>
      <c r="AN18" s="5" t="n">
        <f aca="false">(1/(1+AM18))^AL18</f>
        <v>0.815943397289863</v>
      </c>
      <c r="AO18" s="5" t="n">
        <f aca="false">IF(AL18=0,0,IF($C18&gt;Eindleeftijd,1,VLOOKUP($C18-1,Ervaringssterfte,2,0)))</f>
        <v>0.5346</v>
      </c>
      <c r="AP18" s="5" t="n">
        <f aca="false">IF(AL18=0,0,IF($C18&gt;Eindleeftijd,1,VLOOKUP($C18-1,qx,$B18-1-StartjaarTafels+2,0)))</f>
        <v>0.0023972957</v>
      </c>
      <c r="AQ18" s="5" t="n">
        <f aca="false">1-AO18*AP18</f>
        <v>0.99871840571878</v>
      </c>
      <c r="AR18" s="5" t="n">
        <f aca="false">IF($AL18=0,AQ18,AR17*AQ18)</f>
        <v>0.989729599491131</v>
      </c>
      <c r="AS18" s="5" t="n">
        <f aca="false">IF(AL18=0,0,IF($E18&gt;Eindleeftijd,1,VLOOKUP($E18-1,Ervaringssterfte,5,0)))</f>
        <v>0.546876</v>
      </c>
      <c r="AT18" s="5" t="n">
        <f aca="false">IF(AL18=0,0,IF($E18&gt;Eindleeftijd,1,VLOOKUP($E18-1,qy,$B18-1-StartjaarTafels+2,0)))</f>
        <v>0.00154454280922556</v>
      </c>
      <c r="AU18" s="5" t="n">
        <f aca="false">1-AS18*AT18</f>
        <v>0.999155326606662</v>
      </c>
      <c r="AV18" s="5" t="n">
        <f aca="false">IF($AL18=0,AU18,AV17*AU18)</f>
        <v>0.99310194710478</v>
      </c>
      <c r="AW18" s="5" t="n">
        <f aca="false">$AN18*AV18*I18*H18</f>
        <v>9.44111002328586</v>
      </c>
      <c r="AX18" s="5" t="n">
        <f aca="false">AR18*AV18</f>
        <v>0.982902392361876</v>
      </c>
      <c r="AY18" s="5" t="n">
        <f aca="false">AN18*AX18*I18*H18</f>
        <v>9.34414604209842</v>
      </c>
      <c r="AZ18" s="9" t="n">
        <f aca="false">AW18-AY18</f>
        <v>0.0969639811874483</v>
      </c>
      <c r="BA18" s="93" t="n">
        <f aca="false">$AN18*AR18*I18*H18</f>
        <v>9.40905016785002</v>
      </c>
      <c r="BB18" s="93" t="n">
        <f aca="false">1-AV18</f>
        <v>0.00689805289521983</v>
      </c>
      <c r="BC18" s="93" t="n">
        <f aca="false">BA18*BB18</f>
        <v>0.0649041257516065</v>
      </c>
      <c r="BD18" s="93" t="n">
        <f aca="false">IF(C18=StartLeeftijdJaarUitkering,1,IF($C18 &gt; StartLeeftijdJaarUitkering, BD17*AU18, VLOOKUP($C18,Gehuwdheid,2,0)))</f>
        <v>0.8</v>
      </c>
      <c r="BE18" s="93" t="n">
        <f aca="false">IF(C18=StartLeeftijdJaarUitkering,1,IF($C18 &gt; StartLeeftijdJaarUitkering, BE17*AU18, VLOOKUP($C18,Gehuwdheid_ongehuwd,2,0)))</f>
        <v>0.9</v>
      </c>
      <c r="BF18" s="93" t="n">
        <f aca="false">BA18*(1-BD18)</f>
        <v>1.88181003357</v>
      </c>
      <c r="BG18" s="93" t="n">
        <f aca="false">BA18*(1-BE18)</f>
        <v>0.940905016785002</v>
      </c>
      <c r="BI18" s="1" t="n">
        <f aca="false">A18</f>
        <v>14</v>
      </c>
      <c r="BJ18" s="15" t="n">
        <f aca="false">VLOOKUP(BI18,RTS,2,0)</f>
        <v>0.01598</v>
      </c>
      <c r="BK18" s="5" t="n">
        <f aca="false">(1/(1+BJ18))^BI18</f>
        <v>0.80095437392805</v>
      </c>
      <c r="BL18" s="5" t="n">
        <f aca="false">IF($C18&gt;Eindleeftijd,1,VLOOKUP($C18,Ervaringssterfte,3,0))</f>
        <v>0.5469</v>
      </c>
      <c r="BM18" s="5" t="n">
        <f aca="false">IF($C18&gt;Eindleeftijd,1,VLOOKUP($C18,qy,$B18-StartjaarTafels+2,0))</f>
        <v>0.00222054368458657</v>
      </c>
      <c r="BN18" s="5" t="n">
        <f aca="false">1-BL18*BM18</f>
        <v>0.9987855846589</v>
      </c>
      <c r="BO18" s="5" t="n">
        <f aca="false">IF($A18=1,BN18,BO17*BN18)</f>
        <v>0.989334632516539</v>
      </c>
      <c r="BP18" s="5" t="n">
        <f aca="false">IF($D18&gt;Eindleeftijd,1,VLOOKUP($D18,Ervaringssterfte,4,0))</f>
        <v>0.540342</v>
      </c>
      <c r="BQ18" s="5" t="n">
        <f aca="false">IF($D18&gt;Eindleeftijd,1,VLOOKUP($D18,qx,$B18-StartjaarTafels+2,0))</f>
        <v>0.0032067062</v>
      </c>
      <c r="BR18" s="5" t="n">
        <f aca="false">1-BP18*BQ18</f>
        <v>0.99826728195848</v>
      </c>
      <c r="BS18" s="5" t="n">
        <f aca="false">IF($BI18=1,BR18,BS17*BR18)</f>
        <v>0.985721455711374</v>
      </c>
      <c r="BT18" s="5" t="n">
        <f aca="false">$BK18*BS18*I18*G18</f>
        <v>9.19880007479666</v>
      </c>
      <c r="BU18" s="74" t="n">
        <f aca="false">BO18*BS18</f>
        <v>0.975208374149879</v>
      </c>
      <c r="BV18" s="5" t="n">
        <f aca="false">BK18*BU18*I18*G18</f>
        <v>9.10069149159206</v>
      </c>
      <c r="BW18" s="9" t="n">
        <f aca="false">BT18-BV18</f>
        <v>0.0981085832045974</v>
      </c>
      <c r="BX18" s="93" t="n">
        <f aca="false">IF(C18=StartLeeftijdJaarUitkering,1,IF(C18 &gt; StartLeeftijdJaarUitkering, BX17*BR18, VLOOKUP(C18,Gehuwdheid,3,0)))</f>
        <v>0.75</v>
      </c>
      <c r="BY18" s="93" t="n">
        <f aca="false">IF(BI18=1,0,CA18*(BR18))</f>
        <v>0.00704331496001509</v>
      </c>
      <c r="BZ18" s="93" t="n">
        <f aca="false">(1-BN18)*BX18*IF(BI18=1,1,BO17)</f>
        <v>0.000902193003431546</v>
      </c>
      <c r="CA18" s="93" t="n">
        <f aca="false">IF(BI18=1,0,BZ17+BY17)</f>
        <v>0.00705554022185017</v>
      </c>
      <c r="CB18" s="93" t="n">
        <f aca="false">IF(BI18=1,0,CA18*BK17*I17*G17)</f>
        <v>0.0670748171448083</v>
      </c>
      <c r="CC18" s="93" t="n">
        <f aca="false">$BK18*BO18*I18*G18</f>
        <v>9.23251841467151</v>
      </c>
      <c r="CD18" s="93" t="n">
        <f aca="false">1-BS18</f>
        <v>0.0142785442886265</v>
      </c>
      <c r="CE18" s="93" t="n">
        <f aca="false">CC18*CD18</f>
        <v>0.131826923079447</v>
      </c>
      <c r="CF18" s="93" t="n">
        <f aca="false">IF(C18=StartLeeftijdJaarUitkering,1,IF($C18 &gt; StartLeeftijdJaarUitkering, CF17*BR18, VLOOKUP($C18,Gehuwdheid_ongehuwd,3,0)))</f>
        <v>0.95</v>
      </c>
      <c r="CG18" s="93" t="n">
        <f aca="false">CC18*(1-BX18)</f>
        <v>2.30812960366788</v>
      </c>
      <c r="CH18" s="93" t="n">
        <f aca="false">CC18*(1-CF18)</f>
        <v>0.461625920733576</v>
      </c>
      <c r="CJ18" s="1" t="n">
        <f aca="false">BI18-1</f>
        <v>13</v>
      </c>
      <c r="CK18" s="15" t="n">
        <f aca="false">IF(CJ18=0,0,VLOOKUP(CJ18,RTS,2,0))</f>
        <v>0.01577</v>
      </c>
      <c r="CL18" s="5" t="n">
        <f aca="false">(1/(1+CK18))^CJ18</f>
        <v>0.815943397289863</v>
      </c>
      <c r="CM18" s="5" t="n">
        <f aca="false">IF(CJ18=0,0,IF($C18&gt;Eindleeftijd,1,VLOOKUP($C18-1,Ervaringssterfte,3,0)))</f>
        <v>0.5502</v>
      </c>
      <c r="CN18" s="5" t="n">
        <f aca="false">IF(CJ18=0,0,IF($C18&gt;Eindleeftijd,1,VLOOKUP($C18-1,qy,$B18-1-StartjaarTafels+2,0)))</f>
        <v>0.00207477650423504</v>
      </c>
      <c r="CO18" s="5" t="n">
        <f aca="false">1-CM18*CN18</f>
        <v>0.99885845796737</v>
      </c>
      <c r="CP18" s="5" t="n">
        <f aca="false">IF($CJ18=0,CO18,CP17*CO18)</f>
        <v>0.990537556521114</v>
      </c>
      <c r="CQ18" s="5" t="n">
        <f aca="false">IF(CJ18=0,0,IF($D18&gt;Eindleeftijd,1,VLOOKUP($D18-1,Ervaringssterfte,4,0)))</f>
        <v>0.536283</v>
      </c>
      <c r="CR18" s="5" t="n">
        <f aca="false">IF(CJ18=0,0,IF($D18&gt;Eindleeftijd,1,VLOOKUP($D18-1,qx,$B18-1-StartjaarTafels+2,0)))</f>
        <v>0.0029654896</v>
      </c>
      <c r="CS18" s="5" t="n">
        <f aca="false">1-CQ18*CR18</f>
        <v>0.998409658340843</v>
      </c>
      <c r="CT18" s="5" t="n">
        <f aca="false">IF($CJ18=0,CS18,CT17*CS18)</f>
        <v>0.987432397641549</v>
      </c>
      <c r="CU18" s="5" t="n">
        <f aca="false">IF(OR(Methode_partnerpensioen="Bepaald",C18&gt;=Eindleeftijd),1,VLOOKUP(C18-1,Gehuwdheid,3,0))</f>
        <v>0.75</v>
      </c>
      <c r="CV18" s="5" t="n">
        <f aca="false">$CL18*CT18*I18*G18*CU18</f>
        <v>7.04040854053468</v>
      </c>
      <c r="CW18" s="5" t="n">
        <f aca="false">CP18*CT18*CU18</f>
        <v>0.733566655792234</v>
      </c>
      <c r="CX18" s="5" t="n">
        <f aca="false">CL18*CW18*I18*G18</f>
        <v>6.97378907265161</v>
      </c>
      <c r="CY18" s="9" t="n">
        <f aca="false">CV18-CX18</f>
        <v>0.0666194678830738</v>
      </c>
      <c r="CZ18" s="93" t="n">
        <f aca="false">$CL18*CP18*I18*G18</f>
        <v>9.41673116297484</v>
      </c>
      <c r="DA18" s="93" t="n">
        <f aca="false">1-CT18</f>
        <v>0.0125676023584512</v>
      </c>
      <c r="DB18" s="93" t="n">
        <f aca="false">CZ18*DA18</f>
        <v>0.118345732772704</v>
      </c>
      <c r="DC18" s="93" t="n">
        <f aca="false">IF(C18=StartLeeftijdJaarUitkering,1,IF($C18 &gt; StartLeeftijdJaarUitkering, DC17*CS18, VLOOKUP($C18,Gehuwdheid,3,0)))</f>
        <v>0.75</v>
      </c>
      <c r="DD18" s="93" t="n">
        <f aca="false">IF(C18=StartLeeftijdJaarUitkering,1,IF($C18 &gt; StartLeeftijdJaarUitkering, DD17*CS18, VLOOKUP($C18,Gehuwdheid_ongehuwd,3,0)))</f>
        <v>0.95</v>
      </c>
      <c r="DE18" s="93" t="n">
        <f aca="false">CZ18*(1-DC18)</f>
        <v>2.35418279074371</v>
      </c>
      <c r="DF18" s="93" t="n">
        <f aca="false">CZ18*(1-DD18)</f>
        <v>0.470836558148743</v>
      </c>
    </row>
    <row r="19" customFormat="false" ht="15" hidden="false" customHeight="true" outlineLevel="0" collapsed="false">
      <c r="A19" s="1" t="n">
        <f aca="false">A18+1</f>
        <v>15</v>
      </c>
      <c r="B19" s="1" t="n">
        <f aca="false">IF(A19=1,Berekeningsjaar,B18+1)</f>
        <v>2040</v>
      </c>
      <c r="C19" s="1" t="n">
        <f aca="false">IF(A19=1,LeeftijdJaarBerDatum,C18+1)</f>
        <v>55</v>
      </c>
      <c r="D19" s="1" t="n">
        <f aca="false">C19+Leeftijdsverschil_vm</f>
        <v>57</v>
      </c>
      <c r="E19" s="1" t="n">
        <f aca="false">C19-Leeftijdsverschil_mv</f>
        <v>52</v>
      </c>
      <c r="F19" s="5" t="n">
        <f aca="false">MIN(1,A19/Spreidingsduur)</f>
        <v>1</v>
      </c>
      <c r="G19" s="5" t="n">
        <f aca="false">IF(OR(AND(Coverage="BijzPP_voor",C19&gt;GrensLeeftijdDekking-1),AND(Coverage="BijzPP_na",C19&lt;GrensLeeftijdDekking)),0,IF(IsLevenslang,1,IF(D19&lt;EindLeeftijdJaarUitkering,1,0)))</f>
        <v>1</v>
      </c>
      <c r="H19" s="5" t="n">
        <f aca="false">IF(OR(AND(Coverage="BijzPP_voor",C19&gt;GrensLeeftijdDekking-1),AND(Coverage="BijzPP_na",C19&lt;GrensLeeftijdDekking)),0,IF(IsLevenslang,1,IF(E19&lt;EindLeeftijdJaarUitkering,1,0)))</f>
        <v>1</v>
      </c>
      <c r="I19" s="5" t="n">
        <f aca="false">(IF(StijgendeFunctieMeenemen=SchalingsfactorMeenemen,1,0)+IF(OR(StijgendeFunctieMeenemen,SchalingsfactorMeenemen),IF(StijgendeFunctieMeenemen,F19,0)*IF(SchalingsfactorMeenemen,SchalingsfactorPercentage,1),0))*(1+StijgingDalingUitkering)^(B19-1)</f>
        <v>11.6511607167637</v>
      </c>
      <c r="K19" s="1" t="n">
        <f aca="false">A19</f>
        <v>15</v>
      </c>
      <c r="L19" s="15" t="n">
        <f aca="false">VLOOKUP(K19,RTS,2,0)</f>
        <v>0.01621</v>
      </c>
      <c r="M19" s="5" t="n">
        <f aca="false">(1/(1+L19))^K19</f>
        <v>0.785684229686695</v>
      </c>
      <c r="N19" s="5" t="n">
        <f aca="false">IF($C19&gt;Eindleeftijd,1,VLOOKUP($C19,Ervaringssterfte,2,0))</f>
        <v>0.5417</v>
      </c>
      <c r="O19" s="5" t="n">
        <f aca="false">IF($C19&gt;Eindleeftijd,1,VLOOKUP($C19,qx,$B19-StartjaarTafels+2,0))</f>
        <v>0.0028592207</v>
      </c>
      <c r="P19" s="5" t="n">
        <f aca="false">1-N19*O19</f>
        <v>0.99845116014681</v>
      </c>
      <c r="Q19" s="5" t="n">
        <f aca="false">IF($K19=1,P19,Q18*P19)</f>
        <v>0.986821770730694</v>
      </c>
      <c r="R19" s="5" t="n">
        <f aca="false">IF($E19&gt;Eindleeftijd,1,VLOOKUP($E19,Ervaringssterfte,5,0))</f>
        <v>0.544698</v>
      </c>
      <c r="S19" s="74" t="n">
        <f aca="false">IF($E19&gt;Eindleeftijd,1,VLOOKUP($E19,qy,$B19-StartjaarTafels+2,0))</f>
        <v>0.00185514390776809</v>
      </c>
      <c r="T19" s="5" t="n">
        <f aca="false">1-R19*S19</f>
        <v>0.998989506823727</v>
      </c>
      <c r="U19" s="5" t="n">
        <f aca="false">IF($K19=1,T19,U18*T19)</f>
        <v>0.991162722322963</v>
      </c>
      <c r="V19" s="5" t="n">
        <f aca="false">$M19*U19*I19*H19</f>
        <v>9.07323561543635</v>
      </c>
      <c r="W19" s="92" t="n">
        <f aca="false">Q19*U19</f>
        <v>0.978100952725002</v>
      </c>
      <c r="X19" s="5" t="n">
        <f aca="false">M19*W19*I19*H19</f>
        <v>8.95366643628169</v>
      </c>
      <c r="Y19" s="9" t="n">
        <f aca="false">V19-X19</f>
        <v>0.119569179154656</v>
      </c>
      <c r="Z19" s="93" t="n">
        <f aca="false">IF(C19=StartLeeftijdJaarUitkering,1,IF(C19 &gt; StartLeeftijdJaarUitkering, Z18*T19, VLOOKUP(C19,Gehuwdheid,2,0)))</f>
        <v>0.8</v>
      </c>
      <c r="AA19" s="93" t="n">
        <f aca="false">IF(K19=1,0,AC19*(T19))</f>
        <v>0.00927480528028084</v>
      </c>
      <c r="AB19" s="93" t="n">
        <f aca="false">(1-P19)*Z19*IF(K19=1,1,Q18)</f>
        <v>0.00122463988025491</v>
      </c>
      <c r="AC19" s="93" t="n">
        <f aca="false">IF(K19=1,0,AB18+AA18)</f>
        <v>0.00928418688777819</v>
      </c>
      <c r="AD19" s="93" t="n">
        <f aca="false">IF(K19=1,0,AC19*M18*I18*H18)</f>
        <v>0.0866404789536476</v>
      </c>
      <c r="AE19" s="93" t="n">
        <f aca="false">$M19*Q19*I19*H19</f>
        <v>9.03349796620398</v>
      </c>
      <c r="AF19" s="93" t="n">
        <f aca="false">1-U19</f>
        <v>0.00883727767703657</v>
      </c>
      <c r="AG19" s="93" t="n">
        <f aca="false">AE19*AF19</f>
        <v>0.0798315299222897</v>
      </c>
      <c r="AH19" s="93" t="n">
        <f aca="false">IF(C19=StartLeeftijdJaarUitkering,1,IF(C19 &gt; StartLeeftijdJaarUitkering, AH18*T19, VLOOKUP(C19,Gehuwdheid_ongehuwd,2,0)))</f>
        <v>0.9</v>
      </c>
      <c r="AI19" s="93" t="n">
        <f aca="false">AE19*(1-Z19)</f>
        <v>1.8066995932408</v>
      </c>
      <c r="AJ19" s="93" t="n">
        <f aca="false">AE19*(1-AH19)</f>
        <v>0.903349796620398</v>
      </c>
      <c r="AL19" s="1" t="n">
        <f aca="false">K19-1</f>
        <v>14</v>
      </c>
      <c r="AM19" s="15" t="n">
        <f aca="false">IF(AL19=0,0,VLOOKUP(AL19,RTS,2,0))</f>
        <v>0.01598</v>
      </c>
      <c r="AN19" s="5" t="n">
        <f aca="false">(1/(1+AM19))^AL19</f>
        <v>0.80095437392805</v>
      </c>
      <c r="AO19" s="5" t="n">
        <f aca="false">IF(AL19=0,0,IF($C19&gt;Eindleeftijd,1,VLOOKUP($C19-1,Ervaringssterfte,2,0)))</f>
        <v>0.5386</v>
      </c>
      <c r="AP19" s="5" t="n">
        <f aca="false">IF(AL19=0,0,IF($C19&gt;Eindleeftijd,1,VLOOKUP($C19-1,qx,$B19-1-StartjaarTafels+2,0)))</f>
        <v>0.0025832126</v>
      </c>
      <c r="AQ19" s="5" t="n">
        <f aca="false">1-AO19*AP19</f>
        <v>0.99860868169364</v>
      </c>
      <c r="AR19" s="5" t="n">
        <f aca="false">IF($AL19=0,AQ19,AR18*AQ19)</f>
        <v>0.988352570581012</v>
      </c>
      <c r="AS19" s="5" t="n">
        <f aca="false">IF(AL19=0,0,IF($E19&gt;Eindleeftijd,1,VLOOKUP($E19-1,Ervaringssterfte,5,0)))</f>
        <v>0.542916</v>
      </c>
      <c r="AT19" s="5" t="n">
        <f aca="false">IF(AL19=0,0,IF($E19&gt;Eindleeftijd,1,VLOOKUP($E19-1,qy,$B19-1-StartjaarTafels+2,0)))</f>
        <v>0.00173720142181122</v>
      </c>
      <c r="AU19" s="5" t="n">
        <f aca="false">1-AS19*AT19</f>
        <v>0.999056845552876</v>
      </c>
      <c r="AV19" s="5" t="n">
        <f aca="false">IF($AL19=0,AU19,AV18*AU19)</f>
        <v>0.992165298586921</v>
      </c>
      <c r="AW19" s="5" t="n">
        <f aca="false">$AN19*AV19*I19*H19</f>
        <v>9.25893432670131</v>
      </c>
      <c r="AX19" s="5" t="n">
        <f aca="false">AR19*AV19</f>
        <v>0.980609123299661</v>
      </c>
      <c r="AY19" s="5" t="n">
        <f aca="false">AN19*AX19*I19*H19</f>
        <v>9.15109154263601</v>
      </c>
      <c r="AZ19" s="9" t="n">
        <f aca="false">AW19-AY19</f>
        <v>0.107842784065296</v>
      </c>
      <c r="BA19" s="93" t="n">
        <f aca="false">$AN19*AR19*I19*H19</f>
        <v>9.22335376541524</v>
      </c>
      <c r="BB19" s="93" t="n">
        <f aca="false">1-AV19</f>
        <v>0.00783470141307918</v>
      </c>
      <c r="BC19" s="93" t="n">
        <f aca="false">BA19*BB19</f>
        <v>0.072262222779228</v>
      </c>
      <c r="BD19" s="93" t="n">
        <f aca="false">IF(C19=StartLeeftijdJaarUitkering,1,IF($C19 &gt; StartLeeftijdJaarUitkering, BD18*AU19, VLOOKUP($C19,Gehuwdheid,2,0)))</f>
        <v>0.8</v>
      </c>
      <c r="BE19" s="93" t="n">
        <f aca="false">IF(C19=StartLeeftijdJaarUitkering,1,IF($C19 &gt; StartLeeftijdJaarUitkering, BE18*AU19, VLOOKUP($C19,Gehuwdheid_ongehuwd,2,0)))</f>
        <v>0.9</v>
      </c>
      <c r="BF19" s="93" t="n">
        <f aca="false">BA19*(1-BD19)</f>
        <v>1.84467075308305</v>
      </c>
      <c r="BG19" s="93" t="n">
        <f aca="false">BA19*(1-BE19)</f>
        <v>0.922335376541523</v>
      </c>
      <c r="BI19" s="1" t="n">
        <f aca="false">A19</f>
        <v>15</v>
      </c>
      <c r="BJ19" s="15" t="n">
        <f aca="false">VLOOKUP(BI19,RTS,2,0)</f>
        <v>0.01621</v>
      </c>
      <c r="BK19" s="5" t="n">
        <f aca="false">(1/(1+BJ19))^BI19</f>
        <v>0.785684229686695</v>
      </c>
      <c r="BL19" s="5" t="n">
        <f aca="false">IF($C19&gt;Eindleeftijd,1,VLOOKUP($C19,Ervaringssterfte,3,0))</f>
        <v>0.5455</v>
      </c>
      <c r="BM19" s="5" t="n">
        <f aca="false">IF($C19&gt;Eindleeftijd,1,VLOOKUP($C19,qy,$B19-StartjaarTafels+2,0))</f>
        <v>0.00241854102388139</v>
      </c>
      <c r="BN19" s="5" t="n">
        <f aca="false">1-BL19*BM19</f>
        <v>0.998680685871473</v>
      </c>
      <c r="BO19" s="5" t="n">
        <f aca="false">IF($A19=1,BN19,BO18*BN19)</f>
        <v>0.988029389358018</v>
      </c>
      <c r="BP19" s="5" t="n">
        <f aca="false">IF($D19&gt;Eindleeftijd,1,VLOOKUP($D19,Ervaringssterfte,4,0))</f>
        <v>0.54846</v>
      </c>
      <c r="BQ19" s="5" t="n">
        <f aca="false">IF($D19&gt;Eindleeftijd,1,VLOOKUP($D19,qx,$B19-StartjaarTafels+2,0))</f>
        <v>0.0034941384</v>
      </c>
      <c r="BR19" s="5" t="n">
        <f aca="false">1-BP19*BQ19</f>
        <v>0.998083604853136</v>
      </c>
      <c r="BS19" s="5" t="n">
        <f aca="false">IF($BI19=1,BR19,BS18*BR19)</f>
        <v>0.983832423897489</v>
      </c>
      <c r="BT19" s="5" t="n">
        <f aca="false">$BK19*BS19*I19*G19</f>
        <v>9.00613308701406</v>
      </c>
      <c r="BU19" s="74" t="n">
        <f aca="false">BO19*BS19</f>
        <v>0.972055349014054</v>
      </c>
      <c r="BV19" s="5" t="n">
        <f aca="false">BK19*BU19*I19*G19</f>
        <v>8.89832417443954</v>
      </c>
      <c r="BW19" s="9" t="n">
        <f aca="false">BT19-BV19</f>
        <v>0.107808912574516</v>
      </c>
      <c r="BX19" s="93" t="n">
        <f aca="false">IF(C19=StartLeeftijdJaarUitkering,1,IF(C19 &gt; StartLeeftijdJaarUitkering, BX18*BR19, VLOOKUP(C19,Gehuwdheid,3,0)))</f>
        <v>0.75</v>
      </c>
      <c r="BY19" s="93" t="n">
        <f aca="false">IF(BI19=1,0,CA19*(BR19))</f>
        <v>0.00793028123054612</v>
      </c>
      <c r="BZ19" s="93" t="n">
        <f aca="false">(1-BN19)*BX19*IF(BI19=1,1,BO18)</f>
        <v>0.000978932368890296</v>
      </c>
      <c r="CA19" s="93" t="n">
        <f aca="false">IF(BI19=1,0,BZ18+BY18)</f>
        <v>0.00794550796344664</v>
      </c>
      <c r="CB19" s="93" t="n">
        <f aca="false">IF(BI19=1,0,CA19*BK18*I18*G18)</f>
        <v>0.0741478627912219</v>
      </c>
      <c r="CC19" s="93" t="n">
        <f aca="false">$BK19*BO19*I19*G19</f>
        <v>9.04455266801281</v>
      </c>
      <c r="CD19" s="93" t="n">
        <f aca="false">1-BS19</f>
        <v>0.0161675761025115</v>
      </c>
      <c r="CE19" s="93" t="n">
        <f aca="false">CC19*CD19</f>
        <v>0.146228493573271</v>
      </c>
      <c r="CF19" s="93" t="n">
        <f aca="false">IF(C19=StartLeeftijdJaarUitkering,1,IF($C19 &gt; StartLeeftijdJaarUitkering, CF18*BR19, VLOOKUP($C19,Gehuwdheid_ongehuwd,3,0)))</f>
        <v>0.95</v>
      </c>
      <c r="CG19" s="93" t="n">
        <f aca="false">CC19*(1-BX19)</f>
        <v>2.2611381670032</v>
      </c>
      <c r="CH19" s="93" t="n">
        <f aca="false">CC19*(1-CF19)</f>
        <v>0.452227633400641</v>
      </c>
      <c r="CJ19" s="1" t="n">
        <f aca="false">BI19-1</f>
        <v>14</v>
      </c>
      <c r="CK19" s="15" t="n">
        <f aca="false">IF(CJ19=0,0,VLOOKUP(CJ19,RTS,2,0))</f>
        <v>0.01598</v>
      </c>
      <c r="CL19" s="5" t="n">
        <f aca="false">(1/(1+CK19))^CJ19</f>
        <v>0.80095437392805</v>
      </c>
      <c r="CM19" s="5" t="n">
        <f aca="false">IF(CJ19=0,0,IF($C19&gt;Eindleeftijd,1,VLOOKUP($C19-1,Ervaringssterfte,3,0)))</f>
        <v>0.5469</v>
      </c>
      <c r="CN19" s="5" t="n">
        <f aca="false">IF(CJ19=0,0,IF($C19&gt;Eindleeftijd,1,VLOOKUP($C19-1,qy,$B19-1-StartjaarTafels+2,0)))</f>
        <v>0.00222054368458657</v>
      </c>
      <c r="CO19" s="5" t="n">
        <f aca="false">1-CM19*CN19</f>
        <v>0.9987855846589</v>
      </c>
      <c r="CP19" s="5" t="n">
        <f aca="false">IF($CJ19=0,CO19,CP18*CO19)</f>
        <v>0.989334632516539</v>
      </c>
      <c r="CQ19" s="5" t="n">
        <f aca="false">IF(CJ19=0,0,IF($D19&gt;Eindleeftijd,1,VLOOKUP($D19-1,Ervaringssterfte,4,0)))</f>
        <v>0.540342</v>
      </c>
      <c r="CR19" s="5" t="n">
        <f aca="false">IF(CJ19=0,0,IF($D19&gt;Eindleeftijd,1,VLOOKUP($D19-1,qx,$B19-1-StartjaarTafels+2,0)))</f>
        <v>0.0032067062</v>
      </c>
      <c r="CS19" s="5" t="n">
        <f aca="false">1-CQ19*CR19</f>
        <v>0.99826728195848</v>
      </c>
      <c r="CT19" s="5" t="n">
        <f aca="false">IF($CJ19=0,CS19,CT18*CS19)</f>
        <v>0.985721455711374</v>
      </c>
      <c r="CU19" s="5" t="n">
        <f aca="false">IF(OR(Methode_partnerpensioen="Bepaald",C19&gt;=Eindleeftijd),1,VLOOKUP(C19-1,Gehuwdheid,3,0))</f>
        <v>0.75</v>
      </c>
      <c r="CV19" s="5" t="n">
        <f aca="false">$CL19*CT19*I19*G19*CU19</f>
        <v>6.89910005609749</v>
      </c>
      <c r="CW19" s="5" t="n">
        <f aca="false">CP19*CT19*CU19</f>
        <v>0.731406280612409</v>
      </c>
      <c r="CX19" s="5" t="n">
        <f aca="false">CL19*CW19*I19*G19</f>
        <v>6.82551861869404</v>
      </c>
      <c r="CY19" s="9" t="n">
        <f aca="false">CV19-CX19</f>
        <v>0.0735814374034494</v>
      </c>
      <c r="CZ19" s="93" t="n">
        <f aca="false">$CL19*CP19*I19*G19</f>
        <v>9.23251841467151</v>
      </c>
      <c r="DA19" s="93" t="n">
        <f aca="false">1-CT19</f>
        <v>0.0142785442886265</v>
      </c>
      <c r="DB19" s="93" t="n">
        <f aca="false">CZ19*DA19</f>
        <v>0.131826923079447</v>
      </c>
      <c r="DC19" s="93" t="n">
        <f aca="false">IF(C19=StartLeeftijdJaarUitkering,1,IF($C19 &gt; StartLeeftijdJaarUitkering, DC18*CS19, VLOOKUP($C19,Gehuwdheid,3,0)))</f>
        <v>0.75</v>
      </c>
      <c r="DD19" s="93" t="n">
        <f aca="false">IF(C19=StartLeeftijdJaarUitkering,1,IF($C19 &gt; StartLeeftijdJaarUitkering, DD18*CS19, VLOOKUP($C19,Gehuwdheid_ongehuwd,3,0)))</f>
        <v>0.95</v>
      </c>
      <c r="DE19" s="93" t="n">
        <f aca="false">CZ19*(1-DC19)</f>
        <v>2.30812960366788</v>
      </c>
      <c r="DF19" s="93" t="n">
        <f aca="false">CZ19*(1-DD19)</f>
        <v>0.461625920733576</v>
      </c>
    </row>
    <row r="20" customFormat="false" ht="15" hidden="false" customHeight="true" outlineLevel="0" collapsed="false">
      <c r="A20" s="1" t="n">
        <f aca="false">A19+1</f>
        <v>16</v>
      </c>
      <c r="B20" s="1" t="n">
        <f aca="false">IF(A20=1,Berekeningsjaar,B19+1)</f>
        <v>2041</v>
      </c>
      <c r="C20" s="1" t="n">
        <f aca="false">IF(A20=1,LeeftijdJaarBerDatum,C19+1)</f>
        <v>56</v>
      </c>
      <c r="D20" s="1" t="n">
        <f aca="false">C20+Leeftijdsverschil_vm</f>
        <v>58</v>
      </c>
      <c r="E20" s="1" t="n">
        <f aca="false">C20-Leeftijdsverschil_mv</f>
        <v>53</v>
      </c>
      <c r="F20" s="5" t="n">
        <f aca="false">MIN(1,A20/Spreidingsduur)</f>
        <v>1</v>
      </c>
      <c r="G20" s="5" t="n">
        <f aca="false">IF(OR(AND(Coverage="BijzPP_voor",C20&gt;GrensLeeftijdDekking-1),AND(Coverage="BijzPP_na",C20&lt;GrensLeeftijdDekking)),0,IF(IsLevenslang,1,IF(D20&lt;EindLeeftijdJaarUitkering,1,0)))</f>
        <v>1</v>
      </c>
      <c r="H20" s="5" t="n">
        <f aca="false">IF(OR(AND(Coverage="BijzPP_voor",C20&gt;GrensLeeftijdDekking-1),AND(Coverage="BijzPP_na",C20&lt;GrensLeeftijdDekking)),0,IF(IsLevenslang,1,IF(E20&lt;EindLeeftijdJaarUitkering,1,0)))</f>
        <v>1</v>
      </c>
      <c r="I20" s="5" t="n">
        <f aca="false">(IF(StijgendeFunctieMeenemen=SchalingsfactorMeenemen,1,0)+IF(OR(StijgendeFunctieMeenemen,SchalingsfactorMeenemen),IF(StijgendeFunctieMeenemen,F20,0)*IF(SchalingsfactorMeenemen,SchalingsfactorPercentage,1),0))*(1+StijgingDalingUitkering)^(B20-1)</f>
        <v>11.6511607167637</v>
      </c>
      <c r="K20" s="1" t="n">
        <f aca="false">A20</f>
        <v>16</v>
      </c>
      <c r="L20" s="15" t="n">
        <f aca="false">VLOOKUP(K20,RTS,2,0)</f>
        <v>0.01644</v>
      </c>
      <c r="M20" s="5" t="n">
        <f aca="false">(1/(1+L20))^K20</f>
        <v>0.770357011422811</v>
      </c>
      <c r="N20" s="5" t="n">
        <f aca="false">IF($C20&gt;Eindleeftijd,1,VLOOKUP($C20,Ervaringssterfte,2,0))</f>
        <v>0.5458</v>
      </c>
      <c r="O20" s="5" t="n">
        <f aca="false">IF($C20&gt;Eindleeftijd,1,VLOOKUP($C20,qx,$B20-StartjaarTafels+2,0))</f>
        <v>0.0030919948</v>
      </c>
      <c r="P20" s="5" t="n">
        <f aca="false">1-N20*O20</f>
        <v>0.99831238923816</v>
      </c>
      <c r="Q20" s="5" t="n">
        <f aca="false">IF($K20=1,P20,Q19*P20)</f>
        <v>0.985156399690391</v>
      </c>
      <c r="R20" s="5" t="n">
        <f aca="false">IF($E20&gt;Eindleeftijd,1,VLOOKUP($E20,Ervaringssterfte,5,0))</f>
        <v>0.544698</v>
      </c>
      <c r="S20" s="74" t="n">
        <f aca="false">IF($E20&gt;Eindleeftijd,1,VLOOKUP($E20,qy,$B20-StartjaarTafels+2,0))</f>
        <v>0.00198509901966282</v>
      </c>
      <c r="T20" s="5" t="n">
        <f aca="false">1-R20*S20</f>
        <v>0.998918720534188</v>
      </c>
      <c r="U20" s="5" t="n">
        <f aca="false">IF($K20=1,T20,U19*T20)</f>
        <v>0.990090998424037</v>
      </c>
      <c r="V20" s="5" t="n">
        <f aca="false">$M20*U20*I20*H20</f>
        <v>8.88661457708887</v>
      </c>
      <c r="W20" s="92" t="n">
        <f aca="false">Q20*U20</f>
        <v>0.975394483373288</v>
      </c>
      <c r="X20" s="5" t="n">
        <f aca="false">M20*W20*I20*H20</f>
        <v>8.75470522220101</v>
      </c>
      <c r="Y20" s="9" t="n">
        <f aca="false">V20-X20</f>
        <v>0.131909354887858</v>
      </c>
      <c r="Z20" s="93" t="n">
        <f aca="false">IF(C20=StartLeeftijdJaarUitkering,1,IF(C20 &gt; StartLeeftijdJaarUitkering, Z19*T20, VLOOKUP(C20,Gehuwdheid,2,0)))</f>
        <v>0.8</v>
      </c>
      <c r="AA20" s="93" t="n">
        <f aca="false">IF(K20=1,0,AC20*(T20))</f>
        <v>0.0104880923260812</v>
      </c>
      <c r="AB20" s="93" t="n">
        <f aca="false">(1-P20)*Z20*IF(K20=1,1,Q19)</f>
        <v>0.00133229683224249</v>
      </c>
      <c r="AC20" s="93" t="n">
        <f aca="false">IF(K20=1,0,AB19+AA19)</f>
        <v>0.0104994451605358</v>
      </c>
      <c r="AD20" s="93" t="n">
        <f aca="false">IF(K20=1,0,AC20*M19*I19*H19)</f>
        <v>0.0961133198690384</v>
      </c>
      <c r="AE20" s="93" t="n">
        <f aca="false">$M20*Q20*I20*H20</f>
        <v>8.84232382289727</v>
      </c>
      <c r="AF20" s="93" t="n">
        <f aca="false">1-U20</f>
        <v>0.00990900157596297</v>
      </c>
      <c r="AG20" s="93" t="n">
        <f aca="false">AE20*AF20</f>
        <v>0.087618600696264</v>
      </c>
      <c r="AH20" s="93" t="n">
        <f aca="false">IF(C20=StartLeeftijdJaarUitkering,1,IF(C20 &gt; StartLeeftijdJaarUitkering, AH19*T20, VLOOKUP(C20,Gehuwdheid_ongehuwd,2,0)))</f>
        <v>0.9</v>
      </c>
      <c r="AI20" s="93" t="n">
        <f aca="false">AE20*(1-Z20)</f>
        <v>1.76846476457945</v>
      </c>
      <c r="AJ20" s="93" t="n">
        <f aca="false">AE20*(1-AH20)</f>
        <v>0.884232382289727</v>
      </c>
      <c r="AL20" s="1" t="n">
        <f aca="false">K20-1</f>
        <v>15</v>
      </c>
      <c r="AM20" s="15" t="n">
        <f aca="false">IF(AL20=0,0,VLOOKUP(AL20,RTS,2,0))</f>
        <v>0.01621</v>
      </c>
      <c r="AN20" s="5" t="n">
        <f aca="false">(1/(1+AM20))^AL20</f>
        <v>0.785684229686695</v>
      </c>
      <c r="AO20" s="5" t="n">
        <f aca="false">IF(AL20=0,0,IF($C20&gt;Eindleeftijd,1,VLOOKUP($C20-1,Ervaringssterfte,2,0)))</f>
        <v>0.5417</v>
      </c>
      <c r="AP20" s="5" t="n">
        <f aca="false">IF(AL20=0,0,IF($C20&gt;Eindleeftijd,1,VLOOKUP($C20-1,qx,$B20-1-StartjaarTafels+2,0)))</f>
        <v>0.0028592207</v>
      </c>
      <c r="AQ20" s="5" t="n">
        <f aca="false">1-AO20*AP20</f>
        <v>0.99845116014681</v>
      </c>
      <c r="AR20" s="5" t="n">
        <f aca="false">IF($AL20=0,AQ20,AR19*AQ20)</f>
        <v>0.986821770730694</v>
      </c>
      <c r="AS20" s="5" t="n">
        <f aca="false">IF(AL20=0,0,IF($E20&gt;Eindleeftijd,1,VLOOKUP($E20-1,Ervaringssterfte,5,0)))</f>
        <v>0.544698</v>
      </c>
      <c r="AT20" s="5" t="n">
        <f aca="false">IF(AL20=0,0,IF($E20&gt;Eindleeftijd,1,VLOOKUP($E20-1,qy,$B20-1-StartjaarTafels+2,0)))</f>
        <v>0.00185514390776809</v>
      </c>
      <c r="AU20" s="5" t="n">
        <f aca="false">1-AS20*AT20</f>
        <v>0.998989506823727</v>
      </c>
      <c r="AV20" s="5" t="n">
        <f aca="false">IF($AL20=0,AU20,AV19*AU20)</f>
        <v>0.991162722322963</v>
      </c>
      <c r="AW20" s="5" t="n">
        <f aca="false">$AN20*AV20*I20*H20</f>
        <v>9.07323561543635</v>
      </c>
      <c r="AX20" s="5" t="n">
        <f aca="false">AR20*AV20</f>
        <v>0.978100952725002</v>
      </c>
      <c r="AY20" s="5" t="n">
        <f aca="false">AN20*AX20*I20*H20</f>
        <v>8.95366643628169</v>
      </c>
      <c r="AZ20" s="9" t="n">
        <f aca="false">AW20-AY20</f>
        <v>0.119569179154656</v>
      </c>
      <c r="BA20" s="93" t="n">
        <f aca="false">$AN20*AR20*I20*H20</f>
        <v>9.03349796620398</v>
      </c>
      <c r="BB20" s="93" t="n">
        <f aca="false">1-AV20</f>
        <v>0.00883727767703657</v>
      </c>
      <c r="BC20" s="93" t="n">
        <f aca="false">BA20*BB20</f>
        <v>0.0798315299222897</v>
      </c>
      <c r="BD20" s="93" t="n">
        <f aca="false">IF(C20=StartLeeftijdJaarUitkering,1,IF($C20 &gt; StartLeeftijdJaarUitkering, BD19*AU20, VLOOKUP($C20,Gehuwdheid,2,0)))</f>
        <v>0.8</v>
      </c>
      <c r="BE20" s="93" t="n">
        <f aca="false">IF(C20=StartLeeftijdJaarUitkering,1,IF($C20 &gt; StartLeeftijdJaarUitkering, BE19*AU20, VLOOKUP($C20,Gehuwdheid_ongehuwd,2,0)))</f>
        <v>0.9</v>
      </c>
      <c r="BF20" s="93" t="n">
        <f aca="false">BA20*(1-BD20)</f>
        <v>1.8066995932408</v>
      </c>
      <c r="BG20" s="93" t="n">
        <f aca="false">BA20*(1-BE20)</f>
        <v>0.903349796620398</v>
      </c>
      <c r="BI20" s="1" t="n">
        <f aca="false">A20</f>
        <v>16</v>
      </c>
      <c r="BJ20" s="15" t="n">
        <f aca="false">VLOOKUP(BI20,RTS,2,0)</f>
        <v>0.01644</v>
      </c>
      <c r="BK20" s="5" t="n">
        <f aca="false">(1/(1+BJ20))^BI20</f>
        <v>0.770357011422811</v>
      </c>
      <c r="BL20" s="5" t="n">
        <f aca="false">IF($C20&gt;Eindleeftijd,1,VLOOKUP($C20,Ervaringssterfte,3,0))</f>
        <v>0.5459</v>
      </c>
      <c r="BM20" s="5" t="n">
        <f aca="false">IF($C20&gt;Eindleeftijd,1,VLOOKUP($C20,qy,$B20-StartjaarTafels+2,0))</f>
        <v>0.00256664943173068</v>
      </c>
      <c r="BN20" s="5" t="n">
        <f aca="false">1-BL20*BM20</f>
        <v>0.998598866075218</v>
      </c>
      <c r="BO20" s="5" t="n">
        <f aca="false">IF($A20=1,BN20,BO19*BN20)</f>
        <v>0.986645027861907</v>
      </c>
      <c r="BP20" s="5" t="n">
        <f aca="false">IF($D20&gt;Eindleeftijd,1,VLOOKUP($D20,Ervaringssterfte,4,0))</f>
        <v>0.557568</v>
      </c>
      <c r="BQ20" s="5" t="n">
        <f aca="false">IF($D20&gt;Eindleeftijd,1,VLOOKUP($D20,qx,$B20-StartjaarTafels+2,0))</f>
        <v>0.0037885794</v>
      </c>
      <c r="BR20" s="5" t="n">
        <f aca="false">1-BP20*BQ20</f>
        <v>0.997887609361101</v>
      </c>
      <c r="BS20" s="5" t="n">
        <f aca="false">IF($BI20=1,BR20,BS19*BR20)</f>
        <v>0.981754185495002</v>
      </c>
      <c r="BT20" s="5" t="n">
        <f aca="false">$BK20*BS20*I20*G20</f>
        <v>8.81178706788057</v>
      </c>
      <c r="BU20" s="74" t="n">
        <f aca="false">BO20*BS20</f>
        <v>0.96864288570126</v>
      </c>
      <c r="BV20" s="5" t="n">
        <f aca="false">BK20*BU20*I20*G20</f>
        <v>8.69410589710222</v>
      </c>
      <c r="BW20" s="9" t="n">
        <f aca="false">BT20-BV20</f>
        <v>0.117681170778351</v>
      </c>
      <c r="BX20" s="93" t="n">
        <f aca="false">IF(C20=StartLeeftijdJaarUitkering,1,IF(C20 &gt; StartLeeftijdJaarUitkering, BX19*BR20, VLOOKUP(C20,Gehuwdheid,3,0)))</f>
        <v>0.75</v>
      </c>
      <c r="BY20" s="93" t="n">
        <f aca="false">IF(BI20=1,0,CA20*(BR20))</f>
        <v>0.00889039386002902</v>
      </c>
      <c r="BZ20" s="93" t="n">
        <f aca="false">(1-BN20)*BX20*IF(BI20=1,1,BO19)</f>
        <v>0.00103827112208323</v>
      </c>
      <c r="CA20" s="93" t="n">
        <f aca="false">IF(BI20=1,0,BZ19+BY19)</f>
        <v>0.00890921359943642</v>
      </c>
      <c r="CB20" s="93" t="n">
        <f aca="false">IF(BI20=1,0,CA20*BK19*I19*G19)</f>
        <v>0.0815561282878804</v>
      </c>
      <c r="CC20" s="93" t="n">
        <f aca="false">$BK20*BO20*I20*G20</f>
        <v>8.8556850844681</v>
      </c>
      <c r="CD20" s="93" t="n">
        <f aca="false">1-BS20</f>
        <v>0.0182458145049981</v>
      </c>
      <c r="CE20" s="93" t="n">
        <f aca="false">CC20*CD20</f>
        <v>0.161579187365883</v>
      </c>
      <c r="CF20" s="93" t="n">
        <f aca="false">IF(C20=StartLeeftijdJaarUitkering,1,IF($C20 &gt; StartLeeftijdJaarUitkering, CF19*BR20, VLOOKUP($C20,Gehuwdheid_ongehuwd,3,0)))</f>
        <v>0.95</v>
      </c>
      <c r="CG20" s="93" t="n">
        <f aca="false">CC20*(1-BX20)</f>
        <v>2.21392127111703</v>
      </c>
      <c r="CH20" s="93" t="n">
        <f aca="false">CC20*(1-CF20)</f>
        <v>0.442784254223406</v>
      </c>
      <c r="CJ20" s="1" t="n">
        <f aca="false">BI20-1</f>
        <v>15</v>
      </c>
      <c r="CK20" s="15" t="n">
        <f aca="false">IF(CJ20=0,0,VLOOKUP(CJ20,RTS,2,0))</f>
        <v>0.01621</v>
      </c>
      <c r="CL20" s="5" t="n">
        <f aca="false">(1/(1+CK20))^CJ20</f>
        <v>0.785684229686695</v>
      </c>
      <c r="CM20" s="5" t="n">
        <f aca="false">IF(CJ20=0,0,IF($C20&gt;Eindleeftijd,1,VLOOKUP($C20-1,Ervaringssterfte,3,0)))</f>
        <v>0.5455</v>
      </c>
      <c r="CN20" s="5" t="n">
        <f aca="false">IF(CJ20=0,0,IF($C20&gt;Eindleeftijd,1,VLOOKUP($C20-1,qy,$B20-1-StartjaarTafels+2,0)))</f>
        <v>0.00241854102388139</v>
      </c>
      <c r="CO20" s="5" t="n">
        <f aca="false">1-CM20*CN20</f>
        <v>0.998680685871473</v>
      </c>
      <c r="CP20" s="5" t="n">
        <f aca="false">IF($CJ20=0,CO20,CP19*CO20)</f>
        <v>0.988029389358018</v>
      </c>
      <c r="CQ20" s="5" t="n">
        <f aca="false">IF(CJ20=0,0,IF($D20&gt;Eindleeftijd,1,VLOOKUP($D20-1,Ervaringssterfte,4,0)))</f>
        <v>0.54846</v>
      </c>
      <c r="CR20" s="5" t="n">
        <f aca="false">IF(CJ20=0,0,IF($D20&gt;Eindleeftijd,1,VLOOKUP($D20-1,qx,$B20-1-StartjaarTafels+2,0)))</f>
        <v>0.0034941384</v>
      </c>
      <c r="CS20" s="5" t="n">
        <f aca="false">1-CQ20*CR20</f>
        <v>0.998083604853136</v>
      </c>
      <c r="CT20" s="5" t="n">
        <f aca="false">IF($CJ20=0,CS20,CT19*CS20)</f>
        <v>0.983832423897489</v>
      </c>
      <c r="CU20" s="5" t="n">
        <f aca="false">IF(OR(Methode_partnerpensioen="Bepaald",C20&gt;=Eindleeftijd),1,VLOOKUP(C20-1,Gehuwdheid,3,0))</f>
        <v>0.75</v>
      </c>
      <c r="CV20" s="5" t="n">
        <f aca="false">$CL20*CT20*I20*G20*CU20</f>
        <v>6.75459981526054</v>
      </c>
      <c r="CW20" s="5" t="n">
        <f aca="false">CP20*CT20*CU20</f>
        <v>0.729041511760541</v>
      </c>
      <c r="CX20" s="5" t="n">
        <f aca="false">CL20*CW20*I20*G20</f>
        <v>6.67374313082965</v>
      </c>
      <c r="CY20" s="9" t="n">
        <f aca="false">CV20-CX20</f>
        <v>0.0808566844308869</v>
      </c>
      <c r="CZ20" s="93" t="n">
        <f aca="false">$CL20*CP20*I20*G20</f>
        <v>9.04455266801281</v>
      </c>
      <c r="DA20" s="93" t="n">
        <f aca="false">1-CT20</f>
        <v>0.0161675761025115</v>
      </c>
      <c r="DB20" s="93" t="n">
        <f aca="false">CZ20*DA20</f>
        <v>0.146228493573271</v>
      </c>
      <c r="DC20" s="93" t="n">
        <f aca="false">IF(C20=StartLeeftijdJaarUitkering,1,IF($C20 &gt; StartLeeftijdJaarUitkering, DC19*CS20, VLOOKUP($C20,Gehuwdheid,3,0)))</f>
        <v>0.75</v>
      </c>
      <c r="DD20" s="93" t="n">
        <f aca="false">IF(C20=StartLeeftijdJaarUitkering,1,IF($C20 &gt; StartLeeftijdJaarUitkering, DD19*CS20, VLOOKUP($C20,Gehuwdheid_ongehuwd,3,0)))</f>
        <v>0.95</v>
      </c>
      <c r="DE20" s="93" t="n">
        <f aca="false">CZ20*(1-DC20)</f>
        <v>2.2611381670032</v>
      </c>
      <c r="DF20" s="93" t="n">
        <f aca="false">CZ20*(1-DD20)</f>
        <v>0.452227633400641</v>
      </c>
    </row>
    <row r="21" customFormat="false" ht="15" hidden="false" customHeight="true" outlineLevel="0" collapsed="false">
      <c r="A21" s="1" t="n">
        <f aca="false">A20+1</f>
        <v>17</v>
      </c>
      <c r="B21" s="1" t="n">
        <f aca="false">IF(A21=1,Berekeningsjaar,B20+1)</f>
        <v>2042</v>
      </c>
      <c r="C21" s="1" t="n">
        <f aca="false">IF(A21=1,LeeftijdJaarBerDatum,C20+1)</f>
        <v>57</v>
      </c>
      <c r="D21" s="1" t="n">
        <f aca="false">C21+Leeftijdsverschil_vm</f>
        <v>59</v>
      </c>
      <c r="E21" s="1" t="n">
        <f aca="false">C21-Leeftijdsverschil_mv</f>
        <v>54</v>
      </c>
      <c r="F21" s="5" t="n">
        <f aca="false">MIN(1,A21/Spreidingsduur)</f>
        <v>1</v>
      </c>
      <c r="G21" s="5" t="n">
        <f aca="false">IF(OR(AND(Coverage="BijzPP_voor",C21&gt;GrensLeeftijdDekking-1),AND(Coverage="BijzPP_na",C21&lt;GrensLeeftijdDekking)),0,IF(IsLevenslang,1,IF(D21&lt;EindLeeftijdJaarUitkering,1,0)))</f>
        <v>1</v>
      </c>
      <c r="H21" s="5" t="n">
        <f aca="false">IF(OR(AND(Coverage="BijzPP_voor",C21&gt;GrensLeeftijdDekking-1),AND(Coverage="BijzPP_na",C21&lt;GrensLeeftijdDekking)),0,IF(IsLevenslang,1,IF(E21&lt;EindLeeftijdJaarUitkering,1,0)))</f>
        <v>1</v>
      </c>
      <c r="I21" s="5" t="n">
        <f aca="false">(IF(StijgendeFunctieMeenemen=SchalingsfactorMeenemen,1,0)+IF(OR(StijgendeFunctieMeenemen,SchalingsfactorMeenemen),IF(StijgendeFunctieMeenemen,F21,0)*IF(SchalingsfactorMeenemen,SchalingsfactorPercentage,1),0))*(1+StijgingDalingUitkering)^(B21-1)</f>
        <v>11.6511607167637</v>
      </c>
      <c r="K21" s="1" t="n">
        <f aca="false">A21</f>
        <v>17</v>
      </c>
      <c r="L21" s="15" t="n">
        <f aca="false">VLOOKUP(K21,RTS,2,0)</f>
        <v>0.01668</v>
      </c>
      <c r="M21" s="5" t="n">
        <f aca="false">(1/(1+L21))^K21</f>
        <v>0.754861430357451</v>
      </c>
      <c r="N21" s="5" t="n">
        <f aca="false">IF($C21&gt;Eindleeftijd,1,VLOOKUP($C21,Ervaringssterfte,2,0))</f>
        <v>0.554</v>
      </c>
      <c r="O21" s="5" t="n">
        <f aca="false">IF($C21&gt;Eindleeftijd,1,VLOOKUP($C21,qx,$B21-StartjaarTafels+2,0))</f>
        <v>0.0033662868</v>
      </c>
      <c r="P21" s="5" t="n">
        <f aca="false">1-N21*O21</f>
        <v>0.9981350771128</v>
      </c>
      <c r="Q21" s="5" t="n">
        <f aca="false">IF($K21=1,P21,Q20*P21)</f>
        <v>0.983319158973136</v>
      </c>
      <c r="R21" s="5" t="n">
        <f aca="false">IF($E21&gt;Eindleeftijd,1,VLOOKUP($E21,Ervaringssterfte,5,0))</f>
        <v>0.541431</v>
      </c>
      <c r="S21" s="74" t="n">
        <f aca="false">IF($E21&gt;Eindleeftijd,1,VLOOKUP($E21,qy,$B21-StartjaarTafels+2,0))</f>
        <v>0.00212403173889297</v>
      </c>
      <c r="T21" s="5" t="n">
        <f aca="false">1-R21*S21</f>
        <v>0.99884998337158</v>
      </c>
      <c r="U21" s="5" t="n">
        <f aca="false">IF($K21=1,T21,U20*T21)</f>
        <v>0.9889523773122</v>
      </c>
      <c r="V21" s="5" t="n">
        <f aca="false">$M21*U21*I21*H21</f>
        <v>8.69784787159376</v>
      </c>
      <c r="W21" s="92" t="n">
        <f aca="false">Q21*U21</f>
        <v>0.972455819923116</v>
      </c>
      <c r="X21" s="5" t="n">
        <f aca="false">M21*W21*I21*H21</f>
        <v>8.55276045397186</v>
      </c>
      <c r="Y21" s="9" t="n">
        <f aca="false">V21-X21</f>
        <v>0.1450874176219</v>
      </c>
      <c r="Z21" s="93" t="n">
        <f aca="false">IF(C21=StartLeeftijdJaarUitkering,1,IF(C21 &gt; StartLeeftijdJaarUitkering, Z20*T21, VLOOKUP(C21,Gehuwdheid,2,0)))</f>
        <v>0.8</v>
      </c>
      <c r="AA21" s="93" t="n">
        <f aca="false">IF(K21=1,0,AC21*(T21))</f>
        <v>0.0118067955142373</v>
      </c>
      <c r="AB21" s="93" t="n">
        <f aca="false">(1-P21)*Z21*IF(K21=1,1,Q20)</f>
        <v>0.00146979257380331</v>
      </c>
      <c r="AC21" s="93" t="n">
        <f aca="false">IF(K21=1,0,AB20+AA20)</f>
        <v>0.0118203891583237</v>
      </c>
      <c r="AD21" s="93" t="n">
        <f aca="false">IF(K21=1,0,AC21*M20*I20*H20)</f>
        <v>0.106094533500884</v>
      </c>
      <c r="AE21" s="93" t="n">
        <f aca="false">$M21*Q21*I21*H21</f>
        <v>8.64830364958197</v>
      </c>
      <c r="AF21" s="93" t="n">
        <f aca="false">1-U21</f>
        <v>0.0110476226878001</v>
      </c>
      <c r="AG21" s="93" t="n">
        <f aca="false">AE21*AF21</f>
        <v>0.0955431956101064</v>
      </c>
      <c r="AH21" s="93" t="n">
        <f aca="false">IF(C21=StartLeeftijdJaarUitkering,1,IF(C21 &gt; StartLeeftijdJaarUitkering, AH20*T21, VLOOKUP(C21,Gehuwdheid_ongehuwd,2,0)))</f>
        <v>0.9</v>
      </c>
      <c r="AI21" s="93" t="n">
        <f aca="false">AE21*(1-Z21)</f>
        <v>1.72966072991639</v>
      </c>
      <c r="AJ21" s="93" t="n">
        <f aca="false">AE21*(1-AH21)</f>
        <v>0.864830364958196</v>
      </c>
      <c r="AL21" s="1" t="n">
        <f aca="false">K21-1</f>
        <v>16</v>
      </c>
      <c r="AM21" s="15" t="n">
        <f aca="false">IF(AL21=0,0,VLOOKUP(AL21,RTS,2,0))</f>
        <v>0.01644</v>
      </c>
      <c r="AN21" s="5" t="n">
        <f aca="false">(1/(1+AM21))^AL21</f>
        <v>0.770357011422811</v>
      </c>
      <c r="AO21" s="5" t="n">
        <f aca="false">IF(AL21=0,0,IF($C21&gt;Eindleeftijd,1,VLOOKUP($C21-1,Ervaringssterfte,2,0)))</f>
        <v>0.5458</v>
      </c>
      <c r="AP21" s="5" t="n">
        <f aca="false">IF(AL21=0,0,IF($C21&gt;Eindleeftijd,1,VLOOKUP($C21-1,qx,$B21-1-StartjaarTafels+2,0)))</f>
        <v>0.0030919948</v>
      </c>
      <c r="AQ21" s="5" t="n">
        <f aca="false">1-AO21*AP21</f>
        <v>0.99831238923816</v>
      </c>
      <c r="AR21" s="5" t="n">
        <f aca="false">IF($AL21=0,AQ21,AR20*AQ21)</f>
        <v>0.985156399690391</v>
      </c>
      <c r="AS21" s="5" t="n">
        <f aca="false">IF(AL21=0,0,IF($E21&gt;Eindleeftijd,1,VLOOKUP($E21-1,Ervaringssterfte,5,0)))</f>
        <v>0.544698</v>
      </c>
      <c r="AT21" s="5" t="n">
        <f aca="false">IF(AL21=0,0,IF($E21&gt;Eindleeftijd,1,VLOOKUP($E21-1,qy,$B21-1-StartjaarTafels+2,0)))</f>
        <v>0.00198509901966282</v>
      </c>
      <c r="AU21" s="5" t="n">
        <f aca="false">1-AS21*AT21</f>
        <v>0.998918720534188</v>
      </c>
      <c r="AV21" s="5" t="n">
        <f aca="false">IF($AL21=0,AU21,AV20*AU21)</f>
        <v>0.990090998424037</v>
      </c>
      <c r="AW21" s="5" t="n">
        <f aca="false">$AN21*AV21*I21*H21</f>
        <v>8.88661457708887</v>
      </c>
      <c r="AX21" s="5" t="n">
        <f aca="false">AR21*AV21</f>
        <v>0.975394483373288</v>
      </c>
      <c r="AY21" s="5" t="n">
        <f aca="false">AN21*AX21*I21*H21</f>
        <v>8.75470522220101</v>
      </c>
      <c r="AZ21" s="9" t="n">
        <f aca="false">AW21-AY21</f>
        <v>0.131909354887858</v>
      </c>
      <c r="BA21" s="93" t="n">
        <f aca="false">$AN21*AR21*I21*H21</f>
        <v>8.84232382289727</v>
      </c>
      <c r="BB21" s="93" t="n">
        <f aca="false">1-AV21</f>
        <v>0.00990900157596297</v>
      </c>
      <c r="BC21" s="93" t="n">
        <f aca="false">BA21*BB21</f>
        <v>0.087618600696264</v>
      </c>
      <c r="BD21" s="93" t="n">
        <f aca="false">IF(C21=StartLeeftijdJaarUitkering,1,IF($C21 &gt; StartLeeftijdJaarUitkering, BD20*AU21, VLOOKUP($C21,Gehuwdheid,2,0)))</f>
        <v>0.8</v>
      </c>
      <c r="BE21" s="93" t="n">
        <f aca="false">IF(C21=StartLeeftijdJaarUitkering,1,IF($C21 &gt; StartLeeftijdJaarUitkering, BE20*AU21, VLOOKUP($C21,Gehuwdheid_ongehuwd,2,0)))</f>
        <v>0.9</v>
      </c>
      <c r="BF21" s="93" t="n">
        <f aca="false">BA21*(1-BD21)</f>
        <v>1.76846476457945</v>
      </c>
      <c r="BG21" s="93" t="n">
        <f aca="false">BA21*(1-BE21)</f>
        <v>0.884232382289727</v>
      </c>
      <c r="BI21" s="1" t="n">
        <f aca="false">A21</f>
        <v>17</v>
      </c>
      <c r="BJ21" s="15" t="n">
        <f aca="false">VLOOKUP(BI21,RTS,2,0)</f>
        <v>0.01668</v>
      </c>
      <c r="BK21" s="5" t="n">
        <f aca="false">(1/(1+BJ21))^BI21</f>
        <v>0.754861430357451</v>
      </c>
      <c r="BL21" s="5" t="n">
        <f aca="false">IF($C21&gt;Eindleeftijd,1,VLOOKUP($C21,Ervaringssterfte,3,0))</f>
        <v>0.5525</v>
      </c>
      <c r="BM21" s="5" t="n">
        <f aca="false">IF($C21&gt;Eindleeftijd,1,VLOOKUP($C21,qy,$B21-StartjaarTafels+2,0))</f>
        <v>0.00275675605547032</v>
      </c>
      <c r="BN21" s="5" t="n">
        <f aca="false">1-BL21*BM21</f>
        <v>0.998476892279353</v>
      </c>
      <c r="BO21" s="5" t="n">
        <f aca="false">IF($A21=1,BN21,BO20*BN21)</f>
        <v>0.985142261202432</v>
      </c>
      <c r="BP21" s="5" t="n">
        <f aca="false">IF($D21&gt;Eindleeftijd,1,VLOOKUP($D21,Ervaringssterfte,4,0))</f>
        <v>0.567666</v>
      </c>
      <c r="BQ21" s="5" t="n">
        <f aca="false">IF($D21&gt;Eindleeftijd,1,VLOOKUP($D21,qx,$B21-StartjaarTafels+2,0))</f>
        <v>0.0040553012</v>
      </c>
      <c r="BR21" s="5" t="n">
        <f aca="false">1-BP21*BQ21</f>
        <v>0.997697943389001</v>
      </c>
      <c r="BS21" s="5" t="n">
        <f aca="false">IF($BI21=1,BR21,BS20*BR21)</f>
        <v>0.979494131781907</v>
      </c>
      <c r="BT21" s="5" t="n">
        <f aca="false">$BK21*BS21*I21*G21</f>
        <v>8.61466249013155</v>
      </c>
      <c r="BU21" s="74" t="n">
        <f aca="false">BO21*BS21</f>
        <v>0.964941063818141</v>
      </c>
      <c r="BV21" s="5" t="n">
        <f aca="false">BK21*BU21*I21*G21</f>
        <v>8.48666808502398</v>
      </c>
      <c r="BW21" s="9" t="n">
        <f aca="false">BT21-BV21</f>
        <v>0.127994405107577</v>
      </c>
      <c r="BX21" s="93" t="n">
        <f aca="false">IF(C21=StartLeeftijdJaarUitkering,1,IF(C21 &gt; StartLeeftijdJaarUitkering, BX20*BR21, VLOOKUP(C21,Gehuwdheid,3,0)))</f>
        <v>0.75</v>
      </c>
      <c r="BY21" s="93" t="n">
        <f aca="false">IF(BI21=1,0,CA21*(BR21))</f>
        <v>0.00990580863325177</v>
      </c>
      <c r="BZ21" s="93" t="n">
        <f aca="false">(1-BN21)*BX21*IF(BI21=1,1,BO20)</f>
        <v>0.00112707499460609</v>
      </c>
      <c r="CA21" s="93" t="n">
        <f aca="false">IF(BI21=1,0,BZ20+BY20)</f>
        <v>0.00992866498211224</v>
      </c>
      <c r="CB21" s="93" t="n">
        <f aca="false">IF(BI21=1,0,CA21*BK20*I20*G20)</f>
        <v>0.0891152622349994</v>
      </c>
      <c r="CC21" s="93" t="n">
        <f aca="false">$BK21*BO21*I21*G21</f>
        <v>8.66433785528141</v>
      </c>
      <c r="CD21" s="93" t="n">
        <f aca="false">1-BS21</f>
        <v>0.020505868218093</v>
      </c>
      <c r="CE21" s="93" t="n">
        <f aca="false">CC21*CD21</f>
        <v>0.177669770257435</v>
      </c>
      <c r="CF21" s="93" t="n">
        <f aca="false">IF(C21=StartLeeftijdJaarUitkering,1,IF($C21 &gt; StartLeeftijdJaarUitkering, CF20*BR21, VLOOKUP($C21,Gehuwdheid_ongehuwd,3,0)))</f>
        <v>0.95</v>
      </c>
      <c r="CG21" s="93" t="n">
        <f aca="false">CC21*(1-BX21)</f>
        <v>2.16608446382035</v>
      </c>
      <c r="CH21" s="93" t="n">
        <f aca="false">CC21*(1-CF21)</f>
        <v>0.433216892764071</v>
      </c>
      <c r="CJ21" s="1" t="n">
        <f aca="false">BI21-1</f>
        <v>16</v>
      </c>
      <c r="CK21" s="15" t="n">
        <f aca="false">IF(CJ21=0,0,VLOOKUP(CJ21,RTS,2,0))</f>
        <v>0.01644</v>
      </c>
      <c r="CL21" s="5" t="n">
        <f aca="false">(1/(1+CK21))^CJ21</f>
        <v>0.770357011422811</v>
      </c>
      <c r="CM21" s="5" t="n">
        <f aca="false">IF(CJ21=0,0,IF($C21&gt;Eindleeftijd,1,VLOOKUP($C21-1,Ervaringssterfte,3,0)))</f>
        <v>0.5459</v>
      </c>
      <c r="CN21" s="5" t="n">
        <f aca="false">IF(CJ21=0,0,IF($C21&gt;Eindleeftijd,1,VLOOKUP($C21-1,qy,$B21-1-StartjaarTafels+2,0)))</f>
        <v>0.00256664943173068</v>
      </c>
      <c r="CO21" s="5" t="n">
        <f aca="false">1-CM21*CN21</f>
        <v>0.998598866075218</v>
      </c>
      <c r="CP21" s="5" t="n">
        <f aca="false">IF($CJ21=0,CO21,CP20*CO21)</f>
        <v>0.986645027861907</v>
      </c>
      <c r="CQ21" s="5" t="n">
        <f aca="false">IF(CJ21=0,0,IF($D21&gt;Eindleeftijd,1,VLOOKUP($D21-1,Ervaringssterfte,4,0)))</f>
        <v>0.557568</v>
      </c>
      <c r="CR21" s="5" t="n">
        <f aca="false">IF(CJ21=0,0,IF($D21&gt;Eindleeftijd,1,VLOOKUP($D21-1,qx,$B21-1-StartjaarTafels+2,0)))</f>
        <v>0.0037885794</v>
      </c>
      <c r="CS21" s="5" t="n">
        <f aca="false">1-CQ21*CR21</f>
        <v>0.997887609361101</v>
      </c>
      <c r="CT21" s="5" t="n">
        <f aca="false">IF($CJ21=0,CS21,CT20*CS21)</f>
        <v>0.981754185495002</v>
      </c>
      <c r="CU21" s="5" t="n">
        <f aca="false">IF(OR(Methode_partnerpensioen="Bepaald",C21&gt;=Eindleeftijd),1,VLOOKUP(C21-1,Gehuwdheid,3,0))</f>
        <v>0.75</v>
      </c>
      <c r="CV21" s="5" t="n">
        <f aca="false">$CL21*CT21*I21*G21*CU21</f>
        <v>6.60884030091043</v>
      </c>
      <c r="CW21" s="5" t="n">
        <f aca="false">CP21*CT21*CU21</f>
        <v>0.726482164275945</v>
      </c>
      <c r="CX21" s="5" t="n">
        <f aca="false">CL21*CW21*I21*G21</f>
        <v>6.52057942282666</v>
      </c>
      <c r="CY21" s="9" t="n">
        <f aca="false">CV21-CX21</f>
        <v>0.088260878083763</v>
      </c>
      <c r="CZ21" s="93" t="n">
        <f aca="false">$CL21*CP21*I21*G21</f>
        <v>8.8556850844681</v>
      </c>
      <c r="DA21" s="93" t="n">
        <f aca="false">1-CT21</f>
        <v>0.0182458145049981</v>
      </c>
      <c r="DB21" s="93" t="n">
        <f aca="false">CZ21*DA21</f>
        <v>0.161579187365883</v>
      </c>
      <c r="DC21" s="93" t="n">
        <f aca="false">IF(C21=StartLeeftijdJaarUitkering,1,IF($C21 &gt; StartLeeftijdJaarUitkering, DC20*CS21, VLOOKUP($C21,Gehuwdheid,3,0)))</f>
        <v>0.75</v>
      </c>
      <c r="DD21" s="93" t="n">
        <f aca="false">IF(C21=StartLeeftijdJaarUitkering,1,IF($C21 &gt; StartLeeftijdJaarUitkering, DD20*CS21, VLOOKUP($C21,Gehuwdheid_ongehuwd,3,0)))</f>
        <v>0.95</v>
      </c>
      <c r="DE21" s="93" t="n">
        <f aca="false">CZ21*(1-DC21)</f>
        <v>2.21392127111703</v>
      </c>
      <c r="DF21" s="93" t="n">
        <f aca="false">CZ21*(1-DD21)</f>
        <v>0.442784254223406</v>
      </c>
    </row>
    <row r="22" customFormat="false" ht="15" hidden="false" customHeight="true" outlineLevel="0" collapsed="false">
      <c r="A22" s="1" t="n">
        <f aca="false">A21+1</f>
        <v>18</v>
      </c>
      <c r="B22" s="1" t="n">
        <f aca="false">IF(A22=1,Berekeningsjaar,B21+1)</f>
        <v>2043</v>
      </c>
      <c r="C22" s="1" t="n">
        <f aca="false">IF(A22=1,LeeftijdJaarBerDatum,C21+1)</f>
        <v>58</v>
      </c>
      <c r="D22" s="1" t="n">
        <f aca="false">C22+Leeftijdsverschil_vm</f>
        <v>60</v>
      </c>
      <c r="E22" s="1" t="n">
        <f aca="false">C22-Leeftijdsverschil_mv</f>
        <v>55</v>
      </c>
      <c r="F22" s="5" t="n">
        <f aca="false">MIN(1,A22/Spreidingsduur)</f>
        <v>1</v>
      </c>
      <c r="G22" s="5" t="n">
        <f aca="false">IF(OR(AND(Coverage="BijzPP_voor",C22&gt;GrensLeeftijdDekking-1),AND(Coverage="BijzPP_na",C22&lt;GrensLeeftijdDekking)),0,IF(IsLevenslang,1,IF(D22&lt;EindLeeftijdJaarUitkering,1,0)))</f>
        <v>1</v>
      </c>
      <c r="H22" s="5" t="n">
        <f aca="false">IF(OR(AND(Coverage="BijzPP_voor",C22&gt;GrensLeeftijdDekking-1),AND(Coverage="BijzPP_na",C22&lt;GrensLeeftijdDekking)),0,IF(IsLevenslang,1,IF(E22&lt;EindLeeftijdJaarUitkering,1,0)))</f>
        <v>1</v>
      </c>
      <c r="I22" s="5" t="n">
        <f aca="false">(IF(StijgendeFunctieMeenemen=SchalingsfactorMeenemen,1,0)+IF(OR(StijgendeFunctieMeenemen,SchalingsfactorMeenemen),IF(StijgendeFunctieMeenemen,F22,0)*IF(SchalingsfactorMeenemen,SchalingsfactorPercentage,1),0))*(1+StijgingDalingUitkering)^(B22-1)</f>
        <v>11.6511607167637</v>
      </c>
      <c r="K22" s="1" t="n">
        <f aca="false">A22</f>
        <v>18</v>
      </c>
      <c r="L22" s="15" t="n">
        <f aca="false">VLOOKUP(K22,RTS,2,0)</f>
        <v>0.01692</v>
      </c>
      <c r="M22" s="5" t="n">
        <f aca="false">(1/(1+L22))^K22</f>
        <v>0.739329102466976</v>
      </c>
      <c r="N22" s="5" t="n">
        <f aca="false">IF($C22&gt;Eindleeftijd,1,VLOOKUP($C22,Ervaringssterfte,2,0))</f>
        <v>0.5632</v>
      </c>
      <c r="O22" s="5" t="n">
        <f aca="false">IF($C22&gt;Eindleeftijd,1,VLOOKUP($C22,qx,$B22-StartjaarTafels+2,0))</f>
        <v>0.0036501321</v>
      </c>
      <c r="P22" s="5" t="n">
        <f aca="false">1-N22*O22</f>
        <v>0.99794424560128</v>
      </c>
      <c r="Q22" s="5" t="n">
        <f aca="false">IF($K22=1,P22,Q21*P22)</f>
        <v>0.981297696286732</v>
      </c>
      <c r="R22" s="5" t="n">
        <f aca="false">IF($E22&gt;Eindleeftijd,1,VLOOKUP($E22,Ervaringssterfte,5,0))</f>
        <v>0.540045</v>
      </c>
      <c r="S22" s="74" t="n">
        <f aca="false">IF($E22&gt;Eindleeftijd,1,VLOOKUP($E22,qy,$B22-StartjaarTafels+2,0))</f>
        <v>0.00231600968918333</v>
      </c>
      <c r="T22" s="5" t="n">
        <f aca="false">1-R22*S22</f>
        <v>0.998749250547405</v>
      </c>
      <c r="U22" s="5" t="n">
        <f aca="false">IF($K22=1,T22,U21*T22)</f>
        <v>0.987715445667634</v>
      </c>
      <c r="V22" s="5" t="n">
        <f aca="false">$M22*U22*I22*H22</f>
        <v>8.50822252605243</v>
      </c>
      <c r="W22" s="92" t="n">
        <f aca="false">Q22*U22</f>
        <v>0.969242891420472</v>
      </c>
      <c r="X22" s="5" t="n">
        <f aca="false">M22*W22*I22*H22</f>
        <v>8.34909916431012</v>
      </c>
      <c r="Y22" s="9" t="n">
        <f aca="false">V22-X22</f>
        <v>0.159123361742303</v>
      </c>
      <c r="Z22" s="93" t="n">
        <f aca="false">IF(C22=StartLeeftijdJaarUitkering,1,IF(C22 &gt; StartLeeftijdJaarUitkering, Z21*T22, VLOOKUP(C22,Gehuwdheid,2,0)))</f>
        <v>0.8</v>
      </c>
      <c r="AA22" s="93" t="n">
        <f aca="false">IF(K22=1,0,AC22*(T22))</f>
        <v>0.0132599824027571</v>
      </c>
      <c r="AB22" s="93" t="n">
        <f aca="false">(1-P22)*Z22*IF(K22=1,1,Q21)</f>
        <v>0.00161717014912371</v>
      </c>
      <c r="AC22" s="93" t="n">
        <f aca="false">IF(K22=1,0,AB21+AA21)</f>
        <v>0.0132765880880406</v>
      </c>
      <c r="AD22" s="93" t="n">
        <f aca="false">IF(K22=1,0,AC22*M21*I21*H21)</f>
        <v>0.116767749481971</v>
      </c>
      <c r="AE22" s="93" t="n">
        <f aca="false">$M22*Q22*I22*H22</f>
        <v>8.45293976208568</v>
      </c>
      <c r="AF22" s="93" t="n">
        <f aca="false">1-U22</f>
        <v>0.0122845543323659</v>
      </c>
      <c r="AG22" s="93" t="n">
        <f aca="false">AE22*AF22</f>
        <v>0.103840597775557</v>
      </c>
      <c r="AH22" s="93" t="n">
        <f aca="false">IF(C22=StartLeeftijdJaarUitkering,1,IF(C22 &gt; StartLeeftijdJaarUitkering, AH21*T22, VLOOKUP(C22,Gehuwdheid_ongehuwd,2,0)))</f>
        <v>0.9</v>
      </c>
      <c r="AI22" s="93" t="n">
        <f aca="false">AE22*(1-Z22)</f>
        <v>1.69058795241714</v>
      </c>
      <c r="AJ22" s="93" t="n">
        <f aca="false">AE22*(1-AH22)</f>
        <v>0.845293976208568</v>
      </c>
      <c r="AL22" s="1" t="n">
        <f aca="false">K22-1</f>
        <v>17</v>
      </c>
      <c r="AM22" s="15" t="n">
        <f aca="false">IF(AL22=0,0,VLOOKUP(AL22,RTS,2,0))</f>
        <v>0.01668</v>
      </c>
      <c r="AN22" s="5" t="n">
        <f aca="false">(1/(1+AM22))^AL22</f>
        <v>0.754861430357451</v>
      </c>
      <c r="AO22" s="5" t="n">
        <f aca="false">IF(AL22=0,0,IF($C22&gt;Eindleeftijd,1,VLOOKUP($C22-1,Ervaringssterfte,2,0)))</f>
        <v>0.554</v>
      </c>
      <c r="AP22" s="5" t="n">
        <f aca="false">IF(AL22=0,0,IF($C22&gt;Eindleeftijd,1,VLOOKUP($C22-1,qx,$B22-1-StartjaarTafels+2,0)))</f>
        <v>0.0033662868</v>
      </c>
      <c r="AQ22" s="5" t="n">
        <f aca="false">1-AO22*AP22</f>
        <v>0.9981350771128</v>
      </c>
      <c r="AR22" s="5" t="n">
        <f aca="false">IF($AL22=0,AQ22,AR21*AQ22)</f>
        <v>0.983319158973136</v>
      </c>
      <c r="AS22" s="5" t="n">
        <f aca="false">IF(AL22=0,0,IF($E22&gt;Eindleeftijd,1,VLOOKUP($E22-1,Ervaringssterfte,5,0)))</f>
        <v>0.541431</v>
      </c>
      <c r="AT22" s="5" t="n">
        <f aca="false">IF(AL22=0,0,IF($E22&gt;Eindleeftijd,1,VLOOKUP($E22-1,qy,$B22-1-StartjaarTafels+2,0)))</f>
        <v>0.00212403173889297</v>
      </c>
      <c r="AU22" s="5" t="n">
        <f aca="false">1-AS22*AT22</f>
        <v>0.99884998337158</v>
      </c>
      <c r="AV22" s="5" t="n">
        <f aca="false">IF($AL22=0,AU22,AV21*AU22)</f>
        <v>0.9889523773122</v>
      </c>
      <c r="AW22" s="5" t="n">
        <f aca="false">$AN22*AV22*I22*H22</f>
        <v>8.69784787159376</v>
      </c>
      <c r="AX22" s="5" t="n">
        <f aca="false">AR22*AV22</f>
        <v>0.972455819923116</v>
      </c>
      <c r="AY22" s="5" t="n">
        <f aca="false">AN22*AX22*I22*H22</f>
        <v>8.55276045397186</v>
      </c>
      <c r="AZ22" s="9" t="n">
        <f aca="false">AW22-AY22</f>
        <v>0.1450874176219</v>
      </c>
      <c r="BA22" s="93" t="n">
        <f aca="false">$AN22*AR22*I22*H22</f>
        <v>8.64830364958197</v>
      </c>
      <c r="BB22" s="93" t="n">
        <f aca="false">1-AV22</f>
        <v>0.0110476226878001</v>
      </c>
      <c r="BC22" s="93" t="n">
        <f aca="false">BA22*BB22</f>
        <v>0.0955431956101064</v>
      </c>
      <c r="BD22" s="93" t="n">
        <f aca="false">IF(C22=StartLeeftijdJaarUitkering,1,IF($C22 &gt; StartLeeftijdJaarUitkering, BD21*AU22, VLOOKUP($C22,Gehuwdheid,2,0)))</f>
        <v>0.8</v>
      </c>
      <c r="BE22" s="93" t="n">
        <f aca="false">IF(C22=StartLeeftijdJaarUitkering,1,IF($C22 &gt; StartLeeftijdJaarUitkering, BE21*AU22, VLOOKUP($C22,Gehuwdheid_ongehuwd,2,0)))</f>
        <v>0.9</v>
      </c>
      <c r="BF22" s="93" t="n">
        <f aca="false">BA22*(1-BD22)</f>
        <v>1.72966072991639</v>
      </c>
      <c r="BG22" s="93" t="n">
        <f aca="false">BA22*(1-BE22)</f>
        <v>0.864830364958196</v>
      </c>
      <c r="BI22" s="1" t="n">
        <f aca="false">A22</f>
        <v>18</v>
      </c>
      <c r="BJ22" s="15" t="n">
        <f aca="false">VLOOKUP(BI22,RTS,2,0)</f>
        <v>0.01692</v>
      </c>
      <c r="BK22" s="5" t="n">
        <f aca="false">(1/(1+BJ22))^BI22</f>
        <v>0.739329102466976</v>
      </c>
      <c r="BL22" s="5" t="n">
        <f aca="false">IF($C22&gt;Eindleeftijd,1,VLOOKUP($C22,Ervaringssterfte,3,0))</f>
        <v>0.5531</v>
      </c>
      <c r="BM22" s="5" t="n">
        <f aca="false">IF($C22&gt;Eindleeftijd,1,VLOOKUP($C22,qy,$B22-StartjaarTafels+2,0))</f>
        <v>0.002959607378761</v>
      </c>
      <c r="BN22" s="5" t="n">
        <f aca="false">1-BL22*BM22</f>
        <v>0.998363041158807</v>
      </c>
      <c r="BO22" s="5" t="n">
        <f aca="false">IF($A22=1,BN22,BO21*BN22)</f>
        <v>0.983529623868125</v>
      </c>
      <c r="BP22" s="5" t="n">
        <f aca="false">IF($D22&gt;Eindleeftijd,1,VLOOKUP($D22,Ervaringssterfte,4,0))</f>
        <v>0.581823</v>
      </c>
      <c r="BQ22" s="5" t="n">
        <f aca="false">IF($D22&gt;Eindleeftijd,1,VLOOKUP($D22,qx,$B22-StartjaarTafels+2,0))</f>
        <v>0.0044170903</v>
      </c>
      <c r="BR22" s="5" t="n">
        <f aca="false">1-BP22*BQ22</f>
        <v>0.997430035270383</v>
      </c>
      <c r="BS22" s="5" t="n">
        <f aca="false">IF($BI22=1,BR22,BS21*BR22)</f>
        <v>0.976976866410361</v>
      </c>
      <c r="BT22" s="5" t="n">
        <f aca="false">$BK22*BS22*I22*G22</f>
        <v>8.41571995121137</v>
      </c>
      <c r="BU22" s="74" t="n">
        <f aca="false">BO22*BS22</f>
        <v>0.960885689948441</v>
      </c>
      <c r="BV22" s="5" t="n">
        <f aca="false">BK22*BU22*I22*G22</f>
        <v>8.27710987819439</v>
      </c>
      <c r="BW22" s="9" t="n">
        <f aca="false">BT22-BV22</f>
        <v>0.138610073016979</v>
      </c>
      <c r="BX22" s="93" t="n">
        <f aca="false">IF(C22=StartLeeftijdJaarUitkering,1,IF(C22 &gt; StartLeeftijdJaarUitkering, BX21*BR22, VLOOKUP(C22,Gehuwdheid,3,0)))</f>
        <v>0.75</v>
      </c>
      <c r="BY22" s="93" t="n">
        <f aca="false">IF(BI22=1,0,CA22*(BR22))</f>
        <v>0.0110045295060683</v>
      </c>
      <c r="BZ22" s="93" t="n">
        <f aca="false">(1-BN22)*BX22*IF(BI22=1,1,BO21)</f>
        <v>0.00120947800073095</v>
      </c>
      <c r="CA22" s="93" t="n">
        <f aca="false">IF(BI22=1,0,BZ21+BY21)</f>
        <v>0.0110328836278579</v>
      </c>
      <c r="CB22" s="93" t="n">
        <f aca="false">IF(BI22=1,0,CA22*BK21*I21*G21)</f>
        <v>0.0970343421802717</v>
      </c>
      <c r="CC22" s="93" t="n">
        <f aca="false">$BK22*BO22*I22*G22</f>
        <v>8.47216568044892</v>
      </c>
      <c r="CD22" s="93" t="n">
        <f aca="false">1-BS22</f>
        <v>0.0230231335896393</v>
      </c>
      <c r="CE22" s="93" t="n">
        <f aca="false">CC22*CD22</f>
        <v>0.195055802254533</v>
      </c>
      <c r="CF22" s="93" t="n">
        <f aca="false">IF(C22=StartLeeftijdJaarUitkering,1,IF($C22 &gt; StartLeeftijdJaarUitkering, CF21*BR22, VLOOKUP($C22,Gehuwdheid_ongehuwd,3,0)))</f>
        <v>0.95</v>
      </c>
      <c r="CG22" s="93" t="n">
        <f aca="false">CC22*(1-BX22)</f>
        <v>2.11804142011223</v>
      </c>
      <c r="CH22" s="93" t="n">
        <f aca="false">CC22*(1-CF22)</f>
        <v>0.423608284022447</v>
      </c>
      <c r="CJ22" s="1" t="n">
        <f aca="false">BI22-1</f>
        <v>17</v>
      </c>
      <c r="CK22" s="15" t="n">
        <f aca="false">IF(CJ22=0,0,VLOOKUP(CJ22,RTS,2,0))</f>
        <v>0.01668</v>
      </c>
      <c r="CL22" s="5" t="n">
        <f aca="false">(1/(1+CK22))^CJ22</f>
        <v>0.754861430357451</v>
      </c>
      <c r="CM22" s="5" t="n">
        <f aca="false">IF(CJ22=0,0,IF($C22&gt;Eindleeftijd,1,VLOOKUP($C22-1,Ervaringssterfte,3,0)))</f>
        <v>0.5525</v>
      </c>
      <c r="CN22" s="5" t="n">
        <f aca="false">IF(CJ22=0,0,IF($C22&gt;Eindleeftijd,1,VLOOKUP($C22-1,qy,$B22-1-StartjaarTafels+2,0)))</f>
        <v>0.00275675605547032</v>
      </c>
      <c r="CO22" s="5" t="n">
        <f aca="false">1-CM22*CN22</f>
        <v>0.998476892279353</v>
      </c>
      <c r="CP22" s="5" t="n">
        <f aca="false">IF($CJ22=0,CO22,CP21*CO22)</f>
        <v>0.985142261202432</v>
      </c>
      <c r="CQ22" s="5" t="n">
        <f aca="false">IF(CJ22=0,0,IF($D22&gt;Eindleeftijd,1,VLOOKUP($D22-1,Ervaringssterfte,4,0)))</f>
        <v>0.567666</v>
      </c>
      <c r="CR22" s="5" t="n">
        <f aca="false">IF(CJ22=0,0,IF($D22&gt;Eindleeftijd,1,VLOOKUP($D22-1,qx,$B22-1-StartjaarTafels+2,0)))</f>
        <v>0.0040553012</v>
      </c>
      <c r="CS22" s="5" t="n">
        <f aca="false">1-CQ22*CR22</f>
        <v>0.997697943389001</v>
      </c>
      <c r="CT22" s="5" t="n">
        <f aca="false">IF($CJ22=0,CS22,CT21*CS22)</f>
        <v>0.979494131781907</v>
      </c>
      <c r="CU22" s="5" t="n">
        <f aca="false">IF(OR(Methode_partnerpensioen="Bepaald",C22&gt;=Eindleeftijd),1,VLOOKUP(C22-1,Gehuwdheid,3,0))</f>
        <v>0.75</v>
      </c>
      <c r="CV22" s="5" t="n">
        <f aca="false">$CL22*CT22*I22*G22*CU22</f>
        <v>6.46099686759867</v>
      </c>
      <c r="CW22" s="5" t="n">
        <f aca="false">CP22*CT22*CU22</f>
        <v>0.723705797863606</v>
      </c>
      <c r="CX22" s="5" t="n">
        <f aca="false">CL22*CW22*I22*G22</f>
        <v>6.36500106376798</v>
      </c>
      <c r="CY22" s="9" t="n">
        <f aca="false">CV22-CX22</f>
        <v>0.0959958038306823</v>
      </c>
      <c r="CZ22" s="93" t="n">
        <f aca="false">$CL22*CP22*I22*G22</f>
        <v>8.66433785528141</v>
      </c>
      <c r="DA22" s="93" t="n">
        <f aca="false">1-CT22</f>
        <v>0.020505868218093</v>
      </c>
      <c r="DB22" s="93" t="n">
        <f aca="false">CZ22*DA22</f>
        <v>0.177669770257435</v>
      </c>
      <c r="DC22" s="93" t="n">
        <f aca="false">IF(C22=StartLeeftijdJaarUitkering,1,IF($C22 &gt; StartLeeftijdJaarUitkering, DC21*CS22, VLOOKUP($C22,Gehuwdheid,3,0)))</f>
        <v>0.75</v>
      </c>
      <c r="DD22" s="93" t="n">
        <f aca="false">IF(C22=StartLeeftijdJaarUitkering,1,IF($C22 &gt; StartLeeftijdJaarUitkering, DD21*CS22, VLOOKUP($C22,Gehuwdheid_ongehuwd,3,0)))</f>
        <v>0.95</v>
      </c>
      <c r="DE22" s="93" t="n">
        <f aca="false">CZ22*(1-DC22)</f>
        <v>2.16608446382035</v>
      </c>
      <c r="DF22" s="93" t="n">
        <f aca="false">CZ22*(1-DD22)</f>
        <v>0.433216892764071</v>
      </c>
    </row>
    <row r="23" customFormat="false" ht="15" hidden="false" customHeight="true" outlineLevel="0" collapsed="false">
      <c r="A23" s="1" t="n">
        <f aca="false">A22+1</f>
        <v>19</v>
      </c>
      <c r="B23" s="1" t="n">
        <f aca="false">IF(A23=1,Berekeningsjaar,B22+1)</f>
        <v>2044</v>
      </c>
      <c r="C23" s="1" t="n">
        <f aca="false">IF(A23=1,LeeftijdJaarBerDatum,C22+1)</f>
        <v>59</v>
      </c>
      <c r="D23" s="1" t="n">
        <f aca="false">C23+Leeftijdsverschil_vm</f>
        <v>61</v>
      </c>
      <c r="E23" s="1" t="n">
        <f aca="false">C23-Leeftijdsverschil_mv</f>
        <v>56</v>
      </c>
      <c r="F23" s="5" t="n">
        <f aca="false">MIN(1,A23/Spreidingsduur)</f>
        <v>1</v>
      </c>
      <c r="G23" s="5" t="n">
        <f aca="false">IF(OR(AND(Coverage="BijzPP_voor",C23&gt;GrensLeeftijdDekking-1),AND(Coverage="BijzPP_na",C23&lt;GrensLeeftijdDekking)),0,IF(IsLevenslang,1,IF(D23&lt;EindLeeftijdJaarUitkering,1,0)))</f>
        <v>1</v>
      </c>
      <c r="H23" s="5" t="n">
        <f aca="false">IF(OR(AND(Coverage="BijzPP_voor",C23&gt;GrensLeeftijdDekking-1),AND(Coverage="BijzPP_na",C23&lt;GrensLeeftijdDekking)),0,IF(IsLevenslang,1,IF(E23&lt;EindLeeftijdJaarUitkering,1,0)))</f>
        <v>1</v>
      </c>
      <c r="I23" s="5" t="n">
        <f aca="false">(IF(StijgendeFunctieMeenemen=SchalingsfactorMeenemen,1,0)+IF(OR(StijgendeFunctieMeenemen,SchalingsfactorMeenemen),IF(StijgendeFunctieMeenemen,F23,0)*IF(SchalingsfactorMeenemen,SchalingsfactorPercentage,1),0))*(1+StijgingDalingUitkering)^(B23-1)</f>
        <v>11.6511607167637</v>
      </c>
      <c r="K23" s="1" t="n">
        <f aca="false">A23</f>
        <v>19</v>
      </c>
      <c r="L23" s="15" t="n">
        <f aca="false">VLOOKUP(K23,RTS,2,0)</f>
        <v>0.01715</v>
      </c>
      <c r="M23" s="5" t="n">
        <f aca="false">(1/(1+L23))^K23</f>
        <v>0.723910598105611</v>
      </c>
      <c r="N23" s="5" t="n">
        <f aca="false">IF($C23&gt;Eindleeftijd,1,VLOOKUP($C23,Ervaringssterfte,2,0))</f>
        <v>0.5734</v>
      </c>
      <c r="O23" s="5" t="n">
        <f aca="false">IF($C23&gt;Eindleeftijd,1,VLOOKUP($C23,qx,$B23-StartjaarTafels+2,0))</f>
        <v>0.0039064153</v>
      </c>
      <c r="P23" s="5" t="n">
        <f aca="false">1-N23*O23</f>
        <v>0.99776006146698</v>
      </c>
      <c r="Q23" s="5" t="n">
        <f aca="false">IF($K23=1,P23,Q22*P23)</f>
        <v>0.979099649764455</v>
      </c>
      <c r="R23" s="5" t="n">
        <f aca="false">IF($E23&gt;Eindleeftijd,1,VLOOKUP($E23,Ervaringssterfte,5,0))</f>
        <v>0.540441</v>
      </c>
      <c r="S23" s="74" t="n">
        <f aca="false">IF($E23&gt;Eindleeftijd,1,VLOOKUP($E23,qy,$B23-StartjaarTafels+2,0))</f>
        <v>0.00245641492320337</v>
      </c>
      <c r="T23" s="5" t="n">
        <f aca="false">1-R23*S23</f>
        <v>0.998672452662489</v>
      </c>
      <c r="U23" s="5" t="n">
        <f aca="false">IF($K23=1,T23,U22*T23)</f>
        <v>0.98640420665752</v>
      </c>
      <c r="V23" s="5" t="n">
        <f aca="false">$M23*U23*I23*H23</f>
        <v>8.3197263810897</v>
      </c>
      <c r="W23" s="92" t="n">
        <f aca="false">Q23*U23</f>
        <v>0.965788013264563</v>
      </c>
      <c r="X23" s="5" t="n">
        <f aca="false">M23*W23*I23*H23</f>
        <v>8.14584118586102</v>
      </c>
      <c r="Y23" s="9" t="n">
        <f aca="false">V23-X23</f>
        <v>0.173885195228674</v>
      </c>
      <c r="Z23" s="93" t="n">
        <f aca="false">IF(C23=StartLeeftijdJaarUitkering,1,IF(C23 &gt; StartLeeftijdJaarUitkering, Z22*T23, VLOOKUP(C23,Gehuwdheid,2,0)))</f>
        <v>0.8</v>
      </c>
      <c r="AA23" s="93" t="n">
        <f aca="false">IF(K23=1,0,AC23*(T23))</f>
        <v>0.0148574024276208</v>
      </c>
      <c r="AB23" s="93" t="n">
        <f aca="false">(1-P23)*Z23*IF(K23=1,1,Q22)</f>
        <v>0.00175843721782109</v>
      </c>
      <c r="AC23" s="93" t="n">
        <f aca="false">IF(K23=1,0,AB22+AA22)</f>
        <v>0.0148771525518808</v>
      </c>
      <c r="AD23" s="93" t="n">
        <f aca="false">IF(K23=1,0,AC23*M22*I22*H22)</f>
        <v>0.128152419829652</v>
      </c>
      <c r="AE23" s="93" t="n">
        <f aca="false">$M23*Q23*I23*H23</f>
        <v>8.25811683575805</v>
      </c>
      <c r="AF23" s="93" t="n">
        <f aca="false">1-U23</f>
        <v>0.0135957933424804</v>
      </c>
      <c r="AG23" s="93" t="n">
        <f aca="false">AE23*AF23</f>
        <v>0.112275649897025</v>
      </c>
      <c r="AH23" s="93" t="n">
        <f aca="false">IF(C23=StartLeeftijdJaarUitkering,1,IF(C23 &gt; StartLeeftijdJaarUitkering, AH22*T23, VLOOKUP(C23,Gehuwdheid_ongehuwd,2,0)))</f>
        <v>0.9</v>
      </c>
      <c r="AI23" s="93" t="n">
        <f aca="false">AE23*(1-Z23)</f>
        <v>1.65162336715161</v>
      </c>
      <c r="AJ23" s="93" t="n">
        <f aca="false">AE23*(1-AH23)</f>
        <v>0.825811683575805</v>
      </c>
      <c r="AL23" s="1" t="n">
        <f aca="false">K23-1</f>
        <v>18</v>
      </c>
      <c r="AM23" s="15" t="n">
        <f aca="false">IF(AL23=0,0,VLOOKUP(AL23,RTS,2,0))</f>
        <v>0.01692</v>
      </c>
      <c r="AN23" s="5" t="n">
        <f aca="false">(1/(1+AM23))^AL23</f>
        <v>0.739329102466976</v>
      </c>
      <c r="AO23" s="5" t="n">
        <f aca="false">IF(AL23=0,0,IF($C23&gt;Eindleeftijd,1,VLOOKUP($C23-1,Ervaringssterfte,2,0)))</f>
        <v>0.5632</v>
      </c>
      <c r="AP23" s="5" t="n">
        <f aca="false">IF(AL23=0,0,IF($C23&gt;Eindleeftijd,1,VLOOKUP($C23-1,qx,$B23-1-StartjaarTafels+2,0)))</f>
        <v>0.0036501321</v>
      </c>
      <c r="AQ23" s="5" t="n">
        <f aca="false">1-AO23*AP23</f>
        <v>0.99794424560128</v>
      </c>
      <c r="AR23" s="5" t="n">
        <f aca="false">IF($AL23=0,AQ23,AR22*AQ23)</f>
        <v>0.981297696286732</v>
      </c>
      <c r="AS23" s="5" t="n">
        <f aca="false">IF(AL23=0,0,IF($E23&gt;Eindleeftijd,1,VLOOKUP($E23-1,Ervaringssterfte,5,0)))</f>
        <v>0.540045</v>
      </c>
      <c r="AT23" s="5" t="n">
        <f aca="false">IF(AL23=0,0,IF($E23&gt;Eindleeftijd,1,VLOOKUP($E23-1,qy,$B23-1-StartjaarTafels+2,0)))</f>
        <v>0.00231600968918333</v>
      </c>
      <c r="AU23" s="5" t="n">
        <f aca="false">1-AS23*AT23</f>
        <v>0.998749250547405</v>
      </c>
      <c r="AV23" s="5" t="n">
        <f aca="false">IF($AL23=0,AU23,AV22*AU23)</f>
        <v>0.987715445667634</v>
      </c>
      <c r="AW23" s="5" t="n">
        <f aca="false">$AN23*AV23*I23*H23</f>
        <v>8.50822252605243</v>
      </c>
      <c r="AX23" s="5" t="n">
        <f aca="false">AR23*AV23</f>
        <v>0.969242891420472</v>
      </c>
      <c r="AY23" s="5" t="n">
        <f aca="false">AN23*AX23*I23*H23</f>
        <v>8.34909916431012</v>
      </c>
      <c r="AZ23" s="9" t="n">
        <f aca="false">AW23-AY23</f>
        <v>0.159123361742303</v>
      </c>
      <c r="BA23" s="93" t="n">
        <f aca="false">$AN23*AR23*I23*H23</f>
        <v>8.45293976208568</v>
      </c>
      <c r="BB23" s="93" t="n">
        <f aca="false">1-AV23</f>
        <v>0.0122845543323659</v>
      </c>
      <c r="BC23" s="93" t="n">
        <f aca="false">BA23*BB23</f>
        <v>0.103840597775557</v>
      </c>
      <c r="BD23" s="93" t="n">
        <f aca="false">IF(C23=StartLeeftijdJaarUitkering,1,IF($C23 &gt; StartLeeftijdJaarUitkering, BD22*AU23, VLOOKUP($C23,Gehuwdheid,2,0)))</f>
        <v>0.8</v>
      </c>
      <c r="BE23" s="93" t="n">
        <f aca="false">IF(C23=StartLeeftijdJaarUitkering,1,IF($C23 &gt; StartLeeftijdJaarUitkering, BE22*AU23, VLOOKUP($C23,Gehuwdheid_ongehuwd,2,0)))</f>
        <v>0.9</v>
      </c>
      <c r="BF23" s="93" t="n">
        <f aca="false">BA23*(1-BD23)</f>
        <v>1.69058795241714</v>
      </c>
      <c r="BG23" s="93" t="n">
        <f aca="false">BA23*(1-BE23)</f>
        <v>0.845293976208568</v>
      </c>
      <c r="BI23" s="1" t="n">
        <f aca="false">A23</f>
        <v>19</v>
      </c>
      <c r="BJ23" s="15" t="n">
        <f aca="false">VLOOKUP(BI23,RTS,2,0)</f>
        <v>0.01715</v>
      </c>
      <c r="BK23" s="5" t="n">
        <f aca="false">(1/(1+BJ23))^BI23</f>
        <v>0.723910598105611</v>
      </c>
      <c r="BL23" s="5" t="n">
        <f aca="false">IF($C23&gt;Eindleeftijd,1,VLOOKUP($C23,Ervaringssterfte,3,0))</f>
        <v>0.5641</v>
      </c>
      <c r="BM23" s="5" t="n">
        <f aca="false">IF($C23&gt;Eindleeftijd,1,VLOOKUP($C23,qy,$B23-StartjaarTafels+2,0))</f>
        <v>0.00315522906389332</v>
      </c>
      <c r="BN23" s="5" t="n">
        <f aca="false">1-BL23*BM23</f>
        <v>0.998220135285058</v>
      </c>
      <c r="BO23" s="5" t="n">
        <f aca="false">IF($A23=1,BN23,BO22*BN23)</f>
        <v>0.981779074194501</v>
      </c>
      <c r="BP23" s="5" t="n">
        <f aca="false">IF($D23&gt;Eindleeftijd,1,VLOOKUP($D23,Ervaringssterfte,4,0))</f>
        <v>0.596772</v>
      </c>
      <c r="BQ23" s="5" t="n">
        <f aca="false">IF($D23&gt;Eindleeftijd,1,VLOOKUP($D23,qx,$B23-StartjaarTafels+2,0))</f>
        <v>0.0047393313</v>
      </c>
      <c r="BR23" s="5" t="n">
        <f aca="false">1-BP23*BQ23</f>
        <v>0.997171699781436</v>
      </c>
      <c r="BS23" s="5" t="n">
        <f aca="false">IF($BI23=1,BR23,BS22*BR23)</f>
        <v>0.974213682525561</v>
      </c>
      <c r="BT23" s="5" t="n">
        <f aca="false">$BK23*BS23*I23*G23</f>
        <v>8.21690663991722</v>
      </c>
      <c r="BU23" s="74" t="n">
        <f aca="false">BO23*BS23</f>
        <v>0.956462607297561</v>
      </c>
      <c r="BV23" s="5" t="n">
        <f aca="false">BK23*BU23*I23*G23</f>
        <v>8.06718699368058</v>
      </c>
      <c r="BW23" s="9" t="n">
        <f aca="false">BT23-BV23</f>
        <v>0.149719646236642</v>
      </c>
      <c r="BX23" s="93" t="n">
        <f aca="false">IF(C23=StartLeeftijdJaarUitkering,1,IF(C23 &gt; StartLeeftijdJaarUitkering, BX22*BR23, VLOOKUP(C23,Gehuwdheid,3,0)))</f>
        <v>0.75</v>
      </c>
      <c r="BY23" s="93" t="n">
        <f aca="false">IF(BI23=1,0,CA23*(BR23))</f>
        <v>0.0121794626266982</v>
      </c>
      <c r="BZ23" s="93" t="n">
        <f aca="false">(1-BN23)*BX23*IF(BI23=1,1,BO22)</f>
        <v>0.00131291225521742</v>
      </c>
      <c r="CA23" s="93" t="n">
        <f aca="false">IF(BI23=1,0,BZ22+BY22)</f>
        <v>0.0122140075067993</v>
      </c>
      <c r="CB23" s="93" t="n">
        <f aca="false">IF(BI23=1,0,CA23*BK22*I22*G22)</f>
        <v>0.105211976038787</v>
      </c>
      <c r="CC23" s="93" t="n">
        <f aca="false">$BK23*BO23*I23*G23</f>
        <v>8.28071616974946</v>
      </c>
      <c r="CD23" s="93" t="n">
        <f aca="false">1-BS23</f>
        <v>0.0257863174744393</v>
      </c>
      <c r="CE23" s="93" t="n">
        <f aca="false">CC23*CD23</f>
        <v>0.213529176068882</v>
      </c>
      <c r="CF23" s="93" t="n">
        <f aca="false">IF(C23=StartLeeftijdJaarUitkering,1,IF($C23 &gt; StartLeeftijdJaarUitkering, CF22*BR23, VLOOKUP($C23,Gehuwdheid_ongehuwd,3,0)))</f>
        <v>0.95</v>
      </c>
      <c r="CG23" s="93" t="n">
        <f aca="false">CC23*(1-BX23)</f>
        <v>2.07017904243737</v>
      </c>
      <c r="CH23" s="93" t="n">
        <f aca="false">CC23*(1-CF23)</f>
        <v>0.414035808487473</v>
      </c>
      <c r="CJ23" s="1" t="n">
        <f aca="false">BI23-1</f>
        <v>18</v>
      </c>
      <c r="CK23" s="15" t="n">
        <f aca="false">IF(CJ23=0,0,VLOOKUP(CJ23,RTS,2,0))</f>
        <v>0.01692</v>
      </c>
      <c r="CL23" s="5" t="n">
        <f aca="false">(1/(1+CK23))^CJ23</f>
        <v>0.739329102466976</v>
      </c>
      <c r="CM23" s="5" t="n">
        <f aca="false">IF(CJ23=0,0,IF($C23&gt;Eindleeftijd,1,VLOOKUP($C23-1,Ervaringssterfte,3,0)))</f>
        <v>0.5531</v>
      </c>
      <c r="CN23" s="5" t="n">
        <f aca="false">IF(CJ23=0,0,IF($C23&gt;Eindleeftijd,1,VLOOKUP($C23-1,qy,$B23-1-StartjaarTafels+2,0)))</f>
        <v>0.002959607378761</v>
      </c>
      <c r="CO23" s="5" t="n">
        <f aca="false">1-CM23*CN23</f>
        <v>0.998363041158807</v>
      </c>
      <c r="CP23" s="5" t="n">
        <f aca="false">IF($CJ23=0,CO23,CP22*CO23)</f>
        <v>0.983529623868125</v>
      </c>
      <c r="CQ23" s="5" t="n">
        <f aca="false">IF(CJ23=0,0,IF($D23&gt;Eindleeftijd,1,VLOOKUP($D23-1,Ervaringssterfte,4,0)))</f>
        <v>0.581823</v>
      </c>
      <c r="CR23" s="5" t="n">
        <f aca="false">IF(CJ23=0,0,IF($D23&gt;Eindleeftijd,1,VLOOKUP($D23-1,qx,$B23-1-StartjaarTafels+2,0)))</f>
        <v>0.0044170903</v>
      </c>
      <c r="CS23" s="5" t="n">
        <f aca="false">1-CQ23*CR23</f>
        <v>0.997430035270383</v>
      </c>
      <c r="CT23" s="5" t="n">
        <f aca="false">IF($CJ23=0,CS23,CT22*CS23)</f>
        <v>0.976976866410361</v>
      </c>
      <c r="CU23" s="5" t="n">
        <f aca="false">IF(OR(Methode_partnerpensioen="Bepaald",C23&gt;=Eindleeftijd),1,VLOOKUP(C23-1,Gehuwdheid,3,0))</f>
        <v>0.75</v>
      </c>
      <c r="CV23" s="5" t="n">
        <f aca="false">$CL23*CT23*I23*G23*CU23</f>
        <v>6.31178996340853</v>
      </c>
      <c r="CW23" s="5" t="n">
        <f aca="false">CP23*CT23*CU23</f>
        <v>0.720664267461331</v>
      </c>
      <c r="CX23" s="5" t="n">
        <f aca="false">CL23*CW23*I23*G23</f>
        <v>6.2078324086458</v>
      </c>
      <c r="CY23" s="9" t="n">
        <f aca="false">CV23-CX23</f>
        <v>0.103957554762734</v>
      </c>
      <c r="CZ23" s="93" t="n">
        <f aca="false">$CL23*CP23*I23*G23</f>
        <v>8.47216568044892</v>
      </c>
      <c r="DA23" s="93" t="n">
        <f aca="false">1-CT23</f>
        <v>0.0230231335896393</v>
      </c>
      <c r="DB23" s="93" t="n">
        <f aca="false">CZ23*DA23</f>
        <v>0.195055802254533</v>
      </c>
      <c r="DC23" s="93" t="n">
        <f aca="false">IF(C23=StartLeeftijdJaarUitkering,1,IF($C23 &gt; StartLeeftijdJaarUitkering, DC22*CS23, VLOOKUP($C23,Gehuwdheid,3,0)))</f>
        <v>0.75</v>
      </c>
      <c r="DD23" s="93" t="n">
        <f aca="false">IF(C23=StartLeeftijdJaarUitkering,1,IF($C23 &gt; StartLeeftijdJaarUitkering, DD22*CS23, VLOOKUP($C23,Gehuwdheid_ongehuwd,3,0)))</f>
        <v>0.95</v>
      </c>
      <c r="DE23" s="93" t="n">
        <f aca="false">CZ23*(1-DC23)</f>
        <v>2.11804142011223</v>
      </c>
      <c r="DF23" s="93" t="n">
        <f aca="false">CZ23*(1-DD23)</f>
        <v>0.423608284022447</v>
      </c>
    </row>
    <row r="24" customFormat="false" ht="15" hidden="false" customHeight="true" outlineLevel="0" collapsed="false">
      <c r="A24" s="1" t="n">
        <f aca="false">A23+1</f>
        <v>20</v>
      </c>
      <c r="B24" s="1" t="n">
        <f aca="false">IF(A24=1,Berekeningsjaar,B23+1)</f>
        <v>2045</v>
      </c>
      <c r="C24" s="1" t="n">
        <f aca="false">IF(A24=1,LeeftijdJaarBerDatum,C23+1)</f>
        <v>60</v>
      </c>
      <c r="D24" s="1" t="n">
        <f aca="false">C24+Leeftijdsverschil_vm</f>
        <v>62</v>
      </c>
      <c r="E24" s="1" t="n">
        <f aca="false">C24-Leeftijdsverschil_mv</f>
        <v>57</v>
      </c>
      <c r="F24" s="5" t="n">
        <f aca="false">MIN(1,A24/Spreidingsduur)</f>
        <v>1</v>
      </c>
      <c r="G24" s="5" t="n">
        <f aca="false">IF(OR(AND(Coverage="BijzPP_voor",C24&gt;GrensLeeftijdDekking-1),AND(Coverage="BijzPP_na",C24&lt;GrensLeeftijdDekking)),0,IF(IsLevenslang,1,IF(D24&lt;EindLeeftijdJaarUitkering,1,0)))</f>
        <v>1</v>
      </c>
      <c r="H24" s="5" t="n">
        <f aca="false">IF(OR(AND(Coverage="BijzPP_voor",C24&gt;GrensLeeftijdDekking-1),AND(Coverage="BijzPP_na",C24&lt;GrensLeeftijdDekking)),0,IF(IsLevenslang,1,IF(E24&lt;EindLeeftijdJaarUitkering,1,0)))</f>
        <v>1</v>
      </c>
      <c r="I24" s="5" t="n">
        <f aca="false">(IF(StijgendeFunctieMeenemen=SchalingsfactorMeenemen,1,0)+IF(OR(StijgendeFunctieMeenemen,SchalingsfactorMeenemen),IF(StijgendeFunctieMeenemen,F24,0)*IF(SchalingsfactorMeenemen,SchalingsfactorPercentage,1),0))*(1+StijgingDalingUitkering)^(B24-1)</f>
        <v>11.6511607167637</v>
      </c>
      <c r="K24" s="1" t="n">
        <f aca="false">A24</f>
        <v>20</v>
      </c>
      <c r="L24" s="15" t="n">
        <f aca="false">VLOOKUP(K24,RTS,2,0)</f>
        <v>0.01738</v>
      </c>
      <c r="M24" s="5" t="n">
        <f aca="false">(1/(1+L24))^K24</f>
        <v>0.708493846433634</v>
      </c>
      <c r="N24" s="5" t="n">
        <f aca="false">IF($C24&gt;Eindleeftijd,1,VLOOKUP($C24,Ervaringssterfte,2,0))</f>
        <v>0.5877</v>
      </c>
      <c r="O24" s="5" t="n">
        <f aca="false">IF($C24&gt;Eindleeftijd,1,VLOOKUP($C24,qx,$B24-StartjaarTafels+2,0))</f>
        <v>0.0042528064</v>
      </c>
      <c r="P24" s="5" t="n">
        <f aca="false">1-N24*O24</f>
        <v>0.99750062567872</v>
      </c>
      <c r="Q24" s="5" t="n">
        <f aca="false">IF($K24=1,P24,Q23*P24)</f>
        <v>0.97665251324186</v>
      </c>
      <c r="R24" s="5" t="n">
        <f aca="false">IF($E24&gt;Eindleeftijd,1,VLOOKUP($E24,Ervaringssterfte,5,0))</f>
        <v>0.546975</v>
      </c>
      <c r="S24" s="74" t="n">
        <f aca="false">IF($E24&gt;Eindleeftijd,1,VLOOKUP($E24,qy,$B24-StartjaarTafels+2,0))</f>
        <v>0.00263815845210713</v>
      </c>
      <c r="T24" s="5" t="n">
        <f aca="false">1-R24*S24</f>
        <v>0.998556993280659</v>
      </c>
      <c r="U24" s="5" t="n">
        <f aca="false">IF($K24=1,T24,U23*T24)</f>
        <v>0.984980818759326</v>
      </c>
      <c r="V24" s="5" t="n">
        <f aca="false">$M24*U24*I24*H24</f>
        <v>8.13079569972296</v>
      </c>
      <c r="W24" s="92" t="n">
        <f aca="false">Q24*U24</f>
        <v>0.961983992136321</v>
      </c>
      <c r="X24" s="5" t="n">
        <f aca="false">M24*W24*I24*H24</f>
        <v>7.94096205479054</v>
      </c>
      <c r="Y24" s="9" t="n">
        <f aca="false">V24-X24</f>
        <v>0.189833644932424</v>
      </c>
      <c r="Z24" s="93" t="n">
        <f aca="false">IF(C24=StartLeeftijdJaarUitkering,1,IF(C24 &gt; StartLeeftijdJaarUitkering, Z23*T24, VLOOKUP(C24,Gehuwdheid,2,0)))</f>
        <v>0.8</v>
      </c>
      <c r="AA24" s="93" t="n">
        <f aca="false">IF(K24=1,0,AC24*(T24))</f>
        <v>0.0165918628771861</v>
      </c>
      <c r="AB24" s="93" t="n">
        <f aca="false">(1-P24)*Z24*IF(K24=1,1,Q23)</f>
        <v>0.00195770921807642</v>
      </c>
      <c r="AC24" s="93" t="n">
        <f aca="false">IF(K24=1,0,AB23+AA23)</f>
        <v>0.0166158396454419</v>
      </c>
      <c r="AD24" s="93" t="n">
        <f aca="false">IF(K24=1,0,AC24*M23*I23*H23)</f>
        <v>0.1401446166887</v>
      </c>
      <c r="AE24" s="93" t="n">
        <f aca="false">$M24*Q24*I24*H24</f>
        <v>8.06204740595142</v>
      </c>
      <c r="AF24" s="93" t="n">
        <f aca="false">1-U24</f>
        <v>0.0150191812406737</v>
      </c>
      <c r="AG24" s="93" t="n">
        <f aca="false">AE24*AF24</f>
        <v>0.121085351160888</v>
      </c>
      <c r="AH24" s="93" t="n">
        <f aca="false">IF(C24=StartLeeftijdJaarUitkering,1,IF(C24 &gt; StartLeeftijdJaarUitkering, AH23*T24, VLOOKUP(C24,Gehuwdheid_ongehuwd,2,0)))</f>
        <v>0.9</v>
      </c>
      <c r="AI24" s="93" t="n">
        <f aca="false">AE24*(1-Z24)</f>
        <v>1.61240948119028</v>
      </c>
      <c r="AJ24" s="93" t="n">
        <f aca="false">AE24*(1-AH24)</f>
        <v>0.806204740595142</v>
      </c>
      <c r="AL24" s="1" t="n">
        <f aca="false">K24-1</f>
        <v>19</v>
      </c>
      <c r="AM24" s="15" t="n">
        <f aca="false">IF(AL24=0,0,VLOOKUP(AL24,RTS,2,0))</f>
        <v>0.01715</v>
      </c>
      <c r="AN24" s="5" t="n">
        <f aca="false">(1/(1+AM24))^AL24</f>
        <v>0.723910598105611</v>
      </c>
      <c r="AO24" s="5" t="n">
        <f aca="false">IF(AL24=0,0,IF($C24&gt;Eindleeftijd,1,VLOOKUP($C24-1,Ervaringssterfte,2,0)))</f>
        <v>0.5734</v>
      </c>
      <c r="AP24" s="5" t="n">
        <f aca="false">IF(AL24=0,0,IF($C24&gt;Eindleeftijd,1,VLOOKUP($C24-1,qx,$B24-1-StartjaarTafels+2,0)))</f>
        <v>0.0039064153</v>
      </c>
      <c r="AQ24" s="5" t="n">
        <f aca="false">1-AO24*AP24</f>
        <v>0.99776006146698</v>
      </c>
      <c r="AR24" s="5" t="n">
        <f aca="false">IF($AL24=0,AQ24,AR23*AQ24)</f>
        <v>0.979099649764455</v>
      </c>
      <c r="AS24" s="5" t="n">
        <f aca="false">IF(AL24=0,0,IF($E24&gt;Eindleeftijd,1,VLOOKUP($E24-1,Ervaringssterfte,5,0)))</f>
        <v>0.540441</v>
      </c>
      <c r="AT24" s="5" t="n">
        <f aca="false">IF(AL24=0,0,IF($E24&gt;Eindleeftijd,1,VLOOKUP($E24-1,qy,$B24-1-StartjaarTafels+2,0)))</f>
        <v>0.00245641492320337</v>
      </c>
      <c r="AU24" s="5" t="n">
        <f aca="false">1-AS24*AT24</f>
        <v>0.998672452662489</v>
      </c>
      <c r="AV24" s="5" t="n">
        <f aca="false">IF($AL24=0,AU24,AV23*AU24)</f>
        <v>0.98640420665752</v>
      </c>
      <c r="AW24" s="5" t="n">
        <f aca="false">$AN24*AV24*I24*H24</f>
        <v>8.3197263810897</v>
      </c>
      <c r="AX24" s="5" t="n">
        <f aca="false">AR24*AV24</f>
        <v>0.965788013264563</v>
      </c>
      <c r="AY24" s="5" t="n">
        <f aca="false">AN24*AX24*I24*H24</f>
        <v>8.14584118586102</v>
      </c>
      <c r="AZ24" s="9" t="n">
        <f aca="false">AW24-AY24</f>
        <v>0.173885195228674</v>
      </c>
      <c r="BA24" s="93" t="n">
        <f aca="false">$AN24*AR24*I24*H24</f>
        <v>8.25811683575805</v>
      </c>
      <c r="BB24" s="93" t="n">
        <f aca="false">1-AV24</f>
        <v>0.0135957933424804</v>
      </c>
      <c r="BC24" s="93" t="n">
        <f aca="false">BA24*BB24</f>
        <v>0.112275649897025</v>
      </c>
      <c r="BD24" s="93" t="n">
        <f aca="false">IF(C24=StartLeeftijdJaarUitkering,1,IF($C24 &gt; StartLeeftijdJaarUitkering, BD23*AU24, VLOOKUP($C24,Gehuwdheid,2,0)))</f>
        <v>0.8</v>
      </c>
      <c r="BE24" s="93" t="n">
        <f aca="false">IF(C24=StartLeeftijdJaarUitkering,1,IF($C24 &gt; StartLeeftijdJaarUitkering, BE23*AU24, VLOOKUP($C24,Gehuwdheid_ongehuwd,2,0)))</f>
        <v>0.9</v>
      </c>
      <c r="BF24" s="93" t="n">
        <f aca="false">BA24*(1-BD24)</f>
        <v>1.65162336715161</v>
      </c>
      <c r="BG24" s="93" t="n">
        <f aca="false">BA24*(1-BE24)</f>
        <v>0.825811683575805</v>
      </c>
      <c r="BI24" s="1" t="n">
        <f aca="false">A24</f>
        <v>20</v>
      </c>
      <c r="BJ24" s="15" t="n">
        <f aca="false">VLOOKUP(BI24,RTS,2,0)</f>
        <v>0.01738</v>
      </c>
      <c r="BK24" s="5" t="n">
        <f aca="false">(1/(1+BJ24))^BI24</f>
        <v>0.708493846433634</v>
      </c>
      <c r="BL24" s="5" t="n">
        <f aca="false">IF($C24&gt;Eindleeftijd,1,VLOOKUP($C24,Ervaringssterfte,3,0))</f>
        <v>0.5742</v>
      </c>
      <c r="BM24" s="5" t="n">
        <f aca="false">IF($C24&gt;Eindleeftijd,1,VLOOKUP($C24,qy,$B24-StartjaarTafels+2,0))</f>
        <v>0.00344478785591296</v>
      </c>
      <c r="BN24" s="5" t="n">
        <f aca="false">1-BL24*BM24</f>
        <v>0.998022002813135</v>
      </c>
      <c r="BO24" s="5" t="n">
        <f aca="false">IF($A24=1,BN24,BO23*BN24)</f>
        <v>0.979837117947621</v>
      </c>
      <c r="BP24" s="5" t="n">
        <f aca="false">IF($D24&gt;Eindleeftijd,1,VLOOKUP($D24,Ervaringssterfte,4,0))</f>
        <v>0.612513</v>
      </c>
      <c r="BQ24" s="5" t="n">
        <f aca="false">IF($D24&gt;Eindleeftijd,1,VLOOKUP($D24,qx,$B24-StartjaarTafels+2,0))</f>
        <v>0.0050931874</v>
      </c>
      <c r="BR24" s="5" t="n">
        <f aca="false">1-BP24*BQ24</f>
        <v>0.996880356506064</v>
      </c>
      <c r="BS24" s="5" t="n">
        <f aca="false">IF($BI24=1,BR24,BS23*BR24)</f>
        <v>0.971174483149166</v>
      </c>
      <c r="BT24" s="5" t="n">
        <f aca="false">$BK24*BS24*I24*G24</f>
        <v>8.01682749641376</v>
      </c>
      <c r="BU24" s="74" t="n">
        <f aca="false">BO24*BS24</f>
        <v>0.95159280659315</v>
      </c>
      <c r="BV24" s="5" t="n">
        <f aca="false">BK24*BU24*I24*G24</f>
        <v>7.85518514916931</v>
      </c>
      <c r="BW24" s="9" t="n">
        <f aca="false">BT24-BV24</f>
        <v>0.161642347244457</v>
      </c>
      <c r="BX24" s="93" t="n">
        <f aca="false">IF(C24=StartLeeftijdJaarUitkering,1,IF(C24 &gt; StartLeeftijdJaarUitkering, BX23*BR24, VLOOKUP(C24,Gehuwdheid,3,0)))</f>
        <v>0.75</v>
      </c>
      <c r="BY24" s="93" t="n">
        <f aca="false">IF(BI24=1,0,CA24*(BR24))</f>
        <v>0.0134502834823975</v>
      </c>
      <c r="BZ24" s="93" t="n">
        <f aca="false">(1-BN24)*BX24*IF(BI24=1,1,BO23)</f>
        <v>0.00145646718515988</v>
      </c>
      <c r="CA24" s="93" t="n">
        <f aca="false">IF(BI24=1,0,BZ23+BY23)</f>
        <v>0.0134923748819157</v>
      </c>
      <c r="CB24" s="93" t="n">
        <f aca="false">IF(BI24=1,0,CA24*BK23*I23*G23)</f>
        <v>0.113800069475576</v>
      </c>
      <c r="CC24" s="93" t="n">
        <f aca="false">$BK24*BO24*I24*G24</f>
        <v>8.08833560340032</v>
      </c>
      <c r="CD24" s="93" t="n">
        <f aca="false">1-BS24</f>
        <v>0.0288255168508338</v>
      </c>
      <c r="CE24" s="93" t="n">
        <f aca="false">CC24*CD24</f>
        <v>0.233150454231015</v>
      </c>
      <c r="CF24" s="93" t="n">
        <f aca="false">IF(C24=StartLeeftijdJaarUitkering,1,IF($C24 &gt; StartLeeftijdJaarUitkering, CF23*BR24, VLOOKUP($C24,Gehuwdheid_ongehuwd,3,0)))</f>
        <v>0.95</v>
      </c>
      <c r="CG24" s="93" t="n">
        <f aca="false">CC24*(1-BX24)</f>
        <v>2.02208390085008</v>
      </c>
      <c r="CH24" s="93" t="n">
        <f aca="false">CC24*(1-CF24)</f>
        <v>0.404416780170017</v>
      </c>
      <c r="CJ24" s="1" t="n">
        <f aca="false">BI24-1</f>
        <v>19</v>
      </c>
      <c r="CK24" s="15" t="n">
        <f aca="false">IF(CJ24=0,0,VLOOKUP(CJ24,RTS,2,0))</f>
        <v>0.01715</v>
      </c>
      <c r="CL24" s="5" t="n">
        <f aca="false">(1/(1+CK24))^CJ24</f>
        <v>0.723910598105611</v>
      </c>
      <c r="CM24" s="5" t="n">
        <f aca="false">IF(CJ24=0,0,IF($C24&gt;Eindleeftijd,1,VLOOKUP($C24-1,Ervaringssterfte,3,0)))</f>
        <v>0.5641</v>
      </c>
      <c r="CN24" s="5" t="n">
        <f aca="false">IF(CJ24=0,0,IF($C24&gt;Eindleeftijd,1,VLOOKUP($C24-1,qy,$B24-1-StartjaarTafels+2,0)))</f>
        <v>0.00315522906389332</v>
      </c>
      <c r="CO24" s="5" t="n">
        <f aca="false">1-CM24*CN24</f>
        <v>0.998220135285058</v>
      </c>
      <c r="CP24" s="5" t="n">
        <f aca="false">IF($CJ24=0,CO24,CP23*CO24)</f>
        <v>0.981779074194501</v>
      </c>
      <c r="CQ24" s="5" t="n">
        <f aca="false">IF(CJ24=0,0,IF($D24&gt;Eindleeftijd,1,VLOOKUP($D24-1,Ervaringssterfte,4,0)))</f>
        <v>0.596772</v>
      </c>
      <c r="CR24" s="5" t="n">
        <f aca="false">IF(CJ24=0,0,IF($D24&gt;Eindleeftijd,1,VLOOKUP($D24-1,qx,$B24-1-StartjaarTafels+2,0)))</f>
        <v>0.0047393313</v>
      </c>
      <c r="CS24" s="5" t="n">
        <f aca="false">1-CQ24*CR24</f>
        <v>0.997171699781436</v>
      </c>
      <c r="CT24" s="5" t="n">
        <f aca="false">IF($CJ24=0,CS24,CT23*CS24)</f>
        <v>0.974213682525561</v>
      </c>
      <c r="CU24" s="5" t="n">
        <f aca="false">IF(OR(Methode_partnerpensioen="Bepaald",C24&gt;=Eindleeftijd),1,VLOOKUP(C24-1,Gehuwdheid,3,0))</f>
        <v>0.75</v>
      </c>
      <c r="CV24" s="5" t="n">
        <f aca="false">$CL24*CT24*I24*G24*CU24</f>
        <v>6.16267997993792</v>
      </c>
      <c r="CW24" s="5" t="n">
        <f aca="false">CP24*CT24*CU24</f>
        <v>0.717346955473171</v>
      </c>
      <c r="CX24" s="5" t="n">
        <f aca="false">CL24*CW24*I24*G24</f>
        <v>6.05039024526044</v>
      </c>
      <c r="CY24" s="9" t="n">
        <f aca="false">CV24-CX24</f>
        <v>0.112289734677481</v>
      </c>
      <c r="CZ24" s="93" t="n">
        <f aca="false">$CL24*CP24*I24*G24</f>
        <v>8.28071616974946</v>
      </c>
      <c r="DA24" s="93" t="n">
        <f aca="false">1-CT24</f>
        <v>0.0257863174744393</v>
      </c>
      <c r="DB24" s="93" t="n">
        <f aca="false">CZ24*DA24</f>
        <v>0.213529176068882</v>
      </c>
      <c r="DC24" s="93" t="n">
        <f aca="false">IF(C24=StartLeeftijdJaarUitkering,1,IF($C24 &gt; StartLeeftijdJaarUitkering, DC23*CS24, VLOOKUP($C24,Gehuwdheid,3,0)))</f>
        <v>0.75</v>
      </c>
      <c r="DD24" s="93" t="n">
        <f aca="false">IF(C24=StartLeeftijdJaarUitkering,1,IF($C24 &gt; StartLeeftijdJaarUitkering, DD23*CS24, VLOOKUP($C24,Gehuwdheid_ongehuwd,3,0)))</f>
        <v>0.95</v>
      </c>
      <c r="DE24" s="93" t="n">
        <f aca="false">CZ24*(1-DC24)</f>
        <v>2.07017904243737</v>
      </c>
      <c r="DF24" s="93" t="n">
        <f aca="false">CZ24*(1-DD24)</f>
        <v>0.414035808487473</v>
      </c>
    </row>
    <row r="25" customFormat="false" ht="15" hidden="false" customHeight="true" outlineLevel="0" collapsed="false">
      <c r="A25" s="1" t="n">
        <f aca="false">A24+1</f>
        <v>21</v>
      </c>
      <c r="B25" s="1" t="n">
        <f aca="false">IF(A25=1,Berekeningsjaar,B24+1)</f>
        <v>2046</v>
      </c>
      <c r="C25" s="1" t="n">
        <f aca="false">IF(A25=1,LeeftijdJaarBerDatum,C24+1)</f>
        <v>61</v>
      </c>
      <c r="D25" s="1" t="n">
        <f aca="false">C25+Leeftijdsverschil_vm</f>
        <v>63</v>
      </c>
      <c r="E25" s="1" t="n">
        <f aca="false">C25-Leeftijdsverschil_mv</f>
        <v>58</v>
      </c>
      <c r="F25" s="5" t="n">
        <f aca="false">MIN(1,A25/Spreidingsduur)</f>
        <v>1</v>
      </c>
      <c r="G25" s="5" t="n">
        <f aca="false">IF(OR(AND(Coverage="BijzPP_voor",C25&gt;GrensLeeftijdDekking-1),AND(Coverage="BijzPP_na",C25&lt;GrensLeeftijdDekking)),0,IF(IsLevenslang,1,IF(D25&lt;EindLeeftijdJaarUitkering,1,0)))</f>
        <v>1</v>
      </c>
      <c r="H25" s="5" t="n">
        <f aca="false">IF(OR(AND(Coverage="BijzPP_voor",C25&gt;GrensLeeftijdDekking-1),AND(Coverage="BijzPP_na",C25&lt;GrensLeeftijdDekking)),0,IF(IsLevenslang,1,IF(E25&lt;EindLeeftijdJaarUitkering,1,0)))</f>
        <v>1</v>
      </c>
      <c r="I25" s="5" t="n">
        <f aca="false">(IF(StijgendeFunctieMeenemen=SchalingsfactorMeenemen,1,0)+IF(OR(StijgendeFunctieMeenemen,SchalingsfactorMeenemen),IF(StijgendeFunctieMeenemen,F25,0)*IF(SchalingsfactorMeenemen,SchalingsfactorPercentage,1),0))*(1+StijgingDalingUitkering)^(B25-1)</f>
        <v>11.6511607167637</v>
      </c>
      <c r="K25" s="1" t="n">
        <f aca="false">A25</f>
        <v>21</v>
      </c>
      <c r="L25" s="15" t="n">
        <f aca="false">VLOOKUP(K25,RTS,2,0)</f>
        <v>0.0176</v>
      </c>
      <c r="M25" s="5" t="n">
        <f aca="false">(1/(1+L25))^K25</f>
        <v>0.693235725303193</v>
      </c>
      <c r="N25" s="5" t="n">
        <f aca="false">IF($C25&gt;Eindleeftijd,1,VLOOKUP($C25,Ervaringssterfte,2,0))</f>
        <v>0.6028</v>
      </c>
      <c r="O25" s="5" t="n">
        <f aca="false">IF($C25&gt;Eindleeftijd,1,VLOOKUP($C25,qx,$B25-StartjaarTafels+2,0))</f>
        <v>0.0045622747</v>
      </c>
      <c r="P25" s="5" t="n">
        <f aca="false">1-N25*O25</f>
        <v>0.99724986081084</v>
      </c>
      <c r="Q25" s="5" t="n">
        <f aca="false">IF($K25=1,P25,Q24*P25)</f>
        <v>0.973966582891002</v>
      </c>
      <c r="R25" s="5" t="n">
        <f aca="false">IF($E25&gt;Eindleeftijd,1,VLOOKUP($E25,Ervaringssterfte,5,0))</f>
        <v>0.547569</v>
      </c>
      <c r="S25" s="74" t="n">
        <f aca="false">IF($E25&gt;Eindleeftijd,1,VLOOKUP($E25,qy,$B25-StartjaarTafels+2,0))</f>
        <v>0.0028296073621169</v>
      </c>
      <c r="T25" s="5" t="n">
        <f aca="false">1-R25*S25</f>
        <v>0.998450594726333</v>
      </c>
      <c r="U25" s="5" t="n">
        <f aca="false">IF($K25=1,T25,U24*T25)</f>
        <v>0.98345468428428</v>
      </c>
      <c r="V25" s="5" t="n">
        <f aca="false">$M25*U25*I25*H25</f>
        <v>7.94336432100854</v>
      </c>
      <c r="W25" s="92" t="n">
        <f aca="false">Q25*U25</f>
        <v>0.957851998280509</v>
      </c>
      <c r="X25" s="5" t="n">
        <f aca="false">M25*W25*I25*H25</f>
        <v>7.73657140439099</v>
      </c>
      <c r="Y25" s="9" t="n">
        <f aca="false">V25-X25</f>
        <v>0.20679291661755</v>
      </c>
      <c r="Z25" s="93" t="n">
        <f aca="false">IF(C25=StartLeeftijdJaarUitkering,1,IF(C25 &gt; StartLeeftijdJaarUitkering, Z24*T25, VLOOKUP(C25,Gehuwdheid,2,0)))</f>
        <v>0.8</v>
      </c>
      <c r="AA25" s="93" t="n">
        <f aca="false">IF(K25=1,0,AC25*(T25))</f>
        <v>0.0185208312904338</v>
      </c>
      <c r="AB25" s="93" t="n">
        <f aca="false">(1-P25)*Z25*IF(K25=1,1,Q24)</f>
        <v>0.00214874428068644</v>
      </c>
      <c r="AC25" s="93" t="n">
        <f aca="false">IF(K25=1,0,AB24+AA24)</f>
        <v>0.0185495720952625</v>
      </c>
      <c r="AD25" s="93" t="n">
        <f aca="false">IF(K25=1,0,AC25*M24*I24*H24)</f>
        <v>0.153122556451238</v>
      </c>
      <c r="AE25" s="93" t="n">
        <f aca="false">$M25*Q25*I25*H25</f>
        <v>7.86672891798911</v>
      </c>
      <c r="AF25" s="93" t="n">
        <f aca="false">1-U25</f>
        <v>0.0165453157157203</v>
      </c>
      <c r="AG25" s="93" t="n">
        <f aca="false">AE25*AF25</f>
        <v>0.130157513598116</v>
      </c>
      <c r="AH25" s="93" t="n">
        <f aca="false">IF(C25=StartLeeftijdJaarUitkering,1,IF(C25 &gt; StartLeeftijdJaarUitkering, AH24*T25, VLOOKUP(C25,Gehuwdheid_ongehuwd,2,0)))</f>
        <v>0.9</v>
      </c>
      <c r="AI25" s="93" t="n">
        <f aca="false">AE25*(1-Z25)</f>
        <v>1.57334578359782</v>
      </c>
      <c r="AJ25" s="93" t="n">
        <f aca="false">AE25*(1-AH25)</f>
        <v>0.78667289179891</v>
      </c>
      <c r="AL25" s="1" t="n">
        <f aca="false">K25-1</f>
        <v>20</v>
      </c>
      <c r="AM25" s="15" t="n">
        <f aca="false">IF(AL25=0,0,VLOOKUP(AL25,RTS,2,0))</f>
        <v>0.01738</v>
      </c>
      <c r="AN25" s="5" t="n">
        <f aca="false">(1/(1+AM25))^AL25</f>
        <v>0.708493846433634</v>
      </c>
      <c r="AO25" s="5" t="n">
        <f aca="false">IF(AL25=0,0,IF($C25&gt;Eindleeftijd,1,VLOOKUP($C25-1,Ervaringssterfte,2,0)))</f>
        <v>0.5877</v>
      </c>
      <c r="AP25" s="5" t="n">
        <f aca="false">IF(AL25=0,0,IF($C25&gt;Eindleeftijd,1,VLOOKUP($C25-1,qx,$B25-1-StartjaarTafels+2,0)))</f>
        <v>0.0042528064</v>
      </c>
      <c r="AQ25" s="5" t="n">
        <f aca="false">1-AO25*AP25</f>
        <v>0.99750062567872</v>
      </c>
      <c r="AR25" s="5" t="n">
        <f aca="false">IF($AL25=0,AQ25,AR24*AQ25)</f>
        <v>0.97665251324186</v>
      </c>
      <c r="AS25" s="5" t="n">
        <f aca="false">IF(AL25=0,0,IF($E25&gt;Eindleeftijd,1,VLOOKUP($E25-1,Ervaringssterfte,5,0)))</f>
        <v>0.546975</v>
      </c>
      <c r="AT25" s="5" t="n">
        <f aca="false">IF(AL25=0,0,IF($E25&gt;Eindleeftijd,1,VLOOKUP($E25-1,qy,$B25-1-StartjaarTafels+2,0)))</f>
        <v>0.00263815845210713</v>
      </c>
      <c r="AU25" s="5" t="n">
        <f aca="false">1-AS25*AT25</f>
        <v>0.998556993280659</v>
      </c>
      <c r="AV25" s="5" t="n">
        <f aca="false">IF($AL25=0,AU25,AV24*AU25)</f>
        <v>0.984980818759326</v>
      </c>
      <c r="AW25" s="5" t="n">
        <f aca="false">$AN25*AV25*I25*H25</f>
        <v>8.13079569972296</v>
      </c>
      <c r="AX25" s="5" t="n">
        <f aca="false">AR25*AV25</f>
        <v>0.961983992136321</v>
      </c>
      <c r="AY25" s="5" t="n">
        <f aca="false">AN25*AX25*I25*H25</f>
        <v>7.94096205479054</v>
      </c>
      <c r="AZ25" s="9" t="n">
        <f aca="false">AW25-AY25</f>
        <v>0.189833644932424</v>
      </c>
      <c r="BA25" s="93" t="n">
        <f aca="false">$AN25*AR25*I25*H25</f>
        <v>8.06204740595142</v>
      </c>
      <c r="BB25" s="93" t="n">
        <f aca="false">1-AV25</f>
        <v>0.0150191812406737</v>
      </c>
      <c r="BC25" s="93" t="n">
        <f aca="false">BA25*BB25</f>
        <v>0.121085351160888</v>
      </c>
      <c r="BD25" s="93" t="n">
        <f aca="false">IF(C25=StartLeeftijdJaarUitkering,1,IF($C25 &gt; StartLeeftijdJaarUitkering, BD24*AU25, VLOOKUP($C25,Gehuwdheid,2,0)))</f>
        <v>0.8</v>
      </c>
      <c r="BE25" s="93" t="n">
        <f aca="false">IF(C25=StartLeeftijdJaarUitkering,1,IF($C25 &gt; StartLeeftijdJaarUitkering, BE24*AU25, VLOOKUP($C25,Gehuwdheid_ongehuwd,2,0)))</f>
        <v>0.9</v>
      </c>
      <c r="BF25" s="93" t="n">
        <f aca="false">BA25*(1-BD25)</f>
        <v>1.61240948119028</v>
      </c>
      <c r="BG25" s="93" t="n">
        <f aca="false">BA25*(1-BE25)</f>
        <v>0.806204740595142</v>
      </c>
      <c r="BI25" s="1" t="n">
        <f aca="false">A25</f>
        <v>21</v>
      </c>
      <c r="BJ25" s="15" t="n">
        <f aca="false">VLOOKUP(BI25,RTS,2,0)</f>
        <v>0.0176</v>
      </c>
      <c r="BK25" s="5" t="n">
        <f aca="false">(1/(1+BJ25))^BI25</f>
        <v>0.693235725303193</v>
      </c>
      <c r="BL25" s="5" t="n">
        <f aca="false">IF($C25&gt;Eindleeftijd,1,VLOOKUP($C25,Ervaringssterfte,3,0))</f>
        <v>0.5853</v>
      </c>
      <c r="BM25" s="5" t="n">
        <f aca="false">IF($C25&gt;Eindleeftijd,1,VLOOKUP($C25,qy,$B25-StartjaarTafels+2,0))</f>
        <v>0.00366286970813701</v>
      </c>
      <c r="BN25" s="5" t="n">
        <f aca="false">1-BL25*BM25</f>
        <v>0.997856122359828</v>
      </c>
      <c r="BO25" s="5" t="n">
        <f aca="false">IF($A25=1,BN25,BO24*BN25)</f>
        <v>0.977736467059442</v>
      </c>
      <c r="BP25" s="5" t="n">
        <f aca="false">IF($D25&gt;Eindleeftijd,1,VLOOKUP($D25,Ervaringssterfte,4,0))</f>
        <v>0.631224</v>
      </c>
      <c r="BQ25" s="5" t="n">
        <f aca="false">IF($D25&gt;Eindleeftijd,1,VLOOKUP($D25,qx,$B25-StartjaarTafels+2,0))</f>
        <v>0.0055133572</v>
      </c>
      <c r="BR25" s="5" t="n">
        <f aca="false">1-BP25*BQ25</f>
        <v>0.996519836614787</v>
      </c>
      <c r="BS25" s="5" t="n">
        <f aca="false">IF($BI25=1,BR25,BS24*BR25)</f>
        <v>0.967794637272258</v>
      </c>
      <c r="BT25" s="5" t="n">
        <f aca="false">$BK25*BS25*I25*G25</f>
        <v>7.81687810797968</v>
      </c>
      <c r="BU25" s="74" t="n">
        <f aca="false">BO25*BS25</f>
        <v>0.946248109485652</v>
      </c>
      <c r="BV25" s="5" t="n">
        <f aca="false">BK25*BU25*I25*G25</f>
        <v>7.64284678473035</v>
      </c>
      <c r="BW25" s="9" t="n">
        <f aca="false">BT25-BV25</f>
        <v>0.17403132324933</v>
      </c>
      <c r="BX25" s="93" t="n">
        <f aca="false">IF(C25=StartLeeftijdJaarUitkering,1,IF(C25 &gt; StartLeeftijdJaarUitkering, BX24*BR25, VLOOKUP(C25,Gehuwdheid,3,0)))</f>
        <v>0.75</v>
      </c>
      <c r="BY25" s="93" t="n">
        <f aca="false">IF(BI25=1,0,CA25*(BR25))</f>
        <v>0.0148548727396917</v>
      </c>
      <c r="BZ25" s="93" t="n">
        <f aca="false">(1-BN25)*BX25*IF(BI25=1,1,BO24)</f>
        <v>0.00157548816613426</v>
      </c>
      <c r="CA25" s="93" t="n">
        <f aca="false">IF(BI25=1,0,BZ24+BY24)</f>
        <v>0.0149067506675574</v>
      </c>
      <c r="CB25" s="93" t="n">
        <f aca="false">IF(BI25=1,0,CA25*BK24*I24*G24)</f>
        <v>0.123051882753702</v>
      </c>
      <c r="CC25" s="93" t="n">
        <f aca="false">$BK25*BO25*I25*G25</f>
        <v>7.89717827562242</v>
      </c>
      <c r="CD25" s="93" t="n">
        <f aca="false">1-BS25</f>
        <v>0.0322053627277426</v>
      </c>
      <c r="CE25" s="93" t="n">
        <f aca="false">CC25*CD25</f>
        <v>0.254331490892068</v>
      </c>
      <c r="CF25" s="93" t="n">
        <f aca="false">IF(C25=StartLeeftijdJaarUitkering,1,IF($C25 &gt; StartLeeftijdJaarUitkering, CF24*BR25, VLOOKUP($C25,Gehuwdheid_ongehuwd,3,0)))</f>
        <v>0.95</v>
      </c>
      <c r="CG25" s="93" t="n">
        <f aca="false">CC25*(1-BX25)</f>
        <v>1.9742945689056</v>
      </c>
      <c r="CH25" s="93" t="n">
        <f aca="false">CC25*(1-CF25)</f>
        <v>0.394858913781121</v>
      </c>
      <c r="CJ25" s="1" t="n">
        <f aca="false">BI25-1</f>
        <v>20</v>
      </c>
      <c r="CK25" s="15" t="n">
        <f aca="false">IF(CJ25=0,0,VLOOKUP(CJ25,RTS,2,0))</f>
        <v>0.01738</v>
      </c>
      <c r="CL25" s="5" t="n">
        <f aca="false">(1/(1+CK25))^CJ25</f>
        <v>0.708493846433634</v>
      </c>
      <c r="CM25" s="5" t="n">
        <f aca="false">IF(CJ25=0,0,IF($C25&gt;Eindleeftijd,1,VLOOKUP($C25-1,Ervaringssterfte,3,0)))</f>
        <v>0.5742</v>
      </c>
      <c r="CN25" s="5" t="n">
        <f aca="false">IF(CJ25=0,0,IF($C25&gt;Eindleeftijd,1,VLOOKUP($C25-1,qy,$B25-1-StartjaarTafels+2,0)))</f>
        <v>0.00344478785591296</v>
      </c>
      <c r="CO25" s="5" t="n">
        <f aca="false">1-CM25*CN25</f>
        <v>0.998022002813135</v>
      </c>
      <c r="CP25" s="5" t="n">
        <f aca="false">IF($CJ25=0,CO25,CP24*CO25)</f>
        <v>0.979837117947621</v>
      </c>
      <c r="CQ25" s="5" t="n">
        <f aca="false">IF(CJ25=0,0,IF($D25&gt;Eindleeftijd,1,VLOOKUP($D25-1,Ervaringssterfte,4,0)))</f>
        <v>0.612513</v>
      </c>
      <c r="CR25" s="5" t="n">
        <f aca="false">IF(CJ25=0,0,IF($D25&gt;Eindleeftijd,1,VLOOKUP($D25-1,qx,$B25-1-StartjaarTafels+2,0)))</f>
        <v>0.0050931874</v>
      </c>
      <c r="CS25" s="5" t="n">
        <f aca="false">1-CQ25*CR25</f>
        <v>0.996880356506064</v>
      </c>
      <c r="CT25" s="5" t="n">
        <f aca="false">IF($CJ25=0,CS25,CT24*CS25)</f>
        <v>0.971174483149166</v>
      </c>
      <c r="CU25" s="5" t="n">
        <f aca="false">IF(OR(Methode_partnerpensioen="Bepaald",C25&gt;=Eindleeftijd),1,VLOOKUP(C25-1,Gehuwdheid,3,0))</f>
        <v>0.75</v>
      </c>
      <c r="CV25" s="5" t="n">
        <f aca="false">$CL25*CT25*I25*G25*CU25</f>
        <v>6.01262062231032</v>
      </c>
      <c r="CW25" s="5" t="n">
        <f aca="false">CP25*CT25*CU25</f>
        <v>0.713694604944862</v>
      </c>
      <c r="CX25" s="5" t="n">
        <f aca="false">CL25*CW25*I25*G25</f>
        <v>5.89138886187698</v>
      </c>
      <c r="CY25" s="9" t="n">
        <f aca="false">CV25-CX25</f>
        <v>0.121231760433342</v>
      </c>
      <c r="CZ25" s="93" t="n">
        <f aca="false">$CL25*CP25*I25*G25</f>
        <v>8.08833560340032</v>
      </c>
      <c r="DA25" s="93" t="n">
        <f aca="false">1-CT25</f>
        <v>0.0288255168508338</v>
      </c>
      <c r="DB25" s="93" t="n">
        <f aca="false">CZ25*DA25</f>
        <v>0.233150454231015</v>
      </c>
      <c r="DC25" s="93" t="n">
        <f aca="false">IF(C25=StartLeeftijdJaarUitkering,1,IF($C25 &gt; StartLeeftijdJaarUitkering, DC24*CS25, VLOOKUP($C25,Gehuwdheid,3,0)))</f>
        <v>0.75</v>
      </c>
      <c r="DD25" s="93" t="n">
        <f aca="false">IF(C25=StartLeeftijdJaarUitkering,1,IF($C25 &gt; StartLeeftijdJaarUitkering, DD24*CS25, VLOOKUP($C25,Gehuwdheid_ongehuwd,3,0)))</f>
        <v>0.95</v>
      </c>
      <c r="DE25" s="93" t="n">
        <f aca="false">CZ25*(1-DC25)</f>
        <v>2.02208390085008</v>
      </c>
      <c r="DF25" s="93" t="n">
        <f aca="false">CZ25*(1-DD25)</f>
        <v>0.404416780170017</v>
      </c>
    </row>
    <row r="26" customFormat="false" ht="15" hidden="false" customHeight="true" outlineLevel="0" collapsed="false">
      <c r="A26" s="1" t="n">
        <f aca="false">A25+1</f>
        <v>22</v>
      </c>
      <c r="B26" s="1" t="n">
        <f aca="false">IF(A26=1,Berekeningsjaar,B25+1)</f>
        <v>2047</v>
      </c>
      <c r="C26" s="1" t="n">
        <f aca="false">IF(A26=1,LeeftijdJaarBerDatum,C25+1)</f>
        <v>62</v>
      </c>
      <c r="D26" s="1" t="n">
        <f aca="false">C26+Leeftijdsverschil_vm</f>
        <v>64</v>
      </c>
      <c r="E26" s="1" t="n">
        <f aca="false">C26-Leeftijdsverschil_mv</f>
        <v>59</v>
      </c>
      <c r="F26" s="5" t="n">
        <f aca="false">MIN(1,A26/Spreidingsduur)</f>
        <v>1</v>
      </c>
      <c r="G26" s="5" t="n">
        <f aca="false">IF(OR(AND(Coverage="BijzPP_voor",C26&gt;GrensLeeftijdDekking-1),AND(Coverage="BijzPP_na",C26&lt;GrensLeeftijdDekking)),0,IF(IsLevenslang,1,IF(D26&lt;EindLeeftijdJaarUitkering,1,0)))</f>
        <v>1</v>
      </c>
      <c r="H26" s="5" t="n">
        <f aca="false">IF(OR(AND(Coverage="BijzPP_voor",C26&gt;GrensLeeftijdDekking-1),AND(Coverage="BijzPP_na",C26&lt;GrensLeeftijdDekking)),0,IF(IsLevenslang,1,IF(E26&lt;EindLeeftijdJaarUitkering,1,0)))</f>
        <v>1</v>
      </c>
      <c r="I26" s="5" t="n">
        <f aca="false">(IF(StijgendeFunctieMeenemen=SchalingsfactorMeenemen,1,0)+IF(OR(StijgendeFunctieMeenemen,SchalingsfactorMeenemen),IF(StijgendeFunctieMeenemen,F26,0)*IF(SchalingsfactorMeenemen,SchalingsfactorPercentage,1),0))*(1+StijgingDalingUitkering)^(B26-1)</f>
        <v>11.6511607167637</v>
      </c>
      <c r="K26" s="1" t="n">
        <f aca="false">A26</f>
        <v>22</v>
      </c>
      <c r="L26" s="15" t="n">
        <f aca="false">VLOOKUP(K26,RTS,2,0)</f>
        <v>0.01782</v>
      </c>
      <c r="M26" s="5" t="n">
        <f aca="false">(1/(1+L26))^K26</f>
        <v>0.678013639138105</v>
      </c>
      <c r="N26" s="5" t="n">
        <f aca="false">IF($C26&gt;Eindleeftijd,1,VLOOKUP($C26,Ervaringssterfte,2,0))</f>
        <v>0.6187</v>
      </c>
      <c r="O26" s="5" t="n">
        <f aca="false">IF($C26&gt;Eindleeftijd,1,VLOOKUP($C26,qx,$B26-StartjaarTafels+2,0))</f>
        <v>0.0048993772</v>
      </c>
      <c r="P26" s="5" t="n">
        <f aca="false">1-N26*O26</f>
        <v>0.99696875532636</v>
      </c>
      <c r="Q26" s="5" t="n">
        <f aca="false">IF($K26=1,P26,Q25*P26)</f>
        <v>0.97101425187431</v>
      </c>
      <c r="R26" s="5" t="n">
        <f aca="false">IF($E26&gt;Eindleeftijd,1,VLOOKUP($E26,Ervaringssterfte,5,0))</f>
        <v>0.558459</v>
      </c>
      <c r="S26" s="74" t="n">
        <f aca="false">IF($E26&gt;Eindleeftijd,1,VLOOKUP($E26,qy,$B26-StartjaarTafels+2,0))</f>
        <v>0.00301735619625654</v>
      </c>
      <c r="T26" s="5" t="n">
        <f aca="false">1-R26*S26</f>
        <v>0.998314930275995</v>
      </c>
      <c r="U26" s="5" t="n">
        <f aca="false">IF($K26=1,T26,U25*T26)</f>
        <v>0.981797494570861</v>
      </c>
      <c r="V26" s="5" t="n">
        <f aca="false">$M26*U26*I26*H26</f>
        <v>7.75585253077776</v>
      </c>
      <c r="W26" s="92" t="n">
        <f aca="false">Q26*U26</f>
        <v>0.953339359682797</v>
      </c>
      <c r="X26" s="5" t="n">
        <f aca="false">M26*W26*I26*H26</f>
        <v>7.53104334282064</v>
      </c>
      <c r="Y26" s="9" t="n">
        <f aca="false">V26-X26</f>
        <v>0.224809187957119</v>
      </c>
      <c r="Z26" s="93" t="n">
        <f aca="false">IF(C26=StartLeeftijdJaarUitkering,1,IF(C26 &gt; StartLeeftijdJaarUitkering, Z25*T26, VLOOKUP(C26,Gehuwdheid,2,0)))</f>
        <v>0.8</v>
      </c>
      <c r="AA26" s="93" t="n">
        <f aca="false">IF(K26=1,0,AC26*(T26))</f>
        <v>0.0206347458951173</v>
      </c>
      <c r="AB26" s="93" t="n">
        <f aca="false">(1-P26)*Z26*IF(K26=1,1,Q25)</f>
        <v>0.00236186481335338</v>
      </c>
      <c r="AC26" s="93" t="n">
        <f aca="false">IF(K26=1,0,AB25+AA25)</f>
        <v>0.0206695755711203</v>
      </c>
      <c r="AD26" s="93" t="n">
        <f aca="false">IF(K26=1,0,AC26*M25*I25*H25)</f>
        <v>0.166948179459346</v>
      </c>
      <c r="AE26" s="93" t="n">
        <f aca="false">$M26*Q26*I26*H26</f>
        <v>7.67066873206111</v>
      </c>
      <c r="AF26" s="93" t="n">
        <f aca="false">1-U26</f>
        <v>0.0182025054291389</v>
      </c>
      <c r="AG26" s="93" t="n">
        <f aca="false">AE26*AF26</f>
        <v>0.139625389240469</v>
      </c>
      <c r="AH26" s="93" t="n">
        <f aca="false">IF(C26=StartLeeftijdJaarUitkering,1,IF(C26 &gt; StartLeeftijdJaarUitkering, AH25*T26, VLOOKUP(C26,Gehuwdheid_ongehuwd,2,0)))</f>
        <v>0.9</v>
      </c>
      <c r="AI26" s="93" t="n">
        <f aca="false">AE26*(1-Z26)</f>
        <v>1.53413374641222</v>
      </c>
      <c r="AJ26" s="93" t="n">
        <f aca="false">AE26*(1-AH26)</f>
        <v>0.767066873206111</v>
      </c>
      <c r="AL26" s="1" t="n">
        <f aca="false">K26-1</f>
        <v>21</v>
      </c>
      <c r="AM26" s="15" t="n">
        <f aca="false">IF(AL26=0,0,VLOOKUP(AL26,RTS,2,0))</f>
        <v>0.0176</v>
      </c>
      <c r="AN26" s="5" t="n">
        <f aca="false">(1/(1+AM26))^AL26</f>
        <v>0.693235725303193</v>
      </c>
      <c r="AO26" s="5" t="n">
        <f aca="false">IF(AL26=0,0,IF($C26&gt;Eindleeftijd,1,VLOOKUP($C26-1,Ervaringssterfte,2,0)))</f>
        <v>0.6028</v>
      </c>
      <c r="AP26" s="5" t="n">
        <f aca="false">IF(AL26=0,0,IF($C26&gt;Eindleeftijd,1,VLOOKUP($C26-1,qx,$B26-1-StartjaarTafels+2,0)))</f>
        <v>0.0045622747</v>
      </c>
      <c r="AQ26" s="5" t="n">
        <f aca="false">1-AO26*AP26</f>
        <v>0.99724986081084</v>
      </c>
      <c r="AR26" s="5" t="n">
        <f aca="false">IF($AL26=0,AQ26,AR25*AQ26)</f>
        <v>0.973966582891002</v>
      </c>
      <c r="AS26" s="5" t="n">
        <f aca="false">IF(AL26=0,0,IF($E26&gt;Eindleeftijd,1,VLOOKUP($E26-1,Ervaringssterfte,5,0)))</f>
        <v>0.547569</v>
      </c>
      <c r="AT26" s="5" t="n">
        <f aca="false">IF(AL26=0,0,IF($E26&gt;Eindleeftijd,1,VLOOKUP($E26-1,qy,$B26-1-StartjaarTafels+2,0)))</f>
        <v>0.0028296073621169</v>
      </c>
      <c r="AU26" s="5" t="n">
        <f aca="false">1-AS26*AT26</f>
        <v>0.998450594726333</v>
      </c>
      <c r="AV26" s="5" t="n">
        <f aca="false">IF($AL26=0,AU26,AV25*AU26)</f>
        <v>0.98345468428428</v>
      </c>
      <c r="AW26" s="5" t="n">
        <f aca="false">$AN26*AV26*I26*H26</f>
        <v>7.94336432100854</v>
      </c>
      <c r="AX26" s="5" t="n">
        <f aca="false">AR26*AV26</f>
        <v>0.957851998280509</v>
      </c>
      <c r="AY26" s="5" t="n">
        <f aca="false">AN26*AX26*I26*H26</f>
        <v>7.73657140439099</v>
      </c>
      <c r="AZ26" s="9" t="n">
        <f aca="false">AW26-AY26</f>
        <v>0.20679291661755</v>
      </c>
      <c r="BA26" s="93" t="n">
        <f aca="false">$AN26*AR26*I26*H26</f>
        <v>7.86672891798911</v>
      </c>
      <c r="BB26" s="93" t="n">
        <f aca="false">1-AV26</f>
        <v>0.0165453157157203</v>
      </c>
      <c r="BC26" s="93" t="n">
        <f aca="false">BA26*BB26</f>
        <v>0.130157513598116</v>
      </c>
      <c r="BD26" s="93" t="n">
        <f aca="false">IF(C26=StartLeeftijdJaarUitkering,1,IF($C26 &gt; StartLeeftijdJaarUitkering, BD25*AU26, VLOOKUP($C26,Gehuwdheid,2,0)))</f>
        <v>0.8</v>
      </c>
      <c r="BE26" s="93" t="n">
        <f aca="false">IF(C26=StartLeeftijdJaarUitkering,1,IF($C26 &gt; StartLeeftijdJaarUitkering, BE25*AU26, VLOOKUP($C26,Gehuwdheid_ongehuwd,2,0)))</f>
        <v>0.9</v>
      </c>
      <c r="BF26" s="93" t="n">
        <f aca="false">BA26*(1-BD26)</f>
        <v>1.57334578359782</v>
      </c>
      <c r="BG26" s="93" t="n">
        <f aca="false">BA26*(1-BE26)</f>
        <v>0.78667289179891</v>
      </c>
      <c r="BI26" s="1" t="n">
        <f aca="false">A26</f>
        <v>22</v>
      </c>
      <c r="BJ26" s="15" t="n">
        <f aca="false">VLOOKUP(BI26,RTS,2,0)</f>
        <v>0.01782</v>
      </c>
      <c r="BK26" s="5" t="n">
        <f aca="false">(1/(1+BJ26))^BI26</f>
        <v>0.678013639138105</v>
      </c>
      <c r="BL26" s="5" t="n">
        <f aca="false">IF($C26&gt;Eindleeftijd,1,VLOOKUP($C26,Ervaringssterfte,3,0))</f>
        <v>0.6054</v>
      </c>
      <c r="BM26" s="5" t="n">
        <f aca="false">IF($C26&gt;Eindleeftijd,1,VLOOKUP($C26,qy,$B26-StartjaarTafels+2,0))</f>
        <v>0.00386403615503372</v>
      </c>
      <c r="BN26" s="5" t="n">
        <f aca="false">1-BL26*BM26</f>
        <v>0.997660712511743</v>
      </c>
      <c r="BO26" s="5" t="n">
        <f aca="false">IF($A26=1,BN26,BO25*BN26)</f>
        <v>0.975449260375237</v>
      </c>
      <c r="BP26" s="5" t="n">
        <f aca="false">IF($D26&gt;Eindleeftijd,1,VLOOKUP($D26,Ervaringssterfte,4,0))</f>
        <v>0.653796</v>
      </c>
      <c r="BQ26" s="5" t="n">
        <f aca="false">IF($D26&gt;Eindleeftijd,1,VLOOKUP($D26,qx,$B26-StartjaarTafels+2,0))</f>
        <v>0.0058992359</v>
      </c>
      <c r="BR26" s="5" t="n">
        <f aca="false">1-BP26*BQ26</f>
        <v>0.996143103165524</v>
      </c>
      <c r="BS26" s="5" t="n">
        <f aca="false">IF($BI26=1,BR26,BS25*BR26)</f>
        <v>0.964061953199339</v>
      </c>
      <c r="BT26" s="5" t="n">
        <f aca="false">$BK26*BS26*I26*G26</f>
        <v>7.61574803449245</v>
      </c>
      <c r="BU26" s="74" t="n">
        <f aca="false">BO26*BS26</f>
        <v>0.940393519204202</v>
      </c>
      <c r="BV26" s="5" t="n">
        <f aca="false">BK26*BU26*I26*G26</f>
        <v>7.42877578744982</v>
      </c>
      <c r="BW26" s="9" t="n">
        <f aca="false">BT26-BV26</f>
        <v>0.186972247042624</v>
      </c>
      <c r="BX26" s="93" t="n">
        <f aca="false">IF(C26=StartLeeftijdJaarUitkering,1,IF(C26 &gt; StartLeeftijdJaarUitkering, BX25*BR26, VLOOKUP(C26,Gehuwdheid,3,0)))</f>
        <v>0.75</v>
      </c>
      <c r="BY26" s="93" t="n">
        <f aca="false">IF(BI26=1,0,CA26*(BR26))</f>
        <v>0.016366990698859</v>
      </c>
      <c r="BZ26" s="93" t="n">
        <f aca="false">(1-BN26)*BX26*IF(BI26=1,1,BO25)</f>
        <v>0.00171540501315386</v>
      </c>
      <c r="CA26" s="93" t="n">
        <f aca="false">IF(BI26=1,0,BZ25+BY25)</f>
        <v>0.016430360905826</v>
      </c>
      <c r="CB26" s="93" t="n">
        <f aca="false">IF(BI26=1,0,CA26*BK25*I25*G25)</f>
        <v>0.132708039003966</v>
      </c>
      <c r="CC26" s="93" t="n">
        <f aca="false">$BK26*BO26*I26*G26</f>
        <v>7.70570372868327</v>
      </c>
      <c r="CD26" s="93" t="n">
        <f aca="false">1-BS26</f>
        <v>0.0359380468006612</v>
      </c>
      <c r="CE26" s="93" t="n">
        <f aca="false">CC26*CD26</f>
        <v>0.276927941233449</v>
      </c>
      <c r="CF26" s="93" t="n">
        <f aca="false">IF(C26=StartLeeftijdJaarUitkering,1,IF($C26 &gt; StartLeeftijdJaarUitkering, CF25*BR26, VLOOKUP($C26,Gehuwdheid_ongehuwd,3,0)))</f>
        <v>0.95</v>
      </c>
      <c r="CG26" s="93" t="n">
        <f aca="false">CC26*(1-BX26)</f>
        <v>1.92642593217082</v>
      </c>
      <c r="CH26" s="93" t="n">
        <f aca="false">CC26*(1-CF26)</f>
        <v>0.385285186434164</v>
      </c>
      <c r="CJ26" s="1" t="n">
        <f aca="false">BI26-1</f>
        <v>21</v>
      </c>
      <c r="CK26" s="15" t="n">
        <f aca="false">IF(CJ26=0,0,VLOOKUP(CJ26,RTS,2,0))</f>
        <v>0.0176</v>
      </c>
      <c r="CL26" s="5" t="n">
        <f aca="false">(1/(1+CK26))^CJ26</f>
        <v>0.693235725303193</v>
      </c>
      <c r="CM26" s="5" t="n">
        <f aca="false">IF(CJ26=0,0,IF($C26&gt;Eindleeftijd,1,VLOOKUP($C26-1,Ervaringssterfte,3,0)))</f>
        <v>0.5853</v>
      </c>
      <c r="CN26" s="5" t="n">
        <f aca="false">IF(CJ26=0,0,IF($C26&gt;Eindleeftijd,1,VLOOKUP($C26-1,qy,$B26-1-StartjaarTafels+2,0)))</f>
        <v>0.00366286970813701</v>
      </c>
      <c r="CO26" s="5" t="n">
        <f aca="false">1-CM26*CN26</f>
        <v>0.997856122359828</v>
      </c>
      <c r="CP26" s="5" t="n">
        <f aca="false">IF($CJ26=0,CO26,CP25*CO26)</f>
        <v>0.977736467059442</v>
      </c>
      <c r="CQ26" s="5" t="n">
        <f aca="false">IF(CJ26=0,0,IF($D26&gt;Eindleeftijd,1,VLOOKUP($D26-1,Ervaringssterfte,4,0)))</f>
        <v>0.631224</v>
      </c>
      <c r="CR26" s="5" t="n">
        <f aca="false">IF(CJ26=0,0,IF($D26&gt;Eindleeftijd,1,VLOOKUP($D26-1,qx,$B26-1-StartjaarTafels+2,0)))</f>
        <v>0.0055133572</v>
      </c>
      <c r="CS26" s="5" t="n">
        <f aca="false">1-CQ26*CR26</f>
        <v>0.996519836614787</v>
      </c>
      <c r="CT26" s="5" t="n">
        <f aca="false">IF($CJ26=0,CS26,CT25*CS26)</f>
        <v>0.967794637272258</v>
      </c>
      <c r="CU26" s="5" t="n">
        <f aca="false">IF(OR(Methode_partnerpensioen="Bepaald",C26&gt;=Eindleeftijd),1,VLOOKUP(C26-1,Gehuwdheid,3,0))</f>
        <v>0.75</v>
      </c>
      <c r="CV26" s="5" t="n">
        <f aca="false">$CL26*CT26*I26*G26*CU26</f>
        <v>5.86265858098476</v>
      </c>
      <c r="CW26" s="5" t="n">
        <f aca="false">CP26*CT26*CU26</f>
        <v>0.709686082114239</v>
      </c>
      <c r="CX26" s="5" t="n">
        <f aca="false">CL26*CW26*I26*G26</f>
        <v>5.73213508854776</v>
      </c>
      <c r="CY26" s="9" t="n">
        <f aca="false">CV26-CX26</f>
        <v>0.130523492436997</v>
      </c>
      <c r="CZ26" s="93" t="n">
        <f aca="false">$CL26*CP26*I26*G26</f>
        <v>7.89717827562242</v>
      </c>
      <c r="DA26" s="93" t="n">
        <f aca="false">1-CT26</f>
        <v>0.0322053627277426</v>
      </c>
      <c r="DB26" s="93" t="n">
        <f aca="false">CZ26*DA26</f>
        <v>0.254331490892068</v>
      </c>
      <c r="DC26" s="93" t="n">
        <f aca="false">IF(C26=StartLeeftijdJaarUitkering,1,IF($C26 &gt; StartLeeftijdJaarUitkering, DC25*CS26, VLOOKUP($C26,Gehuwdheid,3,0)))</f>
        <v>0.75</v>
      </c>
      <c r="DD26" s="93" t="n">
        <f aca="false">IF(C26=StartLeeftijdJaarUitkering,1,IF($C26 &gt; StartLeeftijdJaarUitkering, DD25*CS26, VLOOKUP($C26,Gehuwdheid_ongehuwd,3,0)))</f>
        <v>0.95</v>
      </c>
      <c r="DE26" s="93" t="n">
        <f aca="false">CZ26*(1-DC26)</f>
        <v>1.9742945689056</v>
      </c>
      <c r="DF26" s="93" t="n">
        <f aca="false">CZ26*(1-DD26)</f>
        <v>0.394858913781121</v>
      </c>
    </row>
    <row r="27" customFormat="false" ht="15" hidden="false" customHeight="true" outlineLevel="0" collapsed="false">
      <c r="A27" s="1" t="n">
        <f aca="false">A26+1</f>
        <v>23</v>
      </c>
      <c r="B27" s="1" t="n">
        <f aca="false">IF(A27=1,Berekeningsjaar,B26+1)</f>
        <v>2048</v>
      </c>
      <c r="C27" s="1" t="n">
        <f aca="false">IF(A27=1,LeeftijdJaarBerDatum,C26+1)</f>
        <v>63</v>
      </c>
      <c r="D27" s="1" t="n">
        <f aca="false">C27+Leeftijdsverschil_vm</f>
        <v>65</v>
      </c>
      <c r="E27" s="1" t="n">
        <f aca="false">C27-Leeftijdsverschil_mv</f>
        <v>60</v>
      </c>
      <c r="F27" s="5" t="n">
        <f aca="false">MIN(1,A27/Spreidingsduur)</f>
        <v>1</v>
      </c>
      <c r="G27" s="5" t="n">
        <f aca="false">IF(OR(AND(Coverage="BijzPP_voor",C27&gt;GrensLeeftijdDekking-1),AND(Coverage="BijzPP_na",C27&lt;GrensLeeftijdDekking)),0,IF(IsLevenslang,1,IF(D27&lt;EindLeeftijdJaarUitkering,1,0)))</f>
        <v>1</v>
      </c>
      <c r="H27" s="5" t="n">
        <f aca="false">IF(OR(AND(Coverage="BijzPP_voor",C27&gt;GrensLeeftijdDekking-1),AND(Coverage="BijzPP_na",C27&lt;GrensLeeftijdDekking)),0,IF(IsLevenslang,1,IF(E27&lt;EindLeeftijdJaarUitkering,1,0)))</f>
        <v>1</v>
      </c>
      <c r="I27" s="5" t="n">
        <f aca="false">(IF(StijgendeFunctieMeenemen=SchalingsfactorMeenemen,1,0)+IF(OR(StijgendeFunctieMeenemen,SchalingsfactorMeenemen),IF(StijgendeFunctieMeenemen,F27,0)*IF(SchalingsfactorMeenemen,SchalingsfactorPercentage,1),0))*(1+StijgingDalingUitkering)^(B27-1)</f>
        <v>11.6511607167637</v>
      </c>
      <c r="K27" s="1" t="n">
        <f aca="false">A27</f>
        <v>23</v>
      </c>
      <c r="L27" s="15" t="n">
        <f aca="false">VLOOKUP(K27,RTS,2,0)</f>
        <v>0.01802</v>
      </c>
      <c r="M27" s="5" t="n">
        <f aca="false">(1/(1+L27))^K27</f>
        <v>0.663139450112904</v>
      </c>
      <c r="N27" s="5" t="n">
        <f aca="false">IF($C27&gt;Eindleeftijd,1,VLOOKUP($C27,Ervaringssterfte,2,0))</f>
        <v>0.6376</v>
      </c>
      <c r="O27" s="5" t="n">
        <f aca="false">IF($C27&gt;Eindleeftijd,1,VLOOKUP($C27,qx,$B27-StartjaarTafels+2,0))</f>
        <v>0.0053009636</v>
      </c>
      <c r="P27" s="5" t="n">
        <f aca="false">1-N27*O27</f>
        <v>0.99662010560864</v>
      </c>
      <c r="Q27" s="5" t="n">
        <f aca="false">IF($K27=1,P27,Q26*P27)</f>
        <v>0.96773232625047</v>
      </c>
      <c r="R27" s="5" t="n">
        <f aca="false">IF($E27&gt;Eindleeftijd,1,VLOOKUP($E27,Ervaringssterfte,5,0))</f>
        <v>0.568458</v>
      </c>
      <c r="S27" s="74" t="n">
        <f aca="false">IF($E27&gt;Eindleeftijd,1,VLOOKUP($E27,qy,$B27-StartjaarTafels+2,0))</f>
        <v>0.00329271007056331</v>
      </c>
      <c r="T27" s="5" t="n">
        <f aca="false">1-R27*S27</f>
        <v>0.998128232618708</v>
      </c>
      <c r="U27" s="5" t="n">
        <f aca="false">IF($K27=1,T27,U26*T27)</f>
        <v>0.979959798045489</v>
      </c>
      <c r="V27" s="5" t="n">
        <f aca="false">$M27*U27*I27*H27</f>
        <v>7.57150681053139</v>
      </c>
      <c r="W27" s="92" t="n">
        <f aca="false">Q27*U27</f>
        <v>0.948338774994501</v>
      </c>
      <c r="X27" s="5" t="n">
        <f aca="false">M27*W27*I27*H27</f>
        <v>7.32719189897681</v>
      </c>
      <c r="Y27" s="9" t="n">
        <f aca="false">V27-X27</f>
        <v>0.244314911554575</v>
      </c>
      <c r="Z27" s="93" t="n">
        <f aca="false">IF(C27=StartLeeftijdJaarUitkering,1,IF(C27 &gt; StartLeeftijdJaarUitkering, Z26*T27, VLOOKUP(C27,Gehuwdheid,2,0)))</f>
        <v>0.8</v>
      </c>
      <c r="AA27" s="93" t="n">
        <f aca="false">IF(K27=1,0,AC27*(T27))</f>
        <v>0.0229535664026663</v>
      </c>
      <c r="AB27" s="93" t="n">
        <f aca="false">(1-P27)*Z27*IF(K27=1,1,Q26)</f>
        <v>0.00262554049907248</v>
      </c>
      <c r="AC27" s="93" t="n">
        <f aca="false">IF(K27=1,0,AB26+AA26)</f>
        <v>0.0229966107084707</v>
      </c>
      <c r="AD27" s="93" t="n">
        <f aca="false">IF(K27=1,0,AC27*M26*I26*H26)</f>
        <v>0.181665080985527</v>
      </c>
      <c r="AE27" s="93" t="n">
        <f aca="false">$M27*Q27*I27*H27</f>
        <v>7.47703315339135</v>
      </c>
      <c r="AF27" s="93" t="n">
        <f aca="false">1-U27</f>
        <v>0.0200402019545111</v>
      </c>
      <c r="AG27" s="93" t="n">
        <f aca="false">AE27*AF27</f>
        <v>0.149841254414537</v>
      </c>
      <c r="AH27" s="93" t="n">
        <f aca="false">IF(C27=StartLeeftijdJaarUitkering,1,IF(C27 &gt; StartLeeftijdJaarUitkering, AH26*T27, VLOOKUP(C27,Gehuwdheid_ongehuwd,2,0)))</f>
        <v>0.9</v>
      </c>
      <c r="AI27" s="93" t="n">
        <f aca="false">AE27*(1-Z27)</f>
        <v>1.49540663067827</v>
      </c>
      <c r="AJ27" s="93" t="n">
        <f aca="false">AE27*(1-AH27)</f>
        <v>0.747703315339135</v>
      </c>
      <c r="AL27" s="1" t="n">
        <f aca="false">K27-1</f>
        <v>22</v>
      </c>
      <c r="AM27" s="15" t="n">
        <f aca="false">IF(AL27=0,0,VLOOKUP(AL27,RTS,2,0))</f>
        <v>0.01782</v>
      </c>
      <c r="AN27" s="5" t="n">
        <f aca="false">(1/(1+AM27))^AL27</f>
        <v>0.678013639138105</v>
      </c>
      <c r="AO27" s="5" t="n">
        <f aca="false">IF(AL27=0,0,IF($C27&gt;Eindleeftijd,1,VLOOKUP($C27-1,Ervaringssterfte,2,0)))</f>
        <v>0.6187</v>
      </c>
      <c r="AP27" s="5" t="n">
        <f aca="false">IF(AL27=0,0,IF($C27&gt;Eindleeftijd,1,VLOOKUP($C27-1,qx,$B27-1-StartjaarTafels+2,0)))</f>
        <v>0.0048993772</v>
      </c>
      <c r="AQ27" s="5" t="n">
        <f aca="false">1-AO27*AP27</f>
        <v>0.99696875532636</v>
      </c>
      <c r="AR27" s="5" t="n">
        <f aca="false">IF($AL27=0,AQ27,AR26*AQ27)</f>
        <v>0.97101425187431</v>
      </c>
      <c r="AS27" s="5" t="n">
        <f aca="false">IF(AL27=0,0,IF($E27&gt;Eindleeftijd,1,VLOOKUP($E27-1,Ervaringssterfte,5,0)))</f>
        <v>0.558459</v>
      </c>
      <c r="AT27" s="5" t="n">
        <f aca="false">IF(AL27=0,0,IF($E27&gt;Eindleeftijd,1,VLOOKUP($E27-1,qy,$B27-1-StartjaarTafels+2,0)))</f>
        <v>0.00301735619625654</v>
      </c>
      <c r="AU27" s="5" t="n">
        <f aca="false">1-AS27*AT27</f>
        <v>0.998314930275995</v>
      </c>
      <c r="AV27" s="5" t="n">
        <f aca="false">IF($AL27=0,AU27,AV26*AU27)</f>
        <v>0.981797494570861</v>
      </c>
      <c r="AW27" s="5" t="n">
        <f aca="false">$AN27*AV27*I27*H27</f>
        <v>7.75585253077776</v>
      </c>
      <c r="AX27" s="5" t="n">
        <f aca="false">AR27*AV27</f>
        <v>0.953339359682797</v>
      </c>
      <c r="AY27" s="5" t="n">
        <f aca="false">AN27*AX27*I27*H27</f>
        <v>7.53104334282064</v>
      </c>
      <c r="AZ27" s="9" t="n">
        <f aca="false">AW27-AY27</f>
        <v>0.224809187957119</v>
      </c>
      <c r="BA27" s="93" t="n">
        <f aca="false">$AN27*AR27*I27*H27</f>
        <v>7.67066873206111</v>
      </c>
      <c r="BB27" s="93" t="n">
        <f aca="false">1-AV27</f>
        <v>0.0182025054291389</v>
      </c>
      <c r="BC27" s="93" t="n">
        <f aca="false">BA27*BB27</f>
        <v>0.139625389240469</v>
      </c>
      <c r="BD27" s="93" t="n">
        <f aca="false">IF(C27=StartLeeftijdJaarUitkering,1,IF($C27 &gt; StartLeeftijdJaarUitkering, BD26*AU27, VLOOKUP($C27,Gehuwdheid,2,0)))</f>
        <v>0.8</v>
      </c>
      <c r="BE27" s="93" t="n">
        <f aca="false">IF(C27=StartLeeftijdJaarUitkering,1,IF($C27 &gt; StartLeeftijdJaarUitkering, BE26*AU27, VLOOKUP($C27,Gehuwdheid_ongehuwd,2,0)))</f>
        <v>0.9</v>
      </c>
      <c r="BF27" s="93" t="n">
        <f aca="false">BA27*(1-BD27)</f>
        <v>1.53413374641222</v>
      </c>
      <c r="BG27" s="93" t="n">
        <f aca="false">BA27*(1-BE27)</f>
        <v>0.767066873206111</v>
      </c>
      <c r="BI27" s="1" t="n">
        <f aca="false">A27</f>
        <v>23</v>
      </c>
      <c r="BJ27" s="15" t="n">
        <f aca="false">VLOOKUP(BI27,RTS,2,0)</f>
        <v>0.01802</v>
      </c>
      <c r="BK27" s="5" t="n">
        <f aca="false">(1/(1+BJ27))^BI27</f>
        <v>0.663139450112904</v>
      </c>
      <c r="BL27" s="5" t="n">
        <f aca="false">IF($C27&gt;Eindleeftijd,1,VLOOKUP($C27,Ervaringssterfte,3,0))</f>
        <v>0.6274</v>
      </c>
      <c r="BM27" s="5" t="n">
        <f aca="false">IF($C27&gt;Eindleeftijd,1,VLOOKUP($C27,qy,$B27-StartjaarTafels+2,0))</f>
        <v>0.00401437066263954</v>
      </c>
      <c r="BN27" s="5" t="n">
        <f aca="false">1-BL27*BM27</f>
        <v>0.99748138384626</v>
      </c>
      <c r="BO27" s="5" t="n">
        <f aca="false">IF($A27=1,BN27,BO26*BN27)</f>
        <v>0.972992478110902</v>
      </c>
      <c r="BP27" s="5" t="n">
        <f aca="false">IF($D27&gt;Eindleeftijd,1,VLOOKUP($D27,Ervaringssterfte,4,0))</f>
        <v>0.679338</v>
      </c>
      <c r="BQ27" s="5" t="n">
        <f aca="false">IF($D27&gt;Eindleeftijd,1,VLOOKUP($D27,qx,$B27-StartjaarTafels+2,0))</f>
        <v>0.0063094065</v>
      </c>
      <c r="BR27" s="5" t="n">
        <f aca="false">1-BP27*BQ27</f>
        <v>0.995713780407103</v>
      </c>
      <c r="BS27" s="5" t="n">
        <f aca="false">IF($BI27=1,BR27,BS26*BR27)</f>
        <v>0.959929771966769</v>
      </c>
      <c r="BT27" s="5" t="n">
        <f aca="false">$BK27*BS27*I27*G27</f>
        <v>7.41674793249106</v>
      </c>
      <c r="BU27" s="74" t="n">
        <f aca="false">BO27*BS27</f>
        <v>0.93400444763838</v>
      </c>
      <c r="BV27" s="5" t="n">
        <f aca="false">BK27*BU27*I27*G27</f>
        <v>7.21643995035839</v>
      </c>
      <c r="BW27" s="9" t="n">
        <f aca="false">BT27-BV27</f>
        <v>0.200307982132671</v>
      </c>
      <c r="BX27" s="93" t="n">
        <f aca="false">IF(C27=StartLeeftijdJaarUitkering,1,IF(C27 &gt; StartLeeftijdJaarUitkering, BX26*BR27, VLOOKUP(C27,Gehuwdheid,3,0)))</f>
        <v>0.75</v>
      </c>
      <c r="BY27" s="93" t="n">
        <f aca="false">IF(BI27=1,0,CA27*(BR27))</f>
        <v>0.0180048905932255</v>
      </c>
      <c r="BZ27" s="93" t="n">
        <f aca="false">(1-BN27)*BX27*IF(BI27=1,1,BO26)</f>
        <v>0.00184258669825114</v>
      </c>
      <c r="CA27" s="93" t="n">
        <f aca="false">IF(BI27=1,0,BZ26+BY26)</f>
        <v>0.0180823957120128</v>
      </c>
      <c r="CB27" s="93" t="n">
        <f aca="false">IF(BI27=1,0,CA27*BK26*I26*G26)</f>
        <v>0.142844522746353</v>
      </c>
      <c r="CC27" s="93" t="n">
        <f aca="false">$BK27*BO27*I27*G27</f>
        <v>7.51767489779263</v>
      </c>
      <c r="CD27" s="93" t="n">
        <f aca="false">1-BS27</f>
        <v>0.0400702280332307</v>
      </c>
      <c r="CE27" s="93" t="n">
        <f aca="false">CC27*CD27</f>
        <v>0.301234947434245</v>
      </c>
      <c r="CF27" s="93" t="n">
        <f aca="false">IF(C27=StartLeeftijdJaarUitkering,1,IF($C27 &gt; StartLeeftijdJaarUitkering, CF26*BR27, VLOOKUP($C27,Gehuwdheid_ongehuwd,3,0)))</f>
        <v>0.95</v>
      </c>
      <c r="CG27" s="93" t="n">
        <f aca="false">CC27*(1-BX27)</f>
        <v>1.87941872444816</v>
      </c>
      <c r="CH27" s="93" t="n">
        <f aca="false">CC27*(1-CF27)</f>
        <v>0.375883744889632</v>
      </c>
      <c r="CJ27" s="1" t="n">
        <f aca="false">BI27-1</f>
        <v>22</v>
      </c>
      <c r="CK27" s="15" t="n">
        <f aca="false">IF(CJ27=0,0,VLOOKUP(CJ27,RTS,2,0))</f>
        <v>0.01782</v>
      </c>
      <c r="CL27" s="5" t="n">
        <f aca="false">(1/(1+CK27))^CJ27</f>
        <v>0.678013639138105</v>
      </c>
      <c r="CM27" s="5" t="n">
        <f aca="false">IF(CJ27=0,0,IF($C27&gt;Eindleeftijd,1,VLOOKUP($C27-1,Ervaringssterfte,3,0)))</f>
        <v>0.6054</v>
      </c>
      <c r="CN27" s="5" t="n">
        <f aca="false">IF(CJ27=0,0,IF($C27&gt;Eindleeftijd,1,VLOOKUP($C27-1,qy,$B27-1-StartjaarTafels+2,0)))</f>
        <v>0.00386403615503372</v>
      </c>
      <c r="CO27" s="5" t="n">
        <f aca="false">1-CM27*CN27</f>
        <v>0.997660712511743</v>
      </c>
      <c r="CP27" s="5" t="n">
        <f aca="false">IF($CJ27=0,CO27,CP26*CO27)</f>
        <v>0.975449260375237</v>
      </c>
      <c r="CQ27" s="5" t="n">
        <f aca="false">IF(CJ27=0,0,IF($D27&gt;Eindleeftijd,1,VLOOKUP($D27-1,Ervaringssterfte,4,0)))</f>
        <v>0.653796</v>
      </c>
      <c r="CR27" s="5" t="n">
        <f aca="false">IF(CJ27=0,0,IF($D27&gt;Eindleeftijd,1,VLOOKUP($D27-1,qx,$B27-1-StartjaarTafels+2,0)))</f>
        <v>0.0058992359</v>
      </c>
      <c r="CS27" s="5" t="n">
        <f aca="false">1-CQ27*CR27</f>
        <v>0.996143103165524</v>
      </c>
      <c r="CT27" s="5" t="n">
        <f aca="false">IF($CJ27=0,CS27,CT26*CS27)</f>
        <v>0.964061953199339</v>
      </c>
      <c r="CU27" s="5" t="n">
        <f aca="false">IF(OR(Methode_partnerpensioen="Bepaald",C27&gt;=Eindleeftijd),1,VLOOKUP(C27-1,Gehuwdheid,3,0))</f>
        <v>0.75</v>
      </c>
      <c r="CV27" s="5" t="n">
        <f aca="false">$CL27*CT27*I27*G27*CU27</f>
        <v>5.71181102586934</v>
      </c>
      <c r="CW27" s="5" t="n">
        <f aca="false">CP27*CT27*CU27</f>
        <v>0.705295139403151</v>
      </c>
      <c r="CX27" s="5" t="n">
        <f aca="false">CL27*CW27*I27*G27</f>
        <v>5.57158184058737</v>
      </c>
      <c r="CY27" s="9" t="n">
        <f aca="false">CV27-CX27</f>
        <v>0.140229185281967</v>
      </c>
      <c r="CZ27" s="93" t="n">
        <f aca="false">$CL27*CP27*I27*G27</f>
        <v>7.70570372868327</v>
      </c>
      <c r="DA27" s="93" t="n">
        <f aca="false">1-CT27</f>
        <v>0.0359380468006612</v>
      </c>
      <c r="DB27" s="93" t="n">
        <f aca="false">CZ27*DA27</f>
        <v>0.276927941233449</v>
      </c>
      <c r="DC27" s="93" t="n">
        <f aca="false">IF(C27=StartLeeftijdJaarUitkering,1,IF($C27 &gt; StartLeeftijdJaarUitkering, DC26*CS27, VLOOKUP($C27,Gehuwdheid,3,0)))</f>
        <v>0.75</v>
      </c>
      <c r="DD27" s="93" t="n">
        <f aca="false">IF(C27=StartLeeftijdJaarUitkering,1,IF($C27 &gt; StartLeeftijdJaarUitkering, DD26*CS27, VLOOKUP($C27,Gehuwdheid_ongehuwd,3,0)))</f>
        <v>0.95</v>
      </c>
      <c r="DE27" s="93" t="n">
        <f aca="false">CZ27*(1-DC27)</f>
        <v>1.92642593217082</v>
      </c>
      <c r="DF27" s="93" t="n">
        <f aca="false">CZ27*(1-DD27)</f>
        <v>0.385285186434164</v>
      </c>
    </row>
    <row r="28" customFormat="false" ht="15" hidden="false" customHeight="true" outlineLevel="0" collapsed="false">
      <c r="A28" s="1" t="n">
        <f aca="false">A27+1</f>
        <v>24</v>
      </c>
      <c r="B28" s="1" t="n">
        <f aca="false">IF(A28=1,Berekeningsjaar,B27+1)</f>
        <v>2049</v>
      </c>
      <c r="C28" s="1" t="n">
        <f aca="false">IF(A28=1,LeeftijdJaarBerDatum,C27+1)</f>
        <v>64</v>
      </c>
      <c r="D28" s="1" t="n">
        <f aca="false">C28+Leeftijdsverschil_vm</f>
        <v>66</v>
      </c>
      <c r="E28" s="1" t="n">
        <f aca="false">C28-Leeftijdsverschil_mv</f>
        <v>61</v>
      </c>
      <c r="F28" s="5" t="n">
        <f aca="false">MIN(1,A28/Spreidingsduur)</f>
        <v>1</v>
      </c>
      <c r="G28" s="5" t="n">
        <f aca="false">IF(OR(AND(Coverage="BijzPP_voor",C28&gt;GrensLeeftijdDekking-1),AND(Coverage="BijzPP_na",C28&lt;GrensLeeftijdDekking)),0,IF(IsLevenslang,1,IF(D28&lt;EindLeeftijdJaarUitkering,1,0)))</f>
        <v>1</v>
      </c>
      <c r="H28" s="5" t="n">
        <f aca="false">IF(OR(AND(Coverage="BijzPP_voor",C28&gt;GrensLeeftijdDekking-1),AND(Coverage="BijzPP_na",C28&lt;GrensLeeftijdDekking)),0,IF(IsLevenslang,1,IF(E28&lt;EindLeeftijdJaarUitkering,1,0)))</f>
        <v>1</v>
      </c>
      <c r="I28" s="5" t="n">
        <f aca="false">(IF(StijgendeFunctieMeenemen=SchalingsfactorMeenemen,1,0)+IF(OR(StijgendeFunctieMeenemen,SchalingsfactorMeenemen),IF(StijgendeFunctieMeenemen,F28,0)*IF(SchalingsfactorMeenemen,SchalingsfactorPercentage,1),0))*(1+StijgingDalingUitkering)^(B28-1)</f>
        <v>11.6511607167637</v>
      </c>
      <c r="K28" s="1" t="n">
        <f aca="false">A28</f>
        <v>24</v>
      </c>
      <c r="L28" s="15" t="n">
        <f aca="false">VLOOKUP(K28,RTS,2,0)</f>
        <v>0.01822</v>
      </c>
      <c r="M28" s="5" t="n">
        <f aca="false">(1/(1+L28))^K28</f>
        <v>0.648337350683633</v>
      </c>
      <c r="N28" s="5" t="n">
        <f aca="false">IF($C28&gt;Eindleeftijd,1,VLOOKUP($C28,Ervaringssterfte,2,0))</f>
        <v>0.6604</v>
      </c>
      <c r="O28" s="5" t="n">
        <f aca="false">IF($C28&gt;Eindleeftijd,1,VLOOKUP($C28,qx,$B28-StartjaarTafels+2,0))</f>
        <v>0.0056686438</v>
      </c>
      <c r="P28" s="5" t="n">
        <f aca="false">1-N28*O28</f>
        <v>0.99625642763448</v>
      </c>
      <c r="Q28" s="5" t="n">
        <f aca="false">IF($K28=1,P28,Q27*P28)</f>
        <v>0.964109550256698</v>
      </c>
      <c r="R28" s="5" t="n">
        <f aca="false">IF($E28&gt;Eindleeftijd,1,VLOOKUP($E28,Ervaringssterfte,5,0))</f>
        <v>0.579447</v>
      </c>
      <c r="S28" s="74" t="n">
        <f aca="false">IF($E28&gt;Eindleeftijd,1,VLOOKUP($E28,qy,$B28-StartjaarTafels+2,0))</f>
        <v>0.00350008886138076</v>
      </c>
      <c r="T28" s="5" t="n">
        <f aca="false">1-R28*S28</f>
        <v>0.99797188400954</v>
      </c>
      <c r="U28" s="5" t="n">
        <f aca="false">IF($K28=1,T28,U27*T28)</f>
        <v>0.977972325909065</v>
      </c>
      <c r="V28" s="5" t="n">
        <f aca="false">$M28*U28*I28*H28</f>
        <v>7.38748820588692</v>
      </c>
      <c r="W28" s="92" t="n">
        <f aca="false">Q28*U28</f>
        <v>0.942872459295685</v>
      </c>
      <c r="X28" s="5" t="n">
        <f aca="false">M28*W28*I28*H28</f>
        <v>7.1223479317043</v>
      </c>
      <c r="Y28" s="9" t="n">
        <f aca="false">V28-X28</f>
        <v>0.265140274182622</v>
      </c>
      <c r="Z28" s="93" t="n">
        <f aca="false">IF(C28=StartLeeftijdJaarUitkering,1,IF(C28 &gt; StartLeeftijdJaarUitkering, Z27*T28, VLOOKUP(C28,Gehuwdheid,2,0)))</f>
        <v>0.8</v>
      </c>
      <c r="AA28" s="93" t="n">
        <f aca="false">IF(K28=1,0,AC28*(T28))</f>
        <v>0.0255272295060097</v>
      </c>
      <c r="AB28" s="93" t="n">
        <f aca="false">(1-P28)*Z28*IF(K28=1,1,Q27)</f>
        <v>0.00289822079501734</v>
      </c>
      <c r="AC28" s="93" t="n">
        <f aca="false">IF(K28=1,0,AB27+AA27)</f>
        <v>0.0255791069017388</v>
      </c>
      <c r="AD28" s="93" t="n">
        <f aca="false">IF(K28=1,0,AC28*M27*I27*H27)</f>
        <v>0.197632987087941</v>
      </c>
      <c r="AE28" s="93" t="n">
        <f aca="false">$M28*Q28*I28*H28</f>
        <v>7.28277042510767</v>
      </c>
      <c r="AF28" s="93" t="n">
        <f aca="false">1-U28</f>
        <v>0.0220276740909355</v>
      </c>
      <c r="AG28" s="93" t="n">
        <f aca="false">AE28*AF28</f>
        <v>0.160422493403376</v>
      </c>
      <c r="AH28" s="93" t="n">
        <f aca="false">IF(C28=StartLeeftijdJaarUitkering,1,IF(C28 &gt; StartLeeftijdJaarUitkering, AH27*T28, VLOOKUP(C28,Gehuwdheid_ongehuwd,2,0)))</f>
        <v>0.9</v>
      </c>
      <c r="AI28" s="93" t="n">
        <f aca="false">AE28*(1-Z28)</f>
        <v>1.45655408502153</v>
      </c>
      <c r="AJ28" s="93" t="n">
        <f aca="false">AE28*(1-AH28)</f>
        <v>0.728277042510767</v>
      </c>
      <c r="AL28" s="1" t="n">
        <f aca="false">K28-1</f>
        <v>23</v>
      </c>
      <c r="AM28" s="15" t="n">
        <f aca="false">IF(AL28=0,0,VLOOKUP(AL28,RTS,2,0))</f>
        <v>0.01802</v>
      </c>
      <c r="AN28" s="5" t="n">
        <f aca="false">(1/(1+AM28))^AL28</f>
        <v>0.663139450112904</v>
      </c>
      <c r="AO28" s="5" t="n">
        <f aca="false">IF(AL28=0,0,IF($C28&gt;Eindleeftijd,1,VLOOKUP($C28-1,Ervaringssterfte,2,0)))</f>
        <v>0.6376</v>
      </c>
      <c r="AP28" s="5" t="n">
        <f aca="false">IF(AL28=0,0,IF($C28&gt;Eindleeftijd,1,VLOOKUP($C28-1,qx,$B28-1-StartjaarTafels+2,0)))</f>
        <v>0.0053009636</v>
      </c>
      <c r="AQ28" s="5" t="n">
        <f aca="false">1-AO28*AP28</f>
        <v>0.99662010560864</v>
      </c>
      <c r="AR28" s="5" t="n">
        <f aca="false">IF($AL28=0,AQ28,AR27*AQ28)</f>
        <v>0.96773232625047</v>
      </c>
      <c r="AS28" s="5" t="n">
        <f aca="false">IF(AL28=0,0,IF($E28&gt;Eindleeftijd,1,VLOOKUP($E28-1,Ervaringssterfte,5,0)))</f>
        <v>0.568458</v>
      </c>
      <c r="AT28" s="5" t="n">
        <f aca="false">IF(AL28=0,0,IF($E28&gt;Eindleeftijd,1,VLOOKUP($E28-1,qy,$B28-1-StartjaarTafels+2,0)))</f>
        <v>0.00329271007056331</v>
      </c>
      <c r="AU28" s="5" t="n">
        <f aca="false">1-AS28*AT28</f>
        <v>0.998128232618708</v>
      </c>
      <c r="AV28" s="5" t="n">
        <f aca="false">IF($AL28=0,AU28,AV27*AU28)</f>
        <v>0.979959798045489</v>
      </c>
      <c r="AW28" s="5" t="n">
        <f aca="false">$AN28*AV28*I28*H28</f>
        <v>7.57150681053139</v>
      </c>
      <c r="AX28" s="5" t="n">
        <f aca="false">AR28*AV28</f>
        <v>0.948338774994501</v>
      </c>
      <c r="AY28" s="5" t="n">
        <f aca="false">AN28*AX28*I28*H28</f>
        <v>7.32719189897681</v>
      </c>
      <c r="AZ28" s="9" t="n">
        <f aca="false">AW28-AY28</f>
        <v>0.244314911554575</v>
      </c>
      <c r="BA28" s="93" t="n">
        <f aca="false">$AN28*AR28*I28*H28</f>
        <v>7.47703315339135</v>
      </c>
      <c r="BB28" s="93" t="n">
        <f aca="false">1-AV28</f>
        <v>0.0200402019545111</v>
      </c>
      <c r="BC28" s="93" t="n">
        <f aca="false">BA28*BB28</f>
        <v>0.149841254414537</v>
      </c>
      <c r="BD28" s="93" t="n">
        <f aca="false">IF(C28=StartLeeftijdJaarUitkering,1,IF($C28 &gt; StartLeeftijdJaarUitkering, BD27*AU28, VLOOKUP($C28,Gehuwdheid,2,0)))</f>
        <v>0.8</v>
      </c>
      <c r="BE28" s="93" t="n">
        <f aca="false">IF(C28=StartLeeftijdJaarUitkering,1,IF($C28 &gt; StartLeeftijdJaarUitkering, BE27*AU28, VLOOKUP($C28,Gehuwdheid_ongehuwd,2,0)))</f>
        <v>0.9</v>
      </c>
      <c r="BF28" s="93" t="n">
        <f aca="false">BA28*(1-BD28)</f>
        <v>1.49540663067827</v>
      </c>
      <c r="BG28" s="93" t="n">
        <f aca="false">BA28*(1-BE28)</f>
        <v>0.747703315339135</v>
      </c>
      <c r="BI28" s="1" t="n">
        <f aca="false">A28</f>
        <v>24</v>
      </c>
      <c r="BJ28" s="15" t="n">
        <f aca="false">VLOOKUP(BI28,RTS,2,0)</f>
        <v>0.01822</v>
      </c>
      <c r="BK28" s="5" t="n">
        <f aca="false">(1/(1+BJ28))^BI28</f>
        <v>0.648337350683633</v>
      </c>
      <c r="BL28" s="5" t="n">
        <f aca="false">IF($C28&gt;Eindleeftijd,1,VLOOKUP($C28,Ervaringssterfte,3,0))</f>
        <v>0.6573</v>
      </c>
      <c r="BM28" s="5" t="n">
        <f aca="false">IF($C28&gt;Eindleeftijd,1,VLOOKUP($C28,qy,$B28-StartjaarTafels+2,0))</f>
        <v>0.00419282326716441</v>
      </c>
      <c r="BN28" s="5" t="n">
        <f aca="false">1-BL28*BM28</f>
        <v>0.997244057266493</v>
      </c>
      <c r="BO28" s="5" t="n">
        <f aca="false">IF($A28=1,BN28,BO27*BN28)</f>
        <v>0.970310966561096</v>
      </c>
      <c r="BP28" s="5" t="n">
        <f aca="false">IF($D28&gt;Eindleeftijd,1,VLOOKUP($D28,Ervaringssterfte,4,0))</f>
        <v>0.704385</v>
      </c>
      <c r="BQ28" s="5" t="n">
        <f aca="false">IF($D28&gt;Eindleeftijd,1,VLOOKUP($D28,qx,$B28-StartjaarTafels+2,0))</f>
        <v>0.0068407831</v>
      </c>
      <c r="BR28" s="5" t="n">
        <f aca="false">1-BP28*BQ28</f>
        <v>0.995181454996107</v>
      </c>
      <c r="BS28" s="5" t="n">
        <f aca="false">IF($BI28=1,BR28,BS27*BR28)</f>
        <v>0.95530430715997</v>
      </c>
      <c r="BT28" s="5" t="n">
        <f aca="false">$BK28*BS28*I28*G28</f>
        <v>7.21625665186099</v>
      </c>
      <c r="BU28" s="74" t="n">
        <f aca="false">BO28*BS28</f>
        <v>0.926942245640368</v>
      </c>
      <c r="BV28" s="5" t="n">
        <f aca="false">BK28*BU28*I28*G28</f>
        <v>7.00201296682018</v>
      </c>
      <c r="BW28" s="9" t="n">
        <f aca="false">BT28-BV28</f>
        <v>0.214243685040818</v>
      </c>
      <c r="BX28" s="93" t="n">
        <f aca="false">IF(C28=StartLeeftijdJaarUitkering,1,IF(C28 &gt; StartLeeftijdJaarUitkering, BX27*BR28, VLOOKUP(C28,Gehuwdheid,3,0)))</f>
        <v>0.75</v>
      </c>
      <c r="BY28" s="93" t="n">
        <f aca="false">IF(BI28=1,0,CA28*(BR28))</f>
        <v>0.0197518413289339</v>
      </c>
      <c r="BZ28" s="93" t="n">
        <f aca="false">(1-BN28)*BX28*IF(BI28=1,1,BO27)</f>
        <v>0.00201113366235519</v>
      </c>
      <c r="CA28" s="93" t="n">
        <f aca="false">IF(BI28=1,0,BZ27+BY27)</f>
        <v>0.0198474772914766</v>
      </c>
      <c r="CB28" s="93" t="n">
        <f aca="false">IF(BI28=1,0,CA28*BK27*I27*G27)</f>
        <v>0.153348443256554</v>
      </c>
      <c r="CC28" s="93" t="n">
        <f aca="false">$BK28*BO28*I28*G28</f>
        <v>7.32961519626819</v>
      </c>
      <c r="CD28" s="93" t="n">
        <f aca="false">1-BS28</f>
        <v>0.0446956928400297</v>
      </c>
      <c r="CE28" s="93" t="n">
        <f aca="false">CC28*CD28</f>
        <v>0.327602229448017</v>
      </c>
      <c r="CF28" s="93" t="n">
        <f aca="false">IF(C28=StartLeeftijdJaarUitkering,1,IF($C28 &gt; StartLeeftijdJaarUitkering, CF27*BR28, VLOOKUP($C28,Gehuwdheid_ongehuwd,3,0)))</f>
        <v>0.95</v>
      </c>
      <c r="CG28" s="93" t="n">
        <f aca="false">CC28*(1-BX28)</f>
        <v>1.83240379906705</v>
      </c>
      <c r="CH28" s="93" t="n">
        <f aca="false">CC28*(1-CF28)</f>
        <v>0.36648075981341</v>
      </c>
      <c r="CJ28" s="1" t="n">
        <f aca="false">BI28-1</f>
        <v>23</v>
      </c>
      <c r="CK28" s="15" t="n">
        <f aca="false">IF(CJ28=0,0,VLOOKUP(CJ28,RTS,2,0))</f>
        <v>0.01802</v>
      </c>
      <c r="CL28" s="5" t="n">
        <f aca="false">(1/(1+CK28))^CJ28</f>
        <v>0.663139450112904</v>
      </c>
      <c r="CM28" s="5" t="n">
        <f aca="false">IF(CJ28=0,0,IF($C28&gt;Eindleeftijd,1,VLOOKUP($C28-1,Ervaringssterfte,3,0)))</f>
        <v>0.6274</v>
      </c>
      <c r="CN28" s="5" t="n">
        <f aca="false">IF(CJ28=0,0,IF($C28&gt;Eindleeftijd,1,VLOOKUP($C28-1,qy,$B28-1-StartjaarTafels+2,0)))</f>
        <v>0.00401437066263954</v>
      </c>
      <c r="CO28" s="5" t="n">
        <f aca="false">1-CM28*CN28</f>
        <v>0.99748138384626</v>
      </c>
      <c r="CP28" s="5" t="n">
        <f aca="false">IF($CJ28=0,CO28,CP27*CO28)</f>
        <v>0.972992478110902</v>
      </c>
      <c r="CQ28" s="5" t="n">
        <f aca="false">IF(CJ28=0,0,IF($D28&gt;Eindleeftijd,1,VLOOKUP($D28-1,Ervaringssterfte,4,0)))</f>
        <v>0.679338</v>
      </c>
      <c r="CR28" s="5" t="n">
        <f aca="false">IF(CJ28=0,0,IF($D28&gt;Eindleeftijd,1,VLOOKUP($D28-1,qx,$B28-1-StartjaarTafels+2,0)))</f>
        <v>0.0063094065</v>
      </c>
      <c r="CS28" s="5" t="n">
        <f aca="false">1-CQ28*CR28</f>
        <v>0.995713780407103</v>
      </c>
      <c r="CT28" s="5" t="n">
        <f aca="false">IF($CJ28=0,CS28,CT27*CS28)</f>
        <v>0.959929771966769</v>
      </c>
      <c r="CU28" s="5" t="n">
        <f aca="false">IF(OR(Methode_partnerpensioen="Bepaald",C28&gt;=Eindleeftijd),1,VLOOKUP(C28-1,Gehuwdheid,3,0))</f>
        <v>0.75</v>
      </c>
      <c r="CV28" s="5" t="n">
        <f aca="false">$CL28*CT28*I28*G28*CU28</f>
        <v>5.56256094936829</v>
      </c>
      <c r="CW28" s="5" t="n">
        <f aca="false">CP28*CT28*CU28</f>
        <v>0.700503335728785</v>
      </c>
      <c r="CX28" s="5" t="n">
        <f aca="false">CL28*CW28*I28*G28</f>
        <v>5.41232996276879</v>
      </c>
      <c r="CY28" s="9" t="n">
        <f aca="false">CV28-CX28</f>
        <v>0.150230986599503</v>
      </c>
      <c r="CZ28" s="93" t="n">
        <f aca="false">$CL28*CP28*I28*G28</f>
        <v>7.51767489779263</v>
      </c>
      <c r="DA28" s="93" t="n">
        <f aca="false">1-CT28</f>
        <v>0.0400702280332307</v>
      </c>
      <c r="DB28" s="93" t="n">
        <f aca="false">CZ28*DA28</f>
        <v>0.301234947434245</v>
      </c>
      <c r="DC28" s="93" t="n">
        <f aca="false">IF(C28=StartLeeftijdJaarUitkering,1,IF($C28 &gt; StartLeeftijdJaarUitkering, DC27*CS28, VLOOKUP($C28,Gehuwdheid,3,0)))</f>
        <v>0.75</v>
      </c>
      <c r="DD28" s="93" t="n">
        <f aca="false">IF(C28=StartLeeftijdJaarUitkering,1,IF($C28 &gt; StartLeeftijdJaarUitkering, DD27*CS28, VLOOKUP($C28,Gehuwdheid_ongehuwd,3,0)))</f>
        <v>0.95</v>
      </c>
      <c r="DE28" s="93" t="n">
        <f aca="false">CZ28*(1-DC28)</f>
        <v>1.87941872444816</v>
      </c>
      <c r="DF28" s="93" t="n">
        <f aca="false">CZ28*(1-DD28)</f>
        <v>0.375883744889632</v>
      </c>
    </row>
    <row r="29" customFormat="false" ht="15" hidden="false" customHeight="true" outlineLevel="0" collapsed="false">
      <c r="A29" s="1" t="n">
        <f aca="false">A28+1</f>
        <v>25</v>
      </c>
      <c r="B29" s="1" t="n">
        <f aca="false">IF(A29=1,Berekeningsjaar,B28+1)</f>
        <v>2050</v>
      </c>
      <c r="C29" s="1" t="n">
        <f aca="false">IF(A29=1,LeeftijdJaarBerDatum,C28+1)</f>
        <v>65</v>
      </c>
      <c r="D29" s="1" t="n">
        <f aca="false">C29+Leeftijdsverschil_vm</f>
        <v>67</v>
      </c>
      <c r="E29" s="1" t="n">
        <f aca="false">C29-Leeftijdsverschil_mv</f>
        <v>62</v>
      </c>
      <c r="F29" s="5" t="n">
        <f aca="false">MIN(1,A29/Spreidingsduur)</f>
        <v>1</v>
      </c>
      <c r="G29" s="5" t="n">
        <f aca="false">IF(OR(AND(Coverage="BijzPP_voor",C29&gt;GrensLeeftijdDekking-1),AND(Coverage="BijzPP_na",C29&lt;GrensLeeftijdDekking)),0,IF(IsLevenslang,1,IF(D29&lt;EindLeeftijdJaarUitkering,1,0)))</f>
        <v>1</v>
      </c>
      <c r="H29" s="5" t="n">
        <f aca="false">IF(OR(AND(Coverage="BijzPP_voor",C29&gt;GrensLeeftijdDekking-1),AND(Coverage="BijzPP_na",C29&lt;GrensLeeftijdDekking)),0,IF(IsLevenslang,1,IF(E29&lt;EindLeeftijdJaarUitkering,1,0)))</f>
        <v>1</v>
      </c>
      <c r="I29" s="5" t="n">
        <f aca="false">(IF(StijgendeFunctieMeenemen=SchalingsfactorMeenemen,1,0)+IF(OR(StijgendeFunctieMeenemen,SchalingsfactorMeenemen),IF(StijgendeFunctieMeenemen,F29,0)*IF(SchalingsfactorMeenemen,SchalingsfactorPercentage,1),0))*(1+StijgingDalingUitkering)^(B29-1)</f>
        <v>11.6511607167637</v>
      </c>
      <c r="K29" s="1" t="n">
        <f aca="false">A29</f>
        <v>25</v>
      </c>
      <c r="L29" s="15" t="n">
        <f aca="false">VLOOKUP(K29,RTS,2,0)</f>
        <v>0.01841</v>
      </c>
      <c r="M29" s="5" t="n">
        <f aca="false">(1/(1+L29))^K29</f>
        <v>0.633772838001329</v>
      </c>
      <c r="N29" s="5" t="n">
        <f aca="false">IF($C29&gt;Eindleeftijd,1,VLOOKUP($C29,Ervaringssterfte,2,0))</f>
        <v>0.6862</v>
      </c>
      <c r="O29" s="5" t="n">
        <f aca="false">IF($C29&gt;Eindleeftijd,1,VLOOKUP($C29,qx,$B29-StartjaarTafels+2,0))</f>
        <v>0.0060576653</v>
      </c>
      <c r="P29" s="5" t="n">
        <f aca="false">1-N29*O29</f>
        <v>0.99584323007114</v>
      </c>
      <c r="Q29" s="5" t="n">
        <f aca="false">IF($K29=1,P29,Q28*P29)</f>
        <v>0.960101968670064</v>
      </c>
      <c r="R29" s="5" t="n">
        <f aca="false">IF($E29&gt;Eindleeftijd,1,VLOOKUP($E29,Ervaringssterfte,5,0))</f>
        <v>0.599346</v>
      </c>
      <c r="S29" s="74" t="n">
        <f aca="false">IF($E29&gt;Eindleeftijd,1,VLOOKUP($E29,qy,$B29-StartjaarTafels+2,0))</f>
        <v>0.00368805805435568</v>
      </c>
      <c r="T29" s="5" t="n">
        <f aca="false">1-R29*S29</f>
        <v>0.997789577157354</v>
      </c>
      <c r="U29" s="5" t="n">
        <f aca="false">IF($K29=1,T29,U28*T29)</f>
        <v>0.9758105935404</v>
      </c>
      <c r="V29" s="5" t="n">
        <f aca="false">$M29*U29*I29*H29</f>
        <v>7.20557003969742</v>
      </c>
      <c r="W29" s="92" t="n">
        <f aca="false">Q29*U29</f>
        <v>0.936877671907241</v>
      </c>
      <c r="X29" s="5" t="n">
        <f aca="false">M29*W29*I29*H29</f>
        <v>6.91808198050352</v>
      </c>
      <c r="Y29" s="9" t="n">
        <f aca="false">V29-X29</f>
        <v>0.287488059193897</v>
      </c>
      <c r="Z29" s="93" t="n">
        <f aca="false">IF(C29=StartLeeftijdJaarUitkering,1,IF(C29 &gt; StartLeeftijdJaarUitkering, Z28*T29, VLOOKUP(C29,Gehuwdheid,2,0)))</f>
        <v>0.8</v>
      </c>
      <c r="AA29" s="93" t="n">
        <f aca="false">IF(K29=1,0,AC29*(T29))</f>
        <v>0.0283626180363691</v>
      </c>
      <c r="AB29" s="93" t="n">
        <f aca="false">(1-P29)*Z29*IF(K29=1,1,Q28)</f>
        <v>0.00320606526930706</v>
      </c>
      <c r="AC29" s="93" t="n">
        <f aca="false">IF(K29=1,0,AB28+AA28)</f>
        <v>0.028425450301027</v>
      </c>
      <c r="AD29" s="93" t="n">
        <f aca="false">IF(K29=1,0,AC29*M28*I28*H28)</f>
        <v>0.214722516458393</v>
      </c>
      <c r="AE29" s="93" t="n">
        <f aca="false">$M29*Q29*I29*H29</f>
        <v>7.08957458168557</v>
      </c>
      <c r="AF29" s="93" t="n">
        <f aca="false">1-U29</f>
        <v>0.0241894064596004</v>
      </c>
      <c r="AG29" s="93" t="n">
        <f aca="false">AE29*AF29</f>
        <v>0.171492601182044</v>
      </c>
      <c r="AH29" s="93" t="n">
        <f aca="false">IF(C29=StartLeeftijdJaarUitkering,1,IF(C29 &gt; StartLeeftijdJaarUitkering, AH28*T29, VLOOKUP(C29,Gehuwdheid_ongehuwd,2,0)))</f>
        <v>0.9</v>
      </c>
      <c r="AI29" s="93" t="n">
        <f aca="false">AE29*(1-Z29)</f>
        <v>1.41791491633711</v>
      </c>
      <c r="AJ29" s="93" t="n">
        <f aca="false">AE29*(1-AH29)</f>
        <v>0.708957458168557</v>
      </c>
      <c r="AL29" s="1" t="n">
        <f aca="false">K29-1</f>
        <v>24</v>
      </c>
      <c r="AM29" s="15" t="n">
        <f aca="false">IF(AL29=0,0,VLOOKUP(AL29,RTS,2,0))</f>
        <v>0.01822</v>
      </c>
      <c r="AN29" s="5" t="n">
        <f aca="false">(1/(1+AM29))^AL29</f>
        <v>0.648337350683633</v>
      </c>
      <c r="AO29" s="5" t="n">
        <f aca="false">IF(AL29=0,0,IF($C29&gt;Eindleeftijd,1,VLOOKUP($C29-1,Ervaringssterfte,2,0)))</f>
        <v>0.6604</v>
      </c>
      <c r="AP29" s="5" t="n">
        <f aca="false">IF(AL29=0,0,IF($C29&gt;Eindleeftijd,1,VLOOKUP($C29-1,qx,$B29-1-StartjaarTafels+2,0)))</f>
        <v>0.0056686438</v>
      </c>
      <c r="AQ29" s="5" t="n">
        <f aca="false">1-AO29*AP29</f>
        <v>0.99625642763448</v>
      </c>
      <c r="AR29" s="5" t="n">
        <f aca="false">IF($AL29=0,AQ29,AR28*AQ29)</f>
        <v>0.964109550256698</v>
      </c>
      <c r="AS29" s="5" t="n">
        <f aca="false">IF(AL29=0,0,IF($E29&gt;Eindleeftijd,1,VLOOKUP($E29-1,Ervaringssterfte,5,0)))</f>
        <v>0.579447</v>
      </c>
      <c r="AT29" s="5" t="n">
        <f aca="false">IF(AL29=0,0,IF($E29&gt;Eindleeftijd,1,VLOOKUP($E29-1,qy,$B29-1-StartjaarTafels+2,0)))</f>
        <v>0.00350008886138076</v>
      </c>
      <c r="AU29" s="5" t="n">
        <f aca="false">1-AS29*AT29</f>
        <v>0.99797188400954</v>
      </c>
      <c r="AV29" s="5" t="n">
        <f aca="false">IF($AL29=0,AU29,AV28*AU29)</f>
        <v>0.977972325909065</v>
      </c>
      <c r="AW29" s="5" t="n">
        <f aca="false">$AN29*AV29*I29*H29</f>
        <v>7.38748820588692</v>
      </c>
      <c r="AX29" s="5" t="n">
        <f aca="false">AR29*AV29</f>
        <v>0.942872459295685</v>
      </c>
      <c r="AY29" s="5" t="n">
        <f aca="false">AN29*AX29*I29*H29</f>
        <v>7.1223479317043</v>
      </c>
      <c r="AZ29" s="9" t="n">
        <f aca="false">AW29-AY29</f>
        <v>0.265140274182622</v>
      </c>
      <c r="BA29" s="93" t="n">
        <f aca="false">$AN29*AR29*I29*H29</f>
        <v>7.28277042510767</v>
      </c>
      <c r="BB29" s="93" t="n">
        <f aca="false">1-AV29</f>
        <v>0.0220276740909355</v>
      </c>
      <c r="BC29" s="93" t="n">
        <f aca="false">BA29*BB29</f>
        <v>0.160422493403376</v>
      </c>
      <c r="BD29" s="93" t="n">
        <f aca="false">IF(C29=StartLeeftijdJaarUitkering,1,IF($C29 &gt; StartLeeftijdJaarUitkering, BD28*AU29, VLOOKUP($C29,Gehuwdheid,2,0)))</f>
        <v>0.8</v>
      </c>
      <c r="BE29" s="93" t="n">
        <f aca="false">IF(C29=StartLeeftijdJaarUitkering,1,IF($C29 &gt; StartLeeftijdJaarUitkering, BE28*AU29, VLOOKUP($C29,Gehuwdheid_ongehuwd,2,0)))</f>
        <v>0.9</v>
      </c>
      <c r="BF29" s="93" t="n">
        <f aca="false">BA29*(1-BD29)</f>
        <v>1.45655408502153</v>
      </c>
      <c r="BG29" s="93" t="n">
        <f aca="false">BA29*(1-BE29)</f>
        <v>0.728277042510767</v>
      </c>
      <c r="BI29" s="1" t="n">
        <f aca="false">A29</f>
        <v>25</v>
      </c>
      <c r="BJ29" s="15" t="n">
        <f aca="false">VLOOKUP(BI29,RTS,2,0)</f>
        <v>0.01841</v>
      </c>
      <c r="BK29" s="5" t="n">
        <f aca="false">(1/(1+BJ29))^BI29</f>
        <v>0.633772838001329</v>
      </c>
      <c r="BL29" s="5" t="n">
        <f aca="false">IF($C29&gt;Eindleeftijd,1,VLOOKUP($C29,Ervaringssterfte,3,0))</f>
        <v>0.6837</v>
      </c>
      <c r="BM29" s="5" t="n">
        <f aca="false">IF($C29&gt;Eindleeftijd,1,VLOOKUP($C29,qy,$B29-StartjaarTafels+2,0))</f>
        <v>0.0044234209815569</v>
      </c>
      <c r="BN29" s="5" t="n">
        <f aca="false">1-BL29*BM29</f>
        <v>0.99697570707491</v>
      </c>
      <c r="BO29" s="5" t="n">
        <f aca="false">IF($A29=1,BN29,BO28*BN29)</f>
        <v>0.967376461969787</v>
      </c>
      <c r="BP29" s="5" t="n">
        <f aca="false">IF($D29&gt;Eindleeftijd,1,VLOOKUP($D29,Ervaringssterfte,4,0))</f>
        <v>0.726363</v>
      </c>
      <c r="BQ29" s="5" t="n">
        <f aca="false">IF($D29&gt;Eindleeftijd,1,VLOOKUP($D29,qx,$B29-StartjaarTafels+2,0))</f>
        <v>0.0072057857</v>
      </c>
      <c r="BR29" s="5" t="n">
        <f aca="false">1-BP29*BQ29</f>
        <v>0.994765983881591</v>
      </c>
      <c r="BS29" s="5" t="n">
        <f aca="false">IF($BI29=1,BR29,BS28*BR29)</f>
        <v>0.950304229018309</v>
      </c>
      <c r="BT29" s="5" t="n">
        <f aca="false">$BK29*BS29*I29*G29</f>
        <v>7.01722621842862</v>
      </c>
      <c r="BU29" s="74" t="n">
        <f aca="false">BO29*BS29</f>
        <v>0.919301942862658</v>
      </c>
      <c r="BV29" s="5" t="n">
        <f aca="false">BK29*BU29*I29*G29</f>
        <v>6.78829947202511</v>
      </c>
      <c r="BW29" s="9" t="n">
        <f aca="false">BT29-BV29</f>
        <v>0.228926746403514</v>
      </c>
      <c r="BX29" s="93" t="n">
        <f aca="false">IF(C29=StartLeeftijdJaarUitkering,1,IF(C29 &gt; StartLeeftijdJaarUitkering, BX28*BR29, VLOOKUP(C29,Gehuwdheid,3,0)))</f>
        <v>0.75</v>
      </c>
      <c r="BY29" s="93" t="n">
        <f aca="false">IF(BI29=1,0,CA29*(BR29))</f>
        <v>0.0216490672294001</v>
      </c>
      <c r="BZ29" s="93" t="n">
        <f aca="false">(1-BN29)*BX29*IF(BI29=1,1,BO28)</f>
        <v>0.00220087844348129</v>
      </c>
      <c r="CA29" s="93" t="n">
        <f aca="false">IF(BI29=1,0,BZ28+BY28)</f>
        <v>0.0217629749912891</v>
      </c>
      <c r="CB29" s="93" t="n">
        <f aca="false">IF(BI29=1,0,CA29*BK28*I28*G28)</f>
        <v>0.164394959666895</v>
      </c>
      <c r="CC29" s="93" t="n">
        <f aca="false">$BK29*BO29*I29*G29</f>
        <v>7.14329081649737</v>
      </c>
      <c r="CD29" s="93" t="n">
        <f aca="false">1-BS29</f>
        <v>0.0496957709816906</v>
      </c>
      <c r="CE29" s="93" t="n">
        <f aca="false">CC29*CD29</f>
        <v>0.354991344472268</v>
      </c>
      <c r="CF29" s="93" t="n">
        <f aca="false">IF(C29=StartLeeftijdJaarUitkering,1,IF($C29 &gt; StartLeeftijdJaarUitkering, CF28*BR29, VLOOKUP($C29,Gehuwdheid_ongehuwd,3,0)))</f>
        <v>0.95</v>
      </c>
      <c r="CG29" s="93" t="n">
        <f aca="false">CC29*(1-BX29)</f>
        <v>1.78582270412434</v>
      </c>
      <c r="CH29" s="93" t="n">
        <f aca="false">CC29*(1-CF29)</f>
        <v>0.357164540824869</v>
      </c>
      <c r="CJ29" s="1" t="n">
        <f aca="false">BI29-1</f>
        <v>24</v>
      </c>
      <c r="CK29" s="15" t="n">
        <f aca="false">IF(CJ29=0,0,VLOOKUP(CJ29,RTS,2,0))</f>
        <v>0.01822</v>
      </c>
      <c r="CL29" s="5" t="n">
        <f aca="false">(1/(1+CK29))^CJ29</f>
        <v>0.648337350683633</v>
      </c>
      <c r="CM29" s="5" t="n">
        <f aca="false">IF(CJ29=0,0,IF($C29&gt;Eindleeftijd,1,VLOOKUP($C29-1,Ervaringssterfte,3,0)))</f>
        <v>0.6573</v>
      </c>
      <c r="CN29" s="5" t="n">
        <f aca="false">IF(CJ29=0,0,IF($C29&gt;Eindleeftijd,1,VLOOKUP($C29-1,qy,$B29-1-StartjaarTafels+2,0)))</f>
        <v>0.00419282326716441</v>
      </c>
      <c r="CO29" s="5" t="n">
        <f aca="false">1-CM29*CN29</f>
        <v>0.997244057266493</v>
      </c>
      <c r="CP29" s="5" t="n">
        <f aca="false">IF($CJ29=0,CO29,CP28*CO29)</f>
        <v>0.970310966561096</v>
      </c>
      <c r="CQ29" s="5" t="n">
        <f aca="false">IF(CJ29=0,0,IF($D29&gt;Eindleeftijd,1,VLOOKUP($D29-1,Ervaringssterfte,4,0)))</f>
        <v>0.704385</v>
      </c>
      <c r="CR29" s="5" t="n">
        <f aca="false">IF(CJ29=0,0,IF($D29&gt;Eindleeftijd,1,VLOOKUP($D29-1,qx,$B29-1-StartjaarTafels+2,0)))</f>
        <v>0.0068407831</v>
      </c>
      <c r="CS29" s="5" t="n">
        <f aca="false">1-CQ29*CR29</f>
        <v>0.995181454996107</v>
      </c>
      <c r="CT29" s="5" t="n">
        <f aca="false">IF($CJ29=0,CS29,CT28*CS29)</f>
        <v>0.95530430715997</v>
      </c>
      <c r="CU29" s="5" t="n">
        <f aca="false">IF(OR(Methode_partnerpensioen="Bepaald",C29&gt;=Eindleeftijd),1,VLOOKUP(C29-1,Gehuwdheid,3,0))</f>
        <v>0.75</v>
      </c>
      <c r="CV29" s="5" t="n">
        <f aca="false">$CL29*CT29*I29*G29*CU29</f>
        <v>5.41219248889575</v>
      </c>
      <c r="CW29" s="5" t="n">
        <f aca="false">CP29*CT29*CU29</f>
        <v>0.695206684230276</v>
      </c>
      <c r="CX29" s="5" t="n">
        <f aca="false">CL29*CW29*I29*G29</f>
        <v>5.25150972511513</v>
      </c>
      <c r="CY29" s="9" t="n">
        <f aca="false">CV29-CX29</f>
        <v>0.160682763780613</v>
      </c>
      <c r="CZ29" s="93" t="n">
        <f aca="false">$CL29*CP29*I29*G29</f>
        <v>7.32961519626819</v>
      </c>
      <c r="DA29" s="93" t="n">
        <f aca="false">1-CT29</f>
        <v>0.0446956928400297</v>
      </c>
      <c r="DB29" s="93" t="n">
        <f aca="false">CZ29*DA29</f>
        <v>0.327602229448017</v>
      </c>
      <c r="DC29" s="93" t="n">
        <f aca="false">IF(C29=StartLeeftijdJaarUitkering,1,IF($C29 &gt; StartLeeftijdJaarUitkering, DC28*CS29, VLOOKUP($C29,Gehuwdheid,3,0)))</f>
        <v>0.75</v>
      </c>
      <c r="DD29" s="93" t="n">
        <f aca="false">IF(C29=StartLeeftijdJaarUitkering,1,IF($C29 &gt; StartLeeftijdJaarUitkering, DD28*CS29, VLOOKUP($C29,Gehuwdheid_ongehuwd,3,0)))</f>
        <v>0.95</v>
      </c>
      <c r="DE29" s="93" t="n">
        <f aca="false">CZ29*(1-DC29)</f>
        <v>1.83240379906705</v>
      </c>
      <c r="DF29" s="93" t="n">
        <f aca="false">CZ29*(1-DD29)</f>
        <v>0.36648075981341</v>
      </c>
    </row>
    <row r="30" customFormat="false" ht="15" hidden="false" customHeight="true" outlineLevel="0" collapsed="false">
      <c r="A30" s="1" t="n">
        <f aca="false">A29+1</f>
        <v>26</v>
      </c>
      <c r="B30" s="1" t="n">
        <f aca="false">IF(A30=1,Berekeningsjaar,B29+1)</f>
        <v>2051</v>
      </c>
      <c r="C30" s="1" t="n">
        <f aca="false">IF(A30=1,LeeftijdJaarBerDatum,C29+1)</f>
        <v>66</v>
      </c>
      <c r="D30" s="1" t="n">
        <f aca="false">C30+Leeftijdsverschil_vm</f>
        <v>68</v>
      </c>
      <c r="E30" s="1" t="n">
        <f aca="false">C30-Leeftijdsverschil_mv</f>
        <v>63</v>
      </c>
      <c r="F30" s="5" t="n">
        <f aca="false">MIN(1,A30/Spreidingsduur)</f>
        <v>1</v>
      </c>
      <c r="G30" s="5" t="n">
        <f aca="false">IF(OR(AND(Coverage="BijzPP_voor",C30&gt;GrensLeeftijdDekking-1),AND(Coverage="BijzPP_na",C30&lt;GrensLeeftijdDekking)),0,IF(IsLevenslang,1,IF(D30&lt;EindLeeftijdJaarUitkering,1,0)))</f>
        <v>1</v>
      </c>
      <c r="H30" s="5" t="n">
        <f aca="false">IF(OR(AND(Coverage="BijzPP_voor",C30&gt;GrensLeeftijdDekking-1),AND(Coverage="BijzPP_na",C30&lt;GrensLeeftijdDekking)),0,IF(IsLevenslang,1,IF(E30&lt;EindLeeftijdJaarUitkering,1,0)))</f>
        <v>1</v>
      </c>
      <c r="I30" s="5" t="n">
        <f aca="false">(IF(StijgendeFunctieMeenemen=SchalingsfactorMeenemen,1,0)+IF(OR(StijgendeFunctieMeenemen,SchalingsfactorMeenemen),IF(StijgendeFunctieMeenemen,F30,0)*IF(SchalingsfactorMeenemen,SchalingsfactorPercentage,1),0))*(1+StijgingDalingUitkering)^(B30-1)</f>
        <v>11.6511607167637</v>
      </c>
      <c r="K30" s="1" t="n">
        <f aca="false">A30</f>
        <v>26</v>
      </c>
      <c r="L30" s="15" t="n">
        <f aca="false">VLOOKUP(K30,RTS,2,0)</f>
        <v>0.01859</v>
      </c>
      <c r="M30" s="5" t="n">
        <f aca="false">(1/(1+L30))^K30</f>
        <v>0.619463022712138</v>
      </c>
      <c r="N30" s="5" t="n">
        <f aca="false">IF($C30&gt;Eindleeftijd,1,VLOOKUP($C30,Ervaringssterfte,2,0))</f>
        <v>0.7115</v>
      </c>
      <c r="O30" s="5" t="n">
        <f aca="false">IF($C30&gt;Eindleeftijd,1,VLOOKUP($C30,qx,$B30-StartjaarTafels+2,0))</f>
        <v>0.0065674292</v>
      </c>
      <c r="P30" s="5" t="n">
        <f aca="false">1-N30*O30</f>
        <v>0.9953272741242</v>
      </c>
      <c r="Q30" s="5" t="n">
        <f aca="false">IF($K30=1,P30,Q29*P30)</f>
        <v>0.955615675357653</v>
      </c>
      <c r="R30" s="5" t="n">
        <f aca="false">IF($E30&gt;Eindleeftijd,1,VLOOKUP($E30,Ervaringssterfte,5,0))</f>
        <v>0.621126</v>
      </c>
      <c r="S30" s="74" t="n">
        <f aca="false">IF($E30&gt;Eindleeftijd,1,VLOOKUP($E30,qy,$B30-StartjaarTafels+2,0))</f>
        <v>0.00382550255747649</v>
      </c>
      <c r="T30" s="5" t="n">
        <f aca="false">1-R30*S30</f>
        <v>0.997623880898485</v>
      </c>
      <c r="U30" s="5" t="n">
        <f aca="false">IF($K30=1,T30,U29*T30)</f>
        <v>0.973491951349627</v>
      </c>
      <c r="V30" s="5" t="n">
        <f aca="false">$M30*U30*I30*H30</f>
        <v>7.02614236912685</v>
      </c>
      <c r="W30" s="92" t="n">
        <f aca="false">Q30*U30</f>
        <v>0.930284168544214</v>
      </c>
      <c r="X30" s="5" t="n">
        <f aca="false">M30*W30*I30*H30</f>
        <v>6.71429178523217</v>
      </c>
      <c r="Y30" s="9" t="n">
        <f aca="false">V30-X30</f>
        <v>0.311850583894676</v>
      </c>
      <c r="Z30" s="93" t="n">
        <f aca="false">IF(C30=StartLeeftijdJaarUitkering,1,IF(C30 &gt; StartLeeftijdJaarUitkering, Z29*T30, VLOOKUP(C30,Gehuwdheid,2,0)))</f>
        <v>0.8</v>
      </c>
      <c r="AA30" s="93" t="n">
        <f aca="false">IF(K30=1,0,AC30*(T30))</f>
        <v>0.0314936723542639</v>
      </c>
      <c r="AB30" s="93" t="n">
        <f aca="false">(1-P30)*Z30*IF(K30=1,1,Q29)</f>
        <v>0.00358903464992893</v>
      </c>
      <c r="AC30" s="93" t="n">
        <f aca="false">IF(K30=1,0,AB29+AA29)</f>
        <v>0.0315686833056762</v>
      </c>
      <c r="AD30" s="93" t="n">
        <f aca="false">IF(K30=1,0,AC30*M29*I29*H29)</f>
        <v>0.233109130117943</v>
      </c>
      <c r="AE30" s="93" t="n">
        <f aca="false">$M30*Q30*I30*H30</f>
        <v>6.89712100436334</v>
      </c>
      <c r="AF30" s="93" t="n">
        <f aca="false">1-U30</f>
        <v>0.0265080486503726</v>
      </c>
      <c r="AG30" s="93" t="n">
        <f aca="false">AE30*AF30</f>
        <v>0.18282921913117</v>
      </c>
      <c r="AH30" s="93" t="n">
        <f aca="false">IF(C30=StartLeeftijdJaarUitkering,1,IF(C30 &gt; StartLeeftijdJaarUitkering, AH29*T30, VLOOKUP(C30,Gehuwdheid_ongehuwd,2,0)))</f>
        <v>0.9</v>
      </c>
      <c r="AI30" s="93" t="n">
        <f aca="false">AE30*(1-Z30)</f>
        <v>1.37942420087267</v>
      </c>
      <c r="AJ30" s="93" t="n">
        <f aca="false">AE30*(1-AH30)</f>
        <v>0.689712100436334</v>
      </c>
      <c r="AL30" s="1" t="n">
        <f aca="false">K30-1</f>
        <v>25</v>
      </c>
      <c r="AM30" s="15" t="n">
        <f aca="false">IF(AL30=0,0,VLOOKUP(AL30,RTS,2,0))</f>
        <v>0.01841</v>
      </c>
      <c r="AN30" s="5" t="n">
        <f aca="false">(1/(1+AM30))^AL30</f>
        <v>0.633772838001329</v>
      </c>
      <c r="AO30" s="5" t="n">
        <f aca="false">IF(AL30=0,0,IF($C30&gt;Eindleeftijd,1,VLOOKUP($C30-1,Ervaringssterfte,2,0)))</f>
        <v>0.6862</v>
      </c>
      <c r="AP30" s="5" t="n">
        <f aca="false">IF(AL30=0,0,IF($C30&gt;Eindleeftijd,1,VLOOKUP($C30-1,qx,$B30-1-StartjaarTafels+2,0)))</f>
        <v>0.0060576653</v>
      </c>
      <c r="AQ30" s="5" t="n">
        <f aca="false">1-AO30*AP30</f>
        <v>0.99584323007114</v>
      </c>
      <c r="AR30" s="5" t="n">
        <f aca="false">IF($AL30=0,AQ30,AR29*AQ30)</f>
        <v>0.960101968670064</v>
      </c>
      <c r="AS30" s="5" t="n">
        <f aca="false">IF(AL30=0,0,IF($E30&gt;Eindleeftijd,1,VLOOKUP($E30-1,Ervaringssterfte,5,0)))</f>
        <v>0.599346</v>
      </c>
      <c r="AT30" s="5" t="n">
        <f aca="false">IF(AL30=0,0,IF($E30&gt;Eindleeftijd,1,VLOOKUP($E30-1,qy,$B30-1-StartjaarTafels+2,0)))</f>
        <v>0.00368805805435568</v>
      </c>
      <c r="AU30" s="5" t="n">
        <f aca="false">1-AS30*AT30</f>
        <v>0.997789577157354</v>
      </c>
      <c r="AV30" s="5" t="n">
        <f aca="false">IF($AL30=0,AU30,AV29*AU30)</f>
        <v>0.9758105935404</v>
      </c>
      <c r="AW30" s="5" t="n">
        <f aca="false">$AN30*AV30*I30*H30</f>
        <v>7.20557003969742</v>
      </c>
      <c r="AX30" s="5" t="n">
        <f aca="false">AR30*AV30</f>
        <v>0.936877671907241</v>
      </c>
      <c r="AY30" s="5" t="n">
        <f aca="false">AN30*AX30*I30*H30</f>
        <v>6.91808198050352</v>
      </c>
      <c r="AZ30" s="9" t="n">
        <f aca="false">AW30-AY30</f>
        <v>0.287488059193897</v>
      </c>
      <c r="BA30" s="93" t="n">
        <f aca="false">$AN30*AR30*I30*H30</f>
        <v>7.08957458168557</v>
      </c>
      <c r="BB30" s="93" t="n">
        <f aca="false">1-AV30</f>
        <v>0.0241894064596004</v>
      </c>
      <c r="BC30" s="93" t="n">
        <f aca="false">BA30*BB30</f>
        <v>0.171492601182044</v>
      </c>
      <c r="BD30" s="93" t="n">
        <f aca="false">IF(C30=StartLeeftijdJaarUitkering,1,IF($C30 &gt; StartLeeftijdJaarUitkering, BD29*AU30, VLOOKUP($C30,Gehuwdheid,2,0)))</f>
        <v>0.8</v>
      </c>
      <c r="BE30" s="93" t="n">
        <f aca="false">IF(C30=StartLeeftijdJaarUitkering,1,IF($C30 &gt; StartLeeftijdJaarUitkering, BE29*AU30, VLOOKUP($C30,Gehuwdheid_ongehuwd,2,0)))</f>
        <v>0.9</v>
      </c>
      <c r="BF30" s="93" t="n">
        <f aca="false">BA30*(1-BD30)</f>
        <v>1.41791491633711</v>
      </c>
      <c r="BG30" s="93" t="n">
        <f aca="false">BA30*(1-BE30)</f>
        <v>0.708957458168557</v>
      </c>
      <c r="BI30" s="1" t="n">
        <f aca="false">A30</f>
        <v>26</v>
      </c>
      <c r="BJ30" s="15" t="n">
        <f aca="false">VLOOKUP(BI30,RTS,2,0)</f>
        <v>0.01859</v>
      </c>
      <c r="BK30" s="5" t="n">
        <f aca="false">(1/(1+BJ30))^BI30</f>
        <v>0.619463022712138</v>
      </c>
      <c r="BL30" s="5" t="n">
        <f aca="false">IF($C30&gt;Eindleeftijd,1,VLOOKUP($C30,Ervaringssterfte,3,0))</f>
        <v>0.709</v>
      </c>
      <c r="BM30" s="5" t="n">
        <f aca="false">IF($C30&gt;Eindleeftijd,1,VLOOKUP($C30,qy,$B30-StartjaarTafels+2,0))</f>
        <v>0.00469645800624097</v>
      </c>
      <c r="BN30" s="5" t="n">
        <f aca="false">1-BL30*BM30</f>
        <v>0.996670211273575</v>
      </c>
      <c r="BO30" s="5" t="n">
        <f aca="false">IF($A30=1,BN30,BO29*BN30)</f>
        <v>0.964155302732511</v>
      </c>
      <c r="BP30" s="5" t="n">
        <f aca="false">IF($D30&gt;Eindleeftijd,1,VLOOKUP($D30,Ervaringssterfte,4,0))</f>
        <v>0.745173</v>
      </c>
      <c r="BQ30" s="5" t="n">
        <f aca="false">IF($D30&gt;Eindleeftijd,1,VLOOKUP($D30,qx,$B30-StartjaarTafels+2,0))</f>
        <v>0.0077814979</v>
      </c>
      <c r="BR30" s="5" t="n">
        <f aca="false">1-BP30*BQ30</f>
        <v>0.994201437865363</v>
      </c>
      <c r="BS30" s="5" t="n">
        <f aca="false">IF($BI30=1,BR30,BS29*BR30)</f>
        <v>0.944793830899539</v>
      </c>
      <c r="BT30" s="5" t="n">
        <f aca="false">$BK30*BS30*I30*G30</f>
        <v>6.81901473984432</v>
      </c>
      <c r="BU30" s="74" t="n">
        <f aca="false">BO30*BS30</f>
        <v>0.910927982050754</v>
      </c>
      <c r="BV30" s="5" t="n">
        <f aca="false">BK30*BU30*I30*G30</f>
        <v>6.57458922083205</v>
      </c>
      <c r="BW30" s="9" t="n">
        <f aca="false">BT30-BV30</f>
        <v>0.244425519012263</v>
      </c>
      <c r="BX30" s="93" t="n">
        <f aca="false">IF(C30=StartLeeftijdJaarUitkering,1,IF(C30 &gt; StartLeeftijdJaarUitkering, BX29*BR30, VLOOKUP(C30,Gehuwdheid,3,0)))</f>
        <v>0.75</v>
      </c>
      <c r="BY30" s="93" t="n">
        <f aca="false">IF(BI30=1,0,CA30*(BR30))</f>
        <v>0.0237116502809895</v>
      </c>
      <c r="BZ30" s="93" t="n">
        <f aca="false">(1-BN30)*BX30*IF(BI30=1,1,BO29)</f>
        <v>0.00241586942795683</v>
      </c>
      <c r="CA30" s="93" t="n">
        <f aca="false">IF(BI30=1,0,BZ29+BY29)</f>
        <v>0.0238499456728814</v>
      </c>
      <c r="CB30" s="93" t="n">
        <f aca="false">IF(BI30=1,0,CA30*BK29*I29*G29)</f>
        <v>0.176112511102607</v>
      </c>
      <c r="CC30" s="93" t="n">
        <f aca="false">$BK30*BO30*I30*G30</f>
        <v>6.95875545098806</v>
      </c>
      <c r="CD30" s="93" t="n">
        <f aca="false">1-BS30</f>
        <v>0.0552061691004614</v>
      </c>
      <c r="CE30" s="93" t="n">
        <f aca="false">CC30*CD30</f>
        <v>0.384166230156004</v>
      </c>
      <c r="CF30" s="93" t="n">
        <f aca="false">IF(C30=StartLeeftijdJaarUitkering,1,IF($C30 &gt; StartLeeftijdJaarUitkering, CF29*BR30, VLOOKUP($C30,Gehuwdheid_ongehuwd,3,0)))</f>
        <v>0.95</v>
      </c>
      <c r="CG30" s="93" t="n">
        <f aca="false">CC30*(1-BX30)</f>
        <v>1.73968886274701</v>
      </c>
      <c r="CH30" s="93" t="n">
        <f aca="false">CC30*(1-CF30)</f>
        <v>0.347937772549403</v>
      </c>
      <c r="CJ30" s="1" t="n">
        <f aca="false">BI30-1</f>
        <v>25</v>
      </c>
      <c r="CK30" s="15" t="n">
        <f aca="false">IF(CJ30=0,0,VLOOKUP(CJ30,RTS,2,0))</f>
        <v>0.01841</v>
      </c>
      <c r="CL30" s="5" t="n">
        <f aca="false">(1/(1+CK30))^CJ30</f>
        <v>0.633772838001329</v>
      </c>
      <c r="CM30" s="5" t="n">
        <f aca="false">IF(CJ30=0,0,IF($C30&gt;Eindleeftijd,1,VLOOKUP($C30-1,Ervaringssterfte,3,0)))</f>
        <v>0.6837</v>
      </c>
      <c r="CN30" s="5" t="n">
        <f aca="false">IF(CJ30=0,0,IF($C30&gt;Eindleeftijd,1,VLOOKUP($C30-1,qy,$B30-1-StartjaarTafels+2,0)))</f>
        <v>0.0044234209815569</v>
      </c>
      <c r="CO30" s="5" t="n">
        <f aca="false">1-CM30*CN30</f>
        <v>0.99697570707491</v>
      </c>
      <c r="CP30" s="5" t="n">
        <f aca="false">IF($CJ30=0,CO30,CP29*CO30)</f>
        <v>0.967376461969787</v>
      </c>
      <c r="CQ30" s="5" t="n">
        <f aca="false">IF(CJ30=0,0,IF($D30&gt;Eindleeftijd,1,VLOOKUP($D30-1,Ervaringssterfte,4,0)))</f>
        <v>0.726363</v>
      </c>
      <c r="CR30" s="5" t="n">
        <f aca="false">IF(CJ30=0,0,IF($D30&gt;Eindleeftijd,1,VLOOKUP($D30-1,qx,$B30-1-StartjaarTafels+2,0)))</f>
        <v>0.0072057857</v>
      </c>
      <c r="CS30" s="5" t="n">
        <f aca="false">1-CQ30*CR30</f>
        <v>0.994765983881591</v>
      </c>
      <c r="CT30" s="5" t="n">
        <f aca="false">IF($CJ30=0,CS30,CT29*CS30)</f>
        <v>0.950304229018309</v>
      </c>
      <c r="CU30" s="5" t="n">
        <f aca="false">IF(OR(Methode_partnerpensioen="Bepaald",C30&gt;=Eindleeftijd),1,VLOOKUP(C30-1,Gehuwdheid,3,0))</f>
        <v>0.75</v>
      </c>
      <c r="CV30" s="5" t="n">
        <f aca="false">$CL30*CT30*I30*G30*CU30</f>
        <v>5.26291966382147</v>
      </c>
      <c r="CW30" s="5" t="n">
        <f aca="false">CP30*CT30*CU30</f>
        <v>0.689476457146994</v>
      </c>
      <c r="CX30" s="5" t="n">
        <f aca="false">CL30*CW30*I30*G30</f>
        <v>5.09122460401883</v>
      </c>
      <c r="CY30" s="9" t="n">
        <f aca="false">CV30-CX30</f>
        <v>0.171695059802635</v>
      </c>
      <c r="CZ30" s="93" t="n">
        <f aca="false">$CL30*CP30*I30*G30</f>
        <v>7.14329081649737</v>
      </c>
      <c r="DA30" s="93" t="n">
        <f aca="false">1-CT30</f>
        <v>0.0496957709816906</v>
      </c>
      <c r="DB30" s="93" t="n">
        <f aca="false">CZ30*DA30</f>
        <v>0.354991344472268</v>
      </c>
      <c r="DC30" s="93" t="n">
        <f aca="false">IF(C30=StartLeeftijdJaarUitkering,1,IF($C30 &gt; StartLeeftijdJaarUitkering, DC29*CS30, VLOOKUP($C30,Gehuwdheid,3,0)))</f>
        <v>0.75</v>
      </c>
      <c r="DD30" s="93" t="n">
        <f aca="false">IF(C30=StartLeeftijdJaarUitkering,1,IF($C30 &gt; StartLeeftijdJaarUitkering, DD29*CS30, VLOOKUP($C30,Gehuwdheid_ongehuwd,3,0)))</f>
        <v>0.95</v>
      </c>
      <c r="DE30" s="93" t="n">
        <f aca="false">CZ30*(1-DC30)</f>
        <v>1.78582270412434</v>
      </c>
      <c r="DF30" s="93" t="n">
        <f aca="false">CZ30*(1-DD30)</f>
        <v>0.357164540824869</v>
      </c>
    </row>
    <row r="31" customFormat="false" ht="15" hidden="false" customHeight="true" outlineLevel="0" collapsed="false">
      <c r="A31" s="1" t="n">
        <f aca="false">A30+1</f>
        <v>27</v>
      </c>
      <c r="B31" s="1" t="n">
        <f aca="false">IF(A31=1,Berekeningsjaar,B30+1)</f>
        <v>2052</v>
      </c>
      <c r="C31" s="1" t="n">
        <f aca="false">IF(A31=1,LeeftijdJaarBerDatum,C30+1)</f>
        <v>67</v>
      </c>
      <c r="D31" s="1" t="n">
        <f aca="false">C31+Leeftijdsverschil_vm</f>
        <v>69</v>
      </c>
      <c r="E31" s="1" t="n">
        <f aca="false">C31-Leeftijdsverschil_mv</f>
        <v>64</v>
      </c>
      <c r="F31" s="5" t="n">
        <f aca="false">MIN(1,A31/Spreidingsduur)</f>
        <v>1</v>
      </c>
      <c r="G31" s="5" t="n">
        <f aca="false">IF(OR(AND(Coverage="BijzPP_voor",C31&gt;GrensLeeftijdDekking-1),AND(Coverage="BijzPP_na",C31&lt;GrensLeeftijdDekking)),0,IF(IsLevenslang,1,IF(D31&lt;EindLeeftijdJaarUitkering,1,0)))</f>
        <v>1</v>
      </c>
      <c r="H31" s="5" t="n">
        <f aca="false">IF(OR(AND(Coverage="BijzPP_voor",C31&gt;GrensLeeftijdDekking-1),AND(Coverage="BijzPP_na",C31&lt;GrensLeeftijdDekking)),0,IF(IsLevenslang,1,IF(E31&lt;EindLeeftijdJaarUitkering,1,0)))</f>
        <v>1</v>
      </c>
      <c r="I31" s="5" t="n">
        <f aca="false">(IF(StijgendeFunctieMeenemen=SchalingsfactorMeenemen,1,0)+IF(OR(StijgendeFunctieMeenemen,SchalingsfactorMeenemen),IF(StijgendeFunctieMeenemen,F31,0)*IF(SchalingsfactorMeenemen,SchalingsfactorPercentage,1),0))*(1+StijgingDalingUitkering)^(B31-1)</f>
        <v>11.6511607167637</v>
      </c>
      <c r="K31" s="1" t="n">
        <f aca="false">A31</f>
        <v>27</v>
      </c>
      <c r="L31" s="15" t="n">
        <f aca="false">VLOOKUP(K31,RTS,2,0)</f>
        <v>0.01876</v>
      </c>
      <c r="M31" s="5" t="n">
        <f aca="false">(1/(1+L31))^K31</f>
        <v>0.605423273567826</v>
      </c>
      <c r="N31" s="5" t="n">
        <f aca="false">IF($C31&gt;Eindleeftijd,1,VLOOKUP($C31,Ervaringssterfte,2,0))</f>
        <v>0.7337</v>
      </c>
      <c r="O31" s="5" t="n">
        <f aca="false">IF($C31&gt;Eindleeftijd,1,VLOOKUP($C31,qx,$B31-StartjaarTafels+2,0))</f>
        <v>0.0069105581</v>
      </c>
      <c r="P31" s="5" t="n">
        <f aca="false">1-N31*O31</f>
        <v>0.99492972352203</v>
      </c>
      <c r="Q31" s="5" t="n">
        <f aca="false">IF($K31=1,P31,Q30*P31)</f>
        <v>0.950770439676907</v>
      </c>
      <c r="R31" s="5" t="n">
        <f aca="false">IF($E31&gt;Eindleeftijd,1,VLOOKUP($E31,Ervaringssterfte,5,0))</f>
        <v>0.650727</v>
      </c>
      <c r="S31" s="74" t="n">
        <f aca="false">IF($E31&gt;Eindleeftijd,1,VLOOKUP($E31,qy,$B31-StartjaarTafels+2,0))</f>
        <v>0.00398838112428868</v>
      </c>
      <c r="T31" s="5" t="n">
        <f aca="false">1-R31*S31</f>
        <v>0.997404652716135</v>
      </c>
      <c r="U31" s="5" t="n">
        <f aca="false">IF($K31=1,T31,U30*T31)</f>
        <v>0.970965401657828</v>
      </c>
      <c r="V31" s="5" t="n">
        <f aca="false">$M31*U31*I31*H31</f>
        <v>6.84907717732221</v>
      </c>
      <c r="W31" s="92" t="n">
        <f aca="false">Q31*U31</f>
        <v>0.923165201845278</v>
      </c>
      <c r="X31" s="5" t="n">
        <f aca="false">M31*W31*I31*H31</f>
        <v>6.51190011926371</v>
      </c>
      <c r="Y31" s="9" t="n">
        <f aca="false">V31-X31</f>
        <v>0.337177058058499</v>
      </c>
      <c r="Z31" s="93" t="n">
        <f aca="false">IF(C31=StartLeeftijdJaarUitkering,1,IF(C31 &gt; StartLeeftijdJaarUitkering, Z30*T31, VLOOKUP(C31,Gehuwdheid,2,0)))</f>
        <v>0.8</v>
      </c>
      <c r="AA31" s="93" t="n">
        <f aca="false">IF(K31=1,0,AC31*(T31))</f>
        <v>0.0349916551958589</v>
      </c>
      <c r="AB31" s="93" t="n">
        <f aca="false">(1-P31)*Z31*IF(K31=1,1,Q30)</f>
        <v>0.00387618854459624</v>
      </c>
      <c r="AC31" s="93" t="n">
        <f aca="false">IF(K31=1,0,AB30+AA30)</f>
        <v>0.0350827070041928</v>
      </c>
      <c r="AD31" s="93" t="n">
        <f aca="false">IF(K31=1,0,AC31*M30*I30*H30)</f>
        <v>0.253208148011995</v>
      </c>
      <c r="AE31" s="93" t="n">
        <f aca="false">$M31*Q31*I31*H31</f>
        <v>6.70662426091113</v>
      </c>
      <c r="AF31" s="93" t="n">
        <f aca="false">1-U31</f>
        <v>0.0290345983421723</v>
      </c>
      <c r="AG31" s="93" t="n">
        <f aca="false">AE31*AF31</f>
        <v>0.194724141647423</v>
      </c>
      <c r="AH31" s="93" t="n">
        <f aca="false">IF(C31=StartLeeftijdJaarUitkering,1,IF(C31 &gt; StartLeeftijdJaarUitkering, AH30*T31, VLOOKUP(C31,Gehuwdheid_ongehuwd,2,0)))</f>
        <v>0.9</v>
      </c>
      <c r="AI31" s="93" t="n">
        <f aca="false">AE31*(1-Z31)</f>
        <v>1.34132485218223</v>
      </c>
      <c r="AJ31" s="93" t="n">
        <f aca="false">AE31*(1-AH31)</f>
        <v>0.670662426091113</v>
      </c>
      <c r="AL31" s="1" t="n">
        <f aca="false">K31-1</f>
        <v>26</v>
      </c>
      <c r="AM31" s="15" t="n">
        <f aca="false">IF(AL31=0,0,VLOOKUP(AL31,RTS,2,0))</f>
        <v>0.01859</v>
      </c>
      <c r="AN31" s="5" t="n">
        <f aca="false">(1/(1+AM31))^AL31</f>
        <v>0.619463022712138</v>
      </c>
      <c r="AO31" s="5" t="n">
        <f aca="false">IF(AL31=0,0,IF($C31&gt;Eindleeftijd,1,VLOOKUP($C31-1,Ervaringssterfte,2,0)))</f>
        <v>0.7115</v>
      </c>
      <c r="AP31" s="5" t="n">
        <f aca="false">IF(AL31=0,0,IF($C31&gt;Eindleeftijd,1,VLOOKUP($C31-1,qx,$B31-1-StartjaarTafels+2,0)))</f>
        <v>0.0065674292</v>
      </c>
      <c r="AQ31" s="5" t="n">
        <f aca="false">1-AO31*AP31</f>
        <v>0.9953272741242</v>
      </c>
      <c r="AR31" s="5" t="n">
        <f aca="false">IF($AL31=0,AQ31,AR30*AQ31)</f>
        <v>0.955615675357653</v>
      </c>
      <c r="AS31" s="5" t="n">
        <f aca="false">IF(AL31=0,0,IF($E31&gt;Eindleeftijd,1,VLOOKUP($E31-1,Ervaringssterfte,5,0)))</f>
        <v>0.621126</v>
      </c>
      <c r="AT31" s="5" t="n">
        <f aca="false">IF(AL31=0,0,IF($E31&gt;Eindleeftijd,1,VLOOKUP($E31-1,qy,$B31-1-StartjaarTafels+2,0)))</f>
        <v>0.00382550255747649</v>
      </c>
      <c r="AU31" s="5" t="n">
        <f aca="false">1-AS31*AT31</f>
        <v>0.997623880898485</v>
      </c>
      <c r="AV31" s="5" t="n">
        <f aca="false">IF($AL31=0,AU31,AV30*AU31)</f>
        <v>0.973491951349627</v>
      </c>
      <c r="AW31" s="5" t="n">
        <f aca="false">$AN31*AV31*I31*H31</f>
        <v>7.02614236912685</v>
      </c>
      <c r="AX31" s="5" t="n">
        <f aca="false">AR31*AV31</f>
        <v>0.930284168544214</v>
      </c>
      <c r="AY31" s="5" t="n">
        <f aca="false">AN31*AX31*I31*H31</f>
        <v>6.71429178523217</v>
      </c>
      <c r="AZ31" s="9" t="n">
        <f aca="false">AW31-AY31</f>
        <v>0.311850583894676</v>
      </c>
      <c r="BA31" s="93" t="n">
        <f aca="false">$AN31*AR31*I31*H31</f>
        <v>6.89712100436334</v>
      </c>
      <c r="BB31" s="93" t="n">
        <f aca="false">1-AV31</f>
        <v>0.0265080486503726</v>
      </c>
      <c r="BC31" s="93" t="n">
        <f aca="false">BA31*BB31</f>
        <v>0.18282921913117</v>
      </c>
      <c r="BD31" s="93" t="n">
        <f aca="false">IF(C31=StartLeeftijdJaarUitkering,1,IF($C31 &gt; StartLeeftijdJaarUitkering, BD30*AU31, VLOOKUP($C31,Gehuwdheid,2,0)))</f>
        <v>0.8</v>
      </c>
      <c r="BE31" s="93" t="n">
        <f aca="false">IF(C31=StartLeeftijdJaarUitkering,1,IF($C31 &gt; StartLeeftijdJaarUitkering, BE30*AU31, VLOOKUP($C31,Gehuwdheid_ongehuwd,2,0)))</f>
        <v>0.9</v>
      </c>
      <c r="BF31" s="93" t="n">
        <f aca="false">BA31*(1-BD31)</f>
        <v>1.37942420087267</v>
      </c>
      <c r="BG31" s="93" t="n">
        <f aca="false">BA31*(1-BE31)</f>
        <v>0.689712100436334</v>
      </c>
      <c r="BI31" s="1" t="n">
        <f aca="false">A31</f>
        <v>27</v>
      </c>
      <c r="BJ31" s="15" t="n">
        <f aca="false">VLOOKUP(BI31,RTS,2,0)</f>
        <v>0.01876</v>
      </c>
      <c r="BK31" s="5" t="n">
        <f aca="false">(1/(1+BJ31))^BI31</f>
        <v>0.605423273567826</v>
      </c>
      <c r="BL31" s="5" t="n">
        <f aca="false">IF($C31&gt;Eindleeftijd,1,VLOOKUP($C31,Ervaringssterfte,3,0))</f>
        <v>0.7337</v>
      </c>
      <c r="BM31" s="5" t="n">
        <f aca="false">IF($C31&gt;Eindleeftijd,1,VLOOKUP($C31,qy,$B31-StartjaarTafels+2,0))</f>
        <v>0.00486856065847141</v>
      </c>
      <c r="BN31" s="5" t="n">
        <f aca="false">1-BL31*BM31</f>
        <v>0.99642793704488</v>
      </c>
      <c r="BO31" s="5" t="n">
        <f aca="false">IF($A31=1,BN31,BO30*BN31)</f>
        <v>0.960711279292638</v>
      </c>
      <c r="BP31" s="5" t="n">
        <f aca="false">IF($D31&gt;Eindleeftijd,1,VLOOKUP($D31,Ervaringssterfte,4,0))</f>
        <v>0.762894</v>
      </c>
      <c r="BQ31" s="5" t="n">
        <f aca="false">IF($D31&gt;Eindleeftijd,1,VLOOKUP($D31,qx,$B31-StartjaarTafels+2,0))</f>
        <v>0.0084347725</v>
      </c>
      <c r="BR31" s="5" t="n">
        <f aca="false">1-BP31*BQ31</f>
        <v>0.993565162668385</v>
      </c>
      <c r="BS31" s="5" t="n">
        <f aca="false">IF($BI31=1,BR31,BS30*BR31)</f>
        <v>0.938714236285787</v>
      </c>
      <c r="BT31" s="5" t="n">
        <f aca="false">$BK31*BS31*I31*G31</f>
        <v>6.62158120237342</v>
      </c>
      <c r="BU31" s="74" t="n">
        <f aca="false">BO31*BS31</f>
        <v>0.90183335483233</v>
      </c>
      <c r="BV31" s="5" t="n">
        <f aca="false">BK31*BU31*I31*G31</f>
        <v>6.36142774787225</v>
      </c>
      <c r="BW31" s="9" t="n">
        <f aca="false">BT31-BV31</f>
        <v>0.26015345450117</v>
      </c>
      <c r="BX31" s="93" t="n">
        <f aca="false">IF(C31=StartLeeftijdJaarUitkering,1,IF(C31 &gt; StartLeeftijdJaarUitkering, BX30*BR31, VLOOKUP(C31,Gehuwdheid,3,0)))</f>
        <v>0.75</v>
      </c>
      <c r="BY31" s="93" t="n">
        <f aca="false">IF(BI31=1,0,CA31*(BR31))</f>
        <v>0.0259593933697407</v>
      </c>
      <c r="BZ31" s="93" t="n">
        <f aca="false">(1-BN31)*BX31*IF(BI31=1,1,BO30)</f>
        <v>0.00258301757990532</v>
      </c>
      <c r="CA31" s="93" t="n">
        <f aca="false">IF(BI31=1,0,BZ30+BY30)</f>
        <v>0.0261275197089463</v>
      </c>
      <c r="CB31" s="93" t="n">
        <f aca="false">IF(BI31=1,0,CA31*BK30*I30*G30)</f>
        <v>0.188574412939644</v>
      </c>
      <c r="CC31" s="93" t="n">
        <f aca="false">$BK31*BO31*I31*G31</f>
        <v>6.77674578905134</v>
      </c>
      <c r="CD31" s="93" t="n">
        <f aca="false">1-BS31</f>
        <v>0.0612857637142132</v>
      </c>
      <c r="CE31" s="93" t="n">
        <f aca="false">CC31*CD31</f>
        <v>0.41531804117909</v>
      </c>
      <c r="CF31" s="93" t="n">
        <f aca="false">IF(C31=StartLeeftijdJaarUitkering,1,IF($C31 &gt; StartLeeftijdJaarUitkering, CF30*BR31, VLOOKUP($C31,Gehuwdheid_ongehuwd,3,0)))</f>
        <v>0.95</v>
      </c>
      <c r="CG31" s="93" t="n">
        <f aca="false">CC31*(1-BX31)</f>
        <v>1.69418644726284</v>
      </c>
      <c r="CH31" s="93" t="n">
        <f aca="false">CC31*(1-CF31)</f>
        <v>0.338837289452567</v>
      </c>
      <c r="CJ31" s="1" t="n">
        <f aca="false">BI31-1</f>
        <v>26</v>
      </c>
      <c r="CK31" s="15" t="n">
        <f aca="false">IF(CJ31=0,0,VLOOKUP(CJ31,RTS,2,0))</f>
        <v>0.01859</v>
      </c>
      <c r="CL31" s="5" t="n">
        <f aca="false">(1/(1+CK31))^CJ31</f>
        <v>0.619463022712138</v>
      </c>
      <c r="CM31" s="5" t="n">
        <f aca="false">IF(CJ31=0,0,IF($C31&gt;Eindleeftijd,1,VLOOKUP($C31-1,Ervaringssterfte,3,0)))</f>
        <v>0.709</v>
      </c>
      <c r="CN31" s="5" t="n">
        <f aca="false">IF(CJ31=0,0,IF($C31&gt;Eindleeftijd,1,VLOOKUP($C31-1,qy,$B31-1-StartjaarTafels+2,0)))</f>
        <v>0.00469645800624097</v>
      </c>
      <c r="CO31" s="5" t="n">
        <f aca="false">1-CM31*CN31</f>
        <v>0.996670211273575</v>
      </c>
      <c r="CP31" s="5" t="n">
        <f aca="false">IF($CJ31=0,CO31,CP30*CO31)</f>
        <v>0.964155302732511</v>
      </c>
      <c r="CQ31" s="5" t="n">
        <f aca="false">IF(CJ31=0,0,IF($D31&gt;Eindleeftijd,1,VLOOKUP($D31-1,Ervaringssterfte,4,0)))</f>
        <v>0.745173</v>
      </c>
      <c r="CR31" s="5" t="n">
        <f aca="false">IF(CJ31=0,0,IF($D31&gt;Eindleeftijd,1,VLOOKUP($D31-1,qx,$B31-1-StartjaarTafels+2,0)))</f>
        <v>0.0077814979</v>
      </c>
      <c r="CS31" s="5" t="n">
        <f aca="false">1-CQ31*CR31</f>
        <v>0.994201437865363</v>
      </c>
      <c r="CT31" s="5" t="n">
        <f aca="false">IF($CJ31=0,CS31,CT30*CS31)</f>
        <v>0.944793830899539</v>
      </c>
      <c r="CU31" s="5" t="n">
        <f aca="false">IF(OR(Methode_partnerpensioen="Bepaald",C31&gt;=Eindleeftijd),1,VLOOKUP(C31-1,Gehuwdheid,3,0))</f>
        <v>0.75</v>
      </c>
      <c r="CV31" s="5" t="n">
        <f aca="false">$CL31*CT31*I31*G31*CU31</f>
        <v>5.11426105488324</v>
      </c>
      <c r="CW31" s="5" t="n">
        <f aca="false">CP31*CT31*CU31</f>
        <v>0.683195986538065</v>
      </c>
      <c r="CX31" s="5" t="n">
        <f aca="false">CL31*CW31*I31*G31</f>
        <v>4.93094191562404</v>
      </c>
      <c r="CY31" s="9" t="n">
        <f aca="false">CV31-CX31</f>
        <v>0.183319139259197</v>
      </c>
      <c r="CZ31" s="93" t="n">
        <f aca="false">$CL31*CP31*I31*G31</f>
        <v>6.95875545098806</v>
      </c>
      <c r="DA31" s="93" t="n">
        <f aca="false">1-CT31</f>
        <v>0.0552061691004614</v>
      </c>
      <c r="DB31" s="93" t="n">
        <f aca="false">CZ31*DA31</f>
        <v>0.384166230156004</v>
      </c>
      <c r="DC31" s="93" t="n">
        <f aca="false">IF(C31=StartLeeftijdJaarUitkering,1,IF($C31 &gt; StartLeeftijdJaarUitkering, DC30*CS31, VLOOKUP($C31,Gehuwdheid,3,0)))</f>
        <v>0.75</v>
      </c>
      <c r="DD31" s="93" t="n">
        <f aca="false">IF(C31=StartLeeftijdJaarUitkering,1,IF($C31 &gt; StartLeeftijdJaarUitkering, DD30*CS31, VLOOKUP($C31,Gehuwdheid_ongehuwd,3,0)))</f>
        <v>0.95</v>
      </c>
      <c r="DE31" s="93" t="n">
        <f aca="false">CZ31*(1-DC31)</f>
        <v>1.73968886274701</v>
      </c>
      <c r="DF31" s="93" t="n">
        <f aca="false">CZ31*(1-DD31)</f>
        <v>0.347937772549403</v>
      </c>
    </row>
    <row r="32" customFormat="false" ht="15" hidden="false" customHeight="true" outlineLevel="0" collapsed="false">
      <c r="A32" s="1" t="n">
        <f aca="false">A31+1</f>
        <v>28</v>
      </c>
      <c r="B32" s="1" t="n">
        <f aca="false">IF(A32=1,Berekeningsjaar,B31+1)</f>
        <v>2053</v>
      </c>
      <c r="C32" s="1" t="n">
        <f aca="false">IF(A32=1,LeeftijdJaarBerDatum,C31+1)</f>
        <v>68</v>
      </c>
      <c r="D32" s="1" t="n">
        <f aca="false">C32+Leeftijdsverschil_vm</f>
        <v>70</v>
      </c>
      <c r="E32" s="1" t="n">
        <f aca="false">C32-Leeftijdsverschil_mv</f>
        <v>65</v>
      </c>
      <c r="F32" s="5" t="n">
        <f aca="false">MIN(1,A32/Spreidingsduur)</f>
        <v>1</v>
      </c>
      <c r="G32" s="5" t="n">
        <f aca="false">IF(OR(AND(Coverage="BijzPP_voor",C32&gt;GrensLeeftijdDekking-1),AND(Coverage="BijzPP_na",C32&lt;GrensLeeftijdDekking)),0,IF(IsLevenslang,1,IF(D32&lt;EindLeeftijdJaarUitkering,1,0)))</f>
        <v>1</v>
      </c>
      <c r="H32" s="5" t="n">
        <f aca="false">IF(OR(AND(Coverage="BijzPP_voor",C32&gt;GrensLeeftijdDekking-1),AND(Coverage="BijzPP_na",C32&lt;GrensLeeftijdDekking)),0,IF(IsLevenslang,1,IF(E32&lt;EindLeeftijdJaarUitkering,1,0)))</f>
        <v>1</v>
      </c>
      <c r="I32" s="5" t="n">
        <f aca="false">(IF(StijgendeFunctieMeenemen=SchalingsfactorMeenemen,1,0)+IF(OR(StijgendeFunctieMeenemen,SchalingsfactorMeenemen),IF(StijgendeFunctieMeenemen,F32,0)*IF(SchalingsfactorMeenemen,SchalingsfactorPercentage,1),0))*(1+StijgingDalingUitkering)^(B32-1)</f>
        <v>11.6511607167637</v>
      </c>
      <c r="K32" s="1" t="n">
        <f aca="false">A32</f>
        <v>28</v>
      </c>
      <c r="L32" s="15" t="n">
        <f aca="false">VLOOKUP(K32,RTS,2,0)</f>
        <v>0.01892</v>
      </c>
      <c r="M32" s="5" t="n">
        <f aca="false">(1/(1+L32))^K32</f>
        <v>0.59166729789306</v>
      </c>
      <c r="N32" s="5" t="n">
        <f aca="false">IF($C32&gt;Eindleeftijd,1,VLOOKUP($C32,Ervaringssterfte,2,0))</f>
        <v>0.7527</v>
      </c>
      <c r="O32" s="5" t="n">
        <f aca="false">IF($C32&gt;Eindleeftijd,1,VLOOKUP($C32,qx,$B32-StartjaarTafels+2,0))</f>
        <v>0.0074605988</v>
      </c>
      <c r="P32" s="5" t="n">
        <f aca="false">1-N32*O32</f>
        <v>0.99438440728324</v>
      </c>
      <c r="Q32" s="5" t="n">
        <f aca="false">IF($K32=1,P32,Q31*P32)</f>
        <v>0.945431300120547</v>
      </c>
      <c r="R32" s="5" t="n">
        <f aca="false">IF($E32&gt;Eindleeftijd,1,VLOOKUP($E32,Ervaringssterfte,5,0))</f>
        <v>0.676863</v>
      </c>
      <c r="S32" s="74" t="n">
        <f aca="false">IF($E32&gt;Eindleeftijd,1,VLOOKUP($E32,qy,$B32-StartjaarTafels+2,0))</f>
        <v>0.00420225902777316</v>
      </c>
      <c r="T32" s="5" t="n">
        <f aca="false">1-R32*S32</f>
        <v>0.997155646347684</v>
      </c>
      <c r="U32" s="5" t="n">
        <f aca="false">IF($K32=1,T32,U31*T32)</f>
        <v>0.96820363267135</v>
      </c>
      <c r="V32" s="5" t="n">
        <f aca="false">$M32*U32*I32*H32</f>
        <v>6.67441899806807</v>
      </c>
      <c r="W32" s="92" t="n">
        <f aca="false">Q32*U32</f>
        <v>0.915370019217911</v>
      </c>
      <c r="X32" s="5" t="n">
        <f aca="false">M32*W32*I32*H32</f>
        <v>6.31020463089277</v>
      </c>
      <c r="Y32" s="9" t="n">
        <f aca="false">V32-X32</f>
        <v>0.364214367175295</v>
      </c>
      <c r="Z32" s="93" t="n">
        <f aca="false">IF(C32=StartLeeftijdJaarUitkering,1,IF(C32 &gt; StartLeeftijdJaarUitkering, Z31*T32, VLOOKUP(C32,Gehuwdheid,2,0)))</f>
        <v>1</v>
      </c>
      <c r="AA32" s="93" t="n">
        <f aca="false">IF(K32=1,0,AC32*(T32))</f>
        <v>0.0387572898471543</v>
      </c>
      <c r="AB32" s="93" t="n">
        <f aca="false">(1-P32)*Z32*IF(K32=1,1,Q31)</f>
        <v>0.00533913955636039</v>
      </c>
      <c r="AC32" s="93" t="n">
        <f aca="false">IF(K32=1,0,AB31+AA31)</f>
        <v>0.0388678437404551</v>
      </c>
      <c r="AD32" s="93" t="n">
        <f aca="false">IF(K32=1,0,AC32*M31*I31*H31)</f>
        <v>0.274169255711843</v>
      </c>
      <c r="AE32" s="93" t="n">
        <f aca="false">$M32*Q32*I32*H32</f>
        <v>6.51743540094187</v>
      </c>
      <c r="AF32" s="93" t="n">
        <f aca="false">1-U32</f>
        <v>0.0317963673286498</v>
      </c>
      <c r="AG32" s="93" t="n">
        <f aca="false">AE32*AF32</f>
        <v>0.207230770049093</v>
      </c>
      <c r="AH32" s="93" t="n">
        <f aca="false">IF(C32=StartLeeftijdJaarUitkering,1,IF(C32 &gt; StartLeeftijdJaarUitkering, AH31*T32, VLOOKUP(C32,Gehuwdheid_ongehuwd,2,0)))</f>
        <v>0.9</v>
      </c>
      <c r="AI32" s="93" t="n">
        <f aca="false">AE32*(1-Z32)</f>
        <v>0</v>
      </c>
      <c r="AJ32" s="93" t="n">
        <f aca="false">AE32*(1-AH32)</f>
        <v>0.651743540094187</v>
      </c>
      <c r="AL32" s="1" t="n">
        <f aca="false">K32-1</f>
        <v>27</v>
      </c>
      <c r="AM32" s="15" t="n">
        <f aca="false">IF(AL32=0,0,VLOOKUP(AL32,RTS,2,0))</f>
        <v>0.01876</v>
      </c>
      <c r="AN32" s="5" t="n">
        <f aca="false">(1/(1+AM32))^AL32</f>
        <v>0.605423273567826</v>
      </c>
      <c r="AO32" s="5" t="n">
        <f aca="false">IF(AL32=0,0,IF($C32&gt;Eindleeftijd,1,VLOOKUP($C32-1,Ervaringssterfte,2,0)))</f>
        <v>0.7337</v>
      </c>
      <c r="AP32" s="5" t="n">
        <f aca="false">IF(AL32=0,0,IF($C32&gt;Eindleeftijd,1,VLOOKUP($C32-1,qx,$B32-1-StartjaarTafels+2,0)))</f>
        <v>0.0069105581</v>
      </c>
      <c r="AQ32" s="5" t="n">
        <f aca="false">1-AO32*AP32</f>
        <v>0.99492972352203</v>
      </c>
      <c r="AR32" s="5" t="n">
        <f aca="false">IF($AL32=0,AQ32,AR31*AQ32)</f>
        <v>0.950770439676907</v>
      </c>
      <c r="AS32" s="5" t="n">
        <f aca="false">IF(AL32=0,0,IF($E32&gt;Eindleeftijd,1,VLOOKUP($E32-1,Ervaringssterfte,5,0)))</f>
        <v>0.650727</v>
      </c>
      <c r="AT32" s="5" t="n">
        <f aca="false">IF(AL32=0,0,IF($E32&gt;Eindleeftijd,1,VLOOKUP($E32-1,qy,$B32-1-StartjaarTafels+2,0)))</f>
        <v>0.00398838112428868</v>
      </c>
      <c r="AU32" s="5" t="n">
        <f aca="false">1-AS32*AT32</f>
        <v>0.997404652716135</v>
      </c>
      <c r="AV32" s="5" t="n">
        <f aca="false">IF($AL32=0,AU32,AV31*AU32)</f>
        <v>0.970965401657828</v>
      </c>
      <c r="AW32" s="5" t="n">
        <f aca="false">$AN32*AV32*I32*H32</f>
        <v>6.84907717732221</v>
      </c>
      <c r="AX32" s="5" t="n">
        <f aca="false">AR32*AV32</f>
        <v>0.923165201845278</v>
      </c>
      <c r="AY32" s="5" t="n">
        <f aca="false">AN32*AX32*I32*H32</f>
        <v>6.51190011926371</v>
      </c>
      <c r="AZ32" s="9" t="n">
        <f aca="false">AW32-AY32</f>
        <v>0.337177058058499</v>
      </c>
      <c r="BA32" s="93" t="n">
        <f aca="false">$AN32*AR32*I32*H32</f>
        <v>6.70662426091113</v>
      </c>
      <c r="BB32" s="93" t="n">
        <f aca="false">1-AV32</f>
        <v>0.0290345983421723</v>
      </c>
      <c r="BC32" s="93" t="n">
        <f aca="false">BA32*BB32</f>
        <v>0.194724141647423</v>
      </c>
      <c r="BD32" s="93" t="n">
        <f aca="false">IF(C32=StartLeeftijdJaarUitkering,1,IF($C32 &gt; StartLeeftijdJaarUitkering, BD31*AU32, VLOOKUP($C32,Gehuwdheid,2,0)))</f>
        <v>1</v>
      </c>
      <c r="BE32" s="93" t="n">
        <f aca="false">IF(C32=StartLeeftijdJaarUitkering,1,IF($C32 &gt; StartLeeftijdJaarUitkering, BE31*AU32, VLOOKUP($C32,Gehuwdheid_ongehuwd,2,0)))</f>
        <v>0.9</v>
      </c>
      <c r="BF32" s="93" t="n">
        <f aca="false">BA32*(1-BD32)</f>
        <v>0</v>
      </c>
      <c r="BG32" s="93" t="n">
        <f aca="false">BA32*(1-BE32)</f>
        <v>0.670662426091113</v>
      </c>
      <c r="BI32" s="1" t="n">
        <f aca="false">A32</f>
        <v>28</v>
      </c>
      <c r="BJ32" s="15" t="n">
        <f aca="false">VLOOKUP(BI32,RTS,2,0)</f>
        <v>0.01892</v>
      </c>
      <c r="BK32" s="5" t="n">
        <f aca="false">(1/(1+BJ32))^BI32</f>
        <v>0.59166729789306</v>
      </c>
      <c r="BL32" s="5" t="n">
        <f aca="false">IF($C32&gt;Eindleeftijd,1,VLOOKUP($C32,Ervaringssterfte,3,0))</f>
        <v>0.7544</v>
      </c>
      <c r="BM32" s="5" t="n">
        <f aca="false">IF($C32&gt;Eindleeftijd,1,VLOOKUP($C32,qy,$B32-StartjaarTafels+2,0))</f>
        <v>0.00526636299632977</v>
      </c>
      <c r="BN32" s="5" t="n">
        <f aca="false">1-BL32*BM32</f>
        <v>0.996027055755569</v>
      </c>
      <c r="BO32" s="5" t="n">
        <f aca="false">IF($A32=1,BN32,BO31*BN32)</f>
        <v>0.956894426945012</v>
      </c>
      <c r="BP32" s="5" t="n">
        <f aca="false">IF($D32&gt;Eindleeftijd,1,VLOOKUP($D32,Ervaringssterfte,4,0))</f>
        <v>0.775467</v>
      </c>
      <c r="BQ32" s="5" t="n">
        <f aca="false">IF($D32&gt;Eindleeftijd,1,VLOOKUP($D32,qx,$B32-StartjaarTafels+2,0))</f>
        <v>0.008999744</v>
      </c>
      <c r="BR32" s="5" t="n">
        <f aca="false">1-BP32*BQ32</f>
        <v>0.993020995519552</v>
      </c>
      <c r="BS32" s="5" t="n">
        <f aca="false">IF($BI32=1,BR32,BS31*BR32)</f>
        <v>0.932162945424888</v>
      </c>
      <c r="BT32" s="5" t="n">
        <f aca="false">$BK32*BS32*I32*G32</f>
        <v>6.42596852799751</v>
      </c>
      <c r="BU32" s="74" t="n">
        <f aca="false">BO32*BS32</f>
        <v>0.891981527481723</v>
      </c>
      <c r="BV32" s="5" t="n">
        <f aca="false">BK32*BU32*I32*G32</f>
        <v>6.14897347216486</v>
      </c>
      <c r="BW32" s="9" t="n">
        <f aca="false">BT32-BV32</f>
        <v>0.276995055832651</v>
      </c>
      <c r="BX32" s="93" t="n">
        <f aca="false">IF(C32=StartLeeftijdJaarUitkering,1,IF(C32 &gt; StartLeeftijdJaarUitkering, BX31*BR32, VLOOKUP(C32,Gehuwdheid,3,0)))</f>
        <v>1</v>
      </c>
      <c r="BY32" s="93" t="n">
        <f aca="false">IF(BI32=1,0,CA32*(BR32))</f>
        <v>0.0283432133357457</v>
      </c>
      <c r="BZ32" s="93" t="n">
        <f aca="false">(1-BN32)*BX32*IF(BI32=1,1,BO31)</f>
        <v>0.0038168523476258</v>
      </c>
      <c r="CA32" s="93" t="n">
        <f aca="false">IF(BI32=1,0,BZ31+BY31)</f>
        <v>0.028542410949646</v>
      </c>
      <c r="CB32" s="93" t="n">
        <f aca="false">IF(BI32=1,0,CA32*BK31*I31*G31)</f>
        <v>0.201334851980507</v>
      </c>
      <c r="CC32" s="93" t="n">
        <f aca="false">$BK32*BO32*I32*G32</f>
        <v>6.59645773557552</v>
      </c>
      <c r="CD32" s="93" t="n">
        <f aca="false">1-BS32</f>
        <v>0.067837054575112</v>
      </c>
      <c r="CE32" s="93" t="n">
        <f aca="false">CC32*CD32</f>
        <v>0.447484263410656</v>
      </c>
      <c r="CF32" s="93" t="n">
        <f aca="false">IF(C32=StartLeeftijdJaarUitkering,1,IF($C32 &gt; StartLeeftijdJaarUitkering, CF31*BR32, VLOOKUP($C32,Gehuwdheid_ongehuwd,3,0)))</f>
        <v>0.95</v>
      </c>
      <c r="CG32" s="93" t="n">
        <f aca="false">CC32*(1-BX32)</f>
        <v>0</v>
      </c>
      <c r="CH32" s="93" t="n">
        <f aca="false">CC32*(1-CF32)</f>
        <v>0.329822886778776</v>
      </c>
      <c r="CJ32" s="1" t="n">
        <f aca="false">BI32-1</f>
        <v>27</v>
      </c>
      <c r="CK32" s="15" t="n">
        <f aca="false">IF(CJ32=0,0,VLOOKUP(CJ32,RTS,2,0))</f>
        <v>0.01876</v>
      </c>
      <c r="CL32" s="5" t="n">
        <f aca="false">(1/(1+CK32))^CJ32</f>
        <v>0.605423273567826</v>
      </c>
      <c r="CM32" s="5" t="n">
        <f aca="false">IF(CJ32=0,0,IF($C32&gt;Eindleeftijd,1,VLOOKUP($C32-1,Ervaringssterfte,3,0)))</f>
        <v>0.7337</v>
      </c>
      <c r="CN32" s="5" t="n">
        <f aca="false">IF(CJ32=0,0,IF($C32&gt;Eindleeftijd,1,VLOOKUP($C32-1,qy,$B32-1-StartjaarTafels+2,0)))</f>
        <v>0.00486856065847141</v>
      </c>
      <c r="CO32" s="5" t="n">
        <f aca="false">1-CM32*CN32</f>
        <v>0.99642793704488</v>
      </c>
      <c r="CP32" s="5" t="n">
        <f aca="false">IF($CJ32=0,CO32,CP31*CO32)</f>
        <v>0.960711279292638</v>
      </c>
      <c r="CQ32" s="5" t="n">
        <f aca="false">IF(CJ32=0,0,IF($D32&gt;Eindleeftijd,1,VLOOKUP($D32-1,Ervaringssterfte,4,0)))</f>
        <v>0.762894</v>
      </c>
      <c r="CR32" s="5" t="n">
        <f aca="false">IF(CJ32=0,0,IF($D32&gt;Eindleeftijd,1,VLOOKUP($D32-1,qx,$B32-1-StartjaarTafels+2,0)))</f>
        <v>0.0084347725</v>
      </c>
      <c r="CS32" s="5" t="n">
        <f aca="false">1-CQ32*CR32</f>
        <v>0.993565162668385</v>
      </c>
      <c r="CT32" s="5" t="n">
        <f aca="false">IF($CJ32=0,CS32,CT31*CS32)</f>
        <v>0.938714236285787</v>
      </c>
      <c r="CU32" s="5" t="n">
        <f aca="false">IF(OR(Methode_partnerpensioen="Bepaald",C32&gt;=Eindleeftijd),1,VLOOKUP(C32-1,Gehuwdheid,3,0))</f>
        <v>0.75</v>
      </c>
      <c r="CV32" s="5" t="n">
        <f aca="false">$CL32*CT32*I32*G32*CU32</f>
        <v>4.96618590178006</v>
      </c>
      <c r="CW32" s="5" t="n">
        <f aca="false">CP32*CT32*CU32</f>
        <v>0.676375016124247</v>
      </c>
      <c r="CX32" s="5" t="n">
        <f aca="false">CL32*CW32*I32*G32</f>
        <v>4.77107081090419</v>
      </c>
      <c r="CY32" s="9" t="n">
        <f aca="false">CV32-CX32</f>
        <v>0.195115090875877</v>
      </c>
      <c r="CZ32" s="93" t="n">
        <f aca="false">$CL32*CP32*I32*G32</f>
        <v>6.77674578905134</v>
      </c>
      <c r="DA32" s="93" t="n">
        <f aca="false">1-CT32</f>
        <v>0.0612857637142132</v>
      </c>
      <c r="DB32" s="93" t="n">
        <f aca="false">CZ32*DA32</f>
        <v>0.41531804117909</v>
      </c>
      <c r="DC32" s="93" t="n">
        <f aca="false">IF(C32=StartLeeftijdJaarUitkering,1,IF($C32 &gt; StartLeeftijdJaarUitkering, DC31*CS32, VLOOKUP($C32,Gehuwdheid,3,0)))</f>
        <v>1</v>
      </c>
      <c r="DD32" s="93" t="n">
        <f aca="false">IF(C32=StartLeeftijdJaarUitkering,1,IF($C32 &gt; StartLeeftijdJaarUitkering, DD31*CS32, VLOOKUP($C32,Gehuwdheid_ongehuwd,3,0)))</f>
        <v>0.95</v>
      </c>
      <c r="DE32" s="93" t="n">
        <f aca="false">CZ32*(1-DC32)</f>
        <v>0</v>
      </c>
      <c r="DF32" s="93" t="n">
        <f aca="false">CZ32*(1-DD32)</f>
        <v>0.338837289452567</v>
      </c>
    </row>
    <row r="33" customFormat="false" ht="15" hidden="false" customHeight="true" outlineLevel="0" collapsed="false">
      <c r="A33" s="1" t="n">
        <f aca="false">A32+1</f>
        <v>29</v>
      </c>
      <c r="B33" s="1" t="n">
        <f aca="false">IF(A33=1,Berekeningsjaar,B32+1)</f>
        <v>2054</v>
      </c>
      <c r="C33" s="1" t="n">
        <f aca="false">IF(A33=1,LeeftijdJaarBerDatum,C32+1)</f>
        <v>69</v>
      </c>
      <c r="D33" s="1" t="n">
        <f aca="false">C33+Leeftijdsverschil_vm</f>
        <v>71</v>
      </c>
      <c r="E33" s="1" t="n">
        <f aca="false">C33-Leeftijdsverschil_mv</f>
        <v>66</v>
      </c>
      <c r="F33" s="5" t="n">
        <f aca="false">MIN(1,A33/Spreidingsduur)</f>
        <v>1</v>
      </c>
      <c r="G33" s="5" t="n">
        <f aca="false">IF(OR(AND(Coverage="BijzPP_voor",C33&gt;GrensLeeftijdDekking-1),AND(Coverage="BijzPP_na",C33&lt;GrensLeeftijdDekking)),0,IF(IsLevenslang,1,IF(D33&lt;EindLeeftijdJaarUitkering,1,0)))</f>
        <v>1</v>
      </c>
      <c r="H33" s="5" t="n">
        <f aca="false">IF(OR(AND(Coverage="BijzPP_voor",C33&gt;GrensLeeftijdDekking-1),AND(Coverage="BijzPP_na",C33&lt;GrensLeeftijdDekking)),0,IF(IsLevenslang,1,IF(E33&lt;EindLeeftijdJaarUitkering,1,0)))</f>
        <v>1</v>
      </c>
      <c r="I33" s="5" t="n">
        <f aca="false">(IF(StijgendeFunctieMeenemen=SchalingsfactorMeenemen,1,0)+IF(OR(StijgendeFunctieMeenemen,SchalingsfactorMeenemen),IF(StijgendeFunctieMeenemen,F33,0)*IF(SchalingsfactorMeenemen,SchalingsfactorPercentage,1),0))*(1+StijgingDalingUitkering)^(B33-1)</f>
        <v>11.6511607167637</v>
      </c>
      <c r="K33" s="1" t="n">
        <f aca="false">A33</f>
        <v>29</v>
      </c>
      <c r="L33" s="15" t="n">
        <f aca="false">VLOOKUP(K33,RTS,2,0)</f>
        <v>0.01908</v>
      </c>
      <c r="M33" s="5" t="n">
        <f aca="false">(1/(1+L33))^K33</f>
        <v>0.578042706989667</v>
      </c>
      <c r="N33" s="5" t="n">
        <f aca="false">IF($C33&gt;Eindleeftijd,1,VLOOKUP($C33,Ervaringssterfte,2,0))</f>
        <v>0.7706</v>
      </c>
      <c r="O33" s="5" t="n">
        <f aca="false">IF($C33&gt;Eindleeftijd,1,VLOOKUP($C33,qx,$B33-StartjaarTafels+2,0))</f>
        <v>0.0080856462</v>
      </c>
      <c r="P33" s="5" t="n">
        <f aca="false">1-N33*O33</f>
        <v>0.99376920103828</v>
      </c>
      <c r="Q33" s="5" t="n">
        <f aca="false">IF($K33=1,P33,Q32*P33)</f>
        <v>0.939540507757378</v>
      </c>
      <c r="R33" s="5" t="n">
        <f aca="false">IF($E33&gt;Eindleeftijd,1,VLOOKUP($E33,Ervaringssterfte,5,0))</f>
        <v>0.70191</v>
      </c>
      <c r="S33" s="74" t="n">
        <f aca="false">IF($E33&gt;Eindleeftijd,1,VLOOKUP($E33,qy,$B33-StartjaarTafels+2,0))</f>
        <v>0.00445747357510629</v>
      </c>
      <c r="T33" s="5" t="n">
        <f aca="false">1-R33*S33</f>
        <v>0.996871254722897</v>
      </c>
      <c r="U33" s="5" t="n">
        <f aca="false">IF($K33=1,T33,U32*T33)</f>
        <v>0.965174370128356</v>
      </c>
      <c r="V33" s="5" t="n">
        <f aca="false">$M33*U33*I33*H33</f>
        <v>6.50032244336099</v>
      </c>
      <c r="W33" s="92" t="n">
        <f aca="false">Q33*U33</f>
        <v>0.906820417784803</v>
      </c>
      <c r="X33" s="5" t="n">
        <f aca="false">M33*W33*I33*H33</f>
        <v>6.10731624902206</v>
      </c>
      <c r="Y33" s="9" t="n">
        <f aca="false">V33-X33</f>
        <v>0.393006194338923</v>
      </c>
      <c r="Z33" s="93" t="n">
        <f aca="false">IF(C33=StartLeeftijdJaarUitkering,1,IF(C33 &gt; StartLeeftijdJaarUitkering, Z32*T33, VLOOKUP(C33,Gehuwdheid,2,0)))</f>
        <v>1</v>
      </c>
      <c r="AA33" s="93" t="n">
        <f aca="false">IF(K33=1,0,AC33*(T33))</f>
        <v>0.0439584629082814</v>
      </c>
      <c r="AB33" s="93" t="n">
        <f aca="false">(1-P33)*Z33*IF(K33=1,1,Q32)</f>
        <v>0.00589079236316866</v>
      </c>
      <c r="AC33" s="93" t="n">
        <f aca="false">IF(K33=1,0,AB32+AA32)</f>
        <v>0.0440964294035147</v>
      </c>
      <c r="AD33" s="93" t="n">
        <f aca="false">IF(K33=1,0,AC33*M32*I32*H32)</f>
        <v>0.303983621034079</v>
      </c>
      <c r="AE33" s="93" t="n">
        <f aca="false">$M33*Q33*I33*H33</f>
        <v>6.3276817516506</v>
      </c>
      <c r="AF33" s="93" t="n">
        <f aca="false">1-U33</f>
        <v>0.0348256298716441</v>
      </c>
      <c r="AG33" s="93" t="n">
        <f aca="false">AE33*AF33</f>
        <v>0.22036550262854</v>
      </c>
      <c r="AH33" s="93" t="n">
        <f aca="false">IF(C33=StartLeeftijdJaarUitkering,1,IF(C33 &gt; StartLeeftijdJaarUitkering, AH32*T33, VLOOKUP(C33,Gehuwdheid_ongehuwd,2,0)))</f>
        <v>1</v>
      </c>
      <c r="AI33" s="93" t="n">
        <f aca="false">AE33*(1-Z33)</f>
        <v>0</v>
      </c>
      <c r="AJ33" s="93" t="n">
        <f aca="false">AE33*(1-AH33)</f>
        <v>0</v>
      </c>
      <c r="AL33" s="1" t="n">
        <f aca="false">K33-1</f>
        <v>28</v>
      </c>
      <c r="AM33" s="15" t="n">
        <f aca="false">IF(AL33=0,0,VLOOKUP(AL33,RTS,2,0))</f>
        <v>0.01892</v>
      </c>
      <c r="AN33" s="5" t="n">
        <f aca="false">(1/(1+AM33))^AL33</f>
        <v>0.59166729789306</v>
      </c>
      <c r="AO33" s="5" t="n">
        <f aca="false">IF(AL33=0,0,IF($C33&gt;Eindleeftijd,1,VLOOKUP($C33-1,Ervaringssterfte,2,0)))</f>
        <v>0.7527</v>
      </c>
      <c r="AP33" s="5" t="n">
        <f aca="false">IF(AL33=0,0,IF($C33&gt;Eindleeftijd,1,VLOOKUP($C33-1,qx,$B33-1-StartjaarTafels+2,0)))</f>
        <v>0.0074605988</v>
      </c>
      <c r="AQ33" s="5" t="n">
        <f aca="false">1-AO33*AP33</f>
        <v>0.99438440728324</v>
      </c>
      <c r="AR33" s="5" t="n">
        <f aca="false">IF($AL33=0,AQ33,AR32*AQ33)</f>
        <v>0.945431300120547</v>
      </c>
      <c r="AS33" s="5" t="n">
        <f aca="false">IF(AL33=0,0,IF($E33&gt;Eindleeftijd,1,VLOOKUP($E33-1,Ervaringssterfte,5,0)))</f>
        <v>0.676863</v>
      </c>
      <c r="AT33" s="5" t="n">
        <f aca="false">IF(AL33=0,0,IF($E33&gt;Eindleeftijd,1,VLOOKUP($E33-1,qy,$B33-1-StartjaarTafels+2,0)))</f>
        <v>0.00420225902777316</v>
      </c>
      <c r="AU33" s="5" t="n">
        <f aca="false">1-AS33*AT33</f>
        <v>0.997155646347684</v>
      </c>
      <c r="AV33" s="5" t="n">
        <f aca="false">IF($AL33=0,AU33,AV32*AU33)</f>
        <v>0.96820363267135</v>
      </c>
      <c r="AW33" s="5" t="n">
        <f aca="false">$AN33*AV33*I33*H33</f>
        <v>6.67441899806807</v>
      </c>
      <c r="AX33" s="5" t="n">
        <f aca="false">AR33*AV33</f>
        <v>0.915370019217911</v>
      </c>
      <c r="AY33" s="5" t="n">
        <f aca="false">AN33*AX33*I33*H33</f>
        <v>6.31020463089277</v>
      </c>
      <c r="AZ33" s="9" t="n">
        <f aca="false">AW33-AY33</f>
        <v>0.364214367175295</v>
      </c>
      <c r="BA33" s="93" t="n">
        <f aca="false">$AN33*AR33*I33*H33</f>
        <v>6.51743540094187</v>
      </c>
      <c r="BB33" s="93" t="n">
        <f aca="false">1-AV33</f>
        <v>0.0317963673286498</v>
      </c>
      <c r="BC33" s="93" t="n">
        <f aca="false">BA33*BB33</f>
        <v>0.207230770049093</v>
      </c>
      <c r="BD33" s="93" t="n">
        <f aca="false">IF(C33=StartLeeftijdJaarUitkering,1,IF($C33 &gt; StartLeeftijdJaarUitkering, BD32*AU33, VLOOKUP($C33,Gehuwdheid,2,0)))</f>
        <v>1</v>
      </c>
      <c r="BE33" s="93" t="n">
        <f aca="false">IF(C33=StartLeeftijdJaarUitkering,1,IF($C33 &gt; StartLeeftijdJaarUitkering, BE32*AU33, VLOOKUP($C33,Gehuwdheid_ongehuwd,2,0)))</f>
        <v>1</v>
      </c>
      <c r="BF33" s="93" t="n">
        <f aca="false">BA33*(1-BD33)</f>
        <v>0</v>
      </c>
      <c r="BG33" s="93" t="n">
        <f aca="false">BA33*(1-BE33)</f>
        <v>0</v>
      </c>
      <c r="BI33" s="1" t="n">
        <f aca="false">A33</f>
        <v>29</v>
      </c>
      <c r="BJ33" s="15" t="n">
        <f aca="false">VLOOKUP(BI33,RTS,2,0)</f>
        <v>0.01908</v>
      </c>
      <c r="BK33" s="5" t="n">
        <f aca="false">(1/(1+BJ33))^BI33</f>
        <v>0.578042706989667</v>
      </c>
      <c r="BL33" s="5" t="n">
        <f aca="false">IF($C33&gt;Eindleeftijd,1,VLOOKUP($C33,Ervaringssterfte,3,0))</f>
        <v>0.7746</v>
      </c>
      <c r="BM33" s="5" t="n">
        <f aca="false">IF($C33&gt;Eindleeftijd,1,VLOOKUP($C33,qy,$B33-StartjaarTafels+2,0))</f>
        <v>0.005571154265402</v>
      </c>
      <c r="BN33" s="5" t="n">
        <f aca="false">1-BL33*BM33</f>
        <v>0.99568458390602</v>
      </c>
      <c r="BO33" s="5" t="n">
        <f aca="false">IF($A33=1,BN33,BO32*BN33)</f>
        <v>0.952765029334733</v>
      </c>
      <c r="BP33" s="5" t="n">
        <f aca="false">IF($D33&gt;Eindleeftijd,1,VLOOKUP($D33,Ervaringssterfte,4,0))</f>
        <v>0.784674</v>
      </c>
      <c r="BQ33" s="5" t="n">
        <f aca="false">IF($D33&gt;Eindleeftijd,1,VLOOKUP($D33,qx,$B33-StartjaarTafels+2,0))</f>
        <v>0.0099729384</v>
      </c>
      <c r="BR33" s="5" t="n">
        <f aca="false">1-BP33*BQ33</f>
        <v>0.992174494533918</v>
      </c>
      <c r="BS33" s="5" t="n">
        <f aca="false">IF($BI33=1,BR33,BS32*BR33)</f>
        <v>0.924868299200187</v>
      </c>
      <c r="BT33" s="5" t="n">
        <f aca="false">$BK33*BS33*I33*G33</f>
        <v>6.22886635670254</v>
      </c>
      <c r="BU33" s="74" t="n">
        <f aca="false">BO33*BS33</f>
        <v>0.881182172218231</v>
      </c>
      <c r="BV33" s="5" t="n">
        <f aca="false">BK33*BU33*I33*G33</f>
        <v>5.93464603706583</v>
      </c>
      <c r="BW33" s="9" t="n">
        <f aca="false">BT33-BV33</f>
        <v>0.29422031963671</v>
      </c>
      <c r="BX33" s="93" t="n">
        <f aca="false">IF(C33=StartLeeftijdJaarUitkering,1,IF(C33 &gt; StartLeeftijdJaarUitkering, BX32*BR33, VLOOKUP(C33,Gehuwdheid,3,0)))</f>
        <v>1</v>
      </c>
      <c r="BY33" s="93" t="n">
        <f aca="false">IF(BI33=1,0,CA33*(BR33))</f>
        <v>0.0319083969135767</v>
      </c>
      <c r="BZ33" s="93" t="n">
        <f aca="false">(1-BN33)*BX33*IF(BI33=1,1,BO32)</f>
        <v>0.0041293976102786</v>
      </c>
      <c r="CA33" s="93" t="n">
        <f aca="false">IF(BI33=1,0,BZ32+BY32)</f>
        <v>0.0321600656833715</v>
      </c>
      <c r="CB33" s="93" t="n">
        <f aca="false">IF(BI33=1,0,CA33*BK32*I32*G32)</f>
        <v>0.221698975435545</v>
      </c>
      <c r="CC33" s="93" t="n">
        <f aca="false">$BK33*BO33*I33*G33</f>
        <v>6.41674716518884</v>
      </c>
      <c r="CD33" s="93" t="n">
        <f aca="false">1-BS33</f>
        <v>0.0751317007998132</v>
      </c>
      <c r="CE33" s="93" t="n">
        <f aca="false">CC33*CD33</f>
        <v>0.482101128123018</v>
      </c>
      <c r="CF33" s="93" t="n">
        <f aca="false">IF(C33=StartLeeftijdJaarUitkering,1,IF($C33 &gt; StartLeeftijdJaarUitkering, CF32*BR33, VLOOKUP($C33,Gehuwdheid_ongehuwd,3,0)))</f>
        <v>1</v>
      </c>
      <c r="CG33" s="93" t="n">
        <f aca="false">CC33*(1-BX33)</f>
        <v>0</v>
      </c>
      <c r="CH33" s="93" t="n">
        <f aca="false">CC33*(1-CF33)</f>
        <v>0</v>
      </c>
      <c r="CJ33" s="1" t="n">
        <f aca="false">BI33-1</f>
        <v>28</v>
      </c>
      <c r="CK33" s="15" t="n">
        <f aca="false">IF(CJ33=0,0,VLOOKUP(CJ33,RTS,2,0))</f>
        <v>0.01892</v>
      </c>
      <c r="CL33" s="5" t="n">
        <f aca="false">(1/(1+CK33))^CJ33</f>
        <v>0.59166729789306</v>
      </c>
      <c r="CM33" s="5" t="n">
        <f aca="false">IF(CJ33=0,0,IF($C33&gt;Eindleeftijd,1,VLOOKUP($C33-1,Ervaringssterfte,3,0)))</f>
        <v>0.7544</v>
      </c>
      <c r="CN33" s="5" t="n">
        <f aca="false">IF(CJ33=0,0,IF($C33&gt;Eindleeftijd,1,VLOOKUP($C33-1,qy,$B33-1-StartjaarTafels+2,0)))</f>
        <v>0.00526636299632977</v>
      </c>
      <c r="CO33" s="5" t="n">
        <f aca="false">1-CM33*CN33</f>
        <v>0.996027055755569</v>
      </c>
      <c r="CP33" s="5" t="n">
        <f aca="false">IF($CJ33=0,CO33,CP32*CO33)</f>
        <v>0.956894426945012</v>
      </c>
      <c r="CQ33" s="5" t="n">
        <f aca="false">IF(CJ33=0,0,IF($D33&gt;Eindleeftijd,1,VLOOKUP($D33-1,Ervaringssterfte,4,0)))</f>
        <v>0.775467</v>
      </c>
      <c r="CR33" s="5" t="n">
        <f aca="false">IF(CJ33=0,0,IF($D33&gt;Eindleeftijd,1,VLOOKUP($D33-1,qx,$B33-1-StartjaarTafels+2,0)))</f>
        <v>0.008999744</v>
      </c>
      <c r="CS33" s="5" t="n">
        <f aca="false">1-CQ33*CR33</f>
        <v>0.993020995519552</v>
      </c>
      <c r="CT33" s="5" t="n">
        <f aca="false">IF($CJ33=0,CS33,CT32*CS33)</f>
        <v>0.932162945424888</v>
      </c>
      <c r="CU33" s="5" t="n">
        <f aca="false">IF(OR(Methode_partnerpensioen="Bepaald",C33&gt;=Eindleeftijd),1,VLOOKUP(C33-1,Gehuwdheid,3,0))</f>
        <v>1</v>
      </c>
      <c r="CV33" s="5" t="n">
        <f aca="false">$CL33*CT33*I33*G33*CU33</f>
        <v>6.42596852799751</v>
      </c>
      <c r="CW33" s="5" t="n">
        <f aca="false">CP33*CT33*CU33</f>
        <v>0.891981527481723</v>
      </c>
      <c r="CX33" s="5" t="n">
        <f aca="false">CL33*CW33*I33*G33</f>
        <v>6.14897347216486</v>
      </c>
      <c r="CY33" s="9" t="n">
        <f aca="false">CV33-CX33</f>
        <v>0.276995055832651</v>
      </c>
      <c r="CZ33" s="93" t="n">
        <f aca="false">$CL33*CP33*I33*G33</f>
        <v>6.59645773557552</v>
      </c>
      <c r="DA33" s="93" t="n">
        <f aca="false">1-CT33</f>
        <v>0.067837054575112</v>
      </c>
      <c r="DB33" s="93" t="n">
        <f aca="false">CZ33*DA33</f>
        <v>0.447484263410656</v>
      </c>
      <c r="DC33" s="93" t="n">
        <f aca="false">IF(C33=StartLeeftijdJaarUitkering,1,IF($C33 &gt; StartLeeftijdJaarUitkering, DC32*CS33, VLOOKUP($C33,Gehuwdheid,3,0)))</f>
        <v>1</v>
      </c>
      <c r="DD33" s="93" t="n">
        <f aca="false">IF(C33=StartLeeftijdJaarUitkering,1,IF($C33 &gt; StartLeeftijdJaarUitkering, DD32*CS33, VLOOKUP($C33,Gehuwdheid_ongehuwd,3,0)))</f>
        <v>1</v>
      </c>
      <c r="DE33" s="93" t="n">
        <f aca="false">CZ33*(1-DC33)</f>
        <v>0</v>
      </c>
      <c r="DF33" s="93" t="n">
        <f aca="false">CZ33*(1-DD33)</f>
        <v>0</v>
      </c>
    </row>
    <row r="34" customFormat="false" ht="15" hidden="false" customHeight="true" outlineLevel="0" collapsed="false">
      <c r="A34" s="1" t="n">
        <f aca="false">A33+1</f>
        <v>30</v>
      </c>
      <c r="B34" s="1" t="n">
        <f aca="false">IF(A34=1,Berekeningsjaar,B33+1)</f>
        <v>2055</v>
      </c>
      <c r="C34" s="1" t="n">
        <f aca="false">IF(A34=1,LeeftijdJaarBerDatum,C33+1)</f>
        <v>70</v>
      </c>
      <c r="D34" s="1" t="n">
        <f aca="false">C34+Leeftijdsverschil_vm</f>
        <v>72</v>
      </c>
      <c r="E34" s="1" t="n">
        <f aca="false">C34-Leeftijdsverschil_mv</f>
        <v>67</v>
      </c>
      <c r="F34" s="5" t="n">
        <f aca="false">MIN(1,A34/Spreidingsduur)</f>
        <v>1</v>
      </c>
      <c r="G34" s="5" t="n">
        <f aca="false">IF(OR(AND(Coverage="BijzPP_voor",C34&gt;GrensLeeftijdDekking-1),AND(Coverage="BijzPP_na",C34&lt;GrensLeeftijdDekking)),0,IF(IsLevenslang,1,IF(D34&lt;EindLeeftijdJaarUitkering,1,0)))</f>
        <v>1</v>
      </c>
      <c r="H34" s="5" t="n">
        <f aca="false">IF(OR(AND(Coverage="BijzPP_voor",C34&gt;GrensLeeftijdDekking-1),AND(Coverage="BijzPP_na",C34&lt;GrensLeeftijdDekking)),0,IF(IsLevenslang,1,IF(E34&lt;EindLeeftijdJaarUitkering,1,0)))</f>
        <v>1</v>
      </c>
      <c r="I34" s="5" t="n">
        <f aca="false">(IF(StijgendeFunctieMeenemen=SchalingsfactorMeenemen,1,0)+IF(OR(StijgendeFunctieMeenemen,SchalingsfactorMeenemen),IF(StijgendeFunctieMeenemen,F34,0)*IF(SchalingsfactorMeenemen,SchalingsfactorPercentage,1),0))*(1+StijgingDalingUitkering)^(B34-1)</f>
        <v>11.6511607167637</v>
      </c>
      <c r="K34" s="1" t="n">
        <f aca="false">A34</f>
        <v>30</v>
      </c>
      <c r="L34" s="15" t="n">
        <f aca="false">VLOOKUP(K34,RTS,2,0)</f>
        <v>0.01923</v>
      </c>
      <c r="M34" s="5" t="n">
        <f aca="false">(1/(1+L34))^K34</f>
        <v>0.564721151065467</v>
      </c>
      <c r="N34" s="5" t="n">
        <f aca="false">IF($C34&gt;Eindleeftijd,1,VLOOKUP($C34,Ervaringssterfte,2,0))</f>
        <v>0.7833</v>
      </c>
      <c r="O34" s="5" t="n">
        <f aca="false">IF($C34&gt;Eindleeftijd,1,VLOOKUP($C34,qx,$B34-StartjaarTafels+2,0))</f>
        <v>0.0086233904</v>
      </c>
      <c r="P34" s="5" t="n">
        <f aca="false">1-N34*O34</f>
        <v>0.99324529829968</v>
      </c>
      <c r="Q34" s="5" t="n">
        <f aca="false">IF($K34=1,P34,Q33*P34)</f>
        <v>0.93319419189211</v>
      </c>
      <c r="R34" s="5" t="n">
        <f aca="false">IF($E34&gt;Eindleeftijd,1,VLOOKUP($E34,Ervaringssterfte,5,0))</f>
        <v>0.726363</v>
      </c>
      <c r="S34" s="74" t="n">
        <f aca="false">IF($E34&gt;Eindleeftijd,1,VLOOKUP($E34,qy,$B34-StartjaarTafels+2,0))</f>
        <v>0.00461134204201374</v>
      </c>
      <c r="T34" s="5" t="n">
        <f aca="false">1-R34*S34</f>
        <v>0.996650491760337</v>
      </c>
      <c r="U34" s="5" t="n">
        <f aca="false">IF($K34=1,T34,U33*T34)</f>
        <v>0.961941510622899</v>
      </c>
      <c r="V34" s="5" t="n">
        <f aca="false">$M34*U34*I34*H34</f>
        <v>6.3292450893201</v>
      </c>
      <c r="W34" s="92" t="n">
        <f aca="false">Q34*U34</f>
        <v>0.897678230653212</v>
      </c>
      <c r="X34" s="74" t="n">
        <f aca="false">M34*W34*I34*H34</f>
        <v>5.90641475641518</v>
      </c>
      <c r="Y34" s="9" t="n">
        <f aca="false">V34-X34</f>
        <v>0.422830332904923</v>
      </c>
      <c r="Z34" s="93" t="n">
        <f aca="false">IF(C34=StartLeeftijdJaarUitkering,1,IF(C34 &gt; StartLeeftijdJaarUitkering, Z33*T34, VLOOKUP(C34,Gehuwdheid,2,0)))</f>
        <v>0.996650491760337</v>
      </c>
      <c r="AA34" s="93" t="n">
        <f aca="false">IF(K34=1,0,AC34*(T34))</f>
        <v>0.0496822847801772</v>
      </c>
      <c r="AB34" s="93" t="n">
        <f aca="false">(1-P34)*Z34*IF(K34=1,1,Q33)</f>
        <v>0.00632505882798606</v>
      </c>
      <c r="AC34" s="93" t="n">
        <f aca="false">IF(K34=1,0,AB33+AA33)</f>
        <v>0.04984925527145</v>
      </c>
      <c r="AD34" s="93" t="n">
        <f aca="false">IF(K34=1,0,AC34*M33*I33*H33)</f>
        <v>0.335728178093607</v>
      </c>
      <c r="AE34" s="93" t="n">
        <f aca="false">$M34*Q34*I34*H34</f>
        <v>6.14009759552898</v>
      </c>
      <c r="AF34" s="93" t="n">
        <f aca="false">1-U34</f>
        <v>0.0380584893771007</v>
      </c>
      <c r="AG34" s="93" t="n">
        <f aca="false">AE34*AF34</f>
        <v>0.233682839113801</v>
      </c>
      <c r="AH34" s="93" t="n">
        <f aca="false">IF(C34=StartLeeftijdJaarUitkering,1,IF(C34 &gt; StartLeeftijdJaarUitkering, AH33*T34, VLOOKUP(C34,Gehuwdheid_ongehuwd,2,0)))</f>
        <v>0.996650491760337</v>
      </c>
      <c r="AI34" s="93" t="n">
        <f aca="false">AE34*(1-Z34)</f>
        <v>0.0205663074885604</v>
      </c>
      <c r="AJ34" s="93" t="n">
        <f aca="false">AE34*(1-AH34)</f>
        <v>0.0205663074885604</v>
      </c>
      <c r="AL34" s="1" t="n">
        <f aca="false">K34-1</f>
        <v>29</v>
      </c>
      <c r="AM34" s="15" t="n">
        <f aca="false">IF(AL34=0,0,VLOOKUP(AL34,RTS,2,0))</f>
        <v>0.01908</v>
      </c>
      <c r="AN34" s="5" t="n">
        <f aca="false">(1/(1+AM34))^AL34</f>
        <v>0.578042706989667</v>
      </c>
      <c r="AO34" s="5" t="n">
        <f aca="false">IF(AL34=0,0,IF($C34&gt;Eindleeftijd,1,VLOOKUP($C34-1,Ervaringssterfte,2,0)))</f>
        <v>0.7706</v>
      </c>
      <c r="AP34" s="5" t="n">
        <f aca="false">IF(AL34=0,0,IF($C34&gt;Eindleeftijd,1,VLOOKUP($C34-1,qx,$B34-1-StartjaarTafels+2,0)))</f>
        <v>0.0080856462</v>
      </c>
      <c r="AQ34" s="5" t="n">
        <f aca="false">1-AO34*AP34</f>
        <v>0.99376920103828</v>
      </c>
      <c r="AR34" s="5" t="n">
        <f aca="false">IF($AL34=0,AQ34,AR33*AQ34)</f>
        <v>0.939540507757378</v>
      </c>
      <c r="AS34" s="5" t="n">
        <f aca="false">IF(AL34=0,0,IF($E34&gt;Eindleeftijd,1,VLOOKUP($E34-1,Ervaringssterfte,5,0)))</f>
        <v>0.70191</v>
      </c>
      <c r="AT34" s="5" t="n">
        <f aca="false">IF(AL34=0,0,IF($E34&gt;Eindleeftijd,1,VLOOKUP($E34-1,qy,$B34-1-StartjaarTafels+2,0)))</f>
        <v>0.00445747357510629</v>
      </c>
      <c r="AU34" s="5" t="n">
        <f aca="false">1-AS34*AT34</f>
        <v>0.996871254722897</v>
      </c>
      <c r="AV34" s="5" t="n">
        <f aca="false">IF($AL34=0,AU34,AV33*AU34)</f>
        <v>0.965174370128356</v>
      </c>
      <c r="AW34" s="5" t="n">
        <f aca="false">$AN34*AV34*I34*H34</f>
        <v>6.50032244336099</v>
      </c>
      <c r="AX34" s="5" t="n">
        <f aca="false">AR34*AV34</f>
        <v>0.906820417784803</v>
      </c>
      <c r="AY34" s="5" t="n">
        <f aca="false">AN34*AX34*I34*H34</f>
        <v>6.10731624902206</v>
      </c>
      <c r="AZ34" s="9" t="n">
        <f aca="false">AW34-AY34</f>
        <v>0.393006194338923</v>
      </c>
      <c r="BA34" s="93" t="n">
        <f aca="false">$AN34*AR34*I34*H34</f>
        <v>6.3276817516506</v>
      </c>
      <c r="BB34" s="93" t="n">
        <f aca="false">1-AV34</f>
        <v>0.0348256298716441</v>
      </c>
      <c r="BC34" s="93" t="n">
        <f aca="false">BA34*BB34</f>
        <v>0.22036550262854</v>
      </c>
      <c r="BD34" s="93" t="n">
        <f aca="false">IF(C34=StartLeeftijdJaarUitkering,1,IF($C34 &gt; StartLeeftijdJaarUitkering, BD33*AU34, VLOOKUP($C34,Gehuwdheid,2,0)))</f>
        <v>0.996871254722897</v>
      </c>
      <c r="BE34" s="93" t="n">
        <f aca="false">IF(C34=StartLeeftijdJaarUitkering,1,IF($C34 &gt; StartLeeftijdJaarUitkering, BE33*AU34, VLOOKUP($C34,Gehuwdheid_ongehuwd,2,0)))</f>
        <v>0.996871254722897</v>
      </c>
      <c r="BF34" s="93" t="n">
        <f aca="false">BA34*(1-BD34)</f>
        <v>0.0197977043954866</v>
      </c>
      <c r="BG34" s="93" t="n">
        <f aca="false">BA34*(1-BE34)</f>
        <v>0.0197977043954866</v>
      </c>
      <c r="BI34" s="1" t="n">
        <f aca="false">A34</f>
        <v>30</v>
      </c>
      <c r="BJ34" s="15" t="n">
        <f aca="false">VLOOKUP(BI34,RTS,2,0)</f>
        <v>0.01923</v>
      </c>
      <c r="BK34" s="5" t="n">
        <f aca="false">(1/(1+BJ34))^BI34</f>
        <v>0.564721151065467</v>
      </c>
      <c r="BL34" s="5" t="n">
        <f aca="false">IF($C34&gt;Eindleeftijd,1,VLOOKUP($C34,Ervaringssterfte,3,0))</f>
        <v>0.7926</v>
      </c>
      <c r="BM34" s="5" t="n">
        <f aca="false">IF($C34&gt;Eindleeftijd,1,VLOOKUP($C34,qy,$B34-StartjaarTafels+2,0))</f>
        <v>0.00591670856294091</v>
      </c>
      <c r="BN34" s="5" t="n">
        <f aca="false">1-BL34*BM34</f>
        <v>0.995310416793013</v>
      </c>
      <c r="BO34" s="5" t="n">
        <f aca="false">IF($A34=1,BN34,BO33*BN34)</f>
        <v>0.948296958452961</v>
      </c>
      <c r="BP34" s="5" t="n">
        <f aca="false">IF($D34&gt;Eindleeftijd,1,VLOOKUP($D34,Ervaringssterfte,4,0))</f>
        <v>0.788733</v>
      </c>
      <c r="BQ34" s="5" t="n">
        <f aca="false">IF($D34&gt;Eindleeftijd,1,VLOOKUP($D34,qx,$B34-StartjaarTafels+2,0))</f>
        <v>0.0108741254</v>
      </c>
      <c r="BR34" s="5" t="n">
        <f aca="false">1-BP34*BQ34</f>
        <v>0.991423218450882</v>
      </c>
      <c r="BS34" s="5" t="n">
        <f aca="false">IF($BI34=1,BR34,BS33*BR34)</f>
        <v>0.916935905836242</v>
      </c>
      <c r="BT34" s="5" t="n">
        <f aca="false">$BK34*BS34*I34*G34</f>
        <v>6.03312365164207</v>
      </c>
      <c r="BU34" s="74" t="n">
        <f aca="false">BO34*BS34</f>
        <v>0.869527530600819</v>
      </c>
      <c r="BV34" s="5" t="n">
        <f aca="false">BK34*BU34*I34*G34</f>
        <v>5.72119280882279</v>
      </c>
      <c r="BW34" s="9" t="n">
        <f aca="false">BT34-BV34</f>
        <v>0.311930842819275</v>
      </c>
      <c r="BX34" s="93" t="n">
        <f aca="false">IF(C34=StartLeeftijdJaarUitkering,1,IF(C34 &gt; StartLeeftijdJaarUitkering, BX33*BR34, VLOOKUP(C34,Gehuwdheid,3,0)))</f>
        <v>0.991423218450882</v>
      </c>
      <c r="BY34" s="93" t="n">
        <f aca="false">IF(BI34=1,0,CA34*(BR34))</f>
        <v>0.0357287062327122</v>
      </c>
      <c r="BZ34" s="93" t="n">
        <f aca="false">(1-BN34)*BX34*IF(BI34=1,1,BO33)</f>
        <v>0.00442974921387368</v>
      </c>
      <c r="CA34" s="93" t="n">
        <f aca="false">IF(BI34=1,0,BZ33+BY33)</f>
        <v>0.0360377945238553</v>
      </c>
      <c r="CB34" s="93" t="n">
        <f aca="false">IF(BI34=1,0,CA34*BK33*I33*G33)</f>
        <v>0.242709806437872</v>
      </c>
      <c r="CC34" s="93" t="n">
        <f aca="false">$BK34*BO34*I34*G34</f>
        <v>6.23946861760756</v>
      </c>
      <c r="CD34" s="93" t="n">
        <f aca="false">1-BS34</f>
        <v>0.0830640941637577</v>
      </c>
      <c r="CE34" s="93" t="n">
        <f aca="false">CC34*CD34</f>
        <v>0.518275808784765</v>
      </c>
      <c r="CF34" s="93" t="n">
        <f aca="false">IF(C34=StartLeeftijdJaarUitkering,1,IF($C34 &gt; StartLeeftijdJaarUitkering, CF33*BR34, VLOOKUP($C34,Gehuwdheid_ongehuwd,3,0)))</f>
        <v>0.991423218450882</v>
      </c>
      <c r="CG34" s="93" t="n">
        <f aca="false">CC34*(1-BX34)</f>
        <v>0.0535145593157987</v>
      </c>
      <c r="CH34" s="93" t="n">
        <f aca="false">CC34*(1-CF34)</f>
        <v>0.0535145593157987</v>
      </c>
      <c r="CJ34" s="1" t="n">
        <f aca="false">BI34-1</f>
        <v>29</v>
      </c>
      <c r="CK34" s="15" t="n">
        <f aca="false">IF(CJ34=0,0,VLOOKUP(CJ34,RTS,2,0))</f>
        <v>0.01908</v>
      </c>
      <c r="CL34" s="5" t="n">
        <f aca="false">(1/(1+CK34))^CJ34</f>
        <v>0.578042706989667</v>
      </c>
      <c r="CM34" s="5" t="n">
        <f aca="false">IF(CJ34=0,0,IF($C34&gt;Eindleeftijd,1,VLOOKUP($C34-1,Ervaringssterfte,3,0)))</f>
        <v>0.7746</v>
      </c>
      <c r="CN34" s="5" t="n">
        <f aca="false">IF(CJ34=0,0,IF($C34&gt;Eindleeftijd,1,VLOOKUP($C34-1,qy,$B34-1-StartjaarTafels+2,0)))</f>
        <v>0.005571154265402</v>
      </c>
      <c r="CO34" s="5" t="n">
        <f aca="false">1-CM34*CN34</f>
        <v>0.99568458390602</v>
      </c>
      <c r="CP34" s="5" t="n">
        <f aca="false">IF($CJ34=0,CO34,CP33*CO34)</f>
        <v>0.952765029334733</v>
      </c>
      <c r="CQ34" s="5" t="n">
        <f aca="false">IF(CJ34=0,0,IF($D34&gt;Eindleeftijd,1,VLOOKUP($D34-1,Ervaringssterfte,4,0)))</f>
        <v>0.784674</v>
      </c>
      <c r="CR34" s="5" t="n">
        <f aca="false">IF(CJ34=0,0,IF($D34&gt;Eindleeftijd,1,VLOOKUP($D34-1,qx,$B34-1-StartjaarTafels+2,0)))</f>
        <v>0.0099729384</v>
      </c>
      <c r="CS34" s="5" t="n">
        <f aca="false">1-CQ34*CR34</f>
        <v>0.992174494533918</v>
      </c>
      <c r="CT34" s="5" t="n">
        <f aca="false">IF($CJ34=0,CS34,CT33*CS34)</f>
        <v>0.924868299200187</v>
      </c>
      <c r="CU34" s="5" t="n">
        <f aca="false">IF(OR(Methode_partnerpensioen="Bepaald",C34&gt;=Eindleeftijd),1,VLOOKUP(C34-1,Gehuwdheid,3,0))</f>
        <v>1</v>
      </c>
      <c r="CV34" s="5" t="n">
        <f aca="false">$CL34*CT34*I34*G34*CU34</f>
        <v>6.22886635670254</v>
      </c>
      <c r="CW34" s="5" t="n">
        <f aca="false">CP34*CT34*CU34</f>
        <v>0.881182172218231</v>
      </c>
      <c r="CX34" s="5" t="n">
        <f aca="false">CL34*CW34*I34*G34</f>
        <v>5.93464603706583</v>
      </c>
      <c r="CY34" s="9" t="n">
        <f aca="false">CV34-CX34</f>
        <v>0.29422031963671</v>
      </c>
      <c r="CZ34" s="93" t="n">
        <f aca="false">$CL34*CP34*I34*G34</f>
        <v>6.41674716518884</v>
      </c>
      <c r="DA34" s="93" t="n">
        <f aca="false">1-CT34</f>
        <v>0.0751317007998132</v>
      </c>
      <c r="DB34" s="93" t="n">
        <f aca="false">CZ34*DA34</f>
        <v>0.482101128123018</v>
      </c>
      <c r="DC34" s="93" t="n">
        <f aca="false">IF(C34=StartLeeftijdJaarUitkering,1,IF($C34 &gt; StartLeeftijdJaarUitkering, DC33*CS34, VLOOKUP($C34,Gehuwdheid,3,0)))</f>
        <v>0.992174494533918</v>
      </c>
      <c r="DD34" s="93" t="n">
        <f aca="false">IF(C34=StartLeeftijdJaarUitkering,1,IF($C34 &gt; StartLeeftijdJaarUitkering, DD33*CS34, VLOOKUP($C34,Gehuwdheid_ongehuwd,3,0)))</f>
        <v>0.992174494533918</v>
      </c>
      <c r="DE34" s="93" t="n">
        <f aca="false">CZ34*(1-DC34)</f>
        <v>0.0502142900156491</v>
      </c>
      <c r="DF34" s="93" t="n">
        <f aca="false">CZ34*(1-DD34)</f>
        <v>0.0502142900156491</v>
      </c>
    </row>
    <row r="35" customFormat="false" ht="15" hidden="false" customHeight="true" outlineLevel="0" collapsed="false">
      <c r="A35" s="1" t="n">
        <f aca="false">A34+1</f>
        <v>31</v>
      </c>
      <c r="B35" s="1" t="n">
        <f aca="false">IF(A35=1,Berekeningsjaar,B34+1)</f>
        <v>2056</v>
      </c>
      <c r="C35" s="1" t="n">
        <f aca="false">IF(A35=1,LeeftijdJaarBerDatum,C34+1)</f>
        <v>71</v>
      </c>
      <c r="D35" s="1" t="n">
        <f aca="false">C35+Leeftijdsverschil_vm</f>
        <v>73</v>
      </c>
      <c r="E35" s="1" t="n">
        <f aca="false">C35-Leeftijdsverschil_mv</f>
        <v>68</v>
      </c>
      <c r="F35" s="5" t="n">
        <f aca="false">MIN(1,A35/Spreidingsduur)</f>
        <v>1</v>
      </c>
      <c r="G35" s="5" t="n">
        <f aca="false">IF(OR(AND(Coverage="BijzPP_voor",C35&gt;GrensLeeftijdDekking-1),AND(Coverage="BijzPP_na",C35&lt;GrensLeeftijdDekking)),0,IF(IsLevenslang,1,IF(D35&lt;EindLeeftijdJaarUitkering,1,0)))</f>
        <v>1</v>
      </c>
      <c r="H35" s="5" t="n">
        <f aca="false">IF(OR(AND(Coverage="BijzPP_voor",C35&gt;GrensLeeftijdDekking-1),AND(Coverage="BijzPP_na",C35&lt;GrensLeeftijdDekking)),0,IF(IsLevenslang,1,IF(E35&lt;EindLeeftijdJaarUitkering,1,0)))</f>
        <v>1</v>
      </c>
      <c r="I35" s="5" t="n">
        <f aca="false">(IF(StijgendeFunctieMeenemen=SchalingsfactorMeenemen,1,0)+IF(OR(StijgendeFunctieMeenemen,SchalingsfactorMeenemen),IF(StijgendeFunctieMeenemen,F35,0)*IF(SchalingsfactorMeenemen,SchalingsfactorPercentage,1),0))*(1+StijgingDalingUitkering)^(B35-1)</f>
        <v>11.6511607167637</v>
      </c>
      <c r="K35" s="1" t="n">
        <f aca="false">A35</f>
        <v>31</v>
      </c>
      <c r="L35" s="15" t="n">
        <f aca="false">VLOOKUP(K35,RTS,2,0)</f>
        <v>0.01937</v>
      </c>
      <c r="M35" s="5" t="n">
        <f aca="false">(1/(1+L35))^K35</f>
        <v>0.551712350960037</v>
      </c>
      <c r="N35" s="5" t="n">
        <f aca="false">IF($C35&gt;Eindleeftijd,1,VLOOKUP($C35,Ervaringssterfte,2,0))</f>
        <v>0.7926</v>
      </c>
      <c r="O35" s="5" t="n">
        <f aca="false">IF($C35&gt;Eindleeftijd,1,VLOOKUP($C35,qx,$B35-StartjaarTafels+2,0))</f>
        <v>0.0095603922</v>
      </c>
      <c r="P35" s="5" t="n">
        <f aca="false">1-N35*O35</f>
        <v>0.99242243314228</v>
      </c>
      <c r="Q35" s="5" t="n">
        <f aca="false">IF($K35=1,P35,Q34*P35)</f>
        <v>0.926122850511812</v>
      </c>
      <c r="R35" s="5" t="n">
        <f aca="false">IF($E35&gt;Eindleeftijd,1,VLOOKUP($E35,Ervaringssterfte,5,0))</f>
        <v>0.746856</v>
      </c>
      <c r="S35" s="74" t="n">
        <f aca="false">IF($E35&gt;Eindleeftijd,1,VLOOKUP($E35,qy,$B35-StartjaarTafels+2,0))</f>
        <v>0.00498353716337829</v>
      </c>
      <c r="T35" s="5" t="n">
        <f aca="false">1-R35*S35</f>
        <v>0.996278015368308</v>
      </c>
      <c r="U35" s="5" t="n">
        <f aca="false">IF($K35=1,T35,U34*T35)</f>
        <v>0.958361179103774</v>
      </c>
      <c r="V35" s="5" t="n">
        <f aca="false">$M35*U35*I35*H35</f>
        <v>6.16043121262134</v>
      </c>
      <c r="W35" s="92" t="n">
        <f aca="false">Q35*U35</f>
        <v>0.887560187011448</v>
      </c>
      <c r="X35" s="5" t="n">
        <f aca="false">M35*W35*I35*H35</f>
        <v>5.70531611501481</v>
      </c>
      <c r="Y35" s="9" t="n">
        <f aca="false">V35-X35</f>
        <v>0.455115097606528</v>
      </c>
      <c r="Z35" s="93" t="n">
        <f aca="false">IF(C35=StartLeeftijdJaarUitkering,1,IF(C35 &gt; StartLeeftijdJaarUitkering, Z34*T35, VLOOKUP(C35,Gehuwdheid,2,0)))</f>
        <v>0.992940973946837</v>
      </c>
      <c r="AA35" s="93" t="n">
        <f aca="false">IF(K35=1,0,AC35*(T35))</f>
        <v>0.0557988851359918</v>
      </c>
      <c r="AB35" s="93" t="n">
        <f aca="false">(1-P35)*Z35*IF(K35=1,1,Q34)</f>
        <v>0.00702142459726415</v>
      </c>
      <c r="AC35" s="93" t="n">
        <f aca="false">IF(K35=1,0,AB34+AA34)</f>
        <v>0.0560073436081633</v>
      </c>
      <c r="AD35" s="93" t="n">
        <f aca="false">IF(K35=1,0,AC35*M34*I34*H34)</f>
        <v>0.368509104330352</v>
      </c>
      <c r="AE35" s="93" t="n">
        <f aca="false">$M35*Q35*I35*H35</f>
        <v>5.95320035850182</v>
      </c>
      <c r="AF35" s="93" t="n">
        <f aca="false">1-U35</f>
        <v>0.0416388208962257</v>
      </c>
      <c r="AG35" s="93" t="n">
        <f aca="false">AE35*AF35</f>
        <v>0.247884243487004</v>
      </c>
      <c r="AH35" s="93" t="n">
        <f aca="false">IF(C35=StartLeeftijdJaarUitkering,1,IF(C35 &gt; StartLeeftijdJaarUitkering, AH34*T35, VLOOKUP(C35,Gehuwdheid_ongehuwd,2,0)))</f>
        <v>0.992940973946837</v>
      </c>
      <c r="AI35" s="93" t="n">
        <f aca="false">AE35*(1-Z35)</f>
        <v>0.0420237964303663</v>
      </c>
      <c r="AJ35" s="93" t="n">
        <f aca="false">AE35*(1-AH35)</f>
        <v>0.0420237964303663</v>
      </c>
      <c r="AL35" s="1" t="n">
        <f aca="false">K35-1</f>
        <v>30</v>
      </c>
      <c r="AM35" s="15" t="n">
        <f aca="false">IF(AL35=0,0,VLOOKUP(AL35,RTS,2,0))</f>
        <v>0.01923</v>
      </c>
      <c r="AN35" s="5" t="n">
        <f aca="false">(1/(1+AM35))^AL35</f>
        <v>0.564721151065467</v>
      </c>
      <c r="AO35" s="5" t="n">
        <f aca="false">IF(AL35=0,0,IF($C35&gt;Eindleeftijd,1,VLOOKUP($C35-1,Ervaringssterfte,2,0)))</f>
        <v>0.7833</v>
      </c>
      <c r="AP35" s="5" t="n">
        <f aca="false">IF(AL35=0,0,IF($C35&gt;Eindleeftijd,1,VLOOKUP($C35-1,qx,$B35-1-StartjaarTafels+2,0)))</f>
        <v>0.0086233904</v>
      </c>
      <c r="AQ35" s="5" t="n">
        <f aca="false">1-AO35*AP35</f>
        <v>0.99324529829968</v>
      </c>
      <c r="AR35" s="5" t="n">
        <f aca="false">IF($AL35=0,AQ35,AR34*AQ35)</f>
        <v>0.93319419189211</v>
      </c>
      <c r="AS35" s="5" t="n">
        <f aca="false">IF(AL35=0,0,IF($E35&gt;Eindleeftijd,1,VLOOKUP($E35-1,Ervaringssterfte,5,0)))</f>
        <v>0.726363</v>
      </c>
      <c r="AT35" s="5" t="n">
        <f aca="false">IF(AL35=0,0,IF($E35&gt;Eindleeftijd,1,VLOOKUP($E35-1,qy,$B35-1-StartjaarTafels+2,0)))</f>
        <v>0.00461134204201374</v>
      </c>
      <c r="AU35" s="5" t="n">
        <f aca="false">1-AS35*AT35</f>
        <v>0.996650491760337</v>
      </c>
      <c r="AV35" s="5" t="n">
        <f aca="false">IF($AL35=0,AU35,AV34*AU35)</f>
        <v>0.961941510622899</v>
      </c>
      <c r="AW35" s="5" t="n">
        <f aca="false">$AN35*AV35*I35*H35</f>
        <v>6.3292450893201</v>
      </c>
      <c r="AX35" s="5" t="n">
        <f aca="false">AR35*AV35</f>
        <v>0.897678230653212</v>
      </c>
      <c r="AY35" s="5" t="n">
        <f aca="false">AN35*AX35*I35*H35</f>
        <v>5.90641475641518</v>
      </c>
      <c r="AZ35" s="9" t="n">
        <f aca="false">AW35-AY35</f>
        <v>0.422830332904923</v>
      </c>
      <c r="BA35" s="93" t="n">
        <f aca="false">$AN35*AR35*I35*H35</f>
        <v>6.14009759552898</v>
      </c>
      <c r="BB35" s="93" t="n">
        <f aca="false">1-AV35</f>
        <v>0.0380584893771007</v>
      </c>
      <c r="BC35" s="93" t="n">
        <f aca="false">BA35*BB35</f>
        <v>0.233682839113801</v>
      </c>
      <c r="BD35" s="93" t="n">
        <f aca="false">IF(C35=StartLeeftijdJaarUitkering,1,IF($C35 &gt; StartLeeftijdJaarUitkering, BD34*AU35, VLOOKUP($C35,Gehuwdheid,2,0)))</f>
        <v>0.993532226241319</v>
      </c>
      <c r="BE35" s="93" t="n">
        <f aca="false">IF(C35=StartLeeftijdJaarUitkering,1,IF($C35 &gt; StartLeeftijdJaarUitkering, BE34*AU35, VLOOKUP($C35,Gehuwdheid_ongehuwd,2,0)))</f>
        <v>0.993532226241319</v>
      </c>
      <c r="BF35" s="93" t="n">
        <f aca="false">BA35*(1-BD35)</f>
        <v>0.0397127621041</v>
      </c>
      <c r="BG35" s="93" t="n">
        <f aca="false">BA35*(1-BE35)</f>
        <v>0.0397127621041</v>
      </c>
      <c r="BI35" s="1" t="n">
        <f aca="false">A35</f>
        <v>31</v>
      </c>
      <c r="BJ35" s="15" t="n">
        <f aca="false">VLOOKUP(BI35,RTS,2,0)</f>
        <v>0.01937</v>
      </c>
      <c r="BK35" s="5" t="n">
        <f aca="false">(1/(1+BJ35))^BI35</f>
        <v>0.551712350960037</v>
      </c>
      <c r="BL35" s="5" t="n">
        <f aca="false">IF($C35&gt;Eindleeftijd,1,VLOOKUP($C35,Ervaringssterfte,3,0))</f>
        <v>0.8073</v>
      </c>
      <c r="BM35" s="5" t="n">
        <f aca="false">IF($C35&gt;Eindleeftijd,1,VLOOKUP($C35,qy,$B35-StartjaarTafels+2,0))</f>
        <v>0.00634815279623713</v>
      </c>
      <c r="BN35" s="5" t="n">
        <f aca="false">1-BL35*BM35</f>
        <v>0.994875136247598</v>
      </c>
      <c r="BO35" s="5" t="n">
        <f aca="false">IF($A35=1,BN35,BO34*BN35)</f>
        <v>0.943437065744072</v>
      </c>
      <c r="BP35" s="5" t="n">
        <f aca="false">IF($D35&gt;Eindleeftijd,1,VLOOKUP($D35,Ervaringssterfte,4,0))</f>
        <v>0.79794</v>
      </c>
      <c r="BQ35" s="5" t="n">
        <f aca="false">IF($D35&gt;Eindleeftijd,1,VLOOKUP($D35,qx,$B35-StartjaarTafels+2,0))</f>
        <v>0.0119274888</v>
      </c>
      <c r="BR35" s="5" t="n">
        <f aca="false">1-BP35*BQ35</f>
        <v>0.990482579586928</v>
      </c>
      <c r="BS35" s="5" t="n">
        <f aca="false">IF($BI35=1,BR35,BS34*BR35)</f>
        <v>0.908209041328558</v>
      </c>
      <c r="BT35" s="5" t="n">
        <f aca="false">$BK35*BS35*I35*G35</f>
        <v>5.83804879389789</v>
      </c>
      <c r="BU35" s="74" t="n">
        <f aca="false">BO35*BS35</f>
        <v>0.856838073033251</v>
      </c>
      <c r="BV35" s="5" t="n">
        <f aca="false">BK35*BU35*I35*G35</f>
        <v>5.50783162378575</v>
      </c>
      <c r="BW35" s="9" t="n">
        <f aca="false">BT35-BV35</f>
        <v>0.330217170112147</v>
      </c>
      <c r="BX35" s="93" t="n">
        <f aca="false">IF(C35=StartLeeftijdJaarUitkering,1,IF(C35 &gt; StartLeeftijdJaarUitkering, BX34*BR35, VLOOKUP(C35,Gehuwdheid,3,0)))</f>
        <v>0.981987426873604</v>
      </c>
      <c r="BY35" s="93" t="n">
        <f aca="false">IF(BI35=1,0,CA35*(BR35))</f>
        <v>0.0397762505429611</v>
      </c>
      <c r="BZ35" s="93" t="n">
        <f aca="false">(1-BN35)*BX35*IF(BI35=1,1,BO34)</f>
        <v>0.00477235353608361</v>
      </c>
      <c r="CA35" s="93" t="n">
        <f aca="false">IF(BI35=1,0,BZ34+BY34)</f>
        <v>0.0401584554465859</v>
      </c>
      <c r="CB35" s="93" t="n">
        <f aca="false">IF(BI35=1,0,CA35*BK34*I34*G34)</f>
        <v>0.264228858119862</v>
      </c>
      <c r="CC35" s="93" t="n">
        <f aca="false">$BK35*BO35*I35*G35</f>
        <v>6.06449767966272</v>
      </c>
      <c r="CD35" s="93" t="n">
        <f aca="false">1-BS35</f>
        <v>0.0917909586714423</v>
      </c>
      <c r="CE35" s="93" t="n">
        <f aca="false">CC35*CD35</f>
        <v>0.556666055876979</v>
      </c>
      <c r="CF35" s="93" t="n">
        <f aca="false">IF(C35=StartLeeftijdJaarUitkering,1,IF($C35 &gt; StartLeeftijdJaarUitkering, CF34*BR35, VLOOKUP($C35,Gehuwdheid_ongehuwd,3,0)))</f>
        <v>0.981987426873604</v>
      </c>
      <c r="CG35" s="93" t="n">
        <f aca="false">CC35*(1-BX35)</f>
        <v>0.109237207929785</v>
      </c>
      <c r="CH35" s="93" t="n">
        <f aca="false">CC35*(1-CF35)</f>
        <v>0.109237207929785</v>
      </c>
      <c r="CJ35" s="1" t="n">
        <f aca="false">BI35-1</f>
        <v>30</v>
      </c>
      <c r="CK35" s="15" t="n">
        <f aca="false">IF(CJ35=0,0,VLOOKUP(CJ35,RTS,2,0))</f>
        <v>0.01923</v>
      </c>
      <c r="CL35" s="5" t="n">
        <f aca="false">(1/(1+CK35))^CJ35</f>
        <v>0.564721151065467</v>
      </c>
      <c r="CM35" s="5" t="n">
        <f aca="false">IF(CJ35=0,0,IF($C35&gt;Eindleeftijd,1,VLOOKUP($C35-1,Ervaringssterfte,3,0)))</f>
        <v>0.7926</v>
      </c>
      <c r="CN35" s="5" t="n">
        <f aca="false">IF(CJ35=0,0,IF($C35&gt;Eindleeftijd,1,VLOOKUP($C35-1,qy,$B35-1-StartjaarTafels+2,0)))</f>
        <v>0.00591670856294091</v>
      </c>
      <c r="CO35" s="5" t="n">
        <f aca="false">1-CM35*CN35</f>
        <v>0.995310416793013</v>
      </c>
      <c r="CP35" s="5" t="n">
        <f aca="false">IF($CJ35=0,CO35,CP34*CO35)</f>
        <v>0.948296958452961</v>
      </c>
      <c r="CQ35" s="5" t="n">
        <f aca="false">IF(CJ35=0,0,IF($D35&gt;Eindleeftijd,1,VLOOKUP($D35-1,Ervaringssterfte,4,0)))</f>
        <v>0.788733</v>
      </c>
      <c r="CR35" s="5" t="n">
        <f aca="false">IF(CJ35=0,0,IF($D35&gt;Eindleeftijd,1,VLOOKUP($D35-1,qx,$B35-1-StartjaarTafels+2,0)))</f>
        <v>0.0108741254</v>
      </c>
      <c r="CS35" s="5" t="n">
        <f aca="false">1-CQ35*CR35</f>
        <v>0.991423218450882</v>
      </c>
      <c r="CT35" s="5" t="n">
        <f aca="false">IF($CJ35=0,CS35,CT34*CS35)</f>
        <v>0.916935905836242</v>
      </c>
      <c r="CU35" s="5" t="n">
        <f aca="false">IF(OR(Methode_partnerpensioen="Bepaald",C35&gt;=Eindleeftijd),1,VLOOKUP(C35-1,Gehuwdheid,3,0))</f>
        <v>1</v>
      </c>
      <c r="CV35" s="5" t="n">
        <f aca="false">$CL35*CT35*I35*G35*CU35</f>
        <v>6.03312365164207</v>
      </c>
      <c r="CW35" s="5" t="n">
        <f aca="false">CP35*CT35*CU35</f>
        <v>0.869527530600819</v>
      </c>
      <c r="CX35" s="5" t="n">
        <f aca="false">CL35*CW35*I35*G35</f>
        <v>5.72119280882279</v>
      </c>
      <c r="CY35" s="9" t="n">
        <f aca="false">CV35-CX35</f>
        <v>0.311930842819275</v>
      </c>
      <c r="CZ35" s="93" t="n">
        <f aca="false">$CL35*CP35*I35*G35</f>
        <v>6.23946861760756</v>
      </c>
      <c r="DA35" s="93" t="n">
        <f aca="false">1-CT35</f>
        <v>0.0830640941637577</v>
      </c>
      <c r="DB35" s="93" t="n">
        <f aca="false">CZ35*DA35</f>
        <v>0.518275808784765</v>
      </c>
      <c r="DC35" s="93" t="n">
        <f aca="false">IF(C35=StartLeeftijdJaarUitkering,1,IF($C35 &gt; StartLeeftijdJaarUitkering, DC34*CS35, VLOOKUP($C35,Gehuwdheid,3,0)))</f>
        <v>0.983664830635694</v>
      </c>
      <c r="DD35" s="93" t="n">
        <f aca="false">IF(C35=StartLeeftijdJaarUitkering,1,IF($C35 &gt; StartLeeftijdJaarUitkering, DD34*CS35, VLOOKUP($C35,Gehuwdheid_ongehuwd,3,0)))</f>
        <v>0.983664830635694</v>
      </c>
      <c r="DE35" s="93" t="n">
        <f aca="false">CZ35*(1-DC35)</f>
        <v>0.10192277661189</v>
      </c>
      <c r="DF35" s="93" t="n">
        <f aca="false">CZ35*(1-DD35)</f>
        <v>0.10192277661189</v>
      </c>
    </row>
    <row r="36" customFormat="false" ht="15" hidden="false" customHeight="true" outlineLevel="0" collapsed="false">
      <c r="A36" s="1" t="n">
        <f aca="false">A35+1</f>
        <v>32</v>
      </c>
      <c r="B36" s="1" t="n">
        <f aca="false">IF(A36=1,Berekeningsjaar,B35+1)</f>
        <v>2057</v>
      </c>
      <c r="C36" s="1" t="n">
        <f aca="false">IF(A36=1,LeeftijdJaarBerDatum,C35+1)</f>
        <v>72</v>
      </c>
      <c r="D36" s="1" t="n">
        <f aca="false">C36+Leeftijdsverschil_vm</f>
        <v>74</v>
      </c>
      <c r="E36" s="1" t="n">
        <f aca="false">C36-Leeftijdsverschil_mv</f>
        <v>69</v>
      </c>
      <c r="F36" s="5" t="n">
        <f aca="false">MIN(1,A36/Spreidingsduur)</f>
        <v>1</v>
      </c>
      <c r="G36" s="5" t="n">
        <f aca="false">IF(OR(AND(Coverage="BijzPP_voor",C36&gt;GrensLeeftijdDekking-1),AND(Coverage="BijzPP_na",C36&lt;GrensLeeftijdDekking)),0,IF(IsLevenslang,1,IF(D36&lt;EindLeeftijdJaarUitkering,1,0)))</f>
        <v>1</v>
      </c>
      <c r="H36" s="5" t="n">
        <f aca="false">IF(OR(AND(Coverage="BijzPP_voor",C36&gt;GrensLeeftijdDekking-1),AND(Coverage="BijzPP_na",C36&lt;GrensLeeftijdDekking)),0,IF(IsLevenslang,1,IF(E36&lt;EindLeeftijdJaarUitkering,1,0)))</f>
        <v>1</v>
      </c>
      <c r="I36" s="5" t="n">
        <f aca="false">(IF(StijgendeFunctieMeenemen=SchalingsfactorMeenemen,1,0)+IF(OR(StijgendeFunctieMeenemen,SchalingsfactorMeenemen),IF(StijgendeFunctieMeenemen,F36,0)*IF(SchalingsfactorMeenemen,SchalingsfactorPercentage,1),0))*(1+StijgingDalingUitkering)^(B36-1)</f>
        <v>11.6511607167637</v>
      </c>
      <c r="K36" s="1" t="n">
        <f aca="false">A36</f>
        <v>32</v>
      </c>
      <c r="L36" s="15" t="n">
        <f aca="false">VLOOKUP(K36,RTS,2,0)</f>
        <v>0.0195</v>
      </c>
      <c r="M36" s="5" t="n">
        <f aca="false">(1/(1+L36))^K36</f>
        <v>0.539024662529268</v>
      </c>
      <c r="N36" s="5" t="n">
        <f aca="false">IF($C36&gt;Eindleeftijd,1,VLOOKUP($C36,Ervaringssterfte,2,0))</f>
        <v>0.7967</v>
      </c>
      <c r="O36" s="5" t="n">
        <f aca="false">IF($C36&gt;Eindleeftijd,1,VLOOKUP($C36,qx,$B36-StartjaarTafels+2,0))</f>
        <v>0.0104234363</v>
      </c>
      <c r="P36" s="5" t="n">
        <f aca="false">1-N36*O36</f>
        <v>0.99169564829979</v>
      </c>
      <c r="Q36" s="5" t="n">
        <f aca="false">IF($K36=1,P36,Q35*P36)</f>
        <v>0.918432000643561</v>
      </c>
      <c r="R36" s="5" t="n">
        <f aca="false">IF($E36&gt;Eindleeftijd,1,VLOOKUP($E36,Ervaringssterfte,5,0))</f>
        <v>0.766854</v>
      </c>
      <c r="S36" s="74" t="n">
        <f aca="false">IF($E36&gt;Eindleeftijd,1,VLOOKUP($E36,qy,$B36-StartjaarTafels+2,0))</f>
        <v>0.00526398603464451</v>
      </c>
      <c r="T36" s="5" t="n">
        <f aca="false">1-R36*S36</f>
        <v>0.995963291253389</v>
      </c>
      <c r="U36" s="5" t="n">
        <f aca="false">IF($K36=1,T36,U35*T36)</f>
        <v>0.954492554149673</v>
      </c>
      <c r="V36" s="5" t="n">
        <f aca="false">$M36*U36*I36*H36</f>
        <v>5.99446424623873</v>
      </c>
      <c r="W36" s="92" t="n">
        <f aca="false">Q36*U36</f>
        <v>0.876636506107067</v>
      </c>
      <c r="X36" s="5" t="n">
        <f aca="false">M36*W36*I36*H36</f>
        <v>5.50550779045933</v>
      </c>
      <c r="Y36" s="9" t="n">
        <f aca="false">V36-X36</f>
        <v>0.4889564557794</v>
      </c>
      <c r="Z36" s="93" t="n">
        <f aca="false">IF(C36=StartLeeftijdJaarUitkering,1,IF(C36 &gt; StartLeeftijdJaarUitkering, Z35*T36, VLOOKUP(C36,Gehuwdheid,2,0)))</f>
        <v>0.988932760432437</v>
      </c>
      <c r="AA36" s="93" t="n">
        <f aca="false">IF(K36=1,0,AC36*(T36))</f>
        <v>0.0625667224394909</v>
      </c>
      <c r="AB36" s="93" t="n">
        <f aca="false">(1-P36)*Z36*IF(K36=1,1,Q35)</f>
        <v>0.00760573339028104</v>
      </c>
      <c r="AC36" s="93" t="n">
        <f aca="false">IF(K36=1,0,AB35+AA35)</f>
        <v>0.062820309733256</v>
      </c>
      <c r="AD36" s="93" t="n">
        <f aca="false">IF(K36=1,0,AC36*M35*I35*H35)</f>
        <v>0.403814558963249</v>
      </c>
      <c r="AE36" s="93" t="n">
        <f aca="false">$M36*Q36*I36*H36</f>
        <v>5.76799448725298</v>
      </c>
      <c r="AF36" s="93" t="n">
        <f aca="false">1-U36</f>
        <v>0.0455074458503266</v>
      </c>
      <c r="AG36" s="93" t="n">
        <f aca="false">AE36*AF36</f>
        <v>0.262486696793647</v>
      </c>
      <c r="AH36" s="93" t="n">
        <f aca="false">IF(C36=StartLeeftijdJaarUitkering,1,IF(C36 &gt; StartLeeftijdJaarUitkering, AH35*T36, VLOOKUP(C36,Gehuwdheid_ongehuwd,2,0)))</f>
        <v>0.988932760432437</v>
      </c>
      <c r="AI36" s="93" t="n">
        <f aca="false">AE36*(1-Z36)</f>
        <v>0.0638357768148137</v>
      </c>
      <c r="AJ36" s="93" t="n">
        <f aca="false">AE36*(1-AH36)</f>
        <v>0.0638357768148137</v>
      </c>
      <c r="AL36" s="1" t="n">
        <f aca="false">K36-1</f>
        <v>31</v>
      </c>
      <c r="AM36" s="15" t="n">
        <f aca="false">IF(AL36=0,0,VLOOKUP(AL36,RTS,2,0))</f>
        <v>0.01937</v>
      </c>
      <c r="AN36" s="5" t="n">
        <f aca="false">(1/(1+AM36))^AL36</f>
        <v>0.551712350960037</v>
      </c>
      <c r="AO36" s="5" t="n">
        <f aca="false">IF(AL36=0,0,IF($C36&gt;Eindleeftijd,1,VLOOKUP($C36-1,Ervaringssterfte,2,0)))</f>
        <v>0.7926</v>
      </c>
      <c r="AP36" s="5" t="n">
        <f aca="false">IF(AL36=0,0,IF($C36&gt;Eindleeftijd,1,VLOOKUP($C36-1,qx,$B36-1-StartjaarTafels+2,0)))</f>
        <v>0.0095603922</v>
      </c>
      <c r="AQ36" s="5" t="n">
        <f aca="false">1-AO36*AP36</f>
        <v>0.99242243314228</v>
      </c>
      <c r="AR36" s="5" t="n">
        <f aca="false">IF($AL36=0,AQ36,AR35*AQ36)</f>
        <v>0.926122850511812</v>
      </c>
      <c r="AS36" s="5" t="n">
        <f aca="false">IF(AL36=0,0,IF($E36&gt;Eindleeftijd,1,VLOOKUP($E36-1,Ervaringssterfte,5,0)))</f>
        <v>0.746856</v>
      </c>
      <c r="AT36" s="5" t="n">
        <f aca="false">IF(AL36=0,0,IF($E36&gt;Eindleeftijd,1,VLOOKUP($E36-1,qy,$B36-1-StartjaarTafels+2,0)))</f>
        <v>0.00498353716337829</v>
      </c>
      <c r="AU36" s="5" t="n">
        <f aca="false">1-AS36*AT36</f>
        <v>0.996278015368308</v>
      </c>
      <c r="AV36" s="5" t="n">
        <f aca="false">IF($AL36=0,AU36,AV35*AU36)</f>
        <v>0.958361179103774</v>
      </c>
      <c r="AW36" s="5" t="n">
        <f aca="false">$AN36*AV36*I36*H36</f>
        <v>6.16043121262134</v>
      </c>
      <c r="AX36" s="5" t="n">
        <f aca="false">AR36*AV36</f>
        <v>0.887560187011448</v>
      </c>
      <c r="AY36" s="5" t="n">
        <f aca="false">AN36*AX36*I36*H36</f>
        <v>5.70531611501481</v>
      </c>
      <c r="AZ36" s="9" t="n">
        <f aca="false">AW36-AY36</f>
        <v>0.455115097606528</v>
      </c>
      <c r="BA36" s="93" t="n">
        <f aca="false">$AN36*AR36*I36*H36</f>
        <v>5.95320035850182</v>
      </c>
      <c r="BB36" s="93" t="n">
        <f aca="false">1-AV36</f>
        <v>0.0416388208962257</v>
      </c>
      <c r="BC36" s="93" t="n">
        <f aca="false">BA36*BB36</f>
        <v>0.247884243487004</v>
      </c>
      <c r="BD36" s="93" t="n">
        <f aca="false">IF(C36=StartLeeftijdJaarUitkering,1,IF($C36 &gt; StartLeeftijdJaarUitkering, BD35*AU36, VLOOKUP($C36,Gehuwdheid,2,0)))</f>
        <v>0.989834314564159</v>
      </c>
      <c r="BE36" s="93" t="n">
        <f aca="false">IF(C36=StartLeeftijdJaarUitkering,1,IF($C36 &gt; StartLeeftijdJaarUitkering, BE35*AU36, VLOOKUP($C36,Gehuwdheid_ongehuwd,2,0)))</f>
        <v>0.989834314564159</v>
      </c>
      <c r="BF36" s="93" t="n">
        <f aca="false">BA36*(1-BD36)</f>
        <v>0.0605183621810684</v>
      </c>
      <c r="BG36" s="93" t="n">
        <f aca="false">BA36*(1-BE36)</f>
        <v>0.0605183621810684</v>
      </c>
      <c r="BI36" s="1" t="n">
        <f aca="false">A36</f>
        <v>32</v>
      </c>
      <c r="BJ36" s="15" t="n">
        <f aca="false">VLOOKUP(BI36,RTS,2,0)</f>
        <v>0.0195</v>
      </c>
      <c r="BK36" s="5" t="n">
        <f aca="false">(1/(1+BJ36))^BI36</f>
        <v>0.539024662529268</v>
      </c>
      <c r="BL36" s="5" t="n">
        <f aca="false">IF($C36&gt;Eindleeftijd,1,VLOOKUP($C36,Ervaringssterfte,3,0))</f>
        <v>0.8149</v>
      </c>
      <c r="BM36" s="5" t="n">
        <f aca="false">IF($C36&gt;Eindleeftijd,1,VLOOKUP($C36,qy,$B36-StartjaarTafels+2,0))</f>
        <v>0.00673751567210179</v>
      </c>
      <c r="BN36" s="5" t="n">
        <f aca="false">1-BL36*BM36</f>
        <v>0.994509598478804</v>
      </c>
      <c r="BO36" s="5" t="n">
        <f aca="false">IF($A36=1,BN36,BO35*BN36)</f>
        <v>0.938257217443158</v>
      </c>
      <c r="BP36" s="5" t="n">
        <f aca="false">IF($D36&gt;Eindleeftijd,1,VLOOKUP($D36,Ervaringssterfte,4,0))</f>
        <v>0.80784</v>
      </c>
      <c r="BQ36" s="5" t="n">
        <f aca="false">IF($D36&gt;Eindleeftijd,1,VLOOKUP($D36,qx,$B36-StartjaarTafels+2,0))</f>
        <v>0.0131715351</v>
      </c>
      <c r="BR36" s="5" t="n">
        <f aca="false">1-BP36*BQ36</f>
        <v>0.989359507084816</v>
      </c>
      <c r="BS36" s="5" t="n">
        <f aca="false">IF($BI36=1,BR36,BS35*BR36)</f>
        <v>0.898545249458795</v>
      </c>
      <c r="BT36" s="5" t="n">
        <f aca="false">$BK36*BS36*I36*G36</f>
        <v>5.64310046012553</v>
      </c>
      <c r="BU36" s="74" t="n">
        <f aca="false">BO36*BS36</f>
        <v>0.843066565503978</v>
      </c>
      <c r="BV36" s="5" t="n">
        <f aca="false">BK36*BU36*I36*G36</f>
        <v>5.29467973546958</v>
      </c>
      <c r="BW36" s="9" t="n">
        <f aca="false">BT36-BV36</f>
        <v>0.348420724655944</v>
      </c>
      <c r="BX36" s="93" t="n">
        <f aca="false">IF(C36=StartLeeftijdJaarUitkering,1,IF(C36 &gt; StartLeeftijdJaarUitkering, BX35*BR36, VLOOKUP(C36,Gehuwdheid,3,0)))</f>
        <v>0.971538596615155</v>
      </c>
      <c r="BY36" s="93" t="n">
        <f aca="false">IF(BI36=1,0,CA36*(BR36))</f>
        <v>0.0440745849729603</v>
      </c>
      <c r="BZ36" s="93" t="n">
        <f aca="false">(1-BN36)*BX36*IF(BI36=1,1,BO35)</f>
        <v>0.00503242254894908</v>
      </c>
      <c r="CA36" s="93" t="n">
        <f aca="false">IF(BI36=1,0,BZ35+BY35)</f>
        <v>0.0445486040790447</v>
      </c>
      <c r="CB36" s="93" t="n">
        <f aca="false">IF(BI36=1,0,CA36*BK35*I35*G35)</f>
        <v>0.28636240389443</v>
      </c>
      <c r="CC36" s="93" t="n">
        <f aca="false">$BK36*BO36*I36*G36</f>
        <v>5.89250206225967</v>
      </c>
      <c r="CD36" s="93" t="n">
        <f aca="false">1-BS36</f>
        <v>0.101454750541205</v>
      </c>
      <c r="CE36" s="93" t="n">
        <f aca="false">CC36*CD36</f>
        <v>0.59782232679009</v>
      </c>
      <c r="CF36" s="93" t="n">
        <f aca="false">IF(C36=StartLeeftijdJaarUitkering,1,IF($C36 &gt; StartLeeftijdJaarUitkering, CF35*BR36, VLOOKUP($C36,Gehuwdheid_ongehuwd,3,0)))</f>
        <v>0.971538596615155</v>
      </c>
      <c r="CG36" s="93" t="n">
        <f aca="false">CC36*(1-BX36)</f>
        <v>0.167708878140001</v>
      </c>
      <c r="CH36" s="93" t="n">
        <f aca="false">CC36*(1-CF36)</f>
        <v>0.167708878140001</v>
      </c>
      <c r="CJ36" s="1" t="n">
        <f aca="false">BI36-1</f>
        <v>31</v>
      </c>
      <c r="CK36" s="15" t="n">
        <f aca="false">IF(CJ36=0,0,VLOOKUP(CJ36,RTS,2,0))</f>
        <v>0.01937</v>
      </c>
      <c r="CL36" s="5" t="n">
        <f aca="false">(1/(1+CK36))^CJ36</f>
        <v>0.551712350960037</v>
      </c>
      <c r="CM36" s="5" t="n">
        <f aca="false">IF(CJ36=0,0,IF($C36&gt;Eindleeftijd,1,VLOOKUP($C36-1,Ervaringssterfte,3,0)))</f>
        <v>0.8073</v>
      </c>
      <c r="CN36" s="5" t="n">
        <f aca="false">IF(CJ36=0,0,IF($C36&gt;Eindleeftijd,1,VLOOKUP($C36-1,qy,$B36-1-StartjaarTafels+2,0)))</f>
        <v>0.00634815279623713</v>
      </c>
      <c r="CO36" s="5" t="n">
        <f aca="false">1-CM36*CN36</f>
        <v>0.994875136247598</v>
      </c>
      <c r="CP36" s="5" t="n">
        <f aca="false">IF($CJ36=0,CO36,CP35*CO36)</f>
        <v>0.943437065744072</v>
      </c>
      <c r="CQ36" s="5" t="n">
        <f aca="false">IF(CJ36=0,0,IF($D36&gt;Eindleeftijd,1,VLOOKUP($D36-1,Ervaringssterfte,4,0)))</f>
        <v>0.79794</v>
      </c>
      <c r="CR36" s="5" t="n">
        <f aca="false">IF(CJ36=0,0,IF($D36&gt;Eindleeftijd,1,VLOOKUP($D36-1,qx,$B36-1-StartjaarTafels+2,0)))</f>
        <v>0.0119274888</v>
      </c>
      <c r="CS36" s="5" t="n">
        <f aca="false">1-CQ36*CR36</f>
        <v>0.990482579586928</v>
      </c>
      <c r="CT36" s="5" t="n">
        <f aca="false">IF($CJ36=0,CS36,CT35*CS36)</f>
        <v>0.908209041328558</v>
      </c>
      <c r="CU36" s="5" t="n">
        <f aca="false">IF(OR(Methode_partnerpensioen="Bepaald",C36&gt;=Eindleeftijd),1,VLOOKUP(C36-1,Gehuwdheid,3,0))</f>
        <v>1</v>
      </c>
      <c r="CV36" s="5" t="n">
        <f aca="false">$CL36*CT36*I36*G36*CU36</f>
        <v>5.83804879389789</v>
      </c>
      <c r="CW36" s="5" t="n">
        <f aca="false">CP36*CT36*CU36</f>
        <v>0.856838073033251</v>
      </c>
      <c r="CX36" s="5" t="n">
        <f aca="false">CL36*CW36*I36*G36</f>
        <v>5.50783162378575</v>
      </c>
      <c r="CY36" s="9" t="n">
        <f aca="false">CV36-CX36</f>
        <v>0.330217170112147</v>
      </c>
      <c r="CZ36" s="93" t="n">
        <f aca="false">$CL36*CP36*I36*G36</f>
        <v>6.06449767966272</v>
      </c>
      <c r="DA36" s="93" t="n">
        <f aca="false">1-CT36</f>
        <v>0.0917909586714423</v>
      </c>
      <c r="DB36" s="93" t="n">
        <f aca="false">CZ36*DA36</f>
        <v>0.556666055876979</v>
      </c>
      <c r="DC36" s="93" t="n">
        <f aca="false">IF(C36=StartLeeftijdJaarUitkering,1,IF($C36 &gt; StartLeeftijdJaarUitkering, DC35*CS36, VLOOKUP($C36,Gehuwdheid,3,0)))</f>
        <v>0.974302878896981</v>
      </c>
      <c r="DD36" s="93" t="n">
        <f aca="false">IF(C36=StartLeeftijdJaarUitkering,1,IF($C36 &gt; StartLeeftijdJaarUitkering, DD35*CS36, VLOOKUP($C36,Gehuwdheid_ongehuwd,3,0)))</f>
        <v>0.974302878896981</v>
      </c>
      <c r="DE36" s="93" t="n">
        <f aca="false">CZ36*(1-DC36)</f>
        <v>0.155840131303271</v>
      </c>
      <c r="DF36" s="93" t="n">
        <f aca="false">CZ36*(1-DD36)</f>
        <v>0.155840131303271</v>
      </c>
    </row>
    <row r="37" customFormat="false" ht="15" hidden="false" customHeight="true" outlineLevel="0" collapsed="false">
      <c r="A37" s="1" t="n">
        <f aca="false">A36+1</f>
        <v>33</v>
      </c>
      <c r="B37" s="1" t="n">
        <f aca="false">IF(A37=1,Berekeningsjaar,B36+1)</f>
        <v>2058</v>
      </c>
      <c r="C37" s="1" t="n">
        <f aca="false">IF(A37=1,LeeftijdJaarBerDatum,C36+1)</f>
        <v>73</v>
      </c>
      <c r="D37" s="1" t="n">
        <f aca="false">C37+Leeftijdsverschil_vm</f>
        <v>75</v>
      </c>
      <c r="E37" s="1" t="n">
        <f aca="false">C37-Leeftijdsverschil_mv</f>
        <v>70</v>
      </c>
      <c r="F37" s="5" t="n">
        <f aca="false">MIN(1,A37/Spreidingsduur)</f>
        <v>1</v>
      </c>
      <c r="G37" s="5" t="n">
        <f aca="false">IF(OR(AND(Coverage="BijzPP_voor",C37&gt;GrensLeeftijdDekking-1),AND(Coverage="BijzPP_na",C37&lt;GrensLeeftijdDekking)),0,IF(IsLevenslang,1,IF(D37&lt;EindLeeftijdJaarUitkering,1,0)))</f>
        <v>1</v>
      </c>
      <c r="H37" s="5" t="n">
        <f aca="false">IF(OR(AND(Coverage="BijzPP_voor",C37&gt;GrensLeeftijdDekking-1),AND(Coverage="BijzPP_na",C37&lt;GrensLeeftijdDekking)),0,IF(IsLevenslang,1,IF(E37&lt;EindLeeftijdJaarUitkering,1,0)))</f>
        <v>1</v>
      </c>
      <c r="I37" s="5" t="n">
        <f aca="false">(IF(StijgendeFunctieMeenemen=SchalingsfactorMeenemen,1,0)+IF(OR(StijgendeFunctieMeenemen,SchalingsfactorMeenemen),IF(StijgendeFunctieMeenemen,F37,0)*IF(SchalingsfactorMeenemen,SchalingsfactorPercentage,1),0))*(1+StijgingDalingUitkering)^(B37-1)</f>
        <v>11.6511607167637</v>
      </c>
      <c r="K37" s="1" t="n">
        <f aca="false">A37</f>
        <v>33</v>
      </c>
      <c r="L37" s="15" t="n">
        <f aca="false">VLOOKUP(K37,RTS,2,0)</f>
        <v>0.01963</v>
      </c>
      <c r="M37" s="5" t="n">
        <f aca="false">(1/(1+L37))^K37</f>
        <v>0.526494738464736</v>
      </c>
      <c r="N37" s="5" t="n">
        <f aca="false">IF($C37&gt;Eindleeftijd,1,VLOOKUP($C37,Ervaringssterfte,2,0))</f>
        <v>0.806</v>
      </c>
      <c r="O37" s="5" t="n">
        <f aca="false">IF($C37&gt;Eindleeftijd,1,VLOOKUP($C37,qx,$B37-StartjaarTafels+2,0))</f>
        <v>0.0114362124</v>
      </c>
      <c r="P37" s="5" t="n">
        <f aca="false">1-N37*O37</f>
        <v>0.9907824128056</v>
      </c>
      <c r="Q37" s="5" t="n">
        <f aca="false">IF($K37=1,P37,Q36*P37)</f>
        <v>0.909966273595501</v>
      </c>
      <c r="R37" s="5" t="n">
        <f aca="false">IF($E37&gt;Eindleeftijd,1,VLOOKUP($E37,Ervaringssterfte,5,0))</f>
        <v>0.784674</v>
      </c>
      <c r="S37" s="74" t="n">
        <f aca="false">IF($E37&gt;Eindleeftijd,1,VLOOKUP($E37,qy,$B37-StartjaarTafels+2,0))</f>
        <v>0.00558336989435682</v>
      </c>
      <c r="T37" s="5" t="n">
        <f aca="false">1-R37*S37</f>
        <v>0.995618874811516</v>
      </c>
      <c r="U37" s="5" t="n">
        <f aca="false">IF($K37=1,T37,U36*T37)</f>
        <v>0.950310802778467</v>
      </c>
      <c r="V37" s="5" t="n">
        <f aca="false">$M37*U37*I37*H37</f>
        <v>5.82946762332015</v>
      </c>
      <c r="W37" s="92" t="n">
        <f aca="false">Q37*U37</f>
        <v>0.864750779961871</v>
      </c>
      <c r="X37" s="5" t="n">
        <f aca="false">M37*W37*I37*H37</f>
        <v>5.30461893023826</v>
      </c>
      <c r="Y37" s="9" t="n">
        <f aca="false">V37-X37</f>
        <v>0.524848693081889</v>
      </c>
      <c r="Z37" s="93" t="n">
        <f aca="false">IF(C37=StartLeeftijdJaarUitkering,1,IF(C37 &gt; StartLeeftijdJaarUitkering, Z36*T37, VLOOKUP(C37,Gehuwdheid,2,0)))</f>
        <v>0.984600122205989</v>
      </c>
      <c r="AA37" s="93" t="n">
        <f aca="false">IF(K37=1,0,AC37*(T37))</f>
        <v>0.0698650215159983</v>
      </c>
      <c r="AB37" s="93" t="n">
        <f aca="false">(1-P37)*Z37*IF(K37=1,1,Q36)</f>
        <v>0.00833535588608171</v>
      </c>
      <c r="AC37" s="93" t="n">
        <f aca="false">IF(K37=1,0,AB36+AA36)</f>
        <v>0.0701724558297719</v>
      </c>
      <c r="AD37" s="93" t="n">
        <f aca="false">IF(K37=1,0,AC37*M36*I36*H36)</f>
        <v>0.440701476102215</v>
      </c>
      <c r="AE37" s="93" t="n">
        <f aca="false">$M37*Q37*I37*H37</f>
        <v>5.58198319405493</v>
      </c>
      <c r="AF37" s="93" t="n">
        <f aca="false">1-U37</f>
        <v>0.0496891972215328</v>
      </c>
      <c r="AG37" s="93" t="n">
        <f aca="false">AE37*AF37</f>
        <v>0.277364263816677</v>
      </c>
      <c r="AH37" s="93" t="n">
        <f aca="false">IF(C37=StartLeeftijdJaarUitkering,1,IF(C37 &gt; StartLeeftijdJaarUitkering, AH36*T37, VLOOKUP(C37,Gehuwdheid_ongehuwd,2,0)))</f>
        <v>0.984600122205989</v>
      </c>
      <c r="AI37" s="93" t="n">
        <f aca="false">AE37*(1-Z37)</f>
        <v>0.0859618590366721</v>
      </c>
      <c r="AJ37" s="93" t="n">
        <f aca="false">AE37*(1-AH37)</f>
        <v>0.0859618590366721</v>
      </c>
      <c r="AL37" s="1" t="n">
        <f aca="false">K37-1</f>
        <v>32</v>
      </c>
      <c r="AM37" s="15" t="n">
        <f aca="false">IF(AL37=0,0,VLOOKUP(AL37,RTS,2,0))</f>
        <v>0.0195</v>
      </c>
      <c r="AN37" s="5" t="n">
        <f aca="false">(1/(1+AM37))^AL37</f>
        <v>0.539024662529268</v>
      </c>
      <c r="AO37" s="5" t="n">
        <f aca="false">IF(AL37=0,0,IF($C37&gt;Eindleeftijd,1,VLOOKUP($C37-1,Ervaringssterfte,2,0)))</f>
        <v>0.7967</v>
      </c>
      <c r="AP37" s="5" t="n">
        <f aca="false">IF(AL37=0,0,IF($C37&gt;Eindleeftijd,1,VLOOKUP($C37-1,qx,$B37-1-StartjaarTafels+2,0)))</f>
        <v>0.0104234363</v>
      </c>
      <c r="AQ37" s="5" t="n">
        <f aca="false">1-AO37*AP37</f>
        <v>0.99169564829979</v>
      </c>
      <c r="AR37" s="5" t="n">
        <f aca="false">IF($AL37=0,AQ37,AR36*AQ37)</f>
        <v>0.918432000643561</v>
      </c>
      <c r="AS37" s="5" t="n">
        <f aca="false">IF(AL37=0,0,IF($E37&gt;Eindleeftijd,1,VLOOKUP($E37-1,Ervaringssterfte,5,0)))</f>
        <v>0.766854</v>
      </c>
      <c r="AT37" s="5" t="n">
        <f aca="false">IF(AL37=0,0,IF($E37&gt;Eindleeftijd,1,VLOOKUP($E37-1,qy,$B37-1-StartjaarTafels+2,0)))</f>
        <v>0.00526398603464451</v>
      </c>
      <c r="AU37" s="5" t="n">
        <f aca="false">1-AS37*AT37</f>
        <v>0.995963291253389</v>
      </c>
      <c r="AV37" s="5" t="n">
        <f aca="false">IF($AL37=0,AU37,AV36*AU37)</f>
        <v>0.954492554149673</v>
      </c>
      <c r="AW37" s="5" t="n">
        <f aca="false">$AN37*AV37*I37*H37</f>
        <v>5.99446424623873</v>
      </c>
      <c r="AX37" s="5" t="n">
        <f aca="false">AR37*AV37</f>
        <v>0.876636506107067</v>
      </c>
      <c r="AY37" s="5" t="n">
        <f aca="false">AN37*AX37*I37*H37</f>
        <v>5.50550779045933</v>
      </c>
      <c r="AZ37" s="9" t="n">
        <f aca="false">AW37-AY37</f>
        <v>0.4889564557794</v>
      </c>
      <c r="BA37" s="93" t="n">
        <f aca="false">$AN37*AR37*I37*H37</f>
        <v>5.76799448725298</v>
      </c>
      <c r="BB37" s="93" t="n">
        <f aca="false">1-AV37</f>
        <v>0.0455074458503266</v>
      </c>
      <c r="BC37" s="93" t="n">
        <f aca="false">BA37*BB37</f>
        <v>0.262486696793647</v>
      </c>
      <c r="BD37" s="93" t="n">
        <f aca="false">IF(C37=StartLeeftijdJaarUitkering,1,IF($C37 &gt; StartLeeftijdJaarUitkering, BD36*AU37, VLOOKUP($C37,Gehuwdheid,2,0)))</f>
        <v>0.985838641728861</v>
      </c>
      <c r="BE37" s="93" t="n">
        <f aca="false">IF(C37=StartLeeftijdJaarUitkering,1,IF($C37 &gt; StartLeeftijdJaarUitkering, BE36*AU37, VLOOKUP($C37,Gehuwdheid_ongehuwd,2,0)))</f>
        <v>0.985838641728861</v>
      </c>
      <c r="BF37" s="93" t="n">
        <f aca="false">BA37*(1-BD37)</f>
        <v>0.081682636439942</v>
      </c>
      <c r="BG37" s="93" t="n">
        <f aca="false">BA37*(1-BE37)</f>
        <v>0.081682636439942</v>
      </c>
      <c r="BI37" s="1" t="n">
        <f aca="false">A37</f>
        <v>33</v>
      </c>
      <c r="BJ37" s="15" t="n">
        <f aca="false">VLOOKUP(BI37,RTS,2,0)</f>
        <v>0.01963</v>
      </c>
      <c r="BK37" s="5" t="n">
        <f aca="false">(1/(1+BJ37))^BI37</f>
        <v>0.526494738464736</v>
      </c>
      <c r="BL37" s="5" t="n">
        <f aca="false">IF($C37&gt;Eindleeftijd,1,VLOOKUP($C37,Ervaringssterfte,3,0))</f>
        <v>0.8244</v>
      </c>
      <c r="BM37" s="5" t="n">
        <f aca="false">IF($C37&gt;Eindleeftijd,1,VLOOKUP($C37,qy,$B37-StartjaarTafels+2,0))</f>
        <v>0.00727194828188627</v>
      </c>
      <c r="BN37" s="5" t="n">
        <f aca="false">1-BL37*BM37</f>
        <v>0.994005005836413</v>
      </c>
      <c r="BO37" s="5" t="n">
        <f aca="false">IF($A37=1,BN37,BO36*BN37)</f>
        <v>0.932632370900643</v>
      </c>
      <c r="BP37" s="5" t="n">
        <f aca="false">IF($D37&gt;Eindleeftijd,1,VLOOKUP($D37,Ervaringssterfte,4,0))</f>
        <v>0.817641</v>
      </c>
      <c r="BQ37" s="5" t="n">
        <f aca="false">IF($D37&gt;Eindleeftijd,1,VLOOKUP($D37,qx,$B37-StartjaarTafels+2,0))</f>
        <v>0.0146045348</v>
      </c>
      <c r="BR37" s="5" t="n">
        <f aca="false">1-BP37*BQ37</f>
        <v>0.988058733561593</v>
      </c>
      <c r="BS37" s="5" t="n">
        <f aca="false">IF($BI37=1,BR37,BS36*BR37)</f>
        <v>0.887815481228043</v>
      </c>
      <c r="BT37" s="5" t="n">
        <f aca="false">$BK37*BS37*I37*G37</f>
        <v>5.4461041463166</v>
      </c>
      <c r="BU37" s="74" t="n">
        <f aca="false">BO37*BS37</f>
        <v>0.828005457180005</v>
      </c>
      <c r="BV37" s="5" t="n">
        <f aca="false">BK37*BU37*I37*G37</f>
        <v>5.07921302215108</v>
      </c>
      <c r="BW37" s="9" t="n">
        <f aca="false">BT37-BV37</f>
        <v>0.366891124165527</v>
      </c>
      <c r="BX37" s="93" t="n">
        <f aca="false">IF(C37=StartLeeftijdJaarUitkering,1,IF(C37 &gt; StartLeeftijdJaarUitkering, BX36*BR37, VLOOKUP(C37,Gehuwdheid,3,0)))</f>
        <v>0.959937195377778</v>
      </c>
      <c r="BY37" s="93" t="n">
        <f aca="false">IF(BI37=1,0,CA37*(BR37))</f>
        <v>0.0485206076610974</v>
      </c>
      <c r="BZ37" s="93" t="n">
        <f aca="false">(1-BN37)*BX37*IF(BI37=1,1,BO36)</f>
        <v>0.00539949941445241</v>
      </c>
      <c r="CA37" s="93" t="n">
        <f aca="false">IF(BI37=1,0,BZ36+BY36)</f>
        <v>0.0491070075219094</v>
      </c>
      <c r="CB37" s="93" t="n">
        <f aca="false">IF(BI37=1,0,CA37*BK36*I36*G36)</f>
        <v>0.308404921075688</v>
      </c>
      <c r="CC37" s="93" t="n">
        <f aca="false">$BK37*BO37*I37*G37</f>
        <v>5.72102326389422</v>
      </c>
      <c r="CD37" s="93" t="n">
        <f aca="false">1-BS37</f>
        <v>0.112184518771957</v>
      </c>
      <c r="CE37" s="93" t="n">
        <f aca="false">CC37*CD37</f>
        <v>0.641810241743143</v>
      </c>
      <c r="CF37" s="93" t="n">
        <f aca="false">IF(C37=StartLeeftijdJaarUitkering,1,IF($C37 &gt; StartLeeftijdJaarUitkering, CF36*BR37, VLOOKUP($C37,Gehuwdheid_ongehuwd,3,0)))</f>
        <v>0.959937195377778</v>
      </c>
      <c r="CG37" s="93" t="n">
        <f aca="false">CC37*(1-BX37)</f>
        <v>0.229200237260581</v>
      </c>
      <c r="CH37" s="93" t="n">
        <f aca="false">CC37*(1-CF37)</f>
        <v>0.229200237260581</v>
      </c>
      <c r="CJ37" s="1" t="n">
        <f aca="false">BI37-1</f>
        <v>32</v>
      </c>
      <c r="CK37" s="15" t="n">
        <f aca="false">IF(CJ37=0,0,VLOOKUP(CJ37,RTS,2,0))</f>
        <v>0.0195</v>
      </c>
      <c r="CL37" s="5" t="n">
        <f aca="false">(1/(1+CK37))^CJ37</f>
        <v>0.539024662529268</v>
      </c>
      <c r="CM37" s="5" t="n">
        <f aca="false">IF(CJ37=0,0,IF($C37&gt;Eindleeftijd,1,VLOOKUP($C37-1,Ervaringssterfte,3,0)))</f>
        <v>0.8149</v>
      </c>
      <c r="CN37" s="5" t="n">
        <f aca="false">IF(CJ37=0,0,IF($C37&gt;Eindleeftijd,1,VLOOKUP($C37-1,qy,$B37-1-StartjaarTafels+2,0)))</f>
        <v>0.00673751567210179</v>
      </c>
      <c r="CO37" s="5" t="n">
        <f aca="false">1-CM37*CN37</f>
        <v>0.994509598478804</v>
      </c>
      <c r="CP37" s="5" t="n">
        <f aca="false">IF($CJ37=0,CO37,CP36*CO37)</f>
        <v>0.938257217443158</v>
      </c>
      <c r="CQ37" s="5" t="n">
        <f aca="false">IF(CJ37=0,0,IF($D37&gt;Eindleeftijd,1,VLOOKUP($D37-1,Ervaringssterfte,4,0)))</f>
        <v>0.80784</v>
      </c>
      <c r="CR37" s="5" t="n">
        <f aca="false">IF(CJ37=0,0,IF($D37&gt;Eindleeftijd,1,VLOOKUP($D37-1,qx,$B37-1-StartjaarTafels+2,0)))</f>
        <v>0.0131715351</v>
      </c>
      <c r="CS37" s="5" t="n">
        <f aca="false">1-CQ37*CR37</f>
        <v>0.989359507084816</v>
      </c>
      <c r="CT37" s="5" t="n">
        <f aca="false">IF($CJ37=0,CS37,CT36*CS37)</f>
        <v>0.898545249458795</v>
      </c>
      <c r="CU37" s="5" t="n">
        <f aca="false">IF(OR(Methode_partnerpensioen="Bepaald",C37&gt;=Eindleeftijd),1,VLOOKUP(C37-1,Gehuwdheid,3,0))</f>
        <v>1</v>
      </c>
      <c r="CV37" s="5" t="n">
        <f aca="false">$CL37*CT37*I37*G37*CU37</f>
        <v>5.64310046012553</v>
      </c>
      <c r="CW37" s="5" t="n">
        <f aca="false">CP37*CT37*CU37</f>
        <v>0.843066565503978</v>
      </c>
      <c r="CX37" s="5" t="n">
        <f aca="false">CL37*CW37*I37*G37</f>
        <v>5.29467973546958</v>
      </c>
      <c r="CY37" s="9" t="n">
        <f aca="false">CV37-CX37</f>
        <v>0.348420724655944</v>
      </c>
      <c r="CZ37" s="93" t="n">
        <f aca="false">$CL37*CP37*I37*G37</f>
        <v>5.89250206225967</v>
      </c>
      <c r="DA37" s="93" t="n">
        <f aca="false">1-CT37</f>
        <v>0.101454750541205</v>
      </c>
      <c r="DB37" s="93" t="n">
        <f aca="false">CZ37*DA37</f>
        <v>0.59782232679009</v>
      </c>
      <c r="DC37" s="93" t="n">
        <f aca="false">IF(C37=StartLeeftijdJaarUitkering,1,IF($C37 &gt; StartLeeftijdJaarUitkering, DC36*CS37, VLOOKUP($C37,Gehuwdheid,3,0)))</f>
        <v>0.963935816016834</v>
      </c>
      <c r="DD37" s="93" t="n">
        <f aca="false">IF(C37=StartLeeftijdJaarUitkering,1,IF($C37 &gt; StartLeeftijdJaarUitkering, DD36*CS37, VLOOKUP($C37,Gehuwdheid_ongehuwd,3,0)))</f>
        <v>0.963935816016834</v>
      </c>
      <c r="DE37" s="93" t="n">
        <f aca="false">CZ37*(1-DC37)</f>
        <v>0.212508278494516</v>
      </c>
      <c r="DF37" s="93" t="n">
        <f aca="false">CZ37*(1-DD37)</f>
        <v>0.212508278494516</v>
      </c>
    </row>
    <row r="38" customFormat="false" ht="15" hidden="false" customHeight="true" outlineLevel="0" collapsed="false">
      <c r="A38" s="1" t="n">
        <f aca="false">A37+1</f>
        <v>34</v>
      </c>
      <c r="B38" s="1" t="n">
        <f aca="false">IF(A38=1,Berekeningsjaar,B37+1)</f>
        <v>2059</v>
      </c>
      <c r="C38" s="1" t="n">
        <f aca="false">IF(A38=1,LeeftijdJaarBerDatum,C37+1)</f>
        <v>74</v>
      </c>
      <c r="D38" s="1" t="n">
        <f aca="false">C38+Leeftijdsverschil_vm</f>
        <v>76</v>
      </c>
      <c r="E38" s="1" t="n">
        <f aca="false">C38-Leeftijdsverschil_mv</f>
        <v>71</v>
      </c>
      <c r="F38" s="5" t="n">
        <f aca="false">MIN(1,A38/Spreidingsduur)</f>
        <v>1</v>
      </c>
      <c r="G38" s="5" t="n">
        <f aca="false">IF(OR(AND(Coverage="BijzPP_voor",C38&gt;GrensLeeftijdDekking-1),AND(Coverage="BijzPP_na",C38&lt;GrensLeeftijdDekking)),0,IF(IsLevenslang,1,IF(D38&lt;EindLeeftijdJaarUitkering,1,0)))</f>
        <v>0</v>
      </c>
      <c r="H38" s="5" t="n">
        <f aca="false">IF(OR(AND(Coverage="BijzPP_voor",C38&gt;GrensLeeftijdDekking-1),AND(Coverage="BijzPP_na",C38&lt;GrensLeeftijdDekking)),0,IF(IsLevenslang,1,IF(E38&lt;EindLeeftijdJaarUitkering,1,0)))</f>
        <v>1</v>
      </c>
      <c r="I38" s="5" t="n">
        <f aca="false">(IF(StijgendeFunctieMeenemen=SchalingsfactorMeenemen,1,0)+IF(OR(StijgendeFunctieMeenemen,SchalingsfactorMeenemen),IF(StijgendeFunctieMeenemen,F38,0)*IF(SchalingsfactorMeenemen,SchalingsfactorPercentage,1),0))*(1+StijgingDalingUitkering)^(B38-1)</f>
        <v>11.6511607167637</v>
      </c>
      <c r="K38" s="1" t="n">
        <f aca="false">A38</f>
        <v>34</v>
      </c>
      <c r="L38" s="15" t="n">
        <f aca="false">VLOOKUP(K38,RTS,2,0)</f>
        <v>0.01975</v>
      </c>
      <c r="M38" s="5" t="n">
        <f aca="false">(1/(1+L38))^K38</f>
        <v>0.514296684253388</v>
      </c>
      <c r="N38" s="5" t="n">
        <f aca="false">IF($C38&gt;Eindleeftijd,1,VLOOKUP($C38,Ervaringssterfte,2,0))</f>
        <v>0.816</v>
      </c>
      <c r="O38" s="5" t="n">
        <f aca="false">IF($C38&gt;Eindleeftijd,1,VLOOKUP($C38,qx,$B38-StartjaarTafels+2,0))</f>
        <v>0.0126359176</v>
      </c>
      <c r="P38" s="5" t="n">
        <f aca="false">1-N38*O38</f>
        <v>0.9896890912384</v>
      </c>
      <c r="Q38" s="5" t="n">
        <f aca="false">IF($K38=1,P38,Q37*P38)</f>
        <v>0.900583694372325</v>
      </c>
      <c r="R38" s="5" t="n">
        <f aca="false">IF($E38&gt;Eindleeftijd,1,VLOOKUP($E38,Ervaringssterfte,5,0))</f>
        <v>0.799227</v>
      </c>
      <c r="S38" s="74" t="n">
        <f aca="false">IF($E38&gt;Eindleeftijd,1,VLOOKUP($E38,qy,$B38-StartjaarTafels+2,0))</f>
        <v>0.00598454341235177</v>
      </c>
      <c r="T38" s="5" t="n">
        <f aca="false">1-R38*S38</f>
        <v>0.995216991322176</v>
      </c>
      <c r="U38" s="5" t="n">
        <f aca="false">IF($K38=1,T38,U37*T38)</f>
        <v>0.945765457962148</v>
      </c>
      <c r="V38" s="5" t="n">
        <f aca="false">$M38*U38*I38*H38</f>
        <v>5.667171632969</v>
      </c>
      <c r="W38" s="92" t="n">
        <f aca="false">Q38*U38</f>
        <v>0.851740950141285</v>
      </c>
      <c r="X38" s="5" t="n">
        <f aca="false">M38*W38*I38*H38</f>
        <v>5.10376236586126</v>
      </c>
      <c r="Y38" s="9" t="n">
        <f aca="false">V38-X38</f>
        <v>0.563409267107736</v>
      </c>
      <c r="Z38" s="93" t="n">
        <f aca="false">IF(C38=StartLeeftijdJaarUitkering,1,IF(C38 &gt; StartLeeftijdJaarUitkering, Z37*T38, VLOOKUP(C38,Gehuwdheid,2,0)))</f>
        <v>0.979890771277291</v>
      </c>
      <c r="AA38" s="93" t="n">
        <f aca="false">IF(K38=1,0,AC38*(T38))</f>
        <v>0.0778263443183568</v>
      </c>
      <c r="AB38" s="93" t="n">
        <f aca="false">(1-P38)*Z38*IF(K38=1,1,Q37)</f>
        <v>0.00919390279156858</v>
      </c>
      <c r="AC38" s="93" t="n">
        <f aca="false">IF(K38=1,0,AB37+AA37)</f>
        <v>0.07820037740208</v>
      </c>
      <c r="AD38" s="93" t="n">
        <f aca="false">IF(K38=1,0,AC38*M37*I37*H37)</f>
        <v>0.479702605572833</v>
      </c>
      <c r="AE38" s="93" t="n">
        <f aca="false">$M38*Q38*I38*H38</f>
        <v>5.39643557807492</v>
      </c>
      <c r="AF38" s="93" t="n">
        <f aca="false">1-U38</f>
        <v>0.0542345420378517</v>
      </c>
      <c r="AG38" s="93" t="n">
        <f aca="false">AE38*AF38</f>
        <v>0.292673212213663</v>
      </c>
      <c r="AH38" s="93" t="n">
        <f aca="false">IF(C38=StartLeeftijdJaarUitkering,1,IF(C38 &gt; StartLeeftijdJaarUitkering, AH37*T38, VLOOKUP(C38,Gehuwdheid_ongehuwd,2,0)))</f>
        <v>0.979890771277291</v>
      </c>
      <c r="AI38" s="93" t="n">
        <f aca="false">AE38*(1-Z38)</f>
        <v>0.108518157326873</v>
      </c>
      <c r="AJ38" s="93" t="n">
        <f aca="false">AE38*(1-AH38)</f>
        <v>0.108518157326873</v>
      </c>
      <c r="AL38" s="1" t="n">
        <f aca="false">K38-1</f>
        <v>33</v>
      </c>
      <c r="AM38" s="15" t="n">
        <f aca="false">IF(AL38=0,0,VLOOKUP(AL38,RTS,2,0))</f>
        <v>0.01963</v>
      </c>
      <c r="AN38" s="5" t="n">
        <f aca="false">(1/(1+AM38))^AL38</f>
        <v>0.526494738464736</v>
      </c>
      <c r="AO38" s="5" t="n">
        <f aca="false">IF(AL38=0,0,IF($C38&gt;Eindleeftijd,1,VLOOKUP($C38-1,Ervaringssterfte,2,0)))</f>
        <v>0.806</v>
      </c>
      <c r="AP38" s="5" t="n">
        <f aca="false">IF(AL38=0,0,IF($C38&gt;Eindleeftijd,1,VLOOKUP($C38-1,qx,$B38-1-StartjaarTafels+2,0)))</f>
        <v>0.0114362124</v>
      </c>
      <c r="AQ38" s="5" t="n">
        <f aca="false">1-AO38*AP38</f>
        <v>0.9907824128056</v>
      </c>
      <c r="AR38" s="5" t="n">
        <f aca="false">IF($AL38=0,AQ38,AR37*AQ38)</f>
        <v>0.909966273595501</v>
      </c>
      <c r="AS38" s="5" t="n">
        <f aca="false">IF(AL38=0,0,IF($E38&gt;Eindleeftijd,1,VLOOKUP($E38-1,Ervaringssterfte,5,0)))</f>
        <v>0.784674</v>
      </c>
      <c r="AT38" s="5" t="n">
        <f aca="false">IF(AL38=0,0,IF($E38&gt;Eindleeftijd,1,VLOOKUP($E38-1,qy,$B38-1-StartjaarTafels+2,0)))</f>
        <v>0.00558336989435682</v>
      </c>
      <c r="AU38" s="5" t="n">
        <f aca="false">1-AS38*AT38</f>
        <v>0.995618874811516</v>
      </c>
      <c r="AV38" s="5" t="n">
        <f aca="false">IF($AL38=0,AU38,AV37*AU38)</f>
        <v>0.950310802778467</v>
      </c>
      <c r="AW38" s="5" t="n">
        <f aca="false">$AN38*AV38*I38*H38</f>
        <v>5.82946762332015</v>
      </c>
      <c r="AX38" s="5" t="n">
        <f aca="false">AR38*AV38</f>
        <v>0.864750779961871</v>
      </c>
      <c r="AY38" s="5" t="n">
        <f aca="false">AN38*AX38*I38*H38</f>
        <v>5.30461893023826</v>
      </c>
      <c r="AZ38" s="9" t="n">
        <f aca="false">AW38-AY38</f>
        <v>0.524848693081889</v>
      </c>
      <c r="BA38" s="93" t="n">
        <f aca="false">$AN38*AR38*I38*H38</f>
        <v>5.58198319405493</v>
      </c>
      <c r="BB38" s="93" t="n">
        <f aca="false">1-AV38</f>
        <v>0.0496891972215328</v>
      </c>
      <c r="BC38" s="93" t="n">
        <f aca="false">BA38*BB38</f>
        <v>0.277364263816677</v>
      </c>
      <c r="BD38" s="93" t="n">
        <f aca="false">IF(C38=StartLeeftijdJaarUitkering,1,IF($C38 &gt; StartLeeftijdJaarUitkering, BD37*AU38, VLOOKUP($C38,Gehuwdheid,2,0)))</f>
        <v>0.981519559223802</v>
      </c>
      <c r="BE38" s="93" t="n">
        <f aca="false">IF(C38=StartLeeftijdJaarUitkering,1,IF($C38 &gt; StartLeeftijdJaarUitkering, BE37*AU38, VLOOKUP($C38,Gehuwdheid_ongehuwd,2,0)))</f>
        <v>0.981519559223802</v>
      </c>
      <c r="BF38" s="93" t="n">
        <f aca="false">BA38*(1-BD38)</f>
        <v>0.103157509831467</v>
      </c>
      <c r="BG38" s="93" t="n">
        <f aca="false">BA38*(1-BE38)</f>
        <v>0.103157509831467</v>
      </c>
      <c r="BI38" s="1" t="n">
        <f aca="false">A38</f>
        <v>34</v>
      </c>
      <c r="BJ38" s="15" t="n">
        <f aca="false">VLOOKUP(BI38,RTS,2,0)</f>
        <v>0.01975</v>
      </c>
      <c r="BK38" s="5" t="n">
        <f aca="false">(1/(1+BJ38))^BI38</f>
        <v>0.514296684253388</v>
      </c>
      <c r="BL38" s="5" t="n">
        <f aca="false">IF($C38&gt;Eindleeftijd,1,VLOOKUP($C38,Ervaringssterfte,3,0))</f>
        <v>0.8342</v>
      </c>
      <c r="BM38" s="5" t="n">
        <f aca="false">IF($C38&gt;Eindleeftijd,1,VLOOKUP($C38,qy,$B38-StartjaarTafels+2,0))</f>
        <v>0.00780806012685553</v>
      </c>
      <c r="BN38" s="5" t="n">
        <f aca="false">1-BL38*BM38</f>
        <v>0.993486516242177</v>
      </c>
      <c r="BO38" s="5" t="n">
        <f aca="false">IF($A38=1,BN38,BO37*BN38)</f>
        <v>0.926557685100762</v>
      </c>
      <c r="BP38" s="5" t="n">
        <f aca="false">IF($D38&gt;Eindleeftijd,1,VLOOKUP($D38,Ervaringssterfte,4,0))</f>
        <v>0.827739</v>
      </c>
      <c r="BQ38" s="5" t="n">
        <f aca="false">IF($D38&gt;Eindleeftijd,1,VLOOKUP($D38,qx,$B38-StartjaarTafels+2,0))</f>
        <v>0.0163545108</v>
      </c>
      <c r="BR38" s="5" t="n">
        <f aca="false">1-BP38*BQ38</f>
        <v>0.986462733584919</v>
      </c>
      <c r="BS38" s="5" t="n">
        <f aca="false">IF($BI38=1,BR38,BS37*BR38)</f>
        <v>0.875796886531226</v>
      </c>
      <c r="BT38" s="5" t="n">
        <f aca="false">$BK38*BS38*I38*G38</f>
        <v>0</v>
      </c>
      <c r="BU38" s="74" t="n">
        <f aca="false">BO38*BS38</f>
        <v>0.811476335802827</v>
      </c>
      <c r="BV38" s="5" t="n">
        <f aca="false">BK38*BU38*I38*G38</f>
        <v>0</v>
      </c>
      <c r="BW38" s="9" t="n">
        <f aca="false">BT38-BV38</f>
        <v>0</v>
      </c>
      <c r="BX38" s="93" t="n">
        <f aca="false">IF(C38=StartLeeftijdJaarUitkering,1,IF(C38 &gt; StartLeeftijdJaarUitkering, BX37*BR38, VLOOKUP(C38,Gehuwdheid,3,0)))</f>
        <v>0.946942269822203</v>
      </c>
      <c r="BY38" s="93" t="n">
        <f aca="false">IF(BI38=1,0,CA38*(BR38))</f>
        <v>0.0531901762209384</v>
      </c>
      <c r="BZ38" s="93" t="n">
        <f aca="false">(1-BN38)*BX38*IF(BI38=1,1,BO37)</f>
        <v>0.00575237675979621</v>
      </c>
      <c r="CA38" s="93" t="n">
        <f aca="false">IF(BI38=1,0,BZ37+BY37)</f>
        <v>0.0539201070755498</v>
      </c>
      <c r="CB38" s="93" t="n">
        <f aca="false">IF(BI38=1,0,CA38*BK37*I37*G37)</f>
        <v>0.330760754822386</v>
      </c>
      <c r="CC38" s="93" t="n">
        <f aca="false">$BK38*BO38*I38*G38</f>
        <v>0</v>
      </c>
      <c r="CD38" s="93" t="n">
        <f aca="false">1-BS38</f>
        <v>0.124203113468774</v>
      </c>
      <c r="CE38" s="93" t="n">
        <f aca="false">CC38*CD38</f>
        <v>0</v>
      </c>
      <c r="CF38" s="93" t="n">
        <f aca="false">IF(C38=StartLeeftijdJaarUitkering,1,IF($C38 &gt; StartLeeftijdJaarUitkering, CF37*BR38, VLOOKUP($C38,Gehuwdheid_ongehuwd,3,0)))</f>
        <v>0.946942269822203</v>
      </c>
      <c r="CG38" s="93" t="n">
        <f aca="false">CC38*(1-BX38)</f>
        <v>0</v>
      </c>
      <c r="CH38" s="93" t="n">
        <f aca="false">CC38*(1-CF38)</f>
        <v>0</v>
      </c>
      <c r="CJ38" s="1" t="n">
        <f aca="false">BI38-1</f>
        <v>33</v>
      </c>
      <c r="CK38" s="15" t="n">
        <f aca="false">IF(CJ38=0,0,VLOOKUP(CJ38,RTS,2,0))</f>
        <v>0.01963</v>
      </c>
      <c r="CL38" s="5" t="n">
        <f aca="false">(1/(1+CK38))^CJ38</f>
        <v>0.526494738464736</v>
      </c>
      <c r="CM38" s="5" t="n">
        <f aca="false">IF(CJ38=0,0,IF($C38&gt;Eindleeftijd,1,VLOOKUP($C38-1,Ervaringssterfte,3,0)))</f>
        <v>0.8244</v>
      </c>
      <c r="CN38" s="5" t="n">
        <f aca="false">IF(CJ38=0,0,IF($C38&gt;Eindleeftijd,1,VLOOKUP($C38-1,qy,$B38-1-StartjaarTafels+2,0)))</f>
        <v>0.00727194828188627</v>
      </c>
      <c r="CO38" s="5" t="n">
        <f aca="false">1-CM38*CN38</f>
        <v>0.994005005836413</v>
      </c>
      <c r="CP38" s="5" t="n">
        <f aca="false">IF($CJ38=0,CO38,CP37*CO38)</f>
        <v>0.932632370900643</v>
      </c>
      <c r="CQ38" s="5" t="n">
        <f aca="false">IF(CJ38=0,0,IF($D38&gt;Eindleeftijd,1,VLOOKUP($D38-1,Ervaringssterfte,4,0)))</f>
        <v>0.817641</v>
      </c>
      <c r="CR38" s="5" t="n">
        <f aca="false">IF(CJ38=0,0,IF($D38&gt;Eindleeftijd,1,VLOOKUP($D38-1,qx,$B38-1-StartjaarTafels+2,0)))</f>
        <v>0.0146045348</v>
      </c>
      <c r="CS38" s="5" t="n">
        <f aca="false">1-CQ38*CR38</f>
        <v>0.988058733561593</v>
      </c>
      <c r="CT38" s="5" t="n">
        <f aca="false">IF($CJ38=0,CS38,CT37*CS38)</f>
        <v>0.887815481228043</v>
      </c>
      <c r="CU38" s="5" t="n">
        <f aca="false">IF(OR(Methode_partnerpensioen="Bepaald",C38&gt;=Eindleeftijd),1,VLOOKUP(C38-1,Gehuwdheid,3,0))</f>
        <v>1</v>
      </c>
      <c r="CV38" s="5" t="n">
        <f aca="false">$CL38*CT38*I38*G38*CU38</f>
        <v>0</v>
      </c>
      <c r="CW38" s="5" t="n">
        <f aca="false">CP38*CT38*CU38</f>
        <v>0.828005457180005</v>
      </c>
      <c r="CX38" s="5" t="n">
        <f aca="false">CL38*CW38*I38*G38</f>
        <v>0</v>
      </c>
      <c r="CY38" s="9" t="n">
        <f aca="false">CV38-CX38</f>
        <v>0</v>
      </c>
      <c r="CZ38" s="93" t="n">
        <f aca="false">$CL38*CP38*I38*G38</f>
        <v>0</v>
      </c>
      <c r="DA38" s="93" t="n">
        <f aca="false">1-CT38</f>
        <v>0.112184518771957</v>
      </c>
      <c r="DB38" s="93" t="n">
        <f aca="false">CZ38*DA38</f>
        <v>0</v>
      </c>
      <c r="DC38" s="93" t="n">
        <f aca="false">IF(C38=StartLeeftijdJaarUitkering,1,IF($C38 &gt; StartLeeftijdJaarUitkering, DC37*CS38, VLOOKUP($C38,Gehuwdheid,3,0)))</f>
        <v>0.952425201608254</v>
      </c>
      <c r="DD38" s="93" t="n">
        <f aca="false">IF(C38=StartLeeftijdJaarUitkering,1,IF($C38 &gt; StartLeeftijdJaarUitkering, DD37*CS38, VLOOKUP($C38,Gehuwdheid_ongehuwd,3,0)))</f>
        <v>0.952425201608254</v>
      </c>
      <c r="DE38" s="93" t="n">
        <f aca="false">CZ38*(1-DC38)</f>
        <v>0</v>
      </c>
      <c r="DF38" s="93" t="n">
        <f aca="false">CZ38*(1-DD38)</f>
        <v>0</v>
      </c>
    </row>
    <row r="39" customFormat="false" ht="15" hidden="false" customHeight="true" outlineLevel="0" collapsed="false">
      <c r="A39" s="1" t="n">
        <f aca="false">A38+1</f>
        <v>35</v>
      </c>
      <c r="B39" s="1" t="n">
        <f aca="false">IF(A39=1,Berekeningsjaar,B38+1)</f>
        <v>2060</v>
      </c>
      <c r="C39" s="1" t="n">
        <f aca="false">IF(A39=1,LeeftijdJaarBerDatum,C38+1)</f>
        <v>75</v>
      </c>
      <c r="D39" s="1" t="n">
        <f aca="false">C39+Leeftijdsverschil_vm</f>
        <v>77</v>
      </c>
      <c r="E39" s="1" t="n">
        <f aca="false">C39-Leeftijdsverschil_mv</f>
        <v>72</v>
      </c>
      <c r="F39" s="5" t="n">
        <f aca="false">MIN(1,A39/Spreidingsduur)</f>
        <v>1</v>
      </c>
      <c r="G39" s="5" t="n">
        <f aca="false">IF(OR(AND(Coverage="BijzPP_voor",C39&gt;GrensLeeftijdDekking-1),AND(Coverage="BijzPP_na",C39&lt;GrensLeeftijdDekking)),0,IF(IsLevenslang,1,IF(D39&lt;EindLeeftijdJaarUitkering,1,0)))</f>
        <v>0</v>
      </c>
      <c r="H39" s="5" t="n">
        <f aca="false">IF(OR(AND(Coverage="BijzPP_voor",C39&gt;GrensLeeftijdDekking-1),AND(Coverage="BijzPP_na",C39&lt;GrensLeeftijdDekking)),0,IF(IsLevenslang,1,IF(E39&lt;EindLeeftijdJaarUitkering,1,0)))</f>
        <v>1</v>
      </c>
      <c r="I39" s="5" t="n">
        <f aca="false">(IF(StijgendeFunctieMeenemen=SchalingsfactorMeenemen,1,0)+IF(OR(StijgendeFunctieMeenemen,SchalingsfactorMeenemen),IF(StijgendeFunctieMeenemen,F39,0)*IF(SchalingsfactorMeenemen,SchalingsfactorPercentage,1),0))*(1+StijgingDalingUitkering)^(B39-1)</f>
        <v>11.6511607167637</v>
      </c>
      <c r="K39" s="1" t="n">
        <f aca="false">A39</f>
        <v>35</v>
      </c>
      <c r="L39" s="15" t="n">
        <f aca="false">VLOOKUP(K39,RTS,2,0)</f>
        <v>0.01986</v>
      </c>
      <c r="M39" s="5" t="n">
        <f aca="false">(1/(1+L39))^K39</f>
        <v>0.502435651439047</v>
      </c>
      <c r="N39" s="5" t="n">
        <f aca="false">IF($C39&gt;Eindleeftijd,1,VLOOKUP($C39,Ervaringssterfte,2,0))</f>
        <v>0.8259</v>
      </c>
      <c r="O39" s="5" t="n">
        <f aca="false">IF($C39&gt;Eindleeftijd,1,VLOOKUP($C39,qx,$B39-StartjaarTafels+2,0))</f>
        <v>0.0140203214</v>
      </c>
      <c r="P39" s="5" t="n">
        <f aca="false">1-N39*O39</f>
        <v>0.98842061655574</v>
      </c>
      <c r="Q39" s="5" t="n">
        <f aca="false">IF($K39=1,P39,Q38*P39)</f>
        <v>0.890155490451539</v>
      </c>
      <c r="R39" s="5" t="n">
        <f aca="false">IF($E39&gt;Eindleeftijd,1,VLOOKUP($E39,Ervaringssterfte,5,0))</f>
        <v>0.806751</v>
      </c>
      <c r="S39" s="74" t="n">
        <f aca="false">IF($E39&gt;Eindleeftijd,1,VLOOKUP($E39,qy,$B39-StartjaarTafels+2,0))</f>
        <v>0.00634496719779776</v>
      </c>
      <c r="T39" s="5" t="n">
        <f aca="false">1-R39*S39</f>
        <v>0.994881191368209</v>
      </c>
      <c r="U39" s="5" t="n">
        <f aca="false">IF($K39=1,T39,U38*T39)</f>
        <v>0.940924265572282</v>
      </c>
      <c r="V39" s="5" t="n">
        <f aca="false">$M39*U39*I39*H39</f>
        <v>5.5081316255893</v>
      </c>
      <c r="W39" s="92" t="n">
        <f aca="false">Q39*U39</f>
        <v>0.837568901098249</v>
      </c>
      <c r="X39" s="5" t="n">
        <f aca="false">M39*W39*I39*H39</f>
        <v>4.90309360864808</v>
      </c>
      <c r="Y39" s="9" t="n">
        <f aca="false">V39-X39</f>
        <v>0.605038016941222</v>
      </c>
      <c r="Z39" s="93" t="n">
        <f aca="false">IF(C39=StartLeeftijdJaarUitkering,1,IF(C39 &gt; StartLeeftijdJaarUitkering, Z38*T39, VLOOKUP(C39,Gehuwdheid,2,0)))</f>
        <v>0.974874897939065</v>
      </c>
      <c r="AA39" s="93" t="n">
        <f aca="false">IF(K39=1,0,AC39*(T39))</f>
        <v>0.0865748071178785</v>
      </c>
      <c r="AB39" s="93" t="n">
        <f aca="false">(1-P39)*Z39*IF(K39=1,1,Q38)</f>
        <v>0.0101661942329634</v>
      </c>
      <c r="AC39" s="93" t="n">
        <f aca="false">IF(K39=1,0,AB38+AA38)</f>
        <v>0.0870202471099253</v>
      </c>
      <c r="AD39" s="93" t="n">
        <f aca="false">IF(K39=1,0,AC39*M38*I38*H38)</f>
        <v>0.521438663004183</v>
      </c>
      <c r="AE39" s="93" t="n">
        <f aca="false">$M39*Q39*I39*H39</f>
        <v>5.2109333216802</v>
      </c>
      <c r="AF39" s="93" t="n">
        <f aca="false">1-U39</f>
        <v>0.0590757344277177</v>
      </c>
      <c r="AG39" s="93" t="n">
        <f aca="false">AE39*AF39</f>
        <v>0.307839713032125</v>
      </c>
      <c r="AH39" s="93" t="n">
        <f aca="false">IF(C39=StartLeeftijdJaarUitkering,1,IF(C39 &gt; StartLeeftijdJaarUitkering, AH38*T39, VLOOKUP(C39,Gehuwdheid_ongehuwd,2,0)))</f>
        <v>0.974874897939065</v>
      </c>
      <c r="AI39" s="93" t="n">
        <f aca="false">AE39*(1-Z39)</f>
        <v>0.130925231539943</v>
      </c>
      <c r="AJ39" s="93" t="n">
        <f aca="false">AE39*(1-AH39)</f>
        <v>0.130925231539943</v>
      </c>
      <c r="AL39" s="1" t="n">
        <f aca="false">K39-1</f>
        <v>34</v>
      </c>
      <c r="AM39" s="15" t="n">
        <f aca="false">IF(AL39=0,0,VLOOKUP(AL39,RTS,2,0))</f>
        <v>0.01975</v>
      </c>
      <c r="AN39" s="5" t="n">
        <f aca="false">(1/(1+AM39))^AL39</f>
        <v>0.514296684253388</v>
      </c>
      <c r="AO39" s="5" t="n">
        <f aca="false">IF(AL39=0,0,IF($C39&gt;Eindleeftijd,1,VLOOKUP($C39-1,Ervaringssterfte,2,0)))</f>
        <v>0.816</v>
      </c>
      <c r="AP39" s="5" t="n">
        <f aca="false">IF(AL39=0,0,IF($C39&gt;Eindleeftijd,1,VLOOKUP($C39-1,qx,$B39-1-StartjaarTafels+2,0)))</f>
        <v>0.0126359176</v>
      </c>
      <c r="AQ39" s="5" t="n">
        <f aca="false">1-AO39*AP39</f>
        <v>0.9896890912384</v>
      </c>
      <c r="AR39" s="5" t="n">
        <f aca="false">IF($AL39=0,AQ39,AR38*AQ39)</f>
        <v>0.900583694372325</v>
      </c>
      <c r="AS39" s="5" t="n">
        <f aca="false">IF(AL39=0,0,IF($E39&gt;Eindleeftijd,1,VLOOKUP($E39-1,Ervaringssterfte,5,0)))</f>
        <v>0.799227</v>
      </c>
      <c r="AT39" s="5" t="n">
        <f aca="false">IF(AL39=0,0,IF($E39&gt;Eindleeftijd,1,VLOOKUP($E39-1,qy,$B39-1-StartjaarTafels+2,0)))</f>
        <v>0.00598454341235177</v>
      </c>
      <c r="AU39" s="5" t="n">
        <f aca="false">1-AS39*AT39</f>
        <v>0.995216991322176</v>
      </c>
      <c r="AV39" s="5" t="n">
        <f aca="false">IF($AL39=0,AU39,AV38*AU39)</f>
        <v>0.945765457962148</v>
      </c>
      <c r="AW39" s="5" t="n">
        <f aca="false">$AN39*AV39*I39*H39</f>
        <v>5.667171632969</v>
      </c>
      <c r="AX39" s="5" t="n">
        <f aca="false">AR39*AV39</f>
        <v>0.851740950141285</v>
      </c>
      <c r="AY39" s="5" t="n">
        <f aca="false">AN39*AX39*I39*H39</f>
        <v>5.10376236586126</v>
      </c>
      <c r="AZ39" s="9" t="n">
        <f aca="false">AW39-AY39</f>
        <v>0.563409267107736</v>
      </c>
      <c r="BA39" s="93" t="n">
        <f aca="false">$AN39*AR39*I39*H39</f>
        <v>5.39643557807492</v>
      </c>
      <c r="BB39" s="93" t="n">
        <f aca="false">1-AV39</f>
        <v>0.0542345420378517</v>
      </c>
      <c r="BC39" s="93" t="n">
        <f aca="false">BA39*BB39</f>
        <v>0.292673212213663</v>
      </c>
      <c r="BD39" s="93" t="n">
        <f aca="false">IF(C39=StartLeeftijdJaarUitkering,1,IF($C39 &gt; StartLeeftijdJaarUitkering, BD38*AU39, VLOOKUP($C39,Gehuwdheid,2,0)))</f>
        <v>0.976824942654581</v>
      </c>
      <c r="BE39" s="93" t="n">
        <f aca="false">IF(C39=StartLeeftijdJaarUitkering,1,IF($C39 &gt; StartLeeftijdJaarUitkering, BE38*AU39, VLOOKUP($C39,Gehuwdheid_ongehuwd,2,0)))</f>
        <v>0.976824942654581</v>
      </c>
      <c r="BF39" s="93" t="n">
        <f aca="false">BA39*(1-BD39)</f>
        <v>0.125062703982748</v>
      </c>
      <c r="BG39" s="93" t="n">
        <f aca="false">BA39*(1-BE39)</f>
        <v>0.125062703982748</v>
      </c>
      <c r="BI39" s="1" t="n">
        <f aca="false">A39</f>
        <v>35</v>
      </c>
      <c r="BJ39" s="15" t="n">
        <f aca="false">VLOOKUP(BI39,RTS,2,0)</f>
        <v>0.01986</v>
      </c>
      <c r="BK39" s="5" t="n">
        <f aca="false">(1/(1+BJ39))^BI39</f>
        <v>0.502435651439047</v>
      </c>
      <c r="BL39" s="5" t="n">
        <f aca="false">IF($C39&gt;Eindleeftijd,1,VLOOKUP($C39,Ervaringssterfte,3,0))</f>
        <v>0.8445</v>
      </c>
      <c r="BM39" s="5" t="n">
        <f aca="false">IF($C39&gt;Eindleeftijd,1,VLOOKUP($C39,qy,$B39-StartjaarTafels+2,0))</f>
        <v>0.0085694592027038</v>
      </c>
      <c r="BN39" s="5" t="n">
        <f aca="false">1-BL39*BM39</f>
        <v>0.992763091703317</v>
      </c>
      <c r="BO39" s="5" t="n">
        <f aca="false">IF($A39=1,BN39,BO38*BN39)</f>
        <v>0.9198522721021</v>
      </c>
      <c r="BP39" s="5" t="n">
        <f aca="false">IF($D39&gt;Eindleeftijd,1,VLOOKUP($D39,Ervaringssterfte,4,0))</f>
        <v>0.838827</v>
      </c>
      <c r="BQ39" s="5" t="n">
        <f aca="false">IF($D39&gt;Eindleeftijd,1,VLOOKUP($D39,qx,$B39-StartjaarTafels+2,0))</f>
        <v>0.0185211507</v>
      </c>
      <c r="BR39" s="5" t="n">
        <f aca="false">1-BP39*BQ39</f>
        <v>0.984463958721771</v>
      </c>
      <c r="BS39" s="5" t="n">
        <f aca="false">IF($BI39=1,BR39,BS38*BR39)</f>
        <v>0.862190469950732</v>
      </c>
      <c r="BT39" s="5" t="n">
        <f aca="false">$BK39*BS39*I39*G39</f>
        <v>0</v>
      </c>
      <c r="BU39" s="74" t="n">
        <f aca="false">BO39*BS39</f>
        <v>0.793087862768959</v>
      </c>
      <c r="BV39" s="5" t="n">
        <f aca="false">BK39*BU39*I39*G39</f>
        <v>0</v>
      </c>
      <c r="BW39" s="9" t="n">
        <f aca="false">BT39-BV39</f>
        <v>0</v>
      </c>
      <c r="BX39" s="93" t="n">
        <f aca="false">IF(C39=StartLeeftijdJaarUitkering,1,IF(C39 &gt; StartLeeftijdJaarUitkering, BX38*BR39, VLOOKUP(C39,Gehuwdheid,3,0)))</f>
        <v>0.932230535630146</v>
      </c>
      <c r="BY39" s="93" t="n">
        <f aca="false">IF(BI39=1,0,CA39*(BR39))</f>
        <v>0.0580268190445817</v>
      </c>
      <c r="BZ39" s="93" t="n">
        <f aca="false">(1-BN39)*BX39*IF(BI39=1,1,BO38)</f>
        <v>0.00625099075136346</v>
      </c>
      <c r="CA39" s="93" t="n">
        <f aca="false">IF(BI39=1,0,BZ38+BY38)</f>
        <v>0.0589425529807346</v>
      </c>
      <c r="CB39" s="93" t="n">
        <f aca="false">IF(BI39=1,0,CA39*BK38*I38*G38)</f>
        <v>0</v>
      </c>
      <c r="CC39" s="93" t="n">
        <f aca="false">$BK39*BO39*I39*G39</f>
        <v>0</v>
      </c>
      <c r="CD39" s="93" t="n">
        <f aca="false">1-BS39</f>
        <v>0.137809530049268</v>
      </c>
      <c r="CE39" s="93" t="n">
        <f aca="false">CC39*CD39</f>
        <v>0</v>
      </c>
      <c r="CF39" s="93" t="n">
        <f aca="false">IF(C39=StartLeeftijdJaarUitkering,1,IF($C39 &gt; StartLeeftijdJaarUitkering, CF38*BR39, VLOOKUP($C39,Gehuwdheid_ongehuwd,3,0)))</f>
        <v>0.932230535630146</v>
      </c>
      <c r="CG39" s="93" t="n">
        <f aca="false">CC39*(1-BX39)</f>
        <v>0</v>
      </c>
      <c r="CH39" s="93" t="n">
        <f aca="false">CC39*(1-CF39)</f>
        <v>0</v>
      </c>
      <c r="CJ39" s="1" t="n">
        <f aca="false">BI39-1</f>
        <v>34</v>
      </c>
      <c r="CK39" s="15" t="n">
        <f aca="false">IF(CJ39=0,0,VLOOKUP(CJ39,RTS,2,0))</f>
        <v>0.01975</v>
      </c>
      <c r="CL39" s="5" t="n">
        <f aca="false">(1/(1+CK39))^CJ39</f>
        <v>0.514296684253388</v>
      </c>
      <c r="CM39" s="5" t="n">
        <f aca="false">IF(CJ39=0,0,IF($C39&gt;Eindleeftijd,1,VLOOKUP($C39-1,Ervaringssterfte,3,0)))</f>
        <v>0.8342</v>
      </c>
      <c r="CN39" s="5" t="n">
        <f aca="false">IF(CJ39=0,0,IF($C39&gt;Eindleeftijd,1,VLOOKUP($C39-1,qy,$B39-1-StartjaarTafels+2,0)))</f>
        <v>0.00780806012685553</v>
      </c>
      <c r="CO39" s="5" t="n">
        <f aca="false">1-CM39*CN39</f>
        <v>0.993486516242177</v>
      </c>
      <c r="CP39" s="5" t="n">
        <f aca="false">IF($CJ39=0,CO39,CP38*CO39)</f>
        <v>0.926557685100762</v>
      </c>
      <c r="CQ39" s="5" t="n">
        <f aca="false">IF(CJ39=0,0,IF($D39&gt;Eindleeftijd,1,VLOOKUP($D39-1,Ervaringssterfte,4,0)))</f>
        <v>0.827739</v>
      </c>
      <c r="CR39" s="5" t="n">
        <f aca="false">IF(CJ39=0,0,IF($D39&gt;Eindleeftijd,1,VLOOKUP($D39-1,qx,$B39-1-StartjaarTafels+2,0)))</f>
        <v>0.0163545108</v>
      </c>
      <c r="CS39" s="5" t="n">
        <f aca="false">1-CQ39*CR39</f>
        <v>0.986462733584919</v>
      </c>
      <c r="CT39" s="5" t="n">
        <f aca="false">IF($CJ39=0,CS39,CT38*CS39)</f>
        <v>0.875796886531226</v>
      </c>
      <c r="CU39" s="5" t="n">
        <f aca="false">IF(OR(Methode_partnerpensioen="Bepaald",C39&gt;=Eindleeftijd),1,VLOOKUP(C39-1,Gehuwdheid,3,0))</f>
        <v>1</v>
      </c>
      <c r="CV39" s="5" t="n">
        <f aca="false">$CL39*CT39*I39*G39*CU39</f>
        <v>0</v>
      </c>
      <c r="CW39" s="5" t="n">
        <f aca="false">CP39*CT39*CU39</f>
        <v>0.811476335802827</v>
      </c>
      <c r="CX39" s="5" t="n">
        <f aca="false">CL39*CW39*I39*G39</f>
        <v>0</v>
      </c>
      <c r="CY39" s="9" t="n">
        <f aca="false">CV39-CX39</f>
        <v>0</v>
      </c>
      <c r="CZ39" s="93" t="n">
        <f aca="false">$CL39*CP39*I39*G39</f>
        <v>0</v>
      </c>
      <c r="DA39" s="93" t="n">
        <f aca="false">1-CT39</f>
        <v>0.124203113468774</v>
      </c>
      <c r="DB39" s="93" t="n">
        <f aca="false">CZ39*DA39</f>
        <v>0</v>
      </c>
      <c r="DC39" s="93" t="n">
        <f aca="false">IF(C39=StartLeeftijdJaarUitkering,1,IF($C39 &gt; StartLeeftijdJaarUitkering, DC38*CS39, VLOOKUP($C39,Gehuwdheid,3,0)))</f>
        <v>0.939531967913646</v>
      </c>
      <c r="DD39" s="93" t="n">
        <f aca="false">IF(C39=StartLeeftijdJaarUitkering,1,IF($C39 &gt; StartLeeftijdJaarUitkering, DD38*CS39, VLOOKUP($C39,Gehuwdheid_ongehuwd,3,0)))</f>
        <v>0.939531967913646</v>
      </c>
      <c r="DE39" s="93" t="n">
        <f aca="false">CZ39*(1-DC39)</f>
        <v>0</v>
      </c>
      <c r="DF39" s="93" t="n">
        <f aca="false">CZ39*(1-DD39)</f>
        <v>0</v>
      </c>
    </row>
    <row r="40" customFormat="false" ht="15" hidden="false" customHeight="true" outlineLevel="0" collapsed="false">
      <c r="A40" s="1" t="n">
        <f aca="false">A39+1</f>
        <v>36</v>
      </c>
      <c r="B40" s="1" t="n">
        <f aca="false">IF(A40=1,Berekeningsjaar,B39+1)</f>
        <v>2061</v>
      </c>
      <c r="C40" s="1" t="n">
        <f aca="false">IF(A40=1,LeeftijdJaarBerDatum,C39+1)</f>
        <v>76</v>
      </c>
      <c r="D40" s="1" t="n">
        <f aca="false">C40+Leeftijdsverschil_vm</f>
        <v>78</v>
      </c>
      <c r="E40" s="1" t="n">
        <f aca="false">C40-Leeftijdsverschil_mv</f>
        <v>73</v>
      </c>
      <c r="F40" s="5" t="n">
        <f aca="false">MIN(1,A40/Spreidingsduur)</f>
        <v>1</v>
      </c>
      <c r="G40" s="5" t="n">
        <f aca="false">IF(OR(AND(Coverage="BijzPP_voor",C40&gt;GrensLeeftijdDekking-1),AND(Coverage="BijzPP_na",C40&lt;GrensLeeftijdDekking)),0,IF(IsLevenslang,1,IF(D40&lt;EindLeeftijdJaarUitkering,1,0)))</f>
        <v>0</v>
      </c>
      <c r="H40" s="5" t="n">
        <f aca="false">IF(OR(AND(Coverage="BijzPP_voor",C40&gt;GrensLeeftijdDekking-1),AND(Coverage="BijzPP_na",C40&lt;GrensLeeftijdDekking)),0,IF(IsLevenslang,1,IF(E40&lt;EindLeeftijdJaarUitkering,1,0)))</f>
        <v>1</v>
      </c>
      <c r="I40" s="5" t="n">
        <f aca="false">(IF(StijgendeFunctieMeenemen=SchalingsfactorMeenemen,1,0)+IF(OR(StijgendeFunctieMeenemen,SchalingsfactorMeenemen),IF(StijgendeFunctieMeenemen,F40,0)*IF(SchalingsfactorMeenemen,SchalingsfactorPercentage,1),0))*(1+StijgingDalingUitkering)^(B40-1)</f>
        <v>11.6511607167637</v>
      </c>
      <c r="K40" s="1" t="n">
        <f aca="false">A40</f>
        <v>36</v>
      </c>
      <c r="L40" s="15" t="n">
        <f aca="false">VLOOKUP(K40,RTS,2,0)</f>
        <v>0.01997</v>
      </c>
      <c r="M40" s="5" t="n">
        <f aca="false">(1/(1+L40))^K40</f>
        <v>0.490742492693357</v>
      </c>
      <c r="N40" s="5" t="n">
        <f aca="false">IF($C40&gt;Eindleeftijd,1,VLOOKUP($C40,Ervaringssterfte,2,0))</f>
        <v>0.8361</v>
      </c>
      <c r="O40" s="5" t="n">
        <f aca="false">IF($C40&gt;Eindleeftijd,1,VLOOKUP($C40,qx,$B40-StartjaarTafels+2,0))</f>
        <v>0.0157133929</v>
      </c>
      <c r="P40" s="5" t="n">
        <f aca="false">1-N40*O40</f>
        <v>0.98686203219631</v>
      </c>
      <c r="Q40" s="5" t="n">
        <f aca="false">IF($K40=1,P40,Q39*P40)</f>
        <v>0.878460656277709</v>
      </c>
      <c r="R40" s="5" t="n">
        <f aca="false">IF($E40&gt;Eindleeftijd,1,VLOOKUP($E40,Ervaringssterfte,5,0))</f>
        <v>0.816156</v>
      </c>
      <c r="S40" s="74" t="n">
        <f aca="false">IF($E40&gt;Eindleeftijd,1,VLOOKUP($E40,qy,$B40-StartjaarTafels+2,0))</f>
        <v>0.00684159051422173</v>
      </c>
      <c r="T40" s="5" t="n">
        <f aca="false">1-R40*S40</f>
        <v>0.994416194852275</v>
      </c>
      <c r="U40" s="5" t="n">
        <f aca="false">IF($K40=1,T40,U39*T40)</f>
        <v>0.93567032781456</v>
      </c>
      <c r="V40" s="5" t="n">
        <f aca="false">$M40*U40*I40*H40</f>
        <v>5.34990062199523</v>
      </c>
      <c r="W40" s="92" t="n">
        <f aca="false">Q40*U40</f>
        <v>0.821949570231558</v>
      </c>
      <c r="X40" s="74" t="n">
        <f aca="false">M40*W40*I40*H40</f>
        <v>4.69967721141846</v>
      </c>
      <c r="Y40" s="9" t="n">
        <f aca="false">V40-X40</f>
        <v>0.650223410576776</v>
      </c>
      <c r="Z40" s="93" t="n">
        <f aca="false">IF(C40=StartLeeftijdJaarUitkering,1,IF(C40 &gt; StartLeeftijdJaarUitkering, Z39*T40, VLOOKUP(C40,Gehuwdheid,2,0)))</f>
        <v>0.969431386465565</v>
      </c>
      <c r="AA40" s="93" t="n">
        <f aca="false">IF(K40=1,0,AC40*(T40))</f>
        <v>0.096200818449503</v>
      </c>
      <c r="AB40" s="93" t="n">
        <f aca="false">(1-P40)*Z40*IF(K40=1,1,Q39)</f>
        <v>0.0113373393076211</v>
      </c>
      <c r="AC40" s="93" t="n">
        <f aca="false">IF(K40=1,0,AB39+AA39)</f>
        <v>0.096741001350842</v>
      </c>
      <c r="AD40" s="93" t="n">
        <f aca="false">IF(K40=1,0,AC40*M39*I39*H39)</f>
        <v>0.566317809550438</v>
      </c>
      <c r="AE40" s="93" t="n">
        <f aca="false">$M40*Q40*I40*H40</f>
        <v>5.02279175871214</v>
      </c>
      <c r="AF40" s="93" t="n">
        <f aca="false">1-U40</f>
        <v>0.0643296721854397</v>
      </c>
      <c r="AG40" s="93" t="n">
        <f aca="false">AE40*AF40</f>
        <v>0.32311454729368</v>
      </c>
      <c r="AH40" s="93" t="n">
        <f aca="false">IF(C40=StartLeeftijdJaarUitkering,1,IF(C40 &gt; StartLeeftijdJaarUitkering, AH39*T40, VLOOKUP(C40,Gehuwdheid_ongehuwd,2,0)))</f>
        <v>0.969431386465565</v>
      </c>
      <c r="AI40" s="93" t="n">
        <f aca="false">AE40*(1-Z40)</f>
        <v>0.153539780136019</v>
      </c>
      <c r="AJ40" s="93" t="n">
        <f aca="false">AE40*(1-AH40)</f>
        <v>0.153539780136019</v>
      </c>
      <c r="AL40" s="1" t="n">
        <f aca="false">K40-1</f>
        <v>35</v>
      </c>
      <c r="AM40" s="15" t="n">
        <f aca="false">IF(AL40=0,0,VLOOKUP(AL40,RTS,2,0))</f>
        <v>0.01986</v>
      </c>
      <c r="AN40" s="5" t="n">
        <f aca="false">(1/(1+AM40))^AL40</f>
        <v>0.502435651439047</v>
      </c>
      <c r="AO40" s="5" t="n">
        <f aca="false">IF(AL40=0,0,IF($C40&gt;Eindleeftijd,1,VLOOKUP($C40-1,Ervaringssterfte,2,0)))</f>
        <v>0.8259</v>
      </c>
      <c r="AP40" s="5" t="n">
        <f aca="false">IF(AL40=0,0,IF($C40&gt;Eindleeftijd,1,VLOOKUP($C40-1,qx,$B40-1-StartjaarTafels+2,0)))</f>
        <v>0.0140203214</v>
      </c>
      <c r="AQ40" s="5" t="n">
        <f aca="false">1-AO40*AP40</f>
        <v>0.98842061655574</v>
      </c>
      <c r="AR40" s="5" t="n">
        <f aca="false">IF($AL40=0,AQ40,AR39*AQ40)</f>
        <v>0.890155490451539</v>
      </c>
      <c r="AS40" s="5" t="n">
        <f aca="false">IF(AL40=0,0,IF($E40&gt;Eindleeftijd,1,VLOOKUP($E40-1,Ervaringssterfte,5,0)))</f>
        <v>0.806751</v>
      </c>
      <c r="AT40" s="5" t="n">
        <f aca="false">IF(AL40=0,0,IF($E40&gt;Eindleeftijd,1,VLOOKUP($E40-1,qy,$B40-1-StartjaarTafels+2,0)))</f>
        <v>0.00634496719779776</v>
      </c>
      <c r="AU40" s="5" t="n">
        <f aca="false">1-AS40*AT40</f>
        <v>0.994881191368209</v>
      </c>
      <c r="AV40" s="5" t="n">
        <f aca="false">IF($AL40=0,AU40,AV39*AU40)</f>
        <v>0.940924265572282</v>
      </c>
      <c r="AW40" s="5" t="n">
        <f aca="false">$AN40*AV40*I40*H40</f>
        <v>5.5081316255893</v>
      </c>
      <c r="AX40" s="5" t="n">
        <f aca="false">AR40*AV40</f>
        <v>0.837568901098249</v>
      </c>
      <c r="AY40" s="5" t="n">
        <f aca="false">AN40*AX40*I40*H40</f>
        <v>4.90309360864808</v>
      </c>
      <c r="AZ40" s="9" t="n">
        <f aca="false">AW40-AY40</f>
        <v>0.605038016941222</v>
      </c>
      <c r="BA40" s="93" t="n">
        <f aca="false">$AN40*AR40*I40*H40</f>
        <v>5.2109333216802</v>
      </c>
      <c r="BB40" s="93" t="n">
        <f aca="false">1-AV40</f>
        <v>0.0590757344277177</v>
      </c>
      <c r="BC40" s="93" t="n">
        <f aca="false">BA40*BB40</f>
        <v>0.307839713032125</v>
      </c>
      <c r="BD40" s="93" t="n">
        <f aca="false">IF(C40=StartLeeftijdJaarUitkering,1,IF($C40 &gt; StartLeeftijdJaarUitkering, BD39*AU40, VLOOKUP($C40,Gehuwdheid,2,0)))</f>
        <v>0.971824762706372</v>
      </c>
      <c r="BE40" s="93" t="n">
        <f aca="false">IF(C40=StartLeeftijdJaarUitkering,1,IF($C40 &gt; StartLeeftijdJaarUitkering, BE39*AU40, VLOOKUP($C40,Gehuwdheid_ongehuwd,2,0)))</f>
        <v>0.971824762706372</v>
      </c>
      <c r="BF40" s="93" t="n">
        <f aca="false">BA40*(1-BD40)</f>
        <v>0.146819282859614</v>
      </c>
      <c r="BG40" s="93" t="n">
        <f aca="false">BA40*(1-BE40)</f>
        <v>0.146819282859614</v>
      </c>
      <c r="BI40" s="1" t="n">
        <f aca="false">A40</f>
        <v>36</v>
      </c>
      <c r="BJ40" s="15" t="n">
        <f aca="false">VLOOKUP(BI40,RTS,2,0)</f>
        <v>0.01997</v>
      </c>
      <c r="BK40" s="5" t="n">
        <f aca="false">(1/(1+BJ40))^BI40</f>
        <v>0.490742492693357</v>
      </c>
      <c r="BL40" s="5" t="n">
        <f aca="false">IF($C40&gt;Eindleeftijd,1,VLOOKUP($C40,Ervaringssterfte,3,0))</f>
        <v>0.8559</v>
      </c>
      <c r="BM40" s="5" t="n">
        <f aca="false">IF($C40&gt;Eindleeftijd,1,VLOOKUP($C40,qy,$B40-StartjaarTafels+2,0))</f>
        <v>0.00945359685742142</v>
      </c>
      <c r="BN40" s="5" t="n">
        <f aca="false">1-BL40*BM40</f>
        <v>0.991908666449733</v>
      </c>
      <c r="BO40" s="5" t="n">
        <f aca="false">IF($A40=1,BN40,BO39*BN40)</f>
        <v>0.912409440551551</v>
      </c>
      <c r="BP40" s="5" t="n">
        <f aca="false">IF($D40&gt;Eindleeftijd,1,VLOOKUP($D40,Ervaringssterfte,4,0))</f>
        <v>0.849321</v>
      </c>
      <c r="BQ40" s="5" t="n">
        <f aca="false">IF($D40&gt;Eindleeftijd,1,VLOOKUP($D40,qx,$B40-StartjaarTafels+2,0))</f>
        <v>0.0210517144</v>
      </c>
      <c r="BR40" s="5" t="n">
        <f aca="false">1-BP40*BQ40</f>
        <v>0.982120336874078</v>
      </c>
      <c r="BS40" s="5" t="n">
        <f aca="false">IF($BI40=1,BR40,BS39*BR40)</f>
        <v>0.846774794797632</v>
      </c>
      <c r="BT40" s="5" t="n">
        <f aca="false">$BK40*BS40*I40*G40</f>
        <v>0</v>
      </c>
      <c r="BU40" s="74" t="n">
        <f aca="false">BO40*BS40</f>
        <v>0.772605316794462</v>
      </c>
      <c r="BV40" s="5" t="n">
        <f aca="false">BK40*BU40*I40*G40</f>
        <v>0</v>
      </c>
      <c r="BW40" s="9" t="n">
        <f aca="false">BT40-BV40</f>
        <v>0</v>
      </c>
      <c r="BX40" s="93" t="n">
        <f aca="false">IF(C40=StartLeeftijdJaarUitkering,1,IF(C40 &gt; StartLeeftijdJaarUitkering, BX39*BR40, VLOOKUP(C40,Gehuwdheid,3,0)))</f>
        <v>0.91556256769738</v>
      </c>
      <c r="BY40" s="93" t="n">
        <f aca="false">IF(BI40=1,0,CA40*(BR40))</f>
        <v>0.0631285442103216</v>
      </c>
      <c r="BZ40" s="93" t="n">
        <f aca="false">(1-BN40)*BX40*IF(BI40=1,1,BO39)</f>
        <v>0.00681437796535979</v>
      </c>
      <c r="CA40" s="93" t="n">
        <f aca="false">IF(BI40=1,0,BZ39+BY39)</f>
        <v>0.0642778097959452</v>
      </c>
      <c r="CB40" s="93" t="n">
        <f aca="false">IF(BI40=1,0,CA40*BK39*I39*G39)</f>
        <v>0</v>
      </c>
      <c r="CC40" s="93" t="n">
        <f aca="false">$BK40*BO40*I40*G40</f>
        <v>0</v>
      </c>
      <c r="CD40" s="93" t="n">
        <f aca="false">1-BS40</f>
        <v>0.153225205202368</v>
      </c>
      <c r="CE40" s="93" t="n">
        <f aca="false">CC40*CD40</f>
        <v>0</v>
      </c>
      <c r="CF40" s="93" t="n">
        <f aca="false">IF(C40=StartLeeftijdJaarUitkering,1,IF($C40 &gt; StartLeeftijdJaarUitkering, CF39*BR40, VLOOKUP($C40,Gehuwdheid_ongehuwd,3,0)))</f>
        <v>0.91556256769738</v>
      </c>
      <c r="CG40" s="93" t="n">
        <f aca="false">CC40*(1-BX40)</f>
        <v>0</v>
      </c>
      <c r="CH40" s="93" t="n">
        <f aca="false">CC40*(1-CF40)</f>
        <v>0</v>
      </c>
      <c r="CJ40" s="1" t="n">
        <f aca="false">BI40-1</f>
        <v>35</v>
      </c>
      <c r="CK40" s="15" t="n">
        <f aca="false">IF(CJ40=0,0,VLOOKUP(CJ40,RTS,2,0))</f>
        <v>0.01986</v>
      </c>
      <c r="CL40" s="5" t="n">
        <f aca="false">(1/(1+CK40))^CJ40</f>
        <v>0.502435651439047</v>
      </c>
      <c r="CM40" s="5" t="n">
        <f aca="false">IF(CJ40=0,0,IF($C40&gt;Eindleeftijd,1,VLOOKUP($C40-1,Ervaringssterfte,3,0)))</f>
        <v>0.8445</v>
      </c>
      <c r="CN40" s="5" t="n">
        <f aca="false">IF(CJ40=0,0,IF($C40&gt;Eindleeftijd,1,VLOOKUP($C40-1,qy,$B40-1-StartjaarTafels+2,0)))</f>
        <v>0.0085694592027038</v>
      </c>
      <c r="CO40" s="5" t="n">
        <f aca="false">1-CM40*CN40</f>
        <v>0.992763091703317</v>
      </c>
      <c r="CP40" s="5" t="n">
        <f aca="false">IF($CJ40=0,CO40,CP39*CO40)</f>
        <v>0.9198522721021</v>
      </c>
      <c r="CQ40" s="5" t="n">
        <f aca="false">IF(CJ40=0,0,IF($D40&gt;Eindleeftijd,1,VLOOKUP($D40-1,Ervaringssterfte,4,0)))</f>
        <v>0.838827</v>
      </c>
      <c r="CR40" s="5" t="n">
        <f aca="false">IF(CJ40=0,0,IF($D40&gt;Eindleeftijd,1,VLOOKUP($D40-1,qx,$B40-1-StartjaarTafels+2,0)))</f>
        <v>0.0185211507</v>
      </c>
      <c r="CS40" s="5" t="n">
        <f aca="false">1-CQ40*CR40</f>
        <v>0.984463958721771</v>
      </c>
      <c r="CT40" s="5" t="n">
        <f aca="false">IF($CJ40=0,CS40,CT39*CS40)</f>
        <v>0.862190469950732</v>
      </c>
      <c r="CU40" s="5" t="n">
        <f aca="false">IF(OR(Methode_partnerpensioen="Bepaald",C40&gt;=Eindleeftijd),1,VLOOKUP(C40-1,Gehuwdheid,3,0))</f>
        <v>1</v>
      </c>
      <c r="CV40" s="5" t="n">
        <f aca="false">$CL40*CT40*I40*G40*CU40</f>
        <v>0</v>
      </c>
      <c r="CW40" s="5" t="n">
        <f aca="false">CP40*CT40*CU40</f>
        <v>0.793087862768959</v>
      </c>
      <c r="CX40" s="5" t="n">
        <f aca="false">CL40*CW40*I40*G40</f>
        <v>0</v>
      </c>
      <c r="CY40" s="9" t="n">
        <f aca="false">CV40-CX40</f>
        <v>0</v>
      </c>
      <c r="CZ40" s="93" t="n">
        <f aca="false">$CL40*CP40*I40*G40</f>
        <v>0</v>
      </c>
      <c r="DA40" s="93" t="n">
        <f aca="false">1-CT40</f>
        <v>0.137809530049268</v>
      </c>
      <c r="DB40" s="93" t="n">
        <f aca="false">CZ40*DA40</f>
        <v>0</v>
      </c>
      <c r="DC40" s="93" t="n">
        <f aca="false">IF(C40=StartLeeftijdJaarUitkering,1,IF($C40 &gt; StartLeeftijdJaarUitkering, DC39*CS40, VLOOKUP($C40,Gehuwdheid,3,0)))</f>
        <v>0.924935360477924</v>
      </c>
      <c r="DD40" s="93" t="n">
        <f aca="false">IF(C40=StartLeeftijdJaarUitkering,1,IF($C40 &gt; StartLeeftijdJaarUitkering, DD39*CS40, VLOOKUP($C40,Gehuwdheid_ongehuwd,3,0)))</f>
        <v>0.924935360477924</v>
      </c>
      <c r="DE40" s="93" t="n">
        <f aca="false">CZ40*(1-DC40)</f>
        <v>0</v>
      </c>
      <c r="DF40" s="93" t="n">
        <f aca="false">CZ40*(1-DD40)</f>
        <v>0</v>
      </c>
    </row>
    <row r="41" customFormat="false" ht="15" hidden="false" customHeight="true" outlineLevel="0" collapsed="false">
      <c r="A41" s="1" t="n">
        <f aca="false">A40+1</f>
        <v>37</v>
      </c>
      <c r="B41" s="1" t="n">
        <f aca="false">IF(A41=1,Berekeningsjaar,B40+1)</f>
        <v>2062</v>
      </c>
      <c r="C41" s="1" t="n">
        <f aca="false">IF(A41=1,LeeftijdJaarBerDatum,C40+1)</f>
        <v>77</v>
      </c>
      <c r="D41" s="1" t="n">
        <f aca="false">C41+Leeftijdsverschil_vm</f>
        <v>79</v>
      </c>
      <c r="E41" s="1" t="n">
        <f aca="false">C41-Leeftijdsverschil_mv</f>
        <v>74</v>
      </c>
      <c r="F41" s="5" t="n">
        <f aca="false">MIN(1,A41/Spreidingsduur)</f>
        <v>1</v>
      </c>
      <c r="G41" s="5" t="n">
        <f aca="false">IF(OR(AND(Coverage="BijzPP_voor",C41&gt;GrensLeeftijdDekking-1),AND(Coverage="BijzPP_na",C41&lt;GrensLeeftijdDekking)),0,IF(IsLevenslang,1,IF(D41&lt;EindLeeftijdJaarUitkering,1,0)))</f>
        <v>0</v>
      </c>
      <c r="H41" s="5" t="n">
        <f aca="false">IF(OR(AND(Coverage="BijzPP_voor",C41&gt;GrensLeeftijdDekking-1),AND(Coverage="BijzPP_na",C41&lt;GrensLeeftijdDekking)),0,IF(IsLevenslang,1,IF(E41&lt;EindLeeftijdJaarUitkering,1,0)))</f>
        <v>1</v>
      </c>
      <c r="I41" s="5" t="n">
        <f aca="false">(IF(StijgendeFunctieMeenemen=SchalingsfactorMeenemen,1,0)+IF(OR(StijgendeFunctieMeenemen,SchalingsfactorMeenemen),IF(StijgendeFunctieMeenemen,F41,0)*IF(SchalingsfactorMeenemen,SchalingsfactorPercentage,1),0))*(1+StijgingDalingUitkering)^(B41-1)</f>
        <v>11.6511607167637</v>
      </c>
      <c r="K41" s="1" t="n">
        <f aca="false">A41</f>
        <v>37</v>
      </c>
      <c r="L41" s="15" t="n">
        <f aca="false">VLOOKUP(K41,RTS,2,0)</f>
        <v>0.02008</v>
      </c>
      <c r="M41" s="5" t="n">
        <f aca="false">(1/(1+L41))^K41</f>
        <v>0.479218293921493</v>
      </c>
      <c r="N41" s="5" t="n">
        <f aca="false">IF($C41&gt;Eindleeftijd,1,VLOOKUP($C41,Ervaringssterfte,2,0))</f>
        <v>0.8473</v>
      </c>
      <c r="O41" s="5" t="n">
        <f aca="false">IF($C41&gt;Eindleeftijd,1,VLOOKUP($C41,qx,$B41-StartjaarTafels+2,0))</f>
        <v>0.0178174378</v>
      </c>
      <c r="P41" s="5" t="n">
        <f aca="false">1-N41*O41</f>
        <v>0.98490328495206</v>
      </c>
      <c r="Q41" s="5" t="n">
        <f aca="false">IF($K41=1,P41,Q40*P41)</f>
        <v>0.865198786069058</v>
      </c>
      <c r="R41" s="5" t="n">
        <f aca="false">IF($E41&gt;Eindleeftijd,1,VLOOKUP($E41,Ervaringssterfte,5,0))</f>
        <v>0.825858</v>
      </c>
      <c r="S41" s="74" t="n">
        <f aca="false">IF($E41&gt;Eindleeftijd,1,VLOOKUP($E41,qy,$B41-StartjaarTafels+2,0))</f>
        <v>0.00734016701373297</v>
      </c>
      <c r="T41" s="5" t="n">
        <f aca="false">1-R41*S41</f>
        <v>0.993938064350373</v>
      </c>
      <c r="U41" s="5" t="n">
        <f aca="false">IF($K41=1,T41,U40*T41)</f>
        <v>0.929998354498083</v>
      </c>
      <c r="V41" s="5" t="n">
        <f aca="false">$M41*U41*I41*H41</f>
        <v>5.19259871805351</v>
      </c>
      <c r="W41" s="92" t="n">
        <f aca="false">Q41*U41</f>
        <v>0.804633447357963</v>
      </c>
      <c r="X41" s="5" t="n">
        <f aca="false">M41*W41*I41*H41</f>
        <v>4.49263010740364</v>
      </c>
      <c r="Y41" s="9" t="n">
        <f aca="false">V41-X41</f>
        <v>0.699968610649863</v>
      </c>
      <c r="Z41" s="93" t="n">
        <f aca="false">IF(C41=StartLeeftijdJaarUitkering,1,IF(C41 &gt; StartLeeftijdJaarUitkering, Z40*T41, VLOOKUP(C41,Gehuwdheid,2,0)))</f>
        <v>0.963554755784081</v>
      </c>
      <c r="AA41" s="93" t="n">
        <f aca="false">IF(K41=1,0,AC41*(T41))</f>
        <v>0.106886268364921</v>
      </c>
      <c r="AB41" s="93" t="n">
        <f aca="false">(1-P41)*Z41*IF(K41=1,1,Q40)</f>
        <v>0.0127785381101368</v>
      </c>
      <c r="AC41" s="93" t="n">
        <f aca="false">IF(K41=1,0,AB40+AA40)</f>
        <v>0.107538157757124</v>
      </c>
      <c r="AD41" s="93" t="n">
        <f aca="false">IF(K41=1,0,AC41*M40*I40*H40)</f>
        <v>0.61487303804624</v>
      </c>
      <c r="AE41" s="93" t="n">
        <f aca="false">$M41*Q41*I41*H41</f>
        <v>4.83079360912235</v>
      </c>
      <c r="AF41" s="93" t="n">
        <f aca="false">1-U41</f>
        <v>0.0700016455019175</v>
      </c>
      <c r="AG41" s="93" t="n">
        <f aca="false">AE41*AF41</f>
        <v>0.338163501718711</v>
      </c>
      <c r="AH41" s="93" t="n">
        <f aca="false">IF(C41=StartLeeftijdJaarUitkering,1,IF(C41 &gt; StartLeeftijdJaarUitkering, AH40*T41, VLOOKUP(C41,Gehuwdheid_ongehuwd,2,0)))</f>
        <v>0.963554755784081</v>
      </c>
      <c r="AI41" s="93" t="n">
        <f aca="false">AE41*(1-Z41)</f>
        <v>0.176059452841164</v>
      </c>
      <c r="AJ41" s="93" t="n">
        <f aca="false">AE41*(1-AH41)</f>
        <v>0.176059452841164</v>
      </c>
      <c r="AL41" s="1" t="n">
        <f aca="false">K41-1</f>
        <v>36</v>
      </c>
      <c r="AM41" s="15" t="n">
        <f aca="false">IF(AL41=0,0,VLOOKUP(AL41,RTS,2,0))</f>
        <v>0.01997</v>
      </c>
      <c r="AN41" s="5" t="n">
        <f aca="false">(1/(1+AM41))^AL41</f>
        <v>0.490742492693357</v>
      </c>
      <c r="AO41" s="5" t="n">
        <f aca="false">IF(AL41=0,0,IF($C41&gt;Eindleeftijd,1,VLOOKUP($C41-1,Ervaringssterfte,2,0)))</f>
        <v>0.8361</v>
      </c>
      <c r="AP41" s="5" t="n">
        <f aca="false">IF(AL41=0,0,IF($C41&gt;Eindleeftijd,1,VLOOKUP($C41-1,qx,$B41-1-StartjaarTafels+2,0)))</f>
        <v>0.0157133929</v>
      </c>
      <c r="AQ41" s="5" t="n">
        <f aca="false">1-AO41*AP41</f>
        <v>0.98686203219631</v>
      </c>
      <c r="AR41" s="5" t="n">
        <f aca="false">IF($AL41=0,AQ41,AR40*AQ41)</f>
        <v>0.878460656277709</v>
      </c>
      <c r="AS41" s="5" t="n">
        <f aca="false">IF(AL41=0,0,IF($E41&gt;Eindleeftijd,1,VLOOKUP($E41-1,Ervaringssterfte,5,0)))</f>
        <v>0.816156</v>
      </c>
      <c r="AT41" s="5" t="n">
        <f aca="false">IF(AL41=0,0,IF($E41&gt;Eindleeftijd,1,VLOOKUP($E41-1,qy,$B41-1-StartjaarTafels+2,0)))</f>
        <v>0.00684159051422173</v>
      </c>
      <c r="AU41" s="5" t="n">
        <f aca="false">1-AS41*AT41</f>
        <v>0.994416194852275</v>
      </c>
      <c r="AV41" s="5" t="n">
        <f aca="false">IF($AL41=0,AU41,AV40*AU41)</f>
        <v>0.93567032781456</v>
      </c>
      <c r="AW41" s="5" t="n">
        <f aca="false">$AN41*AV41*I41*H41</f>
        <v>5.34990062199523</v>
      </c>
      <c r="AX41" s="5" t="n">
        <f aca="false">AR41*AV41</f>
        <v>0.821949570231558</v>
      </c>
      <c r="AY41" s="5" t="n">
        <f aca="false">AN41*AX41*I41*H41</f>
        <v>4.69967721141846</v>
      </c>
      <c r="AZ41" s="9" t="n">
        <f aca="false">AW41-AY41</f>
        <v>0.650223410576776</v>
      </c>
      <c r="BA41" s="93" t="n">
        <f aca="false">$AN41*AR41*I41*H41</f>
        <v>5.02279175871214</v>
      </c>
      <c r="BB41" s="93" t="n">
        <f aca="false">1-AV41</f>
        <v>0.0643296721854397</v>
      </c>
      <c r="BC41" s="93" t="n">
        <f aca="false">BA41*BB41</f>
        <v>0.32311454729368</v>
      </c>
      <c r="BD41" s="93" t="n">
        <f aca="false">IF(C41=StartLeeftijdJaarUitkering,1,IF($C41 &gt; StartLeeftijdJaarUitkering, BD40*AU41, VLOOKUP($C41,Gehuwdheid,2,0)))</f>
        <v>0.966398282593685</v>
      </c>
      <c r="BE41" s="93" t="n">
        <f aca="false">IF(C41=StartLeeftijdJaarUitkering,1,IF($C41 &gt; StartLeeftijdJaarUitkering, BE40*AU41, VLOOKUP($C41,Gehuwdheid_ongehuwd,2,0)))</f>
        <v>0.966398282593685</v>
      </c>
      <c r="BF41" s="93" t="n">
        <f aca="false">BA41*(1-BD41)</f>
        <v>0.168774429267012</v>
      </c>
      <c r="BG41" s="93" t="n">
        <f aca="false">BA41*(1-BE41)</f>
        <v>0.168774429267012</v>
      </c>
      <c r="BI41" s="1" t="n">
        <f aca="false">A41</f>
        <v>37</v>
      </c>
      <c r="BJ41" s="15" t="n">
        <f aca="false">VLOOKUP(BI41,RTS,2,0)</f>
        <v>0.02008</v>
      </c>
      <c r="BK41" s="5" t="n">
        <f aca="false">(1/(1+BJ41))^BI41</f>
        <v>0.479218293921493</v>
      </c>
      <c r="BL41" s="5" t="n">
        <f aca="false">IF($C41&gt;Eindleeftijd,1,VLOOKUP($C41,Ervaringssterfte,3,0))</f>
        <v>0.8636</v>
      </c>
      <c r="BM41" s="5" t="n">
        <f aca="false">IF($C41&gt;Eindleeftijd,1,VLOOKUP($C41,qy,$B41-StartjaarTafels+2,0))</f>
        <v>0.010449235341403</v>
      </c>
      <c r="BN41" s="5" t="n">
        <f aca="false">1-BL41*BM41</f>
        <v>0.990976040359164</v>
      </c>
      <c r="BO41" s="5" t="n">
        <f aca="false">IF($A41=1,BN41,BO40*BN41)</f>
        <v>0.904175894584097</v>
      </c>
      <c r="BP41" s="5" t="n">
        <f aca="false">IF($D41&gt;Eindleeftijd,1,VLOOKUP($D41,Ervaringssterfte,4,0))</f>
        <v>0.858627</v>
      </c>
      <c r="BQ41" s="5" t="n">
        <f aca="false">IF($D41&gt;Eindleeftijd,1,VLOOKUP($D41,qx,$B41-StartjaarTafels+2,0))</f>
        <v>0.0236260712</v>
      </c>
      <c r="BR41" s="5" t="n">
        <f aca="false">1-BP41*BQ41</f>
        <v>0.979714017363758</v>
      </c>
      <c r="BS41" s="5" t="n">
        <f aca="false">IF($BI41=1,BR41,BS40*BR41)</f>
        <v>0.82959713601356</v>
      </c>
      <c r="BT41" s="5" t="n">
        <f aca="false">$BK41*BS41*I41*G41</f>
        <v>0</v>
      </c>
      <c r="BU41" s="74" t="n">
        <f aca="false">BO41*BS41</f>
        <v>0.750101732599465</v>
      </c>
      <c r="BV41" s="5" t="n">
        <f aca="false">BK41*BU41*I41*G41</f>
        <v>0</v>
      </c>
      <c r="BW41" s="9" t="n">
        <f aca="false">BT41-BV41</f>
        <v>0</v>
      </c>
      <c r="BX41" s="93" t="n">
        <f aca="false">IF(C41=StartLeeftijdJaarUitkering,1,IF(C41 &gt; StartLeeftijdJaarUitkering, BX40*BR41, VLOOKUP(C41,Gehuwdheid,3,0)))</f>
        <v>0.896989481346678</v>
      </c>
      <c r="BY41" s="93" t="n">
        <f aca="false">IF(BI41=1,0,CA41*(BR41))</f>
        <v>0.0685240612708974</v>
      </c>
      <c r="BZ41" s="93" t="n">
        <f aca="false">(1-BN41)*BX41*IF(BI41=1,1,BO40)</f>
        <v>0.00738540412699119</v>
      </c>
      <c r="CA41" s="93" t="n">
        <f aca="false">IF(BI41=1,0,BZ40+BY40)</f>
        <v>0.0699429221756813</v>
      </c>
      <c r="CB41" s="93" t="n">
        <f aca="false">IF(BI41=1,0,CA41*BK40*I40*G40)</f>
        <v>0</v>
      </c>
      <c r="CC41" s="93" t="n">
        <f aca="false">$BK41*BO41*I41*G41</f>
        <v>0</v>
      </c>
      <c r="CD41" s="93" t="n">
        <f aca="false">1-BS41</f>
        <v>0.17040286398644</v>
      </c>
      <c r="CE41" s="93" t="n">
        <f aca="false">CC41*CD41</f>
        <v>0</v>
      </c>
      <c r="CF41" s="93" t="n">
        <f aca="false">IF(C41=StartLeeftijdJaarUitkering,1,IF($C41 &gt; StartLeeftijdJaarUitkering, CF40*BR41, VLOOKUP($C41,Gehuwdheid_ongehuwd,3,0)))</f>
        <v>0.896989481346678</v>
      </c>
      <c r="CG41" s="93" t="n">
        <f aca="false">CC41*(1-BX41)</f>
        <v>0</v>
      </c>
      <c r="CH41" s="93" t="n">
        <f aca="false">CC41*(1-CF41)</f>
        <v>0</v>
      </c>
      <c r="CJ41" s="1" t="n">
        <f aca="false">BI41-1</f>
        <v>36</v>
      </c>
      <c r="CK41" s="15" t="n">
        <f aca="false">IF(CJ41=0,0,VLOOKUP(CJ41,RTS,2,0))</f>
        <v>0.01997</v>
      </c>
      <c r="CL41" s="5" t="n">
        <f aca="false">(1/(1+CK41))^CJ41</f>
        <v>0.490742492693357</v>
      </c>
      <c r="CM41" s="5" t="n">
        <f aca="false">IF(CJ41=0,0,IF($C41&gt;Eindleeftijd,1,VLOOKUP($C41-1,Ervaringssterfte,3,0)))</f>
        <v>0.8559</v>
      </c>
      <c r="CN41" s="5" t="n">
        <f aca="false">IF(CJ41=0,0,IF($C41&gt;Eindleeftijd,1,VLOOKUP($C41-1,qy,$B41-1-StartjaarTafels+2,0)))</f>
        <v>0.00945359685742142</v>
      </c>
      <c r="CO41" s="5" t="n">
        <f aca="false">1-CM41*CN41</f>
        <v>0.991908666449733</v>
      </c>
      <c r="CP41" s="5" t="n">
        <f aca="false">IF($CJ41=0,CO41,CP40*CO41)</f>
        <v>0.912409440551551</v>
      </c>
      <c r="CQ41" s="5" t="n">
        <f aca="false">IF(CJ41=0,0,IF($D41&gt;Eindleeftijd,1,VLOOKUP($D41-1,Ervaringssterfte,4,0)))</f>
        <v>0.849321</v>
      </c>
      <c r="CR41" s="5" t="n">
        <f aca="false">IF(CJ41=0,0,IF($D41&gt;Eindleeftijd,1,VLOOKUP($D41-1,qx,$B41-1-StartjaarTafels+2,0)))</f>
        <v>0.0210517144</v>
      </c>
      <c r="CS41" s="5" t="n">
        <f aca="false">1-CQ41*CR41</f>
        <v>0.982120336874078</v>
      </c>
      <c r="CT41" s="5" t="n">
        <f aca="false">IF($CJ41=0,CS41,CT40*CS41)</f>
        <v>0.846774794797632</v>
      </c>
      <c r="CU41" s="5" t="n">
        <f aca="false">IF(OR(Methode_partnerpensioen="Bepaald",C41&gt;=Eindleeftijd),1,VLOOKUP(C41-1,Gehuwdheid,3,0))</f>
        <v>1</v>
      </c>
      <c r="CV41" s="5" t="n">
        <f aca="false">$CL41*CT41*I41*G41*CU41</f>
        <v>0</v>
      </c>
      <c r="CW41" s="5" t="n">
        <f aca="false">CP41*CT41*CU41</f>
        <v>0.772605316794462</v>
      </c>
      <c r="CX41" s="5" t="n">
        <f aca="false">CL41*CW41*I41*G41</f>
        <v>0</v>
      </c>
      <c r="CY41" s="9" t="n">
        <f aca="false">CV41-CX41</f>
        <v>0</v>
      </c>
      <c r="CZ41" s="93" t="n">
        <f aca="false">$CL41*CP41*I41*G41</f>
        <v>0</v>
      </c>
      <c r="DA41" s="93" t="n">
        <f aca="false">1-CT41</f>
        <v>0.153225205202368</v>
      </c>
      <c r="DB41" s="93" t="n">
        <f aca="false">CZ41*DA41</f>
        <v>0</v>
      </c>
      <c r="DC41" s="93" t="n">
        <f aca="false">IF(C41=StartLeeftijdJaarUitkering,1,IF($C41 &gt; StartLeeftijdJaarUitkering, DC40*CS41, VLOOKUP($C41,Gehuwdheid,3,0)))</f>
        <v>0.908397827819325</v>
      </c>
      <c r="DD41" s="93" t="n">
        <f aca="false">IF(C41=StartLeeftijdJaarUitkering,1,IF($C41 &gt; StartLeeftijdJaarUitkering, DD40*CS41, VLOOKUP($C41,Gehuwdheid_ongehuwd,3,0)))</f>
        <v>0.908397827819325</v>
      </c>
      <c r="DE41" s="93" t="n">
        <f aca="false">CZ41*(1-DC41)</f>
        <v>0</v>
      </c>
      <c r="DF41" s="93" t="n">
        <f aca="false">CZ41*(1-DD41)</f>
        <v>0</v>
      </c>
    </row>
    <row r="42" customFormat="false" ht="15" hidden="false" customHeight="true" outlineLevel="0" collapsed="false">
      <c r="A42" s="1" t="n">
        <f aca="false">A41+1</f>
        <v>38</v>
      </c>
      <c r="B42" s="1" t="n">
        <f aca="false">IF(A42=1,Berekeningsjaar,B41+1)</f>
        <v>2063</v>
      </c>
      <c r="C42" s="1" t="n">
        <f aca="false">IF(A42=1,LeeftijdJaarBerDatum,C41+1)</f>
        <v>78</v>
      </c>
      <c r="D42" s="1" t="n">
        <f aca="false">C42+Leeftijdsverschil_vm</f>
        <v>80</v>
      </c>
      <c r="E42" s="1" t="n">
        <f aca="false">C42-Leeftijdsverschil_mv</f>
        <v>75</v>
      </c>
      <c r="F42" s="5" t="n">
        <f aca="false">MIN(1,A42/Spreidingsduur)</f>
        <v>1</v>
      </c>
      <c r="G42" s="5" t="n">
        <f aca="false">IF(OR(AND(Coverage="BijzPP_voor",C42&gt;GrensLeeftijdDekking-1),AND(Coverage="BijzPP_na",C42&lt;GrensLeeftijdDekking)),0,IF(IsLevenslang,1,IF(D42&lt;EindLeeftijdJaarUitkering,1,0)))</f>
        <v>0</v>
      </c>
      <c r="H42" s="5" t="n">
        <f aca="false">IF(OR(AND(Coverage="BijzPP_voor",C42&gt;GrensLeeftijdDekking-1),AND(Coverage="BijzPP_na",C42&lt;GrensLeeftijdDekking)),0,IF(IsLevenslang,1,IF(E42&lt;EindLeeftijdJaarUitkering,1,0)))</f>
        <v>1</v>
      </c>
      <c r="I42" s="5" t="n">
        <f aca="false">(IF(StijgendeFunctieMeenemen=SchalingsfactorMeenemen,1,0)+IF(OR(StijgendeFunctieMeenemen,SchalingsfactorMeenemen),IF(StijgendeFunctieMeenemen,F42,0)*IF(SchalingsfactorMeenemen,SchalingsfactorPercentage,1),0))*(1+StijgingDalingUitkering)^(B42-1)</f>
        <v>11.6511607167637</v>
      </c>
      <c r="K42" s="1" t="n">
        <f aca="false">A42</f>
        <v>38</v>
      </c>
      <c r="L42" s="15" t="n">
        <f aca="false">VLOOKUP(K42,RTS,2,0)</f>
        <v>0.02017</v>
      </c>
      <c r="M42" s="5" t="n">
        <f aca="false">(1/(1+L42))^K42</f>
        <v>0.468212679522249</v>
      </c>
      <c r="N42" s="5" t="n">
        <f aca="false">IF($C42&gt;Eindleeftijd,1,VLOOKUP($C42,Ervaringssterfte,2,0))</f>
        <v>0.8579</v>
      </c>
      <c r="O42" s="5" t="n">
        <f aca="false">IF($C42&gt;Eindleeftijd,1,VLOOKUP($C42,qx,$B42-StartjaarTafels+2,0))</f>
        <v>0.0202764588</v>
      </c>
      <c r="P42" s="5" t="n">
        <f aca="false">1-N42*O42</f>
        <v>0.98260482599548</v>
      </c>
      <c r="Q42" s="5" t="n">
        <f aca="false">IF($K42=1,P42,Q41*P42)</f>
        <v>0.850148502636888</v>
      </c>
      <c r="R42" s="5" t="n">
        <f aca="false">IF($E42&gt;Eindleeftijd,1,VLOOKUP($E42,Ervaringssterfte,5,0))</f>
        <v>0.836055</v>
      </c>
      <c r="S42" s="74" t="n">
        <f aca="false">IF($E42&gt;Eindleeftijd,1,VLOOKUP($E42,qy,$B42-StartjaarTafels+2,0))</f>
        <v>0.00805360393791965</v>
      </c>
      <c r="T42" s="5" t="n">
        <f aca="false">1-R42*S42</f>
        <v>0.993266744159683</v>
      </c>
      <c r="U42" s="5" t="n">
        <f aca="false">IF($K42=1,T42,U41*T42)</f>
        <v>0.923736437646173</v>
      </c>
      <c r="V42" s="5" t="n">
        <f aca="false">$M42*U42*I42*H42</f>
        <v>5.03918657822152</v>
      </c>
      <c r="W42" s="92" t="n">
        <f aca="false">Q42*U42</f>
        <v>0.785313149296027</v>
      </c>
      <c r="X42" s="5" t="n">
        <f aca="false">M42*W42*I42*H42</f>
        <v>4.28405692398293</v>
      </c>
      <c r="Y42" s="9" t="n">
        <f aca="false">V42-X42</f>
        <v>0.755129654238594</v>
      </c>
      <c r="Z42" s="93" t="n">
        <f aca="false">IF(C42=StartLeeftijdJaarUitkering,1,IF(C42 &gt; StartLeeftijdJaarUitkering, Z41*T42, VLOOKUP(C42,Gehuwdheid,2,0)))</f>
        <v>0.957066895097232</v>
      </c>
      <c r="AA42" s="93" t="n">
        <f aca="false">IF(K42=1,0,AC42*(T42))</f>
        <v>0.118859072717979</v>
      </c>
      <c r="AB42" s="93" t="n">
        <f aca="false">(1-P42)*Z42*IF(K42=1,1,Q41)</f>
        <v>0.0144041280347609</v>
      </c>
      <c r="AC42" s="93" t="n">
        <f aca="false">IF(K42=1,0,AB41+AA41)</f>
        <v>0.119664806475058</v>
      </c>
      <c r="AD42" s="93" t="n">
        <f aca="false">IF(K42=1,0,AC42*M41*I41*H41)</f>
        <v>0.6681423872345</v>
      </c>
      <c r="AE42" s="93" t="n">
        <f aca="false">$M42*Q42*I42*H42</f>
        <v>4.63774811665911</v>
      </c>
      <c r="AF42" s="93" t="n">
        <f aca="false">1-U42</f>
        <v>0.0762635623538273</v>
      </c>
      <c r="AG42" s="93" t="n">
        <f aca="false">AE42*AF42</f>
        <v>0.353691192676177</v>
      </c>
      <c r="AH42" s="93" t="n">
        <f aca="false">IF(C42=StartLeeftijdJaarUitkering,1,IF(C42 &gt; StartLeeftijdJaarUitkering, AH41*T42, VLOOKUP(C42,Gehuwdheid_ongehuwd,2,0)))</f>
        <v>0.957066895097232</v>
      </c>
      <c r="AI42" s="93" t="n">
        <f aca="false">AE42*(1-Z42)</f>
        <v>0.199112926405138</v>
      </c>
      <c r="AJ42" s="93" t="n">
        <f aca="false">AE42*(1-AH42)</f>
        <v>0.199112926405138</v>
      </c>
      <c r="AL42" s="1" t="n">
        <f aca="false">K42-1</f>
        <v>37</v>
      </c>
      <c r="AM42" s="15" t="n">
        <f aca="false">IF(AL42=0,0,VLOOKUP(AL42,RTS,2,0))</f>
        <v>0.02008</v>
      </c>
      <c r="AN42" s="5" t="n">
        <f aca="false">(1/(1+AM42))^AL42</f>
        <v>0.479218293921493</v>
      </c>
      <c r="AO42" s="5" t="n">
        <f aca="false">IF(AL42=0,0,IF($C42&gt;Eindleeftijd,1,VLOOKUP($C42-1,Ervaringssterfte,2,0)))</f>
        <v>0.8473</v>
      </c>
      <c r="AP42" s="5" t="n">
        <f aca="false">IF(AL42=0,0,IF($C42&gt;Eindleeftijd,1,VLOOKUP($C42-1,qx,$B42-1-StartjaarTafels+2,0)))</f>
        <v>0.0178174378</v>
      </c>
      <c r="AQ42" s="5" t="n">
        <f aca="false">1-AO42*AP42</f>
        <v>0.98490328495206</v>
      </c>
      <c r="AR42" s="5" t="n">
        <f aca="false">IF($AL42=0,AQ42,AR41*AQ42)</f>
        <v>0.865198786069058</v>
      </c>
      <c r="AS42" s="5" t="n">
        <f aca="false">IF(AL42=0,0,IF($E42&gt;Eindleeftijd,1,VLOOKUP($E42-1,Ervaringssterfte,5,0)))</f>
        <v>0.825858</v>
      </c>
      <c r="AT42" s="5" t="n">
        <f aca="false">IF(AL42=0,0,IF($E42&gt;Eindleeftijd,1,VLOOKUP($E42-1,qy,$B42-1-StartjaarTafels+2,0)))</f>
        <v>0.00734016701373297</v>
      </c>
      <c r="AU42" s="5" t="n">
        <f aca="false">1-AS42*AT42</f>
        <v>0.993938064350373</v>
      </c>
      <c r="AV42" s="5" t="n">
        <f aca="false">IF($AL42=0,AU42,AV41*AU42)</f>
        <v>0.929998354498083</v>
      </c>
      <c r="AW42" s="5" t="n">
        <f aca="false">$AN42*AV42*I42*H42</f>
        <v>5.19259871805351</v>
      </c>
      <c r="AX42" s="5" t="n">
        <f aca="false">AR42*AV42</f>
        <v>0.804633447357963</v>
      </c>
      <c r="AY42" s="5" t="n">
        <f aca="false">AN42*AX42*I42*H42</f>
        <v>4.49263010740364</v>
      </c>
      <c r="AZ42" s="9" t="n">
        <f aca="false">AW42-AY42</f>
        <v>0.699968610649863</v>
      </c>
      <c r="BA42" s="93" t="n">
        <f aca="false">$AN42*AR42*I42*H42</f>
        <v>4.83079360912235</v>
      </c>
      <c r="BB42" s="93" t="n">
        <f aca="false">1-AV42</f>
        <v>0.0700016455019175</v>
      </c>
      <c r="BC42" s="93" t="n">
        <f aca="false">BA42*BB42</f>
        <v>0.338163501718711</v>
      </c>
      <c r="BD42" s="93" t="n">
        <f aca="false">IF(C42=StartLeeftijdJaarUitkering,1,IF($C42 &gt; StartLeeftijdJaarUitkering, BD41*AU42, VLOOKUP($C42,Gehuwdheid,2,0)))</f>
        <v>0.960540038392692</v>
      </c>
      <c r="BE42" s="93" t="n">
        <f aca="false">IF(C42=StartLeeftijdJaarUitkering,1,IF($C42 &gt; StartLeeftijdJaarUitkering, BE41*AU42, VLOOKUP($C42,Gehuwdheid_ongehuwd,2,0)))</f>
        <v>0.960540038392692</v>
      </c>
      <c r="BF42" s="93" t="n">
        <f aca="false">BA42*(1-BD42)</f>
        <v>0.190622930348798</v>
      </c>
      <c r="BG42" s="93" t="n">
        <f aca="false">BA42*(1-BE42)</f>
        <v>0.190622930348798</v>
      </c>
      <c r="BI42" s="1" t="n">
        <f aca="false">A42</f>
        <v>38</v>
      </c>
      <c r="BJ42" s="15" t="n">
        <f aca="false">VLOOKUP(BI42,RTS,2,0)</f>
        <v>0.02017</v>
      </c>
      <c r="BK42" s="5" t="n">
        <f aca="false">(1/(1+BJ42))^BI42</f>
        <v>0.468212679522249</v>
      </c>
      <c r="BL42" s="5" t="n">
        <f aca="false">IF($C42&gt;Eindleeftijd,1,VLOOKUP($C42,Ervaringssterfte,3,0))</f>
        <v>0.8745</v>
      </c>
      <c r="BM42" s="5" t="n">
        <f aca="false">IF($C42&gt;Eindleeftijd,1,VLOOKUP($C42,qy,$B42-StartjaarTafels+2,0))</f>
        <v>0.0117762590962879</v>
      </c>
      <c r="BN42" s="5" t="n">
        <f aca="false">1-BL42*BM42</f>
        <v>0.989701661420296</v>
      </c>
      <c r="BO42" s="5" t="n">
        <f aca="false">IF($A42=1,BN42,BO41*BN42)</f>
        <v>0.894864385086063</v>
      </c>
      <c r="BP42" s="5" t="n">
        <f aca="false">IF($D42&gt;Eindleeftijd,1,VLOOKUP($D42,Ervaringssterfte,4,0))</f>
        <v>0.868527</v>
      </c>
      <c r="BQ42" s="5" t="n">
        <f aca="false">IF($D42&gt;Eindleeftijd,1,VLOOKUP($D42,qx,$B42-StartjaarTafels+2,0))</f>
        <v>0.0270321123</v>
      </c>
      <c r="BR42" s="5" t="n">
        <f aca="false">1-BP42*BQ42</f>
        <v>0.976521880600418</v>
      </c>
      <c r="BS42" s="5" t="n">
        <f aca="false">IF($BI42=1,BR42,BS41*BR42)</f>
        <v>0.810119755400682</v>
      </c>
      <c r="BT42" s="5" t="n">
        <f aca="false">$BK42*BS42*I42*G42</f>
        <v>0</v>
      </c>
      <c r="BU42" s="74" t="n">
        <f aca="false">BO42*BS42</f>
        <v>0.724947316762703</v>
      </c>
      <c r="BV42" s="5" t="n">
        <f aca="false">BK42*BU42*I42*G42</f>
        <v>0</v>
      </c>
      <c r="BW42" s="9" t="n">
        <f aca="false">BT42-BV42</f>
        <v>0</v>
      </c>
      <c r="BX42" s="93" t="n">
        <f aca="false">IF(C42=StartLeeftijdJaarUitkering,1,IF(C42 &gt; StartLeeftijdJaarUitkering, BX41*BR42, VLOOKUP(C42,Gehuwdheid,3,0)))</f>
        <v>0.875929855203451</v>
      </c>
      <c r="BY42" s="93" t="n">
        <f aca="false">IF(BI42=1,0,CA42*(BR42))</f>
        <v>0.0741272539057185</v>
      </c>
      <c r="BZ42" s="93" t="n">
        <f aca="false">(1-BN42)*BX42*IF(BI42=1,1,BO41)</f>
        <v>0.00815622916633809</v>
      </c>
      <c r="CA42" s="93" t="n">
        <f aca="false">IF(BI42=1,0,BZ41+BY41)</f>
        <v>0.0759094653978886</v>
      </c>
      <c r="CB42" s="93" t="n">
        <f aca="false">IF(BI42=1,0,CA42*BK41*I41*G41)</f>
        <v>0</v>
      </c>
      <c r="CC42" s="93" t="n">
        <f aca="false">$BK42*BO42*I42*G42</f>
        <v>0</v>
      </c>
      <c r="CD42" s="93" t="n">
        <f aca="false">1-BS42</f>
        <v>0.189880244599318</v>
      </c>
      <c r="CE42" s="93" t="n">
        <f aca="false">CC42*CD42</f>
        <v>0</v>
      </c>
      <c r="CF42" s="93" t="n">
        <f aca="false">IF(C42=StartLeeftijdJaarUitkering,1,IF($C42 &gt; StartLeeftijdJaarUitkering, CF41*BR42, VLOOKUP($C42,Gehuwdheid_ongehuwd,3,0)))</f>
        <v>0.875929855203451</v>
      </c>
      <c r="CG42" s="93" t="n">
        <f aca="false">CC42*(1-BX42)</f>
        <v>0</v>
      </c>
      <c r="CH42" s="93" t="n">
        <f aca="false">CC42*(1-CF42)</f>
        <v>0</v>
      </c>
      <c r="CJ42" s="1" t="n">
        <f aca="false">BI42-1</f>
        <v>37</v>
      </c>
      <c r="CK42" s="15" t="n">
        <f aca="false">IF(CJ42=0,0,VLOOKUP(CJ42,RTS,2,0))</f>
        <v>0.02008</v>
      </c>
      <c r="CL42" s="5" t="n">
        <f aca="false">(1/(1+CK42))^CJ42</f>
        <v>0.479218293921493</v>
      </c>
      <c r="CM42" s="5" t="n">
        <f aca="false">IF(CJ42=0,0,IF($C42&gt;Eindleeftijd,1,VLOOKUP($C42-1,Ervaringssterfte,3,0)))</f>
        <v>0.8636</v>
      </c>
      <c r="CN42" s="5" t="n">
        <f aca="false">IF(CJ42=0,0,IF($C42&gt;Eindleeftijd,1,VLOOKUP($C42-1,qy,$B42-1-StartjaarTafels+2,0)))</f>
        <v>0.010449235341403</v>
      </c>
      <c r="CO42" s="5" t="n">
        <f aca="false">1-CM42*CN42</f>
        <v>0.990976040359164</v>
      </c>
      <c r="CP42" s="5" t="n">
        <f aca="false">IF($CJ42=0,CO42,CP41*CO42)</f>
        <v>0.904175894584097</v>
      </c>
      <c r="CQ42" s="5" t="n">
        <f aca="false">IF(CJ42=0,0,IF($D42&gt;Eindleeftijd,1,VLOOKUP($D42-1,Ervaringssterfte,4,0)))</f>
        <v>0.858627</v>
      </c>
      <c r="CR42" s="5" t="n">
        <f aca="false">IF(CJ42=0,0,IF($D42&gt;Eindleeftijd,1,VLOOKUP($D42-1,qx,$B42-1-StartjaarTafels+2,0)))</f>
        <v>0.0236260712</v>
      </c>
      <c r="CS42" s="5" t="n">
        <f aca="false">1-CQ42*CR42</f>
        <v>0.979714017363758</v>
      </c>
      <c r="CT42" s="5" t="n">
        <f aca="false">IF($CJ42=0,CS42,CT41*CS42)</f>
        <v>0.82959713601356</v>
      </c>
      <c r="CU42" s="5" t="n">
        <f aca="false">IF(OR(Methode_partnerpensioen="Bepaald",C42&gt;=Eindleeftijd),1,VLOOKUP(C42-1,Gehuwdheid,3,0))</f>
        <v>1</v>
      </c>
      <c r="CV42" s="5" t="n">
        <f aca="false">$CL42*CT42*I42*G42*CU42</f>
        <v>0</v>
      </c>
      <c r="CW42" s="5" t="n">
        <f aca="false">CP42*CT42*CU42</f>
        <v>0.750101732599465</v>
      </c>
      <c r="CX42" s="5" t="n">
        <f aca="false">CL42*CW42*I42*G42</f>
        <v>0</v>
      </c>
      <c r="CY42" s="9" t="n">
        <f aca="false">CV42-CX42</f>
        <v>0</v>
      </c>
      <c r="CZ42" s="93" t="n">
        <f aca="false">$CL42*CP42*I42*G42</f>
        <v>0</v>
      </c>
      <c r="DA42" s="93" t="n">
        <f aca="false">1-CT42</f>
        <v>0.17040286398644</v>
      </c>
      <c r="DB42" s="93" t="n">
        <f aca="false">CZ42*DA42</f>
        <v>0</v>
      </c>
      <c r="DC42" s="93" t="n">
        <f aca="false">IF(C42=StartLeeftijdJaarUitkering,1,IF($C42 &gt; StartLeeftijdJaarUitkering, DC41*CS42, VLOOKUP($C42,Gehuwdheid,3,0)))</f>
        <v>0.889970085257382</v>
      </c>
      <c r="DD42" s="93" t="n">
        <f aca="false">IF(C42=StartLeeftijdJaarUitkering,1,IF($C42 &gt; StartLeeftijdJaarUitkering, DD41*CS42, VLOOKUP($C42,Gehuwdheid_ongehuwd,3,0)))</f>
        <v>0.889970085257382</v>
      </c>
      <c r="DE42" s="93" t="n">
        <f aca="false">CZ42*(1-DC42)</f>
        <v>0</v>
      </c>
      <c r="DF42" s="93" t="n">
        <f aca="false">CZ42*(1-DD42)</f>
        <v>0</v>
      </c>
    </row>
    <row r="43" customFormat="false" ht="15" hidden="false" customHeight="true" outlineLevel="0" collapsed="false">
      <c r="A43" s="1" t="n">
        <f aca="false">A42+1</f>
        <v>39</v>
      </c>
      <c r="B43" s="1" t="n">
        <f aca="false">IF(A43=1,Berekeningsjaar,B42+1)</f>
        <v>2064</v>
      </c>
      <c r="C43" s="1" t="n">
        <f aca="false">IF(A43=1,LeeftijdJaarBerDatum,C42+1)</f>
        <v>79</v>
      </c>
      <c r="D43" s="1" t="n">
        <f aca="false">C43+Leeftijdsverschil_vm</f>
        <v>81</v>
      </c>
      <c r="E43" s="1" t="n">
        <f aca="false">C43-Leeftijdsverschil_mv</f>
        <v>76</v>
      </c>
      <c r="F43" s="5" t="n">
        <f aca="false">MIN(1,A43/Spreidingsduur)</f>
        <v>1</v>
      </c>
      <c r="G43" s="5" t="n">
        <f aca="false">IF(OR(AND(Coverage="BijzPP_voor",C43&gt;GrensLeeftijdDekking-1),AND(Coverage="BijzPP_na",C43&lt;GrensLeeftijdDekking)),0,IF(IsLevenslang,1,IF(D43&lt;EindLeeftijdJaarUitkering,1,0)))</f>
        <v>0</v>
      </c>
      <c r="H43" s="5" t="n">
        <f aca="false">IF(OR(AND(Coverage="BijzPP_voor",C43&gt;GrensLeeftijdDekking-1),AND(Coverage="BijzPP_na",C43&lt;GrensLeeftijdDekking)),0,IF(IsLevenslang,1,IF(E43&lt;EindLeeftijdJaarUitkering,1,0)))</f>
        <v>0</v>
      </c>
      <c r="I43" s="5" t="n">
        <f aca="false">(IF(StijgendeFunctieMeenemen=SchalingsfactorMeenemen,1,0)+IF(OR(StijgendeFunctieMeenemen,SchalingsfactorMeenemen),IF(StijgendeFunctieMeenemen,F43,0)*IF(SchalingsfactorMeenemen,SchalingsfactorPercentage,1),0))*(1+StijgingDalingUitkering)^(B43-1)</f>
        <v>11.6511607167637</v>
      </c>
      <c r="K43" s="1" t="n">
        <f aca="false">A43</f>
        <v>39</v>
      </c>
      <c r="L43" s="15" t="n">
        <f aca="false">VLOOKUP(K43,RTS,2,0)</f>
        <v>0.02027</v>
      </c>
      <c r="M43" s="5" t="n">
        <f aca="false">(1/(1+L43))^K43</f>
        <v>0.457204443643087</v>
      </c>
      <c r="N43" s="5" t="n">
        <f aca="false">IF($C43&gt;Eindleeftijd,1,VLOOKUP($C43,Ervaringssterfte,2,0))</f>
        <v>0.8673</v>
      </c>
      <c r="O43" s="5" t="n">
        <f aca="false">IF($C43&gt;Eindleeftijd,1,VLOOKUP($C43,qx,$B43-StartjaarTafels+2,0))</f>
        <v>0.0227790602</v>
      </c>
      <c r="P43" s="5" t="n">
        <f aca="false">1-N43*O43</f>
        <v>0.98024372108854</v>
      </c>
      <c r="Q43" s="5" t="n">
        <f aca="false">IF($K43=1,P43,Q42*P43)</f>
        <v>0.833352731702633</v>
      </c>
      <c r="R43" s="5" t="n">
        <f aca="false">IF($E43&gt;Eindleeftijd,1,VLOOKUP($E43,Ervaringssterfte,5,0))</f>
        <v>0.847341</v>
      </c>
      <c r="S43" s="74" t="n">
        <f aca="false">IF($E43&gt;Eindleeftijd,1,VLOOKUP($E43,qy,$B43-StartjaarTafels+2,0))</f>
        <v>0.00888572740620952</v>
      </c>
      <c r="T43" s="5" t="n">
        <f aca="false">1-R43*S43</f>
        <v>0.992470758853895</v>
      </c>
      <c r="U43" s="5" t="n">
        <f aca="false">IF($K43=1,T43,U42*T43)</f>
        <v>0.916781403251691</v>
      </c>
      <c r="V43" s="5" t="n">
        <f aca="false">$M43*U43*I43*H43</f>
        <v>0</v>
      </c>
      <c r="W43" s="92" t="n">
        <f aca="false">Q43*U43</f>
        <v>0.76400228677397</v>
      </c>
      <c r="X43" s="5" t="n">
        <f aca="false">M43*W43*I43*H43</f>
        <v>0</v>
      </c>
      <c r="Y43" s="9" t="n">
        <f aca="false">V43-X43</f>
        <v>0</v>
      </c>
      <c r="Z43" s="93" t="n">
        <f aca="false">IF(C43=StartLeeftijdJaarUitkering,1,IF(C43 &gt; StartLeeftijdJaarUitkering, Z42*T43, VLOOKUP(C43,Gehuwdheid,2,0)))</f>
        <v>0.949860907651091</v>
      </c>
      <c r="AA43" s="93" t="n">
        <f aca="false">IF(K43=1,0,AC43*(T43))</f>
        <v>0.132259829978371</v>
      </c>
      <c r="AB43" s="93" t="n">
        <f aca="false">(1-P43)*Z43*IF(K43=1,1,Q42)</f>
        <v>0.0159536462243108</v>
      </c>
      <c r="AC43" s="93" t="n">
        <f aca="false">IF(K43=1,0,AB42+AA42)</f>
        <v>0.13326320075274</v>
      </c>
      <c r="AD43" s="93" t="n">
        <f aca="false">IF(K43=1,0,AC43*M42*I42*H42)</f>
        <v>0.726980235093068</v>
      </c>
      <c r="AE43" s="93" t="n">
        <f aca="false">$M43*Q43*I43*H43</f>
        <v>0</v>
      </c>
      <c r="AF43" s="93" t="n">
        <f aca="false">1-U43</f>
        <v>0.0832185967483092</v>
      </c>
      <c r="AG43" s="93" t="n">
        <f aca="false">AE43*AF43</f>
        <v>0</v>
      </c>
      <c r="AH43" s="93" t="n">
        <f aca="false">IF(C43=StartLeeftijdJaarUitkering,1,IF(C43 &gt; StartLeeftijdJaarUitkering, AH42*T43, VLOOKUP(C43,Gehuwdheid_ongehuwd,2,0)))</f>
        <v>0.949860907651091</v>
      </c>
      <c r="AI43" s="93" t="n">
        <f aca="false">AE43*(1-Z43)</f>
        <v>0</v>
      </c>
      <c r="AJ43" s="93" t="n">
        <f aca="false">AE43*(1-AH43)</f>
        <v>0</v>
      </c>
      <c r="AL43" s="1" t="n">
        <f aca="false">K43-1</f>
        <v>38</v>
      </c>
      <c r="AM43" s="15" t="n">
        <f aca="false">IF(AL43=0,0,VLOOKUP(AL43,RTS,2,0))</f>
        <v>0.02017</v>
      </c>
      <c r="AN43" s="5" t="n">
        <f aca="false">(1/(1+AM43))^AL43</f>
        <v>0.468212679522249</v>
      </c>
      <c r="AO43" s="5" t="n">
        <f aca="false">IF(AL43=0,0,IF($C43&gt;Eindleeftijd,1,VLOOKUP($C43-1,Ervaringssterfte,2,0)))</f>
        <v>0.8579</v>
      </c>
      <c r="AP43" s="5" t="n">
        <f aca="false">IF(AL43=0,0,IF($C43&gt;Eindleeftijd,1,VLOOKUP($C43-1,qx,$B43-1-StartjaarTafels+2,0)))</f>
        <v>0.0202764588</v>
      </c>
      <c r="AQ43" s="5" t="n">
        <f aca="false">1-AO43*AP43</f>
        <v>0.98260482599548</v>
      </c>
      <c r="AR43" s="5" t="n">
        <f aca="false">IF($AL43=0,AQ43,AR42*AQ43)</f>
        <v>0.850148502636888</v>
      </c>
      <c r="AS43" s="5" t="n">
        <f aca="false">IF(AL43=0,0,IF($E43&gt;Eindleeftijd,1,VLOOKUP($E43-1,Ervaringssterfte,5,0)))</f>
        <v>0.836055</v>
      </c>
      <c r="AT43" s="5" t="n">
        <f aca="false">IF(AL43=0,0,IF($E43&gt;Eindleeftijd,1,VLOOKUP($E43-1,qy,$B43-1-StartjaarTafels+2,0)))</f>
        <v>0.00805360393791965</v>
      </c>
      <c r="AU43" s="5" t="n">
        <f aca="false">1-AS43*AT43</f>
        <v>0.993266744159683</v>
      </c>
      <c r="AV43" s="5" t="n">
        <f aca="false">IF($AL43=0,AU43,AV42*AU43)</f>
        <v>0.923736437646173</v>
      </c>
      <c r="AW43" s="5" t="n">
        <f aca="false">$AN43*AV43*I43*H43</f>
        <v>0</v>
      </c>
      <c r="AX43" s="5" t="n">
        <f aca="false">AR43*AV43</f>
        <v>0.785313149296027</v>
      </c>
      <c r="AY43" s="5" t="n">
        <f aca="false">AN43*AX43*I43*H43</f>
        <v>0</v>
      </c>
      <c r="AZ43" s="9" t="n">
        <f aca="false">AW43-AY43</f>
        <v>0</v>
      </c>
      <c r="BA43" s="93" t="n">
        <f aca="false">$AN43*AR43*I43*H43</f>
        <v>0</v>
      </c>
      <c r="BB43" s="93" t="n">
        <f aca="false">1-AV43</f>
        <v>0.0762635623538273</v>
      </c>
      <c r="BC43" s="93" t="n">
        <f aca="false">BA43*BB43</f>
        <v>0</v>
      </c>
      <c r="BD43" s="93" t="n">
        <f aca="false">IF(C43=StartLeeftijdJaarUitkering,1,IF($C43 &gt; StartLeeftijdJaarUitkering, BD42*AU43, VLOOKUP($C43,Gehuwdheid,2,0)))</f>
        <v>0.954072476569326</v>
      </c>
      <c r="BE43" s="93" t="n">
        <f aca="false">IF(C43=StartLeeftijdJaarUitkering,1,IF($C43 &gt; StartLeeftijdJaarUitkering, BE42*AU43, VLOOKUP($C43,Gehuwdheid_ongehuwd,2,0)))</f>
        <v>0.954072476569326</v>
      </c>
      <c r="BF43" s="93" t="n">
        <f aca="false">BA43*(1-BD43)</f>
        <v>0</v>
      </c>
      <c r="BG43" s="93" t="n">
        <f aca="false">BA43*(1-BE43)</f>
        <v>0</v>
      </c>
      <c r="BI43" s="1" t="n">
        <f aca="false">A43</f>
        <v>39</v>
      </c>
      <c r="BJ43" s="15" t="n">
        <f aca="false">VLOOKUP(BI43,RTS,2,0)</f>
        <v>0.02027</v>
      </c>
      <c r="BK43" s="5" t="n">
        <f aca="false">(1/(1+BJ43))^BI43</f>
        <v>0.457204443643087</v>
      </c>
      <c r="BL43" s="5" t="n">
        <f aca="false">IF($C43&gt;Eindleeftijd,1,VLOOKUP($C43,Ervaringssterfte,3,0))</f>
        <v>0.8826</v>
      </c>
      <c r="BM43" s="5" t="n">
        <f aca="false">IF($C43&gt;Eindleeftijd,1,VLOOKUP($C43,qy,$B43-StartjaarTafels+2,0))</f>
        <v>0.0132369491288794</v>
      </c>
      <c r="BN43" s="5" t="n">
        <f aca="false">1-BL43*BM43</f>
        <v>0.988317068698851</v>
      </c>
      <c r="BO43" s="5" t="n">
        <f aca="false">IF($A43=1,BN43,BO42*BN43)</f>
        <v>0.884409745951258</v>
      </c>
      <c r="BP43" s="5" t="n">
        <f aca="false">IF($D43&gt;Eindleeftijd,1,VLOOKUP($D43,Ervaringssterfte,4,0))</f>
        <v>0.876843</v>
      </c>
      <c r="BQ43" s="5" t="n">
        <f aca="false">IF($D43&gt;Eindleeftijd,1,VLOOKUP($D43,qx,$B43-StartjaarTafels+2,0))</f>
        <v>0.0314965444</v>
      </c>
      <c r="BR43" s="5" t="n">
        <f aca="false">1-BP43*BQ43</f>
        <v>0.972382475518671</v>
      </c>
      <c r="BS43" s="5" t="n">
        <f aca="false">IF($BI43=1,BR43,BS42*BR43)</f>
        <v>0.787746253223095</v>
      </c>
      <c r="BT43" s="5" t="n">
        <f aca="false">$BK43*BS43*I43*G43</f>
        <v>0</v>
      </c>
      <c r="BU43" s="74" t="n">
        <f aca="false">BO43*BS43</f>
        <v>0.696690463687093</v>
      </c>
      <c r="BV43" s="5" t="n">
        <f aca="false">BK43*BU43*I43*G43</f>
        <v>0</v>
      </c>
      <c r="BW43" s="9" t="n">
        <f aca="false">BT43-BV43</f>
        <v>0</v>
      </c>
      <c r="BX43" s="93" t="n">
        <f aca="false">IF(C43=StartLeeftijdJaarUitkering,1,IF(C43 &gt; StartLeeftijdJaarUitkering, BX42*BR43, VLOOKUP(C43,Gehuwdheid,3,0)))</f>
        <v>0.851738840983443</v>
      </c>
      <c r="BY43" s="93" t="n">
        <f aca="false">IF(BI43=1,0,CA43*(BR43))</f>
        <v>0.0800110169639051</v>
      </c>
      <c r="BZ43" s="93" t="n">
        <f aca="false">(1-BN43)*BX43*IF(BI43=1,1,BO42)</f>
        <v>0.00890462221957927</v>
      </c>
      <c r="CA43" s="93" t="n">
        <f aca="false">IF(BI43=1,0,BZ42+BY42)</f>
        <v>0.0822834830720566</v>
      </c>
      <c r="CB43" s="93" t="n">
        <f aca="false">IF(BI43=1,0,CA43*BK42*I42*G42)</f>
        <v>0</v>
      </c>
      <c r="CC43" s="93" t="n">
        <f aca="false">$BK43*BO43*I43*G43</f>
        <v>0</v>
      </c>
      <c r="CD43" s="93" t="n">
        <f aca="false">1-BS43</f>
        <v>0.212253746776905</v>
      </c>
      <c r="CE43" s="93" t="n">
        <f aca="false">CC43*CD43</f>
        <v>0</v>
      </c>
      <c r="CF43" s="93" t="n">
        <f aca="false">IF(C43=StartLeeftijdJaarUitkering,1,IF($C43 &gt; StartLeeftijdJaarUitkering, CF42*BR43, VLOOKUP($C43,Gehuwdheid_ongehuwd,3,0)))</f>
        <v>0.851738840983443</v>
      </c>
      <c r="CG43" s="93" t="n">
        <f aca="false">CC43*(1-BX43)</f>
        <v>0</v>
      </c>
      <c r="CH43" s="93" t="n">
        <f aca="false">CC43*(1-CF43)</f>
        <v>0</v>
      </c>
      <c r="CJ43" s="1" t="n">
        <f aca="false">BI43-1</f>
        <v>38</v>
      </c>
      <c r="CK43" s="15" t="n">
        <f aca="false">IF(CJ43=0,0,VLOOKUP(CJ43,RTS,2,0))</f>
        <v>0.02017</v>
      </c>
      <c r="CL43" s="5" t="n">
        <f aca="false">(1/(1+CK43))^CJ43</f>
        <v>0.468212679522249</v>
      </c>
      <c r="CM43" s="5" t="n">
        <f aca="false">IF(CJ43=0,0,IF($C43&gt;Eindleeftijd,1,VLOOKUP($C43-1,Ervaringssterfte,3,0)))</f>
        <v>0.8745</v>
      </c>
      <c r="CN43" s="5" t="n">
        <f aca="false">IF(CJ43=0,0,IF($C43&gt;Eindleeftijd,1,VLOOKUP($C43-1,qy,$B43-1-StartjaarTafels+2,0)))</f>
        <v>0.0117762590962879</v>
      </c>
      <c r="CO43" s="5" t="n">
        <f aca="false">1-CM43*CN43</f>
        <v>0.989701661420296</v>
      </c>
      <c r="CP43" s="5" t="n">
        <f aca="false">IF($CJ43=0,CO43,CP42*CO43)</f>
        <v>0.894864385086063</v>
      </c>
      <c r="CQ43" s="5" t="n">
        <f aca="false">IF(CJ43=0,0,IF($D43&gt;Eindleeftijd,1,VLOOKUP($D43-1,Ervaringssterfte,4,0)))</f>
        <v>0.868527</v>
      </c>
      <c r="CR43" s="5" t="n">
        <f aca="false">IF(CJ43=0,0,IF($D43&gt;Eindleeftijd,1,VLOOKUP($D43-1,qx,$B43-1-StartjaarTafels+2,0)))</f>
        <v>0.0270321123</v>
      </c>
      <c r="CS43" s="5" t="n">
        <f aca="false">1-CQ43*CR43</f>
        <v>0.976521880600418</v>
      </c>
      <c r="CT43" s="5" t="n">
        <f aca="false">IF($CJ43=0,CS43,CT42*CS43)</f>
        <v>0.810119755400682</v>
      </c>
      <c r="CU43" s="5" t="n">
        <f aca="false">IF(OR(Methode_partnerpensioen="Bepaald",C43&gt;=Eindleeftijd),1,VLOOKUP(C43-1,Gehuwdheid,3,0))</f>
        <v>1</v>
      </c>
      <c r="CV43" s="5" t="n">
        <f aca="false">$CL43*CT43*I43*G43*CU43</f>
        <v>0</v>
      </c>
      <c r="CW43" s="5" t="n">
        <f aca="false">CP43*CT43*CU43</f>
        <v>0.724947316762703</v>
      </c>
      <c r="CX43" s="5" t="n">
        <f aca="false">CL43*CW43*I43*G43</f>
        <v>0</v>
      </c>
      <c r="CY43" s="9" t="n">
        <f aca="false">CV43-CX43</f>
        <v>0</v>
      </c>
      <c r="CZ43" s="93" t="n">
        <f aca="false">$CL43*CP43*I43*G43</f>
        <v>0</v>
      </c>
      <c r="DA43" s="93" t="n">
        <f aca="false">1-CT43</f>
        <v>0.189880244599318</v>
      </c>
      <c r="DB43" s="93" t="n">
        <f aca="false">CZ43*DA43</f>
        <v>0</v>
      </c>
      <c r="DC43" s="93" t="n">
        <f aca="false">IF(C43=StartLeeftijdJaarUitkering,1,IF($C43 &gt; StartLeeftijdJaarUitkering, DC42*CS43, VLOOKUP($C43,Gehuwdheid,3,0)))</f>
        <v>0.869075261333653</v>
      </c>
      <c r="DD43" s="93" t="n">
        <f aca="false">IF(C43=StartLeeftijdJaarUitkering,1,IF($C43 &gt; StartLeeftijdJaarUitkering, DD42*CS43, VLOOKUP($C43,Gehuwdheid_ongehuwd,3,0)))</f>
        <v>0.869075261333653</v>
      </c>
      <c r="DE43" s="93" t="n">
        <f aca="false">CZ43*(1-DC43)</f>
        <v>0</v>
      </c>
      <c r="DF43" s="93" t="n">
        <f aca="false">CZ43*(1-DD43)</f>
        <v>0</v>
      </c>
    </row>
    <row r="44" customFormat="false" ht="15" hidden="false" customHeight="true" outlineLevel="0" collapsed="false">
      <c r="A44" s="1" t="n">
        <f aca="false">A43+1</f>
        <v>40</v>
      </c>
      <c r="B44" s="1" t="n">
        <f aca="false">IF(A44=1,Berekeningsjaar,B43+1)</f>
        <v>2065</v>
      </c>
      <c r="C44" s="1" t="n">
        <f aca="false">IF(A44=1,LeeftijdJaarBerDatum,C43+1)</f>
        <v>80</v>
      </c>
      <c r="D44" s="1" t="n">
        <f aca="false">C44+Leeftijdsverschil_vm</f>
        <v>82</v>
      </c>
      <c r="E44" s="1" t="n">
        <f aca="false">C44-Leeftijdsverschil_mv</f>
        <v>77</v>
      </c>
      <c r="F44" s="5" t="n">
        <f aca="false">MIN(1,A44/Spreidingsduur)</f>
        <v>1</v>
      </c>
      <c r="G44" s="5" t="n">
        <f aca="false">IF(OR(AND(Coverage="BijzPP_voor",C44&gt;GrensLeeftijdDekking-1),AND(Coverage="BijzPP_na",C44&lt;GrensLeeftijdDekking)),0,IF(IsLevenslang,1,IF(D44&lt;EindLeeftijdJaarUitkering,1,0)))</f>
        <v>0</v>
      </c>
      <c r="H44" s="5" t="n">
        <f aca="false">IF(OR(AND(Coverage="BijzPP_voor",C44&gt;GrensLeeftijdDekking-1),AND(Coverage="BijzPP_na",C44&lt;GrensLeeftijdDekking)),0,IF(IsLevenslang,1,IF(E44&lt;EindLeeftijdJaarUitkering,1,0)))</f>
        <v>0</v>
      </c>
      <c r="I44" s="5" t="n">
        <f aca="false">(IF(StijgendeFunctieMeenemen=SchalingsfactorMeenemen,1,0)+IF(OR(StijgendeFunctieMeenemen,SchalingsfactorMeenemen),IF(StijgendeFunctieMeenemen,F44,0)*IF(SchalingsfactorMeenemen,SchalingsfactorPercentage,1),0))*(1+StijgingDalingUitkering)^(B44-1)</f>
        <v>11.6511607167637</v>
      </c>
      <c r="K44" s="1" t="n">
        <f aca="false">A44</f>
        <v>40</v>
      </c>
      <c r="L44" s="15" t="n">
        <f aca="false">VLOOKUP(K44,RTS,2,0)</f>
        <v>0.02036</v>
      </c>
      <c r="M44" s="5" t="n">
        <f aca="false">(1/(1+L44))^K44</f>
        <v>0.446542701070254</v>
      </c>
      <c r="N44" s="5" t="n">
        <f aca="false">IF($C44&gt;Eindleeftijd,1,VLOOKUP($C44,Ervaringssterfte,2,0))</f>
        <v>0.8773</v>
      </c>
      <c r="O44" s="5" t="n">
        <f aca="false">IF($C44&gt;Eindleeftijd,1,VLOOKUP($C44,qx,$B44-StartjaarTafels+2,0))</f>
        <v>0.0260980846</v>
      </c>
      <c r="P44" s="5" t="n">
        <f aca="false">1-N44*O44</f>
        <v>0.97710415038042</v>
      </c>
      <c r="Q44" s="5" t="n">
        <f aca="false">IF($K44=1,P44,Q43*P44)</f>
        <v>0.814272412877503</v>
      </c>
      <c r="R44" s="5" t="n">
        <f aca="false">IF($E44&gt;Eindleeftijd,1,VLOOKUP($E44,Ervaringssterfte,5,0))</f>
        <v>0.854964</v>
      </c>
      <c r="S44" s="74" t="n">
        <f aca="false">IF($E44&gt;Eindleeftijd,1,VLOOKUP($E44,qy,$B44-StartjaarTafels+2,0))</f>
        <v>0.00982240983208649</v>
      </c>
      <c r="T44" s="5" t="n">
        <f aca="false">1-R44*S44</f>
        <v>0.99160219320032</v>
      </c>
      <c r="U44" s="5" t="n">
        <f aca="false">IF($K44=1,T44,U43*T44)</f>
        <v>0.909082450149644</v>
      </c>
      <c r="V44" s="5" t="n">
        <f aca="false">$M44*U44*I44*H44</f>
        <v>0</v>
      </c>
      <c r="W44" s="92" t="n">
        <f aca="false">Q44*U44</f>
        <v>0.740240760187943</v>
      </c>
      <c r="X44" s="5" t="n">
        <f aca="false">M44*W44*I44*H44</f>
        <v>0</v>
      </c>
      <c r="Y44" s="9" t="n">
        <f aca="false">V44-X44</f>
        <v>0</v>
      </c>
      <c r="Z44" s="93" t="n">
        <f aca="false">IF(C44=StartLeeftijdJaarUitkering,1,IF(C44 &gt; StartLeeftijdJaarUitkering, Z43*T44, VLOOKUP(C44,Gehuwdheid,2,0)))</f>
        <v>0.941884159262069</v>
      </c>
      <c r="AA44" s="93" t="n">
        <f aca="false">IF(K44=1,0,AC44*(T44))</f>
        <v>0.146968808064423</v>
      </c>
      <c r="AB44" s="93" t="n">
        <f aca="false">(1-P44)*Z44*IF(K44=1,1,Q43)</f>
        <v>0.0179714500550595</v>
      </c>
      <c r="AC44" s="93" t="n">
        <f aca="false">IF(K44=1,0,AB43+AA43)</f>
        <v>0.148213476202682</v>
      </c>
      <c r="AD44" s="93" t="n">
        <f aca="false">IF(K44=1,0,AC44*M43*I43*H43)</f>
        <v>0</v>
      </c>
      <c r="AE44" s="93" t="n">
        <f aca="false">$M44*Q44*I44*H44</f>
        <v>0</v>
      </c>
      <c r="AF44" s="93" t="n">
        <f aca="false">1-U44</f>
        <v>0.0909175498503564</v>
      </c>
      <c r="AG44" s="93" t="n">
        <f aca="false">AE44*AF44</f>
        <v>0</v>
      </c>
      <c r="AH44" s="93" t="n">
        <f aca="false">IF(C44=StartLeeftijdJaarUitkering,1,IF(C44 &gt; StartLeeftijdJaarUitkering, AH43*T44, VLOOKUP(C44,Gehuwdheid_ongehuwd,2,0)))</f>
        <v>0.941884159262069</v>
      </c>
      <c r="AI44" s="93" t="n">
        <f aca="false">AE44*(1-Z44)</f>
        <v>0</v>
      </c>
      <c r="AJ44" s="93" t="n">
        <f aca="false">AE44*(1-AH44)</f>
        <v>0</v>
      </c>
      <c r="AL44" s="1" t="n">
        <f aca="false">K44-1</f>
        <v>39</v>
      </c>
      <c r="AM44" s="15" t="n">
        <f aca="false">IF(AL44=0,0,VLOOKUP(AL44,RTS,2,0))</f>
        <v>0.02027</v>
      </c>
      <c r="AN44" s="5" t="n">
        <f aca="false">(1/(1+AM44))^AL44</f>
        <v>0.457204443643087</v>
      </c>
      <c r="AO44" s="5" t="n">
        <f aca="false">IF(AL44=0,0,IF($C44&gt;Eindleeftijd,1,VLOOKUP($C44-1,Ervaringssterfte,2,0)))</f>
        <v>0.8673</v>
      </c>
      <c r="AP44" s="5" t="n">
        <f aca="false">IF(AL44=0,0,IF($C44&gt;Eindleeftijd,1,VLOOKUP($C44-1,qx,$B44-1-StartjaarTafels+2,0)))</f>
        <v>0.0227790602</v>
      </c>
      <c r="AQ44" s="5" t="n">
        <f aca="false">1-AO44*AP44</f>
        <v>0.98024372108854</v>
      </c>
      <c r="AR44" s="5" t="n">
        <f aca="false">IF($AL44=0,AQ44,AR43*AQ44)</f>
        <v>0.833352731702633</v>
      </c>
      <c r="AS44" s="5" t="n">
        <f aca="false">IF(AL44=0,0,IF($E44&gt;Eindleeftijd,1,VLOOKUP($E44-1,Ervaringssterfte,5,0)))</f>
        <v>0.847341</v>
      </c>
      <c r="AT44" s="5" t="n">
        <f aca="false">IF(AL44=0,0,IF($E44&gt;Eindleeftijd,1,VLOOKUP($E44-1,qy,$B44-1-StartjaarTafels+2,0)))</f>
        <v>0.00888572740620952</v>
      </c>
      <c r="AU44" s="5" t="n">
        <f aca="false">1-AS44*AT44</f>
        <v>0.992470758853895</v>
      </c>
      <c r="AV44" s="5" t="n">
        <f aca="false">IF($AL44=0,AU44,AV43*AU44)</f>
        <v>0.916781403251691</v>
      </c>
      <c r="AW44" s="5" t="n">
        <f aca="false">$AN44*AV44*I44*H44</f>
        <v>0</v>
      </c>
      <c r="AX44" s="5" t="n">
        <f aca="false">AR44*AV44</f>
        <v>0.76400228677397</v>
      </c>
      <c r="AY44" s="5" t="n">
        <f aca="false">AN44*AX44*I44*H44</f>
        <v>0</v>
      </c>
      <c r="AZ44" s="9" t="n">
        <f aca="false">AW44-AY44</f>
        <v>0</v>
      </c>
      <c r="BA44" s="93" t="n">
        <f aca="false">$AN44*AR44*I44*H44</f>
        <v>0</v>
      </c>
      <c r="BB44" s="93" t="n">
        <f aca="false">1-AV44</f>
        <v>0.0832185967483092</v>
      </c>
      <c r="BC44" s="93" t="n">
        <f aca="false">BA44*BB44</f>
        <v>0</v>
      </c>
      <c r="BD44" s="93" t="n">
        <f aca="false">IF(C44=StartLeeftijdJaarUitkering,1,IF($C44 &gt; StartLeeftijdJaarUitkering, BD43*AU44, VLOOKUP($C44,Gehuwdheid,2,0)))</f>
        <v>0.946889034822373</v>
      </c>
      <c r="BE44" s="93" t="n">
        <f aca="false">IF(C44=StartLeeftijdJaarUitkering,1,IF($C44 &gt; StartLeeftijdJaarUitkering, BE43*AU44, VLOOKUP($C44,Gehuwdheid_ongehuwd,2,0)))</f>
        <v>0.946889034822373</v>
      </c>
      <c r="BF44" s="93" t="n">
        <f aca="false">BA44*(1-BD44)</f>
        <v>0</v>
      </c>
      <c r="BG44" s="93" t="n">
        <f aca="false">BA44*(1-BE44)</f>
        <v>0</v>
      </c>
      <c r="BI44" s="1" t="n">
        <f aca="false">A44</f>
        <v>40</v>
      </c>
      <c r="BJ44" s="15" t="n">
        <f aca="false">VLOOKUP(BI44,RTS,2,0)</f>
        <v>0.02036</v>
      </c>
      <c r="BK44" s="5" t="n">
        <f aca="false">(1/(1+BJ44))^BI44</f>
        <v>0.446542701070254</v>
      </c>
      <c r="BL44" s="5" t="n">
        <f aca="false">IF($C44&gt;Eindleeftijd,1,VLOOKUP($C44,Ervaringssterfte,3,0))</f>
        <v>0.8887</v>
      </c>
      <c r="BM44" s="5" t="n">
        <f aca="false">IF($C44&gt;Eindleeftijd,1,VLOOKUP($C44,qy,$B44-StartjaarTafels+2,0))</f>
        <v>0.0154542178541488</v>
      </c>
      <c r="BN44" s="5" t="n">
        <f aca="false">1-BL44*BM44</f>
        <v>0.986265836593018</v>
      </c>
      <c r="BO44" s="5" t="n">
        <f aca="false">IF($A44=1,BN44,BO43*BN44)</f>
        <v>0.872263117981636</v>
      </c>
      <c r="BP44" s="5" t="n">
        <f aca="false">IF($D44&gt;Eindleeftijd,1,VLOOKUP($D44,Ervaringssterfte,4,0))</f>
        <v>0.886842</v>
      </c>
      <c r="BQ44" s="5" t="n">
        <f aca="false">IF($D44&gt;Eindleeftijd,1,VLOOKUP($D44,qx,$B44-StartjaarTafels+2,0))</f>
        <v>0.0357471971</v>
      </c>
      <c r="BR44" s="5" t="n">
        <f aca="false">1-BP44*BQ44</f>
        <v>0.968297884229442</v>
      </c>
      <c r="BS44" s="5" t="n">
        <f aca="false">IF($BI44=1,BR44,BS43*BR44)</f>
        <v>0.762773030305593</v>
      </c>
      <c r="BT44" s="5" t="n">
        <f aca="false">$BK44*BS44*I44*G44</f>
        <v>0</v>
      </c>
      <c r="BU44" s="74" t="n">
        <f aca="false">BO44*BS44</f>
        <v>0.665338781726658</v>
      </c>
      <c r="BV44" s="5" t="n">
        <f aca="false">BK44*BU44*I44*G44</f>
        <v>0</v>
      </c>
      <c r="BW44" s="9" t="n">
        <f aca="false">BT44-BV44</f>
        <v>0</v>
      </c>
      <c r="BX44" s="93" t="n">
        <f aca="false">IF(C44=StartLeeftijdJaarUitkering,1,IF(C44 &gt; StartLeeftijdJaarUitkering, BX43*BR44, VLOOKUP(C44,Gehuwdheid,3,0)))</f>
        <v>0.824736917640305</v>
      </c>
      <c r="BY44" s="93" t="n">
        <f aca="false">IF(BI44=1,0,CA44*(BR44))</f>
        <v>0.0860968252962764</v>
      </c>
      <c r="BZ44" s="93" t="n">
        <f aca="false">(1-BN44)*BX44*IF(BI44=1,1,BO43)</f>
        <v>0.0100177725113896</v>
      </c>
      <c r="CA44" s="93" t="n">
        <f aca="false">IF(BI44=1,0,BZ43+BY43)</f>
        <v>0.0889156391834843</v>
      </c>
      <c r="CB44" s="93" t="n">
        <f aca="false">IF(BI44=1,0,CA44*BK43*I43*G43)</f>
        <v>0</v>
      </c>
      <c r="CC44" s="93" t="n">
        <f aca="false">$BK44*BO44*I44*G44</f>
        <v>0</v>
      </c>
      <c r="CD44" s="93" t="n">
        <f aca="false">1-BS44</f>
        <v>0.237226969694407</v>
      </c>
      <c r="CE44" s="93" t="n">
        <f aca="false">CC44*CD44</f>
        <v>0</v>
      </c>
      <c r="CF44" s="93" t="n">
        <f aca="false">IF(C44=StartLeeftijdJaarUitkering,1,IF($C44 &gt; StartLeeftijdJaarUitkering, CF43*BR44, VLOOKUP($C44,Gehuwdheid_ongehuwd,3,0)))</f>
        <v>0.824736917640305</v>
      </c>
      <c r="CG44" s="93" t="n">
        <f aca="false">CC44*(1-BX44)</f>
        <v>0</v>
      </c>
      <c r="CH44" s="93" t="n">
        <f aca="false">CC44*(1-CF44)</f>
        <v>0</v>
      </c>
      <c r="CJ44" s="1" t="n">
        <f aca="false">BI44-1</f>
        <v>39</v>
      </c>
      <c r="CK44" s="15" t="n">
        <f aca="false">IF(CJ44=0,0,VLOOKUP(CJ44,RTS,2,0))</f>
        <v>0.02027</v>
      </c>
      <c r="CL44" s="5" t="n">
        <f aca="false">(1/(1+CK44))^CJ44</f>
        <v>0.457204443643087</v>
      </c>
      <c r="CM44" s="5" t="n">
        <f aca="false">IF(CJ44=0,0,IF($C44&gt;Eindleeftijd,1,VLOOKUP($C44-1,Ervaringssterfte,3,0)))</f>
        <v>0.8826</v>
      </c>
      <c r="CN44" s="5" t="n">
        <f aca="false">IF(CJ44=0,0,IF($C44&gt;Eindleeftijd,1,VLOOKUP($C44-1,qy,$B44-1-StartjaarTafels+2,0)))</f>
        <v>0.0132369491288794</v>
      </c>
      <c r="CO44" s="5" t="n">
        <f aca="false">1-CM44*CN44</f>
        <v>0.988317068698851</v>
      </c>
      <c r="CP44" s="5" t="n">
        <f aca="false">IF($CJ44=0,CO44,CP43*CO44)</f>
        <v>0.884409745951258</v>
      </c>
      <c r="CQ44" s="5" t="n">
        <f aca="false">IF(CJ44=0,0,IF($D44&gt;Eindleeftijd,1,VLOOKUP($D44-1,Ervaringssterfte,4,0)))</f>
        <v>0.876843</v>
      </c>
      <c r="CR44" s="5" t="n">
        <f aca="false">IF(CJ44=0,0,IF($D44&gt;Eindleeftijd,1,VLOOKUP($D44-1,qx,$B44-1-StartjaarTafels+2,0)))</f>
        <v>0.0314965444</v>
      </c>
      <c r="CS44" s="5" t="n">
        <f aca="false">1-CQ44*CR44</f>
        <v>0.972382475518671</v>
      </c>
      <c r="CT44" s="5" t="n">
        <f aca="false">IF($CJ44=0,CS44,CT43*CS44)</f>
        <v>0.787746253223095</v>
      </c>
      <c r="CU44" s="5" t="n">
        <f aca="false">IF(OR(Methode_partnerpensioen="Bepaald",C44&gt;=Eindleeftijd),1,VLOOKUP(C44-1,Gehuwdheid,3,0))</f>
        <v>1</v>
      </c>
      <c r="CV44" s="5" t="n">
        <f aca="false">$CL44*CT44*I44*G44*CU44</f>
        <v>0</v>
      </c>
      <c r="CW44" s="5" t="n">
        <f aca="false">CP44*CT44*CU44</f>
        <v>0.696690463687093</v>
      </c>
      <c r="CX44" s="5" t="n">
        <f aca="false">CL44*CW44*I44*G44</f>
        <v>0</v>
      </c>
      <c r="CY44" s="9" t="n">
        <f aca="false">CV44-CX44</f>
        <v>0</v>
      </c>
      <c r="CZ44" s="93" t="n">
        <f aca="false">$CL44*CP44*I44*G44</f>
        <v>0</v>
      </c>
      <c r="DA44" s="93" t="n">
        <f aca="false">1-CT44</f>
        <v>0.212253746776905</v>
      </c>
      <c r="DB44" s="93" t="n">
        <f aca="false">CZ44*DA44</f>
        <v>0</v>
      </c>
      <c r="DC44" s="93" t="n">
        <f aca="false">IF(C44=StartLeeftijdJaarUitkering,1,IF($C44 &gt; StartLeeftijdJaarUitkering, DC43*CS44, VLOOKUP($C44,Gehuwdheid,3,0)))</f>
        <v>0.845073554027653</v>
      </c>
      <c r="DD44" s="93" t="n">
        <f aca="false">IF(C44=StartLeeftijdJaarUitkering,1,IF($C44 &gt; StartLeeftijdJaarUitkering, DD43*CS44, VLOOKUP($C44,Gehuwdheid_ongehuwd,3,0)))</f>
        <v>0.845073554027653</v>
      </c>
      <c r="DE44" s="93" t="n">
        <f aca="false">CZ44*(1-DC44)</f>
        <v>0</v>
      </c>
      <c r="DF44" s="93" t="n">
        <f aca="false">CZ44*(1-DD44)</f>
        <v>0</v>
      </c>
    </row>
    <row r="45" customFormat="false" ht="15" hidden="false" customHeight="true" outlineLevel="0" collapsed="false">
      <c r="A45" s="1" t="n">
        <f aca="false">A44+1</f>
        <v>41</v>
      </c>
      <c r="B45" s="1" t="n">
        <f aca="false">IF(A45=1,Berekeningsjaar,B44+1)</f>
        <v>2066</v>
      </c>
      <c r="C45" s="1" t="n">
        <f aca="false">IF(A45=1,LeeftijdJaarBerDatum,C44+1)</f>
        <v>81</v>
      </c>
      <c r="D45" s="1" t="n">
        <f aca="false">C45+Leeftijdsverschil_vm</f>
        <v>83</v>
      </c>
      <c r="E45" s="1" t="n">
        <f aca="false">C45-Leeftijdsverschil_mv</f>
        <v>78</v>
      </c>
      <c r="F45" s="5" t="n">
        <f aca="false">MIN(1,A45/Spreidingsduur)</f>
        <v>1</v>
      </c>
      <c r="G45" s="5" t="n">
        <f aca="false">IF(OR(AND(Coverage="BijzPP_voor",C45&gt;GrensLeeftijdDekking-1),AND(Coverage="BijzPP_na",C45&lt;GrensLeeftijdDekking)),0,IF(IsLevenslang,1,IF(D45&lt;EindLeeftijdJaarUitkering,1,0)))</f>
        <v>0</v>
      </c>
      <c r="H45" s="5" t="n">
        <f aca="false">IF(OR(AND(Coverage="BijzPP_voor",C45&gt;GrensLeeftijdDekking-1),AND(Coverage="BijzPP_na",C45&lt;GrensLeeftijdDekking)),0,IF(IsLevenslang,1,IF(E45&lt;EindLeeftijdJaarUitkering,1,0)))</f>
        <v>0</v>
      </c>
      <c r="I45" s="5" t="n">
        <f aca="false">(IF(StijgendeFunctieMeenemen=SchalingsfactorMeenemen,1,0)+IF(OR(StijgendeFunctieMeenemen,SchalingsfactorMeenemen),IF(StijgendeFunctieMeenemen,F45,0)*IF(SchalingsfactorMeenemen,SchalingsfactorPercentage,1),0))*(1+StijgingDalingUitkering)^(B45-1)</f>
        <v>11.6511607167637</v>
      </c>
      <c r="K45" s="1" t="n">
        <f aca="false">A45</f>
        <v>41</v>
      </c>
      <c r="L45" s="15" t="n">
        <f aca="false">VLOOKUP(K45,RTS,2,0)</f>
        <v>0.02044</v>
      </c>
      <c r="M45" s="91" t="n">
        <f aca="false">(1/(1+L45))^K45</f>
        <v>0.436228024635262</v>
      </c>
      <c r="N45" s="5" t="n">
        <f aca="false">IF($C45&gt;Eindleeftijd,1,VLOOKUP($C45,Ervaringssterfte,2,0))</f>
        <v>0.8857</v>
      </c>
      <c r="O45" s="5" t="n">
        <f aca="false">IF($C45&gt;Eindleeftijd,1,VLOOKUP($C45,qx,$B45-StartjaarTafels+2,0))</f>
        <v>0.0304680048</v>
      </c>
      <c r="P45" s="5" t="n">
        <f aca="false">1-N45*O45</f>
        <v>0.97301448814864</v>
      </c>
      <c r="Q45" s="5" t="n">
        <f aca="false">IF($K45=1,P45,Q44*P45)</f>
        <v>0.792298855029562</v>
      </c>
      <c r="R45" s="5" t="n">
        <f aca="false">IF($E45&gt;Eindleeftijd,1,VLOOKUP($E45,Ervaringssterfte,5,0))</f>
        <v>0.865755</v>
      </c>
      <c r="S45" s="74" t="n">
        <f aca="false">IF($E45&gt;Eindleeftijd,1,VLOOKUP($E45,qy,$B45-StartjaarTafels+2,0))</f>
        <v>0.0110806949178017</v>
      </c>
      <c r="T45" s="5" t="n">
        <f aca="false">1-R45*S45</f>
        <v>0.990406832971439</v>
      </c>
      <c r="U45" s="5" t="n">
        <f aca="false">IF($K45=1,T45,U44*T45)</f>
        <v>0.900361470362624</v>
      </c>
      <c r="V45" s="5" t="n">
        <f aca="false">$M45*U45*I45*H45</f>
        <v>0</v>
      </c>
      <c r="W45" s="92" t="n">
        <f aca="false">Q45*U45</f>
        <v>0.71335536208104</v>
      </c>
      <c r="X45" s="5" t="n">
        <f aca="false">M45*W45*I45*H45</f>
        <v>0</v>
      </c>
      <c r="Y45" s="9" t="n">
        <f aca="false">V45-X45</f>
        <v>0</v>
      </c>
      <c r="Z45" s="93" t="n">
        <f aca="false">IF(C45=StartLeeftijdJaarUitkering,1,IF(C45 &gt; StartLeeftijdJaarUitkering, Z44*T45, VLOOKUP(C45,Gehuwdheid,2,0)))</f>
        <v>0.932848507200712</v>
      </c>
      <c r="AA45" s="93" t="n">
        <f aca="false">IF(K45=1,0,AC45*(T45))</f>
        <v>0.163357958673608</v>
      </c>
      <c r="AB45" s="93" t="n">
        <f aca="false">(1-P45)*Z45*IF(K45=1,1,Q44)</f>
        <v>0.0204980006363406</v>
      </c>
      <c r="AC45" s="93" t="n">
        <f aca="false">IF(K45=1,0,AB44+AA44)</f>
        <v>0.164940258119482</v>
      </c>
      <c r="AD45" s="93" t="n">
        <f aca="false">IF(K45=1,0,AC45*M44*I44*H44)</f>
        <v>0</v>
      </c>
      <c r="AE45" s="93" t="n">
        <f aca="false">$M45*Q45*I45*H45</f>
        <v>0</v>
      </c>
      <c r="AF45" s="93" t="n">
        <f aca="false">1-U45</f>
        <v>0.0996385296373757</v>
      </c>
      <c r="AG45" s="93" t="n">
        <f aca="false">AE45*AF45</f>
        <v>0</v>
      </c>
      <c r="AH45" s="93" t="n">
        <f aca="false">IF(C45=StartLeeftijdJaarUitkering,1,IF(C45 &gt; StartLeeftijdJaarUitkering, AH44*T45, VLOOKUP(C45,Gehuwdheid_ongehuwd,2,0)))</f>
        <v>0.932848507200712</v>
      </c>
      <c r="AI45" s="93" t="n">
        <f aca="false">AE45*(1-Z45)</f>
        <v>0</v>
      </c>
      <c r="AJ45" s="93" t="n">
        <f aca="false">AE45*(1-AH45)</f>
        <v>0</v>
      </c>
      <c r="AL45" s="1" t="n">
        <f aca="false">K45-1</f>
        <v>40</v>
      </c>
      <c r="AM45" s="15" t="n">
        <f aca="false">IF(AL45=0,0,VLOOKUP(AL45,RTS,2,0))</f>
        <v>0.02036</v>
      </c>
      <c r="AN45" s="5" t="n">
        <f aca="false">(1/(1+AM45))^AL45</f>
        <v>0.446542701070254</v>
      </c>
      <c r="AO45" s="5" t="n">
        <f aca="false">IF(AL45=0,0,IF($C45&gt;Eindleeftijd,1,VLOOKUP($C45-1,Ervaringssterfte,2,0)))</f>
        <v>0.8773</v>
      </c>
      <c r="AP45" s="5" t="n">
        <f aca="false">IF(AL45=0,0,IF($C45&gt;Eindleeftijd,1,VLOOKUP($C45-1,qx,$B45-1-StartjaarTafels+2,0)))</f>
        <v>0.0260980846</v>
      </c>
      <c r="AQ45" s="5" t="n">
        <f aca="false">1-AO45*AP45</f>
        <v>0.97710415038042</v>
      </c>
      <c r="AR45" s="5" t="n">
        <f aca="false">IF($AL45=0,AQ45,AR44*AQ45)</f>
        <v>0.814272412877503</v>
      </c>
      <c r="AS45" s="5" t="n">
        <f aca="false">IF(AL45=0,0,IF($E45&gt;Eindleeftijd,1,VLOOKUP($E45-1,Ervaringssterfte,5,0)))</f>
        <v>0.854964</v>
      </c>
      <c r="AT45" s="5" t="n">
        <f aca="false">IF(AL45=0,0,IF($E45&gt;Eindleeftijd,1,VLOOKUP($E45-1,qy,$B45-1-StartjaarTafels+2,0)))</f>
        <v>0.00982240983208649</v>
      </c>
      <c r="AU45" s="5" t="n">
        <f aca="false">1-AS45*AT45</f>
        <v>0.99160219320032</v>
      </c>
      <c r="AV45" s="5" t="n">
        <f aca="false">IF($AL45=0,AU45,AV44*AU45)</f>
        <v>0.909082450149644</v>
      </c>
      <c r="AW45" s="5" t="n">
        <f aca="false">$AN45*AV45*I45*H45</f>
        <v>0</v>
      </c>
      <c r="AX45" s="5" t="n">
        <f aca="false">AR45*AV45</f>
        <v>0.740240760187943</v>
      </c>
      <c r="AY45" s="5" t="n">
        <f aca="false">AN45*AX45*I45*H45</f>
        <v>0</v>
      </c>
      <c r="AZ45" s="9" t="n">
        <f aca="false">AW45-AY45</f>
        <v>0</v>
      </c>
      <c r="BA45" s="93" t="n">
        <f aca="false">$AN45*AR45*I45*H45</f>
        <v>0</v>
      </c>
      <c r="BB45" s="93" t="n">
        <f aca="false">1-AV45</f>
        <v>0.0909175498503564</v>
      </c>
      <c r="BC45" s="93" t="n">
        <f aca="false">BA45*BB45</f>
        <v>0</v>
      </c>
      <c r="BD45" s="93" t="n">
        <f aca="false">IF(C45=StartLeeftijdJaarUitkering,1,IF($C45 &gt; StartLeeftijdJaarUitkering, BD44*AU45, VLOOKUP($C45,Gehuwdheid,2,0)))</f>
        <v>0.9389372436472</v>
      </c>
      <c r="BE45" s="93" t="n">
        <f aca="false">IF(C45=StartLeeftijdJaarUitkering,1,IF($C45 &gt; StartLeeftijdJaarUitkering, BE44*AU45, VLOOKUP($C45,Gehuwdheid_ongehuwd,2,0)))</f>
        <v>0.9389372436472</v>
      </c>
      <c r="BF45" s="93" t="n">
        <f aca="false">BA45*(1-BD45)</f>
        <v>0</v>
      </c>
      <c r="BG45" s="93" t="n">
        <f aca="false">BA45*(1-BE45)</f>
        <v>0</v>
      </c>
      <c r="BI45" s="1" t="n">
        <f aca="false">A45</f>
        <v>41</v>
      </c>
      <c r="BJ45" s="15" t="n">
        <f aca="false">VLOOKUP(BI45,RTS,2,0)</f>
        <v>0.02044</v>
      </c>
      <c r="BK45" s="5" t="n">
        <f aca="false">(1/(1+BJ45))^BI45</f>
        <v>0.436228024635262</v>
      </c>
      <c r="BL45" s="5" t="n">
        <f aca="false">IF($C45&gt;Eindleeftijd,1,VLOOKUP($C45,Ervaringssterfte,3,0))</f>
        <v>0.8952</v>
      </c>
      <c r="BM45" s="5" t="n">
        <f aca="false">IF($C45&gt;Eindleeftijd,1,VLOOKUP($C45,qy,$B45-StartjaarTafels+2,0))</f>
        <v>0.0179055554296588</v>
      </c>
      <c r="BN45" s="5" t="n">
        <f aca="false">1-BL45*BM45</f>
        <v>0.98397094677937</v>
      </c>
      <c r="BO45" s="5" t="n">
        <f aca="false">IF($A45=1,BN45,BO44*BN45)</f>
        <v>0.858281566041115</v>
      </c>
      <c r="BP45" s="5" t="n">
        <f aca="false">IF($D45&gt;Eindleeftijd,1,VLOOKUP($D45,Ervaringssterfte,4,0))</f>
        <v>0.896148</v>
      </c>
      <c r="BQ45" s="5" t="n">
        <f aca="false">IF($D45&gt;Eindleeftijd,1,VLOOKUP($D45,qx,$B45-StartjaarTafels+2,0))</f>
        <v>0.0414017943</v>
      </c>
      <c r="BR45" s="5" t="n">
        <f aca="false">1-BP45*BQ45</f>
        <v>0.962897864841644</v>
      </c>
      <c r="BS45" s="5" t="n">
        <f aca="false">IF($BI45=1,BR45,BS44*BR45)</f>
        <v>0.734472522240046</v>
      </c>
      <c r="BT45" s="5" t="n">
        <f aca="false">$BK45*BS45*I45*G45</f>
        <v>0</v>
      </c>
      <c r="BU45" s="74" t="n">
        <f aca="false">BO45*BS45</f>
        <v>0.630384226602354</v>
      </c>
      <c r="BV45" s="5" t="n">
        <f aca="false">BK45*BU45*I45*G45</f>
        <v>0</v>
      </c>
      <c r="BW45" s="9" t="n">
        <f aca="false">BT45-BV45</f>
        <v>0</v>
      </c>
      <c r="BX45" s="93" t="n">
        <f aca="false">IF(C45=StartLeeftijdJaarUitkering,1,IF(C45 &gt; StartLeeftijdJaarUitkering, BX44*BR45, VLOOKUP(C45,Gehuwdheid,3,0)))</f>
        <v>0.794137417051928</v>
      </c>
      <c r="BY45" s="93" t="n">
        <f aca="false">IF(BI45=1,0,CA45*(BR45))</f>
        <v>0.0925485410091149</v>
      </c>
      <c r="BZ45" s="93" t="n">
        <f aca="false">(1-BN45)*BX45*IF(BI45=1,1,BO44)</f>
        <v>0.0111032735444225</v>
      </c>
      <c r="CA45" s="93" t="n">
        <f aca="false">IF(BI45=1,0,BZ44+BY44)</f>
        <v>0.096114597807666</v>
      </c>
      <c r="CB45" s="93" t="n">
        <f aca="false">IF(BI45=1,0,CA45*BK44*I44*G44)</f>
        <v>0</v>
      </c>
      <c r="CC45" s="93" t="n">
        <f aca="false">$BK45*BO45*I45*G45</f>
        <v>0</v>
      </c>
      <c r="CD45" s="93" t="n">
        <f aca="false">1-BS45</f>
        <v>0.265527477759954</v>
      </c>
      <c r="CE45" s="93" t="n">
        <f aca="false">CC45*CD45</f>
        <v>0</v>
      </c>
      <c r="CF45" s="93" t="n">
        <f aca="false">IF(C45=StartLeeftijdJaarUitkering,1,IF($C45 &gt; StartLeeftijdJaarUitkering, CF44*BR45, VLOOKUP($C45,Gehuwdheid_ongehuwd,3,0)))</f>
        <v>0.794137417051928</v>
      </c>
      <c r="CG45" s="93" t="n">
        <f aca="false">CC45*(1-BX45)</f>
        <v>0</v>
      </c>
      <c r="CH45" s="93" t="n">
        <f aca="false">CC45*(1-CF45)</f>
        <v>0</v>
      </c>
      <c r="CJ45" s="1" t="n">
        <f aca="false">BI45-1</f>
        <v>40</v>
      </c>
      <c r="CK45" s="15" t="n">
        <f aca="false">IF(CJ45=0,0,VLOOKUP(CJ45,RTS,2,0))</f>
        <v>0.02036</v>
      </c>
      <c r="CL45" s="5" t="n">
        <f aca="false">(1/(1+CK45))^CJ45</f>
        <v>0.446542701070254</v>
      </c>
      <c r="CM45" s="5" t="n">
        <f aca="false">IF(CJ45=0,0,IF($C45&gt;Eindleeftijd,1,VLOOKUP($C45-1,Ervaringssterfte,3,0)))</f>
        <v>0.8887</v>
      </c>
      <c r="CN45" s="5" t="n">
        <f aca="false">IF(CJ45=0,0,IF($C45&gt;Eindleeftijd,1,VLOOKUP($C45-1,qy,$B45-1-StartjaarTafels+2,0)))</f>
        <v>0.0154542178541488</v>
      </c>
      <c r="CO45" s="5" t="n">
        <f aca="false">1-CM45*CN45</f>
        <v>0.986265836593018</v>
      </c>
      <c r="CP45" s="5" t="n">
        <f aca="false">IF($CJ45=0,CO45,CP44*CO45)</f>
        <v>0.872263117981636</v>
      </c>
      <c r="CQ45" s="5" t="n">
        <f aca="false">IF(CJ45=0,0,IF($D45&gt;Eindleeftijd,1,VLOOKUP($D45-1,Ervaringssterfte,4,0)))</f>
        <v>0.886842</v>
      </c>
      <c r="CR45" s="5" t="n">
        <f aca="false">IF(CJ45=0,0,IF($D45&gt;Eindleeftijd,1,VLOOKUP($D45-1,qx,$B45-1-StartjaarTafels+2,0)))</f>
        <v>0.0357471971</v>
      </c>
      <c r="CS45" s="5" t="n">
        <f aca="false">1-CQ45*CR45</f>
        <v>0.968297884229442</v>
      </c>
      <c r="CT45" s="5" t="n">
        <f aca="false">IF($CJ45=0,CS45,CT44*CS45)</f>
        <v>0.762773030305593</v>
      </c>
      <c r="CU45" s="5" t="n">
        <f aca="false">IF(OR(Methode_partnerpensioen="Bepaald",C45&gt;=Eindleeftijd),1,VLOOKUP(C45-1,Gehuwdheid,3,0))</f>
        <v>1</v>
      </c>
      <c r="CV45" s="5" t="n">
        <f aca="false">$CL45*CT45*I45*G45*CU45</f>
        <v>0</v>
      </c>
      <c r="CW45" s="5" t="n">
        <f aca="false">CP45*CT45*CU45</f>
        <v>0.665338781726658</v>
      </c>
      <c r="CX45" s="5" t="n">
        <f aca="false">CL45*CW45*I45*G45</f>
        <v>0</v>
      </c>
      <c r="CY45" s="9" t="n">
        <f aca="false">CV45-CX45</f>
        <v>0</v>
      </c>
      <c r="CZ45" s="93" t="n">
        <f aca="false">$CL45*CP45*I45*G45</f>
        <v>0</v>
      </c>
      <c r="DA45" s="93" t="n">
        <f aca="false">1-CT45</f>
        <v>0.237226969694407</v>
      </c>
      <c r="DB45" s="93" t="n">
        <f aca="false">CZ45*DA45</f>
        <v>0</v>
      </c>
      <c r="DC45" s="93" t="n">
        <f aca="false">IF(C45=StartLeeftijdJaarUitkering,1,IF($C45 &gt; StartLeeftijdJaarUitkering, DC44*CS45, VLOOKUP($C45,Gehuwdheid,3,0)))</f>
        <v>0.818282934383231</v>
      </c>
      <c r="DD45" s="93" t="n">
        <f aca="false">IF(C45=StartLeeftijdJaarUitkering,1,IF($C45 &gt; StartLeeftijdJaarUitkering, DD44*CS45, VLOOKUP($C45,Gehuwdheid_ongehuwd,3,0)))</f>
        <v>0.818282934383231</v>
      </c>
      <c r="DE45" s="93" t="n">
        <f aca="false">CZ45*(1-DC45)</f>
        <v>0</v>
      </c>
      <c r="DF45" s="93" t="n">
        <f aca="false">CZ45*(1-DD45)</f>
        <v>0</v>
      </c>
    </row>
    <row r="46" customFormat="false" ht="15" hidden="false" customHeight="true" outlineLevel="0" collapsed="false">
      <c r="A46" s="1" t="n">
        <f aca="false">A45+1</f>
        <v>42</v>
      </c>
      <c r="B46" s="1" t="n">
        <f aca="false">IF(A46=1,Berekeningsjaar,B45+1)</f>
        <v>2067</v>
      </c>
      <c r="C46" s="1" t="n">
        <f aca="false">IF(A46=1,LeeftijdJaarBerDatum,C45+1)</f>
        <v>82</v>
      </c>
      <c r="D46" s="1" t="n">
        <f aca="false">C46+Leeftijdsverschil_vm</f>
        <v>84</v>
      </c>
      <c r="E46" s="1" t="n">
        <f aca="false">C46-Leeftijdsverschil_mv</f>
        <v>79</v>
      </c>
      <c r="F46" s="5" t="n">
        <f aca="false">MIN(1,A46/Spreidingsduur)</f>
        <v>1</v>
      </c>
      <c r="G46" s="5" t="n">
        <f aca="false">IF(OR(AND(Coverage="BijzPP_voor",C46&gt;GrensLeeftijdDekking-1),AND(Coverage="BijzPP_na",C46&lt;GrensLeeftijdDekking)),0,IF(IsLevenslang,1,IF(D46&lt;EindLeeftijdJaarUitkering,1,0)))</f>
        <v>0</v>
      </c>
      <c r="H46" s="5" t="n">
        <f aca="false">IF(OR(AND(Coverage="BijzPP_voor",C46&gt;GrensLeeftijdDekking-1),AND(Coverage="BijzPP_na",C46&lt;GrensLeeftijdDekking)),0,IF(IsLevenslang,1,IF(E46&lt;EindLeeftijdJaarUitkering,1,0)))</f>
        <v>0</v>
      </c>
      <c r="I46" s="5" t="n">
        <f aca="false">(IF(StijgendeFunctieMeenemen=SchalingsfactorMeenemen,1,0)+IF(OR(StijgendeFunctieMeenemen,SchalingsfactorMeenemen),IF(StijgendeFunctieMeenemen,F46,0)*IF(SchalingsfactorMeenemen,SchalingsfactorPercentage,1),0))*(1+StijgingDalingUitkering)^(B46-1)</f>
        <v>11.6511607167637</v>
      </c>
      <c r="K46" s="1" t="n">
        <f aca="false">A46</f>
        <v>42</v>
      </c>
      <c r="L46" s="15" t="n">
        <f aca="false">VLOOKUP(K46,RTS,2,0)</f>
        <v>0.02052</v>
      </c>
      <c r="M46" s="5" t="n">
        <f aca="false">(1/(1+L46))^K46</f>
        <v>0.426084900722638</v>
      </c>
      <c r="N46" s="5" t="n">
        <f aca="false">IF($C46&gt;Eindleeftijd,1,VLOOKUP($C46,Ervaringssterfte,2,0))</f>
        <v>0.8958</v>
      </c>
      <c r="O46" s="5" t="n">
        <f aca="false">IF($C46&gt;Eindleeftijd,1,VLOOKUP($C46,qx,$B46-StartjaarTafels+2,0))</f>
        <v>0.0346314264</v>
      </c>
      <c r="P46" s="5" t="n">
        <f aca="false">1-N46*O46</f>
        <v>0.96897716823088</v>
      </c>
      <c r="Q46" s="5" t="n">
        <f aca="false">IF($K46=1,P46,Q45*P46)</f>
        <v>0.767719500939114</v>
      </c>
      <c r="R46" s="5" t="n">
        <f aca="false">IF($E46&gt;Eindleeftijd,1,VLOOKUP($E46,Ervaringssterfte,5,0))</f>
        <v>0.873774</v>
      </c>
      <c r="S46" s="74" t="n">
        <f aca="false">IF($E46&gt;Eindleeftijd,1,VLOOKUP($E46,qy,$B46-StartjaarTafels+2,0))</f>
        <v>0.0124696243140361</v>
      </c>
      <c r="T46" s="5" t="n">
        <f aca="false">1-R46*S46</f>
        <v>0.989104366484627</v>
      </c>
      <c r="U46" s="5" t="n">
        <f aca="false">IF($K46=1,T46,U45*T46)</f>
        <v>0.890551461750191</v>
      </c>
      <c r="V46" s="5" t="n">
        <f aca="false">$M46*U46*I46*H46</f>
        <v>0</v>
      </c>
      <c r="W46" s="92" t="n">
        <f aca="false">Q46*U46</f>
        <v>0.683693723775455</v>
      </c>
      <c r="X46" s="5" t="n">
        <f aca="false">M46*W46*I46*H46</f>
        <v>0</v>
      </c>
      <c r="Y46" s="9" t="n">
        <f aca="false">V46-X46</f>
        <v>0</v>
      </c>
      <c r="Z46" s="93" t="n">
        <f aca="false">IF(C46=StartLeeftijdJaarUitkering,1,IF(C46 &gt; StartLeeftijdJaarUitkering, Z45*T46, VLOOKUP(C46,Gehuwdheid,2,0)))</f>
        <v>0.92268453174089</v>
      </c>
      <c r="AA46" s="93" t="n">
        <f aca="false">IF(K46=1,0,AC46*(T46))</f>
        <v>0.18185273215769</v>
      </c>
      <c r="AB46" s="93" t="n">
        <f aca="false">(1-P46)*Z46*IF(K46=1,1,Q45)</f>
        <v>0.022678989819439</v>
      </c>
      <c r="AC46" s="93" t="n">
        <f aca="false">IF(K46=1,0,AB45+AA45)</f>
        <v>0.183855959309949</v>
      </c>
      <c r="AD46" s="93" t="n">
        <f aca="false">IF(K46=1,0,AC46*M45*I45*H45)</f>
        <v>0</v>
      </c>
      <c r="AE46" s="93" t="n">
        <f aca="false">$M46*Q46*I46*H46</f>
        <v>0</v>
      </c>
      <c r="AF46" s="93" t="n">
        <f aca="false">1-U46</f>
        <v>0.109448538249809</v>
      </c>
      <c r="AG46" s="93" t="n">
        <f aca="false">AE46*AF46</f>
        <v>0</v>
      </c>
      <c r="AH46" s="93" t="n">
        <f aca="false">IF(C46=StartLeeftijdJaarUitkering,1,IF(C46 &gt; StartLeeftijdJaarUitkering, AH45*T46, VLOOKUP(C46,Gehuwdheid_ongehuwd,2,0)))</f>
        <v>0.92268453174089</v>
      </c>
      <c r="AI46" s="93" t="n">
        <f aca="false">AE46*(1-Z46)</f>
        <v>0</v>
      </c>
      <c r="AJ46" s="93" t="n">
        <f aca="false">AE46*(1-AH46)</f>
        <v>0</v>
      </c>
      <c r="AL46" s="1" t="n">
        <f aca="false">K46-1</f>
        <v>41</v>
      </c>
      <c r="AM46" s="15" t="n">
        <f aca="false">IF(AL46=0,0,VLOOKUP(AL46,RTS,2,0))</f>
        <v>0.02044</v>
      </c>
      <c r="AN46" s="5" t="n">
        <f aca="false">(1/(1+AM46))^AL46</f>
        <v>0.436228024635262</v>
      </c>
      <c r="AO46" s="5" t="n">
        <f aca="false">IF(AL46=0,0,IF($C46&gt;Eindleeftijd,1,VLOOKUP($C46-1,Ervaringssterfte,2,0)))</f>
        <v>0.8857</v>
      </c>
      <c r="AP46" s="5" t="n">
        <f aca="false">IF(AL46=0,0,IF($C46&gt;Eindleeftijd,1,VLOOKUP($C46-1,qx,$B46-1-StartjaarTafels+2,0)))</f>
        <v>0.0304680048</v>
      </c>
      <c r="AQ46" s="5" t="n">
        <f aca="false">1-AO46*AP46</f>
        <v>0.97301448814864</v>
      </c>
      <c r="AR46" s="5" t="n">
        <f aca="false">IF($AL46=0,AQ46,AR45*AQ46)</f>
        <v>0.792298855029562</v>
      </c>
      <c r="AS46" s="5" t="n">
        <f aca="false">IF(AL46=0,0,IF($E46&gt;Eindleeftijd,1,VLOOKUP($E46-1,Ervaringssterfte,5,0)))</f>
        <v>0.865755</v>
      </c>
      <c r="AT46" s="5" t="n">
        <f aca="false">IF(AL46=0,0,IF($E46&gt;Eindleeftijd,1,VLOOKUP($E46-1,qy,$B46-1-StartjaarTafels+2,0)))</f>
        <v>0.0110806949178017</v>
      </c>
      <c r="AU46" s="5" t="n">
        <f aca="false">1-AS46*AT46</f>
        <v>0.990406832971439</v>
      </c>
      <c r="AV46" s="5" t="n">
        <f aca="false">IF($AL46=0,AU46,AV45*AU46)</f>
        <v>0.900361470362624</v>
      </c>
      <c r="AW46" s="5" t="n">
        <f aca="false">$AN46*AV46*I46*H46</f>
        <v>0</v>
      </c>
      <c r="AX46" s="5" t="n">
        <f aca="false">AR46*AV46</f>
        <v>0.71335536208104</v>
      </c>
      <c r="AY46" s="5" t="n">
        <f aca="false">AN46*AX46*I46*H46</f>
        <v>0</v>
      </c>
      <c r="AZ46" s="9" t="n">
        <f aca="false">AW46-AY46</f>
        <v>0</v>
      </c>
      <c r="BA46" s="93" t="n">
        <f aca="false">$AN46*AR46*I46*H46</f>
        <v>0</v>
      </c>
      <c r="BB46" s="93" t="n">
        <f aca="false">1-AV46</f>
        <v>0.0996385296373757</v>
      </c>
      <c r="BC46" s="93" t="n">
        <f aca="false">BA46*BB46</f>
        <v>0</v>
      </c>
      <c r="BD46" s="93" t="n">
        <f aca="false">IF(C46=StartLeeftijdJaarUitkering,1,IF($C46 &gt; StartLeeftijdJaarUitkering, BD45*AU46, VLOOKUP($C46,Gehuwdheid,2,0)))</f>
        <v>0.929929861839555</v>
      </c>
      <c r="BE46" s="93" t="n">
        <f aca="false">IF(C46=StartLeeftijdJaarUitkering,1,IF($C46 &gt; StartLeeftijdJaarUitkering, BE45*AU46, VLOOKUP($C46,Gehuwdheid_ongehuwd,2,0)))</f>
        <v>0.929929861839555</v>
      </c>
      <c r="BF46" s="93" t="n">
        <f aca="false">BA46*(1-BD46)</f>
        <v>0</v>
      </c>
      <c r="BG46" s="93" t="n">
        <f aca="false">BA46*(1-BE46)</f>
        <v>0</v>
      </c>
      <c r="BI46" s="1" t="n">
        <f aca="false">A46</f>
        <v>42</v>
      </c>
      <c r="BJ46" s="15" t="n">
        <f aca="false">VLOOKUP(BI46,RTS,2,0)</f>
        <v>0.02052</v>
      </c>
      <c r="BK46" s="5" t="n">
        <f aca="false">(1/(1+BJ46))^BI46</f>
        <v>0.426084900722638</v>
      </c>
      <c r="BL46" s="5" t="n">
        <f aca="false">IF($C46&gt;Eindleeftijd,1,VLOOKUP($C46,Ervaringssterfte,3,0))</f>
        <v>0.9013</v>
      </c>
      <c r="BM46" s="5" t="n">
        <f aca="false">IF($C46&gt;Eindleeftijd,1,VLOOKUP($C46,qy,$B46-StartjaarTafels+2,0))</f>
        <v>0.0208632091906329</v>
      </c>
      <c r="BN46" s="5" t="n">
        <f aca="false">1-BL46*BM46</f>
        <v>0.981195989556483</v>
      </c>
      <c r="BO46" s="5" t="n">
        <f aca="false">IF($A46=1,BN46,BO45*BN46)</f>
        <v>0.842142430509799</v>
      </c>
      <c r="BP46" s="5" t="n">
        <f aca="false">IF($D46&gt;Eindleeftijd,1,VLOOKUP($D46,Ervaringssterfte,4,0))</f>
        <v>0.90189</v>
      </c>
      <c r="BQ46" s="5" t="n">
        <f aca="false">IF($D46&gt;Eindleeftijd,1,VLOOKUP($D46,qx,$B46-StartjaarTafels+2,0))</f>
        <v>0.0476361068</v>
      </c>
      <c r="BR46" s="5" t="n">
        <f aca="false">1-BP46*BQ46</f>
        <v>0.957037471638148</v>
      </c>
      <c r="BS46" s="5" t="n">
        <f aca="false">IF($BI46=1,BR46,BS45*BR46)</f>
        <v>0.702917725672307</v>
      </c>
      <c r="BT46" s="5" t="n">
        <f aca="false">$BK46*BS46*I46*G46</f>
        <v>0</v>
      </c>
      <c r="BU46" s="74" t="n">
        <f aca="false">BO46*BS46</f>
        <v>0.591956841946097</v>
      </c>
      <c r="BV46" s="5" t="n">
        <f aca="false">BK46*BU46*I46*G46</f>
        <v>0</v>
      </c>
      <c r="BW46" s="9" t="n">
        <f aca="false">BT46-BV46</f>
        <v>0</v>
      </c>
      <c r="BX46" s="93" t="n">
        <f aca="false">IF(C46=StartLeeftijdJaarUitkering,1,IF(C46 &gt; StartLeeftijdJaarUitkering, BX45*BR46, VLOOKUP(C46,Gehuwdheid,3,0)))</f>
        <v>0.760019265748627</v>
      </c>
      <c r="BY46" s="93" t="n">
        <f aca="false">IF(BI46=1,0,CA46*(BR46))</f>
        <v>0.0991986705310237</v>
      </c>
      <c r="BZ46" s="93" t="n">
        <f aca="false">(1-BN46)*BX46*IF(BI46=1,1,BO45)</f>
        <v>0.0122660539363281</v>
      </c>
      <c r="CA46" s="93" t="n">
        <f aca="false">IF(BI46=1,0,BZ45+BY45)</f>
        <v>0.103651814553537</v>
      </c>
      <c r="CB46" s="93" t="n">
        <f aca="false">IF(BI46=1,0,CA46*BK45*I45*G45)</f>
        <v>0</v>
      </c>
      <c r="CC46" s="93" t="n">
        <f aca="false">$BK46*BO46*I46*G46</f>
        <v>0</v>
      </c>
      <c r="CD46" s="93" t="n">
        <f aca="false">1-BS46</f>
        <v>0.297082274327693</v>
      </c>
      <c r="CE46" s="93" t="n">
        <f aca="false">CC46*CD46</f>
        <v>0</v>
      </c>
      <c r="CF46" s="93" t="n">
        <f aca="false">IF(C46=StartLeeftijdJaarUitkering,1,IF($C46 &gt; StartLeeftijdJaarUitkering, CF45*BR46, VLOOKUP($C46,Gehuwdheid_ongehuwd,3,0)))</f>
        <v>0.760019265748627</v>
      </c>
      <c r="CG46" s="93" t="n">
        <f aca="false">CC46*(1-BX46)</f>
        <v>0</v>
      </c>
      <c r="CH46" s="93" t="n">
        <f aca="false">CC46*(1-CF46)</f>
        <v>0</v>
      </c>
      <c r="CJ46" s="1" t="n">
        <f aca="false">BI46-1</f>
        <v>41</v>
      </c>
      <c r="CK46" s="15" t="n">
        <f aca="false">IF(CJ46=0,0,VLOOKUP(CJ46,RTS,2,0))</f>
        <v>0.02044</v>
      </c>
      <c r="CL46" s="5" t="n">
        <f aca="false">(1/(1+CK46))^CJ46</f>
        <v>0.436228024635262</v>
      </c>
      <c r="CM46" s="5" t="n">
        <f aca="false">IF(CJ46=0,0,IF($C46&gt;Eindleeftijd,1,VLOOKUP($C46-1,Ervaringssterfte,3,0)))</f>
        <v>0.8952</v>
      </c>
      <c r="CN46" s="5" t="n">
        <f aca="false">IF(CJ46=0,0,IF($C46&gt;Eindleeftijd,1,VLOOKUP($C46-1,qy,$B46-1-StartjaarTafels+2,0)))</f>
        <v>0.0179055554296588</v>
      </c>
      <c r="CO46" s="5" t="n">
        <f aca="false">1-CM46*CN46</f>
        <v>0.98397094677937</v>
      </c>
      <c r="CP46" s="5" t="n">
        <f aca="false">IF($CJ46=0,CO46,CP45*CO46)</f>
        <v>0.858281566041115</v>
      </c>
      <c r="CQ46" s="5" t="n">
        <f aca="false">IF(CJ46=0,0,IF($D46&gt;Eindleeftijd,1,VLOOKUP($D46-1,Ervaringssterfte,4,0)))</f>
        <v>0.896148</v>
      </c>
      <c r="CR46" s="5" t="n">
        <f aca="false">IF(CJ46=0,0,IF($D46&gt;Eindleeftijd,1,VLOOKUP($D46-1,qx,$B46-1-StartjaarTafels+2,0)))</f>
        <v>0.0414017943</v>
      </c>
      <c r="CS46" s="5" t="n">
        <f aca="false">1-CQ46*CR46</f>
        <v>0.962897864841644</v>
      </c>
      <c r="CT46" s="5" t="n">
        <f aca="false">IF($CJ46=0,CS46,CT45*CS46)</f>
        <v>0.734472522240046</v>
      </c>
      <c r="CU46" s="5" t="n">
        <f aca="false">IF(OR(Methode_partnerpensioen="Bepaald",C46&gt;=Eindleeftijd),1,VLOOKUP(C46-1,Gehuwdheid,3,0))</f>
        <v>1</v>
      </c>
      <c r="CV46" s="5" t="n">
        <f aca="false">$CL46*CT46*I46*G46*CU46</f>
        <v>0</v>
      </c>
      <c r="CW46" s="5" t="n">
        <f aca="false">CP46*CT46*CU46</f>
        <v>0.630384226602354</v>
      </c>
      <c r="CX46" s="5" t="n">
        <f aca="false">CL46*CW46*I46*G46</f>
        <v>0</v>
      </c>
      <c r="CY46" s="9" t="n">
        <f aca="false">CV46-CX46</f>
        <v>0</v>
      </c>
      <c r="CZ46" s="93" t="n">
        <f aca="false">$CL46*CP46*I46*G46</f>
        <v>0</v>
      </c>
      <c r="DA46" s="93" t="n">
        <f aca="false">1-CT46</f>
        <v>0.265527477759954</v>
      </c>
      <c r="DB46" s="93" t="n">
        <f aca="false">CZ46*DA46</f>
        <v>0</v>
      </c>
      <c r="DC46" s="93" t="n">
        <f aca="false">IF(C46=StartLeeftijdJaarUitkering,1,IF($C46 &gt; StartLeeftijdJaarUitkering, DC45*CS46, VLOOKUP($C46,Gehuwdheid,3,0)))</f>
        <v>0.787922890353968</v>
      </c>
      <c r="DD46" s="93" t="n">
        <f aca="false">IF(C46=StartLeeftijdJaarUitkering,1,IF($C46 &gt; StartLeeftijdJaarUitkering, DD45*CS46, VLOOKUP($C46,Gehuwdheid_ongehuwd,3,0)))</f>
        <v>0.787922890353968</v>
      </c>
      <c r="DE46" s="93" t="n">
        <f aca="false">CZ46*(1-DC46)</f>
        <v>0</v>
      </c>
      <c r="DF46" s="93" t="n">
        <f aca="false">CZ46*(1-DD46)</f>
        <v>0</v>
      </c>
    </row>
    <row r="47" customFormat="false" ht="15" hidden="false" customHeight="true" outlineLevel="0" collapsed="false">
      <c r="A47" s="1" t="n">
        <f aca="false">A46+1</f>
        <v>43</v>
      </c>
      <c r="B47" s="1" t="n">
        <f aca="false">IF(A47=1,Berekeningsjaar,B46+1)</f>
        <v>2068</v>
      </c>
      <c r="C47" s="1" t="n">
        <f aca="false">IF(A47=1,LeeftijdJaarBerDatum,C46+1)</f>
        <v>83</v>
      </c>
      <c r="D47" s="1" t="n">
        <f aca="false">C47+Leeftijdsverschil_vm</f>
        <v>85</v>
      </c>
      <c r="E47" s="1" t="n">
        <f aca="false">C47-Leeftijdsverschil_mv</f>
        <v>80</v>
      </c>
      <c r="F47" s="5" t="n">
        <f aca="false">MIN(1,A47/Spreidingsduur)</f>
        <v>1</v>
      </c>
      <c r="G47" s="5" t="n">
        <f aca="false">IF(OR(AND(Coverage="BijzPP_voor",C47&gt;GrensLeeftijdDekking-1),AND(Coverage="BijzPP_na",C47&lt;GrensLeeftijdDekking)),0,IF(IsLevenslang,1,IF(D47&lt;EindLeeftijdJaarUitkering,1,0)))</f>
        <v>0</v>
      </c>
      <c r="H47" s="5" t="n">
        <f aca="false">IF(OR(AND(Coverage="BijzPP_voor",C47&gt;GrensLeeftijdDekking-1),AND(Coverage="BijzPP_na",C47&lt;GrensLeeftijdDekking)),0,IF(IsLevenslang,1,IF(E47&lt;EindLeeftijdJaarUitkering,1,0)))</f>
        <v>0</v>
      </c>
      <c r="I47" s="5" t="n">
        <f aca="false">(IF(StijgendeFunctieMeenemen=SchalingsfactorMeenemen,1,0)+IF(OR(StijgendeFunctieMeenemen,SchalingsfactorMeenemen),IF(StijgendeFunctieMeenemen,F47,0)*IF(SchalingsfactorMeenemen,SchalingsfactorPercentage,1),0))*(1+StijgingDalingUitkering)^(B47-1)</f>
        <v>11.6511607167637</v>
      </c>
      <c r="K47" s="1" t="n">
        <f aca="false">A47</f>
        <v>43</v>
      </c>
      <c r="L47" s="15" t="n">
        <f aca="false">VLOOKUP(K47,RTS,2,0)</f>
        <v>0.02059</v>
      </c>
      <c r="M47" s="5" t="n">
        <f aca="false">(1/(1+L47))^K47</f>
        <v>0.41628784121372</v>
      </c>
      <c r="N47" s="5" t="n">
        <f aca="false">IF($C47&gt;Eindleeftijd,1,VLOOKUP($C47,Ervaringssterfte,2,0))</f>
        <v>0.9052</v>
      </c>
      <c r="O47" s="5" t="n">
        <f aca="false">IF($C47&gt;Eindleeftijd,1,VLOOKUP($C47,qx,$B47-StartjaarTafels+2,0))</f>
        <v>0.0401792452</v>
      </c>
      <c r="P47" s="5" t="n">
        <f aca="false">1-N47*O47</f>
        <v>0.96362974724496</v>
      </c>
      <c r="Q47" s="5" t="n">
        <f aca="false">IF($K47=1,P47,Q46*P47)</f>
        <v>0.739797348644985</v>
      </c>
      <c r="R47" s="5" t="n">
        <f aca="false">IF($E47&gt;Eindleeftijd,1,VLOOKUP($E47,Ervaringssterfte,5,0))</f>
        <v>0.879813</v>
      </c>
      <c r="S47" s="74" t="n">
        <f aca="false">IF($E47&gt;Eindleeftijd,1,VLOOKUP($E47,qy,$B47-StartjaarTafels+2,0))</f>
        <v>0.0145847929832293</v>
      </c>
      <c r="T47" s="5" t="n">
        <f aca="false">1-R47*S47</f>
        <v>0.987168109531046</v>
      </c>
      <c r="U47" s="5" t="n">
        <f aca="false">IF($K47=1,T47,U46*T47)</f>
        <v>0.879124002936046</v>
      </c>
      <c r="V47" s="5" t="n">
        <f aca="false">$M47*U47*I47*H47</f>
        <v>0</v>
      </c>
      <c r="W47" s="92" t="n">
        <f aca="false">Q47*U47</f>
        <v>0.650373606502252</v>
      </c>
      <c r="X47" s="5" t="n">
        <f aca="false">M47*W47*I47*H47</f>
        <v>0</v>
      </c>
      <c r="Y47" s="9" t="n">
        <f aca="false">V47-X47</f>
        <v>0</v>
      </c>
      <c r="Z47" s="93" t="n">
        <f aca="false">IF(C47=StartLeeftijdJaarUitkering,1,IF(C47 &gt; StartLeeftijdJaarUitkering, Z46*T47, VLOOKUP(C47,Gehuwdheid,2,0)))</f>
        <v>0.910844744892193</v>
      </c>
      <c r="AA47" s="93" t="n">
        <f aca="false">IF(K47=1,0,AC47*(T47))</f>
        <v>0.201907193323292</v>
      </c>
      <c r="AB47" s="93" t="n">
        <f aca="false">(1-P47)*Z47*IF(K47=1,1,Q46)</f>
        <v>0.0254327456831867</v>
      </c>
      <c r="AC47" s="93" t="n">
        <f aca="false">IF(K47=1,0,AB46+AA46)</f>
        <v>0.204531721977129</v>
      </c>
      <c r="AD47" s="93" t="n">
        <f aca="false">IF(K47=1,0,AC47*M46*I46*H46)</f>
        <v>0</v>
      </c>
      <c r="AE47" s="93" t="n">
        <f aca="false">$M47*Q47*I47*H47</f>
        <v>0</v>
      </c>
      <c r="AF47" s="93" t="n">
        <f aca="false">1-U47</f>
        <v>0.120875997063954</v>
      </c>
      <c r="AG47" s="93" t="n">
        <f aca="false">AE47*AF47</f>
        <v>0</v>
      </c>
      <c r="AH47" s="93" t="n">
        <f aca="false">IF(C47=StartLeeftijdJaarUitkering,1,IF(C47 &gt; StartLeeftijdJaarUitkering, AH46*T47, VLOOKUP(C47,Gehuwdheid_ongehuwd,2,0)))</f>
        <v>0.910844744892193</v>
      </c>
      <c r="AI47" s="93" t="n">
        <f aca="false">AE47*(1-Z47)</f>
        <v>0</v>
      </c>
      <c r="AJ47" s="93" t="n">
        <f aca="false">AE47*(1-AH47)</f>
        <v>0</v>
      </c>
      <c r="AL47" s="1" t="n">
        <f aca="false">K47-1</f>
        <v>42</v>
      </c>
      <c r="AM47" s="15" t="n">
        <f aca="false">IF(AL47=0,0,VLOOKUP(AL47,RTS,2,0))</f>
        <v>0.02052</v>
      </c>
      <c r="AN47" s="5" t="n">
        <f aca="false">(1/(1+AM47))^AL47</f>
        <v>0.426084900722638</v>
      </c>
      <c r="AO47" s="5" t="n">
        <f aca="false">IF(AL47=0,0,IF($C47&gt;Eindleeftijd,1,VLOOKUP($C47-1,Ervaringssterfte,2,0)))</f>
        <v>0.8958</v>
      </c>
      <c r="AP47" s="5" t="n">
        <f aca="false">IF(AL47=0,0,IF($C47&gt;Eindleeftijd,1,VLOOKUP($C47-1,qx,$B47-1-StartjaarTafels+2,0)))</f>
        <v>0.0346314264</v>
      </c>
      <c r="AQ47" s="5" t="n">
        <f aca="false">1-AO47*AP47</f>
        <v>0.96897716823088</v>
      </c>
      <c r="AR47" s="5" t="n">
        <f aca="false">IF($AL47=0,AQ47,AR46*AQ47)</f>
        <v>0.767719500939114</v>
      </c>
      <c r="AS47" s="5" t="n">
        <f aca="false">IF(AL47=0,0,IF($E47&gt;Eindleeftijd,1,VLOOKUP($E47-1,Ervaringssterfte,5,0)))</f>
        <v>0.873774</v>
      </c>
      <c r="AT47" s="5" t="n">
        <f aca="false">IF(AL47=0,0,IF($E47&gt;Eindleeftijd,1,VLOOKUP($E47-1,qy,$B47-1-StartjaarTafels+2,0)))</f>
        <v>0.0124696243140361</v>
      </c>
      <c r="AU47" s="5" t="n">
        <f aca="false">1-AS47*AT47</f>
        <v>0.989104366484627</v>
      </c>
      <c r="AV47" s="5" t="n">
        <f aca="false">IF($AL47=0,AU47,AV46*AU47)</f>
        <v>0.890551461750191</v>
      </c>
      <c r="AW47" s="5" t="n">
        <f aca="false">$AN47*AV47*I47*H47</f>
        <v>0</v>
      </c>
      <c r="AX47" s="5" t="n">
        <f aca="false">AR47*AV47</f>
        <v>0.683693723775455</v>
      </c>
      <c r="AY47" s="5" t="n">
        <f aca="false">AN47*AX47*I47*H47</f>
        <v>0</v>
      </c>
      <c r="AZ47" s="9" t="n">
        <f aca="false">AW47-AY47</f>
        <v>0</v>
      </c>
      <c r="BA47" s="93" t="n">
        <f aca="false">$AN47*AR47*I47*H47</f>
        <v>0</v>
      </c>
      <c r="BB47" s="93" t="n">
        <f aca="false">1-AV47</f>
        <v>0.109448538249809</v>
      </c>
      <c r="BC47" s="93" t="n">
        <f aca="false">BA47*BB47</f>
        <v>0</v>
      </c>
      <c r="BD47" s="93" t="n">
        <f aca="false">IF(C47=StartLeeftijdJaarUitkering,1,IF($C47 &gt; StartLeeftijdJaarUitkering, BD46*AU47, VLOOKUP($C47,Gehuwdheid,2,0)))</f>
        <v>0.91979768686995</v>
      </c>
      <c r="BE47" s="93" t="n">
        <f aca="false">IF(C47=StartLeeftijdJaarUitkering,1,IF($C47 &gt; StartLeeftijdJaarUitkering, BE46*AU47, VLOOKUP($C47,Gehuwdheid_ongehuwd,2,0)))</f>
        <v>0.91979768686995</v>
      </c>
      <c r="BF47" s="93" t="n">
        <f aca="false">BA47*(1-BD47)</f>
        <v>0</v>
      </c>
      <c r="BG47" s="93" t="n">
        <f aca="false">BA47*(1-BE47)</f>
        <v>0</v>
      </c>
      <c r="BI47" s="1" t="n">
        <f aca="false">A47</f>
        <v>43</v>
      </c>
      <c r="BJ47" s="15" t="n">
        <f aca="false">VLOOKUP(BI47,RTS,2,0)</f>
        <v>0.02059</v>
      </c>
      <c r="BK47" s="5" t="n">
        <f aca="false">(1/(1+BJ47))^BI47</f>
        <v>0.41628784121372</v>
      </c>
      <c r="BL47" s="5" t="n">
        <f aca="false">IF($C47&gt;Eindleeftijd,1,VLOOKUP($C47,Ervaringssterfte,3,0))</f>
        <v>0.9085</v>
      </c>
      <c r="BM47" s="5" t="n">
        <f aca="false">IF($C47&gt;Eindleeftijd,1,VLOOKUP($C47,qy,$B47-StartjaarTafels+2,0))</f>
        <v>0.024447335666038</v>
      </c>
      <c r="BN47" s="5" t="n">
        <f aca="false">1-BL47*BM47</f>
        <v>0.977789595547405</v>
      </c>
      <c r="BO47" s="5" t="n">
        <f aca="false">IF($A47=1,BN47,BO46*BN47)</f>
        <v>0.823438106521485</v>
      </c>
      <c r="BP47" s="5" t="n">
        <f aca="false">IF($D47&gt;Eindleeftijd,1,VLOOKUP($D47,Ervaringssterfte,4,0))</f>
        <v>0.907731</v>
      </c>
      <c r="BQ47" s="5" t="n">
        <f aca="false">IF($D47&gt;Eindleeftijd,1,VLOOKUP($D47,qx,$B47-StartjaarTafels+2,0))</f>
        <v>0.0548187036</v>
      </c>
      <c r="BR47" s="5" t="n">
        <f aca="false">1-BP47*BQ47</f>
        <v>0.950239363362468</v>
      </c>
      <c r="BS47" s="5" t="n">
        <f aca="false">IF($BI47=1,BR47,BS46*BR47)</f>
        <v>0.667940092139047</v>
      </c>
      <c r="BT47" s="5" t="n">
        <f aca="false">$BK47*BS47*I47*G47</f>
        <v>0</v>
      </c>
      <c r="BU47" s="74" t="n">
        <f aca="false">BO47*BS47</f>
        <v>0.550007324740763</v>
      </c>
      <c r="BV47" s="5" t="n">
        <f aca="false">BK47*BU47*I47*G47</f>
        <v>0</v>
      </c>
      <c r="BW47" s="9" t="n">
        <f aca="false">BT47-BV47</f>
        <v>0</v>
      </c>
      <c r="BX47" s="93" t="n">
        <f aca="false">IF(C47=StartLeeftijdJaarUitkering,1,IF(C47 &gt; StartLeeftijdJaarUitkering, BX46*BR47, VLOOKUP(C47,Gehuwdheid,3,0)))</f>
        <v>0.722200223228186</v>
      </c>
      <c r="BY47" s="93" t="n">
        <f aca="false">IF(BI47=1,0,CA47*(BR47))</f>
        <v>0.105918168815229</v>
      </c>
      <c r="BZ47" s="93" t="n">
        <f aca="false">(1-BN47)*BX47*IF(BI47=1,1,BO46)</f>
        <v>0.013508266959693</v>
      </c>
      <c r="CA47" s="93" t="n">
        <f aca="false">IF(BI47=1,0,BZ46+BY46)</f>
        <v>0.111464724467352</v>
      </c>
      <c r="CB47" s="93" t="n">
        <f aca="false">IF(BI47=1,0,CA47*BK46*I46*G46)</f>
        <v>0</v>
      </c>
      <c r="CC47" s="93" t="n">
        <f aca="false">$BK47*BO47*I47*G47</f>
        <v>0</v>
      </c>
      <c r="CD47" s="93" t="n">
        <f aca="false">1-BS47</f>
        <v>0.332059907860953</v>
      </c>
      <c r="CE47" s="93" t="n">
        <f aca="false">CC47*CD47</f>
        <v>0</v>
      </c>
      <c r="CF47" s="93" t="n">
        <f aca="false">IF(C47=StartLeeftijdJaarUitkering,1,IF($C47 &gt; StartLeeftijdJaarUitkering, CF46*BR47, VLOOKUP($C47,Gehuwdheid_ongehuwd,3,0)))</f>
        <v>0.722200223228186</v>
      </c>
      <c r="CG47" s="93" t="n">
        <f aca="false">CC47*(1-BX47)</f>
        <v>0</v>
      </c>
      <c r="CH47" s="93" t="n">
        <f aca="false">CC47*(1-CF47)</f>
        <v>0</v>
      </c>
      <c r="CJ47" s="1" t="n">
        <f aca="false">BI47-1</f>
        <v>42</v>
      </c>
      <c r="CK47" s="15" t="n">
        <f aca="false">IF(CJ47=0,0,VLOOKUP(CJ47,RTS,2,0))</f>
        <v>0.02052</v>
      </c>
      <c r="CL47" s="5" t="n">
        <f aca="false">(1/(1+CK47))^CJ47</f>
        <v>0.426084900722638</v>
      </c>
      <c r="CM47" s="5" t="n">
        <f aca="false">IF(CJ47=0,0,IF($C47&gt;Eindleeftijd,1,VLOOKUP($C47-1,Ervaringssterfte,3,0)))</f>
        <v>0.9013</v>
      </c>
      <c r="CN47" s="5" t="n">
        <f aca="false">IF(CJ47=0,0,IF($C47&gt;Eindleeftijd,1,VLOOKUP($C47-1,qy,$B47-1-StartjaarTafels+2,0)))</f>
        <v>0.0208632091906329</v>
      </c>
      <c r="CO47" s="5" t="n">
        <f aca="false">1-CM47*CN47</f>
        <v>0.981195989556483</v>
      </c>
      <c r="CP47" s="5" t="n">
        <f aca="false">IF($CJ47=0,CO47,CP46*CO47)</f>
        <v>0.842142430509799</v>
      </c>
      <c r="CQ47" s="5" t="n">
        <f aca="false">IF(CJ47=0,0,IF($D47&gt;Eindleeftijd,1,VLOOKUP($D47-1,Ervaringssterfte,4,0)))</f>
        <v>0.90189</v>
      </c>
      <c r="CR47" s="5" t="n">
        <f aca="false">IF(CJ47=0,0,IF($D47&gt;Eindleeftijd,1,VLOOKUP($D47-1,qx,$B47-1-StartjaarTafels+2,0)))</f>
        <v>0.0476361068</v>
      </c>
      <c r="CS47" s="5" t="n">
        <f aca="false">1-CQ47*CR47</f>
        <v>0.957037471638148</v>
      </c>
      <c r="CT47" s="5" t="n">
        <f aca="false">IF($CJ47=0,CS47,CT46*CS47)</f>
        <v>0.702917725672307</v>
      </c>
      <c r="CU47" s="5" t="n">
        <f aca="false">IF(OR(Methode_partnerpensioen="Bepaald",C47&gt;=Eindleeftijd),1,VLOOKUP(C47-1,Gehuwdheid,3,0))</f>
        <v>1</v>
      </c>
      <c r="CV47" s="5" t="n">
        <f aca="false">$CL47*CT47*I47*G47*CU47</f>
        <v>0</v>
      </c>
      <c r="CW47" s="5" t="n">
        <f aca="false">CP47*CT47*CU47</f>
        <v>0.591956841946097</v>
      </c>
      <c r="CX47" s="5" t="n">
        <f aca="false">CL47*CW47*I47*G47</f>
        <v>0</v>
      </c>
      <c r="CY47" s="9" t="n">
        <f aca="false">CV47-CX47</f>
        <v>0</v>
      </c>
      <c r="CZ47" s="93" t="n">
        <f aca="false">$CL47*CP47*I47*G47</f>
        <v>0</v>
      </c>
      <c r="DA47" s="93" t="n">
        <f aca="false">1-CT47</f>
        <v>0.297082274327693</v>
      </c>
      <c r="DB47" s="93" t="n">
        <f aca="false">CZ47*DA47</f>
        <v>0</v>
      </c>
      <c r="DC47" s="93" t="n">
        <f aca="false">IF(C47=StartLeeftijdJaarUitkering,1,IF($C47 &gt; StartLeeftijdJaarUitkering, DC46*CS47, VLOOKUP($C47,Gehuwdheid,3,0)))</f>
        <v>0.754071730830184</v>
      </c>
      <c r="DD47" s="93" t="n">
        <f aca="false">IF(C47=StartLeeftijdJaarUitkering,1,IF($C47 &gt; StartLeeftijdJaarUitkering, DD46*CS47, VLOOKUP($C47,Gehuwdheid_ongehuwd,3,0)))</f>
        <v>0.754071730830184</v>
      </c>
      <c r="DE47" s="93" t="n">
        <f aca="false">CZ47*(1-DC47)</f>
        <v>0</v>
      </c>
      <c r="DF47" s="93" t="n">
        <f aca="false">CZ47*(1-DD47)</f>
        <v>0</v>
      </c>
    </row>
    <row r="48" customFormat="false" ht="15" hidden="false" customHeight="true" outlineLevel="0" collapsed="false">
      <c r="A48" s="1" t="n">
        <f aca="false">A47+1</f>
        <v>44</v>
      </c>
      <c r="B48" s="1" t="n">
        <f aca="false">IF(A48=1,Berekeningsjaar,B47+1)</f>
        <v>2069</v>
      </c>
      <c r="C48" s="1" t="n">
        <f aca="false">IF(A48=1,LeeftijdJaarBerDatum,C47+1)</f>
        <v>84</v>
      </c>
      <c r="D48" s="1" t="n">
        <f aca="false">C48+Leeftijdsverschil_vm</f>
        <v>86</v>
      </c>
      <c r="E48" s="1" t="n">
        <f aca="false">C48-Leeftijdsverschil_mv</f>
        <v>81</v>
      </c>
      <c r="F48" s="5" t="n">
        <f aca="false">MIN(1,A48/Spreidingsduur)</f>
        <v>1</v>
      </c>
      <c r="G48" s="5" t="n">
        <f aca="false">IF(OR(AND(Coverage="BijzPP_voor",C48&gt;GrensLeeftijdDekking-1),AND(Coverage="BijzPP_na",C48&lt;GrensLeeftijdDekking)),0,IF(IsLevenslang,1,IF(D48&lt;EindLeeftijdJaarUitkering,1,0)))</f>
        <v>0</v>
      </c>
      <c r="H48" s="5" t="n">
        <f aca="false">IF(OR(AND(Coverage="BijzPP_voor",C48&gt;GrensLeeftijdDekking-1),AND(Coverage="BijzPP_na",C48&lt;GrensLeeftijdDekking)),0,IF(IsLevenslang,1,IF(E48&lt;EindLeeftijdJaarUitkering,1,0)))</f>
        <v>0</v>
      </c>
      <c r="I48" s="5" t="n">
        <f aca="false">(IF(StijgendeFunctieMeenemen=SchalingsfactorMeenemen,1,0)+IF(OR(StijgendeFunctieMeenemen,SchalingsfactorMeenemen),IF(StijgendeFunctieMeenemen,F48,0)*IF(SchalingsfactorMeenemen,SchalingsfactorPercentage,1),0))*(1+StijgingDalingUitkering)^(B48-1)</f>
        <v>11.6511607167637</v>
      </c>
      <c r="K48" s="1" t="n">
        <f aca="false">A48</f>
        <v>44</v>
      </c>
      <c r="L48" s="15" t="n">
        <f aca="false">VLOOKUP(K48,RTS,2,0)</f>
        <v>0.02067</v>
      </c>
      <c r="M48" s="5" t="n">
        <f aca="false">(1/(1+L48))^K48</f>
        <v>0.406485072103871</v>
      </c>
      <c r="N48" s="5" t="n">
        <f aca="false">IF($C48&gt;Eindleeftijd,1,VLOOKUP($C48,Ervaringssterfte,2,0))</f>
        <v>0.911</v>
      </c>
      <c r="O48" s="5" t="n">
        <f aca="false">IF($C48&gt;Eindleeftijd,1,VLOOKUP($C48,qx,$B48-StartjaarTafels+2,0))</f>
        <v>0.0463074563</v>
      </c>
      <c r="P48" s="5" t="n">
        <f aca="false">1-N48*O48</f>
        <v>0.9578139073107</v>
      </c>
      <c r="Q48" s="5" t="n">
        <f aca="false">IF($K48=1,P48,Q47*P48)</f>
        <v>0.708588189123749</v>
      </c>
      <c r="R48" s="5" t="n">
        <f aca="false">IF($E48&gt;Eindleeftijd,1,VLOOKUP($E48,Ervaringssterfte,5,0))</f>
        <v>0.886248</v>
      </c>
      <c r="S48" s="74" t="n">
        <f aca="false">IF($E48&gt;Eindleeftijd,1,VLOOKUP($E48,qy,$B48-StartjaarTafels+2,0))</f>
        <v>0.0169329647672942</v>
      </c>
      <c r="T48" s="5" t="n">
        <f aca="false">1-R48*S48</f>
        <v>0.984993193840915</v>
      </c>
      <c r="U48" s="5" t="n">
        <f aca="false">IF($K48=1,T48,U47*T48)</f>
        <v>0.865931159434186</v>
      </c>
      <c r="V48" s="5" t="n">
        <f aca="false">$M48*U48*I48*H48</f>
        <v>0</v>
      </c>
      <c r="W48" s="92" t="n">
        <f aca="false">Q48*U48</f>
        <v>0.613588592169298</v>
      </c>
      <c r="X48" s="5" t="n">
        <f aca="false">M48*W48*I48*H48</f>
        <v>0</v>
      </c>
      <c r="Y48" s="9" t="n">
        <f aca="false">V48-X48</f>
        <v>0</v>
      </c>
      <c r="Z48" s="93" t="n">
        <f aca="false">IF(C48=StartLeeftijdJaarUitkering,1,IF(C48 &gt; StartLeeftijdJaarUitkering, Z47*T48, VLOOKUP(C48,Gehuwdheid,2,0)))</f>
        <v>0.897175874364575</v>
      </c>
      <c r="AA48" s="93" t="n">
        <f aca="false">IF(K48=1,0,AC48*(T48))</f>
        <v>0.22392829260959</v>
      </c>
      <c r="AB48" s="93" t="n">
        <f aca="false">(1-P48)*Z48*IF(K48=1,1,Q47)</f>
        <v>0.0280001049816481</v>
      </c>
      <c r="AC48" s="93" t="n">
        <f aca="false">IF(K48=1,0,AB47+AA47)</f>
        <v>0.227339939006479</v>
      </c>
      <c r="AD48" s="93" t="n">
        <f aca="false">IF(K48=1,0,AC48*M47*I47*H47)</f>
        <v>0</v>
      </c>
      <c r="AE48" s="93" t="n">
        <f aca="false">$M48*Q48*I48*H48</f>
        <v>0</v>
      </c>
      <c r="AF48" s="93" t="n">
        <f aca="false">1-U48</f>
        <v>0.134068840565814</v>
      </c>
      <c r="AG48" s="93" t="n">
        <f aca="false">AE48*AF48</f>
        <v>0</v>
      </c>
      <c r="AH48" s="93" t="n">
        <f aca="false">IF(C48=StartLeeftijdJaarUitkering,1,IF(C48 &gt; StartLeeftijdJaarUitkering, AH47*T48, VLOOKUP(C48,Gehuwdheid_ongehuwd,2,0)))</f>
        <v>0.897175874364575</v>
      </c>
      <c r="AI48" s="93" t="n">
        <f aca="false">AE48*(1-Z48)</f>
        <v>0</v>
      </c>
      <c r="AJ48" s="93" t="n">
        <f aca="false">AE48*(1-AH48)</f>
        <v>0</v>
      </c>
      <c r="AL48" s="1" t="n">
        <f aca="false">K48-1</f>
        <v>43</v>
      </c>
      <c r="AM48" s="15" t="n">
        <f aca="false">IF(AL48=0,0,VLOOKUP(AL48,RTS,2,0))</f>
        <v>0.02059</v>
      </c>
      <c r="AN48" s="5" t="n">
        <f aca="false">(1/(1+AM48))^AL48</f>
        <v>0.41628784121372</v>
      </c>
      <c r="AO48" s="5" t="n">
        <f aca="false">IF(AL48=0,0,IF($C48&gt;Eindleeftijd,1,VLOOKUP($C48-1,Ervaringssterfte,2,0)))</f>
        <v>0.9052</v>
      </c>
      <c r="AP48" s="5" t="n">
        <f aca="false">IF(AL48=0,0,IF($C48&gt;Eindleeftijd,1,VLOOKUP($C48-1,qx,$B48-1-StartjaarTafels+2,0)))</f>
        <v>0.0401792452</v>
      </c>
      <c r="AQ48" s="5" t="n">
        <f aca="false">1-AO48*AP48</f>
        <v>0.96362974724496</v>
      </c>
      <c r="AR48" s="5" t="n">
        <f aca="false">IF($AL48=0,AQ48,AR47*AQ48)</f>
        <v>0.739797348644985</v>
      </c>
      <c r="AS48" s="5" t="n">
        <f aca="false">IF(AL48=0,0,IF($E48&gt;Eindleeftijd,1,VLOOKUP($E48-1,Ervaringssterfte,5,0)))</f>
        <v>0.879813</v>
      </c>
      <c r="AT48" s="5" t="n">
        <f aca="false">IF(AL48=0,0,IF($E48&gt;Eindleeftijd,1,VLOOKUP($E48-1,qy,$B48-1-StartjaarTafels+2,0)))</f>
        <v>0.0145847929832293</v>
      </c>
      <c r="AU48" s="5" t="n">
        <f aca="false">1-AS48*AT48</f>
        <v>0.987168109531046</v>
      </c>
      <c r="AV48" s="5" t="n">
        <f aca="false">IF($AL48=0,AU48,AV47*AU48)</f>
        <v>0.879124002936046</v>
      </c>
      <c r="AW48" s="5" t="n">
        <f aca="false">$AN48*AV48*I48*H48</f>
        <v>0</v>
      </c>
      <c r="AX48" s="5" t="n">
        <f aca="false">AR48*AV48</f>
        <v>0.650373606502252</v>
      </c>
      <c r="AY48" s="5" t="n">
        <f aca="false">AN48*AX48*I48*H48</f>
        <v>0</v>
      </c>
      <c r="AZ48" s="9" t="n">
        <f aca="false">AW48-AY48</f>
        <v>0</v>
      </c>
      <c r="BA48" s="93" t="n">
        <f aca="false">$AN48*AR48*I48*H48</f>
        <v>0</v>
      </c>
      <c r="BB48" s="93" t="n">
        <f aca="false">1-AV48</f>
        <v>0.120875997063954</v>
      </c>
      <c r="BC48" s="93" t="n">
        <f aca="false">BA48*BB48</f>
        <v>0</v>
      </c>
      <c r="BD48" s="93" t="n">
        <f aca="false">IF(C48=StartLeeftijdJaarUitkering,1,IF($C48 &gt; StartLeeftijdJaarUitkering, BD47*AU48, VLOOKUP($C48,Gehuwdheid,2,0)))</f>
        <v>0.907994943698438</v>
      </c>
      <c r="BE48" s="93" t="n">
        <f aca="false">IF(C48=StartLeeftijdJaarUitkering,1,IF($C48 &gt; StartLeeftijdJaarUitkering, BE47*AU48, VLOOKUP($C48,Gehuwdheid_ongehuwd,2,0)))</f>
        <v>0.907994943698438</v>
      </c>
      <c r="BF48" s="93" t="n">
        <f aca="false">BA48*(1-BD48)</f>
        <v>0</v>
      </c>
      <c r="BG48" s="93" t="n">
        <f aca="false">BA48*(1-BE48)</f>
        <v>0</v>
      </c>
      <c r="BI48" s="1" t="n">
        <f aca="false">A48</f>
        <v>44</v>
      </c>
      <c r="BJ48" s="15" t="n">
        <f aca="false">VLOOKUP(BI48,RTS,2,0)</f>
        <v>0.02067</v>
      </c>
      <c r="BK48" s="5" t="n">
        <f aca="false">(1/(1+BJ48))^BI48</f>
        <v>0.406485072103871</v>
      </c>
      <c r="BL48" s="5" t="n">
        <f aca="false">IF($C48&gt;Eindleeftijd,1,VLOOKUP($C48,Ervaringssterfte,3,0))</f>
        <v>0.9138</v>
      </c>
      <c r="BM48" s="5" t="n">
        <f aca="false">IF($C48&gt;Eindleeftijd,1,VLOOKUP($C48,qy,$B48-StartjaarTafels+2,0))</f>
        <v>0.0284039447321919</v>
      </c>
      <c r="BN48" s="5" t="n">
        <f aca="false">1-BL48*BM48</f>
        <v>0.974044475303723</v>
      </c>
      <c r="BO48" s="5" t="n">
        <f aca="false">IF($A48=1,BN48,BO47*BN48)</f>
        <v>0.802065338411811</v>
      </c>
      <c r="BP48" s="5" t="n">
        <f aca="false">IF($D48&gt;Eindleeftijd,1,VLOOKUP($D48,Ervaringssterfte,4,0))</f>
        <v>0.913077</v>
      </c>
      <c r="BQ48" s="5" t="n">
        <f aca="false">IF($D48&gt;Eindleeftijd,1,VLOOKUP($D48,qx,$B48-StartjaarTafels+2,0))</f>
        <v>0.0638361984</v>
      </c>
      <c r="BR48" s="5" t="n">
        <f aca="false">1-BP48*BQ48</f>
        <v>0.941712635473523</v>
      </c>
      <c r="BS48" s="5" t="n">
        <f aca="false">IF($BI48=1,BR48,BS47*BR48)</f>
        <v>0.62900762450669</v>
      </c>
      <c r="BT48" s="5" t="n">
        <f aca="false">$BK48*BS48*I48*G48</f>
        <v>0</v>
      </c>
      <c r="BU48" s="74" t="n">
        <f aca="false">BO48*BS48</f>
        <v>0.504505213213568</v>
      </c>
      <c r="BV48" s="5" t="n">
        <f aca="false">BK48*BU48*I48*G48</f>
        <v>0</v>
      </c>
      <c r="BW48" s="9" t="n">
        <f aca="false">BT48-BV48</f>
        <v>0</v>
      </c>
      <c r="BX48" s="93" t="n">
        <f aca="false">IF(C48=StartLeeftijdJaarUitkering,1,IF(C48 &gt; StartLeeftijdJaarUitkering, BX47*BR48, VLOOKUP(C48,Gehuwdheid,3,0)))</f>
        <v>0.680105075555782</v>
      </c>
      <c r="BY48" s="93" t="n">
        <f aca="false">IF(BI48=1,0,CA48*(BR48))</f>
        <v>0.112465383578811</v>
      </c>
      <c r="BZ48" s="93" t="n">
        <f aca="false">(1-BN48)*BX48*IF(BI48=1,1,BO47)</f>
        <v>0.014535728070066</v>
      </c>
      <c r="CA48" s="93" t="n">
        <f aca="false">IF(BI48=1,0,BZ47+BY47)</f>
        <v>0.119426435774922</v>
      </c>
      <c r="CB48" s="93" t="n">
        <f aca="false">IF(BI48=1,0,CA48*BK47*I47*G47)</f>
        <v>0</v>
      </c>
      <c r="CC48" s="93" t="n">
        <f aca="false">$BK48*BO48*I48*G48</f>
        <v>0</v>
      </c>
      <c r="CD48" s="93" t="n">
        <f aca="false">1-BS48</f>
        <v>0.37099237549331</v>
      </c>
      <c r="CE48" s="93" t="n">
        <f aca="false">CC48*CD48</f>
        <v>0</v>
      </c>
      <c r="CF48" s="93" t="n">
        <f aca="false">IF(C48=StartLeeftijdJaarUitkering,1,IF($C48 &gt; StartLeeftijdJaarUitkering, CF47*BR48, VLOOKUP($C48,Gehuwdheid_ongehuwd,3,0)))</f>
        <v>0.680105075555782</v>
      </c>
      <c r="CG48" s="93" t="n">
        <f aca="false">CC48*(1-BX48)</f>
        <v>0</v>
      </c>
      <c r="CH48" s="93" t="n">
        <f aca="false">CC48*(1-CF48)</f>
        <v>0</v>
      </c>
      <c r="CJ48" s="1" t="n">
        <f aca="false">BI48-1</f>
        <v>43</v>
      </c>
      <c r="CK48" s="15" t="n">
        <f aca="false">IF(CJ48=0,0,VLOOKUP(CJ48,RTS,2,0))</f>
        <v>0.02059</v>
      </c>
      <c r="CL48" s="5" t="n">
        <f aca="false">(1/(1+CK48))^CJ48</f>
        <v>0.41628784121372</v>
      </c>
      <c r="CM48" s="5" t="n">
        <f aca="false">IF(CJ48=0,0,IF($C48&gt;Eindleeftijd,1,VLOOKUP($C48-1,Ervaringssterfte,3,0)))</f>
        <v>0.9085</v>
      </c>
      <c r="CN48" s="5" t="n">
        <f aca="false">IF(CJ48=0,0,IF($C48&gt;Eindleeftijd,1,VLOOKUP($C48-1,qy,$B48-1-StartjaarTafels+2,0)))</f>
        <v>0.024447335666038</v>
      </c>
      <c r="CO48" s="5" t="n">
        <f aca="false">1-CM48*CN48</f>
        <v>0.977789595547405</v>
      </c>
      <c r="CP48" s="5" t="n">
        <f aca="false">IF($CJ48=0,CO48,CP47*CO48)</f>
        <v>0.823438106521485</v>
      </c>
      <c r="CQ48" s="5" t="n">
        <f aca="false">IF(CJ48=0,0,IF($D48&gt;Eindleeftijd,1,VLOOKUP($D48-1,Ervaringssterfte,4,0)))</f>
        <v>0.907731</v>
      </c>
      <c r="CR48" s="5" t="n">
        <f aca="false">IF(CJ48=0,0,IF($D48&gt;Eindleeftijd,1,VLOOKUP($D48-1,qx,$B48-1-StartjaarTafels+2,0)))</f>
        <v>0.0548187036</v>
      </c>
      <c r="CS48" s="5" t="n">
        <f aca="false">1-CQ48*CR48</f>
        <v>0.950239363362468</v>
      </c>
      <c r="CT48" s="5" t="n">
        <f aca="false">IF($CJ48=0,CS48,CT47*CS48)</f>
        <v>0.667940092139047</v>
      </c>
      <c r="CU48" s="5" t="n">
        <f aca="false">IF(OR(Methode_partnerpensioen="Bepaald",C48&gt;=Eindleeftijd),1,VLOOKUP(C48-1,Gehuwdheid,3,0))</f>
        <v>1</v>
      </c>
      <c r="CV48" s="5" t="n">
        <f aca="false">$CL48*CT48*I48*G48*CU48</f>
        <v>0</v>
      </c>
      <c r="CW48" s="5" t="n">
        <f aca="false">CP48*CT48*CU48</f>
        <v>0.550007324740763</v>
      </c>
      <c r="CX48" s="5" t="n">
        <f aca="false">CL48*CW48*I48*G48</f>
        <v>0</v>
      </c>
      <c r="CY48" s="9" t="n">
        <f aca="false">CV48-CX48</f>
        <v>0</v>
      </c>
      <c r="CZ48" s="93" t="n">
        <f aca="false">$CL48*CP48*I48*G48</f>
        <v>0</v>
      </c>
      <c r="DA48" s="93" t="n">
        <f aca="false">1-CT48</f>
        <v>0.332059907860953</v>
      </c>
      <c r="DB48" s="93" t="n">
        <f aca="false">CZ48*DA48</f>
        <v>0</v>
      </c>
      <c r="DC48" s="93" t="n">
        <f aca="false">IF(C48=StartLeeftijdJaarUitkering,1,IF($C48 &gt; StartLeeftijdJaarUitkering, DC47*CS48, VLOOKUP($C48,Gehuwdheid,3,0)))</f>
        <v>0.716548641433708</v>
      </c>
      <c r="DD48" s="93" t="n">
        <f aca="false">IF(C48=StartLeeftijdJaarUitkering,1,IF($C48 &gt; StartLeeftijdJaarUitkering, DD47*CS48, VLOOKUP($C48,Gehuwdheid_ongehuwd,3,0)))</f>
        <v>0.716548641433708</v>
      </c>
      <c r="DE48" s="93" t="n">
        <f aca="false">CZ48*(1-DC48)</f>
        <v>0</v>
      </c>
      <c r="DF48" s="93" t="n">
        <f aca="false">CZ48*(1-DD48)</f>
        <v>0</v>
      </c>
    </row>
    <row r="49" customFormat="false" ht="15" hidden="false" customHeight="true" outlineLevel="0" collapsed="false">
      <c r="A49" s="1" t="n">
        <f aca="false">A48+1</f>
        <v>45</v>
      </c>
      <c r="B49" s="1" t="n">
        <f aca="false">IF(A49=1,Berekeningsjaar,B48+1)</f>
        <v>2070</v>
      </c>
      <c r="C49" s="1" t="n">
        <f aca="false">IF(A49=1,LeeftijdJaarBerDatum,C48+1)</f>
        <v>85</v>
      </c>
      <c r="D49" s="1" t="n">
        <f aca="false">C49+Leeftijdsverschil_vm</f>
        <v>87</v>
      </c>
      <c r="E49" s="1" t="n">
        <f aca="false">C49-Leeftijdsverschil_mv</f>
        <v>82</v>
      </c>
      <c r="F49" s="5" t="n">
        <f aca="false">MIN(1,A49/Spreidingsduur)</f>
        <v>1</v>
      </c>
      <c r="G49" s="5" t="n">
        <f aca="false">IF(OR(AND(Coverage="BijzPP_voor",C49&gt;GrensLeeftijdDekking-1),AND(Coverage="BijzPP_na",C49&lt;GrensLeeftijdDekking)),0,IF(IsLevenslang,1,IF(D49&lt;EindLeeftijdJaarUitkering,1,0)))</f>
        <v>0</v>
      </c>
      <c r="H49" s="5" t="n">
        <f aca="false">IF(OR(AND(Coverage="BijzPP_voor",C49&gt;GrensLeeftijdDekking-1),AND(Coverage="BijzPP_na",C49&lt;GrensLeeftijdDekking)),0,IF(IsLevenslang,1,IF(E49&lt;EindLeeftijdJaarUitkering,1,0)))</f>
        <v>0</v>
      </c>
      <c r="I49" s="5" t="n">
        <f aca="false">(IF(StijgendeFunctieMeenemen=SchalingsfactorMeenemen,1,0)+IF(OR(StijgendeFunctieMeenemen,SchalingsfactorMeenemen),IF(StijgendeFunctieMeenemen,F49,0)*IF(SchalingsfactorMeenemen,SchalingsfactorPercentage,1),0))*(1+StijgingDalingUitkering)^(B49-1)</f>
        <v>11.6511607167637</v>
      </c>
      <c r="K49" s="1" t="n">
        <f aca="false">A49</f>
        <v>45</v>
      </c>
      <c r="L49" s="15" t="n">
        <f aca="false">VLOOKUP(K49,RTS,2,0)</f>
        <v>0.02074</v>
      </c>
      <c r="M49" s="5" t="n">
        <f aca="false">(1/(1+L49))^K49</f>
        <v>0.397026023400633</v>
      </c>
      <c r="N49" s="5" t="n">
        <f aca="false">IF($C49&gt;Eindleeftijd,1,VLOOKUP($C49,Ervaringssterfte,2,0))</f>
        <v>0.9169</v>
      </c>
      <c r="O49" s="5" t="n">
        <f aca="false">IF($C49&gt;Eindleeftijd,1,VLOOKUP($C49,qx,$B49-StartjaarTafels+2,0))</f>
        <v>0.0533880529</v>
      </c>
      <c r="P49" s="5" t="n">
        <f aca="false">1-N49*O49</f>
        <v>0.95104849429599</v>
      </c>
      <c r="Q49" s="5" t="n">
        <f aca="false">IF($K49=1,P49,Q48*P49)</f>
        <v>0.673901730342064</v>
      </c>
      <c r="R49" s="5" t="n">
        <f aca="false">IF($E49&gt;Eindleeftijd,1,VLOOKUP($E49,Ervaringssterfte,5,0))</f>
        <v>0.892287</v>
      </c>
      <c r="S49" s="74" t="n">
        <f aca="false">IF($E49&gt;Eindleeftijd,1,VLOOKUP($E49,qy,$B49-StartjaarTafels+2,0))</f>
        <v>0.0197647317236729</v>
      </c>
      <c r="T49" s="5" t="n">
        <f aca="false">1-R49*S49</f>
        <v>0.982364186824479</v>
      </c>
      <c r="U49" s="5" t="n">
        <f aca="false">IF($K49=1,T49,U48*T49)</f>
        <v>0.850659759283542</v>
      </c>
      <c r="V49" s="5" t="n">
        <f aca="false">$M49*U49*I49*H49</f>
        <v>0</v>
      </c>
      <c r="W49" s="92" t="n">
        <f aca="false">Q49*U49</f>
        <v>0.573261083713543</v>
      </c>
      <c r="X49" s="5" t="n">
        <f aca="false">M49*W49*I49*H49</f>
        <v>0</v>
      </c>
      <c r="Y49" s="9" t="n">
        <f aca="false">V49-X49</f>
        <v>0</v>
      </c>
      <c r="Z49" s="93" t="n">
        <f aca="false">IF(C49=StartLeeftijdJaarUitkering,1,IF(C49 &gt; StartLeeftijdJaarUitkering, Z48*T49, VLOOKUP(C49,Gehuwdheid,2,0)))</f>
        <v>0.881353448258697</v>
      </c>
      <c r="AA49" s="93" t="n">
        <f aca="false">IF(K49=1,0,AC49*(T49))</f>
        <v>0.247485435437711</v>
      </c>
      <c r="AB49" s="93" t="n">
        <f aca="false">(1-P49)*Z49*IF(K49=1,1,Q48)</f>
        <v>0.0305710300551215</v>
      </c>
      <c r="AC49" s="93" t="n">
        <f aca="false">IF(K49=1,0,AB48+AA48)</f>
        <v>0.251928397591238</v>
      </c>
      <c r="AD49" s="93" t="n">
        <f aca="false">IF(K49=1,0,AC49*M48*I48*H48)</f>
        <v>0</v>
      </c>
      <c r="AE49" s="93" t="n">
        <f aca="false">$M49*Q49*I49*H49</f>
        <v>0</v>
      </c>
      <c r="AF49" s="93" t="n">
        <f aca="false">1-U49</f>
        <v>0.149340240716458</v>
      </c>
      <c r="AG49" s="93" t="n">
        <f aca="false">AE49*AF49</f>
        <v>0</v>
      </c>
      <c r="AH49" s="93" t="n">
        <f aca="false">IF(C49=StartLeeftijdJaarUitkering,1,IF(C49 &gt; StartLeeftijdJaarUitkering, AH48*T49, VLOOKUP(C49,Gehuwdheid_ongehuwd,2,0)))</f>
        <v>0.881353448258697</v>
      </c>
      <c r="AI49" s="93" t="n">
        <f aca="false">AE49*(1-Z49)</f>
        <v>0</v>
      </c>
      <c r="AJ49" s="93" t="n">
        <f aca="false">AE49*(1-AH49)</f>
        <v>0</v>
      </c>
      <c r="AL49" s="1" t="n">
        <f aca="false">K49-1</f>
        <v>44</v>
      </c>
      <c r="AM49" s="15" t="n">
        <f aca="false">IF(AL49=0,0,VLOOKUP(AL49,RTS,2,0))</f>
        <v>0.02067</v>
      </c>
      <c r="AN49" s="5" t="n">
        <f aca="false">(1/(1+AM49))^AL49</f>
        <v>0.406485072103871</v>
      </c>
      <c r="AO49" s="5" t="n">
        <f aca="false">IF(AL49=0,0,IF($C49&gt;Eindleeftijd,1,VLOOKUP($C49-1,Ervaringssterfte,2,0)))</f>
        <v>0.911</v>
      </c>
      <c r="AP49" s="5" t="n">
        <f aca="false">IF(AL49=0,0,IF($C49&gt;Eindleeftijd,1,VLOOKUP($C49-1,qx,$B49-1-StartjaarTafels+2,0)))</f>
        <v>0.0463074563</v>
      </c>
      <c r="AQ49" s="5" t="n">
        <f aca="false">1-AO49*AP49</f>
        <v>0.9578139073107</v>
      </c>
      <c r="AR49" s="5" t="n">
        <f aca="false">IF($AL49=0,AQ49,AR48*AQ49)</f>
        <v>0.708588189123749</v>
      </c>
      <c r="AS49" s="5" t="n">
        <f aca="false">IF(AL49=0,0,IF($E49&gt;Eindleeftijd,1,VLOOKUP($E49-1,Ervaringssterfte,5,0)))</f>
        <v>0.886248</v>
      </c>
      <c r="AT49" s="5" t="n">
        <f aca="false">IF(AL49=0,0,IF($E49&gt;Eindleeftijd,1,VLOOKUP($E49-1,qy,$B49-1-StartjaarTafels+2,0)))</f>
        <v>0.0169329647672942</v>
      </c>
      <c r="AU49" s="5" t="n">
        <f aca="false">1-AS49*AT49</f>
        <v>0.984993193840915</v>
      </c>
      <c r="AV49" s="5" t="n">
        <f aca="false">IF($AL49=0,AU49,AV48*AU49)</f>
        <v>0.865931159434186</v>
      </c>
      <c r="AW49" s="5" t="n">
        <f aca="false">$AN49*AV49*I49*H49</f>
        <v>0</v>
      </c>
      <c r="AX49" s="5" t="n">
        <f aca="false">AR49*AV49</f>
        <v>0.613588592169298</v>
      </c>
      <c r="AY49" s="5" t="n">
        <f aca="false">AN49*AX49*I49*H49</f>
        <v>0</v>
      </c>
      <c r="AZ49" s="9" t="n">
        <f aca="false">AW49-AY49</f>
        <v>0</v>
      </c>
      <c r="BA49" s="93" t="n">
        <f aca="false">$AN49*AR49*I49*H49</f>
        <v>0</v>
      </c>
      <c r="BB49" s="93" t="n">
        <f aca="false">1-AV49</f>
        <v>0.134068840565814</v>
      </c>
      <c r="BC49" s="93" t="n">
        <f aca="false">BA49*BB49</f>
        <v>0</v>
      </c>
      <c r="BD49" s="93" t="n">
        <f aca="false">IF(C49=StartLeeftijdJaarUitkering,1,IF($C49 &gt; StartLeeftijdJaarUitkering, BD48*AU49, VLOOKUP($C49,Gehuwdheid,2,0)))</f>
        <v>0.894368839584926</v>
      </c>
      <c r="BE49" s="93" t="n">
        <f aca="false">IF(C49=StartLeeftijdJaarUitkering,1,IF($C49 &gt; StartLeeftijdJaarUitkering, BE48*AU49, VLOOKUP($C49,Gehuwdheid_ongehuwd,2,0)))</f>
        <v>0.894368839584926</v>
      </c>
      <c r="BF49" s="93" t="n">
        <f aca="false">BA49*(1-BD49)</f>
        <v>0</v>
      </c>
      <c r="BG49" s="93" t="n">
        <f aca="false">BA49*(1-BE49)</f>
        <v>0</v>
      </c>
      <c r="BI49" s="1" t="n">
        <f aca="false">A49</f>
        <v>45</v>
      </c>
      <c r="BJ49" s="15" t="n">
        <f aca="false">VLOOKUP(BI49,RTS,2,0)</f>
        <v>0.02074</v>
      </c>
      <c r="BK49" s="5" t="n">
        <f aca="false">(1/(1+BJ49))^BI49</f>
        <v>0.397026023400633</v>
      </c>
      <c r="BL49" s="5" t="n">
        <f aca="false">IF($C49&gt;Eindleeftijd,1,VLOOKUP($C49,Ervaringssterfte,3,0))</f>
        <v>0.9177</v>
      </c>
      <c r="BM49" s="5" t="n">
        <f aca="false">IF($C49&gt;Eindleeftijd,1,VLOOKUP($C49,qy,$B49-StartjaarTafels+2,0))</f>
        <v>0.0340276203716375</v>
      </c>
      <c r="BN49" s="5" t="n">
        <f aca="false">1-BL49*BM49</f>
        <v>0.968772852784948</v>
      </c>
      <c r="BO49" s="5" t="n">
        <f aca="false">IF($A49=1,BN49,BO48*BN49)</f>
        <v>0.777019126013135</v>
      </c>
      <c r="BP49" s="5" t="n">
        <f aca="false">IF($D49&gt;Eindleeftijd,1,VLOOKUP($D49,Ervaringssterfte,4,0))</f>
        <v>0.921294</v>
      </c>
      <c r="BQ49" s="5" t="n">
        <f aca="false">IF($D49&gt;Eindleeftijd,1,VLOOKUP($D49,qx,$B49-StartjaarTafels+2,0))</f>
        <v>0.0738459793</v>
      </c>
      <c r="BR49" s="5" t="n">
        <f aca="false">1-BP49*BQ49</f>
        <v>0.931966142346786</v>
      </c>
      <c r="BS49" s="5" t="n">
        <f aca="false">IF($BI49=1,BR49,BS48*BR49)</f>
        <v>0.586213809318216</v>
      </c>
      <c r="BT49" s="5" t="n">
        <f aca="false">$BK49*BS49*I49*G49</f>
        <v>0</v>
      </c>
      <c r="BU49" s="74" t="n">
        <f aca="false">BO49*BS49</f>
        <v>0.455499341773271</v>
      </c>
      <c r="BV49" s="5" t="n">
        <f aca="false">BK49*BU49*I49*G49</f>
        <v>0</v>
      </c>
      <c r="BW49" s="9" t="n">
        <f aca="false">BT49-BV49</f>
        <v>0</v>
      </c>
      <c r="BX49" s="93" t="n">
        <f aca="false">IF(C49=StartLeeftijdJaarUitkering,1,IF(C49 &gt; StartLeeftijdJaarUitkering, BX48*BR49, VLOOKUP(C49,Gehuwdheid,3,0)))</f>
        <v>0.633834903656191</v>
      </c>
      <c r="BY49" s="93" t="n">
        <f aca="false">IF(BI49=1,0,CA49*(BR49))</f>
        <v>0.118360736097158</v>
      </c>
      <c r="BZ49" s="93" t="n">
        <f aca="false">(1-BN49)*BX49*IF(BI49=1,1,BO48)</f>
        <v>0.0158751636226672</v>
      </c>
      <c r="CA49" s="93" t="n">
        <f aca="false">IF(BI49=1,0,BZ48+BY48)</f>
        <v>0.127001111648877</v>
      </c>
      <c r="CB49" s="93" t="n">
        <f aca="false">IF(BI49=1,0,CA49*BK48*I48*G48)</f>
        <v>0</v>
      </c>
      <c r="CC49" s="93" t="n">
        <f aca="false">$BK49*BO49*I49*G49</f>
        <v>0</v>
      </c>
      <c r="CD49" s="93" t="n">
        <f aca="false">1-BS49</f>
        <v>0.413786190681784</v>
      </c>
      <c r="CE49" s="93" t="n">
        <f aca="false">CC49*CD49</f>
        <v>0</v>
      </c>
      <c r="CF49" s="93" t="n">
        <f aca="false">IF(C49=StartLeeftijdJaarUitkering,1,IF($C49 &gt; StartLeeftijdJaarUitkering, CF48*BR49, VLOOKUP($C49,Gehuwdheid_ongehuwd,3,0)))</f>
        <v>0.633834903656191</v>
      </c>
      <c r="CG49" s="93" t="n">
        <f aca="false">CC49*(1-BX49)</f>
        <v>0</v>
      </c>
      <c r="CH49" s="93" t="n">
        <f aca="false">CC49*(1-CF49)</f>
        <v>0</v>
      </c>
      <c r="CJ49" s="1" t="n">
        <f aca="false">BI49-1</f>
        <v>44</v>
      </c>
      <c r="CK49" s="15" t="n">
        <f aca="false">IF(CJ49=0,0,VLOOKUP(CJ49,RTS,2,0))</f>
        <v>0.02067</v>
      </c>
      <c r="CL49" s="5" t="n">
        <f aca="false">(1/(1+CK49))^CJ49</f>
        <v>0.406485072103871</v>
      </c>
      <c r="CM49" s="5" t="n">
        <f aca="false">IF(CJ49=0,0,IF($C49&gt;Eindleeftijd,1,VLOOKUP($C49-1,Ervaringssterfte,3,0)))</f>
        <v>0.9138</v>
      </c>
      <c r="CN49" s="5" t="n">
        <f aca="false">IF(CJ49=0,0,IF($C49&gt;Eindleeftijd,1,VLOOKUP($C49-1,qy,$B49-1-StartjaarTafels+2,0)))</f>
        <v>0.0284039447321919</v>
      </c>
      <c r="CO49" s="5" t="n">
        <f aca="false">1-CM49*CN49</f>
        <v>0.974044475303723</v>
      </c>
      <c r="CP49" s="5" t="n">
        <f aca="false">IF($CJ49=0,CO49,CP48*CO49)</f>
        <v>0.802065338411811</v>
      </c>
      <c r="CQ49" s="5" t="n">
        <f aca="false">IF(CJ49=0,0,IF($D49&gt;Eindleeftijd,1,VLOOKUP($D49-1,Ervaringssterfte,4,0)))</f>
        <v>0.913077</v>
      </c>
      <c r="CR49" s="5" t="n">
        <f aca="false">IF(CJ49=0,0,IF($D49&gt;Eindleeftijd,1,VLOOKUP($D49-1,qx,$B49-1-StartjaarTafels+2,0)))</f>
        <v>0.0638361984</v>
      </c>
      <c r="CS49" s="5" t="n">
        <f aca="false">1-CQ49*CR49</f>
        <v>0.941712635473523</v>
      </c>
      <c r="CT49" s="5" t="n">
        <f aca="false">IF($CJ49=0,CS49,CT48*CS49)</f>
        <v>0.62900762450669</v>
      </c>
      <c r="CU49" s="5" t="n">
        <f aca="false">IF(OR(Methode_partnerpensioen="Bepaald",C49&gt;=Eindleeftijd),1,VLOOKUP(C49-1,Gehuwdheid,3,0))</f>
        <v>1</v>
      </c>
      <c r="CV49" s="5" t="n">
        <f aca="false">$CL49*CT49*I49*G49*CU49</f>
        <v>0</v>
      </c>
      <c r="CW49" s="5" t="n">
        <f aca="false">CP49*CT49*CU49</f>
        <v>0.504505213213568</v>
      </c>
      <c r="CX49" s="5" t="n">
        <f aca="false">CL49*CW49*I49*G49</f>
        <v>0</v>
      </c>
      <c r="CY49" s="9" t="n">
        <f aca="false">CV49-CX49</f>
        <v>0</v>
      </c>
      <c r="CZ49" s="93" t="n">
        <f aca="false">$CL49*CP49*I49*G49</f>
        <v>0</v>
      </c>
      <c r="DA49" s="93" t="n">
        <f aca="false">1-CT49</f>
        <v>0.37099237549331</v>
      </c>
      <c r="DB49" s="93" t="n">
        <f aca="false">CZ49*DA49</f>
        <v>0</v>
      </c>
      <c r="DC49" s="93" t="n">
        <f aca="false">IF(C49=StartLeeftijdJaarUitkering,1,IF($C49 &gt; StartLeeftijdJaarUitkering, DC48*CS49, VLOOKUP($C49,Gehuwdheid,3,0)))</f>
        <v>0.67478290956951</v>
      </c>
      <c r="DD49" s="93" t="n">
        <f aca="false">IF(C49=StartLeeftijdJaarUitkering,1,IF($C49 &gt; StartLeeftijdJaarUitkering, DD48*CS49, VLOOKUP($C49,Gehuwdheid_ongehuwd,3,0)))</f>
        <v>0.67478290956951</v>
      </c>
      <c r="DE49" s="93" t="n">
        <f aca="false">CZ49*(1-DC49)</f>
        <v>0</v>
      </c>
      <c r="DF49" s="93" t="n">
        <f aca="false">CZ49*(1-DD49)</f>
        <v>0</v>
      </c>
    </row>
    <row r="50" customFormat="false" ht="15" hidden="false" customHeight="true" outlineLevel="0" collapsed="false">
      <c r="A50" s="1" t="n">
        <f aca="false">A49+1</f>
        <v>46</v>
      </c>
      <c r="B50" s="1" t="n">
        <f aca="false">IF(A50=1,Berekeningsjaar,B49+1)</f>
        <v>2071</v>
      </c>
      <c r="C50" s="1" t="n">
        <f aca="false">IF(A50=1,LeeftijdJaarBerDatum,C49+1)</f>
        <v>86</v>
      </c>
      <c r="D50" s="1" t="n">
        <f aca="false">C50+Leeftijdsverschil_vm</f>
        <v>88</v>
      </c>
      <c r="E50" s="1" t="n">
        <f aca="false">C50-Leeftijdsverschil_mv</f>
        <v>83</v>
      </c>
      <c r="F50" s="5" t="n">
        <f aca="false">MIN(1,A50/Spreidingsduur)</f>
        <v>1</v>
      </c>
      <c r="G50" s="5" t="n">
        <f aca="false">IF(OR(AND(Coverage="BijzPP_voor",C50&gt;GrensLeeftijdDekking-1),AND(Coverage="BijzPP_na",C50&lt;GrensLeeftijdDekking)),0,IF(IsLevenslang,1,IF(D50&lt;EindLeeftijdJaarUitkering,1,0)))</f>
        <v>0</v>
      </c>
      <c r="H50" s="5" t="n">
        <f aca="false">IF(OR(AND(Coverage="BijzPP_voor",C50&gt;GrensLeeftijdDekking-1),AND(Coverage="BijzPP_na",C50&lt;GrensLeeftijdDekking)),0,IF(IsLevenslang,1,IF(E50&lt;EindLeeftijdJaarUitkering,1,0)))</f>
        <v>0</v>
      </c>
      <c r="I50" s="5" t="n">
        <f aca="false">(IF(StijgendeFunctieMeenemen=SchalingsfactorMeenemen,1,0)+IF(OR(StijgendeFunctieMeenemen,SchalingsfactorMeenemen),IF(StijgendeFunctieMeenemen,F50,0)*IF(SchalingsfactorMeenemen,SchalingsfactorPercentage,1),0))*(1+StijgingDalingUitkering)^(B50-1)</f>
        <v>11.6511607167637</v>
      </c>
      <c r="K50" s="1" t="n">
        <f aca="false">A50</f>
        <v>46</v>
      </c>
      <c r="L50" s="15" t="n">
        <f aca="false">VLOOKUP(K50,RTS,2,0)</f>
        <v>0.0208</v>
      </c>
      <c r="M50" s="5" t="n">
        <f aca="false">(1/(1+L50))^K50</f>
        <v>0.387908750560382</v>
      </c>
      <c r="N50" s="5" t="n">
        <f aca="false">IF($C50&gt;Eindleeftijd,1,VLOOKUP($C50,Ervaringssterfte,2,0))</f>
        <v>0.9223</v>
      </c>
      <c r="O50" s="5" t="n">
        <f aca="false">IF($C50&gt;Eindleeftijd,1,VLOOKUP($C50,qx,$B50-StartjaarTafels+2,0))</f>
        <v>0.0622896593</v>
      </c>
      <c r="P50" s="5" t="n">
        <f aca="false">1-N50*O50</f>
        <v>0.94255024722761</v>
      </c>
      <c r="Q50" s="5" t="n">
        <f aca="false">IF($K50=1,P50,Q49*P50)</f>
        <v>0.635186242541026</v>
      </c>
      <c r="R50" s="5" t="n">
        <f aca="false">IF($E50&gt;Eindleeftijd,1,VLOOKUP($E50,Ervaringssterfte,5,0))</f>
        <v>0.899415</v>
      </c>
      <c r="S50" s="74" t="n">
        <f aca="false">IF($E50&gt;Eindleeftijd,1,VLOOKUP($E50,qy,$B50-StartjaarTafels+2,0))</f>
        <v>0.0232132578870961</v>
      </c>
      <c r="T50" s="5" t="n">
        <f aca="false">1-R50*S50</f>
        <v>0.979121647657477</v>
      </c>
      <c r="U50" s="5" t="n">
        <f aca="false">IF($K50=1,T50,U49*T50)</f>
        <v>0.832899385105615</v>
      </c>
      <c r="V50" s="5" t="n">
        <f aca="false">$M50*U50*I50*H50</f>
        <v>0</v>
      </c>
      <c r="W50" s="92" t="n">
        <f aca="false">Q50*U50</f>
        <v>0.529046230839967</v>
      </c>
      <c r="X50" s="5" t="n">
        <f aca="false">M50*W50*I50*H50</f>
        <v>0</v>
      </c>
      <c r="Y50" s="9" t="n">
        <f aca="false">V50-X50</f>
        <v>0</v>
      </c>
      <c r="Z50" s="93" t="n">
        <f aca="false">IF(C50=StartLeeftijdJaarUitkering,1,IF(C50 &gt; StartLeeftijdJaarUitkering, Z49*T50, VLOOKUP(C50,Gehuwdheid,2,0)))</f>
        <v>0.862952240427655</v>
      </c>
      <c r="AA50" s="93" t="n">
        <f aca="false">IF(K50=1,0,AC50*(T50))</f>
        <v>0.272251104635157</v>
      </c>
      <c r="AB50" s="93" t="n">
        <f aca="false">(1-P50)*Z50*IF(K50=1,1,Q49)</f>
        <v>0.0334096169371547</v>
      </c>
      <c r="AC50" s="93" t="n">
        <f aca="false">IF(K50=1,0,AB49+AA49)</f>
        <v>0.278056465492832</v>
      </c>
      <c r="AD50" s="93" t="n">
        <f aca="false">IF(K50=1,0,AC50*M49*I49*H49)</f>
        <v>0</v>
      </c>
      <c r="AE50" s="93" t="n">
        <f aca="false">$M50*Q50*I50*H50</f>
        <v>0</v>
      </c>
      <c r="AF50" s="93" t="n">
        <f aca="false">1-U50</f>
        <v>0.167100614894385</v>
      </c>
      <c r="AG50" s="93" t="n">
        <f aca="false">AE50*AF50</f>
        <v>0</v>
      </c>
      <c r="AH50" s="93" t="n">
        <f aca="false">IF(C50=StartLeeftijdJaarUitkering,1,IF(C50 &gt; StartLeeftijdJaarUitkering, AH49*T50, VLOOKUP(C50,Gehuwdheid_ongehuwd,2,0)))</f>
        <v>0.862952240427655</v>
      </c>
      <c r="AI50" s="93" t="n">
        <f aca="false">AE50*(1-Z50)</f>
        <v>0</v>
      </c>
      <c r="AJ50" s="93" t="n">
        <f aca="false">AE50*(1-AH50)</f>
        <v>0</v>
      </c>
      <c r="AL50" s="1" t="n">
        <f aca="false">K50-1</f>
        <v>45</v>
      </c>
      <c r="AM50" s="15" t="n">
        <f aca="false">IF(AL50=0,0,VLOOKUP(AL50,RTS,2,0))</f>
        <v>0.02074</v>
      </c>
      <c r="AN50" s="5" t="n">
        <f aca="false">(1/(1+AM50))^AL50</f>
        <v>0.397026023400633</v>
      </c>
      <c r="AO50" s="5" t="n">
        <f aca="false">IF(AL50=0,0,IF($C50&gt;Eindleeftijd,1,VLOOKUP($C50-1,Ervaringssterfte,2,0)))</f>
        <v>0.9169</v>
      </c>
      <c r="AP50" s="5" t="n">
        <f aca="false">IF(AL50=0,0,IF($C50&gt;Eindleeftijd,1,VLOOKUP($C50-1,qx,$B50-1-StartjaarTafels+2,0)))</f>
        <v>0.0533880529</v>
      </c>
      <c r="AQ50" s="5" t="n">
        <f aca="false">1-AO50*AP50</f>
        <v>0.95104849429599</v>
      </c>
      <c r="AR50" s="5" t="n">
        <f aca="false">IF($AL50=0,AQ50,AR49*AQ50)</f>
        <v>0.673901730342064</v>
      </c>
      <c r="AS50" s="5" t="n">
        <f aca="false">IF(AL50=0,0,IF($E50&gt;Eindleeftijd,1,VLOOKUP($E50-1,Ervaringssterfte,5,0)))</f>
        <v>0.892287</v>
      </c>
      <c r="AT50" s="5" t="n">
        <f aca="false">IF(AL50=0,0,IF($E50&gt;Eindleeftijd,1,VLOOKUP($E50-1,qy,$B50-1-StartjaarTafels+2,0)))</f>
        <v>0.0197647317236729</v>
      </c>
      <c r="AU50" s="5" t="n">
        <f aca="false">1-AS50*AT50</f>
        <v>0.982364186824479</v>
      </c>
      <c r="AV50" s="5" t="n">
        <f aca="false">IF($AL50=0,AU50,AV49*AU50)</f>
        <v>0.850659759283542</v>
      </c>
      <c r="AW50" s="5" t="n">
        <f aca="false">$AN50*AV50*I50*H50</f>
        <v>0</v>
      </c>
      <c r="AX50" s="5" t="n">
        <f aca="false">AR50*AV50</f>
        <v>0.573261083713543</v>
      </c>
      <c r="AY50" s="5" t="n">
        <f aca="false">AN50*AX50*I50*H50</f>
        <v>0</v>
      </c>
      <c r="AZ50" s="9" t="n">
        <f aca="false">AW50-AY50</f>
        <v>0</v>
      </c>
      <c r="BA50" s="93" t="n">
        <f aca="false">$AN50*AR50*I50*H50</f>
        <v>0</v>
      </c>
      <c r="BB50" s="93" t="n">
        <f aca="false">1-AV50</f>
        <v>0.149340240716458</v>
      </c>
      <c r="BC50" s="93" t="n">
        <f aca="false">BA50*BB50</f>
        <v>0</v>
      </c>
      <c r="BD50" s="93" t="n">
        <f aca="false">IF(C50=StartLeeftijdJaarUitkering,1,IF($C50 &gt; StartLeeftijdJaarUitkering, BD49*AU50, VLOOKUP($C50,Gehuwdheid,2,0)))</f>
        <v>0.878595917819999</v>
      </c>
      <c r="BE50" s="93" t="n">
        <f aca="false">IF(C50=StartLeeftijdJaarUitkering,1,IF($C50 &gt; StartLeeftijdJaarUitkering, BE49*AU50, VLOOKUP($C50,Gehuwdheid_ongehuwd,2,0)))</f>
        <v>0.878595917819999</v>
      </c>
      <c r="BF50" s="93" t="n">
        <f aca="false">BA50*(1-BD50)</f>
        <v>0</v>
      </c>
      <c r="BG50" s="93" t="n">
        <f aca="false">BA50*(1-BE50)</f>
        <v>0</v>
      </c>
      <c r="BI50" s="1" t="n">
        <f aca="false">A50</f>
        <v>46</v>
      </c>
      <c r="BJ50" s="15" t="n">
        <f aca="false">VLOOKUP(BI50,RTS,2,0)</f>
        <v>0.0208</v>
      </c>
      <c r="BK50" s="5" t="n">
        <f aca="false">(1/(1+BJ50))^BI50</f>
        <v>0.387908750560382</v>
      </c>
      <c r="BL50" s="5" t="n">
        <f aca="false">IF($C50&gt;Eindleeftijd,1,VLOOKUP($C50,Ervaringssterfte,3,0))</f>
        <v>0.9212</v>
      </c>
      <c r="BM50" s="5" t="n">
        <f aca="false">IF($C50&gt;Eindleeftijd,1,VLOOKUP($C50,qy,$B50-StartjaarTafels+2,0))</f>
        <v>0.040635553263464</v>
      </c>
      <c r="BN50" s="5" t="n">
        <f aca="false">1-BL50*BM50</f>
        <v>0.962566528333697</v>
      </c>
      <c r="BO50" s="5" t="n">
        <f aca="false">IF($A50=1,BN50,BO49*BN50)</f>
        <v>0.747932602575347</v>
      </c>
      <c r="BP50" s="5" t="n">
        <f aca="false">IF($D50&gt;Eindleeftijd,1,VLOOKUP($D50,Ervaringssterfte,4,0))</f>
        <v>0.927828</v>
      </c>
      <c r="BQ50" s="5" t="n">
        <f aca="false">IF($D50&gt;Eindleeftijd,1,VLOOKUP($D50,qx,$B50-StartjaarTafels+2,0))</f>
        <v>0.0871036281</v>
      </c>
      <c r="BR50" s="5" t="n">
        <f aca="false">1-BP50*BQ50</f>
        <v>0.919182814947233</v>
      </c>
      <c r="BS50" s="5" t="n">
        <f aca="false">IF($BI50=1,BR50,BS49*BR50)</f>
        <v>0.538837659410058</v>
      </c>
      <c r="BT50" s="5" t="n">
        <f aca="false">$BK50*BS50*I50*G50</f>
        <v>0</v>
      </c>
      <c r="BU50" s="74" t="n">
        <f aca="false">BO50*BS50</f>
        <v>0.403014252968173</v>
      </c>
      <c r="BV50" s="5" t="n">
        <f aca="false">BK50*BU50*I50*G50</f>
        <v>0</v>
      </c>
      <c r="BW50" s="9" t="n">
        <f aca="false">BT50-BV50</f>
        <v>0</v>
      </c>
      <c r="BX50" s="93" t="n">
        <f aca="false">IF(C50=StartLeeftijdJaarUitkering,1,IF(C50 &gt; StartLeeftijdJaarUitkering, BX49*BR50, VLOOKUP(C50,Gehuwdheid,3,0)))</f>
        <v>0.582610150954506</v>
      </c>
      <c r="BY50" s="93" t="n">
        <f aca="false">IF(BI50=1,0,CA50*(BR50))</f>
        <v>0.123387332171443</v>
      </c>
      <c r="BZ50" s="93" t="n">
        <f aca="false">(1-BN50)*BX50*IF(BI50=1,1,BO49)</f>
        <v>0.0169461038108316</v>
      </c>
      <c r="CA50" s="93" t="n">
        <f aca="false">IF(BI50=1,0,BZ49+BY49)</f>
        <v>0.134235899719825</v>
      </c>
      <c r="CB50" s="93" t="n">
        <f aca="false">IF(BI50=1,0,CA50*BK49*I49*G49)</f>
        <v>0</v>
      </c>
      <c r="CC50" s="93" t="n">
        <f aca="false">$BK50*BO50*I50*G50</f>
        <v>0</v>
      </c>
      <c r="CD50" s="93" t="n">
        <f aca="false">1-BS50</f>
        <v>0.461162340589942</v>
      </c>
      <c r="CE50" s="93" t="n">
        <f aca="false">CC50*CD50</f>
        <v>0</v>
      </c>
      <c r="CF50" s="93" t="n">
        <f aca="false">IF(C50=StartLeeftijdJaarUitkering,1,IF($C50 &gt; StartLeeftijdJaarUitkering, CF49*BR50, VLOOKUP($C50,Gehuwdheid_ongehuwd,3,0)))</f>
        <v>0.582610150954506</v>
      </c>
      <c r="CG50" s="93" t="n">
        <f aca="false">CC50*(1-BX50)</f>
        <v>0</v>
      </c>
      <c r="CH50" s="93" t="n">
        <f aca="false">CC50*(1-CF50)</f>
        <v>0</v>
      </c>
      <c r="CJ50" s="1" t="n">
        <f aca="false">BI50-1</f>
        <v>45</v>
      </c>
      <c r="CK50" s="15" t="n">
        <f aca="false">IF(CJ50=0,0,VLOOKUP(CJ50,RTS,2,0))</f>
        <v>0.02074</v>
      </c>
      <c r="CL50" s="5" t="n">
        <f aca="false">(1/(1+CK50))^CJ50</f>
        <v>0.397026023400633</v>
      </c>
      <c r="CM50" s="5" t="n">
        <f aca="false">IF(CJ50=0,0,IF($C50&gt;Eindleeftijd,1,VLOOKUP($C50-1,Ervaringssterfte,3,0)))</f>
        <v>0.9177</v>
      </c>
      <c r="CN50" s="5" t="n">
        <f aca="false">IF(CJ50=0,0,IF($C50&gt;Eindleeftijd,1,VLOOKUP($C50-1,qy,$B50-1-StartjaarTafels+2,0)))</f>
        <v>0.0340276203716375</v>
      </c>
      <c r="CO50" s="5" t="n">
        <f aca="false">1-CM50*CN50</f>
        <v>0.968772852784948</v>
      </c>
      <c r="CP50" s="5" t="n">
        <f aca="false">IF($CJ50=0,CO50,CP49*CO50)</f>
        <v>0.777019126013135</v>
      </c>
      <c r="CQ50" s="5" t="n">
        <f aca="false">IF(CJ50=0,0,IF($D50&gt;Eindleeftijd,1,VLOOKUP($D50-1,Ervaringssterfte,4,0)))</f>
        <v>0.921294</v>
      </c>
      <c r="CR50" s="5" t="n">
        <f aca="false">IF(CJ50=0,0,IF($D50&gt;Eindleeftijd,1,VLOOKUP($D50-1,qx,$B50-1-StartjaarTafels+2,0)))</f>
        <v>0.0738459793</v>
      </c>
      <c r="CS50" s="5" t="n">
        <f aca="false">1-CQ50*CR50</f>
        <v>0.931966142346786</v>
      </c>
      <c r="CT50" s="5" t="n">
        <f aca="false">IF($CJ50=0,CS50,CT49*CS50)</f>
        <v>0.586213809318216</v>
      </c>
      <c r="CU50" s="5" t="n">
        <f aca="false">IF(OR(Methode_partnerpensioen="Bepaald",C50&gt;=Eindleeftijd),1,VLOOKUP(C50-1,Gehuwdheid,3,0))</f>
        <v>1</v>
      </c>
      <c r="CV50" s="5" t="n">
        <f aca="false">$CL50*CT50*I50*G50*CU50</f>
        <v>0</v>
      </c>
      <c r="CW50" s="5" t="n">
        <f aca="false">CP50*CT50*CU50</f>
        <v>0.455499341773271</v>
      </c>
      <c r="CX50" s="5" t="n">
        <f aca="false">CL50*CW50*I50*G50</f>
        <v>0</v>
      </c>
      <c r="CY50" s="9" t="n">
        <f aca="false">CV50-CX50</f>
        <v>0</v>
      </c>
      <c r="CZ50" s="93" t="n">
        <f aca="false">$CL50*CP50*I50*G50</f>
        <v>0</v>
      </c>
      <c r="DA50" s="93" t="n">
        <f aca="false">1-CT50</f>
        <v>0.413786190681784</v>
      </c>
      <c r="DB50" s="93" t="n">
        <f aca="false">CZ50*DA50</f>
        <v>0</v>
      </c>
      <c r="DC50" s="93" t="n">
        <f aca="false">IF(C50=StartLeeftijdJaarUitkering,1,IF($C50 &gt; StartLeeftijdJaarUitkering, DC49*CS50, VLOOKUP($C50,Gehuwdheid,3,0)))</f>
        <v>0.628874825153036</v>
      </c>
      <c r="DD50" s="93" t="n">
        <f aca="false">IF(C50=StartLeeftijdJaarUitkering,1,IF($C50 &gt; StartLeeftijdJaarUitkering, DD49*CS50, VLOOKUP($C50,Gehuwdheid_ongehuwd,3,0)))</f>
        <v>0.628874825153036</v>
      </c>
      <c r="DE50" s="93" t="n">
        <f aca="false">CZ50*(1-DC50)</f>
        <v>0</v>
      </c>
      <c r="DF50" s="93" t="n">
        <f aca="false">CZ50*(1-DD50)</f>
        <v>0</v>
      </c>
    </row>
    <row r="51" customFormat="false" ht="15" hidden="false" customHeight="true" outlineLevel="0" collapsed="false">
      <c r="A51" s="1" t="n">
        <f aca="false">A50+1</f>
        <v>47</v>
      </c>
      <c r="B51" s="1" t="n">
        <f aca="false">IF(A51=1,Berekeningsjaar,B50+1)</f>
        <v>2072</v>
      </c>
      <c r="C51" s="1" t="n">
        <f aca="false">IF(A51=1,LeeftijdJaarBerDatum,C50+1)</f>
        <v>87</v>
      </c>
      <c r="D51" s="1" t="n">
        <f aca="false">C51+Leeftijdsverschil_vm</f>
        <v>89</v>
      </c>
      <c r="E51" s="1" t="n">
        <f aca="false">C51-Leeftijdsverschil_mv</f>
        <v>84</v>
      </c>
      <c r="F51" s="5" t="n">
        <f aca="false">MIN(1,A51/Spreidingsduur)</f>
        <v>1</v>
      </c>
      <c r="G51" s="5" t="n">
        <f aca="false">IF(OR(AND(Coverage="BijzPP_voor",C51&gt;GrensLeeftijdDekking-1),AND(Coverage="BijzPP_na",C51&lt;GrensLeeftijdDekking)),0,IF(IsLevenslang,1,IF(D51&lt;EindLeeftijdJaarUitkering,1,0)))</f>
        <v>0</v>
      </c>
      <c r="H51" s="5" t="n">
        <f aca="false">IF(OR(AND(Coverage="BijzPP_voor",C51&gt;GrensLeeftijdDekking-1),AND(Coverage="BijzPP_na",C51&lt;GrensLeeftijdDekking)),0,IF(IsLevenslang,1,IF(E51&lt;EindLeeftijdJaarUitkering,1,0)))</f>
        <v>0</v>
      </c>
      <c r="I51" s="5" t="n">
        <f aca="false">(IF(StijgendeFunctieMeenemen=SchalingsfactorMeenemen,1,0)+IF(OR(StijgendeFunctieMeenemen,SchalingsfactorMeenemen),IF(StijgendeFunctieMeenemen,F51,0)*IF(SchalingsfactorMeenemen,SchalingsfactorPercentage,1),0))*(1+StijgingDalingUitkering)^(B51-1)</f>
        <v>11.6511607167637</v>
      </c>
      <c r="K51" s="1" t="n">
        <f aca="false">A51</f>
        <v>47</v>
      </c>
      <c r="L51" s="15" t="n">
        <f aca="false">VLOOKUP(K51,RTS,2,0)</f>
        <v>0.02086</v>
      </c>
      <c r="M51" s="5" t="n">
        <f aca="false">(1/(1+L51))^K51</f>
        <v>0.378956355472697</v>
      </c>
      <c r="N51" s="5" t="n">
        <f aca="false">IF($C51&gt;Eindleeftijd,1,VLOOKUP($C51,Ervaringssterfte,2,0))</f>
        <v>0.9306</v>
      </c>
      <c r="O51" s="5" t="n">
        <f aca="false">IF($C51&gt;Eindleeftijd,1,VLOOKUP($C51,qx,$B51-StartjaarTafels+2,0))</f>
        <v>0.0721913163</v>
      </c>
      <c r="P51" s="5" t="n">
        <f aca="false">1-N51*O51</f>
        <v>0.93281876105122</v>
      </c>
      <c r="Q51" s="5" t="n">
        <f aca="false">IF($K51=1,P51,Q50*P51)</f>
        <v>0.5925136438039</v>
      </c>
      <c r="R51" s="5" t="n">
        <f aca="false">IF($E51&gt;Eindleeftijd,1,VLOOKUP($E51,Ervaringssterfte,5,0))</f>
        <v>0.904662</v>
      </c>
      <c r="S51" s="74" t="n">
        <f aca="false">IF($E51&gt;Eindleeftijd,1,VLOOKUP($E51,qy,$B51-StartjaarTafels+2,0))</f>
        <v>0.027025984359121</v>
      </c>
      <c r="T51" s="5" t="n">
        <f aca="false">1-R51*S51</f>
        <v>0.975550618937709</v>
      </c>
      <c r="U51" s="5" t="n">
        <f aca="false">IF($K51=1,T51,U50*T51)</f>
        <v>0.81253551065262</v>
      </c>
      <c r="V51" s="5" t="n">
        <f aca="false">$M51*U51*I51*H51</f>
        <v>0</v>
      </c>
      <c r="W51" s="92" t="n">
        <f aca="false">Q51*U51</f>
        <v>0.481438376136846</v>
      </c>
      <c r="X51" s="5" t="n">
        <f aca="false">M51*W51*I51*H51</f>
        <v>0</v>
      </c>
      <c r="Y51" s="9" t="n">
        <f aca="false">V51-X51</f>
        <v>0</v>
      </c>
      <c r="Z51" s="93" t="n">
        <f aca="false">IF(C51=StartLeeftijdJaarUitkering,1,IF(C51 &gt; StartLeeftijdJaarUitkering, Z50*T51, VLOOKUP(C51,Gehuwdheid,2,0)))</f>
        <v>0.841853592262881</v>
      </c>
      <c r="AA51" s="93" t="n">
        <f aca="false">IF(K51=1,0,AC51*(T51))</f>
        <v>0.298187506114815</v>
      </c>
      <c r="AB51" s="93" t="n">
        <f aca="false">(1-P51)*Z51*IF(K51=1,1,Q50)</f>
        <v>0.0359240805380424</v>
      </c>
      <c r="AC51" s="93" t="n">
        <f aca="false">IF(K51=1,0,AB50+AA50)</f>
        <v>0.305660721572311</v>
      </c>
      <c r="AD51" s="93" t="n">
        <f aca="false">IF(K51=1,0,AC51*M50*I50*H50)</f>
        <v>0</v>
      </c>
      <c r="AE51" s="93" t="n">
        <f aca="false">$M51*Q51*I51*H51</f>
        <v>0</v>
      </c>
      <c r="AF51" s="93" t="n">
        <f aca="false">1-U51</f>
        <v>0.18746448934738</v>
      </c>
      <c r="AG51" s="93" t="n">
        <f aca="false">AE51*AF51</f>
        <v>0</v>
      </c>
      <c r="AH51" s="93" t="n">
        <f aca="false">IF(C51=StartLeeftijdJaarUitkering,1,IF(C51 &gt; StartLeeftijdJaarUitkering, AH50*T51, VLOOKUP(C51,Gehuwdheid_ongehuwd,2,0)))</f>
        <v>0.841853592262881</v>
      </c>
      <c r="AI51" s="93" t="n">
        <f aca="false">AE51*(1-Z51)</f>
        <v>0</v>
      </c>
      <c r="AJ51" s="93" t="n">
        <f aca="false">AE51*(1-AH51)</f>
        <v>0</v>
      </c>
      <c r="AL51" s="1" t="n">
        <f aca="false">K51-1</f>
        <v>46</v>
      </c>
      <c r="AM51" s="15" t="n">
        <f aca="false">IF(AL51=0,0,VLOOKUP(AL51,RTS,2,0))</f>
        <v>0.0208</v>
      </c>
      <c r="AN51" s="5" t="n">
        <f aca="false">(1/(1+AM51))^AL51</f>
        <v>0.387908750560382</v>
      </c>
      <c r="AO51" s="5" t="n">
        <f aca="false">IF(AL51=0,0,IF($C51&gt;Eindleeftijd,1,VLOOKUP($C51-1,Ervaringssterfte,2,0)))</f>
        <v>0.9223</v>
      </c>
      <c r="AP51" s="5" t="n">
        <f aca="false">IF(AL51=0,0,IF($C51&gt;Eindleeftijd,1,VLOOKUP($C51-1,qx,$B51-1-StartjaarTafels+2,0)))</f>
        <v>0.0622896593</v>
      </c>
      <c r="AQ51" s="5" t="n">
        <f aca="false">1-AO51*AP51</f>
        <v>0.94255024722761</v>
      </c>
      <c r="AR51" s="5" t="n">
        <f aca="false">IF($AL51=0,AQ51,AR50*AQ51)</f>
        <v>0.635186242541026</v>
      </c>
      <c r="AS51" s="5" t="n">
        <f aca="false">IF(AL51=0,0,IF($E51&gt;Eindleeftijd,1,VLOOKUP($E51-1,Ervaringssterfte,5,0)))</f>
        <v>0.899415</v>
      </c>
      <c r="AT51" s="5" t="n">
        <f aca="false">IF(AL51=0,0,IF($E51&gt;Eindleeftijd,1,VLOOKUP($E51-1,qy,$B51-1-StartjaarTafels+2,0)))</f>
        <v>0.0232132578870961</v>
      </c>
      <c r="AU51" s="5" t="n">
        <f aca="false">1-AS51*AT51</f>
        <v>0.979121647657477</v>
      </c>
      <c r="AV51" s="5" t="n">
        <f aca="false">IF($AL51=0,AU51,AV50*AU51)</f>
        <v>0.832899385105615</v>
      </c>
      <c r="AW51" s="5" t="n">
        <f aca="false">$AN51*AV51*I51*H51</f>
        <v>0</v>
      </c>
      <c r="AX51" s="5" t="n">
        <f aca="false">AR51*AV51</f>
        <v>0.529046230839967</v>
      </c>
      <c r="AY51" s="5" t="n">
        <f aca="false">AN51*AX51*I51*H51</f>
        <v>0</v>
      </c>
      <c r="AZ51" s="9" t="n">
        <f aca="false">AW51-AY51</f>
        <v>0</v>
      </c>
      <c r="BA51" s="93" t="n">
        <f aca="false">$AN51*AR51*I51*H51</f>
        <v>0</v>
      </c>
      <c r="BB51" s="93" t="n">
        <f aca="false">1-AV51</f>
        <v>0.167100614894385</v>
      </c>
      <c r="BC51" s="93" t="n">
        <f aca="false">BA51*BB51</f>
        <v>0</v>
      </c>
      <c r="BD51" s="93" t="n">
        <f aca="false">IF(C51=StartLeeftijdJaarUitkering,1,IF($C51 &gt; StartLeeftijdJaarUitkering, BD50*AU51, VLOOKUP($C51,Gehuwdheid,2,0)))</f>
        <v>0.860252282681051</v>
      </c>
      <c r="BE51" s="93" t="n">
        <f aca="false">IF(C51=StartLeeftijdJaarUitkering,1,IF($C51 &gt; StartLeeftijdJaarUitkering, BE50*AU51, VLOOKUP($C51,Gehuwdheid_ongehuwd,2,0)))</f>
        <v>0.860252282681051</v>
      </c>
      <c r="BF51" s="93" t="n">
        <f aca="false">BA51*(1-BD51)</f>
        <v>0</v>
      </c>
      <c r="BG51" s="93" t="n">
        <f aca="false">BA51*(1-BE51)</f>
        <v>0</v>
      </c>
      <c r="BI51" s="1" t="n">
        <f aca="false">A51</f>
        <v>47</v>
      </c>
      <c r="BJ51" s="15" t="n">
        <f aca="false">VLOOKUP(BI51,RTS,2,0)</f>
        <v>0.02086</v>
      </c>
      <c r="BK51" s="5" t="n">
        <f aca="false">(1/(1+BJ51))^BI51</f>
        <v>0.378956355472697</v>
      </c>
      <c r="BL51" s="5" t="n">
        <f aca="false">IF($C51&gt;Eindleeftijd,1,VLOOKUP($C51,Ervaringssterfte,3,0))</f>
        <v>0.925</v>
      </c>
      <c r="BM51" s="5" t="n">
        <f aca="false">IF($C51&gt;Eindleeftijd,1,VLOOKUP($C51,qy,$B51-StartjaarTafels+2,0))</f>
        <v>0.0488368197378684</v>
      </c>
      <c r="BN51" s="5" t="n">
        <f aca="false">1-BL51*BM51</f>
        <v>0.954825941742472</v>
      </c>
      <c r="BO51" s="5" t="n">
        <f aca="false">IF($A51=1,BN51,BO50*BN51)</f>
        <v>0.714145451613903</v>
      </c>
      <c r="BP51" s="5" t="n">
        <f aca="false">IF($D51&gt;Eindleeftijd,1,VLOOKUP($D51,Ervaringssterfte,4,0))</f>
        <v>0.936144</v>
      </c>
      <c r="BQ51" s="5" t="n">
        <f aca="false">IF($D51&gt;Eindleeftijd,1,VLOOKUP($D51,qx,$B51-StartjaarTafels+2,0))</f>
        <v>0.1003838948</v>
      </c>
      <c r="BR51" s="5" t="n">
        <f aca="false">1-BP51*BQ51</f>
        <v>0.906026219186349</v>
      </c>
      <c r="BS51" s="5" t="n">
        <f aca="false">IF($BI51=1,BR51,BS50*BR51)</f>
        <v>0.488201047310516</v>
      </c>
      <c r="BT51" s="5" t="n">
        <f aca="false">$BK51*BS51*I51*G51</f>
        <v>0</v>
      </c>
      <c r="BU51" s="74" t="n">
        <f aca="false">BO51*BS51</f>
        <v>0.348646557409949</v>
      </c>
      <c r="BV51" s="5" t="n">
        <f aca="false">BK51*BU51*I51*G51</f>
        <v>0</v>
      </c>
      <c r="BW51" s="9" t="n">
        <f aca="false">BT51-BV51</f>
        <v>0</v>
      </c>
      <c r="BX51" s="93" t="n">
        <f aca="false">IF(C51=StartLeeftijdJaarUitkering,1,IF(C51 &gt; StartLeeftijdJaarUitkering, BX50*BR51, VLOOKUP(C51,Gehuwdheid,3,0)))</f>
        <v>0.527860072328899</v>
      </c>
      <c r="BY51" s="93" t="n">
        <f aca="false">IF(BI51=1,0,CA51*(BR51))</f>
        <v>0.12714577242845</v>
      </c>
      <c r="BZ51" s="93" t="n">
        <f aca="false">(1-BN51)*BX51*IF(BI51=1,1,BO50)</f>
        <v>0.017834887950295</v>
      </c>
      <c r="CA51" s="93" t="n">
        <f aca="false">IF(BI51=1,0,BZ50+BY50)</f>
        <v>0.140333435982275</v>
      </c>
      <c r="CB51" s="93" t="n">
        <f aca="false">IF(BI51=1,0,CA51*BK50*I50*G50)</f>
        <v>0</v>
      </c>
      <c r="CC51" s="93" t="n">
        <f aca="false">$BK51*BO51*I51*G51</f>
        <v>0</v>
      </c>
      <c r="CD51" s="93" t="n">
        <f aca="false">1-BS51</f>
        <v>0.511798952689484</v>
      </c>
      <c r="CE51" s="93" t="n">
        <f aca="false">CC51*CD51</f>
        <v>0</v>
      </c>
      <c r="CF51" s="93" t="n">
        <f aca="false">IF(C51=StartLeeftijdJaarUitkering,1,IF($C51 &gt; StartLeeftijdJaarUitkering, CF50*BR51, VLOOKUP($C51,Gehuwdheid_ongehuwd,3,0)))</f>
        <v>0.527860072328899</v>
      </c>
      <c r="CG51" s="93" t="n">
        <f aca="false">CC51*(1-BX51)</f>
        <v>0</v>
      </c>
      <c r="CH51" s="93" t="n">
        <f aca="false">CC51*(1-CF51)</f>
        <v>0</v>
      </c>
      <c r="CJ51" s="1" t="n">
        <f aca="false">BI51-1</f>
        <v>46</v>
      </c>
      <c r="CK51" s="15" t="n">
        <f aca="false">IF(CJ51=0,0,VLOOKUP(CJ51,RTS,2,0))</f>
        <v>0.0208</v>
      </c>
      <c r="CL51" s="5" t="n">
        <f aca="false">(1/(1+CK51))^CJ51</f>
        <v>0.387908750560382</v>
      </c>
      <c r="CM51" s="5" t="n">
        <f aca="false">IF(CJ51=0,0,IF($C51&gt;Eindleeftijd,1,VLOOKUP($C51-1,Ervaringssterfte,3,0)))</f>
        <v>0.9212</v>
      </c>
      <c r="CN51" s="5" t="n">
        <f aca="false">IF(CJ51=0,0,IF($C51&gt;Eindleeftijd,1,VLOOKUP($C51-1,qy,$B51-1-StartjaarTafels+2,0)))</f>
        <v>0.040635553263464</v>
      </c>
      <c r="CO51" s="5" t="n">
        <f aca="false">1-CM51*CN51</f>
        <v>0.962566528333697</v>
      </c>
      <c r="CP51" s="5" t="n">
        <f aca="false">IF($CJ51=0,CO51,CP50*CO51)</f>
        <v>0.747932602575347</v>
      </c>
      <c r="CQ51" s="5" t="n">
        <f aca="false">IF(CJ51=0,0,IF($D51&gt;Eindleeftijd,1,VLOOKUP($D51-1,Ervaringssterfte,4,0)))</f>
        <v>0.927828</v>
      </c>
      <c r="CR51" s="5" t="n">
        <f aca="false">IF(CJ51=0,0,IF($D51&gt;Eindleeftijd,1,VLOOKUP($D51-1,qx,$B51-1-StartjaarTafels+2,0)))</f>
        <v>0.0871036281</v>
      </c>
      <c r="CS51" s="5" t="n">
        <f aca="false">1-CQ51*CR51</f>
        <v>0.919182814947233</v>
      </c>
      <c r="CT51" s="5" t="n">
        <f aca="false">IF($CJ51=0,CS51,CT50*CS51)</f>
        <v>0.538837659410058</v>
      </c>
      <c r="CU51" s="5" t="n">
        <f aca="false">IF(OR(Methode_partnerpensioen="Bepaald",C51&gt;=Eindleeftijd),1,VLOOKUP(C51-1,Gehuwdheid,3,0))</f>
        <v>1</v>
      </c>
      <c r="CV51" s="5" t="n">
        <f aca="false">$CL51*CT51*I51*G51*CU51</f>
        <v>0</v>
      </c>
      <c r="CW51" s="5" t="n">
        <f aca="false">CP51*CT51*CU51</f>
        <v>0.403014252968173</v>
      </c>
      <c r="CX51" s="5" t="n">
        <f aca="false">CL51*CW51*I51*G51</f>
        <v>0</v>
      </c>
      <c r="CY51" s="9" t="n">
        <f aca="false">CV51-CX51</f>
        <v>0</v>
      </c>
      <c r="CZ51" s="93" t="n">
        <f aca="false">$CL51*CP51*I51*G51</f>
        <v>0</v>
      </c>
      <c r="DA51" s="93" t="n">
        <f aca="false">1-CT51</f>
        <v>0.461162340589942</v>
      </c>
      <c r="DB51" s="93" t="n">
        <f aca="false">CZ51*DA51</f>
        <v>0</v>
      </c>
      <c r="DC51" s="93" t="n">
        <f aca="false">IF(C51=StartLeeftijdJaarUitkering,1,IF($C51 &gt; StartLeeftijdJaarUitkering, DC50*CS51, VLOOKUP($C51,Gehuwdheid,3,0)))</f>
        <v>0.578050932033617</v>
      </c>
      <c r="DD51" s="93" t="n">
        <f aca="false">IF(C51=StartLeeftijdJaarUitkering,1,IF($C51 &gt; StartLeeftijdJaarUitkering, DD50*CS51, VLOOKUP($C51,Gehuwdheid_ongehuwd,3,0)))</f>
        <v>0.578050932033617</v>
      </c>
      <c r="DE51" s="93" t="n">
        <f aca="false">CZ51*(1-DC51)</f>
        <v>0</v>
      </c>
      <c r="DF51" s="93" t="n">
        <f aca="false">CZ51*(1-DD51)</f>
        <v>0</v>
      </c>
    </row>
    <row r="52" customFormat="false" ht="15" hidden="false" customHeight="true" outlineLevel="0" collapsed="false">
      <c r="A52" s="1" t="n">
        <f aca="false">A51+1</f>
        <v>48</v>
      </c>
      <c r="B52" s="1" t="n">
        <f aca="false">IF(A52=1,Berekeningsjaar,B51+1)</f>
        <v>2073</v>
      </c>
      <c r="C52" s="1" t="n">
        <f aca="false">IF(A52=1,LeeftijdJaarBerDatum,C51+1)</f>
        <v>88</v>
      </c>
      <c r="D52" s="1" t="n">
        <f aca="false">C52+Leeftijdsverschil_vm</f>
        <v>90</v>
      </c>
      <c r="E52" s="1" t="n">
        <f aca="false">C52-Leeftijdsverschil_mv</f>
        <v>85</v>
      </c>
      <c r="F52" s="5" t="n">
        <f aca="false">MIN(1,A52/Spreidingsduur)</f>
        <v>1</v>
      </c>
      <c r="G52" s="5" t="n">
        <f aca="false">IF(OR(AND(Coverage="BijzPP_voor",C52&gt;GrensLeeftijdDekking-1),AND(Coverage="BijzPP_na",C52&lt;GrensLeeftijdDekking)),0,IF(IsLevenslang,1,IF(D52&lt;EindLeeftijdJaarUitkering,1,0)))</f>
        <v>0</v>
      </c>
      <c r="H52" s="5" t="n">
        <f aca="false">IF(OR(AND(Coverage="BijzPP_voor",C52&gt;GrensLeeftijdDekking-1),AND(Coverage="BijzPP_na",C52&lt;GrensLeeftijdDekking)),0,IF(IsLevenslang,1,IF(E52&lt;EindLeeftijdJaarUitkering,1,0)))</f>
        <v>0</v>
      </c>
      <c r="I52" s="5" t="n">
        <f aca="false">(IF(StijgendeFunctieMeenemen=SchalingsfactorMeenemen,1,0)+IF(OR(StijgendeFunctieMeenemen,SchalingsfactorMeenemen),IF(StijgendeFunctieMeenemen,F52,0)*IF(SchalingsfactorMeenemen,SchalingsfactorPercentage,1),0))*(1+StijgingDalingUitkering)^(B52-1)</f>
        <v>11.6511607167637</v>
      </c>
      <c r="K52" s="1" t="n">
        <f aca="false">A52</f>
        <v>48</v>
      </c>
      <c r="L52" s="15" t="n">
        <f aca="false">VLOOKUP(K52,RTS,2,0)</f>
        <v>0.02092</v>
      </c>
      <c r="M52" s="5" t="n">
        <f aca="false">(1/(1+L52))^K52</f>
        <v>0.370167114390098</v>
      </c>
      <c r="N52" s="5" t="n">
        <f aca="false">IF($C52&gt;Eindleeftijd,1,VLOOKUP($C52,Ervaringssterfte,2,0))</f>
        <v>0.9372</v>
      </c>
      <c r="O52" s="5" t="n">
        <f aca="false">IF($C52&gt;Eindleeftijd,1,VLOOKUP($C52,qx,$B52-StartjaarTafels+2,0))</f>
        <v>0.0853310076</v>
      </c>
      <c r="P52" s="5" t="n">
        <f aca="false">1-N52*O52</f>
        <v>0.92002777967728</v>
      </c>
      <c r="Q52" s="5" t="n">
        <f aca="false">IF($K52=1,P52,Q51*P52)</f>
        <v>0.545129012137397</v>
      </c>
      <c r="R52" s="5" t="n">
        <f aca="false">IF($E52&gt;Eindleeftijd,1,VLOOKUP($E52,Ervaringssterfte,5,0))</f>
        <v>0.908523</v>
      </c>
      <c r="S52" s="74" t="n">
        <f aca="false">IF($E52&gt;Eindleeftijd,1,VLOOKUP($E52,qy,$B52-StartjaarTafels+2,0))</f>
        <v>0.0324804896414641</v>
      </c>
      <c r="T52" s="5" t="n">
        <f aca="false">1-R52*S52</f>
        <v>0.970490728109468</v>
      </c>
      <c r="U52" s="5" t="n">
        <f aca="false">IF($K52=1,T52,U51*T52)</f>
        <v>0.78855817934806</v>
      </c>
      <c r="V52" s="5" t="n">
        <f aca="false">$M52*U52*I52*H52</f>
        <v>0</v>
      </c>
      <c r="W52" s="92" t="n">
        <f aca="false">Q52*U52</f>
        <v>0.429865941320872</v>
      </c>
      <c r="X52" s="5" t="n">
        <f aca="false">M52*W52*I52*H52</f>
        <v>0</v>
      </c>
      <c r="Y52" s="9" t="n">
        <f aca="false">V52-X52</f>
        <v>0</v>
      </c>
      <c r="Z52" s="93" t="n">
        <f aca="false">IF(C52=StartLeeftijdJaarUitkering,1,IF(C52 &gt; StartLeeftijdJaarUitkering, Z51*T52, VLOOKUP(C52,Gehuwdheid,2,0)))</f>
        <v>0.817011105716775</v>
      </c>
      <c r="AA52" s="93" t="n">
        <f aca="false">IF(K52=1,0,AC52*(T52))</f>
        <v>0.324252197000541</v>
      </c>
      <c r="AB52" s="93" t="n">
        <f aca="false">(1-P52)*Z52*IF(K52=1,1,Q51)</f>
        <v>0.0387137703118318</v>
      </c>
      <c r="AC52" s="93" t="n">
        <f aca="false">IF(K52=1,0,AB51+AA51)</f>
        <v>0.334111586652857</v>
      </c>
      <c r="AD52" s="93" t="n">
        <f aca="false">IF(K52=1,0,AC52*M51*I51*H51)</f>
        <v>0</v>
      </c>
      <c r="AE52" s="93" t="n">
        <f aca="false">$M52*Q52*I52*H52</f>
        <v>0</v>
      </c>
      <c r="AF52" s="93" t="n">
        <f aca="false">1-U52</f>
        <v>0.21144182065194</v>
      </c>
      <c r="AG52" s="93" t="n">
        <f aca="false">AE52*AF52</f>
        <v>0</v>
      </c>
      <c r="AH52" s="93" t="n">
        <f aca="false">IF(C52=StartLeeftijdJaarUitkering,1,IF(C52 &gt; StartLeeftijdJaarUitkering, AH51*T52, VLOOKUP(C52,Gehuwdheid_ongehuwd,2,0)))</f>
        <v>0.817011105716775</v>
      </c>
      <c r="AI52" s="93" t="n">
        <f aca="false">AE52*(1-Z52)</f>
        <v>0</v>
      </c>
      <c r="AJ52" s="93" t="n">
        <f aca="false">AE52*(1-AH52)</f>
        <v>0</v>
      </c>
      <c r="AL52" s="1" t="n">
        <f aca="false">K52-1</f>
        <v>47</v>
      </c>
      <c r="AM52" s="15" t="n">
        <f aca="false">IF(AL52=0,0,VLOOKUP(AL52,RTS,2,0))</f>
        <v>0.02086</v>
      </c>
      <c r="AN52" s="5" t="n">
        <f aca="false">(1/(1+AM52))^AL52</f>
        <v>0.378956355472697</v>
      </c>
      <c r="AO52" s="5" t="n">
        <f aca="false">IF(AL52=0,0,IF($C52&gt;Eindleeftijd,1,VLOOKUP($C52-1,Ervaringssterfte,2,0)))</f>
        <v>0.9306</v>
      </c>
      <c r="AP52" s="5" t="n">
        <f aca="false">IF(AL52=0,0,IF($C52&gt;Eindleeftijd,1,VLOOKUP($C52-1,qx,$B52-1-StartjaarTafels+2,0)))</f>
        <v>0.0721913163</v>
      </c>
      <c r="AQ52" s="5" t="n">
        <f aca="false">1-AO52*AP52</f>
        <v>0.93281876105122</v>
      </c>
      <c r="AR52" s="5" t="n">
        <f aca="false">IF($AL52=0,AQ52,AR51*AQ52)</f>
        <v>0.5925136438039</v>
      </c>
      <c r="AS52" s="5" t="n">
        <f aca="false">IF(AL52=0,0,IF($E52&gt;Eindleeftijd,1,VLOOKUP($E52-1,Ervaringssterfte,5,0)))</f>
        <v>0.904662</v>
      </c>
      <c r="AT52" s="5" t="n">
        <f aca="false">IF(AL52=0,0,IF($E52&gt;Eindleeftijd,1,VLOOKUP($E52-1,qy,$B52-1-StartjaarTafels+2,0)))</f>
        <v>0.027025984359121</v>
      </c>
      <c r="AU52" s="5" t="n">
        <f aca="false">1-AS52*AT52</f>
        <v>0.975550618937709</v>
      </c>
      <c r="AV52" s="5" t="n">
        <f aca="false">IF($AL52=0,AU52,AV51*AU52)</f>
        <v>0.81253551065262</v>
      </c>
      <c r="AW52" s="5" t="n">
        <f aca="false">$AN52*AV52*I52*H52</f>
        <v>0</v>
      </c>
      <c r="AX52" s="5" t="n">
        <f aca="false">AR52*AV52</f>
        <v>0.481438376136846</v>
      </c>
      <c r="AY52" s="5" t="n">
        <f aca="false">AN52*AX52*I52*H52</f>
        <v>0</v>
      </c>
      <c r="AZ52" s="9" t="n">
        <f aca="false">AW52-AY52</f>
        <v>0</v>
      </c>
      <c r="BA52" s="93" t="n">
        <f aca="false">$AN52*AR52*I52*H52</f>
        <v>0</v>
      </c>
      <c r="BB52" s="93" t="n">
        <f aca="false">1-AV52</f>
        <v>0.18746448934738</v>
      </c>
      <c r="BC52" s="93" t="n">
        <f aca="false">BA52*BB52</f>
        <v>0</v>
      </c>
      <c r="BD52" s="93" t="n">
        <f aca="false">IF(C52=StartLeeftijdJaarUitkering,1,IF($C52 &gt; StartLeeftijdJaarUitkering, BD51*AU52, VLOOKUP($C52,Gehuwdheid,2,0)))</f>
        <v>0.839219646812076</v>
      </c>
      <c r="BE52" s="93" t="n">
        <f aca="false">IF(C52=StartLeeftijdJaarUitkering,1,IF($C52 &gt; StartLeeftijdJaarUitkering, BE51*AU52, VLOOKUP($C52,Gehuwdheid_ongehuwd,2,0)))</f>
        <v>0.839219646812076</v>
      </c>
      <c r="BF52" s="93" t="n">
        <f aca="false">BA52*(1-BD52)</f>
        <v>0</v>
      </c>
      <c r="BG52" s="93" t="n">
        <f aca="false">BA52*(1-BE52)</f>
        <v>0</v>
      </c>
      <c r="BI52" s="1" t="n">
        <f aca="false">A52</f>
        <v>48</v>
      </c>
      <c r="BJ52" s="15" t="n">
        <f aca="false">VLOOKUP(BI52,RTS,2,0)</f>
        <v>0.02092</v>
      </c>
      <c r="BK52" s="5" t="n">
        <f aca="false">(1/(1+BJ52))^BI52</f>
        <v>0.370167114390098</v>
      </c>
      <c r="BL52" s="5" t="n">
        <f aca="false">IF($C52&gt;Eindleeftijd,1,VLOOKUP($C52,Ervaringssterfte,3,0))</f>
        <v>0.9299</v>
      </c>
      <c r="BM52" s="5" t="n">
        <f aca="false">IF($C52&gt;Eindleeftijd,1,VLOOKUP($C52,qy,$B52-StartjaarTafels+2,0))</f>
        <v>0.0575406242816039</v>
      </c>
      <c r="BN52" s="5" t="n">
        <f aca="false">1-BL52*BM52</f>
        <v>0.946492973480537</v>
      </c>
      <c r="BO52" s="5" t="n">
        <f aca="false">IF($A52=1,BN52,BO51*BN52)</f>
        <v>0.675933651995644</v>
      </c>
      <c r="BP52" s="5" t="n">
        <f aca="false">IF($D52&gt;Eindleeftijd,1,VLOOKUP($D52,Ervaringssterfte,4,0))</f>
        <v>0.940995</v>
      </c>
      <c r="BQ52" s="5" t="n">
        <f aca="false">IF($D52&gt;Eindleeftijd,1,VLOOKUP($D52,qx,$B52-StartjaarTafels+2,0))</f>
        <v>0.1155352927</v>
      </c>
      <c r="BR52" s="5" t="n">
        <f aca="false">1-BP52*BQ52</f>
        <v>0.891281867245764</v>
      </c>
      <c r="BS52" s="5" t="n">
        <f aca="false">IF($BI52=1,BR52,BS51*BR52)</f>
        <v>0.435124741038254</v>
      </c>
      <c r="BT52" s="5" t="n">
        <f aca="false">$BK52*BS52*I52*G52</f>
        <v>0</v>
      </c>
      <c r="BU52" s="74" t="n">
        <f aca="false">BO52*BS52</f>
        <v>0.294115455283646</v>
      </c>
      <c r="BV52" s="5" t="n">
        <f aca="false">BK52*BU52*I52*G52</f>
        <v>0</v>
      </c>
      <c r="BW52" s="9" t="n">
        <f aca="false">BT52-BV52</f>
        <v>0</v>
      </c>
      <c r="BX52" s="93" t="n">
        <f aca="false">IF(C52=StartLeeftijdJaarUitkering,1,IF(C52 &gt; StartLeeftijdJaarUitkering, BX51*BR52, VLOOKUP(C52,Gehuwdheid,3,0)))</f>
        <v>0.470472110909785</v>
      </c>
      <c r="BY52" s="93" t="n">
        <f aca="false">IF(BI52=1,0,CA52*(BR52))</f>
        <v>0.129218633696892</v>
      </c>
      <c r="BZ52" s="93" t="n">
        <f aca="false">(1-BN52)*BX52*IF(BI52=1,1,BO51)</f>
        <v>0.0179775860280642</v>
      </c>
      <c r="CA52" s="93" t="n">
        <f aca="false">IF(BI52=1,0,BZ51+BY51)</f>
        <v>0.144980660378745</v>
      </c>
      <c r="CB52" s="93" t="n">
        <f aca="false">IF(BI52=1,0,CA52*BK51*I51*G51)</f>
        <v>0</v>
      </c>
      <c r="CC52" s="93" t="n">
        <f aca="false">$BK52*BO52*I52*G52</f>
        <v>0</v>
      </c>
      <c r="CD52" s="93" t="n">
        <f aca="false">1-BS52</f>
        <v>0.564875258961746</v>
      </c>
      <c r="CE52" s="93" t="n">
        <f aca="false">CC52*CD52</f>
        <v>0</v>
      </c>
      <c r="CF52" s="93" t="n">
        <f aca="false">IF(C52=StartLeeftijdJaarUitkering,1,IF($C52 &gt; StartLeeftijdJaarUitkering, CF51*BR52, VLOOKUP($C52,Gehuwdheid_ongehuwd,3,0)))</f>
        <v>0.470472110909785</v>
      </c>
      <c r="CG52" s="93" t="n">
        <f aca="false">CC52*(1-BX52)</f>
        <v>0</v>
      </c>
      <c r="CH52" s="93" t="n">
        <f aca="false">CC52*(1-CF52)</f>
        <v>0</v>
      </c>
      <c r="CJ52" s="1" t="n">
        <f aca="false">BI52-1</f>
        <v>47</v>
      </c>
      <c r="CK52" s="15" t="n">
        <f aca="false">IF(CJ52=0,0,VLOOKUP(CJ52,RTS,2,0))</f>
        <v>0.02086</v>
      </c>
      <c r="CL52" s="5" t="n">
        <f aca="false">(1/(1+CK52))^CJ52</f>
        <v>0.378956355472697</v>
      </c>
      <c r="CM52" s="5" t="n">
        <f aca="false">IF(CJ52=0,0,IF($C52&gt;Eindleeftijd,1,VLOOKUP($C52-1,Ervaringssterfte,3,0)))</f>
        <v>0.925</v>
      </c>
      <c r="CN52" s="5" t="n">
        <f aca="false">IF(CJ52=0,0,IF($C52&gt;Eindleeftijd,1,VLOOKUP($C52-1,qy,$B52-1-StartjaarTafels+2,0)))</f>
        <v>0.0488368197378684</v>
      </c>
      <c r="CO52" s="5" t="n">
        <f aca="false">1-CM52*CN52</f>
        <v>0.954825941742472</v>
      </c>
      <c r="CP52" s="5" t="n">
        <f aca="false">IF($CJ52=0,CO52,CP51*CO52)</f>
        <v>0.714145451613903</v>
      </c>
      <c r="CQ52" s="5" t="n">
        <f aca="false">IF(CJ52=0,0,IF($D52&gt;Eindleeftijd,1,VLOOKUP($D52-1,Ervaringssterfte,4,0)))</f>
        <v>0.936144</v>
      </c>
      <c r="CR52" s="5" t="n">
        <f aca="false">IF(CJ52=0,0,IF($D52&gt;Eindleeftijd,1,VLOOKUP($D52-1,qx,$B52-1-StartjaarTafels+2,0)))</f>
        <v>0.1003838948</v>
      </c>
      <c r="CS52" s="5" t="n">
        <f aca="false">1-CQ52*CR52</f>
        <v>0.906026219186349</v>
      </c>
      <c r="CT52" s="5" t="n">
        <f aca="false">IF($CJ52=0,CS52,CT51*CS52)</f>
        <v>0.488201047310516</v>
      </c>
      <c r="CU52" s="5" t="n">
        <f aca="false">IF(OR(Methode_partnerpensioen="Bepaald",C52&gt;=Eindleeftijd),1,VLOOKUP(C52-1,Gehuwdheid,3,0))</f>
        <v>1</v>
      </c>
      <c r="CV52" s="5" t="n">
        <f aca="false">$CL52*CT52*I52*G52*CU52</f>
        <v>0</v>
      </c>
      <c r="CW52" s="5" t="n">
        <f aca="false">CP52*CT52*CU52</f>
        <v>0.348646557409949</v>
      </c>
      <c r="CX52" s="5" t="n">
        <f aca="false">CL52*CW52*I52*G52</f>
        <v>0</v>
      </c>
      <c r="CY52" s="9" t="n">
        <f aca="false">CV52-CX52</f>
        <v>0</v>
      </c>
      <c r="CZ52" s="93" t="n">
        <f aca="false">$CL52*CP52*I52*G52</f>
        <v>0</v>
      </c>
      <c r="DA52" s="93" t="n">
        <f aca="false">1-CT52</f>
        <v>0.511798952689484</v>
      </c>
      <c r="DB52" s="93" t="n">
        <f aca="false">CZ52*DA52</f>
        <v>0</v>
      </c>
      <c r="DC52" s="93" t="n">
        <f aca="false">IF(C52=StartLeeftijdJaarUitkering,1,IF($C52 &gt; StartLeeftijdJaarUitkering, DC51*CS52, VLOOKUP($C52,Gehuwdheid,3,0)))</f>
        <v>0.523729300447563</v>
      </c>
      <c r="DD52" s="93" t="n">
        <f aca="false">IF(C52=StartLeeftijdJaarUitkering,1,IF($C52 &gt; StartLeeftijdJaarUitkering, DD51*CS52, VLOOKUP($C52,Gehuwdheid_ongehuwd,3,0)))</f>
        <v>0.523729300447563</v>
      </c>
      <c r="DE52" s="93" t="n">
        <f aca="false">CZ52*(1-DC52)</f>
        <v>0</v>
      </c>
      <c r="DF52" s="93" t="n">
        <f aca="false">CZ52*(1-DD52)</f>
        <v>0</v>
      </c>
    </row>
    <row r="53" customFormat="false" ht="15" hidden="false" customHeight="true" outlineLevel="0" collapsed="false">
      <c r="A53" s="1" t="n">
        <f aca="false">A52+1</f>
        <v>49</v>
      </c>
      <c r="B53" s="1" t="n">
        <f aca="false">IF(A53=1,Berekeningsjaar,B52+1)</f>
        <v>2074</v>
      </c>
      <c r="C53" s="1" t="n">
        <f aca="false">IF(A53=1,LeeftijdJaarBerDatum,C52+1)</f>
        <v>89</v>
      </c>
      <c r="D53" s="1" t="n">
        <f aca="false">C53+Leeftijdsverschil_vm</f>
        <v>91</v>
      </c>
      <c r="E53" s="1" t="n">
        <f aca="false">C53-Leeftijdsverschil_mv</f>
        <v>86</v>
      </c>
      <c r="F53" s="5" t="n">
        <f aca="false">MIN(1,A53/Spreidingsduur)</f>
        <v>1</v>
      </c>
      <c r="G53" s="5" t="n">
        <f aca="false">IF(OR(AND(Coverage="BijzPP_voor",C53&gt;GrensLeeftijdDekking-1),AND(Coverage="BijzPP_na",C53&lt;GrensLeeftijdDekking)),0,IF(IsLevenslang,1,IF(D53&lt;EindLeeftijdJaarUitkering,1,0)))</f>
        <v>0</v>
      </c>
      <c r="H53" s="5" t="n">
        <f aca="false">IF(OR(AND(Coverage="BijzPP_voor",C53&gt;GrensLeeftijdDekking-1),AND(Coverage="BijzPP_na",C53&lt;GrensLeeftijdDekking)),0,IF(IsLevenslang,1,IF(E53&lt;EindLeeftijdJaarUitkering,1,0)))</f>
        <v>0</v>
      </c>
      <c r="I53" s="5" t="n">
        <f aca="false">(IF(StijgendeFunctieMeenemen=SchalingsfactorMeenemen,1,0)+IF(OR(StijgendeFunctieMeenemen,SchalingsfactorMeenemen),IF(StijgendeFunctieMeenemen,F53,0)*IF(SchalingsfactorMeenemen,SchalingsfactorPercentage,1),0))*(1+StijgingDalingUitkering)^(B53-1)</f>
        <v>11.6511607167637</v>
      </c>
      <c r="K53" s="1" t="n">
        <f aca="false">A53</f>
        <v>49</v>
      </c>
      <c r="L53" s="15" t="n">
        <f aca="false">VLOOKUP(K53,RTS,2,0)</f>
        <v>0.02098</v>
      </c>
      <c r="M53" s="5" t="n">
        <f aca="false">(1/(1+L53))^K53</f>
        <v>0.361539286387108</v>
      </c>
      <c r="N53" s="5" t="n">
        <f aca="false">IF($C53&gt;Eindleeftijd,1,VLOOKUP($C53,Ervaringssterfte,2,0))</f>
        <v>0.9456</v>
      </c>
      <c r="O53" s="5" t="n">
        <f aca="false">IF($C53&gt;Eindleeftijd,1,VLOOKUP($C53,qx,$B53-StartjaarTafels+2,0))</f>
        <v>0.0985344336</v>
      </c>
      <c r="P53" s="5" t="n">
        <f aca="false">1-N53*O53</f>
        <v>0.90682583958784</v>
      </c>
      <c r="Q53" s="5" t="n">
        <f aca="false">IF($K53=1,P53,Q52*P53)</f>
        <v>0.494337074115185</v>
      </c>
      <c r="R53" s="5" t="n">
        <f aca="false">IF($E53&gt;Eindleeftijd,1,VLOOKUP($E53,Ervaringssterfte,5,0))</f>
        <v>0.911988</v>
      </c>
      <c r="S53" s="74" t="n">
        <f aca="false">IF($E53&gt;Eindleeftijd,1,VLOOKUP($E53,qy,$B53-StartjaarTafels+2,0))</f>
        <v>0.0388950275576543</v>
      </c>
      <c r="T53" s="5" t="n">
        <f aca="false">1-R53*S53</f>
        <v>0.96452820160775</v>
      </c>
      <c r="U53" s="5" t="n">
        <f aca="false">IF($K53=1,T53,U52*T53)</f>
        <v>0.760586602589666</v>
      </c>
      <c r="V53" s="5" t="n">
        <f aca="false">$M53*U53*I53*H53</f>
        <v>0</v>
      </c>
      <c r="W53" s="92" t="n">
        <f aca="false">Q53*U53</f>
        <v>0.375986155735384</v>
      </c>
      <c r="X53" s="5" t="n">
        <f aca="false">M53*W53*I53*H53</f>
        <v>0</v>
      </c>
      <c r="Y53" s="9" t="n">
        <f aca="false">V53-X53</f>
        <v>0</v>
      </c>
      <c r="Z53" s="93" t="n">
        <f aca="false">IF(C53=StartLeeftijdJaarUitkering,1,IF(C53 &gt; StartLeeftijdJaarUitkering, Z52*T53, VLOOKUP(C53,Gehuwdheid,2,0)))</f>
        <v>0.78803025249056</v>
      </c>
      <c r="AA53" s="93" t="n">
        <f aca="false">IF(K53=1,0,AC53*(T53))</f>
        <v>0.350090911696621</v>
      </c>
      <c r="AB53" s="93" t="n">
        <f aca="false">(1-P53)*Z53*IF(K53=1,1,Q52)</f>
        <v>0.0400255837441287</v>
      </c>
      <c r="AC53" s="93" t="n">
        <f aca="false">IF(K53=1,0,AB52+AA52)</f>
        <v>0.362965967312373</v>
      </c>
      <c r="AD53" s="93" t="n">
        <f aca="false">IF(K53=1,0,AC53*M52*I52*H52)</f>
        <v>0</v>
      </c>
      <c r="AE53" s="93" t="n">
        <f aca="false">$M53*Q53*I53*H53</f>
        <v>0</v>
      </c>
      <c r="AF53" s="93" t="n">
        <f aca="false">1-U53</f>
        <v>0.239413397410335</v>
      </c>
      <c r="AG53" s="93" t="n">
        <f aca="false">AE53*AF53</f>
        <v>0</v>
      </c>
      <c r="AH53" s="93" t="n">
        <f aca="false">IF(C53=StartLeeftijdJaarUitkering,1,IF(C53 &gt; StartLeeftijdJaarUitkering, AH52*T53, VLOOKUP(C53,Gehuwdheid_ongehuwd,2,0)))</f>
        <v>0.78803025249056</v>
      </c>
      <c r="AI53" s="93" t="n">
        <f aca="false">AE53*(1-Z53)</f>
        <v>0</v>
      </c>
      <c r="AJ53" s="93" t="n">
        <f aca="false">AE53*(1-AH53)</f>
        <v>0</v>
      </c>
      <c r="AL53" s="1" t="n">
        <f aca="false">K53-1</f>
        <v>48</v>
      </c>
      <c r="AM53" s="15" t="n">
        <f aca="false">IF(AL53=0,0,VLOOKUP(AL53,RTS,2,0))</f>
        <v>0.02092</v>
      </c>
      <c r="AN53" s="5" t="n">
        <f aca="false">(1/(1+AM53))^AL53</f>
        <v>0.370167114390098</v>
      </c>
      <c r="AO53" s="5" t="n">
        <f aca="false">IF(AL53=0,0,IF($C53&gt;Eindleeftijd,1,VLOOKUP($C53-1,Ervaringssterfte,2,0)))</f>
        <v>0.9372</v>
      </c>
      <c r="AP53" s="5" t="n">
        <f aca="false">IF(AL53=0,0,IF($C53&gt;Eindleeftijd,1,VLOOKUP($C53-1,qx,$B53-1-StartjaarTafels+2,0)))</f>
        <v>0.0853310076</v>
      </c>
      <c r="AQ53" s="5" t="n">
        <f aca="false">1-AO53*AP53</f>
        <v>0.92002777967728</v>
      </c>
      <c r="AR53" s="5" t="n">
        <f aca="false">IF($AL53=0,AQ53,AR52*AQ53)</f>
        <v>0.545129012137397</v>
      </c>
      <c r="AS53" s="5" t="n">
        <f aca="false">IF(AL53=0,0,IF($E53&gt;Eindleeftijd,1,VLOOKUP($E53-1,Ervaringssterfte,5,0)))</f>
        <v>0.908523</v>
      </c>
      <c r="AT53" s="5" t="n">
        <f aca="false">IF(AL53=0,0,IF($E53&gt;Eindleeftijd,1,VLOOKUP($E53-1,qy,$B53-1-StartjaarTafels+2,0)))</f>
        <v>0.0324804896414641</v>
      </c>
      <c r="AU53" s="5" t="n">
        <f aca="false">1-AS53*AT53</f>
        <v>0.970490728109468</v>
      </c>
      <c r="AV53" s="5" t="n">
        <f aca="false">IF($AL53=0,AU53,AV52*AU53)</f>
        <v>0.78855817934806</v>
      </c>
      <c r="AW53" s="5" t="n">
        <f aca="false">$AN53*AV53*I53*H53</f>
        <v>0</v>
      </c>
      <c r="AX53" s="5" t="n">
        <f aca="false">AR53*AV53</f>
        <v>0.429865941320872</v>
      </c>
      <c r="AY53" s="5" t="n">
        <f aca="false">AN53*AX53*I53*H53</f>
        <v>0</v>
      </c>
      <c r="AZ53" s="9" t="n">
        <f aca="false">AW53-AY53</f>
        <v>0</v>
      </c>
      <c r="BA53" s="93" t="n">
        <f aca="false">$AN53*AR53*I53*H53</f>
        <v>0</v>
      </c>
      <c r="BB53" s="93" t="n">
        <f aca="false">1-AV53</f>
        <v>0.21144182065194</v>
      </c>
      <c r="BC53" s="93" t="n">
        <f aca="false">BA53*BB53</f>
        <v>0</v>
      </c>
      <c r="BD53" s="93" t="n">
        <f aca="false">IF(C53=StartLeeftijdJaarUitkering,1,IF($C53 &gt; StartLeeftijdJaarUitkering, BD52*AU53, VLOOKUP($C53,Gehuwdheid,2,0)))</f>
        <v>0.814454886078423</v>
      </c>
      <c r="BE53" s="93" t="n">
        <f aca="false">IF(C53=StartLeeftijdJaarUitkering,1,IF($C53 &gt; StartLeeftijdJaarUitkering, BE52*AU53, VLOOKUP($C53,Gehuwdheid_ongehuwd,2,0)))</f>
        <v>0.814454886078423</v>
      </c>
      <c r="BF53" s="93" t="n">
        <f aca="false">BA53*(1-BD53)</f>
        <v>0</v>
      </c>
      <c r="BG53" s="93" t="n">
        <f aca="false">BA53*(1-BE53)</f>
        <v>0</v>
      </c>
      <c r="BI53" s="1" t="n">
        <f aca="false">A53</f>
        <v>49</v>
      </c>
      <c r="BJ53" s="15" t="n">
        <f aca="false">VLOOKUP(BI53,RTS,2,0)</f>
        <v>0.02098</v>
      </c>
      <c r="BK53" s="5" t="n">
        <f aca="false">(1/(1+BJ53))^BI53</f>
        <v>0.361539286387108</v>
      </c>
      <c r="BL53" s="5" t="n">
        <f aca="false">IF($C53&gt;Eindleeftijd,1,VLOOKUP($C53,Ervaringssterfte,3,0))</f>
        <v>0.9354</v>
      </c>
      <c r="BM53" s="5" t="n">
        <f aca="false">IF($C53&gt;Eindleeftijd,1,VLOOKUP($C53,qy,$B53-StartjaarTafels+2,0))</f>
        <v>0.0687550403254863</v>
      </c>
      <c r="BN53" s="5" t="n">
        <f aca="false">1-BL53*BM53</f>
        <v>0.93568653527954</v>
      </c>
      <c r="BO53" s="5" t="n">
        <f aca="false">IF($A53=1,BN53,BO52*BN53)</f>
        <v>0.632462016914651</v>
      </c>
      <c r="BP53" s="5" t="n">
        <f aca="false">IF($D53&gt;Eindleeftijd,1,VLOOKUP($D53,Ervaringssterfte,4,0))</f>
        <v>0.945945</v>
      </c>
      <c r="BQ53" s="5" t="n">
        <f aca="false">IF($D53&gt;Eindleeftijd,1,VLOOKUP($D53,qx,$B53-StartjaarTafels+2,0))</f>
        <v>0.1269652915</v>
      </c>
      <c r="BR53" s="5" t="n">
        <f aca="false">1-BP53*BQ53</f>
        <v>0.879897817332033</v>
      </c>
      <c r="BS53" s="5" t="n">
        <f aca="false">IF($BI53=1,BR53,BS52*BR53)</f>
        <v>0.382865309906726</v>
      </c>
      <c r="BT53" s="5" t="n">
        <f aca="false">$BK53*BS53*I53*G53</f>
        <v>0</v>
      </c>
      <c r="BU53" s="74" t="n">
        <f aca="false">BO53*BS53</f>
        <v>0.242147766110261</v>
      </c>
      <c r="BV53" s="5" t="n">
        <f aca="false">BK53*BU53*I53*G53</f>
        <v>0</v>
      </c>
      <c r="BW53" s="9" t="n">
        <f aca="false">BT53-BV53</f>
        <v>0</v>
      </c>
      <c r="BX53" s="93" t="n">
        <f aca="false">IF(C53=StartLeeftijdJaarUitkering,1,IF(C53 &gt; StartLeeftijdJaarUitkering, BX52*BR53, VLOOKUP(C53,Gehuwdheid,3,0)))</f>
        <v>0.413967383505114</v>
      </c>
      <c r="BY53" s="93" t="n">
        <f aca="false">IF(BI53=1,0,CA53*(BR53))</f>
        <v>0.129517632455515</v>
      </c>
      <c r="BZ53" s="93" t="n">
        <f aca="false">(1-BN53)*BX53*IF(BI53=1,1,BO52)</f>
        <v>0.017995839031168</v>
      </c>
      <c r="CA53" s="93" t="n">
        <f aca="false">IF(BI53=1,0,BZ52+BY52)</f>
        <v>0.147196219724956</v>
      </c>
      <c r="CB53" s="93" t="n">
        <f aca="false">IF(BI53=1,0,CA53*BK52*I52*G52)</f>
        <v>0</v>
      </c>
      <c r="CC53" s="93" t="n">
        <f aca="false">$BK53*BO53*I53*G53</f>
        <v>0</v>
      </c>
      <c r="CD53" s="93" t="n">
        <f aca="false">1-BS53</f>
        <v>0.617134690093274</v>
      </c>
      <c r="CE53" s="93" t="n">
        <f aca="false">CC53*CD53</f>
        <v>0</v>
      </c>
      <c r="CF53" s="93" t="n">
        <f aca="false">IF(C53=StartLeeftijdJaarUitkering,1,IF($C53 &gt; StartLeeftijdJaarUitkering, CF52*BR53, VLOOKUP($C53,Gehuwdheid_ongehuwd,3,0)))</f>
        <v>0.413967383505114</v>
      </c>
      <c r="CG53" s="93" t="n">
        <f aca="false">CC53*(1-BX53)</f>
        <v>0</v>
      </c>
      <c r="CH53" s="93" t="n">
        <f aca="false">CC53*(1-CF53)</f>
        <v>0</v>
      </c>
      <c r="CJ53" s="1" t="n">
        <f aca="false">BI53-1</f>
        <v>48</v>
      </c>
      <c r="CK53" s="15" t="n">
        <f aca="false">IF(CJ53=0,0,VLOOKUP(CJ53,RTS,2,0))</f>
        <v>0.02092</v>
      </c>
      <c r="CL53" s="5" t="n">
        <f aca="false">(1/(1+CK53))^CJ53</f>
        <v>0.370167114390098</v>
      </c>
      <c r="CM53" s="5" t="n">
        <f aca="false">IF(CJ53=0,0,IF($C53&gt;Eindleeftijd,1,VLOOKUP($C53-1,Ervaringssterfte,3,0)))</f>
        <v>0.9299</v>
      </c>
      <c r="CN53" s="5" t="n">
        <f aca="false">IF(CJ53=0,0,IF($C53&gt;Eindleeftijd,1,VLOOKUP($C53-1,qy,$B53-1-StartjaarTafels+2,0)))</f>
        <v>0.0575406242816039</v>
      </c>
      <c r="CO53" s="5" t="n">
        <f aca="false">1-CM53*CN53</f>
        <v>0.946492973480537</v>
      </c>
      <c r="CP53" s="5" t="n">
        <f aca="false">IF($CJ53=0,CO53,CP52*CO53)</f>
        <v>0.675933651995644</v>
      </c>
      <c r="CQ53" s="5" t="n">
        <f aca="false">IF(CJ53=0,0,IF($D53&gt;Eindleeftijd,1,VLOOKUP($D53-1,Ervaringssterfte,4,0)))</f>
        <v>0.940995</v>
      </c>
      <c r="CR53" s="5" t="n">
        <f aca="false">IF(CJ53=0,0,IF($D53&gt;Eindleeftijd,1,VLOOKUP($D53-1,qx,$B53-1-StartjaarTafels+2,0)))</f>
        <v>0.1155352927</v>
      </c>
      <c r="CS53" s="5" t="n">
        <f aca="false">1-CQ53*CR53</f>
        <v>0.891281867245764</v>
      </c>
      <c r="CT53" s="5" t="n">
        <f aca="false">IF($CJ53=0,CS53,CT52*CS53)</f>
        <v>0.435124741038254</v>
      </c>
      <c r="CU53" s="5" t="n">
        <f aca="false">IF(OR(Methode_partnerpensioen="Bepaald",C53&gt;=Eindleeftijd),1,VLOOKUP(C53-1,Gehuwdheid,3,0))</f>
        <v>1</v>
      </c>
      <c r="CV53" s="5" t="n">
        <f aca="false">$CL53*CT53*I53*G53*CU53</f>
        <v>0</v>
      </c>
      <c r="CW53" s="5" t="n">
        <f aca="false">CP53*CT53*CU53</f>
        <v>0.294115455283646</v>
      </c>
      <c r="CX53" s="5" t="n">
        <f aca="false">CL53*CW53*I53*G53</f>
        <v>0</v>
      </c>
      <c r="CY53" s="9" t="n">
        <f aca="false">CV53-CX53</f>
        <v>0</v>
      </c>
      <c r="CZ53" s="93" t="n">
        <f aca="false">$CL53*CP53*I53*G53</f>
        <v>0</v>
      </c>
      <c r="DA53" s="93" t="n">
        <f aca="false">1-CT53</f>
        <v>0.564875258961746</v>
      </c>
      <c r="DB53" s="93" t="n">
        <f aca="false">CZ53*DA53</f>
        <v>0</v>
      </c>
      <c r="DC53" s="93" t="n">
        <f aca="false">IF(C53=StartLeeftijdJaarUitkering,1,IF($C53 &gt; StartLeeftijdJaarUitkering, DC52*CS53, VLOOKUP($C53,Gehuwdheid,3,0)))</f>
        <v>0.466790428834222</v>
      </c>
      <c r="DD53" s="93" t="n">
        <f aca="false">IF(C53=StartLeeftijdJaarUitkering,1,IF($C53 &gt; StartLeeftijdJaarUitkering, DD52*CS53, VLOOKUP($C53,Gehuwdheid_ongehuwd,3,0)))</f>
        <v>0.466790428834222</v>
      </c>
      <c r="DE53" s="93" t="n">
        <f aca="false">CZ53*(1-DC53)</f>
        <v>0</v>
      </c>
      <c r="DF53" s="93" t="n">
        <f aca="false">CZ53*(1-DD53)</f>
        <v>0</v>
      </c>
    </row>
    <row r="54" customFormat="false" ht="15" hidden="false" customHeight="true" outlineLevel="0" collapsed="false">
      <c r="A54" s="1" t="n">
        <f aca="false">A53+1</f>
        <v>50</v>
      </c>
      <c r="B54" s="1" t="n">
        <f aca="false">IF(A54=1,Berekeningsjaar,B53+1)</f>
        <v>2075</v>
      </c>
      <c r="C54" s="1" t="n">
        <f aca="false">IF(A54=1,LeeftijdJaarBerDatum,C53+1)</f>
        <v>90</v>
      </c>
      <c r="D54" s="1" t="n">
        <f aca="false">C54+Leeftijdsverschil_vm</f>
        <v>92</v>
      </c>
      <c r="E54" s="1" t="n">
        <f aca="false">C54-Leeftijdsverschil_mv</f>
        <v>87</v>
      </c>
      <c r="F54" s="5" t="n">
        <f aca="false">MIN(1,A54/Spreidingsduur)</f>
        <v>1</v>
      </c>
      <c r="G54" s="5" t="n">
        <f aca="false">IF(OR(AND(Coverage="BijzPP_voor",C54&gt;GrensLeeftijdDekking-1),AND(Coverage="BijzPP_na",C54&lt;GrensLeeftijdDekking)),0,IF(IsLevenslang,1,IF(D54&lt;EindLeeftijdJaarUitkering,1,0)))</f>
        <v>0</v>
      </c>
      <c r="H54" s="5" t="n">
        <f aca="false">IF(OR(AND(Coverage="BijzPP_voor",C54&gt;GrensLeeftijdDekking-1),AND(Coverage="BijzPP_na",C54&lt;GrensLeeftijdDekking)),0,IF(IsLevenslang,1,IF(E54&lt;EindLeeftijdJaarUitkering,1,0)))</f>
        <v>0</v>
      </c>
      <c r="I54" s="5" t="n">
        <f aca="false">(IF(StijgendeFunctieMeenemen=SchalingsfactorMeenemen,1,0)+IF(OR(StijgendeFunctieMeenemen,SchalingsfactorMeenemen),IF(StijgendeFunctieMeenemen,F54,0)*IF(SchalingsfactorMeenemen,SchalingsfactorPercentage,1),0))*(1+StijgingDalingUitkering)^(B54-1)</f>
        <v>11.6511607167637</v>
      </c>
      <c r="K54" s="1" t="n">
        <f aca="false">A54</f>
        <v>50</v>
      </c>
      <c r="L54" s="15" t="n">
        <f aca="false">VLOOKUP(K54,RTS,2,0)</f>
        <v>0.02103</v>
      </c>
      <c r="M54" s="5" t="n">
        <f aca="false">(1/(1+L54))^K54</f>
        <v>0.353244055552086</v>
      </c>
      <c r="N54" s="5" t="n">
        <f aca="false">IF($C54&gt;Eindleeftijd,1,VLOOKUP($C54,Ervaringssterfte,2,0))</f>
        <v>0.9505</v>
      </c>
      <c r="O54" s="5" t="n">
        <f aca="false">IF($C54&gt;Eindleeftijd,1,VLOOKUP($C54,qx,$B54-StartjaarTafels+2,0))</f>
        <v>0.1135803399</v>
      </c>
      <c r="P54" s="5" t="n">
        <f aca="false">1-N54*O54</f>
        <v>0.89204188692505</v>
      </c>
      <c r="Q54" s="5" t="n">
        <f aca="false">IF($K54=1,P54,Q53*P54)</f>
        <v>0.440969376370718</v>
      </c>
      <c r="R54" s="5" t="n">
        <f aca="false">IF($E54&gt;Eindleeftijd,1,VLOOKUP($E54,Ervaringssterfte,5,0))</f>
        <v>0.91575</v>
      </c>
      <c r="S54" s="74" t="n">
        <f aca="false">IF($E54&gt;Eindleeftijd,1,VLOOKUP($E54,qy,$B54-StartjaarTafels+2,0))</f>
        <v>0.0469046807186714</v>
      </c>
      <c r="T54" s="5" t="n">
        <f aca="false">1-R54*S54</f>
        <v>0.957047038631877</v>
      </c>
      <c r="U54" s="5" t="n">
        <f aca="false">IF($K54=1,T54,U53*T54)</f>
        <v>0.727917155631519</v>
      </c>
      <c r="V54" s="5" t="n">
        <f aca="false">$M54*U54*I54*H54</f>
        <v>0</v>
      </c>
      <c r="W54" s="92" t="n">
        <f aca="false">Q54*U54</f>
        <v>0.320989174168378</v>
      </c>
      <c r="X54" s="5" t="n">
        <f aca="false">M54*W54*I54*H54</f>
        <v>0</v>
      </c>
      <c r="Y54" s="9" t="n">
        <f aca="false">V54-X54</f>
        <v>0</v>
      </c>
      <c r="Z54" s="93" t="n">
        <f aca="false">IF(C54=StartLeeftijdJaarUitkering,1,IF(C54 &gt; StartLeeftijdJaarUitkering, Z53*T54, VLOOKUP(C54,Gehuwdheid,2,0)))</f>
        <v>0.754182019498421</v>
      </c>
      <c r="AA54" s="93" t="n">
        <f aca="false">IF(K54=1,0,AC54*(T54))</f>
        <v>0.373359836683015</v>
      </c>
      <c r="AB54" s="93" t="n">
        <f aca="false">(1-P54)*Z54*IF(K54=1,1,Q53)</f>
        <v>0.0402489580609034</v>
      </c>
      <c r="AC54" s="93" t="n">
        <f aca="false">IF(K54=1,0,AB53+AA53)</f>
        <v>0.390116495440749</v>
      </c>
      <c r="AD54" s="93" t="n">
        <f aca="false">IF(K54=1,0,AC54*M53*I53*H53)</f>
        <v>0</v>
      </c>
      <c r="AE54" s="93" t="n">
        <f aca="false">$M54*Q54*I54*H54</f>
        <v>0</v>
      </c>
      <c r="AF54" s="93" t="n">
        <f aca="false">1-U54</f>
        <v>0.272082844368481</v>
      </c>
      <c r="AG54" s="93" t="n">
        <f aca="false">AE54*AF54</f>
        <v>0</v>
      </c>
      <c r="AH54" s="93" t="n">
        <f aca="false">IF(C54=StartLeeftijdJaarUitkering,1,IF(C54 &gt; StartLeeftijdJaarUitkering, AH53*T54, VLOOKUP(C54,Gehuwdheid_ongehuwd,2,0)))</f>
        <v>0.754182019498421</v>
      </c>
      <c r="AI54" s="93" t="n">
        <f aca="false">AE54*(1-Z54)</f>
        <v>0</v>
      </c>
      <c r="AJ54" s="93" t="n">
        <f aca="false">AE54*(1-AH54)</f>
        <v>0</v>
      </c>
      <c r="AL54" s="1" t="n">
        <f aca="false">K54-1</f>
        <v>49</v>
      </c>
      <c r="AM54" s="15" t="n">
        <f aca="false">IF(AL54=0,0,VLOOKUP(AL54,RTS,2,0))</f>
        <v>0.02098</v>
      </c>
      <c r="AN54" s="5" t="n">
        <f aca="false">(1/(1+AM54))^AL54</f>
        <v>0.361539286387108</v>
      </c>
      <c r="AO54" s="5" t="n">
        <f aca="false">IF(AL54=0,0,IF($C54&gt;Eindleeftijd,1,VLOOKUP($C54-1,Ervaringssterfte,2,0)))</f>
        <v>0.9456</v>
      </c>
      <c r="AP54" s="5" t="n">
        <f aca="false">IF(AL54=0,0,IF($C54&gt;Eindleeftijd,1,VLOOKUP($C54-1,qx,$B54-1-StartjaarTafels+2,0)))</f>
        <v>0.0985344336</v>
      </c>
      <c r="AQ54" s="5" t="n">
        <f aca="false">1-AO54*AP54</f>
        <v>0.90682583958784</v>
      </c>
      <c r="AR54" s="5" t="n">
        <f aca="false">IF($AL54=0,AQ54,AR53*AQ54)</f>
        <v>0.494337074115185</v>
      </c>
      <c r="AS54" s="5" t="n">
        <f aca="false">IF(AL54=0,0,IF($E54&gt;Eindleeftijd,1,VLOOKUP($E54-1,Ervaringssterfte,5,0)))</f>
        <v>0.911988</v>
      </c>
      <c r="AT54" s="5" t="n">
        <f aca="false">IF(AL54=0,0,IF($E54&gt;Eindleeftijd,1,VLOOKUP($E54-1,qy,$B54-1-StartjaarTafels+2,0)))</f>
        <v>0.0388950275576543</v>
      </c>
      <c r="AU54" s="5" t="n">
        <f aca="false">1-AS54*AT54</f>
        <v>0.96452820160775</v>
      </c>
      <c r="AV54" s="5" t="n">
        <f aca="false">IF($AL54=0,AU54,AV53*AU54)</f>
        <v>0.760586602589666</v>
      </c>
      <c r="AW54" s="5" t="n">
        <f aca="false">$AN54*AV54*I54*H54</f>
        <v>0</v>
      </c>
      <c r="AX54" s="5" t="n">
        <f aca="false">AR54*AV54</f>
        <v>0.375986155735384</v>
      </c>
      <c r="AY54" s="5" t="n">
        <f aca="false">AN54*AX54*I54*H54</f>
        <v>0</v>
      </c>
      <c r="AZ54" s="9" t="n">
        <f aca="false">AW54-AY54</f>
        <v>0</v>
      </c>
      <c r="BA54" s="93" t="n">
        <f aca="false">$AN54*AR54*I54*H54</f>
        <v>0</v>
      </c>
      <c r="BB54" s="93" t="n">
        <f aca="false">1-AV54</f>
        <v>0.239413397410335</v>
      </c>
      <c r="BC54" s="93" t="n">
        <f aca="false">BA54*BB54</f>
        <v>0</v>
      </c>
      <c r="BD54" s="93" t="n">
        <f aca="false">IF(C54=StartLeeftijdJaarUitkering,1,IF($C54 &gt; StartLeeftijdJaarUitkering, BD53*AU54, VLOOKUP($C54,Gehuwdheid,2,0)))</f>
        <v>0.785564706559866</v>
      </c>
      <c r="BE54" s="93" t="n">
        <f aca="false">IF(C54=StartLeeftijdJaarUitkering,1,IF($C54 &gt; StartLeeftijdJaarUitkering, BE53*AU54, VLOOKUP($C54,Gehuwdheid_ongehuwd,2,0)))</f>
        <v>0.785564706559866</v>
      </c>
      <c r="BF54" s="93" t="n">
        <f aca="false">BA54*(1-BD54)</f>
        <v>0</v>
      </c>
      <c r="BG54" s="93" t="n">
        <f aca="false">BA54*(1-BE54)</f>
        <v>0</v>
      </c>
      <c r="BI54" s="1" t="n">
        <f aca="false">A54</f>
        <v>50</v>
      </c>
      <c r="BJ54" s="15" t="n">
        <f aca="false">VLOOKUP(BI54,RTS,2,0)</f>
        <v>0.02103</v>
      </c>
      <c r="BK54" s="5" t="n">
        <f aca="false">(1/(1+BJ54))^BI54</f>
        <v>0.353244055552086</v>
      </c>
      <c r="BL54" s="5" t="n">
        <f aca="false">IF($C54&gt;Eindleeftijd,1,VLOOKUP($C54,Ervaringssterfte,3,0))</f>
        <v>0.9413</v>
      </c>
      <c r="BM54" s="5" t="n">
        <f aca="false">IF($C54&gt;Eindleeftijd,1,VLOOKUP($C54,qy,$B54-StartjaarTafels+2,0))</f>
        <v>0.0828618804515826</v>
      </c>
      <c r="BN54" s="5" t="n">
        <f aca="false">1-BL54*BM54</f>
        <v>0.922002111930925</v>
      </c>
      <c r="BO54" s="5" t="n">
        <f aca="false">IF($A54=1,BN54,BO53*BN54)</f>
        <v>0.5831313153114</v>
      </c>
      <c r="BP54" s="5" t="n">
        <f aca="false">IF($D54&gt;Eindleeftijd,1,VLOOKUP($D54,Ervaringssterfte,4,0))</f>
        <v>0.950796</v>
      </c>
      <c r="BQ54" s="5" t="n">
        <f aca="false">IF($D54&gt;Eindleeftijd,1,VLOOKUP($D54,qx,$B54-StartjaarTafels+2,0))</f>
        <v>0.1432785627</v>
      </c>
      <c r="BR54" s="5" t="n">
        <f aca="false">1-BP54*BQ54</f>
        <v>0.863771315699091</v>
      </c>
      <c r="BS54" s="5" t="n">
        <f aca="false">IF($BI54=1,BR54,BS53*BR54)</f>
        <v>0.330708072473673</v>
      </c>
      <c r="BT54" s="5" t="n">
        <f aca="false">$BK54*BS54*I54*G54</f>
        <v>0</v>
      </c>
      <c r="BU54" s="74" t="n">
        <f aca="false">BO54*BS54</f>
        <v>0.192846233285671</v>
      </c>
      <c r="BV54" s="5" t="n">
        <f aca="false">BK54*BU54*I54*G54</f>
        <v>0</v>
      </c>
      <c r="BW54" s="9" t="n">
        <f aca="false">BT54-BV54</f>
        <v>0</v>
      </c>
      <c r="BX54" s="93" t="n">
        <f aca="false">IF(C54=StartLeeftijdJaarUitkering,1,IF(C54 &gt; StartLeeftijdJaarUitkering, BX53*BR54, VLOOKUP(C54,Gehuwdheid,3,0)))</f>
        <v>0.357573151506722</v>
      </c>
      <c r="BY54" s="93" t="n">
        <f aca="false">IF(BI54=1,0,CA54*(BR54))</f>
        <v>0.127417905349392</v>
      </c>
      <c r="BZ54" s="93" t="n">
        <f aca="false">(1-BN54)*BX54*IF(BI54=1,1,BO53)</f>
        <v>0.0176393344383119</v>
      </c>
      <c r="CA54" s="93" t="n">
        <f aca="false">IF(BI54=1,0,BZ53+BY53)</f>
        <v>0.147513471486683</v>
      </c>
      <c r="CB54" s="93" t="n">
        <f aca="false">IF(BI54=1,0,CA54*BK53*I53*G53)</f>
        <v>0</v>
      </c>
      <c r="CC54" s="93" t="n">
        <f aca="false">$BK54*BO54*I54*G54</f>
        <v>0</v>
      </c>
      <c r="CD54" s="93" t="n">
        <f aca="false">1-BS54</f>
        <v>0.669291927526327</v>
      </c>
      <c r="CE54" s="93" t="n">
        <f aca="false">CC54*CD54</f>
        <v>0</v>
      </c>
      <c r="CF54" s="93" t="n">
        <f aca="false">IF(C54=StartLeeftijdJaarUitkering,1,IF($C54 &gt; StartLeeftijdJaarUitkering, CF53*BR54, VLOOKUP($C54,Gehuwdheid_ongehuwd,3,0)))</f>
        <v>0.357573151506722</v>
      </c>
      <c r="CG54" s="93" t="n">
        <f aca="false">CC54*(1-BX54)</f>
        <v>0</v>
      </c>
      <c r="CH54" s="93" t="n">
        <f aca="false">CC54*(1-CF54)</f>
        <v>0</v>
      </c>
      <c r="CJ54" s="1" t="n">
        <f aca="false">BI54-1</f>
        <v>49</v>
      </c>
      <c r="CK54" s="15" t="n">
        <f aca="false">IF(CJ54=0,0,VLOOKUP(CJ54,RTS,2,0))</f>
        <v>0.02098</v>
      </c>
      <c r="CL54" s="5" t="n">
        <f aca="false">(1/(1+CK54))^CJ54</f>
        <v>0.361539286387108</v>
      </c>
      <c r="CM54" s="5" t="n">
        <f aca="false">IF(CJ54=0,0,IF($C54&gt;Eindleeftijd,1,VLOOKUP($C54-1,Ervaringssterfte,3,0)))</f>
        <v>0.9354</v>
      </c>
      <c r="CN54" s="5" t="n">
        <f aca="false">IF(CJ54=0,0,IF($C54&gt;Eindleeftijd,1,VLOOKUP($C54-1,qy,$B54-1-StartjaarTafels+2,0)))</f>
        <v>0.0687550403254863</v>
      </c>
      <c r="CO54" s="5" t="n">
        <f aca="false">1-CM54*CN54</f>
        <v>0.93568653527954</v>
      </c>
      <c r="CP54" s="5" t="n">
        <f aca="false">IF($CJ54=0,CO54,CP53*CO54)</f>
        <v>0.632462016914651</v>
      </c>
      <c r="CQ54" s="5" t="n">
        <f aca="false">IF(CJ54=0,0,IF($D54&gt;Eindleeftijd,1,VLOOKUP($D54-1,Ervaringssterfte,4,0)))</f>
        <v>0.945945</v>
      </c>
      <c r="CR54" s="5" t="n">
        <f aca="false">IF(CJ54=0,0,IF($D54&gt;Eindleeftijd,1,VLOOKUP($D54-1,qx,$B54-1-StartjaarTafels+2,0)))</f>
        <v>0.1269652915</v>
      </c>
      <c r="CS54" s="5" t="n">
        <f aca="false">1-CQ54*CR54</f>
        <v>0.879897817332033</v>
      </c>
      <c r="CT54" s="5" t="n">
        <f aca="false">IF($CJ54=0,CS54,CT53*CS54)</f>
        <v>0.382865309906726</v>
      </c>
      <c r="CU54" s="5" t="n">
        <f aca="false">IF(OR(Methode_partnerpensioen="Bepaald",C54&gt;=Eindleeftijd),1,VLOOKUP(C54-1,Gehuwdheid,3,0))</f>
        <v>1</v>
      </c>
      <c r="CV54" s="5" t="n">
        <f aca="false">$CL54*CT54*I54*G54*CU54</f>
        <v>0</v>
      </c>
      <c r="CW54" s="5" t="n">
        <f aca="false">CP54*CT54*CU54</f>
        <v>0.242147766110261</v>
      </c>
      <c r="CX54" s="5" t="n">
        <f aca="false">CL54*CW54*I54*G54</f>
        <v>0</v>
      </c>
      <c r="CY54" s="9" t="n">
        <f aca="false">CV54-CX54</f>
        <v>0</v>
      </c>
      <c r="CZ54" s="93" t="n">
        <f aca="false">$CL54*CP54*I54*G54</f>
        <v>0</v>
      </c>
      <c r="DA54" s="93" t="n">
        <f aca="false">1-CT54</f>
        <v>0.617134690093274</v>
      </c>
      <c r="DB54" s="93" t="n">
        <f aca="false">CZ54*DA54</f>
        <v>0</v>
      </c>
      <c r="DC54" s="93" t="n">
        <f aca="false">IF(C54=StartLeeftijdJaarUitkering,1,IF($C54 &gt; StartLeeftijdJaarUitkering, DC53*CS54, VLOOKUP($C54,Gehuwdheid,3,0)))</f>
        <v>0.410727879482715</v>
      </c>
      <c r="DD54" s="93" t="n">
        <f aca="false">IF(C54=StartLeeftijdJaarUitkering,1,IF($C54 &gt; StartLeeftijdJaarUitkering, DD53*CS54, VLOOKUP($C54,Gehuwdheid_ongehuwd,3,0)))</f>
        <v>0.410727879482715</v>
      </c>
      <c r="DE54" s="93" t="n">
        <f aca="false">CZ54*(1-DC54)</f>
        <v>0</v>
      </c>
      <c r="DF54" s="93" t="n">
        <f aca="false">CZ54*(1-DD54)</f>
        <v>0</v>
      </c>
    </row>
    <row r="55" customFormat="false" ht="15" hidden="false" customHeight="true" outlineLevel="0" collapsed="false">
      <c r="A55" s="1" t="n">
        <f aca="false">A54+1</f>
        <v>51</v>
      </c>
      <c r="B55" s="1" t="n">
        <f aca="false">IF(A55=1,Berekeningsjaar,B54+1)</f>
        <v>2076</v>
      </c>
      <c r="C55" s="1" t="n">
        <f aca="false">IF(A55=1,LeeftijdJaarBerDatum,C54+1)</f>
        <v>91</v>
      </c>
      <c r="D55" s="1" t="n">
        <f aca="false">C55+Leeftijdsverschil_vm</f>
        <v>93</v>
      </c>
      <c r="E55" s="1" t="n">
        <f aca="false">C55-Leeftijdsverschil_mv</f>
        <v>88</v>
      </c>
      <c r="F55" s="5" t="n">
        <f aca="false">MIN(1,A55/Spreidingsduur)</f>
        <v>1</v>
      </c>
      <c r="G55" s="5" t="n">
        <f aca="false">IF(OR(AND(Coverage="BijzPP_voor",C55&gt;GrensLeeftijdDekking-1),AND(Coverage="BijzPP_na",C55&lt;GrensLeeftijdDekking)),0,IF(IsLevenslang,1,IF(D55&lt;EindLeeftijdJaarUitkering,1,0)))</f>
        <v>0</v>
      </c>
      <c r="H55" s="5" t="n">
        <f aca="false">IF(OR(AND(Coverage="BijzPP_voor",C55&gt;GrensLeeftijdDekking-1),AND(Coverage="BijzPP_na",C55&lt;GrensLeeftijdDekking)),0,IF(IsLevenslang,1,IF(E55&lt;EindLeeftijdJaarUitkering,1,0)))</f>
        <v>0</v>
      </c>
      <c r="I55" s="5" t="n">
        <f aca="false">(IF(StijgendeFunctieMeenemen=SchalingsfactorMeenemen,1,0)+IF(OR(StijgendeFunctieMeenemen,SchalingsfactorMeenemen),IF(StijgendeFunctieMeenemen,F55,0)*IF(SchalingsfactorMeenemen,SchalingsfactorPercentage,1),0))*(1+StijgingDalingUitkering)^(B55-1)</f>
        <v>11.6511607167637</v>
      </c>
      <c r="K55" s="1" t="n">
        <f aca="false">A55</f>
        <v>51</v>
      </c>
      <c r="L55" s="15" t="n">
        <f aca="false">VLOOKUP(K55,RTS,2,0)</f>
        <v>0.02108</v>
      </c>
      <c r="M55" s="5" t="n">
        <f aca="false">(1/(1+L55))^K55</f>
        <v>0.345105392175924</v>
      </c>
      <c r="N55" s="5" t="n">
        <f aca="false">IF($C55&gt;Eindleeftijd,1,VLOOKUP($C55,Ervaringssterfte,2,0))</f>
        <v>0.9555</v>
      </c>
      <c r="O55" s="5" t="n">
        <f aca="false">IF($C55&gt;Eindleeftijd,1,VLOOKUP($C55,qx,$B55-StartjaarTafels+2,0))</f>
        <v>0.1248955001</v>
      </c>
      <c r="P55" s="5" t="n">
        <f aca="false">1-N55*O55</f>
        <v>0.88066234965445</v>
      </c>
      <c r="Q55" s="5" t="n">
        <f aca="false">IF($K55=1,P55,Q54*P55)</f>
        <v>0.388345127120294</v>
      </c>
      <c r="R55" s="5" t="n">
        <f aca="false">IF($E55&gt;Eindleeftijd,1,VLOOKUP($E55,Ervaringssterfte,5,0))</f>
        <v>0.920601</v>
      </c>
      <c r="S55" s="74" t="n">
        <f aca="false">IF($E55&gt;Eindleeftijd,1,VLOOKUP($E55,qy,$B55-StartjaarTafels+2,0))</f>
        <v>0.0554281412560773</v>
      </c>
      <c r="T55" s="5" t="n">
        <f aca="false">1-R55*S55</f>
        <v>0.948972797731514</v>
      </c>
      <c r="U55" s="5" t="n">
        <f aca="false">IF($K55=1,T55,U54*T55)</f>
        <v>0.690773579696409</v>
      </c>
      <c r="V55" s="5" t="n">
        <f aca="false">$M55*U55*I55*H55</f>
        <v>0</v>
      </c>
      <c r="W55" s="92" t="n">
        <f aca="false">Q55*U55</f>
        <v>0.268258553618542</v>
      </c>
      <c r="X55" s="5" t="n">
        <f aca="false">M55*W55*I55*H55</f>
        <v>0</v>
      </c>
      <c r="Y55" s="9" t="n">
        <f aca="false">V55-X55</f>
        <v>0</v>
      </c>
      <c r="Z55" s="93" t="n">
        <f aca="false">IF(C55=StartLeeftijdJaarUitkering,1,IF(C55 &gt; StartLeeftijdJaarUitkering, Z54*T55, VLOOKUP(C55,Gehuwdheid,2,0)))</f>
        <v>0.715698221042219</v>
      </c>
      <c r="AA55" s="93" t="n">
        <f aca="false">IF(K55=1,0,AC55*(T55))</f>
        <v>0.392503495114496</v>
      </c>
      <c r="AB55" s="93" t="n">
        <f aca="false">(1-P55)*Z55*IF(K55=1,1,Q54)</f>
        <v>0.0376630815722107</v>
      </c>
      <c r="AC55" s="93" t="n">
        <f aca="false">IF(K55=1,0,AB54+AA54)</f>
        <v>0.413608794743919</v>
      </c>
      <c r="AD55" s="93" t="n">
        <f aca="false">IF(K55=1,0,AC55*M54*I54*H54)</f>
        <v>0</v>
      </c>
      <c r="AE55" s="93" t="n">
        <f aca="false">$M55*Q55*I55*H55</f>
        <v>0</v>
      </c>
      <c r="AF55" s="93" t="n">
        <f aca="false">1-U55</f>
        <v>0.309226420303591</v>
      </c>
      <c r="AG55" s="93" t="n">
        <f aca="false">AE55*AF55</f>
        <v>0</v>
      </c>
      <c r="AH55" s="93" t="n">
        <f aca="false">IF(C55=StartLeeftijdJaarUitkering,1,IF(C55 &gt; StartLeeftijdJaarUitkering, AH54*T55, VLOOKUP(C55,Gehuwdheid_ongehuwd,2,0)))</f>
        <v>0.715698221042219</v>
      </c>
      <c r="AI55" s="93" t="n">
        <f aca="false">AE55*(1-Z55)</f>
        <v>0</v>
      </c>
      <c r="AJ55" s="93" t="n">
        <f aca="false">AE55*(1-AH55)</f>
        <v>0</v>
      </c>
      <c r="AL55" s="1" t="n">
        <f aca="false">K55-1</f>
        <v>50</v>
      </c>
      <c r="AM55" s="15" t="n">
        <f aca="false">IF(AL55=0,0,VLOOKUP(AL55,RTS,2,0))</f>
        <v>0.02103</v>
      </c>
      <c r="AN55" s="5" t="n">
        <f aca="false">(1/(1+AM55))^AL55</f>
        <v>0.353244055552086</v>
      </c>
      <c r="AO55" s="5" t="n">
        <f aca="false">IF(AL55=0,0,IF($C55&gt;Eindleeftijd,1,VLOOKUP($C55-1,Ervaringssterfte,2,0)))</f>
        <v>0.9505</v>
      </c>
      <c r="AP55" s="5" t="n">
        <f aca="false">IF(AL55=0,0,IF($C55&gt;Eindleeftijd,1,VLOOKUP($C55-1,qx,$B55-1-StartjaarTafels+2,0)))</f>
        <v>0.1135803399</v>
      </c>
      <c r="AQ55" s="5" t="n">
        <f aca="false">1-AO55*AP55</f>
        <v>0.89204188692505</v>
      </c>
      <c r="AR55" s="5" t="n">
        <f aca="false">IF($AL55=0,AQ55,AR54*AQ55)</f>
        <v>0.440969376370718</v>
      </c>
      <c r="AS55" s="5" t="n">
        <f aca="false">IF(AL55=0,0,IF($E55&gt;Eindleeftijd,1,VLOOKUP($E55-1,Ervaringssterfte,5,0)))</f>
        <v>0.91575</v>
      </c>
      <c r="AT55" s="5" t="n">
        <f aca="false">IF(AL55=0,0,IF($E55&gt;Eindleeftijd,1,VLOOKUP($E55-1,qy,$B55-1-StartjaarTafels+2,0)))</f>
        <v>0.0469046807186714</v>
      </c>
      <c r="AU55" s="5" t="n">
        <f aca="false">1-AS55*AT55</f>
        <v>0.957047038631877</v>
      </c>
      <c r="AV55" s="5" t="n">
        <f aca="false">IF($AL55=0,AU55,AV54*AU55)</f>
        <v>0.727917155631519</v>
      </c>
      <c r="AW55" s="5" t="n">
        <f aca="false">$AN55*AV55*I55*H55</f>
        <v>0</v>
      </c>
      <c r="AX55" s="5" t="n">
        <f aca="false">AR55*AV55</f>
        <v>0.320989174168378</v>
      </c>
      <c r="AY55" s="5" t="n">
        <f aca="false">AN55*AX55*I55*H55</f>
        <v>0</v>
      </c>
      <c r="AZ55" s="9" t="n">
        <f aca="false">AW55-AY55</f>
        <v>0</v>
      </c>
      <c r="BA55" s="93" t="n">
        <f aca="false">$AN55*AR55*I55*H55</f>
        <v>0</v>
      </c>
      <c r="BB55" s="93" t="n">
        <f aca="false">1-AV55</f>
        <v>0.272082844368481</v>
      </c>
      <c r="BC55" s="93" t="n">
        <f aca="false">BA55*BB55</f>
        <v>0</v>
      </c>
      <c r="BD55" s="93" t="n">
        <f aca="false">IF(C55=StartLeeftijdJaarUitkering,1,IF($C55 &gt; StartLeeftijdJaarUitkering, BD54*AU55, VLOOKUP($C55,Gehuwdheid,2,0)))</f>
        <v>0.751822376066839</v>
      </c>
      <c r="BE55" s="93" t="n">
        <f aca="false">IF(C55=StartLeeftijdJaarUitkering,1,IF($C55 &gt; StartLeeftijdJaarUitkering, BE54*AU55, VLOOKUP($C55,Gehuwdheid_ongehuwd,2,0)))</f>
        <v>0.751822376066839</v>
      </c>
      <c r="BF55" s="93" t="n">
        <f aca="false">BA55*(1-BD55)</f>
        <v>0</v>
      </c>
      <c r="BG55" s="93" t="n">
        <f aca="false">BA55*(1-BE55)</f>
        <v>0</v>
      </c>
      <c r="BI55" s="1" t="n">
        <f aca="false">A55</f>
        <v>51</v>
      </c>
      <c r="BJ55" s="15" t="n">
        <f aca="false">VLOOKUP(BI55,RTS,2,0)</f>
        <v>0.02108</v>
      </c>
      <c r="BK55" s="5" t="n">
        <f aca="false">(1/(1+BJ55))^BI55</f>
        <v>0.345105392175924</v>
      </c>
      <c r="BL55" s="5" t="n">
        <f aca="false">IF($C55&gt;Eindleeftijd,1,VLOOKUP($C55,Ervaringssterfte,3,0))</f>
        <v>0.9471</v>
      </c>
      <c r="BM55" s="5" t="n">
        <f aca="false">IF($C55&gt;Eindleeftijd,1,VLOOKUP($C55,qy,$B55-StartjaarTafels+2,0))</f>
        <v>0.0918550141824645</v>
      </c>
      <c r="BN55" s="5" t="n">
        <f aca="false">1-BL55*BM55</f>
        <v>0.913004116067788</v>
      </c>
      <c r="BO55" s="5" t="n">
        <f aca="false">IF($A55=1,BN55,BO54*BN55)</f>
        <v>0.532401291087332</v>
      </c>
      <c r="BP55" s="5" t="n">
        <f aca="false">IF($D55&gt;Eindleeftijd,1,VLOOKUP($D55,Ervaringssterfte,4,0))</f>
        <v>0.955746</v>
      </c>
      <c r="BQ55" s="5" t="n">
        <f aca="false">IF($D55&gt;Eindleeftijd,1,VLOOKUP($D55,qx,$B55-StartjaarTafels+2,0))</f>
        <v>0.1608466905</v>
      </c>
      <c r="BR55" s="5" t="n">
        <f aca="false">1-BP55*BQ55</f>
        <v>0.846271418941387</v>
      </c>
      <c r="BS55" s="5" t="n">
        <f aca="false">IF($BI55=1,BR55,BS54*BR55)</f>
        <v>0.279868789747666</v>
      </c>
      <c r="BT55" s="5" t="n">
        <f aca="false">$BK55*BS55*I55*G55</f>
        <v>0</v>
      </c>
      <c r="BU55" s="74" t="n">
        <f aca="false">BO55*BS55</f>
        <v>0.149002504996706</v>
      </c>
      <c r="BV55" s="5" t="n">
        <f aca="false">BK55*BU55*I55*G55</f>
        <v>0</v>
      </c>
      <c r="BW55" s="9" t="n">
        <f aca="false">BT55-BV55</f>
        <v>0</v>
      </c>
      <c r="BX55" s="93" t="n">
        <f aca="false">IF(C55=StartLeeftijdJaarUitkering,1,IF(C55 &gt; StartLeeftijdJaarUitkering, BX54*BR55, VLOOKUP(C55,Gehuwdheid,3,0)))</f>
        <v>0.302603938300937</v>
      </c>
      <c r="BY55" s="93" t="n">
        <f aca="false">IF(BI55=1,0,CA55*(BR55))</f>
        <v>0.122757796142861</v>
      </c>
      <c r="BZ55" s="93" t="n">
        <f aca="false">(1-BN55)*BX55*IF(BI55=1,1,BO54)</f>
        <v>0.0153511051203052</v>
      </c>
      <c r="CA55" s="93" t="n">
        <f aca="false">IF(BI55=1,0,BZ54+BY54)</f>
        <v>0.145057239787704</v>
      </c>
      <c r="CB55" s="93" t="n">
        <f aca="false">IF(BI55=1,0,CA55*BK54*I54*G54)</f>
        <v>0</v>
      </c>
      <c r="CC55" s="93" t="n">
        <f aca="false">$BK55*BO55*I55*G55</f>
        <v>0</v>
      </c>
      <c r="CD55" s="93" t="n">
        <f aca="false">1-BS55</f>
        <v>0.720131210252334</v>
      </c>
      <c r="CE55" s="93" t="n">
        <f aca="false">CC55*CD55</f>
        <v>0</v>
      </c>
      <c r="CF55" s="93" t="n">
        <f aca="false">IF(C55=StartLeeftijdJaarUitkering,1,IF($C55 &gt; StartLeeftijdJaarUitkering, CF54*BR55, VLOOKUP($C55,Gehuwdheid_ongehuwd,3,0)))</f>
        <v>0.302603938300937</v>
      </c>
      <c r="CG55" s="93" t="n">
        <f aca="false">CC55*(1-BX55)</f>
        <v>0</v>
      </c>
      <c r="CH55" s="93" t="n">
        <f aca="false">CC55*(1-CF55)</f>
        <v>0</v>
      </c>
      <c r="CJ55" s="1" t="n">
        <f aca="false">BI55-1</f>
        <v>50</v>
      </c>
      <c r="CK55" s="15" t="n">
        <f aca="false">IF(CJ55=0,0,VLOOKUP(CJ55,RTS,2,0))</f>
        <v>0.02103</v>
      </c>
      <c r="CL55" s="5" t="n">
        <f aca="false">(1/(1+CK55))^CJ55</f>
        <v>0.353244055552086</v>
      </c>
      <c r="CM55" s="5" t="n">
        <f aca="false">IF(CJ55=0,0,IF($C55&gt;Eindleeftijd,1,VLOOKUP($C55-1,Ervaringssterfte,3,0)))</f>
        <v>0.9413</v>
      </c>
      <c r="CN55" s="5" t="n">
        <f aca="false">IF(CJ55=0,0,IF($C55&gt;Eindleeftijd,1,VLOOKUP($C55-1,qy,$B55-1-StartjaarTafels+2,0)))</f>
        <v>0.0828618804515826</v>
      </c>
      <c r="CO55" s="5" t="n">
        <f aca="false">1-CM55*CN55</f>
        <v>0.922002111930925</v>
      </c>
      <c r="CP55" s="5" t="n">
        <f aca="false">IF($CJ55=0,CO55,CP54*CO55)</f>
        <v>0.5831313153114</v>
      </c>
      <c r="CQ55" s="5" t="n">
        <f aca="false">IF(CJ55=0,0,IF($D55&gt;Eindleeftijd,1,VLOOKUP($D55-1,Ervaringssterfte,4,0)))</f>
        <v>0.950796</v>
      </c>
      <c r="CR55" s="5" t="n">
        <f aca="false">IF(CJ55=0,0,IF($D55&gt;Eindleeftijd,1,VLOOKUP($D55-1,qx,$B55-1-StartjaarTafels+2,0)))</f>
        <v>0.1432785627</v>
      </c>
      <c r="CS55" s="5" t="n">
        <f aca="false">1-CQ55*CR55</f>
        <v>0.863771315699091</v>
      </c>
      <c r="CT55" s="5" t="n">
        <f aca="false">IF($CJ55=0,CS55,CT54*CS55)</f>
        <v>0.330708072473673</v>
      </c>
      <c r="CU55" s="5" t="n">
        <f aca="false">IF(OR(Methode_partnerpensioen="Bepaald",C55&gt;=Eindleeftijd),1,VLOOKUP(C55-1,Gehuwdheid,3,0))</f>
        <v>1</v>
      </c>
      <c r="CV55" s="5" t="n">
        <f aca="false">$CL55*CT55*I55*G55*CU55</f>
        <v>0</v>
      </c>
      <c r="CW55" s="5" t="n">
        <f aca="false">CP55*CT55*CU55</f>
        <v>0.192846233285671</v>
      </c>
      <c r="CX55" s="5" t="n">
        <f aca="false">CL55*CW55*I55*G55</f>
        <v>0</v>
      </c>
      <c r="CY55" s="9" t="n">
        <f aca="false">CV55-CX55</f>
        <v>0</v>
      </c>
      <c r="CZ55" s="93" t="n">
        <f aca="false">$CL55*CP55*I55*G55</f>
        <v>0</v>
      </c>
      <c r="DA55" s="93" t="n">
        <f aca="false">1-CT55</f>
        <v>0.669291927526327</v>
      </c>
      <c r="DB55" s="93" t="n">
        <f aca="false">CZ55*DA55</f>
        <v>0</v>
      </c>
      <c r="DC55" s="93" t="n">
        <f aca="false">IF(C55=StartLeeftijdJaarUitkering,1,IF($C55 &gt; StartLeeftijdJaarUitkering, DC54*CS55, VLOOKUP($C55,Gehuwdheid,3,0)))</f>
        <v>0.354774960855082</v>
      </c>
      <c r="DD55" s="93" t="n">
        <f aca="false">IF(C55=StartLeeftijdJaarUitkering,1,IF($C55 &gt; StartLeeftijdJaarUitkering, DD54*CS55, VLOOKUP($C55,Gehuwdheid_ongehuwd,3,0)))</f>
        <v>0.354774960855082</v>
      </c>
      <c r="DE55" s="93" t="n">
        <f aca="false">CZ55*(1-DC55)</f>
        <v>0</v>
      </c>
      <c r="DF55" s="93" t="n">
        <f aca="false">CZ55*(1-DD55)</f>
        <v>0</v>
      </c>
    </row>
    <row r="56" customFormat="false" ht="15" hidden="false" customHeight="true" outlineLevel="0" collapsed="false">
      <c r="A56" s="1" t="n">
        <f aca="false">A55+1</f>
        <v>52</v>
      </c>
      <c r="B56" s="1" t="n">
        <f aca="false">IF(A56=1,Berekeningsjaar,B55+1)</f>
        <v>2077</v>
      </c>
      <c r="C56" s="1" t="n">
        <f aca="false">IF(A56=1,LeeftijdJaarBerDatum,C55+1)</f>
        <v>92</v>
      </c>
      <c r="D56" s="1" t="n">
        <f aca="false">C56+Leeftijdsverschil_vm</f>
        <v>94</v>
      </c>
      <c r="E56" s="1" t="n">
        <f aca="false">C56-Leeftijdsverschil_mv</f>
        <v>89</v>
      </c>
      <c r="F56" s="5" t="n">
        <f aca="false">MIN(1,A56/Spreidingsduur)</f>
        <v>1</v>
      </c>
      <c r="G56" s="5" t="n">
        <f aca="false">IF(OR(AND(Coverage="BijzPP_voor",C56&gt;GrensLeeftijdDekking-1),AND(Coverage="BijzPP_na",C56&lt;GrensLeeftijdDekking)),0,IF(IsLevenslang,1,IF(D56&lt;EindLeeftijdJaarUitkering,1,0)))</f>
        <v>0</v>
      </c>
      <c r="H56" s="5" t="n">
        <f aca="false">IF(OR(AND(Coverage="BijzPP_voor",C56&gt;GrensLeeftijdDekking-1),AND(Coverage="BijzPP_na",C56&lt;GrensLeeftijdDekking)),0,IF(IsLevenslang,1,IF(E56&lt;EindLeeftijdJaarUitkering,1,0)))</f>
        <v>0</v>
      </c>
      <c r="I56" s="5" t="n">
        <f aca="false">(IF(StijgendeFunctieMeenemen=SchalingsfactorMeenemen,1,0)+IF(OR(StijgendeFunctieMeenemen,SchalingsfactorMeenemen),IF(StijgendeFunctieMeenemen,F56,0)*IF(SchalingsfactorMeenemen,SchalingsfactorPercentage,1),0))*(1+StijgingDalingUitkering)^(B56-1)</f>
        <v>11.6511607167637</v>
      </c>
      <c r="K56" s="1" t="n">
        <f aca="false">A56</f>
        <v>52</v>
      </c>
      <c r="L56" s="15" t="n">
        <f aca="false">VLOOKUP(K56,RTS,2,0)</f>
        <v>0.02113</v>
      </c>
      <c r="M56" s="5" t="n">
        <f aca="false">(1/(1+L56))^K56</f>
        <v>0.337121265236108</v>
      </c>
      <c r="N56" s="5" t="n">
        <f aca="false">IF($C56&gt;Eindleeftijd,1,VLOOKUP($C56,Ervaringssterfte,2,0))</f>
        <v>0.9604</v>
      </c>
      <c r="O56" s="5" t="n">
        <f aca="false">IF($C56&gt;Eindleeftijd,1,VLOOKUP($C56,qx,$B56-StartjaarTafels+2,0))</f>
        <v>0.1411150892</v>
      </c>
      <c r="P56" s="5" t="n">
        <f aca="false">1-N56*O56</f>
        <v>0.86447306833232</v>
      </c>
      <c r="Q56" s="5" t="n">
        <f aca="false">IF($K56=1,P56,Q55*P56)</f>
        <v>0.335713903613585</v>
      </c>
      <c r="R56" s="5" t="n">
        <f aca="false">IF($E56&gt;Eindleeftijd,1,VLOOKUP($E56,Ervaringssterfte,5,0))</f>
        <v>0.926046</v>
      </c>
      <c r="S56" s="74" t="n">
        <f aca="false">IF($E56&gt;Eindleeftijd,1,VLOOKUP($E56,qy,$B56-StartjaarTafels+2,0))</f>
        <v>0.0664418365428504</v>
      </c>
      <c r="T56" s="5" t="n">
        <f aca="false">1-R56*S56</f>
        <v>0.93847180303684</v>
      </c>
      <c r="U56" s="5" t="n">
        <f aca="false">IF($K56=1,T56,U55*T56)</f>
        <v>0.648271526827901</v>
      </c>
      <c r="V56" s="5" t="n">
        <f aca="false">$M56*U56*I56*H56</f>
        <v>0</v>
      </c>
      <c r="W56" s="92" t="n">
        <f aca="false">Q56*U56</f>
        <v>0.217633764872934</v>
      </c>
      <c r="X56" s="5" t="n">
        <f aca="false">M56*W56*I56*H56</f>
        <v>0</v>
      </c>
      <c r="Y56" s="9" t="n">
        <f aca="false">V56-X56</f>
        <v>0</v>
      </c>
      <c r="Z56" s="93" t="n">
        <f aca="false">IF(C56=StartLeeftijdJaarUitkering,1,IF(C56 &gt; StartLeeftijdJaarUitkering, Z55*T56, VLOOKUP(C56,Gehuwdheid,2,0)))</f>
        <v>0.67166259993175</v>
      </c>
      <c r="AA56" s="93" t="n">
        <f aca="false">IF(K56=1,0,AC56*(T56))</f>
        <v>0.403699202829359</v>
      </c>
      <c r="AB56" s="93" t="n">
        <f aca="false">(1-P56)*Z56*IF(K56=1,1,Q55)</f>
        <v>0.0353504244181049</v>
      </c>
      <c r="AC56" s="93" t="n">
        <f aca="false">IF(K56=1,0,AB55+AA55)</f>
        <v>0.430166576686707</v>
      </c>
      <c r="AD56" s="93" t="n">
        <f aca="false">IF(K56=1,0,AC56*M55*I55*H55)</f>
        <v>0</v>
      </c>
      <c r="AE56" s="93" t="n">
        <f aca="false">$M56*Q56*I56*H56</f>
        <v>0</v>
      </c>
      <c r="AF56" s="93" t="n">
        <f aca="false">1-U56</f>
        <v>0.351728473172099</v>
      </c>
      <c r="AG56" s="93" t="n">
        <f aca="false">AE56*AF56</f>
        <v>0</v>
      </c>
      <c r="AH56" s="93" t="n">
        <f aca="false">IF(C56=StartLeeftijdJaarUitkering,1,IF(C56 &gt; StartLeeftijdJaarUitkering, AH55*T56, VLOOKUP(C56,Gehuwdheid_ongehuwd,2,0)))</f>
        <v>0.67166259993175</v>
      </c>
      <c r="AI56" s="93" t="n">
        <f aca="false">AE56*(1-Z56)</f>
        <v>0</v>
      </c>
      <c r="AJ56" s="93" t="n">
        <f aca="false">AE56*(1-AH56)</f>
        <v>0</v>
      </c>
      <c r="AL56" s="1" t="n">
        <f aca="false">K56-1</f>
        <v>51</v>
      </c>
      <c r="AM56" s="15" t="n">
        <f aca="false">IF(AL56=0,0,VLOOKUP(AL56,RTS,2,0))</f>
        <v>0.02108</v>
      </c>
      <c r="AN56" s="5" t="n">
        <f aca="false">(1/(1+AM56))^AL56</f>
        <v>0.345105392175924</v>
      </c>
      <c r="AO56" s="5" t="n">
        <f aca="false">IF(AL56=0,0,IF($C56&gt;Eindleeftijd,1,VLOOKUP($C56-1,Ervaringssterfte,2,0)))</f>
        <v>0.9555</v>
      </c>
      <c r="AP56" s="5" t="n">
        <f aca="false">IF(AL56=0,0,IF($C56&gt;Eindleeftijd,1,VLOOKUP($C56-1,qx,$B56-1-StartjaarTafels+2,0)))</f>
        <v>0.1248955001</v>
      </c>
      <c r="AQ56" s="5" t="n">
        <f aca="false">1-AO56*AP56</f>
        <v>0.88066234965445</v>
      </c>
      <c r="AR56" s="5" t="n">
        <f aca="false">IF($AL56=0,AQ56,AR55*AQ56)</f>
        <v>0.388345127120294</v>
      </c>
      <c r="AS56" s="5" t="n">
        <f aca="false">IF(AL56=0,0,IF($E56&gt;Eindleeftijd,1,VLOOKUP($E56-1,Ervaringssterfte,5,0)))</f>
        <v>0.920601</v>
      </c>
      <c r="AT56" s="5" t="n">
        <f aca="false">IF(AL56=0,0,IF($E56&gt;Eindleeftijd,1,VLOOKUP($E56-1,qy,$B56-1-StartjaarTafels+2,0)))</f>
        <v>0.0554281412560773</v>
      </c>
      <c r="AU56" s="5" t="n">
        <f aca="false">1-AS56*AT56</f>
        <v>0.948972797731514</v>
      </c>
      <c r="AV56" s="5" t="n">
        <f aca="false">IF($AL56=0,AU56,AV55*AU56)</f>
        <v>0.690773579696409</v>
      </c>
      <c r="AW56" s="5" t="n">
        <f aca="false">$AN56*AV56*I56*H56</f>
        <v>0</v>
      </c>
      <c r="AX56" s="5" t="n">
        <f aca="false">AR56*AV56</f>
        <v>0.268258553618542</v>
      </c>
      <c r="AY56" s="5" t="n">
        <f aca="false">AN56*AX56*I56*H56</f>
        <v>0</v>
      </c>
      <c r="AZ56" s="9" t="n">
        <f aca="false">AW56-AY56</f>
        <v>0</v>
      </c>
      <c r="BA56" s="93" t="n">
        <f aca="false">$AN56*AR56*I56*H56</f>
        <v>0</v>
      </c>
      <c r="BB56" s="93" t="n">
        <f aca="false">1-AV56</f>
        <v>0.309226420303591</v>
      </c>
      <c r="BC56" s="93" t="n">
        <f aca="false">BA56*BB56</f>
        <v>0</v>
      </c>
      <c r="BD56" s="93" t="n">
        <f aca="false">IF(C56=StartLeeftijdJaarUitkering,1,IF($C56 &gt; StartLeeftijdJaarUitkering, BD55*AU56, VLOOKUP($C56,Gehuwdheid,2,0)))</f>
        <v>0.713458983613302</v>
      </c>
      <c r="BE56" s="93" t="n">
        <f aca="false">IF(C56=StartLeeftijdJaarUitkering,1,IF($C56 &gt; StartLeeftijdJaarUitkering, BE55*AU56, VLOOKUP($C56,Gehuwdheid_ongehuwd,2,0)))</f>
        <v>0.713458983613302</v>
      </c>
      <c r="BF56" s="93" t="n">
        <f aca="false">BA56*(1-BD56)</f>
        <v>0</v>
      </c>
      <c r="BG56" s="93" t="n">
        <f aca="false">BA56*(1-BE56)</f>
        <v>0</v>
      </c>
      <c r="BI56" s="1" t="n">
        <f aca="false">A56</f>
        <v>52</v>
      </c>
      <c r="BJ56" s="15" t="n">
        <f aca="false">VLOOKUP(BI56,RTS,2,0)</f>
        <v>0.02113</v>
      </c>
      <c r="BK56" s="5" t="n">
        <f aca="false">(1/(1+BJ56))^BI56</f>
        <v>0.337121265236108</v>
      </c>
      <c r="BL56" s="5" t="n">
        <f aca="false">IF($C56&gt;Eindleeftijd,1,VLOOKUP($C56,Ervaringssterfte,3,0))</f>
        <v>0.953</v>
      </c>
      <c r="BM56" s="5" t="n">
        <f aca="false">IF($C56&gt;Eindleeftijd,1,VLOOKUP($C56,qy,$B56-StartjaarTafels+2,0))</f>
        <v>0.106128730560462</v>
      </c>
      <c r="BN56" s="5" t="n">
        <f aca="false">1-BL56*BM56</f>
        <v>0.89885931977588</v>
      </c>
      <c r="BO56" s="5" t="n">
        <f aca="false">IF($A56=1,BN56,BO55*BN56)</f>
        <v>0.478553862354559</v>
      </c>
      <c r="BP56" s="5" t="n">
        <f aca="false">IF($D56&gt;Eindleeftijd,1,VLOOKUP($D56,Ervaringssterfte,4,0))</f>
        <v>0.960597</v>
      </c>
      <c r="BQ56" s="5" t="n">
        <f aca="false">IF($D56&gt;Eindleeftijd,1,VLOOKUP($D56,qx,$B56-StartjaarTafels+2,0))</f>
        <v>0.1795892497</v>
      </c>
      <c r="BR56" s="5" t="n">
        <f aca="false">1-BP56*BQ56</f>
        <v>0.827487105505929</v>
      </c>
      <c r="BS56" s="5" t="n">
        <f aca="false">IF($BI56=1,BR56,BS55*BR56)</f>
        <v>0.231587814749744</v>
      </c>
      <c r="BT56" s="5" t="n">
        <f aca="false">$BK56*BS56*I56*G56</f>
        <v>0</v>
      </c>
      <c r="BU56" s="74" t="n">
        <f aca="false">BO56*BS56</f>
        <v>0.110827243222742</v>
      </c>
      <c r="BV56" s="5" t="n">
        <f aca="false">BK56*BU56*I56*G56</f>
        <v>0</v>
      </c>
      <c r="BW56" s="9" t="n">
        <f aca="false">BT56-BV56</f>
        <v>0</v>
      </c>
      <c r="BX56" s="93" t="n">
        <f aca="false">IF(C56=StartLeeftijdJaarUitkering,1,IF(C56 &gt; StartLeeftijdJaarUitkering, BX55*BR56, VLOOKUP(C56,Gehuwdheid,3,0)))</f>
        <v>0.250400857019337</v>
      </c>
      <c r="BY56" s="93" t="n">
        <f aca="false">IF(BI56=1,0,CA56*(BR56))</f>
        <v>0.114283334950862</v>
      </c>
      <c r="BZ56" s="93" t="n">
        <f aca="false">(1-BN56)*BX56*IF(BI56=1,1,BO55)</f>
        <v>0.0134834423029739</v>
      </c>
      <c r="CA56" s="93" t="n">
        <f aca="false">IF(BI56=1,0,BZ55+BY55)</f>
        <v>0.138108901263167</v>
      </c>
      <c r="CB56" s="93" t="n">
        <f aca="false">IF(BI56=1,0,CA56*BK55*I55*G55)</f>
        <v>0</v>
      </c>
      <c r="CC56" s="93" t="n">
        <f aca="false">$BK56*BO56*I56*G56</f>
        <v>0</v>
      </c>
      <c r="CD56" s="93" t="n">
        <f aca="false">1-BS56</f>
        <v>0.768412185250256</v>
      </c>
      <c r="CE56" s="93" t="n">
        <f aca="false">CC56*CD56</f>
        <v>0</v>
      </c>
      <c r="CF56" s="93" t="n">
        <f aca="false">IF(C56=StartLeeftijdJaarUitkering,1,IF($C56 &gt; StartLeeftijdJaarUitkering, CF55*BR56, VLOOKUP($C56,Gehuwdheid_ongehuwd,3,0)))</f>
        <v>0.250400857019337</v>
      </c>
      <c r="CG56" s="93" t="n">
        <f aca="false">CC56*(1-BX56)</f>
        <v>0</v>
      </c>
      <c r="CH56" s="93" t="n">
        <f aca="false">CC56*(1-CF56)</f>
        <v>0</v>
      </c>
      <c r="CJ56" s="1" t="n">
        <f aca="false">BI56-1</f>
        <v>51</v>
      </c>
      <c r="CK56" s="15" t="n">
        <f aca="false">IF(CJ56=0,0,VLOOKUP(CJ56,RTS,2,0))</f>
        <v>0.02108</v>
      </c>
      <c r="CL56" s="5" t="n">
        <f aca="false">(1/(1+CK56))^CJ56</f>
        <v>0.345105392175924</v>
      </c>
      <c r="CM56" s="5" t="n">
        <f aca="false">IF(CJ56=0,0,IF($C56&gt;Eindleeftijd,1,VLOOKUP($C56-1,Ervaringssterfte,3,0)))</f>
        <v>0.9471</v>
      </c>
      <c r="CN56" s="5" t="n">
        <f aca="false">IF(CJ56=0,0,IF($C56&gt;Eindleeftijd,1,VLOOKUP($C56-1,qy,$B56-1-StartjaarTafels+2,0)))</f>
        <v>0.0918550141824645</v>
      </c>
      <c r="CO56" s="5" t="n">
        <f aca="false">1-CM56*CN56</f>
        <v>0.913004116067788</v>
      </c>
      <c r="CP56" s="5" t="n">
        <f aca="false">IF($CJ56=0,CO56,CP55*CO56)</f>
        <v>0.532401291087332</v>
      </c>
      <c r="CQ56" s="5" t="n">
        <f aca="false">IF(CJ56=0,0,IF($D56&gt;Eindleeftijd,1,VLOOKUP($D56-1,Ervaringssterfte,4,0)))</f>
        <v>0.955746</v>
      </c>
      <c r="CR56" s="5" t="n">
        <f aca="false">IF(CJ56=0,0,IF($D56&gt;Eindleeftijd,1,VLOOKUP($D56-1,qx,$B56-1-StartjaarTafels+2,0)))</f>
        <v>0.1608466905</v>
      </c>
      <c r="CS56" s="5" t="n">
        <f aca="false">1-CQ56*CR56</f>
        <v>0.846271418941387</v>
      </c>
      <c r="CT56" s="5" t="n">
        <f aca="false">IF($CJ56=0,CS56,CT55*CS56)</f>
        <v>0.279868789747666</v>
      </c>
      <c r="CU56" s="5" t="n">
        <f aca="false">IF(OR(Methode_partnerpensioen="Bepaald",C56&gt;=Eindleeftijd),1,VLOOKUP(C56-1,Gehuwdheid,3,0))</f>
        <v>1</v>
      </c>
      <c r="CV56" s="5" t="n">
        <f aca="false">$CL56*CT56*I56*G56*CU56</f>
        <v>0</v>
      </c>
      <c r="CW56" s="5" t="n">
        <f aca="false">CP56*CT56*CU56</f>
        <v>0.149002504996706</v>
      </c>
      <c r="CX56" s="5" t="n">
        <f aca="false">CL56*CW56*I56*G56</f>
        <v>0</v>
      </c>
      <c r="CY56" s="9" t="n">
        <f aca="false">CV56-CX56</f>
        <v>0</v>
      </c>
      <c r="CZ56" s="93" t="n">
        <f aca="false">$CL56*CP56*I56*G56</f>
        <v>0</v>
      </c>
      <c r="DA56" s="93" t="n">
        <f aca="false">1-CT56</f>
        <v>0.720131210252334</v>
      </c>
      <c r="DB56" s="93" t="n">
        <f aca="false">CZ56*DA56</f>
        <v>0</v>
      </c>
      <c r="DC56" s="93" t="n">
        <f aca="false">IF(C56=StartLeeftijdJaarUitkering,1,IF($C56 &gt; StartLeeftijdJaarUitkering, DC55*CS56, VLOOKUP($C56,Gehuwdheid,3,0)))</f>
        <v>0.300235909527706</v>
      </c>
      <c r="DD56" s="93" t="n">
        <f aca="false">IF(C56=StartLeeftijdJaarUitkering,1,IF($C56 &gt; StartLeeftijdJaarUitkering, DD55*CS56, VLOOKUP($C56,Gehuwdheid_ongehuwd,3,0)))</f>
        <v>0.300235909527706</v>
      </c>
      <c r="DE56" s="93" t="n">
        <f aca="false">CZ56*(1-DC56)</f>
        <v>0</v>
      </c>
      <c r="DF56" s="93" t="n">
        <f aca="false">CZ56*(1-DD56)</f>
        <v>0</v>
      </c>
    </row>
    <row r="57" customFormat="false" ht="15" hidden="false" customHeight="true" outlineLevel="0" collapsed="false">
      <c r="A57" s="1" t="n">
        <f aca="false">A56+1</f>
        <v>53</v>
      </c>
      <c r="B57" s="1" t="n">
        <f aca="false">IF(A57=1,Berekeningsjaar,B56+1)</f>
        <v>2078</v>
      </c>
      <c r="C57" s="1" t="n">
        <f aca="false">IF(A57=1,LeeftijdJaarBerDatum,C56+1)</f>
        <v>93</v>
      </c>
      <c r="D57" s="1" t="n">
        <f aca="false">C57+Leeftijdsverschil_vm</f>
        <v>95</v>
      </c>
      <c r="E57" s="1" t="n">
        <f aca="false">C57-Leeftijdsverschil_mv</f>
        <v>90</v>
      </c>
      <c r="F57" s="5" t="n">
        <f aca="false">MIN(1,A57/Spreidingsduur)</f>
        <v>1</v>
      </c>
      <c r="G57" s="5" t="n">
        <f aca="false">IF(OR(AND(Coverage="BijzPP_voor",C57&gt;GrensLeeftijdDekking-1),AND(Coverage="BijzPP_na",C57&lt;GrensLeeftijdDekking)),0,IF(IsLevenslang,1,IF(D57&lt;EindLeeftijdJaarUitkering,1,0)))</f>
        <v>0</v>
      </c>
      <c r="H57" s="5" t="n">
        <f aca="false">IF(OR(AND(Coverage="BijzPP_voor",C57&gt;GrensLeeftijdDekking-1),AND(Coverage="BijzPP_na",C57&lt;GrensLeeftijdDekking)),0,IF(IsLevenslang,1,IF(E57&lt;EindLeeftijdJaarUitkering,1,0)))</f>
        <v>0</v>
      </c>
      <c r="I57" s="5" t="n">
        <f aca="false">(IF(StijgendeFunctieMeenemen=SchalingsfactorMeenemen,1,0)+IF(OR(StijgendeFunctieMeenemen,SchalingsfactorMeenemen),IF(StijgendeFunctieMeenemen,F57,0)*IF(SchalingsfactorMeenemen,SchalingsfactorPercentage,1),0))*(1+StijgingDalingUitkering)^(B57-1)</f>
        <v>11.6511607167637</v>
      </c>
      <c r="K57" s="1" t="n">
        <f aca="false">A57</f>
        <v>53</v>
      </c>
      <c r="L57" s="15" t="n">
        <f aca="false">VLOOKUP(K57,RTS,2,0)</f>
        <v>0.02118</v>
      </c>
      <c r="M57" s="5" t="n">
        <f aca="false">(1/(1+L57))^K57</f>
        <v>0.329289645609304</v>
      </c>
      <c r="N57" s="5" t="n">
        <f aca="false">IF($C57&gt;Eindleeftijd,1,VLOOKUP($C57,Ervaringssterfte,2,0))</f>
        <v>0.9654</v>
      </c>
      <c r="O57" s="5" t="n">
        <f aca="false">IF($C57&gt;Eindleeftijd,1,VLOOKUP($C57,qx,$B57-StartjaarTafels+2,0))</f>
        <v>0.1585993199</v>
      </c>
      <c r="P57" s="5" t="n">
        <f aca="false">1-N57*O57</f>
        <v>0.84688821656854</v>
      </c>
      <c r="Q57" s="5" t="n">
        <f aca="false">IF($K57=1,P57,Q56*P57)</f>
        <v>0.284312149108572</v>
      </c>
      <c r="R57" s="5" t="n">
        <f aca="false">IF($E57&gt;Eindleeftijd,1,VLOOKUP($E57,Ervaringssterfte,5,0))</f>
        <v>0.931887</v>
      </c>
      <c r="S57" s="74" t="n">
        <f aca="false">IF($E57&gt;Eindleeftijd,1,VLOOKUP($E57,qy,$B57-StartjaarTafels+2,0))</f>
        <v>0.0803294035184446</v>
      </c>
      <c r="T57" s="5" t="n">
        <f aca="false">1-R57*S57</f>
        <v>0.925142073143407</v>
      </c>
      <c r="U57" s="5" t="n">
        <f aca="false">IF($K57=1,T57,U56*T57)</f>
        <v>0.599743264289406</v>
      </c>
      <c r="V57" s="5" t="n">
        <f aca="false">$M57*U57*I57*H57</f>
        <v>0</v>
      </c>
      <c r="W57" s="92" t="n">
        <f aca="false">Q57*U57</f>
        <v>0.170514296383511</v>
      </c>
      <c r="X57" s="5" t="n">
        <f aca="false">M57*W57*I57*H57</f>
        <v>0</v>
      </c>
      <c r="Y57" s="9" t="n">
        <f aca="false">V57-X57</f>
        <v>0</v>
      </c>
      <c r="Z57" s="93" t="n">
        <f aca="false">IF(C57=StartLeeftijdJaarUitkering,1,IF(C57 &gt; StartLeeftijdJaarUitkering, Z56*T57, VLOOKUP(C57,Gehuwdheid,2,0)))</f>
        <v>0.62138333015375</v>
      </c>
      <c r="AA57" s="93" t="n">
        <f aca="false">IF(K57=1,0,AC57*(T57))</f>
        <v>0.406183282364559</v>
      </c>
      <c r="AB57" s="93" t="n">
        <f aca="false">(1-P57)*Z57*IF(K57=1,1,Q56)</f>
        <v>0.0319401933900707</v>
      </c>
      <c r="AC57" s="93" t="n">
        <f aca="false">IF(K57=1,0,AB56+AA56)</f>
        <v>0.439049627247463</v>
      </c>
      <c r="AD57" s="93" t="n">
        <f aca="false">IF(K57=1,0,AC57*M56*I56*H56)</f>
        <v>0</v>
      </c>
      <c r="AE57" s="93" t="n">
        <f aca="false">$M57*Q57*I57*H57</f>
        <v>0</v>
      </c>
      <c r="AF57" s="93" t="n">
        <f aca="false">1-U57</f>
        <v>0.400256735710594</v>
      </c>
      <c r="AG57" s="93" t="n">
        <f aca="false">AE57*AF57</f>
        <v>0</v>
      </c>
      <c r="AH57" s="93" t="n">
        <f aca="false">IF(C57=StartLeeftijdJaarUitkering,1,IF(C57 &gt; StartLeeftijdJaarUitkering, AH56*T57, VLOOKUP(C57,Gehuwdheid_ongehuwd,2,0)))</f>
        <v>0.62138333015375</v>
      </c>
      <c r="AI57" s="93" t="n">
        <f aca="false">AE57*(1-Z57)</f>
        <v>0</v>
      </c>
      <c r="AJ57" s="93" t="n">
        <f aca="false">AE57*(1-AH57)</f>
        <v>0</v>
      </c>
      <c r="AL57" s="1" t="n">
        <f aca="false">K57-1</f>
        <v>52</v>
      </c>
      <c r="AM57" s="15" t="n">
        <f aca="false">IF(AL57=0,0,VLOOKUP(AL57,RTS,2,0))</f>
        <v>0.02113</v>
      </c>
      <c r="AN57" s="5" t="n">
        <f aca="false">(1/(1+AM57))^AL57</f>
        <v>0.337121265236108</v>
      </c>
      <c r="AO57" s="5" t="n">
        <f aca="false">IF(AL57=0,0,IF($C57&gt;Eindleeftijd,1,VLOOKUP($C57-1,Ervaringssterfte,2,0)))</f>
        <v>0.9604</v>
      </c>
      <c r="AP57" s="5" t="n">
        <f aca="false">IF(AL57=0,0,IF($C57&gt;Eindleeftijd,1,VLOOKUP($C57-1,qx,$B57-1-StartjaarTafels+2,0)))</f>
        <v>0.1411150892</v>
      </c>
      <c r="AQ57" s="5" t="n">
        <f aca="false">1-AO57*AP57</f>
        <v>0.86447306833232</v>
      </c>
      <c r="AR57" s="5" t="n">
        <f aca="false">IF($AL57=0,AQ57,AR56*AQ57)</f>
        <v>0.335713903613585</v>
      </c>
      <c r="AS57" s="5" t="n">
        <f aca="false">IF(AL57=0,0,IF($E57&gt;Eindleeftijd,1,VLOOKUP($E57-1,Ervaringssterfte,5,0)))</f>
        <v>0.926046</v>
      </c>
      <c r="AT57" s="5" t="n">
        <f aca="false">IF(AL57=0,0,IF($E57&gt;Eindleeftijd,1,VLOOKUP($E57-1,qy,$B57-1-StartjaarTafels+2,0)))</f>
        <v>0.0664418365428504</v>
      </c>
      <c r="AU57" s="5" t="n">
        <f aca="false">1-AS57*AT57</f>
        <v>0.93847180303684</v>
      </c>
      <c r="AV57" s="5" t="n">
        <f aca="false">IF($AL57=0,AU57,AV56*AU57)</f>
        <v>0.648271526827901</v>
      </c>
      <c r="AW57" s="5" t="n">
        <f aca="false">$AN57*AV57*I57*H57</f>
        <v>0</v>
      </c>
      <c r="AX57" s="5" t="n">
        <f aca="false">AR57*AV57</f>
        <v>0.217633764872934</v>
      </c>
      <c r="AY57" s="5" t="n">
        <f aca="false">AN57*AX57*I57*H57</f>
        <v>0</v>
      </c>
      <c r="AZ57" s="9" t="n">
        <f aca="false">AW57-AY57</f>
        <v>0</v>
      </c>
      <c r="BA57" s="93" t="n">
        <f aca="false">$AN57*AR57*I57*H57</f>
        <v>0</v>
      </c>
      <c r="BB57" s="93" t="n">
        <f aca="false">1-AV57</f>
        <v>0.351728473172099</v>
      </c>
      <c r="BC57" s="93" t="n">
        <f aca="false">BA57*BB57</f>
        <v>0</v>
      </c>
      <c r="BD57" s="93" t="n">
        <f aca="false">IF(C57=StartLeeftijdJaarUitkering,1,IF($C57 &gt; StartLeeftijdJaarUitkering, BD56*AU57, VLOOKUP($C57,Gehuwdheid,2,0)))</f>
        <v>0.669561138744407</v>
      </c>
      <c r="BE57" s="93" t="n">
        <f aca="false">IF(C57=StartLeeftijdJaarUitkering,1,IF($C57 &gt; StartLeeftijdJaarUitkering, BE56*AU57, VLOOKUP($C57,Gehuwdheid_ongehuwd,2,0)))</f>
        <v>0.669561138744407</v>
      </c>
      <c r="BF57" s="93" t="n">
        <f aca="false">BA57*(1-BD57)</f>
        <v>0</v>
      </c>
      <c r="BG57" s="93" t="n">
        <f aca="false">BA57*(1-BE57)</f>
        <v>0</v>
      </c>
      <c r="BI57" s="1" t="n">
        <f aca="false">A57</f>
        <v>53</v>
      </c>
      <c r="BJ57" s="15" t="n">
        <f aca="false">VLOOKUP(BI57,RTS,2,0)</f>
        <v>0.02118</v>
      </c>
      <c r="BK57" s="5" t="n">
        <f aca="false">(1/(1+BJ57))^BI57</f>
        <v>0.329289645609304</v>
      </c>
      <c r="BL57" s="5" t="n">
        <f aca="false">IF($C57&gt;Eindleeftijd,1,VLOOKUP($C57,Ervaringssterfte,3,0))</f>
        <v>0.9589</v>
      </c>
      <c r="BM57" s="5" t="n">
        <f aca="false">IF($C57&gt;Eindleeftijd,1,VLOOKUP($C57,qy,$B57-StartjaarTafels+2,0))</f>
        <v>0.121912526436515</v>
      </c>
      <c r="BN57" s="5" t="n">
        <f aca="false">1-BL57*BM57</f>
        <v>0.883098078400026</v>
      </c>
      <c r="BO57" s="5" t="n">
        <f aca="false">IF($A57=1,BN57,BO56*BN57)</f>
        <v>0.422609996256222</v>
      </c>
      <c r="BP57" s="5" t="n">
        <f aca="false">IF($D57&gt;Eindleeftijd,1,VLOOKUP($D57,Ervaringssterfte,4,0))</f>
        <v>0.965547</v>
      </c>
      <c r="BQ57" s="5" t="n">
        <f aca="false">IF($D57&gt;Eindleeftijd,1,VLOOKUP($D57,qx,$B57-StartjaarTafels+2,0))</f>
        <v>0.1993887549</v>
      </c>
      <c r="BR57" s="5" t="n">
        <f aca="false">1-BP57*BQ57</f>
        <v>0.80748078587257</v>
      </c>
      <c r="BS57" s="5" t="n">
        <f aca="false">IF($BI57=1,BR57,BS56*BR57)</f>
        <v>0.187002710652634</v>
      </c>
      <c r="BT57" s="5" t="n">
        <f aca="false">$BK57*BS57*I57*G57</f>
        <v>0</v>
      </c>
      <c r="BU57" s="74" t="n">
        <f aca="false">BO57*BS57</f>
        <v>0.079029214848813</v>
      </c>
      <c r="BV57" s="5" t="n">
        <f aca="false">BK57*BU57*I57*G57</f>
        <v>0</v>
      </c>
      <c r="BW57" s="9" t="n">
        <f aca="false">BT57-BV57</f>
        <v>0</v>
      </c>
      <c r="BX57" s="93" t="n">
        <f aca="false">IF(C57=StartLeeftijdJaarUitkering,1,IF(C57 &gt; StartLeeftijdJaarUitkering, BX56*BR57, VLOOKUP(C57,Gehuwdheid,3,0)))</f>
        <v>0.202193880809139</v>
      </c>
      <c r="BY57" s="93" t="n">
        <f aca="false">IF(BI57=1,0,CA57*(BR57))</f>
        <v>0.103169217705333</v>
      </c>
      <c r="BZ57" s="93" t="n">
        <f aca="false">(1-BN57)*BX57*IF(BI57=1,1,BO56)</f>
        <v>0.0113115073938897</v>
      </c>
      <c r="CA57" s="93" t="n">
        <f aca="false">IF(BI57=1,0,BZ56+BY56)</f>
        <v>0.127766777253836</v>
      </c>
      <c r="CB57" s="93" t="n">
        <f aca="false">IF(BI57=1,0,CA57*BK56*I56*G56)</f>
        <v>0</v>
      </c>
      <c r="CC57" s="93" t="n">
        <f aca="false">$BK57*BO57*I57*G57</f>
        <v>0</v>
      </c>
      <c r="CD57" s="93" t="n">
        <f aca="false">1-BS57</f>
        <v>0.812997289347366</v>
      </c>
      <c r="CE57" s="93" t="n">
        <f aca="false">CC57*CD57</f>
        <v>0</v>
      </c>
      <c r="CF57" s="93" t="n">
        <f aca="false">IF(C57=StartLeeftijdJaarUitkering,1,IF($C57 &gt; StartLeeftijdJaarUitkering, CF56*BR57, VLOOKUP($C57,Gehuwdheid_ongehuwd,3,0)))</f>
        <v>0.202193880809139</v>
      </c>
      <c r="CG57" s="93" t="n">
        <f aca="false">CC57*(1-BX57)</f>
        <v>0</v>
      </c>
      <c r="CH57" s="93" t="n">
        <f aca="false">CC57*(1-CF57)</f>
        <v>0</v>
      </c>
      <c r="CJ57" s="1" t="n">
        <f aca="false">BI57-1</f>
        <v>52</v>
      </c>
      <c r="CK57" s="15" t="n">
        <f aca="false">IF(CJ57=0,0,VLOOKUP(CJ57,RTS,2,0))</f>
        <v>0.02113</v>
      </c>
      <c r="CL57" s="5" t="n">
        <f aca="false">(1/(1+CK57))^CJ57</f>
        <v>0.337121265236108</v>
      </c>
      <c r="CM57" s="5" t="n">
        <f aca="false">IF(CJ57=0,0,IF($C57&gt;Eindleeftijd,1,VLOOKUP($C57-1,Ervaringssterfte,3,0)))</f>
        <v>0.953</v>
      </c>
      <c r="CN57" s="5" t="n">
        <f aca="false">IF(CJ57=0,0,IF($C57&gt;Eindleeftijd,1,VLOOKUP($C57-1,qy,$B57-1-StartjaarTafels+2,0)))</f>
        <v>0.106128730560462</v>
      </c>
      <c r="CO57" s="5" t="n">
        <f aca="false">1-CM57*CN57</f>
        <v>0.89885931977588</v>
      </c>
      <c r="CP57" s="5" t="n">
        <f aca="false">IF($CJ57=0,CO57,CP56*CO57)</f>
        <v>0.478553862354559</v>
      </c>
      <c r="CQ57" s="5" t="n">
        <f aca="false">IF(CJ57=0,0,IF($D57&gt;Eindleeftijd,1,VLOOKUP($D57-1,Ervaringssterfte,4,0)))</f>
        <v>0.960597</v>
      </c>
      <c r="CR57" s="5" t="n">
        <f aca="false">IF(CJ57=0,0,IF($D57&gt;Eindleeftijd,1,VLOOKUP($D57-1,qx,$B57-1-StartjaarTafels+2,0)))</f>
        <v>0.1795892497</v>
      </c>
      <c r="CS57" s="5" t="n">
        <f aca="false">1-CQ57*CR57</f>
        <v>0.827487105505929</v>
      </c>
      <c r="CT57" s="5" t="n">
        <f aca="false">IF($CJ57=0,CS57,CT56*CS57)</f>
        <v>0.231587814749744</v>
      </c>
      <c r="CU57" s="5" t="n">
        <f aca="false">IF(OR(Methode_partnerpensioen="Bepaald",C57&gt;=Eindleeftijd),1,VLOOKUP(C57-1,Gehuwdheid,3,0))</f>
        <v>1</v>
      </c>
      <c r="CV57" s="5" t="n">
        <f aca="false">$CL57*CT57*I57*G57*CU57</f>
        <v>0</v>
      </c>
      <c r="CW57" s="5" t="n">
        <f aca="false">CP57*CT57*CU57</f>
        <v>0.110827243222742</v>
      </c>
      <c r="CX57" s="5" t="n">
        <f aca="false">CL57*CW57*I57*G57</f>
        <v>0</v>
      </c>
      <c r="CY57" s="9" t="n">
        <f aca="false">CV57-CX57</f>
        <v>0</v>
      </c>
      <c r="CZ57" s="93" t="n">
        <f aca="false">$CL57*CP57*I57*G57</f>
        <v>0</v>
      </c>
      <c r="DA57" s="93" t="n">
        <f aca="false">1-CT57</f>
        <v>0.768412185250256</v>
      </c>
      <c r="DB57" s="93" t="n">
        <f aca="false">CZ57*DA57</f>
        <v>0</v>
      </c>
      <c r="DC57" s="93" t="n">
        <f aca="false">IF(C57=StartLeeftijdJaarUitkering,1,IF($C57 &gt; StartLeeftijdJaarUitkering, DC56*CS57, VLOOKUP($C57,Gehuwdheid,3,0)))</f>
        <v>0.248441343744021</v>
      </c>
      <c r="DD57" s="93" t="n">
        <f aca="false">IF(C57=StartLeeftijdJaarUitkering,1,IF($C57 &gt; StartLeeftijdJaarUitkering, DD56*CS57, VLOOKUP($C57,Gehuwdheid_ongehuwd,3,0)))</f>
        <v>0.248441343744021</v>
      </c>
      <c r="DE57" s="93" t="n">
        <f aca="false">CZ57*(1-DC57)</f>
        <v>0</v>
      </c>
      <c r="DF57" s="93" t="n">
        <f aca="false">CZ57*(1-DD57)</f>
        <v>0</v>
      </c>
    </row>
    <row r="58" customFormat="false" ht="15" hidden="false" customHeight="true" outlineLevel="0" collapsed="false">
      <c r="A58" s="1" t="n">
        <f aca="false">A57+1</f>
        <v>54</v>
      </c>
      <c r="B58" s="1" t="n">
        <f aca="false">IF(A58=1,Berekeningsjaar,B57+1)</f>
        <v>2079</v>
      </c>
      <c r="C58" s="1" t="n">
        <f aca="false">IF(A58=1,LeeftijdJaarBerDatum,C57+1)</f>
        <v>94</v>
      </c>
      <c r="D58" s="1" t="n">
        <f aca="false">C58+Leeftijdsverschil_vm</f>
        <v>96</v>
      </c>
      <c r="E58" s="1" t="n">
        <f aca="false">C58-Leeftijdsverschil_mv</f>
        <v>91</v>
      </c>
      <c r="F58" s="5" t="n">
        <f aca="false">MIN(1,A58/Spreidingsduur)</f>
        <v>1</v>
      </c>
      <c r="G58" s="5" t="n">
        <f aca="false">IF(OR(AND(Coverage="BijzPP_voor",C58&gt;GrensLeeftijdDekking-1),AND(Coverage="BijzPP_na",C58&lt;GrensLeeftijdDekking)),0,IF(IsLevenslang,1,IF(D58&lt;EindLeeftijdJaarUitkering,1,0)))</f>
        <v>0</v>
      </c>
      <c r="H58" s="5" t="n">
        <f aca="false">IF(OR(AND(Coverage="BijzPP_voor",C58&gt;GrensLeeftijdDekking-1),AND(Coverage="BijzPP_na",C58&lt;GrensLeeftijdDekking)),0,IF(IsLevenslang,1,IF(E58&lt;EindLeeftijdJaarUitkering,1,0)))</f>
        <v>0</v>
      </c>
      <c r="I58" s="5" t="n">
        <f aca="false">(IF(StijgendeFunctieMeenemen=SchalingsfactorMeenemen,1,0)+IF(OR(StijgendeFunctieMeenemen,SchalingsfactorMeenemen),IF(StijgendeFunctieMeenemen,F58,0)*IF(SchalingsfactorMeenemen,SchalingsfactorPercentage,1),0))*(1+StijgingDalingUitkering)^(B58-1)</f>
        <v>11.6511607167637</v>
      </c>
      <c r="K58" s="1" t="n">
        <f aca="false">A58</f>
        <v>54</v>
      </c>
      <c r="L58" s="15" t="n">
        <f aca="false">VLOOKUP(K58,RTS,2,0)</f>
        <v>0.02122</v>
      </c>
      <c r="M58" s="5" t="n">
        <f aca="false">(1/(1+L58))^K58</f>
        <v>0.321778610877629</v>
      </c>
      <c r="N58" s="5" t="n">
        <f aca="false">IF($C58&gt;Eindleeftijd,1,VLOOKUP($C58,Ervaringssterfte,2,0))</f>
        <v>0.9703</v>
      </c>
      <c r="O58" s="5" t="n">
        <f aca="false">IF($C58&gt;Eindleeftijd,1,VLOOKUP($C58,qx,$B58-StartjaarTafels+2,0))</f>
        <v>0.1772697557</v>
      </c>
      <c r="P58" s="5" t="n">
        <f aca="false">1-N58*O58</f>
        <v>0.82799515604429</v>
      </c>
      <c r="Q58" s="5" t="n">
        <f aca="false">IF($K58=1,P58,Q57*P58)</f>
        <v>0.235409082266439</v>
      </c>
      <c r="R58" s="5" t="n">
        <f aca="false">IF($E58&gt;Eindleeftijd,1,VLOOKUP($E58,Ervaringssterfte,5,0))</f>
        <v>0.937629</v>
      </c>
      <c r="S58" s="74" t="n">
        <f aca="false">IF($E58&gt;Eindleeftijd,1,VLOOKUP($E58,qy,$B58-StartjaarTafels+2,0))</f>
        <v>0.089078172127853</v>
      </c>
      <c r="T58" s="5" t="n">
        <f aca="false">1-R58*S58</f>
        <v>0.916477722545933</v>
      </c>
      <c r="U58" s="5" t="n">
        <f aca="false">IF($K58=1,T58,U57*T58)</f>
        <v>0.549651340968219</v>
      </c>
      <c r="V58" s="5" t="n">
        <f aca="false">$M58*U58*I58*H58</f>
        <v>0</v>
      </c>
      <c r="W58" s="92" t="n">
        <f aca="false">Q58*U58</f>
        <v>0.129392917743846</v>
      </c>
      <c r="X58" s="5" t="n">
        <f aca="false">M58*W58*I58*H58</f>
        <v>0</v>
      </c>
      <c r="Y58" s="9" t="n">
        <f aca="false">V58-X58</f>
        <v>0</v>
      </c>
      <c r="Z58" s="93" t="n">
        <f aca="false">IF(C58=StartLeeftijdJaarUitkering,1,IF(C58 &gt; StartLeeftijdJaarUitkering, Z57*T58, VLOOKUP(C58,Gehuwdheid,2,0)))</f>
        <v>0.569483979247317</v>
      </c>
      <c r="AA58" s="93" t="n">
        <f aca="false">IF(K58=1,0,AC58*(T58))</f>
        <v>0.401530405253511</v>
      </c>
      <c r="AB58" s="93" t="n">
        <f aca="false">(1-P58)*Z58*IF(K58=1,1,Q57)</f>
        <v>0.0278495131026551</v>
      </c>
      <c r="AC58" s="93" t="n">
        <f aca="false">IF(K58=1,0,AB57+AA57)</f>
        <v>0.438123475754629</v>
      </c>
      <c r="AD58" s="93" t="n">
        <f aca="false">IF(K58=1,0,AC58*M57*I57*H57)</f>
        <v>0</v>
      </c>
      <c r="AE58" s="93" t="n">
        <f aca="false">$M58*Q58*I58*H58</f>
        <v>0</v>
      </c>
      <c r="AF58" s="93" t="n">
        <f aca="false">1-U58</f>
        <v>0.450348659031781</v>
      </c>
      <c r="AG58" s="93" t="n">
        <f aca="false">AE58*AF58</f>
        <v>0</v>
      </c>
      <c r="AH58" s="93" t="n">
        <f aca="false">IF(C58=StartLeeftijdJaarUitkering,1,IF(C58 &gt; StartLeeftijdJaarUitkering, AH57*T58, VLOOKUP(C58,Gehuwdheid_ongehuwd,2,0)))</f>
        <v>0.569483979247317</v>
      </c>
      <c r="AI58" s="93" t="n">
        <f aca="false">AE58*(1-Z58)</f>
        <v>0</v>
      </c>
      <c r="AJ58" s="93" t="n">
        <f aca="false">AE58*(1-AH58)</f>
        <v>0</v>
      </c>
      <c r="AL58" s="1" t="n">
        <f aca="false">K58-1</f>
        <v>53</v>
      </c>
      <c r="AM58" s="15" t="n">
        <f aca="false">IF(AL58=0,0,VLOOKUP(AL58,RTS,2,0))</f>
        <v>0.02118</v>
      </c>
      <c r="AN58" s="5" t="n">
        <f aca="false">(1/(1+AM58))^AL58</f>
        <v>0.329289645609304</v>
      </c>
      <c r="AO58" s="5" t="n">
        <f aca="false">IF(AL58=0,0,IF($C58&gt;Eindleeftijd,1,VLOOKUP($C58-1,Ervaringssterfte,2,0)))</f>
        <v>0.9654</v>
      </c>
      <c r="AP58" s="5" t="n">
        <f aca="false">IF(AL58=0,0,IF($C58&gt;Eindleeftijd,1,VLOOKUP($C58-1,qx,$B58-1-StartjaarTafels+2,0)))</f>
        <v>0.1585993199</v>
      </c>
      <c r="AQ58" s="5" t="n">
        <f aca="false">1-AO58*AP58</f>
        <v>0.84688821656854</v>
      </c>
      <c r="AR58" s="5" t="n">
        <f aca="false">IF($AL58=0,AQ58,AR57*AQ58)</f>
        <v>0.284312149108572</v>
      </c>
      <c r="AS58" s="5" t="n">
        <f aca="false">IF(AL58=0,0,IF($E58&gt;Eindleeftijd,1,VLOOKUP($E58-1,Ervaringssterfte,5,0)))</f>
        <v>0.931887</v>
      </c>
      <c r="AT58" s="5" t="n">
        <f aca="false">IF(AL58=0,0,IF($E58&gt;Eindleeftijd,1,VLOOKUP($E58-1,qy,$B58-1-StartjaarTafels+2,0)))</f>
        <v>0.0803294035184446</v>
      </c>
      <c r="AU58" s="5" t="n">
        <f aca="false">1-AS58*AT58</f>
        <v>0.925142073143407</v>
      </c>
      <c r="AV58" s="5" t="n">
        <f aca="false">IF($AL58=0,AU58,AV57*AU58)</f>
        <v>0.599743264289406</v>
      </c>
      <c r="AW58" s="5" t="n">
        <f aca="false">$AN58*AV58*I58*H58</f>
        <v>0</v>
      </c>
      <c r="AX58" s="5" t="n">
        <f aca="false">AR58*AV58</f>
        <v>0.170514296383511</v>
      </c>
      <c r="AY58" s="5" t="n">
        <f aca="false">AN58*AX58*I58*H58</f>
        <v>0</v>
      </c>
      <c r="AZ58" s="9" t="n">
        <f aca="false">AW58-AY58</f>
        <v>0</v>
      </c>
      <c r="BA58" s="93" t="n">
        <f aca="false">$AN58*AR58*I58*H58</f>
        <v>0</v>
      </c>
      <c r="BB58" s="93" t="n">
        <f aca="false">1-AV58</f>
        <v>0.400256735710594</v>
      </c>
      <c r="BC58" s="93" t="n">
        <f aca="false">BA58*BB58</f>
        <v>0</v>
      </c>
      <c r="BD58" s="93" t="n">
        <f aca="false">IF(C58=StartLeeftijdJaarUitkering,1,IF($C58 &gt; StartLeeftijdJaarUitkering, BD57*AU58, VLOOKUP($C58,Gehuwdheid,2,0)))</f>
        <v>0.619439179994261</v>
      </c>
      <c r="BE58" s="93" t="n">
        <f aca="false">IF(C58=StartLeeftijdJaarUitkering,1,IF($C58 &gt; StartLeeftijdJaarUitkering, BE57*AU58, VLOOKUP($C58,Gehuwdheid_ongehuwd,2,0)))</f>
        <v>0.619439179994261</v>
      </c>
      <c r="BF58" s="93" t="n">
        <f aca="false">BA58*(1-BD58)</f>
        <v>0</v>
      </c>
      <c r="BG58" s="93" t="n">
        <f aca="false">BA58*(1-BE58)</f>
        <v>0</v>
      </c>
      <c r="BI58" s="1" t="n">
        <f aca="false">A58</f>
        <v>54</v>
      </c>
      <c r="BJ58" s="15" t="n">
        <f aca="false">VLOOKUP(BI58,RTS,2,0)</f>
        <v>0.02122</v>
      </c>
      <c r="BK58" s="5" t="n">
        <f aca="false">(1/(1+BJ58))^BI58</f>
        <v>0.321778610877629</v>
      </c>
      <c r="BL58" s="5" t="n">
        <f aca="false">IF($C58&gt;Eindleeftijd,1,VLOOKUP($C58,Ervaringssterfte,3,0))</f>
        <v>0.9648</v>
      </c>
      <c r="BM58" s="5" t="n">
        <f aca="false">IF($C58&gt;Eindleeftijd,1,VLOOKUP($C58,qy,$B58-StartjaarTafels+2,0))</f>
        <v>0.139181482276045</v>
      </c>
      <c r="BN58" s="5" t="n">
        <f aca="false">1-BL58*BM58</f>
        <v>0.865717705900072</v>
      </c>
      <c r="BO58" s="5" t="n">
        <f aca="false">IF($A58=1,BN58,BO57*BN58)</f>
        <v>0.365860956449374</v>
      </c>
      <c r="BP58" s="5" t="n">
        <f aca="false">IF($D58&gt;Eindleeftijd,1,VLOOKUP($D58,Ervaringssterfte,4,0))</f>
        <v>0.970398</v>
      </c>
      <c r="BQ58" s="5" t="n">
        <f aca="false">IF($D58&gt;Eindleeftijd,1,VLOOKUP($D58,qx,$B58-StartjaarTafels+2,0))</f>
        <v>0.2200916906</v>
      </c>
      <c r="BR58" s="5" t="n">
        <f aca="false">1-BP58*BQ58</f>
        <v>0.786423463625141</v>
      </c>
      <c r="BS58" s="5" t="n">
        <f aca="false">IF($BI58=1,BR58,BS57*BR58)</f>
        <v>0.147063319418735</v>
      </c>
      <c r="BT58" s="5" t="n">
        <f aca="false">$BK58*BS58*I58*G58</f>
        <v>0</v>
      </c>
      <c r="BU58" s="74" t="n">
        <f aca="false">BO58*BS58</f>
        <v>0.053804726701158</v>
      </c>
      <c r="BV58" s="5" t="n">
        <f aca="false">BK58*BU58*I58*G58</f>
        <v>0</v>
      </c>
      <c r="BW58" s="9" t="n">
        <f aca="false">BT58-BV58</f>
        <v>0</v>
      </c>
      <c r="BX58" s="93" t="n">
        <f aca="false">IF(C58=StartLeeftijdJaarUitkering,1,IF(C58 &gt; StartLeeftijdJaarUitkering, BX57*BR58, VLOOKUP(C58,Gehuwdheid,3,0)))</f>
        <v>0.159010012069732</v>
      </c>
      <c r="BY58" s="93" t="n">
        <f aca="false">IF(BI58=1,0,CA58*(BR58))</f>
        <v>0.0900303283508483</v>
      </c>
      <c r="BZ58" s="93" t="n">
        <f aca="false">(1-BN58)*BX58*IF(BI58=1,1,BO57)</f>
        <v>0.00902366550463254</v>
      </c>
      <c r="CA58" s="93" t="n">
        <f aca="false">IF(BI58=1,0,BZ57+BY57)</f>
        <v>0.114480725099223</v>
      </c>
      <c r="CB58" s="93" t="n">
        <f aca="false">IF(BI58=1,0,CA58*BK57*I57*G57)</f>
        <v>0</v>
      </c>
      <c r="CC58" s="93" t="n">
        <f aca="false">$BK58*BO58*I58*G58</f>
        <v>0</v>
      </c>
      <c r="CD58" s="93" t="n">
        <f aca="false">1-BS58</f>
        <v>0.852936680581265</v>
      </c>
      <c r="CE58" s="93" t="n">
        <f aca="false">CC58*CD58</f>
        <v>0</v>
      </c>
      <c r="CF58" s="93" t="n">
        <f aca="false">IF(C58=StartLeeftijdJaarUitkering,1,IF($C58 &gt; StartLeeftijdJaarUitkering, CF57*BR58, VLOOKUP($C58,Gehuwdheid_ongehuwd,3,0)))</f>
        <v>0.159010012069732</v>
      </c>
      <c r="CG58" s="93" t="n">
        <f aca="false">CC58*(1-BX58)</f>
        <v>0</v>
      </c>
      <c r="CH58" s="93" t="n">
        <f aca="false">CC58*(1-CF58)</f>
        <v>0</v>
      </c>
      <c r="CJ58" s="1" t="n">
        <f aca="false">BI58-1</f>
        <v>53</v>
      </c>
      <c r="CK58" s="15" t="n">
        <f aca="false">IF(CJ58=0,0,VLOOKUP(CJ58,RTS,2,0))</f>
        <v>0.02118</v>
      </c>
      <c r="CL58" s="5" t="n">
        <f aca="false">(1/(1+CK58))^CJ58</f>
        <v>0.329289645609304</v>
      </c>
      <c r="CM58" s="5" t="n">
        <f aca="false">IF(CJ58=0,0,IF($C58&gt;Eindleeftijd,1,VLOOKUP($C58-1,Ervaringssterfte,3,0)))</f>
        <v>0.9589</v>
      </c>
      <c r="CN58" s="5" t="n">
        <f aca="false">IF(CJ58=0,0,IF($C58&gt;Eindleeftijd,1,VLOOKUP($C58-1,qy,$B58-1-StartjaarTafels+2,0)))</f>
        <v>0.121912526436515</v>
      </c>
      <c r="CO58" s="5" t="n">
        <f aca="false">1-CM58*CN58</f>
        <v>0.883098078400026</v>
      </c>
      <c r="CP58" s="5" t="n">
        <f aca="false">IF($CJ58=0,CO58,CP57*CO58)</f>
        <v>0.422609996256222</v>
      </c>
      <c r="CQ58" s="5" t="n">
        <f aca="false">IF(CJ58=0,0,IF($D58&gt;Eindleeftijd,1,VLOOKUP($D58-1,Ervaringssterfte,4,0)))</f>
        <v>0.965547</v>
      </c>
      <c r="CR58" s="5" t="n">
        <f aca="false">IF(CJ58=0,0,IF($D58&gt;Eindleeftijd,1,VLOOKUP($D58-1,qx,$B58-1-StartjaarTafels+2,0)))</f>
        <v>0.1993887549</v>
      </c>
      <c r="CS58" s="5" t="n">
        <f aca="false">1-CQ58*CR58</f>
        <v>0.80748078587257</v>
      </c>
      <c r="CT58" s="5" t="n">
        <f aca="false">IF($CJ58=0,CS58,CT57*CS58)</f>
        <v>0.187002710652634</v>
      </c>
      <c r="CU58" s="5" t="n">
        <f aca="false">IF(OR(Methode_partnerpensioen="Bepaald",C58&gt;=Eindleeftijd),1,VLOOKUP(C58-1,Gehuwdheid,3,0))</f>
        <v>1</v>
      </c>
      <c r="CV58" s="5" t="n">
        <f aca="false">$CL58*CT58*I58*G58*CU58</f>
        <v>0</v>
      </c>
      <c r="CW58" s="5" t="n">
        <f aca="false">CP58*CT58*CU58</f>
        <v>0.079029214848813</v>
      </c>
      <c r="CX58" s="5" t="n">
        <f aca="false">CL58*CW58*I58*G58</f>
        <v>0</v>
      </c>
      <c r="CY58" s="9" t="n">
        <f aca="false">CV58-CX58</f>
        <v>0</v>
      </c>
      <c r="CZ58" s="93" t="n">
        <f aca="false">$CL58*CP58*I58*G58</f>
        <v>0</v>
      </c>
      <c r="DA58" s="93" t="n">
        <f aca="false">1-CT58</f>
        <v>0.812997289347366</v>
      </c>
      <c r="DB58" s="93" t="n">
        <f aca="false">CZ58*DA58</f>
        <v>0</v>
      </c>
      <c r="DC58" s="93" t="n">
        <f aca="false">IF(C58=StartLeeftijdJaarUitkering,1,IF($C58 &gt; StartLeeftijdJaarUitkering, DC57*CS58, VLOOKUP($C58,Gehuwdheid,3,0)))</f>
        <v>0.200611611489659</v>
      </c>
      <c r="DD58" s="93" t="n">
        <f aca="false">IF(C58=StartLeeftijdJaarUitkering,1,IF($C58 &gt; StartLeeftijdJaarUitkering, DD57*CS58, VLOOKUP($C58,Gehuwdheid_ongehuwd,3,0)))</f>
        <v>0.200611611489659</v>
      </c>
      <c r="DE58" s="93" t="n">
        <f aca="false">CZ58*(1-DC58)</f>
        <v>0</v>
      </c>
      <c r="DF58" s="93" t="n">
        <f aca="false">CZ58*(1-DD58)</f>
        <v>0</v>
      </c>
    </row>
    <row r="59" customFormat="false" ht="15" hidden="false" customHeight="true" outlineLevel="0" collapsed="false">
      <c r="A59" s="1" t="n">
        <f aca="false">A58+1</f>
        <v>55</v>
      </c>
      <c r="B59" s="1" t="n">
        <f aca="false">IF(A59=1,Berekeningsjaar,B58+1)</f>
        <v>2080</v>
      </c>
      <c r="C59" s="1" t="n">
        <f aca="false">IF(A59=1,LeeftijdJaarBerDatum,C58+1)</f>
        <v>95</v>
      </c>
      <c r="D59" s="1" t="n">
        <f aca="false">C59+Leeftijdsverschil_vm</f>
        <v>97</v>
      </c>
      <c r="E59" s="1" t="n">
        <f aca="false">C59-Leeftijdsverschil_mv</f>
        <v>92</v>
      </c>
      <c r="F59" s="5" t="n">
        <f aca="false">MIN(1,A59/Spreidingsduur)</f>
        <v>1</v>
      </c>
      <c r="G59" s="5" t="n">
        <f aca="false">IF(OR(AND(Coverage="BijzPP_voor",C59&gt;GrensLeeftijdDekking-1),AND(Coverage="BijzPP_na",C59&lt;GrensLeeftijdDekking)),0,IF(IsLevenslang,1,IF(D59&lt;EindLeeftijdJaarUitkering,1,0)))</f>
        <v>0</v>
      </c>
      <c r="H59" s="5" t="n">
        <f aca="false">IF(OR(AND(Coverage="BijzPP_voor",C59&gt;GrensLeeftijdDekking-1),AND(Coverage="BijzPP_na",C59&lt;GrensLeeftijdDekking)),0,IF(IsLevenslang,1,IF(E59&lt;EindLeeftijdJaarUitkering,1,0)))</f>
        <v>0</v>
      </c>
      <c r="I59" s="5" t="n">
        <f aca="false">(IF(StijgendeFunctieMeenemen=SchalingsfactorMeenemen,1,0)+IF(OR(StijgendeFunctieMeenemen,SchalingsfactorMeenemen),IF(StijgendeFunctieMeenemen,F59,0)*IF(SchalingsfactorMeenemen,SchalingsfactorPercentage,1),0))*(1+StijgingDalingUitkering)^(B59-1)</f>
        <v>11.6511607167637</v>
      </c>
      <c r="K59" s="1" t="n">
        <f aca="false">A59</f>
        <v>55</v>
      </c>
      <c r="L59" s="15" t="n">
        <f aca="false">VLOOKUP(K59,RTS,2,0)</f>
        <v>0.02127</v>
      </c>
      <c r="M59" s="5" t="n">
        <f aca="false">(1/(1+L59))^K59</f>
        <v>0.314245014498297</v>
      </c>
      <c r="N59" s="5" t="n">
        <f aca="false">IF($C59&gt;Eindleeftijd,1,VLOOKUP($C59,Ervaringssterfte,2,0))</f>
        <v>0.9753</v>
      </c>
      <c r="O59" s="5" t="n">
        <f aca="false">IF($C59&gt;Eindleeftijd,1,VLOOKUP($C59,qx,$B59-StartjaarTafels+2,0))</f>
        <v>0.1970106822</v>
      </c>
      <c r="P59" s="5" t="n">
        <f aca="false">1-N59*O59</f>
        <v>0.80785548165034</v>
      </c>
      <c r="Q59" s="5" t="n">
        <f aca="false">IF($K59=1,P59,Q58*P59)</f>
        <v>0.190176517539219</v>
      </c>
      <c r="R59" s="5" t="n">
        <f aca="false">IF($E59&gt;Eindleeftijd,1,VLOOKUP($E59,Ervaringssterfte,5,0))</f>
        <v>0.94347</v>
      </c>
      <c r="S59" s="74" t="n">
        <f aca="false">IF($E59&gt;Eindleeftijd,1,VLOOKUP($E59,qy,$B59-StartjaarTafels+2,0))</f>
        <v>0.103124432411172</v>
      </c>
      <c r="T59" s="5" t="n">
        <f aca="false">1-R59*S59</f>
        <v>0.902705191753032</v>
      </c>
      <c r="U59" s="5" t="n">
        <f aca="false">IF($K59=1,T59,U58*T59)</f>
        <v>0.496173119146027</v>
      </c>
      <c r="V59" s="5" t="n">
        <f aca="false">$M59*U59*I59*H59</f>
        <v>0</v>
      </c>
      <c r="W59" s="92" t="n">
        <f aca="false">Q59*U59</f>
        <v>0.0943604758957633</v>
      </c>
      <c r="X59" s="5" t="n">
        <f aca="false">M59*W59*I59*H59</f>
        <v>0</v>
      </c>
      <c r="Y59" s="9" t="n">
        <f aca="false">V59-X59</f>
        <v>0</v>
      </c>
      <c r="Z59" s="93" t="n">
        <f aca="false">IF(C59=StartLeeftijdJaarUitkering,1,IF(C59 &gt; StartLeeftijdJaarUitkering, Z58*T59, VLOOKUP(C59,Gehuwdheid,2,0)))</f>
        <v>0.514076144686728</v>
      </c>
      <c r="AA59" s="93" t="n">
        <f aca="false">IF(K59=1,0,AC59*(T59))</f>
        <v>0.387603481534604</v>
      </c>
      <c r="AB59" s="93" t="n">
        <f aca="false">(1-P59)*Z59*IF(K59=1,1,Q58)</f>
        <v>0.0232529824892624</v>
      </c>
      <c r="AC59" s="93" t="n">
        <f aca="false">IF(K59=1,0,AB58+AA58)</f>
        <v>0.429379918356166</v>
      </c>
      <c r="AD59" s="93" t="n">
        <f aca="false">IF(K59=1,0,AC59*M58*I58*H58)</f>
        <v>0</v>
      </c>
      <c r="AE59" s="93" t="n">
        <f aca="false">$M59*Q59*I59*H59</f>
        <v>0</v>
      </c>
      <c r="AF59" s="93" t="n">
        <f aca="false">1-U59</f>
        <v>0.503826880853973</v>
      </c>
      <c r="AG59" s="93" t="n">
        <f aca="false">AE59*AF59</f>
        <v>0</v>
      </c>
      <c r="AH59" s="93" t="n">
        <f aca="false">IF(C59=StartLeeftijdJaarUitkering,1,IF(C59 &gt; StartLeeftijdJaarUitkering, AH58*T59, VLOOKUP(C59,Gehuwdheid_ongehuwd,2,0)))</f>
        <v>0.514076144686728</v>
      </c>
      <c r="AI59" s="93" t="n">
        <f aca="false">AE59*(1-Z59)</f>
        <v>0</v>
      </c>
      <c r="AJ59" s="93" t="n">
        <f aca="false">AE59*(1-AH59)</f>
        <v>0</v>
      </c>
      <c r="AL59" s="1" t="n">
        <f aca="false">K59-1</f>
        <v>54</v>
      </c>
      <c r="AM59" s="15" t="n">
        <f aca="false">IF(AL59=0,0,VLOOKUP(AL59,RTS,2,0))</f>
        <v>0.02122</v>
      </c>
      <c r="AN59" s="5" t="n">
        <f aca="false">(1/(1+AM59))^AL59</f>
        <v>0.321778610877629</v>
      </c>
      <c r="AO59" s="5" t="n">
        <f aca="false">IF(AL59=0,0,IF($C59&gt;Eindleeftijd,1,VLOOKUP($C59-1,Ervaringssterfte,2,0)))</f>
        <v>0.9703</v>
      </c>
      <c r="AP59" s="5" t="n">
        <f aca="false">IF(AL59=0,0,IF($C59&gt;Eindleeftijd,1,VLOOKUP($C59-1,qx,$B59-1-StartjaarTafels+2,0)))</f>
        <v>0.1772697557</v>
      </c>
      <c r="AQ59" s="5" t="n">
        <f aca="false">1-AO59*AP59</f>
        <v>0.82799515604429</v>
      </c>
      <c r="AR59" s="5" t="n">
        <f aca="false">IF($AL59=0,AQ59,AR58*AQ59)</f>
        <v>0.235409082266439</v>
      </c>
      <c r="AS59" s="5" t="n">
        <f aca="false">IF(AL59=0,0,IF($E59&gt;Eindleeftijd,1,VLOOKUP($E59-1,Ervaringssterfte,5,0)))</f>
        <v>0.937629</v>
      </c>
      <c r="AT59" s="5" t="n">
        <f aca="false">IF(AL59=0,0,IF($E59&gt;Eindleeftijd,1,VLOOKUP($E59-1,qy,$B59-1-StartjaarTafels+2,0)))</f>
        <v>0.089078172127853</v>
      </c>
      <c r="AU59" s="5" t="n">
        <f aca="false">1-AS59*AT59</f>
        <v>0.916477722545933</v>
      </c>
      <c r="AV59" s="5" t="n">
        <f aca="false">IF($AL59=0,AU59,AV58*AU59)</f>
        <v>0.549651340968219</v>
      </c>
      <c r="AW59" s="5" t="n">
        <f aca="false">$AN59*AV59*I59*H59</f>
        <v>0</v>
      </c>
      <c r="AX59" s="5" t="n">
        <f aca="false">AR59*AV59</f>
        <v>0.129392917743846</v>
      </c>
      <c r="AY59" s="5" t="n">
        <f aca="false">AN59*AX59*I59*H59</f>
        <v>0</v>
      </c>
      <c r="AZ59" s="9" t="n">
        <f aca="false">AW59-AY59</f>
        <v>0</v>
      </c>
      <c r="BA59" s="93" t="n">
        <f aca="false">$AN59*AR59*I59*H59</f>
        <v>0</v>
      </c>
      <c r="BB59" s="93" t="n">
        <f aca="false">1-AV59</f>
        <v>0.450348659031781</v>
      </c>
      <c r="BC59" s="93" t="n">
        <f aca="false">BA59*BB59</f>
        <v>0</v>
      </c>
      <c r="BD59" s="93" t="n">
        <f aca="false">IF(C59=StartLeeftijdJaarUitkering,1,IF($C59 &gt; StartLeeftijdJaarUitkering, BD58*AU59, VLOOKUP($C59,Gehuwdheid,2,0)))</f>
        <v>0.567702208936861</v>
      </c>
      <c r="BE59" s="93" t="n">
        <f aca="false">IF(C59=StartLeeftijdJaarUitkering,1,IF($C59 &gt; StartLeeftijdJaarUitkering, BE58*AU59, VLOOKUP($C59,Gehuwdheid_ongehuwd,2,0)))</f>
        <v>0.567702208936861</v>
      </c>
      <c r="BF59" s="93" t="n">
        <f aca="false">BA59*(1-BD59)</f>
        <v>0</v>
      </c>
      <c r="BG59" s="93" t="n">
        <f aca="false">BA59*(1-BE59)</f>
        <v>0</v>
      </c>
      <c r="BI59" s="1" t="n">
        <f aca="false">A59</f>
        <v>55</v>
      </c>
      <c r="BJ59" s="15" t="n">
        <f aca="false">VLOOKUP(BI59,RTS,2,0)</f>
        <v>0.02127</v>
      </c>
      <c r="BK59" s="5" t="n">
        <f aca="false">(1/(1+BJ59))^BI59</f>
        <v>0.314245014498297</v>
      </c>
      <c r="BL59" s="5" t="n">
        <f aca="false">IF($C59&gt;Eindleeftijd,1,VLOOKUP($C59,Ervaringssterfte,3,0))</f>
        <v>0.9706</v>
      </c>
      <c r="BM59" s="5" t="n">
        <f aca="false">IF($C59&gt;Eindleeftijd,1,VLOOKUP($C59,qy,$B59-StartjaarTafels+2,0))</f>
        <v>0.157862193029864</v>
      </c>
      <c r="BN59" s="5" t="n">
        <f aca="false">1-BL59*BM59</f>
        <v>0.846778955445214</v>
      </c>
      <c r="BO59" s="5" t="n">
        <f aca="false">IF($A59=1,BN59,BO58*BN59)</f>
        <v>0.309803358540388</v>
      </c>
      <c r="BP59" s="5" t="n">
        <f aca="false">IF($D59&gt;Eindleeftijd,1,VLOOKUP($D59,Ervaringssterfte,4,0))</f>
        <v>0.975348</v>
      </c>
      <c r="BQ59" s="5" t="n">
        <f aca="false">IF($D59&gt;Eindleeftijd,1,VLOOKUP($D59,qx,$B59-StartjaarTafels+2,0))</f>
        <v>0.2415120093</v>
      </c>
      <c r="BR59" s="5" t="n">
        <f aca="false">1-BP59*BQ59</f>
        <v>0.764441744753264</v>
      </c>
      <c r="BS59" s="5" t="n">
        <f aca="false">IF($BI59=1,BR59,BS58*BR59)</f>
        <v>0.112421340485664</v>
      </c>
      <c r="BT59" s="5" t="n">
        <f aca="false">$BK59*BS59*I59*G59</f>
        <v>0</v>
      </c>
      <c r="BU59" s="74" t="n">
        <f aca="false">BO59*BS59</f>
        <v>0.0348285088540712</v>
      </c>
      <c r="BV59" s="5" t="n">
        <f aca="false">BK59*BU59*I59*G59</f>
        <v>0</v>
      </c>
      <c r="BW59" s="9" t="n">
        <f aca="false">BT59-BV59</f>
        <v>0</v>
      </c>
      <c r="BX59" s="93" t="n">
        <f aca="false">IF(C59=StartLeeftijdJaarUitkering,1,IF(C59 &gt; StartLeeftijdJaarUitkering, BX58*BR59, VLOOKUP(C59,Gehuwdheid,3,0)))</f>
        <v>0.121553891059824</v>
      </c>
      <c r="BY59" s="93" t="n">
        <f aca="false">IF(BI59=1,0,CA59*(BR59))</f>
        <v>0.0757210078876628</v>
      </c>
      <c r="BZ59" s="93" t="n">
        <f aca="false">(1-BN59)*BX59*IF(BI59=1,1,BO58)</f>
        <v>0.00681401914930431</v>
      </c>
      <c r="CA59" s="93" t="n">
        <f aca="false">IF(BI59=1,0,BZ58+BY58)</f>
        <v>0.0990539938554809</v>
      </c>
      <c r="CB59" s="93" t="n">
        <f aca="false">IF(BI59=1,0,CA59*BK58*I58*G58)</f>
        <v>0</v>
      </c>
      <c r="CC59" s="93" t="n">
        <f aca="false">$BK59*BO59*I59*G59</f>
        <v>0</v>
      </c>
      <c r="CD59" s="93" t="n">
        <f aca="false">1-BS59</f>
        <v>0.887578659514336</v>
      </c>
      <c r="CE59" s="93" t="n">
        <f aca="false">CC59*CD59</f>
        <v>0</v>
      </c>
      <c r="CF59" s="93" t="n">
        <f aca="false">IF(C59=StartLeeftijdJaarUitkering,1,IF($C59 &gt; StartLeeftijdJaarUitkering, CF58*BR59, VLOOKUP($C59,Gehuwdheid_ongehuwd,3,0)))</f>
        <v>0.121553891059824</v>
      </c>
      <c r="CG59" s="93" t="n">
        <f aca="false">CC59*(1-BX59)</f>
        <v>0</v>
      </c>
      <c r="CH59" s="93" t="n">
        <f aca="false">CC59*(1-CF59)</f>
        <v>0</v>
      </c>
      <c r="CJ59" s="1" t="n">
        <f aca="false">BI59-1</f>
        <v>54</v>
      </c>
      <c r="CK59" s="15" t="n">
        <f aca="false">IF(CJ59=0,0,VLOOKUP(CJ59,RTS,2,0))</f>
        <v>0.02122</v>
      </c>
      <c r="CL59" s="5" t="n">
        <f aca="false">(1/(1+CK59))^CJ59</f>
        <v>0.321778610877629</v>
      </c>
      <c r="CM59" s="5" t="n">
        <f aca="false">IF(CJ59=0,0,IF($C59&gt;Eindleeftijd,1,VLOOKUP($C59-1,Ervaringssterfte,3,0)))</f>
        <v>0.9648</v>
      </c>
      <c r="CN59" s="5" t="n">
        <f aca="false">IF(CJ59=0,0,IF($C59&gt;Eindleeftijd,1,VLOOKUP($C59-1,qy,$B59-1-StartjaarTafels+2,0)))</f>
        <v>0.139181482276045</v>
      </c>
      <c r="CO59" s="5" t="n">
        <f aca="false">1-CM59*CN59</f>
        <v>0.865717705900072</v>
      </c>
      <c r="CP59" s="5" t="n">
        <f aca="false">IF($CJ59=0,CO59,CP58*CO59)</f>
        <v>0.365860956449374</v>
      </c>
      <c r="CQ59" s="5" t="n">
        <f aca="false">IF(CJ59=0,0,IF($D59&gt;Eindleeftijd,1,VLOOKUP($D59-1,Ervaringssterfte,4,0)))</f>
        <v>0.970398</v>
      </c>
      <c r="CR59" s="5" t="n">
        <f aca="false">IF(CJ59=0,0,IF($D59&gt;Eindleeftijd,1,VLOOKUP($D59-1,qx,$B59-1-StartjaarTafels+2,0)))</f>
        <v>0.2200916906</v>
      </c>
      <c r="CS59" s="5" t="n">
        <f aca="false">1-CQ59*CR59</f>
        <v>0.786423463625141</v>
      </c>
      <c r="CT59" s="5" t="n">
        <f aca="false">IF($CJ59=0,CS59,CT58*CS59)</f>
        <v>0.147063319418735</v>
      </c>
      <c r="CU59" s="5" t="n">
        <f aca="false">IF(OR(Methode_partnerpensioen="Bepaald",C59&gt;=Eindleeftijd),1,VLOOKUP(C59-1,Gehuwdheid,3,0))</f>
        <v>1</v>
      </c>
      <c r="CV59" s="5" t="n">
        <f aca="false">$CL59*CT59*I59*G59*CU59</f>
        <v>0</v>
      </c>
      <c r="CW59" s="5" t="n">
        <f aca="false">CP59*CT59*CU59</f>
        <v>0.053804726701158</v>
      </c>
      <c r="CX59" s="5" t="n">
        <f aca="false">CL59*CW59*I59*G59</f>
        <v>0</v>
      </c>
      <c r="CY59" s="9" t="n">
        <f aca="false">CV59-CX59</f>
        <v>0</v>
      </c>
      <c r="CZ59" s="93" t="n">
        <f aca="false">$CL59*CP59*I59*G59</f>
        <v>0</v>
      </c>
      <c r="DA59" s="93" t="n">
        <f aca="false">1-CT59</f>
        <v>0.852936680581265</v>
      </c>
      <c r="DB59" s="93" t="n">
        <f aca="false">CZ59*DA59</f>
        <v>0</v>
      </c>
      <c r="DC59" s="93" t="n">
        <f aca="false">IF(C59=StartLeeftijdJaarUitkering,1,IF($C59 &gt; StartLeeftijdJaarUitkering, DC58*CS59, VLOOKUP($C59,Gehuwdheid,3,0)))</f>
        <v>0.157765678351119</v>
      </c>
      <c r="DD59" s="93" t="n">
        <f aca="false">IF(C59=StartLeeftijdJaarUitkering,1,IF($C59 &gt; StartLeeftijdJaarUitkering, DD58*CS59, VLOOKUP($C59,Gehuwdheid_ongehuwd,3,0)))</f>
        <v>0.157765678351119</v>
      </c>
      <c r="DE59" s="93" t="n">
        <f aca="false">CZ59*(1-DC59)</f>
        <v>0</v>
      </c>
      <c r="DF59" s="93" t="n">
        <f aca="false">CZ59*(1-DD59)</f>
        <v>0</v>
      </c>
    </row>
    <row r="60" customFormat="false" ht="15" hidden="false" customHeight="true" outlineLevel="0" collapsed="false">
      <c r="A60" s="1" t="n">
        <f aca="false">A59+1</f>
        <v>56</v>
      </c>
      <c r="B60" s="1" t="n">
        <f aca="false">IF(A60=1,Berekeningsjaar,B59+1)</f>
        <v>2081</v>
      </c>
      <c r="C60" s="1" t="n">
        <f aca="false">IF(A60=1,LeeftijdJaarBerDatum,C59+1)</f>
        <v>96</v>
      </c>
      <c r="D60" s="1" t="n">
        <f aca="false">C60+Leeftijdsverschil_vm</f>
        <v>98</v>
      </c>
      <c r="E60" s="1" t="n">
        <f aca="false">C60-Leeftijdsverschil_mv</f>
        <v>93</v>
      </c>
      <c r="F60" s="5" t="n">
        <f aca="false">MIN(1,A60/Spreidingsduur)</f>
        <v>1</v>
      </c>
      <c r="G60" s="5" t="n">
        <f aca="false">IF(OR(AND(Coverage="BijzPP_voor",C60&gt;GrensLeeftijdDekking-1),AND(Coverage="BijzPP_na",C60&lt;GrensLeeftijdDekking)),0,IF(IsLevenslang,1,IF(D60&lt;EindLeeftijdJaarUitkering,1,0)))</f>
        <v>0</v>
      </c>
      <c r="H60" s="5" t="n">
        <f aca="false">IF(OR(AND(Coverage="BijzPP_voor",C60&gt;GrensLeeftijdDekking-1),AND(Coverage="BijzPP_na",C60&lt;GrensLeeftijdDekking)),0,IF(IsLevenslang,1,IF(E60&lt;EindLeeftijdJaarUitkering,1,0)))</f>
        <v>0</v>
      </c>
      <c r="I60" s="5" t="n">
        <f aca="false">(IF(StijgendeFunctieMeenemen=SchalingsfactorMeenemen,1,0)+IF(OR(StijgendeFunctieMeenemen,SchalingsfactorMeenemen),IF(StijgendeFunctieMeenemen,F60,0)*IF(SchalingsfactorMeenemen,SchalingsfactorPercentage,1),0))*(1+StijgingDalingUitkering)^(B60-1)</f>
        <v>11.6511607167637</v>
      </c>
      <c r="K60" s="1" t="n">
        <f aca="false">A60</f>
        <v>56</v>
      </c>
      <c r="L60" s="15" t="n">
        <f aca="false">VLOOKUP(K60,RTS,2,0)</f>
        <v>0.02131</v>
      </c>
      <c r="M60" s="5" t="n">
        <f aca="false">(1/(1+L60))^K60</f>
        <v>0.307026089847086</v>
      </c>
      <c r="N60" s="5" t="n">
        <f aca="false">IF($C60&gt;Eindleeftijd,1,VLOOKUP($C60,Ervaringssterfte,2,0))</f>
        <v>0.9802</v>
      </c>
      <c r="O60" s="5" t="n">
        <f aca="false">IF($C60&gt;Eindleeftijd,1,VLOOKUP($C60,qx,$B60-StartjaarTafels+2,0))</f>
        <v>0.2176700284</v>
      </c>
      <c r="P60" s="5" t="n">
        <f aca="false">1-N60*O60</f>
        <v>0.78663983816232</v>
      </c>
      <c r="Q60" s="5" t="n">
        <f aca="false">IF($K60=1,P60,Q59*P60)</f>
        <v>0.149600424979325</v>
      </c>
      <c r="R60" s="5" t="n">
        <f aca="false">IF($E60&gt;Eindleeftijd,1,VLOOKUP($E60,Ervaringssterfte,5,0))</f>
        <v>0.949311</v>
      </c>
      <c r="S60" s="74" t="n">
        <f aca="false">IF($E60&gt;Eindleeftijd,1,VLOOKUP($E60,qy,$B60-StartjaarTafels+2,0))</f>
        <v>0.118684259579222</v>
      </c>
      <c r="T60" s="5" t="n">
        <f aca="false">1-R60*S60</f>
        <v>0.887331726854589</v>
      </c>
      <c r="U60" s="5" t="n">
        <f aca="false">IF($K60=1,T60,U59*T60)</f>
        <v>0.440270150630672</v>
      </c>
      <c r="V60" s="5" t="n">
        <f aca="false">$M60*U60*I60*H60</f>
        <v>0</v>
      </c>
      <c r="W60" s="92" t="n">
        <f aca="false">Q60*U60</f>
        <v>0.0658646016400598</v>
      </c>
      <c r="X60" s="5" t="n">
        <f aca="false">M60*W60*I60*H60</f>
        <v>0</v>
      </c>
      <c r="Y60" s="9" t="n">
        <f aca="false">V60-X60</f>
        <v>0</v>
      </c>
      <c r="Z60" s="93" t="n">
        <f aca="false">IF(C60=StartLeeftijdJaarUitkering,1,IF(C60 &gt; StartLeeftijdJaarUitkering, Z59*T60, VLOOKUP(C60,Gehuwdheid,2,0)))</f>
        <v>0.456156073199624</v>
      </c>
      <c r="AA60" s="93" t="n">
        <f aca="false">IF(K60=1,0,AC60*(T60))</f>
        <v>0.364565975711668</v>
      </c>
      <c r="AB60" s="93" t="n">
        <f aca="false">(1-P60)*Z60*IF(K60=1,1,Q59)</f>
        <v>0.0185090310479058</v>
      </c>
      <c r="AC60" s="93" t="n">
        <f aca="false">IF(K60=1,0,AB59+AA59)</f>
        <v>0.410856464023866</v>
      </c>
      <c r="AD60" s="93" t="n">
        <f aca="false">IF(K60=1,0,AC60*M59*I59*H59)</f>
        <v>0</v>
      </c>
      <c r="AE60" s="93" t="n">
        <f aca="false">$M60*Q60*I60*H60</f>
        <v>0</v>
      </c>
      <c r="AF60" s="93" t="n">
        <f aca="false">1-U60</f>
        <v>0.559729849369328</v>
      </c>
      <c r="AG60" s="93" t="n">
        <f aca="false">AE60*AF60</f>
        <v>0</v>
      </c>
      <c r="AH60" s="93" t="n">
        <f aca="false">IF(C60=StartLeeftijdJaarUitkering,1,IF(C60 &gt; StartLeeftijdJaarUitkering, AH59*T60, VLOOKUP(C60,Gehuwdheid_ongehuwd,2,0)))</f>
        <v>0.456156073199624</v>
      </c>
      <c r="AI60" s="93" t="n">
        <f aca="false">AE60*(1-Z60)</f>
        <v>0</v>
      </c>
      <c r="AJ60" s="93" t="n">
        <f aca="false">AE60*(1-AH60)</f>
        <v>0</v>
      </c>
      <c r="AL60" s="1" t="n">
        <f aca="false">K60-1</f>
        <v>55</v>
      </c>
      <c r="AM60" s="15" t="n">
        <f aca="false">IF(AL60=0,0,VLOOKUP(AL60,RTS,2,0))</f>
        <v>0.02127</v>
      </c>
      <c r="AN60" s="5" t="n">
        <f aca="false">(1/(1+AM60))^AL60</f>
        <v>0.314245014498297</v>
      </c>
      <c r="AO60" s="5" t="n">
        <f aca="false">IF(AL60=0,0,IF($C60&gt;Eindleeftijd,1,VLOOKUP($C60-1,Ervaringssterfte,2,0)))</f>
        <v>0.9753</v>
      </c>
      <c r="AP60" s="5" t="n">
        <f aca="false">IF(AL60=0,0,IF($C60&gt;Eindleeftijd,1,VLOOKUP($C60-1,qx,$B60-1-StartjaarTafels+2,0)))</f>
        <v>0.1970106822</v>
      </c>
      <c r="AQ60" s="5" t="n">
        <f aca="false">1-AO60*AP60</f>
        <v>0.80785548165034</v>
      </c>
      <c r="AR60" s="5" t="n">
        <f aca="false">IF($AL60=0,AQ60,AR59*AQ60)</f>
        <v>0.190176517539219</v>
      </c>
      <c r="AS60" s="5" t="n">
        <f aca="false">IF(AL60=0,0,IF($E60&gt;Eindleeftijd,1,VLOOKUP($E60-1,Ervaringssterfte,5,0)))</f>
        <v>0.94347</v>
      </c>
      <c r="AT60" s="5" t="n">
        <f aca="false">IF(AL60=0,0,IF($E60&gt;Eindleeftijd,1,VLOOKUP($E60-1,qy,$B60-1-StartjaarTafels+2,0)))</f>
        <v>0.103124432411172</v>
      </c>
      <c r="AU60" s="5" t="n">
        <f aca="false">1-AS60*AT60</f>
        <v>0.902705191753032</v>
      </c>
      <c r="AV60" s="5" t="n">
        <f aca="false">IF($AL60=0,AU60,AV59*AU60)</f>
        <v>0.496173119146027</v>
      </c>
      <c r="AW60" s="5" t="n">
        <f aca="false">$AN60*AV60*I60*H60</f>
        <v>0</v>
      </c>
      <c r="AX60" s="5" t="n">
        <f aca="false">AR60*AV60</f>
        <v>0.0943604758957633</v>
      </c>
      <c r="AY60" s="5" t="n">
        <f aca="false">AN60*AX60*I60*H60</f>
        <v>0</v>
      </c>
      <c r="AZ60" s="9" t="n">
        <f aca="false">AW60-AY60</f>
        <v>0</v>
      </c>
      <c r="BA60" s="93" t="n">
        <f aca="false">$AN60*AR60*I60*H60</f>
        <v>0</v>
      </c>
      <c r="BB60" s="93" t="n">
        <f aca="false">1-AV60</f>
        <v>0.503826880853973</v>
      </c>
      <c r="BC60" s="93" t="n">
        <f aca="false">BA60*BB60</f>
        <v>0</v>
      </c>
      <c r="BD60" s="93" t="n">
        <f aca="false">IF(C60=StartLeeftijdJaarUitkering,1,IF($C60 &gt; StartLeeftijdJaarUitkering, BD59*AU60, VLOOKUP($C60,Gehuwdheid,2,0)))</f>
        <v>0.512467731376968</v>
      </c>
      <c r="BE60" s="93" t="n">
        <f aca="false">IF(C60=StartLeeftijdJaarUitkering,1,IF($C60 &gt; StartLeeftijdJaarUitkering, BE59*AU60, VLOOKUP($C60,Gehuwdheid_ongehuwd,2,0)))</f>
        <v>0.512467731376968</v>
      </c>
      <c r="BF60" s="93" t="n">
        <f aca="false">BA60*(1-BD60)</f>
        <v>0</v>
      </c>
      <c r="BG60" s="93" t="n">
        <f aca="false">BA60*(1-BE60)</f>
        <v>0</v>
      </c>
      <c r="BI60" s="1" t="n">
        <f aca="false">A60</f>
        <v>56</v>
      </c>
      <c r="BJ60" s="15" t="n">
        <f aca="false">VLOOKUP(BI60,RTS,2,0)</f>
        <v>0.02131</v>
      </c>
      <c r="BK60" s="5" t="n">
        <f aca="false">(1/(1+BJ60))^BI60</f>
        <v>0.307026089847086</v>
      </c>
      <c r="BL60" s="5" t="n">
        <f aca="false">IF($C60&gt;Eindleeftijd,1,VLOOKUP($C60,Ervaringssterfte,3,0))</f>
        <v>0.9765</v>
      </c>
      <c r="BM60" s="5" t="n">
        <f aca="false">IF($C60&gt;Eindleeftijd,1,VLOOKUP($C60,qy,$B60-StartjaarTafels+2,0))</f>
        <v>0.177829523280567</v>
      </c>
      <c r="BN60" s="5" t="n">
        <f aca="false">1-BL60*BM60</f>
        <v>0.826349470516526</v>
      </c>
      <c r="BO60" s="5" t="n">
        <f aca="false">IF($A60=1,BN60,BO59*BN60)</f>
        <v>0.256005841294091</v>
      </c>
      <c r="BP60" s="5" t="n">
        <f aca="false">IF($D60&gt;Eindleeftijd,1,VLOOKUP($D60,Ervaringssterfte,4,0))</f>
        <v>0.980199</v>
      </c>
      <c r="BQ60" s="5" t="n">
        <f aca="false">IF($D60&gt;Eindleeftijd,1,VLOOKUP($D60,qx,$B60-StartjaarTafels+2,0))</f>
        <v>0.2634370841</v>
      </c>
      <c r="BR60" s="5" t="n">
        <f aca="false">1-BP60*BQ60</f>
        <v>0.741779233602264</v>
      </c>
      <c r="BS60" s="5" t="n">
        <f aca="false">IF($BI60=1,BR60,BS59*BR60)</f>
        <v>0.083391815785995</v>
      </c>
      <c r="BT60" s="5" t="n">
        <f aca="false">$BK60*BS60*I60*G60</f>
        <v>0</v>
      </c>
      <c r="BU60" s="74" t="n">
        <f aca="false">BO60*BS60</f>
        <v>0.0213487919573355</v>
      </c>
      <c r="BV60" s="5" t="n">
        <f aca="false">BK60*BU60*I60*G60</f>
        <v>0</v>
      </c>
      <c r="BW60" s="9" t="n">
        <f aca="false">BT60-BV60</f>
        <v>0</v>
      </c>
      <c r="BX60" s="93" t="n">
        <f aca="false">IF(C60=StartLeeftijdJaarUitkering,1,IF(C60 &gt; StartLeeftijdJaarUitkering, BX59*BR60, VLOOKUP(C60,Gehuwdheid,3,0)))</f>
        <v>0.0901661521517292</v>
      </c>
      <c r="BY60" s="93" t="n">
        <f aca="false">IF(BI60=1,0,CA60*(BR60))</f>
        <v>0.0612227691008236</v>
      </c>
      <c r="BZ60" s="93" t="n">
        <f aca="false">(1-BN60)*BX60*IF(BI60=1,1,BO59)</f>
        <v>0.00485071512541487</v>
      </c>
      <c r="CA60" s="93" t="n">
        <f aca="false">IF(BI60=1,0,BZ59+BY59)</f>
        <v>0.0825350270369672</v>
      </c>
      <c r="CB60" s="93" t="n">
        <f aca="false">IF(BI60=1,0,CA60*BK59*I59*G59)</f>
        <v>0</v>
      </c>
      <c r="CC60" s="93" t="n">
        <f aca="false">$BK60*BO60*I60*G60</f>
        <v>0</v>
      </c>
      <c r="CD60" s="93" t="n">
        <f aca="false">1-BS60</f>
        <v>0.916608184214005</v>
      </c>
      <c r="CE60" s="93" t="n">
        <f aca="false">CC60*CD60</f>
        <v>0</v>
      </c>
      <c r="CF60" s="93" t="n">
        <f aca="false">IF(C60=StartLeeftijdJaarUitkering,1,IF($C60 &gt; StartLeeftijdJaarUitkering, CF59*BR60, VLOOKUP($C60,Gehuwdheid_ongehuwd,3,0)))</f>
        <v>0.0901661521517292</v>
      </c>
      <c r="CG60" s="93" t="n">
        <f aca="false">CC60*(1-BX60)</f>
        <v>0</v>
      </c>
      <c r="CH60" s="93" t="n">
        <f aca="false">CC60*(1-CF60)</f>
        <v>0</v>
      </c>
      <c r="CJ60" s="1" t="n">
        <f aca="false">BI60-1</f>
        <v>55</v>
      </c>
      <c r="CK60" s="15" t="n">
        <f aca="false">IF(CJ60=0,0,VLOOKUP(CJ60,RTS,2,0))</f>
        <v>0.02127</v>
      </c>
      <c r="CL60" s="5" t="n">
        <f aca="false">(1/(1+CK60))^CJ60</f>
        <v>0.314245014498297</v>
      </c>
      <c r="CM60" s="5" t="n">
        <f aca="false">IF(CJ60=0,0,IF($C60&gt;Eindleeftijd,1,VLOOKUP($C60-1,Ervaringssterfte,3,0)))</f>
        <v>0.9706</v>
      </c>
      <c r="CN60" s="5" t="n">
        <f aca="false">IF(CJ60=0,0,IF($C60&gt;Eindleeftijd,1,VLOOKUP($C60-1,qy,$B60-1-StartjaarTafels+2,0)))</f>
        <v>0.157862193029864</v>
      </c>
      <c r="CO60" s="5" t="n">
        <f aca="false">1-CM60*CN60</f>
        <v>0.846778955445214</v>
      </c>
      <c r="CP60" s="5" t="n">
        <f aca="false">IF($CJ60=0,CO60,CP59*CO60)</f>
        <v>0.309803358540388</v>
      </c>
      <c r="CQ60" s="5" t="n">
        <f aca="false">IF(CJ60=0,0,IF($D60&gt;Eindleeftijd,1,VLOOKUP($D60-1,Ervaringssterfte,4,0)))</f>
        <v>0.975348</v>
      </c>
      <c r="CR60" s="5" t="n">
        <f aca="false">IF(CJ60=0,0,IF($D60&gt;Eindleeftijd,1,VLOOKUP($D60-1,qx,$B60-1-StartjaarTafels+2,0)))</f>
        <v>0.2415120093</v>
      </c>
      <c r="CS60" s="5" t="n">
        <f aca="false">1-CQ60*CR60</f>
        <v>0.764441744753264</v>
      </c>
      <c r="CT60" s="5" t="n">
        <f aca="false">IF($CJ60=0,CS60,CT59*CS60)</f>
        <v>0.112421340485664</v>
      </c>
      <c r="CU60" s="5" t="n">
        <f aca="false">IF(OR(Methode_partnerpensioen="Bepaald",C60&gt;=Eindleeftijd),1,VLOOKUP(C60-1,Gehuwdheid,3,0))</f>
        <v>1</v>
      </c>
      <c r="CV60" s="5" t="n">
        <f aca="false">$CL60*CT60*I60*G60*CU60</f>
        <v>0</v>
      </c>
      <c r="CW60" s="5" t="n">
        <f aca="false">CP60*CT60*CU60</f>
        <v>0.0348285088540712</v>
      </c>
      <c r="CX60" s="5" t="n">
        <f aca="false">CL60*CW60*I60*G60</f>
        <v>0</v>
      </c>
      <c r="CY60" s="9" t="n">
        <f aca="false">CV60-CX60</f>
        <v>0</v>
      </c>
      <c r="CZ60" s="93" t="n">
        <f aca="false">$CL60*CP60*I60*G60</f>
        <v>0</v>
      </c>
      <c r="DA60" s="93" t="n">
        <f aca="false">1-CT60</f>
        <v>0.887578659514336</v>
      </c>
      <c r="DB60" s="93" t="n">
        <f aca="false">CZ60*DA60</f>
        <v>0</v>
      </c>
      <c r="DC60" s="93" t="n">
        <f aca="false">IF(C60=StartLeeftijdJaarUitkering,1,IF($C60 &gt; StartLeeftijdJaarUitkering, DC59*CS60, VLOOKUP($C60,Gehuwdheid,3,0)))</f>
        <v>0.120602670420912</v>
      </c>
      <c r="DD60" s="93" t="n">
        <f aca="false">IF(C60=StartLeeftijdJaarUitkering,1,IF($C60 &gt; StartLeeftijdJaarUitkering, DD59*CS60, VLOOKUP($C60,Gehuwdheid_ongehuwd,3,0)))</f>
        <v>0.120602670420912</v>
      </c>
      <c r="DE60" s="93" t="n">
        <f aca="false">CZ60*(1-DC60)</f>
        <v>0</v>
      </c>
      <c r="DF60" s="93" t="n">
        <f aca="false">CZ60*(1-DD60)</f>
        <v>0</v>
      </c>
    </row>
    <row r="61" customFormat="false" ht="15" hidden="false" customHeight="true" outlineLevel="0" collapsed="false">
      <c r="A61" s="1" t="n">
        <f aca="false">A60+1</f>
        <v>57</v>
      </c>
      <c r="B61" s="1" t="n">
        <f aca="false">IF(A61=1,Berekeningsjaar,B60+1)</f>
        <v>2082</v>
      </c>
      <c r="C61" s="1" t="n">
        <f aca="false">IF(A61=1,LeeftijdJaarBerDatum,C60+1)</f>
        <v>97</v>
      </c>
      <c r="D61" s="1" t="n">
        <f aca="false">C61+Leeftijdsverschil_vm</f>
        <v>99</v>
      </c>
      <c r="E61" s="1" t="n">
        <f aca="false">C61-Leeftijdsverschil_mv</f>
        <v>94</v>
      </c>
      <c r="F61" s="5" t="n">
        <f aca="false">MIN(1,A61/Spreidingsduur)</f>
        <v>1</v>
      </c>
      <c r="G61" s="5" t="n">
        <f aca="false">IF(OR(AND(Coverage="BijzPP_voor",C61&gt;GrensLeeftijdDekking-1),AND(Coverage="BijzPP_na",C61&lt;GrensLeeftijdDekking)),0,IF(IsLevenslang,1,IF(D61&lt;EindLeeftijdJaarUitkering,1,0)))</f>
        <v>0</v>
      </c>
      <c r="H61" s="5" t="n">
        <f aca="false">IF(OR(AND(Coverage="BijzPP_voor",C61&gt;GrensLeeftijdDekking-1),AND(Coverage="BijzPP_na",C61&lt;GrensLeeftijdDekking)),0,IF(IsLevenslang,1,IF(E61&lt;EindLeeftijdJaarUitkering,1,0)))</f>
        <v>0</v>
      </c>
      <c r="I61" s="5" t="n">
        <f aca="false">(IF(StijgendeFunctieMeenemen=SchalingsfactorMeenemen,1,0)+IF(OR(StijgendeFunctieMeenemen,SchalingsfactorMeenemen),IF(StijgendeFunctieMeenemen,F61,0)*IF(SchalingsfactorMeenemen,SchalingsfactorPercentage,1),0))*(1+StijgingDalingUitkering)^(B61-1)</f>
        <v>11.6511607167637</v>
      </c>
      <c r="K61" s="1" t="n">
        <f aca="false">A61</f>
        <v>57</v>
      </c>
      <c r="L61" s="15" t="n">
        <f aca="false">VLOOKUP(K61,RTS,2,0)</f>
        <v>0.02134</v>
      </c>
      <c r="M61" s="5" t="n">
        <f aca="false">(1/(1+L61))^K61</f>
        <v>0.300116974767329</v>
      </c>
      <c r="N61" s="5" t="n">
        <f aca="false">IF($C61&gt;Eindleeftijd,1,VLOOKUP($C61,Ervaringssterfte,2,0))</f>
        <v>0.9852</v>
      </c>
      <c r="O61" s="5" t="n">
        <f aca="false">IF($C61&gt;Eindleeftijd,1,VLOOKUP($C61,qx,$B61-StartjaarTafels+2,0))</f>
        <v>0.2390627703</v>
      </c>
      <c r="P61" s="5" t="n">
        <f aca="false">1-N61*O61</f>
        <v>0.76447535870044</v>
      </c>
      <c r="Q61" s="5" t="n">
        <f aca="false">IF($K61=1,P61,Q60*P61)</f>
        <v>0.114365838547808</v>
      </c>
      <c r="R61" s="5" t="n">
        <f aca="false">IF($E61&gt;Eindleeftijd,1,VLOOKUP($E61,Ervaringssterfte,5,0))</f>
        <v>0.955152</v>
      </c>
      <c r="S61" s="74" t="n">
        <f aca="false">IF($E61&gt;Eindleeftijd,1,VLOOKUP($E61,qy,$B61-StartjaarTafels+2,0))</f>
        <v>0.135737633002474</v>
      </c>
      <c r="T61" s="5" t="n">
        <f aca="false">1-R61*S61</f>
        <v>0.870349928362421</v>
      </c>
      <c r="U61" s="5" t="n">
        <f aca="false">IF($K61=1,T61,U60*T61)</f>
        <v>0.383189094061517</v>
      </c>
      <c r="V61" s="5" t="n">
        <f aca="false">$M61*U61*I61*H61</f>
        <v>0</v>
      </c>
      <c r="W61" s="92" t="n">
        <f aca="false">Q61*U61</f>
        <v>0.0438237420647202</v>
      </c>
      <c r="X61" s="5" t="n">
        <f aca="false">M61*W61*I61*H61</f>
        <v>0</v>
      </c>
      <c r="Y61" s="9" t="n">
        <f aca="false">V61-X61</f>
        <v>0</v>
      </c>
      <c r="Z61" s="93" t="n">
        <f aca="false">IF(C61=StartLeeftijdJaarUitkering,1,IF(C61 &gt; StartLeeftijdJaarUitkering, Z60*T61, VLOOKUP(C61,Gehuwdheid,2,0)))</f>
        <v>0.397015405631376</v>
      </c>
      <c r="AA61" s="93" t="n">
        <f aca="false">IF(K61=1,0,AC61*(T61))</f>
        <v>0.333409304690629</v>
      </c>
      <c r="AB61" s="93" t="n">
        <f aca="false">(1-P61)*Z61*IF(K61=1,1,Q60)</f>
        <v>0.0139886736243626</v>
      </c>
      <c r="AC61" s="93" t="n">
        <f aca="false">IF(K61=1,0,AB60+AA60)</f>
        <v>0.383075006759574</v>
      </c>
      <c r="AD61" s="93" t="n">
        <f aca="false">IF(K61=1,0,AC61*M60*I60*H60)</f>
        <v>0</v>
      </c>
      <c r="AE61" s="93" t="n">
        <f aca="false">$M61*Q61*I61*H61</f>
        <v>0</v>
      </c>
      <c r="AF61" s="93" t="n">
        <f aca="false">1-U61</f>
        <v>0.616810905938483</v>
      </c>
      <c r="AG61" s="93" t="n">
        <f aca="false">AE61*AF61</f>
        <v>0</v>
      </c>
      <c r="AH61" s="93" t="n">
        <f aca="false">IF(C61=StartLeeftijdJaarUitkering,1,IF(C61 &gt; StartLeeftijdJaarUitkering, AH60*T61, VLOOKUP(C61,Gehuwdheid_ongehuwd,2,0)))</f>
        <v>0.397015405631376</v>
      </c>
      <c r="AI61" s="93" t="n">
        <f aca="false">AE61*(1-Z61)</f>
        <v>0</v>
      </c>
      <c r="AJ61" s="93" t="n">
        <f aca="false">AE61*(1-AH61)</f>
        <v>0</v>
      </c>
      <c r="AL61" s="1" t="n">
        <f aca="false">K61-1</f>
        <v>56</v>
      </c>
      <c r="AM61" s="15" t="n">
        <f aca="false">IF(AL61=0,0,VLOOKUP(AL61,RTS,2,0))</f>
        <v>0.02131</v>
      </c>
      <c r="AN61" s="5" t="n">
        <f aca="false">(1/(1+AM61))^AL61</f>
        <v>0.307026089847086</v>
      </c>
      <c r="AO61" s="5" t="n">
        <f aca="false">IF(AL61=0,0,IF($C61&gt;Eindleeftijd,1,VLOOKUP($C61-1,Ervaringssterfte,2,0)))</f>
        <v>0.9802</v>
      </c>
      <c r="AP61" s="5" t="n">
        <f aca="false">IF(AL61=0,0,IF($C61&gt;Eindleeftijd,1,VLOOKUP($C61-1,qx,$B61-1-StartjaarTafels+2,0)))</f>
        <v>0.2176700284</v>
      </c>
      <c r="AQ61" s="5" t="n">
        <f aca="false">1-AO61*AP61</f>
        <v>0.78663983816232</v>
      </c>
      <c r="AR61" s="5" t="n">
        <f aca="false">IF($AL61=0,AQ61,AR60*AQ61)</f>
        <v>0.149600424979325</v>
      </c>
      <c r="AS61" s="5" t="n">
        <f aca="false">IF(AL61=0,0,IF($E61&gt;Eindleeftijd,1,VLOOKUP($E61-1,Ervaringssterfte,5,0)))</f>
        <v>0.949311</v>
      </c>
      <c r="AT61" s="5" t="n">
        <f aca="false">IF(AL61=0,0,IF($E61&gt;Eindleeftijd,1,VLOOKUP($E61-1,qy,$B61-1-StartjaarTafels+2,0)))</f>
        <v>0.118684259579222</v>
      </c>
      <c r="AU61" s="5" t="n">
        <f aca="false">1-AS61*AT61</f>
        <v>0.887331726854589</v>
      </c>
      <c r="AV61" s="5" t="n">
        <f aca="false">IF($AL61=0,AU61,AV60*AU61)</f>
        <v>0.440270150630672</v>
      </c>
      <c r="AW61" s="5" t="n">
        <f aca="false">$AN61*AV61*I61*H61</f>
        <v>0</v>
      </c>
      <c r="AX61" s="5" t="n">
        <f aca="false">AR61*AV61</f>
        <v>0.0658646016400598</v>
      </c>
      <c r="AY61" s="5" t="n">
        <f aca="false">AN61*AX61*I61*H61</f>
        <v>0</v>
      </c>
      <c r="AZ61" s="9" t="n">
        <f aca="false">AW61-AY61</f>
        <v>0</v>
      </c>
      <c r="BA61" s="93" t="n">
        <f aca="false">$AN61*AR61*I61*H61</f>
        <v>0</v>
      </c>
      <c r="BB61" s="93" t="n">
        <f aca="false">1-AV61</f>
        <v>0.559729849369328</v>
      </c>
      <c r="BC61" s="93" t="n">
        <f aca="false">BA61*BB61</f>
        <v>0</v>
      </c>
      <c r="BD61" s="93" t="n">
        <f aca="false">IF(C61=StartLeeftijdJaarUitkering,1,IF($C61 &gt; StartLeeftijdJaarUitkering, BD60*AU61, VLOOKUP($C61,Gehuwdheid,2,0)))</f>
        <v>0.454728877039979</v>
      </c>
      <c r="BE61" s="93" t="n">
        <f aca="false">IF(C61=StartLeeftijdJaarUitkering,1,IF($C61 &gt; StartLeeftijdJaarUitkering, BE60*AU61, VLOOKUP($C61,Gehuwdheid_ongehuwd,2,0)))</f>
        <v>0.454728877039979</v>
      </c>
      <c r="BF61" s="93" t="n">
        <f aca="false">BA61*(1-BD61)</f>
        <v>0</v>
      </c>
      <c r="BG61" s="93" t="n">
        <f aca="false">BA61*(1-BE61)</f>
        <v>0</v>
      </c>
      <c r="BI61" s="1" t="n">
        <f aca="false">A61</f>
        <v>57</v>
      </c>
      <c r="BJ61" s="15" t="n">
        <f aca="false">VLOOKUP(BI61,RTS,2,0)</f>
        <v>0.02134</v>
      </c>
      <c r="BK61" s="5" t="n">
        <f aca="false">(1/(1+BJ61))^BI61</f>
        <v>0.300116974767329</v>
      </c>
      <c r="BL61" s="5" t="n">
        <f aca="false">IF($C61&gt;Eindleeftijd,1,VLOOKUP($C61,Ervaringssterfte,3,0))</f>
        <v>0.9824</v>
      </c>
      <c r="BM61" s="5" t="n">
        <f aca="false">IF($C61&gt;Eindleeftijd,1,VLOOKUP($C61,qy,$B61-StartjaarTafels+2,0))</f>
        <v>0.198907076733867</v>
      </c>
      <c r="BN61" s="5" t="n">
        <f aca="false">1-BL61*BM61</f>
        <v>0.804593687816649</v>
      </c>
      <c r="BO61" s="5" t="n">
        <f aca="false">IF($A61=1,BN61,BO60*BN61)</f>
        <v>0.205980683949417</v>
      </c>
      <c r="BP61" s="5" t="n">
        <f aca="false">IF($D61&gt;Eindleeftijd,1,VLOOKUP($D61,Ervaringssterfte,4,0))</f>
        <v>0.985149</v>
      </c>
      <c r="BQ61" s="5" t="n">
        <f aca="false">IF($D61&gt;Eindleeftijd,1,VLOOKUP($D61,qx,$B61-StartjaarTafels+2,0))</f>
        <v>0.2856357938</v>
      </c>
      <c r="BR61" s="5" t="n">
        <f aca="false">1-BP61*BQ61</f>
        <v>0.718606183373724</v>
      </c>
      <c r="BS61" s="5" t="n">
        <f aca="false">IF($BI61=1,BR61,BS60*BR61)</f>
        <v>0.0599258744665786</v>
      </c>
      <c r="BT61" s="5" t="n">
        <f aca="false">$BK61*BS61*I61*G61</f>
        <v>0</v>
      </c>
      <c r="BU61" s="74" t="n">
        <f aca="false">BO61*BS61</f>
        <v>0.0123435726088927</v>
      </c>
      <c r="BV61" s="5" t="n">
        <f aca="false">BK61*BU61*I61*G61</f>
        <v>0</v>
      </c>
      <c r="BW61" s="9" t="n">
        <f aca="false">BT61-BV61</f>
        <v>0</v>
      </c>
      <c r="BX61" s="93" t="n">
        <f aca="false">IF(C61=StartLeeftijdJaarUitkering,1,IF(C61 &gt; StartLeeftijdJaarUitkering, BX60*BR61, VLOOKUP(C61,Gehuwdheid,3,0)))</f>
        <v>0.0647939544672486</v>
      </c>
      <c r="BY61" s="93" t="n">
        <f aca="false">IF(BI61=1,0,CA61*(BR61))</f>
        <v>0.0474808143220212</v>
      </c>
      <c r="BZ61" s="93" t="n">
        <f aca="false">(1-BN61)*BX61*IF(BI61=1,1,BO60)</f>
        <v>0.00324132776720779</v>
      </c>
      <c r="CA61" s="93" t="n">
        <f aca="false">IF(BI61=1,0,BZ60+BY60)</f>
        <v>0.0660734842262385</v>
      </c>
      <c r="CB61" s="93" t="n">
        <f aca="false">IF(BI61=1,0,CA61*BK60*I60*G60)</f>
        <v>0</v>
      </c>
      <c r="CC61" s="93" t="n">
        <f aca="false">$BK61*BO61*I61*G61</f>
        <v>0</v>
      </c>
      <c r="CD61" s="93" t="n">
        <f aca="false">1-BS61</f>
        <v>0.940074125533421</v>
      </c>
      <c r="CE61" s="93" t="n">
        <f aca="false">CC61*CD61</f>
        <v>0</v>
      </c>
      <c r="CF61" s="93" t="n">
        <f aca="false">IF(C61=StartLeeftijdJaarUitkering,1,IF($C61 &gt; StartLeeftijdJaarUitkering, CF60*BR61, VLOOKUP($C61,Gehuwdheid_ongehuwd,3,0)))</f>
        <v>0.0647939544672486</v>
      </c>
      <c r="CG61" s="93" t="n">
        <f aca="false">CC61*(1-BX61)</f>
        <v>0</v>
      </c>
      <c r="CH61" s="93" t="n">
        <f aca="false">CC61*(1-CF61)</f>
        <v>0</v>
      </c>
      <c r="CJ61" s="1" t="n">
        <f aca="false">BI61-1</f>
        <v>56</v>
      </c>
      <c r="CK61" s="15" t="n">
        <f aca="false">IF(CJ61=0,0,VLOOKUP(CJ61,RTS,2,0))</f>
        <v>0.02131</v>
      </c>
      <c r="CL61" s="5" t="n">
        <f aca="false">(1/(1+CK61))^CJ61</f>
        <v>0.307026089847086</v>
      </c>
      <c r="CM61" s="5" t="n">
        <f aca="false">IF(CJ61=0,0,IF($C61&gt;Eindleeftijd,1,VLOOKUP($C61-1,Ervaringssterfte,3,0)))</f>
        <v>0.9765</v>
      </c>
      <c r="CN61" s="5" t="n">
        <f aca="false">IF(CJ61=0,0,IF($C61&gt;Eindleeftijd,1,VLOOKUP($C61-1,qy,$B61-1-StartjaarTafels+2,0)))</f>
        <v>0.177829523280567</v>
      </c>
      <c r="CO61" s="5" t="n">
        <f aca="false">1-CM61*CN61</f>
        <v>0.826349470516526</v>
      </c>
      <c r="CP61" s="5" t="n">
        <f aca="false">IF($CJ61=0,CO61,CP60*CO61)</f>
        <v>0.256005841294091</v>
      </c>
      <c r="CQ61" s="5" t="n">
        <f aca="false">IF(CJ61=0,0,IF($D61&gt;Eindleeftijd,1,VLOOKUP($D61-1,Ervaringssterfte,4,0)))</f>
        <v>0.980199</v>
      </c>
      <c r="CR61" s="5" t="n">
        <f aca="false">IF(CJ61=0,0,IF($D61&gt;Eindleeftijd,1,VLOOKUP($D61-1,qx,$B61-1-StartjaarTafels+2,0)))</f>
        <v>0.2634370841</v>
      </c>
      <c r="CS61" s="5" t="n">
        <f aca="false">1-CQ61*CR61</f>
        <v>0.741779233602264</v>
      </c>
      <c r="CT61" s="5" t="n">
        <f aca="false">IF($CJ61=0,CS61,CT60*CS61)</f>
        <v>0.083391815785995</v>
      </c>
      <c r="CU61" s="5" t="n">
        <f aca="false">IF(OR(Methode_partnerpensioen="Bepaald",C61&gt;=Eindleeftijd),1,VLOOKUP(C61-1,Gehuwdheid,3,0))</f>
        <v>1</v>
      </c>
      <c r="CV61" s="5" t="n">
        <f aca="false">$CL61*CT61*I61*G61*CU61</f>
        <v>0</v>
      </c>
      <c r="CW61" s="5" t="n">
        <f aca="false">CP61*CT61*CU61</f>
        <v>0.0213487919573355</v>
      </c>
      <c r="CX61" s="5" t="n">
        <f aca="false">CL61*CW61*I61*G61</f>
        <v>0</v>
      </c>
      <c r="CY61" s="9" t="n">
        <f aca="false">CV61-CX61</f>
        <v>0</v>
      </c>
      <c r="CZ61" s="93" t="n">
        <f aca="false">$CL61*CP61*I61*G61</f>
        <v>0</v>
      </c>
      <c r="DA61" s="93" t="n">
        <f aca="false">1-CT61</f>
        <v>0.916608184214005</v>
      </c>
      <c r="DB61" s="93" t="n">
        <f aca="false">CZ61*DA61</f>
        <v>0</v>
      </c>
      <c r="DC61" s="93" t="n">
        <f aca="false">IF(C61=StartLeeftijdJaarUitkering,1,IF($C61 &gt; StartLeeftijdJaarUitkering, DC60*CS61, VLOOKUP($C61,Gehuwdheid,3,0)))</f>
        <v>0.0894605564352103</v>
      </c>
      <c r="DD61" s="93" t="n">
        <f aca="false">IF(C61=StartLeeftijdJaarUitkering,1,IF($C61 &gt; StartLeeftijdJaarUitkering, DD60*CS61, VLOOKUP($C61,Gehuwdheid_ongehuwd,3,0)))</f>
        <v>0.0894605564352103</v>
      </c>
      <c r="DE61" s="93" t="n">
        <f aca="false">CZ61*(1-DC61)</f>
        <v>0</v>
      </c>
      <c r="DF61" s="93" t="n">
        <f aca="false">CZ61*(1-DD61)</f>
        <v>0</v>
      </c>
    </row>
    <row r="62" customFormat="false" ht="15" hidden="false" customHeight="true" outlineLevel="0" collapsed="false">
      <c r="A62" s="1" t="n">
        <f aca="false">A61+1</f>
        <v>58</v>
      </c>
      <c r="B62" s="1" t="n">
        <f aca="false">IF(A62=1,Berekeningsjaar,B61+1)</f>
        <v>2083</v>
      </c>
      <c r="C62" s="1" t="n">
        <f aca="false">IF(A62=1,LeeftijdJaarBerDatum,C61+1)</f>
        <v>98</v>
      </c>
      <c r="D62" s="1" t="n">
        <f aca="false">C62+Leeftijdsverschil_vm</f>
        <v>100</v>
      </c>
      <c r="E62" s="1" t="n">
        <f aca="false">C62-Leeftijdsverschil_mv</f>
        <v>95</v>
      </c>
      <c r="F62" s="5" t="n">
        <f aca="false">MIN(1,A62/Spreidingsduur)</f>
        <v>1</v>
      </c>
      <c r="G62" s="5" t="n">
        <f aca="false">IF(OR(AND(Coverage="BijzPP_voor",C62&gt;GrensLeeftijdDekking-1),AND(Coverage="BijzPP_na",C62&lt;GrensLeeftijdDekking)),0,IF(IsLevenslang,1,IF(D62&lt;EindLeeftijdJaarUitkering,1,0)))</f>
        <v>0</v>
      </c>
      <c r="H62" s="5" t="n">
        <f aca="false">IF(OR(AND(Coverage="BijzPP_voor",C62&gt;GrensLeeftijdDekking-1),AND(Coverage="BijzPP_na",C62&lt;GrensLeeftijdDekking)),0,IF(IsLevenslang,1,IF(E62&lt;EindLeeftijdJaarUitkering,1,0)))</f>
        <v>0</v>
      </c>
      <c r="I62" s="5" t="n">
        <f aca="false">(IF(StijgendeFunctieMeenemen=SchalingsfactorMeenemen,1,0)+IF(OR(StijgendeFunctieMeenemen,SchalingsfactorMeenemen),IF(StijgendeFunctieMeenemen,F62,0)*IF(SchalingsfactorMeenemen,SchalingsfactorPercentage,1),0))*(1+StijgingDalingUitkering)^(B62-1)</f>
        <v>11.6511607167637</v>
      </c>
      <c r="K62" s="1" t="n">
        <f aca="false">A62</f>
        <v>58</v>
      </c>
      <c r="L62" s="15" t="n">
        <f aca="false">VLOOKUP(K62,RTS,2,0)</f>
        <v>0.02138</v>
      </c>
      <c r="M62" s="5" t="n">
        <f aca="false">(1/(1+L62))^K62</f>
        <v>0.293179586007037</v>
      </c>
      <c r="N62" s="5" t="n">
        <f aca="false">IF($C62&gt;Eindleeftijd,1,VLOOKUP($C62,Ervaringssterfte,2,0))</f>
        <v>0.9901</v>
      </c>
      <c r="O62" s="5" t="n">
        <f aca="false">IF($C62&gt;Eindleeftijd,1,VLOOKUP($C62,qx,$B62-StartjaarTafels+2,0))</f>
        <v>0.2609768126</v>
      </c>
      <c r="P62" s="5" t="n">
        <f aca="false">1-N62*O62</f>
        <v>0.74160685784474</v>
      </c>
      <c r="Q62" s="5" t="n">
        <f aca="false">IF($K62=1,P62,Q61*P62)</f>
        <v>0.0848144901702184</v>
      </c>
      <c r="R62" s="5" t="n">
        <f aca="false">IF($E62&gt;Eindleeftijd,1,VLOOKUP($E62,Ervaringssterfte,5,0))</f>
        <v>0.960894</v>
      </c>
      <c r="S62" s="74" t="n">
        <f aca="false">IF($E62&gt;Eindleeftijd,1,VLOOKUP($E62,qy,$B62-StartjaarTafels+2,0))</f>
        <v>0.154216310340606</v>
      </c>
      <c r="T62" s="5" t="n">
        <f aca="false">1-R62*S62</f>
        <v>0.851814472691574</v>
      </c>
      <c r="U62" s="5" t="n">
        <f aca="false">IF($K62=1,T62,U61*T62)</f>
        <v>0.326406016099173</v>
      </c>
      <c r="V62" s="5" t="n">
        <f aca="false">$M62*U62*I62*H62</f>
        <v>0</v>
      </c>
      <c r="W62" s="92" t="n">
        <f aca="false">Q62*U62</f>
        <v>0.0276839598439435</v>
      </c>
      <c r="X62" s="5" t="n">
        <f aca="false">M62*W62*I62*H62</f>
        <v>0</v>
      </c>
      <c r="Y62" s="9" t="n">
        <f aca="false">V62-X62</f>
        <v>0</v>
      </c>
      <c r="Z62" s="93" t="n">
        <f aca="false">IF(C62=StartLeeftijdJaarUitkering,1,IF(C62 &gt; StartLeeftijdJaarUitkering, Z61*T62, VLOOKUP(C62,Gehuwdheid,2,0)))</f>
        <v>0.338183468398322</v>
      </c>
      <c r="AA62" s="93" t="n">
        <f aca="false">IF(K62=1,0,AC62*(T62))</f>
        <v>0.295918625712503</v>
      </c>
      <c r="AB62" s="93" t="n">
        <f aca="false">(1-P62)*Z62*IF(K62=1,1,Q61)</f>
        <v>0.00999377749018023</v>
      </c>
      <c r="AC62" s="93" t="n">
        <f aca="false">IF(K62=1,0,AB61+AA61)</f>
        <v>0.347397978314991</v>
      </c>
      <c r="AD62" s="93" t="n">
        <f aca="false">IF(K62=1,0,AC62*M61*I61*H61)</f>
        <v>0</v>
      </c>
      <c r="AE62" s="93" t="n">
        <f aca="false">$M62*Q62*I62*H62</f>
        <v>0</v>
      </c>
      <c r="AF62" s="93" t="n">
        <f aca="false">1-U62</f>
        <v>0.673593983900827</v>
      </c>
      <c r="AG62" s="93" t="n">
        <f aca="false">AE62*AF62</f>
        <v>0</v>
      </c>
      <c r="AH62" s="93" t="n">
        <f aca="false">IF(C62=StartLeeftijdJaarUitkering,1,IF(C62 &gt; StartLeeftijdJaarUitkering, AH61*T62, VLOOKUP(C62,Gehuwdheid_ongehuwd,2,0)))</f>
        <v>0.338183468398322</v>
      </c>
      <c r="AI62" s="93" t="n">
        <f aca="false">AE62*(1-Z62)</f>
        <v>0</v>
      </c>
      <c r="AJ62" s="93" t="n">
        <f aca="false">AE62*(1-AH62)</f>
        <v>0</v>
      </c>
      <c r="AL62" s="1" t="n">
        <f aca="false">K62-1</f>
        <v>57</v>
      </c>
      <c r="AM62" s="15" t="n">
        <f aca="false">IF(AL62=0,0,VLOOKUP(AL62,RTS,2,0))</f>
        <v>0.02134</v>
      </c>
      <c r="AN62" s="5" t="n">
        <f aca="false">(1/(1+AM62))^AL62</f>
        <v>0.300116974767329</v>
      </c>
      <c r="AO62" s="5" t="n">
        <f aca="false">IF(AL62=0,0,IF($C62&gt;Eindleeftijd,1,VLOOKUP($C62-1,Ervaringssterfte,2,0)))</f>
        <v>0.9852</v>
      </c>
      <c r="AP62" s="5" t="n">
        <f aca="false">IF(AL62=0,0,IF($C62&gt;Eindleeftijd,1,VLOOKUP($C62-1,qx,$B62-1-StartjaarTafels+2,0)))</f>
        <v>0.2390627703</v>
      </c>
      <c r="AQ62" s="5" t="n">
        <f aca="false">1-AO62*AP62</f>
        <v>0.76447535870044</v>
      </c>
      <c r="AR62" s="5" t="n">
        <f aca="false">IF($AL62=0,AQ62,AR61*AQ62)</f>
        <v>0.114365838547808</v>
      </c>
      <c r="AS62" s="5" t="n">
        <f aca="false">IF(AL62=0,0,IF($E62&gt;Eindleeftijd,1,VLOOKUP($E62-1,Ervaringssterfte,5,0)))</f>
        <v>0.955152</v>
      </c>
      <c r="AT62" s="5" t="n">
        <f aca="false">IF(AL62=0,0,IF($E62&gt;Eindleeftijd,1,VLOOKUP($E62-1,qy,$B62-1-StartjaarTafels+2,0)))</f>
        <v>0.135737633002474</v>
      </c>
      <c r="AU62" s="5" t="n">
        <f aca="false">1-AS62*AT62</f>
        <v>0.870349928362421</v>
      </c>
      <c r="AV62" s="5" t="n">
        <f aca="false">IF($AL62=0,AU62,AV61*AU62)</f>
        <v>0.383189094061517</v>
      </c>
      <c r="AW62" s="5" t="n">
        <f aca="false">$AN62*AV62*I62*H62</f>
        <v>0</v>
      </c>
      <c r="AX62" s="5" t="n">
        <f aca="false">AR62*AV62</f>
        <v>0.0438237420647202</v>
      </c>
      <c r="AY62" s="5" t="n">
        <f aca="false">AN62*AX62*I62*H62</f>
        <v>0</v>
      </c>
      <c r="AZ62" s="9" t="n">
        <f aca="false">AW62-AY62</f>
        <v>0</v>
      </c>
      <c r="BA62" s="93" t="n">
        <f aca="false">$AN62*AR62*I62*H62</f>
        <v>0</v>
      </c>
      <c r="BB62" s="93" t="n">
        <f aca="false">1-AV62</f>
        <v>0.616810905938483</v>
      </c>
      <c r="BC62" s="93" t="n">
        <f aca="false">BA62*BB62</f>
        <v>0</v>
      </c>
      <c r="BD62" s="93" t="n">
        <f aca="false">IF(C62=StartLeeftijdJaarUitkering,1,IF($C62 &gt; StartLeeftijdJaarUitkering, BD61*AU62, VLOOKUP($C62,Gehuwdheid,2,0)))</f>
        <v>0.39577324555607</v>
      </c>
      <c r="BE62" s="93" t="n">
        <f aca="false">IF(C62=StartLeeftijdJaarUitkering,1,IF($C62 &gt; StartLeeftijdJaarUitkering, BE61*AU62, VLOOKUP($C62,Gehuwdheid_ongehuwd,2,0)))</f>
        <v>0.39577324555607</v>
      </c>
      <c r="BF62" s="93" t="n">
        <f aca="false">BA62*(1-BD62)</f>
        <v>0</v>
      </c>
      <c r="BG62" s="93" t="n">
        <f aca="false">BA62*(1-BE62)</f>
        <v>0</v>
      </c>
      <c r="BI62" s="1" t="n">
        <f aca="false">A62</f>
        <v>58</v>
      </c>
      <c r="BJ62" s="15" t="n">
        <f aca="false">VLOOKUP(BI62,RTS,2,0)</f>
        <v>0.02138</v>
      </c>
      <c r="BK62" s="5" t="n">
        <f aca="false">(1/(1+BJ62))^BI62</f>
        <v>0.293179586007037</v>
      </c>
      <c r="BL62" s="5" t="n">
        <f aca="false">IF($C62&gt;Eindleeftijd,1,VLOOKUP($C62,Ervaringssterfte,3,0))</f>
        <v>0.9883</v>
      </c>
      <c r="BM62" s="5" t="n">
        <f aca="false">IF($C62&gt;Eindleeftijd,1,VLOOKUP($C62,qy,$B62-StartjaarTafels+2,0))</f>
        <v>0.220871965964855</v>
      </c>
      <c r="BN62" s="5" t="n">
        <f aca="false">1-BL62*BM62</f>
        <v>0.781712236036934</v>
      </c>
      <c r="BO62" s="5" t="n">
        <f aca="false">IF($A62=1,BN62,BO61*BN62)</f>
        <v>0.161017621030515</v>
      </c>
      <c r="BP62" s="5" t="n">
        <f aca="false">IF($D62&gt;Eindleeftijd,1,VLOOKUP($D62,Ervaringssterfte,4,0))</f>
        <v>1</v>
      </c>
      <c r="BQ62" s="5" t="n">
        <f aca="false">IF($D62&gt;Eindleeftijd,1,VLOOKUP($D62,qx,$B62-StartjaarTafels+2,0))</f>
        <v>0.3078681296</v>
      </c>
      <c r="BR62" s="5" t="n">
        <f aca="false">1-BP62*BQ62</f>
        <v>0.6921318704</v>
      </c>
      <c r="BS62" s="5" t="n">
        <f aca="false">IF($BI62=1,BR62,BS61*BR62)</f>
        <v>0.0414766075799086</v>
      </c>
      <c r="BT62" s="5" t="n">
        <f aca="false">$BK62*BS62*I62*G62</f>
        <v>0</v>
      </c>
      <c r="BU62" s="74" t="n">
        <f aca="false">BO62*BS62</f>
        <v>0.00667846468093313</v>
      </c>
      <c r="BV62" s="5" t="n">
        <f aca="false">BK62*BU62*I62*G62</f>
        <v>0</v>
      </c>
      <c r="BW62" s="9" t="n">
        <f aca="false">BT62-BV62</f>
        <v>0</v>
      </c>
      <c r="BX62" s="93" t="n">
        <f aca="false">IF(C62=StartLeeftijdJaarUitkering,1,IF(C62 &gt; StartLeeftijdJaarUitkering, BX61*BR62, VLOOKUP(C62,Gehuwdheid,3,0)))</f>
        <v>0.0448459608960292</v>
      </c>
      <c r="BY62" s="93" t="n">
        <f aca="false">IF(BI62=1,0,CA62*(BR62))</f>
        <v>0.0351064110749126</v>
      </c>
      <c r="BZ62" s="93" t="n">
        <f aca="false">(1-BN62)*BX62*IF(BI62=1,1,BO61)</f>
        <v>0.00201641176142674</v>
      </c>
      <c r="CA62" s="93" t="n">
        <f aca="false">IF(BI62=1,0,BZ61+BY61)</f>
        <v>0.050722142089229</v>
      </c>
      <c r="CB62" s="93" t="n">
        <f aca="false">IF(BI62=1,0,CA62*BK61*I61*G61)</f>
        <v>0</v>
      </c>
      <c r="CC62" s="93" t="n">
        <f aca="false">$BK62*BO62*I62*G62</f>
        <v>0</v>
      </c>
      <c r="CD62" s="93" t="n">
        <f aca="false">1-BS62</f>
        <v>0.958523392420091</v>
      </c>
      <c r="CE62" s="93" t="n">
        <f aca="false">CC62*CD62</f>
        <v>0</v>
      </c>
      <c r="CF62" s="93" t="n">
        <f aca="false">IF(C62=StartLeeftijdJaarUitkering,1,IF($C62 &gt; StartLeeftijdJaarUitkering, CF61*BR62, VLOOKUP($C62,Gehuwdheid_ongehuwd,3,0)))</f>
        <v>0.0448459608960292</v>
      </c>
      <c r="CG62" s="93" t="n">
        <f aca="false">CC62*(1-BX62)</f>
        <v>0</v>
      </c>
      <c r="CH62" s="93" t="n">
        <f aca="false">CC62*(1-CF62)</f>
        <v>0</v>
      </c>
      <c r="CJ62" s="1" t="n">
        <f aca="false">BI62-1</f>
        <v>57</v>
      </c>
      <c r="CK62" s="15" t="n">
        <f aca="false">IF(CJ62=0,0,VLOOKUP(CJ62,RTS,2,0))</f>
        <v>0.02134</v>
      </c>
      <c r="CL62" s="5" t="n">
        <f aca="false">(1/(1+CK62))^CJ62</f>
        <v>0.300116974767329</v>
      </c>
      <c r="CM62" s="5" t="n">
        <f aca="false">IF(CJ62=0,0,IF($C62&gt;Eindleeftijd,1,VLOOKUP($C62-1,Ervaringssterfte,3,0)))</f>
        <v>0.9824</v>
      </c>
      <c r="CN62" s="5" t="n">
        <f aca="false">IF(CJ62=0,0,IF($C62&gt;Eindleeftijd,1,VLOOKUP($C62-1,qy,$B62-1-StartjaarTafels+2,0)))</f>
        <v>0.198907076733867</v>
      </c>
      <c r="CO62" s="5" t="n">
        <f aca="false">1-CM62*CN62</f>
        <v>0.804593687816649</v>
      </c>
      <c r="CP62" s="5" t="n">
        <f aca="false">IF($CJ62=0,CO62,CP61*CO62)</f>
        <v>0.205980683949417</v>
      </c>
      <c r="CQ62" s="5" t="n">
        <f aca="false">IF(CJ62=0,0,IF($D62&gt;Eindleeftijd,1,VLOOKUP($D62-1,Ervaringssterfte,4,0)))</f>
        <v>0.985149</v>
      </c>
      <c r="CR62" s="5" t="n">
        <f aca="false">IF(CJ62=0,0,IF($D62&gt;Eindleeftijd,1,VLOOKUP($D62-1,qx,$B62-1-StartjaarTafels+2,0)))</f>
        <v>0.2856357938</v>
      </c>
      <c r="CS62" s="5" t="n">
        <f aca="false">1-CQ62*CR62</f>
        <v>0.718606183373724</v>
      </c>
      <c r="CT62" s="5" t="n">
        <f aca="false">IF($CJ62=0,CS62,CT61*CS62)</f>
        <v>0.0599258744665786</v>
      </c>
      <c r="CU62" s="5" t="n">
        <f aca="false">IF(OR(Methode_partnerpensioen="Bepaald",C62&gt;=Eindleeftijd),1,VLOOKUP(C62-1,Gehuwdheid,3,0))</f>
        <v>1</v>
      </c>
      <c r="CV62" s="5" t="n">
        <f aca="false">$CL62*CT62*I62*G62*CU62</f>
        <v>0</v>
      </c>
      <c r="CW62" s="5" t="n">
        <f aca="false">CP62*CT62*CU62</f>
        <v>0.0123435726088927</v>
      </c>
      <c r="CX62" s="5" t="n">
        <f aca="false">CL62*CW62*I62*G62</f>
        <v>0</v>
      </c>
      <c r="CY62" s="9" t="n">
        <f aca="false">CV62-CX62</f>
        <v>0</v>
      </c>
      <c r="CZ62" s="93" t="n">
        <f aca="false">$CL62*CP62*I62*G62</f>
        <v>0</v>
      </c>
      <c r="DA62" s="93" t="n">
        <f aca="false">1-CT62</f>
        <v>0.940074125533421</v>
      </c>
      <c r="DB62" s="93" t="n">
        <f aca="false">CZ62*DA62</f>
        <v>0</v>
      </c>
      <c r="DC62" s="93" t="n">
        <f aca="false">IF(C62=StartLeeftijdJaarUitkering,1,IF($C62 &gt; StartLeeftijdJaarUitkering, DC61*CS62, VLOOKUP($C62,Gehuwdheid,3,0)))</f>
        <v>0.0642869090223961</v>
      </c>
      <c r="DD62" s="93" t="n">
        <f aca="false">IF(C62=StartLeeftijdJaarUitkering,1,IF($C62 &gt; StartLeeftijdJaarUitkering, DD61*CS62, VLOOKUP($C62,Gehuwdheid_ongehuwd,3,0)))</f>
        <v>0.0642869090223961</v>
      </c>
      <c r="DE62" s="93" t="n">
        <f aca="false">CZ62*(1-DC62)</f>
        <v>0</v>
      </c>
      <c r="DF62" s="93" t="n">
        <f aca="false">CZ62*(1-DD62)</f>
        <v>0</v>
      </c>
    </row>
    <row r="63" customFormat="false" ht="15" hidden="false" customHeight="true" outlineLevel="0" collapsed="false">
      <c r="A63" s="1" t="n">
        <f aca="false">A62+1</f>
        <v>59</v>
      </c>
      <c r="B63" s="1" t="n">
        <f aca="false">IF(A63=1,Berekeningsjaar,B62+1)</f>
        <v>2084</v>
      </c>
      <c r="C63" s="1" t="n">
        <f aca="false">IF(A63=1,LeeftijdJaarBerDatum,C62+1)</f>
        <v>99</v>
      </c>
      <c r="D63" s="1" t="n">
        <f aca="false">C63+Leeftijdsverschil_vm</f>
        <v>101</v>
      </c>
      <c r="E63" s="1" t="n">
        <f aca="false">C63-Leeftijdsverschil_mv</f>
        <v>96</v>
      </c>
      <c r="F63" s="5" t="n">
        <f aca="false">MIN(1,A63/Spreidingsduur)</f>
        <v>1</v>
      </c>
      <c r="G63" s="5" t="n">
        <f aca="false">IF(OR(AND(Coverage="BijzPP_voor",C63&gt;GrensLeeftijdDekking-1),AND(Coverage="BijzPP_na",C63&lt;GrensLeeftijdDekking)),0,IF(IsLevenslang,1,IF(D63&lt;EindLeeftijdJaarUitkering,1,0)))</f>
        <v>0</v>
      </c>
      <c r="H63" s="5" t="n">
        <f aca="false">IF(OR(AND(Coverage="BijzPP_voor",C63&gt;GrensLeeftijdDekking-1),AND(Coverage="BijzPP_na",C63&lt;GrensLeeftijdDekking)),0,IF(IsLevenslang,1,IF(E63&lt;EindLeeftijdJaarUitkering,1,0)))</f>
        <v>0</v>
      </c>
      <c r="I63" s="5" t="n">
        <f aca="false">(IF(StijgendeFunctieMeenemen=SchalingsfactorMeenemen,1,0)+IF(OR(StijgendeFunctieMeenemen,SchalingsfactorMeenemen),IF(StijgendeFunctieMeenemen,F63,0)*IF(SchalingsfactorMeenemen,SchalingsfactorPercentage,1),0))*(1+StijgingDalingUitkering)^(B63-1)</f>
        <v>11.6511607167637</v>
      </c>
      <c r="K63" s="1" t="n">
        <f aca="false">A63</f>
        <v>59</v>
      </c>
      <c r="L63" s="15" t="n">
        <f aca="false">VLOOKUP(K63,RTS,2,0)</f>
        <v>0.02142</v>
      </c>
      <c r="M63" s="5" t="n">
        <f aca="false">(1/(1+L63))^K63</f>
        <v>0.286380153019513</v>
      </c>
      <c r="N63" s="5" t="n">
        <f aca="false">IF($C63&gt;Eindleeftijd,1,VLOOKUP($C63,Ervaringssterfte,2,0))</f>
        <v>0.9951</v>
      </c>
      <c r="O63" s="5" t="n">
        <f aca="false">IF($C63&gt;Eindleeftijd,1,VLOOKUP($C63,qx,$B63-StartjaarTafels+2,0))</f>
        <v>0.2831810361</v>
      </c>
      <c r="P63" s="5" t="n">
        <f aca="false">1-N63*O63</f>
        <v>0.71820655097689</v>
      </c>
      <c r="Q63" s="5" t="n">
        <f aca="false">IF($K63=1,P63,Q62*P63)</f>
        <v>0.0609143224580159</v>
      </c>
      <c r="R63" s="5" t="n">
        <f aca="false">IF($E63&gt;Eindleeftijd,1,VLOOKUP($E63,Ervaringssterfte,5,0))</f>
        <v>0.966735</v>
      </c>
      <c r="S63" s="74" t="n">
        <f aca="false">IF($E63&gt;Eindleeftijd,1,VLOOKUP($E63,qy,$B63-StartjaarTafels+2,0))</f>
        <v>0.174000297621801</v>
      </c>
      <c r="T63" s="5" t="n">
        <f aca="false">1-R63*S63</f>
        <v>0.831787822278588</v>
      </c>
      <c r="U63" s="5" t="n">
        <f aca="false">IF($K63=1,T63,U62*T63)</f>
        <v>0.271500549309761</v>
      </c>
      <c r="V63" s="5" t="n">
        <f aca="false">$M63*U63*I63*H63</f>
        <v>0</v>
      </c>
      <c r="W63" s="92" t="n">
        <f aca="false">Q63*U63</f>
        <v>0.0165382720081832</v>
      </c>
      <c r="X63" s="5" t="n">
        <f aca="false">M63*W63*I63*H63</f>
        <v>0</v>
      </c>
      <c r="Y63" s="9" t="n">
        <f aca="false">V63-X63</f>
        <v>0</v>
      </c>
      <c r="Z63" s="93" t="n">
        <f aca="false">IF(C63=StartLeeftijdJaarUitkering,1,IF(C63 &gt; StartLeeftijdJaarUitkering, Z62*T63, VLOOKUP(C63,Gehuwdheid,2,0)))</f>
        <v>0.28129689070966</v>
      </c>
      <c r="AA63" s="93" t="n">
        <f aca="false">IF(K63=1,0,AC63*(T63))</f>
        <v>0.254454211667969</v>
      </c>
      <c r="AB63" s="93" t="n">
        <f aca="false">(1-P63)*Z63*IF(K63=1,1,Q62)</f>
        <v>0.00672304286488197</v>
      </c>
      <c r="AC63" s="93" t="n">
        <f aca="false">IF(K63=1,0,AB62+AA62)</f>
        <v>0.305912403202683</v>
      </c>
      <c r="AD63" s="93" t="n">
        <f aca="false">IF(K63=1,0,AC63*M62*I62*H62)</f>
        <v>0</v>
      </c>
      <c r="AE63" s="93" t="n">
        <f aca="false">$M63*Q63*I63*H63</f>
        <v>0</v>
      </c>
      <c r="AF63" s="93" t="n">
        <f aca="false">1-U63</f>
        <v>0.728499450690239</v>
      </c>
      <c r="AG63" s="93" t="n">
        <f aca="false">AE63*AF63</f>
        <v>0</v>
      </c>
      <c r="AH63" s="93" t="n">
        <f aca="false">IF(C63=StartLeeftijdJaarUitkering,1,IF(C63 &gt; StartLeeftijdJaarUitkering, AH62*T63, VLOOKUP(C63,Gehuwdheid_ongehuwd,2,0)))</f>
        <v>0.28129689070966</v>
      </c>
      <c r="AI63" s="93" t="n">
        <f aca="false">AE63*(1-Z63)</f>
        <v>0</v>
      </c>
      <c r="AJ63" s="93" t="n">
        <f aca="false">AE63*(1-AH63)</f>
        <v>0</v>
      </c>
      <c r="AL63" s="1" t="n">
        <f aca="false">K63-1</f>
        <v>58</v>
      </c>
      <c r="AM63" s="15" t="n">
        <f aca="false">IF(AL63=0,0,VLOOKUP(AL63,RTS,2,0))</f>
        <v>0.02138</v>
      </c>
      <c r="AN63" s="5" t="n">
        <f aca="false">(1/(1+AM63))^AL63</f>
        <v>0.293179586007037</v>
      </c>
      <c r="AO63" s="5" t="n">
        <f aca="false">IF(AL63=0,0,IF($C63&gt;Eindleeftijd,1,VLOOKUP($C63-1,Ervaringssterfte,2,0)))</f>
        <v>0.9901</v>
      </c>
      <c r="AP63" s="5" t="n">
        <f aca="false">IF(AL63=0,0,IF($C63&gt;Eindleeftijd,1,VLOOKUP($C63-1,qx,$B63-1-StartjaarTafels+2,0)))</f>
        <v>0.2609768126</v>
      </c>
      <c r="AQ63" s="5" t="n">
        <f aca="false">1-AO63*AP63</f>
        <v>0.74160685784474</v>
      </c>
      <c r="AR63" s="5" t="n">
        <f aca="false">IF($AL63=0,AQ63,AR62*AQ63)</f>
        <v>0.0848144901702184</v>
      </c>
      <c r="AS63" s="5" t="n">
        <f aca="false">IF(AL63=0,0,IF($E63&gt;Eindleeftijd,1,VLOOKUP($E63-1,Ervaringssterfte,5,0)))</f>
        <v>0.960894</v>
      </c>
      <c r="AT63" s="5" t="n">
        <f aca="false">IF(AL63=0,0,IF($E63&gt;Eindleeftijd,1,VLOOKUP($E63-1,qy,$B63-1-StartjaarTafels+2,0)))</f>
        <v>0.154216310340606</v>
      </c>
      <c r="AU63" s="5" t="n">
        <f aca="false">1-AS63*AT63</f>
        <v>0.851814472691574</v>
      </c>
      <c r="AV63" s="5" t="n">
        <f aca="false">IF($AL63=0,AU63,AV62*AU63)</f>
        <v>0.326406016099173</v>
      </c>
      <c r="AW63" s="5" t="n">
        <f aca="false">$AN63*AV63*I63*H63</f>
        <v>0</v>
      </c>
      <c r="AX63" s="5" t="n">
        <f aca="false">AR63*AV63</f>
        <v>0.0276839598439435</v>
      </c>
      <c r="AY63" s="5" t="n">
        <f aca="false">AN63*AX63*I63*H63</f>
        <v>0</v>
      </c>
      <c r="AZ63" s="9" t="n">
        <f aca="false">AW63-AY63</f>
        <v>0</v>
      </c>
      <c r="BA63" s="93" t="n">
        <f aca="false">$AN63*AR63*I63*H63</f>
        <v>0</v>
      </c>
      <c r="BB63" s="93" t="n">
        <f aca="false">1-AV63</f>
        <v>0.673593983900827</v>
      </c>
      <c r="BC63" s="93" t="n">
        <f aca="false">BA63*BB63</f>
        <v>0</v>
      </c>
      <c r="BD63" s="93" t="n">
        <f aca="false">IF(C63=StartLeeftijdJaarUitkering,1,IF($C63 &gt; StartLeeftijdJaarUitkering, BD62*AU63, VLOOKUP($C63,Gehuwdheid,2,0)))</f>
        <v>0.337125378468776</v>
      </c>
      <c r="BE63" s="93" t="n">
        <f aca="false">IF(C63=StartLeeftijdJaarUitkering,1,IF($C63 &gt; StartLeeftijdJaarUitkering, BE62*AU63, VLOOKUP($C63,Gehuwdheid_ongehuwd,2,0)))</f>
        <v>0.337125378468776</v>
      </c>
      <c r="BF63" s="93" t="n">
        <f aca="false">BA63*(1-BD63)</f>
        <v>0</v>
      </c>
      <c r="BG63" s="93" t="n">
        <f aca="false">BA63*(1-BE63)</f>
        <v>0</v>
      </c>
      <c r="BI63" s="1" t="n">
        <f aca="false">A63</f>
        <v>59</v>
      </c>
      <c r="BJ63" s="15" t="n">
        <f aca="false">VLOOKUP(BI63,RTS,2,0)</f>
        <v>0.02142</v>
      </c>
      <c r="BK63" s="5" t="n">
        <f aca="false">(1/(1+BJ63))^BI63</f>
        <v>0.286380153019513</v>
      </c>
      <c r="BL63" s="5" t="n">
        <f aca="false">IF($C63&gt;Eindleeftijd,1,VLOOKUP($C63,Ervaringssterfte,3,0))</f>
        <v>0.9941</v>
      </c>
      <c r="BM63" s="5" t="n">
        <f aca="false">IF($C63&gt;Eindleeftijd,1,VLOOKUP($C63,qy,$B63-StartjaarTafels+2,0))</f>
        <v>0.243463904368959</v>
      </c>
      <c r="BN63" s="5" t="n">
        <f aca="false">1-BL63*BM63</f>
        <v>0.757972532666818</v>
      </c>
      <c r="BO63" s="5" t="n">
        <f aca="false">IF($A63=1,BN63,BO62*BN63)</f>
        <v>0.122046934016486</v>
      </c>
      <c r="BP63" s="5" t="n">
        <f aca="false">IF($D63&gt;Eindleeftijd,1,VLOOKUP($D63,Ervaringssterfte,4,0))</f>
        <v>1</v>
      </c>
      <c r="BQ63" s="5" t="n">
        <f aca="false">IF($D63&gt;Eindleeftijd,1,VLOOKUP($D63,qx,$B63-StartjaarTafels+2,0))</f>
        <v>0.3298954901</v>
      </c>
      <c r="BR63" s="5" t="n">
        <f aca="false">1-BP63*BQ63</f>
        <v>0.6701045099</v>
      </c>
      <c r="BS63" s="5" t="n">
        <f aca="false">IF($BI63=1,BR63,BS62*BR63)</f>
        <v>0.0277936617946493</v>
      </c>
      <c r="BT63" s="5" t="n">
        <f aca="false">$BK63*BS63*I63*G63</f>
        <v>0</v>
      </c>
      <c r="BU63" s="74" t="n">
        <f aca="false">BO63*BS63</f>
        <v>0.00339213120712808</v>
      </c>
      <c r="BV63" s="5" t="n">
        <f aca="false">BK63*BU63*I63*G63</f>
        <v>0</v>
      </c>
      <c r="BW63" s="9" t="n">
        <f aca="false">BT63-BV63</f>
        <v>0</v>
      </c>
      <c r="BX63" s="93" t="n">
        <f aca="false">IF(C63=StartLeeftijdJaarUitkering,1,IF(C63 &gt; StartLeeftijdJaarUitkering, BX62*BR63, VLOOKUP(C63,Gehuwdheid,3,0)))</f>
        <v>0.0300514806472282</v>
      </c>
      <c r="BY63" s="93" t="n">
        <f aca="false">IF(BI63=1,0,CA63*(BR63))</f>
        <v>0.0248761710028497</v>
      </c>
      <c r="BZ63" s="93" t="n">
        <f aca="false">(1-BN63)*BX63*IF(BI63=1,1,BO62)</f>
        <v>0.0011711268466113</v>
      </c>
      <c r="CA63" s="93" t="n">
        <f aca="false">IF(BI63=1,0,BZ62+BY62)</f>
        <v>0.0371228228363394</v>
      </c>
      <c r="CB63" s="93" t="n">
        <f aca="false">IF(BI63=1,0,CA63*BK62*I62*G62)</f>
        <v>0</v>
      </c>
      <c r="CC63" s="93" t="n">
        <f aca="false">$BK63*BO63*I63*G63</f>
        <v>0</v>
      </c>
      <c r="CD63" s="93" t="n">
        <f aca="false">1-BS63</f>
        <v>0.972206338205351</v>
      </c>
      <c r="CE63" s="93" t="n">
        <f aca="false">CC63*CD63</f>
        <v>0</v>
      </c>
      <c r="CF63" s="93" t="n">
        <f aca="false">IF(C63=StartLeeftijdJaarUitkering,1,IF($C63 &gt; StartLeeftijdJaarUitkering, CF62*BR63, VLOOKUP($C63,Gehuwdheid_ongehuwd,3,0)))</f>
        <v>0.0300514806472282</v>
      </c>
      <c r="CG63" s="93" t="n">
        <f aca="false">CC63*(1-BX63)</f>
        <v>0</v>
      </c>
      <c r="CH63" s="93" t="n">
        <f aca="false">CC63*(1-CF63)</f>
        <v>0</v>
      </c>
      <c r="CJ63" s="1" t="n">
        <f aca="false">BI63-1</f>
        <v>58</v>
      </c>
      <c r="CK63" s="15" t="n">
        <f aca="false">IF(CJ63=0,0,VLOOKUP(CJ63,RTS,2,0))</f>
        <v>0.02138</v>
      </c>
      <c r="CL63" s="5" t="n">
        <f aca="false">(1/(1+CK63))^CJ63</f>
        <v>0.293179586007037</v>
      </c>
      <c r="CM63" s="5" t="n">
        <f aca="false">IF(CJ63=0,0,IF($C63&gt;Eindleeftijd,1,VLOOKUP($C63-1,Ervaringssterfte,3,0)))</f>
        <v>0.9883</v>
      </c>
      <c r="CN63" s="5" t="n">
        <f aca="false">IF(CJ63=0,0,IF($C63&gt;Eindleeftijd,1,VLOOKUP($C63-1,qy,$B63-1-StartjaarTafels+2,0)))</f>
        <v>0.220871965964855</v>
      </c>
      <c r="CO63" s="5" t="n">
        <f aca="false">1-CM63*CN63</f>
        <v>0.781712236036934</v>
      </c>
      <c r="CP63" s="5" t="n">
        <f aca="false">IF($CJ63=0,CO63,CP62*CO63)</f>
        <v>0.161017621030515</v>
      </c>
      <c r="CQ63" s="5" t="n">
        <f aca="false">IF(CJ63=0,0,IF($D63&gt;Eindleeftijd,1,VLOOKUP($D63-1,Ervaringssterfte,4,0)))</f>
        <v>1</v>
      </c>
      <c r="CR63" s="5" t="n">
        <f aca="false">IF(CJ63=0,0,IF($D63&gt;Eindleeftijd,1,VLOOKUP($D63-1,qx,$B63-1-StartjaarTafels+2,0)))</f>
        <v>0.3078681296</v>
      </c>
      <c r="CS63" s="5" t="n">
        <f aca="false">1-CQ63*CR63</f>
        <v>0.6921318704</v>
      </c>
      <c r="CT63" s="5" t="n">
        <f aca="false">IF($CJ63=0,CS63,CT62*CS63)</f>
        <v>0.0414766075799086</v>
      </c>
      <c r="CU63" s="5" t="n">
        <f aca="false">IF(OR(Methode_partnerpensioen="Bepaald",C63&gt;=Eindleeftijd),1,VLOOKUP(C63-1,Gehuwdheid,3,0))</f>
        <v>1</v>
      </c>
      <c r="CV63" s="5" t="n">
        <f aca="false">$CL63*CT63*I63*G63*CU63</f>
        <v>0</v>
      </c>
      <c r="CW63" s="5" t="n">
        <f aca="false">CP63*CT63*CU63</f>
        <v>0.00667846468093313</v>
      </c>
      <c r="CX63" s="5" t="n">
        <f aca="false">CL63*CW63*I63*G63</f>
        <v>0</v>
      </c>
      <c r="CY63" s="9" t="n">
        <f aca="false">CV63-CX63</f>
        <v>0</v>
      </c>
      <c r="CZ63" s="93" t="n">
        <f aca="false">$CL63*CP63*I63*G63</f>
        <v>0</v>
      </c>
      <c r="DA63" s="93" t="n">
        <f aca="false">1-CT63</f>
        <v>0.958523392420091</v>
      </c>
      <c r="DB63" s="93" t="n">
        <f aca="false">CZ63*DA63</f>
        <v>0</v>
      </c>
      <c r="DC63" s="93" t="n">
        <f aca="false">IF(C63=StartLeeftijdJaarUitkering,1,IF($C63 &gt; StartLeeftijdJaarUitkering, DC62*CS63, VLOOKUP($C63,Gehuwdheid,3,0)))</f>
        <v>0.0444950185839057</v>
      </c>
      <c r="DD63" s="93" t="n">
        <f aca="false">IF(C63=StartLeeftijdJaarUitkering,1,IF($C63 &gt; StartLeeftijdJaarUitkering, DD62*CS63, VLOOKUP($C63,Gehuwdheid_ongehuwd,3,0)))</f>
        <v>0.0444950185839057</v>
      </c>
      <c r="DE63" s="93" t="n">
        <f aca="false">CZ63*(1-DC63)</f>
        <v>0</v>
      </c>
      <c r="DF63" s="93" t="n">
        <f aca="false">CZ63*(1-DD63)</f>
        <v>0</v>
      </c>
    </row>
    <row r="64" customFormat="false" ht="15" hidden="false" customHeight="true" outlineLevel="0" collapsed="false">
      <c r="A64" s="1" t="n">
        <f aca="false">A63+1</f>
        <v>60</v>
      </c>
      <c r="B64" s="1" t="n">
        <f aca="false">IF(A64=1,Berekeningsjaar,B63+1)</f>
        <v>2085</v>
      </c>
      <c r="C64" s="1" t="n">
        <f aca="false">IF(A64=1,LeeftijdJaarBerDatum,C63+1)</f>
        <v>100</v>
      </c>
      <c r="D64" s="1" t="n">
        <f aca="false">C64+Leeftijdsverschil_vm</f>
        <v>102</v>
      </c>
      <c r="E64" s="1" t="n">
        <f aca="false">C64-Leeftijdsverschil_mv</f>
        <v>97</v>
      </c>
      <c r="F64" s="5" t="n">
        <f aca="false">MIN(1,A64/Spreidingsduur)</f>
        <v>1</v>
      </c>
      <c r="G64" s="5" t="n">
        <f aca="false">IF(OR(AND(Coverage="BijzPP_voor",C64&gt;GrensLeeftijdDekking-1),AND(Coverage="BijzPP_na",C64&lt;GrensLeeftijdDekking)),0,IF(IsLevenslang,1,IF(D64&lt;EindLeeftijdJaarUitkering,1,0)))</f>
        <v>0</v>
      </c>
      <c r="H64" s="5" t="n">
        <f aca="false">IF(OR(AND(Coverage="BijzPP_voor",C64&gt;GrensLeeftijdDekking-1),AND(Coverage="BijzPP_na",C64&lt;GrensLeeftijdDekking)),0,IF(IsLevenslang,1,IF(E64&lt;EindLeeftijdJaarUitkering,1,0)))</f>
        <v>0</v>
      </c>
      <c r="I64" s="5" t="n">
        <f aca="false">(IF(StijgendeFunctieMeenemen=SchalingsfactorMeenemen,1,0)+IF(OR(StijgendeFunctieMeenemen,SchalingsfactorMeenemen),IF(StijgendeFunctieMeenemen,F64,0)*IF(SchalingsfactorMeenemen,SchalingsfactorPercentage,1),0))*(1+StijgingDalingUitkering)^(B64-1)</f>
        <v>11.6511607167637</v>
      </c>
      <c r="K64" s="1" t="n">
        <f aca="false">A64</f>
        <v>60</v>
      </c>
      <c r="L64" s="15" t="n">
        <f aca="false">VLOOKUP(K64,RTS,2,0)</f>
        <v>0.02145</v>
      </c>
      <c r="M64" s="5" t="n">
        <f aca="false">(1/(1+L64))^K64</f>
        <v>0.279880882186766</v>
      </c>
      <c r="N64" s="5" t="n">
        <f aca="false">IF($C64&gt;Eindleeftijd,1,VLOOKUP($C64,Ervaringssterfte,2,0))</f>
        <v>1</v>
      </c>
      <c r="O64" s="5" t="n">
        <f aca="false">IF($C64&gt;Eindleeftijd,1,VLOOKUP($C64,qx,$B64-StartjaarTafels+2,0))</f>
        <v>0.3054349072</v>
      </c>
      <c r="P64" s="5" t="n">
        <f aca="false">1-N64*O64</f>
        <v>0.6945650928</v>
      </c>
      <c r="Q64" s="5" t="n">
        <f aca="false">IF($K64=1,P64,Q63*P64)</f>
        <v>0.042308962030901</v>
      </c>
      <c r="R64" s="5" t="n">
        <f aca="false">IF($E64&gt;Eindleeftijd,1,VLOOKUP($E64,Ervaringssterfte,5,0))</f>
        <v>0.972576</v>
      </c>
      <c r="S64" s="74" t="n">
        <f aca="false">IF($E64&gt;Eindleeftijd,1,VLOOKUP($E64,qy,$B64-StartjaarTafels+2,0))</f>
        <v>0.194917991883045</v>
      </c>
      <c r="T64" s="5" t="n">
        <f aca="false">1-R64*S64</f>
        <v>0.810427439126356</v>
      </c>
      <c r="U64" s="5" t="n">
        <f aca="false">IF($K64=1,T64,U63*T64)</f>
        <v>0.220031494898509</v>
      </c>
      <c r="V64" s="5" t="n">
        <f aca="false">$M64*U64*I64*H64</f>
        <v>0</v>
      </c>
      <c r="W64" s="92" t="n">
        <f aca="false">Q64*U64</f>
        <v>0.00930930416326337</v>
      </c>
      <c r="X64" s="5" t="n">
        <f aca="false">M64*W64*I64*H64</f>
        <v>0</v>
      </c>
      <c r="Y64" s="9" t="n">
        <f aca="false">V64-X64</f>
        <v>0</v>
      </c>
      <c r="Z64" s="93" t="n">
        <f aca="false">IF(C64=StartLeeftijdJaarUitkering,1,IF(C64 &gt; StartLeeftijdJaarUitkering, Z63*T64, VLOOKUP(C64,Gehuwdheid,2,0)))</f>
        <v>0.227970718772036</v>
      </c>
      <c r="AA64" s="93" t="n">
        <f aca="false">IF(K64=1,0,AC64*(T64))</f>
        <v>0.211665213549111</v>
      </c>
      <c r="AB64" s="93" t="n">
        <f aca="false">(1-P64)*Z64*IF(K64=1,1,Q63)</f>
        <v>0.0042414773895822</v>
      </c>
      <c r="AC64" s="93" t="n">
        <f aca="false">IF(K64=1,0,AB63+AA63)</f>
        <v>0.261177254532851</v>
      </c>
      <c r="AD64" s="93" t="n">
        <f aca="false">IF(K64=1,0,AC64*M63*I63*H63)</f>
        <v>0</v>
      </c>
      <c r="AE64" s="93" t="n">
        <f aca="false">$M64*Q64*I64*H64</f>
        <v>0</v>
      </c>
      <c r="AF64" s="93" t="n">
        <f aca="false">1-U64</f>
        <v>0.779968505101491</v>
      </c>
      <c r="AG64" s="93" t="n">
        <f aca="false">AE64*AF64</f>
        <v>0</v>
      </c>
      <c r="AH64" s="93" t="n">
        <f aca="false">IF(C64=StartLeeftijdJaarUitkering,1,IF(C64 &gt; StartLeeftijdJaarUitkering, AH63*T64, VLOOKUP(C64,Gehuwdheid_ongehuwd,2,0)))</f>
        <v>0.227970718772036</v>
      </c>
      <c r="AI64" s="93" t="n">
        <f aca="false">AE64*(1-Z64)</f>
        <v>0</v>
      </c>
      <c r="AJ64" s="93" t="n">
        <f aca="false">AE64*(1-AH64)</f>
        <v>0</v>
      </c>
      <c r="AL64" s="1" t="n">
        <f aca="false">K64-1</f>
        <v>59</v>
      </c>
      <c r="AM64" s="15" t="n">
        <f aca="false">IF(AL64=0,0,VLOOKUP(AL64,RTS,2,0))</f>
        <v>0.02142</v>
      </c>
      <c r="AN64" s="5" t="n">
        <f aca="false">(1/(1+AM64))^AL64</f>
        <v>0.286380153019513</v>
      </c>
      <c r="AO64" s="5" t="n">
        <f aca="false">IF(AL64=0,0,IF($C64&gt;Eindleeftijd,1,VLOOKUP($C64-1,Ervaringssterfte,2,0)))</f>
        <v>0.9951</v>
      </c>
      <c r="AP64" s="5" t="n">
        <f aca="false">IF(AL64=0,0,IF($C64&gt;Eindleeftijd,1,VLOOKUP($C64-1,qx,$B64-1-StartjaarTafels+2,0)))</f>
        <v>0.2831810361</v>
      </c>
      <c r="AQ64" s="5" t="n">
        <f aca="false">1-AO64*AP64</f>
        <v>0.71820655097689</v>
      </c>
      <c r="AR64" s="5" t="n">
        <f aca="false">IF($AL64=0,AQ64,AR63*AQ64)</f>
        <v>0.0609143224580159</v>
      </c>
      <c r="AS64" s="5" t="n">
        <f aca="false">IF(AL64=0,0,IF($E64&gt;Eindleeftijd,1,VLOOKUP($E64-1,Ervaringssterfte,5,0)))</f>
        <v>0.966735</v>
      </c>
      <c r="AT64" s="5" t="n">
        <f aca="false">IF(AL64=0,0,IF($E64&gt;Eindleeftijd,1,VLOOKUP($E64-1,qy,$B64-1-StartjaarTafels+2,0)))</f>
        <v>0.174000297621801</v>
      </c>
      <c r="AU64" s="5" t="n">
        <f aca="false">1-AS64*AT64</f>
        <v>0.831787822278588</v>
      </c>
      <c r="AV64" s="5" t="n">
        <f aca="false">IF($AL64=0,AU64,AV63*AU64)</f>
        <v>0.271500549309761</v>
      </c>
      <c r="AW64" s="5" t="n">
        <f aca="false">$AN64*AV64*I64*H64</f>
        <v>0</v>
      </c>
      <c r="AX64" s="5" t="n">
        <f aca="false">AR64*AV64</f>
        <v>0.0165382720081832</v>
      </c>
      <c r="AY64" s="5" t="n">
        <f aca="false">AN64*AX64*I64*H64</f>
        <v>0</v>
      </c>
      <c r="AZ64" s="9" t="n">
        <f aca="false">AW64-AY64</f>
        <v>0</v>
      </c>
      <c r="BA64" s="93" t="n">
        <f aca="false">$AN64*AR64*I64*H64</f>
        <v>0</v>
      </c>
      <c r="BB64" s="93" t="n">
        <f aca="false">1-AV64</f>
        <v>0.728499450690239</v>
      </c>
      <c r="BC64" s="93" t="n">
        <f aca="false">BA64*BB64</f>
        <v>0</v>
      </c>
      <c r="BD64" s="93" t="n">
        <f aca="false">IF(C64=StartLeeftijdJaarUitkering,1,IF($C64 &gt; StartLeeftijdJaarUitkering, BD63*AU64, VLOOKUP($C64,Gehuwdheid,2,0)))</f>
        <v>0.280416784391388</v>
      </c>
      <c r="BE64" s="93" t="n">
        <f aca="false">IF(C64=StartLeeftijdJaarUitkering,1,IF($C64 &gt; StartLeeftijdJaarUitkering, BE63*AU64, VLOOKUP($C64,Gehuwdheid_ongehuwd,2,0)))</f>
        <v>0.280416784391388</v>
      </c>
      <c r="BF64" s="93" t="n">
        <f aca="false">BA64*(1-BD64)</f>
        <v>0</v>
      </c>
      <c r="BG64" s="93" t="n">
        <f aca="false">BA64*(1-BE64)</f>
        <v>0</v>
      </c>
      <c r="BI64" s="1" t="n">
        <f aca="false">A64</f>
        <v>60</v>
      </c>
      <c r="BJ64" s="15" t="n">
        <f aca="false">VLOOKUP(BI64,RTS,2,0)</f>
        <v>0.02145</v>
      </c>
      <c r="BK64" s="5" t="n">
        <f aca="false">(1/(1+BJ64))^BI64</f>
        <v>0.279880882186766</v>
      </c>
      <c r="BL64" s="5" t="n">
        <f aca="false">IF($C64&gt;Eindleeftijd,1,VLOOKUP($C64,Ervaringssterfte,3,0))</f>
        <v>1</v>
      </c>
      <c r="BM64" s="5" t="n">
        <f aca="false">IF($C64&gt;Eindleeftijd,1,VLOOKUP($C64,qy,$B64-StartjaarTafels+2,0))</f>
        <v>0.266397973880212</v>
      </c>
      <c r="BN64" s="5" t="n">
        <f aca="false">1-BL64*BM64</f>
        <v>0.733602026119788</v>
      </c>
      <c r="BO64" s="5" t="n">
        <f aca="false">IF($A64=1,BN64,BO63*BN64)</f>
        <v>0.0895338780762019</v>
      </c>
      <c r="BP64" s="5" t="n">
        <f aca="false">IF($D64&gt;Eindleeftijd,1,VLOOKUP($D64,Ervaringssterfte,4,0))</f>
        <v>1</v>
      </c>
      <c r="BQ64" s="5" t="n">
        <f aca="false">IF($D64&gt;Eindleeftijd,1,VLOOKUP($D64,qx,$B64-StartjaarTafels+2,0))</f>
        <v>0.3514907341</v>
      </c>
      <c r="BR64" s="5" t="n">
        <f aca="false">1-BP64*BQ64</f>
        <v>0.6485092659</v>
      </c>
      <c r="BS64" s="5" t="n">
        <f aca="false">IF($BI64=1,BR64,BS63*BR64)</f>
        <v>0.0180244472071209</v>
      </c>
      <c r="BT64" s="5" t="n">
        <f aca="false">$BK64*BS64*I64*G64</f>
        <v>0</v>
      </c>
      <c r="BU64" s="74" t="n">
        <f aca="false">BO64*BS64</f>
        <v>0.0016137986586333</v>
      </c>
      <c r="BV64" s="5" t="n">
        <f aca="false">BK64*BU64*I64*G64</f>
        <v>0</v>
      </c>
      <c r="BW64" s="9" t="n">
        <f aca="false">BT64-BV64</f>
        <v>0</v>
      </c>
      <c r="BX64" s="93" t="n">
        <f aca="false">IF(C64=StartLeeftijdJaarUitkering,1,IF(C64 &gt; StartLeeftijdJaarUitkering, BX63*BR64, VLOOKUP(C64,Gehuwdheid,3,0)))</f>
        <v>0.019488663653742</v>
      </c>
      <c r="BY64" s="93" t="n">
        <f aca="false">IF(BI64=1,0,CA64*(BR64))</f>
        <v>0.0168919140070326</v>
      </c>
      <c r="BZ64" s="93" t="n">
        <f aca="false">(1-BN64)*BX64*IF(BI64=1,1,BO63)</f>
        <v>0.000633636011575488</v>
      </c>
      <c r="CA64" s="93" t="n">
        <f aca="false">IF(BI64=1,0,BZ63+BY63)</f>
        <v>0.026047297849461</v>
      </c>
      <c r="CB64" s="93" t="n">
        <f aca="false">IF(BI64=1,0,CA64*BK63*I63*G63)</f>
        <v>0</v>
      </c>
      <c r="CC64" s="93" t="n">
        <f aca="false">$BK64*BO64*I64*G64</f>
        <v>0</v>
      </c>
      <c r="CD64" s="93" t="n">
        <f aca="false">1-BS64</f>
        <v>0.981975552792879</v>
      </c>
      <c r="CE64" s="93" t="n">
        <f aca="false">CC64*CD64</f>
        <v>0</v>
      </c>
      <c r="CF64" s="93" t="n">
        <f aca="false">IF(C64=StartLeeftijdJaarUitkering,1,IF($C64 &gt; StartLeeftijdJaarUitkering, CF63*BR64, VLOOKUP($C64,Gehuwdheid_ongehuwd,3,0)))</f>
        <v>0.019488663653742</v>
      </c>
      <c r="CG64" s="93" t="n">
        <f aca="false">CC64*(1-BX64)</f>
        <v>0</v>
      </c>
      <c r="CH64" s="93" t="n">
        <f aca="false">CC64*(1-CF64)</f>
        <v>0</v>
      </c>
      <c r="CJ64" s="1" t="n">
        <f aca="false">BI64-1</f>
        <v>59</v>
      </c>
      <c r="CK64" s="15" t="n">
        <f aca="false">IF(CJ64=0,0,VLOOKUP(CJ64,RTS,2,0))</f>
        <v>0.02142</v>
      </c>
      <c r="CL64" s="5" t="n">
        <f aca="false">(1/(1+CK64))^CJ64</f>
        <v>0.286380153019513</v>
      </c>
      <c r="CM64" s="5" t="n">
        <f aca="false">IF(CJ64=0,0,IF($C64&gt;Eindleeftijd,1,VLOOKUP($C64-1,Ervaringssterfte,3,0)))</f>
        <v>0.9941</v>
      </c>
      <c r="CN64" s="5" t="n">
        <f aca="false">IF(CJ64=0,0,IF($C64&gt;Eindleeftijd,1,VLOOKUP($C64-1,qy,$B64-1-StartjaarTafels+2,0)))</f>
        <v>0.243463904368959</v>
      </c>
      <c r="CO64" s="5" t="n">
        <f aca="false">1-CM64*CN64</f>
        <v>0.757972532666818</v>
      </c>
      <c r="CP64" s="5" t="n">
        <f aca="false">IF($CJ64=0,CO64,CP63*CO64)</f>
        <v>0.122046934016486</v>
      </c>
      <c r="CQ64" s="5" t="n">
        <f aca="false">IF(CJ64=0,0,IF($D64&gt;Eindleeftijd,1,VLOOKUP($D64-1,Ervaringssterfte,4,0)))</f>
        <v>1</v>
      </c>
      <c r="CR64" s="5" t="n">
        <f aca="false">IF(CJ64=0,0,IF($D64&gt;Eindleeftijd,1,VLOOKUP($D64-1,qx,$B64-1-StartjaarTafels+2,0)))</f>
        <v>0.3298954901</v>
      </c>
      <c r="CS64" s="5" t="n">
        <f aca="false">1-CQ64*CR64</f>
        <v>0.6701045099</v>
      </c>
      <c r="CT64" s="5" t="n">
        <f aca="false">IF($CJ64=0,CS64,CT63*CS64)</f>
        <v>0.0277936617946493</v>
      </c>
      <c r="CU64" s="5" t="n">
        <f aca="false">IF(OR(Methode_partnerpensioen="Bepaald",C64&gt;=Eindleeftijd),1,VLOOKUP(C64-1,Gehuwdheid,3,0))</f>
        <v>1</v>
      </c>
      <c r="CV64" s="5" t="n">
        <f aca="false">$CL64*CT64*I64*G64*CU64</f>
        <v>0</v>
      </c>
      <c r="CW64" s="5" t="n">
        <f aca="false">CP64*CT64*CU64</f>
        <v>0.00339213120712808</v>
      </c>
      <c r="CX64" s="5" t="n">
        <f aca="false">CL64*CW64*I64*G64</f>
        <v>0</v>
      </c>
      <c r="CY64" s="9" t="n">
        <f aca="false">CV64-CX64</f>
        <v>0</v>
      </c>
      <c r="CZ64" s="93" t="n">
        <f aca="false">$CL64*CP64*I64*G64</f>
        <v>0</v>
      </c>
      <c r="DA64" s="93" t="n">
        <f aca="false">1-CT64</f>
        <v>0.972206338205351</v>
      </c>
      <c r="DB64" s="93" t="n">
        <f aca="false">CZ64*DA64</f>
        <v>0</v>
      </c>
      <c r="DC64" s="93" t="n">
        <f aca="false">IF(C64=StartLeeftijdJaarUitkering,1,IF($C64 &gt; StartLeeftijdJaarUitkering, DC63*CS64, VLOOKUP($C64,Gehuwdheid,3,0)))</f>
        <v>0.0298163126211595</v>
      </c>
      <c r="DD64" s="93" t="n">
        <f aca="false">IF(C64=StartLeeftijdJaarUitkering,1,IF($C64 &gt; StartLeeftijdJaarUitkering, DD63*CS64, VLOOKUP($C64,Gehuwdheid_ongehuwd,3,0)))</f>
        <v>0.0298163126211595</v>
      </c>
      <c r="DE64" s="93" t="n">
        <f aca="false">CZ64*(1-DC64)</f>
        <v>0</v>
      </c>
      <c r="DF64" s="93" t="n">
        <f aca="false">CZ64*(1-DD64)</f>
        <v>0</v>
      </c>
    </row>
    <row r="65" customFormat="false" ht="15" hidden="false" customHeight="true" outlineLevel="0" collapsed="false">
      <c r="A65" s="1" t="n">
        <f aca="false">A64+1</f>
        <v>61</v>
      </c>
      <c r="B65" s="1" t="n">
        <f aca="false">IF(A65=1,Berekeningsjaar,B64+1)</f>
        <v>2086</v>
      </c>
      <c r="C65" s="1" t="n">
        <f aca="false">IF(A65=1,LeeftijdJaarBerDatum,C64+1)</f>
        <v>101</v>
      </c>
      <c r="D65" s="1" t="n">
        <f aca="false">C65+Leeftijdsverschil_vm</f>
        <v>103</v>
      </c>
      <c r="E65" s="1" t="n">
        <f aca="false">C65-Leeftijdsverschil_mv</f>
        <v>98</v>
      </c>
      <c r="F65" s="5" t="n">
        <f aca="false">MIN(1,A65/Spreidingsduur)</f>
        <v>1</v>
      </c>
      <c r="G65" s="5" t="n">
        <f aca="false">IF(OR(AND(Coverage="BijzPP_voor",C65&gt;GrensLeeftijdDekking-1),AND(Coverage="BijzPP_na",C65&lt;GrensLeeftijdDekking)),0,IF(IsLevenslang,1,IF(D65&lt;EindLeeftijdJaarUitkering,1,0)))</f>
        <v>0</v>
      </c>
      <c r="H65" s="5" t="n">
        <f aca="false">IF(OR(AND(Coverage="BijzPP_voor",C65&gt;GrensLeeftijdDekking-1),AND(Coverage="BijzPP_na",C65&lt;GrensLeeftijdDekking)),0,IF(IsLevenslang,1,IF(E65&lt;EindLeeftijdJaarUitkering,1,0)))</f>
        <v>0</v>
      </c>
      <c r="I65" s="5" t="n">
        <f aca="false">(IF(StijgendeFunctieMeenemen=SchalingsfactorMeenemen,1,0)+IF(OR(StijgendeFunctieMeenemen,SchalingsfactorMeenemen),IF(StijgendeFunctieMeenemen,F65,0)*IF(SchalingsfactorMeenemen,SchalingsfactorPercentage,1),0))*(1+StijgingDalingUitkering)^(B65-1)</f>
        <v>11.6511607167637</v>
      </c>
      <c r="K65" s="1" t="n">
        <f aca="false">A65</f>
        <v>61</v>
      </c>
      <c r="L65" s="15" t="n">
        <f aca="false">VLOOKUP(K65,RTS,2,0)</f>
        <v>0.02148</v>
      </c>
      <c r="M65" s="5" t="n">
        <f aca="false">(1/(1+L65))^K65</f>
        <v>0.273513056949921</v>
      </c>
      <c r="N65" s="5" t="n">
        <f aca="false">IF($C65&gt;Eindleeftijd,1,VLOOKUP($C65,Ervaringssterfte,2,0))</f>
        <v>1</v>
      </c>
      <c r="O65" s="5" t="n">
        <f aca="false">IF($C65&gt;Eindleeftijd,1,VLOOKUP($C65,qx,$B65-StartjaarTafels+2,0))</f>
        <v>0.3274988141</v>
      </c>
      <c r="P65" s="5" t="n">
        <f aca="false">1-N65*O65</f>
        <v>0.6725011859</v>
      </c>
      <c r="Q65" s="5" t="n">
        <f aca="false">IF($K65=1,P65,Q64*P65)</f>
        <v>0.028452827139979</v>
      </c>
      <c r="R65" s="5" t="n">
        <f aca="false">IF($E65&gt;Eindleeftijd,1,VLOOKUP($E65,Ervaringssterfte,5,0))</f>
        <v>0.978417</v>
      </c>
      <c r="S65" s="74" t="n">
        <f aca="false">IF($E65&gt;Eindleeftijd,1,VLOOKUP($E65,qy,$B65-StartjaarTafels+2,0))</f>
        <v>0.216750617609478</v>
      </c>
      <c r="T65" s="5" t="n">
        <f aca="false">1-R65*S65</f>
        <v>0.787927510970387</v>
      </c>
      <c r="U65" s="5" t="n">
        <f aca="false">IF($K65=1,T65,U64*T65)</f>
        <v>0.173368868110475</v>
      </c>
      <c r="V65" s="5" t="n">
        <f aca="false">$M65*U65*I65*H65</f>
        <v>0</v>
      </c>
      <c r="W65" s="92" t="n">
        <f aca="false">Q65*U65</f>
        <v>0.00493283443580117</v>
      </c>
      <c r="X65" s="5" t="n">
        <f aca="false">M65*W65*I65*H65</f>
        <v>0</v>
      </c>
      <c r="Y65" s="9" t="n">
        <f aca="false">V65-X65</f>
        <v>0</v>
      </c>
      <c r="Z65" s="93" t="n">
        <f aca="false">IF(C65=StartLeeftijdJaarUitkering,1,IF(C65 &gt; StartLeeftijdJaarUitkering, Z64*T65, VLOOKUP(C65,Gehuwdheid,2,0)))</f>
        <v>0.179624401016181</v>
      </c>
      <c r="AA65" s="93" t="n">
        <f aca="false">IF(K65=1,0,AC65*(T65))</f>
        <v>0.170118821593177</v>
      </c>
      <c r="AB65" s="93" t="n">
        <f aca="false">(1-P65)*Z65*IF(K65=1,1,Q64)</f>
        <v>0.00248889993018126</v>
      </c>
      <c r="AC65" s="93" t="n">
        <f aca="false">IF(K65=1,0,AB64+AA64)</f>
        <v>0.215906690938693</v>
      </c>
      <c r="AD65" s="93" t="n">
        <f aca="false">IF(K65=1,0,AC65*M64*I64*H64)</f>
        <v>0</v>
      </c>
      <c r="AE65" s="93" t="n">
        <f aca="false">$M65*Q65*I65*H65</f>
        <v>0</v>
      </c>
      <c r="AF65" s="93" t="n">
        <f aca="false">1-U65</f>
        <v>0.826631131889525</v>
      </c>
      <c r="AG65" s="93" t="n">
        <f aca="false">AE65*AF65</f>
        <v>0</v>
      </c>
      <c r="AH65" s="93" t="n">
        <f aca="false">IF(C65=StartLeeftijdJaarUitkering,1,IF(C65 &gt; StartLeeftijdJaarUitkering, AH64*T65, VLOOKUP(C65,Gehuwdheid_ongehuwd,2,0)))</f>
        <v>0.179624401016181</v>
      </c>
      <c r="AI65" s="93" t="n">
        <f aca="false">AE65*(1-Z65)</f>
        <v>0</v>
      </c>
      <c r="AJ65" s="93" t="n">
        <f aca="false">AE65*(1-AH65)</f>
        <v>0</v>
      </c>
      <c r="AL65" s="1" t="n">
        <f aca="false">K65-1</f>
        <v>60</v>
      </c>
      <c r="AM65" s="15" t="n">
        <f aca="false">IF(AL65=0,0,VLOOKUP(AL65,RTS,2,0))</f>
        <v>0.02145</v>
      </c>
      <c r="AN65" s="5" t="n">
        <f aca="false">(1/(1+AM65))^AL65</f>
        <v>0.279880882186766</v>
      </c>
      <c r="AO65" s="5" t="n">
        <f aca="false">IF(AL65=0,0,IF($C65&gt;Eindleeftijd,1,VLOOKUP($C65-1,Ervaringssterfte,2,0)))</f>
        <v>1</v>
      </c>
      <c r="AP65" s="5" t="n">
        <f aca="false">IF(AL65=0,0,IF($C65&gt;Eindleeftijd,1,VLOOKUP($C65-1,qx,$B65-1-StartjaarTafels+2,0)))</f>
        <v>0.3054349072</v>
      </c>
      <c r="AQ65" s="5" t="n">
        <f aca="false">1-AO65*AP65</f>
        <v>0.6945650928</v>
      </c>
      <c r="AR65" s="5" t="n">
        <f aca="false">IF($AL65=0,AQ65,AR64*AQ65)</f>
        <v>0.042308962030901</v>
      </c>
      <c r="AS65" s="5" t="n">
        <f aca="false">IF(AL65=0,0,IF($E65&gt;Eindleeftijd,1,VLOOKUP($E65-1,Ervaringssterfte,5,0)))</f>
        <v>0.972576</v>
      </c>
      <c r="AT65" s="5" t="n">
        <f aca="false">IF(AL65=0,0,IF($E65&gt;Eindleeftijd,1,VLOOKUP($E65-1,qy,$B65-1-StartjaarTafels+2,0)))</f>
        <v>0.194917991883045</v>
      </c>
      <c r="AU65" s="5" t="n">
        <f aca="false">1-AS65*AT65</f>
        <v>0.810427439126356</v>
      </c>
      <c r="AV65" s="5" t="n">
        <f aca="false">IF($AL65=0,AU65,AV64*AU65)</f>
        <v>0.220031494898509</v>
      </c>
      <c r="AW65" s="5" t="n">
        <f aca="false">$AN65*AV65*I65*H65</f>
        <v>0</v>
      </c>
      <c r="AX65" s="5" t="n">
        <f aca="false">AR65*AV65</f>
        <v>0.00930930416326337</v>
      </c>
      <c r="AY65" s="5" t="n">
        <f aca="false">AN65*AX65*I65*H65</f>
        <v>0</v>
      </c>
      <c r="AZ65" s="9" t="n">
        <f aca="false">AW65-AY65</f>
        <v>0</v>
      </c>
      <c r="BA65" s="93" t="n">
        <f aca="false">$AN65*AR65*I65*H65</f>
        <v>0</v>
      </c>
      <c r="BB65" s="93" t="n">
        <f aca="false">1-AV65</f>
        <v>0.779968505101491</v>
      </c>
      <c r="BC65" s="93" t="n">
        <f aca="false">BA65*BB65</f>
        <v>0</v>
      </c>
      <c r="BD65" s="93" t="n">
        <f aca="false">IF(C65=StartLeeftijdJaarUitkering,1,IF($C65 &gt; StartLeeftijdJaarUitkering, BD64*AU65, VLOOKUP($C65,Gehuwdheid,2,0)))</f>
        <v>0.22725745646236</v>
      </c>
      <c r="BE65" s="93" t="n">
        <f aca="false">IF(C65=StartLeeftijdJaarUitkering,1,IF($C65 &gt; StartLeeftijdJaarUitkering, BE64*AU65, VLOOKUP($C65,Gehuwdheid_ongehuwd,2,0)))</f>
        <v>0.22725745646236</v>
      </c>
      <c r="BF65" s="93" t="n">
        <f aca="false">BA65*(1-BD65)</f>
        <v>0</v>
      </c>
      <c r="BG65" s="93" t="n">
        <f aca="false">BA65*(1-BE65)</f>
        <v>0</v>
      </c>
      <c r="BI65" s="1" t="n">
        <f aca="false">A65</f>
        <v>61</v>
      </c>
      <c r="BJ65" s="15" t="n">
        <f aca="false">VLOOKUP(BI65,RTS,2,0)</f>
        <v>0.02148</v>
      </c>
      <c r="BK65" s="5" t="n">
        <f aca="false">(1/(1+BJ65))^BI65</f>
        <v>0.273513056949921</v>
      </c>
      <c r="BL65" s="5" t="n">
        <f aca="false">IF($C65&gt;Eindleeftijd,1,VLOOKUP($C65,Ervaringssterfte,3,0))</f>
        <v>1</v>
      </c>
      <c r="BM65" s="5" t="n">
        <f aca="false">IF($C65&gt;Eindleeftijd,1,VLOOKUP($C65,qy,$B65-StartjaarTafels+2,0))</f>
        <v>0.289379797009004</v>
      </c>
      <c r="BN65" s="5" t="n">
        <f aca="false">1-BL65*BM65</f>
        <v>0.710620202990996</v>
      </c>
      <c r="BO65" s="5" t="n">
        <f aca="false">IF($A65=1,BN65,BO64*BN65)</f>
        <v>0.0636245826130817</v>
      </c>
      <c r="BP65" s="5" t="n">
        <f aca="false">IF($D65&gt;Eindleeftijd,1,VLOOKUP($D65,Ervaringssterfte,4,0))</f>
        <v>1</v>
      </c>
      <c r="BQ65" s="5" t="n">
        <f aca="false">IF($D65&gt;Eindleeftijd,1,VLOOKUP($D65,qx,$B65-StartjaarTafels+2,0))</f>
        <v>0.3724470976</v>
      </c>
      <c r="BR65" s="5" t="n">
        <f aca="false">1-BP65*BQ65</f>
        <v>0.6275529024</v>
      </c>
      <c r="BS65" s="5" t="n">
        <f aca="false">IF($BI65=1,BR65,BS64*BR65)</f>
        <v>0.0113112941589843</v>
      </c>
      <c r="BT65" s="5" t="n">
        <f aca="false">$BK65*BS65*I65*G65</f>
        <v>0</v>
      </c>
      <c r="BU65" s="74" t="n">
        <f aca="false">BO65*BS65</f>
        <v>0.000719676369679164</v>
      </c>
      <c r="BV65" s="5" t="n">
        <f aca="false">BK65*BU65*I65*G65</f>
        <v>0</v>
      </c>
      <c r="BW65" s="9" t="n">
        <f aca="false">BT65-BV65</f>
        <v>0</v>
      </c>
      <c r="BX65" s="93" t="n">
        <f aca="false">IF(C65=StartLeeftijdJaarUitkering,1,IF(C65 &gt; StartLeeftijdJaarUitkering, BX64*BR65, VLOOKUP(C65,Gehuwdheid,3,0)))</f>
        <v>0.0122301674398032</v>
      </c>
      <c r="BY65" s="93" t="n">
        <f aca="false">IF(BI65=1,0,CA65*(BR65))</f>
        <v>0.0109982097803339</v>
      </c>
      <c r="BZ65" s="93" t="n">
        <f aca="false">(1-BN65)*BX65*IF(BI65=1,1,BO64)</f>
        <v>0.000316875021761294</v>
      </c>
      <c r="CA65" s="93" t="n">
        <f aca="false">IF(BI65=1,0,BZ64+BY64)</f>
        <v>0.0175255500186081</v>
      </c>
      <c r="CB65" s="93" t="n">
        <f aca="false">IF(BI65=1,0,CA65*BK64*I64*G64)</f>
        <v>0</v>
      </c>
      <c r="CC65" s="93" t="n">
        <f aca="false">$BK65*BO65*I65*G65</f>
        <v>0</v>
      </c>
      <c r="CD65" s="93" t="n">
        <f aca="false">1-BS65</f>
        <v>0.988688705841016</v>
      </c>
      <c r="CE65" s="93" t="n">
        <f aca="false">CC65*CD65</f>
        <v>0</v>
      </c>
      <c r="CF65" s="93" t="n">
        <f aca="false">IF(C65=StartLeeftijdJaarUitkering,1,IF($C65 &gt; StartLeeftijdJaarUitkering, CF64*BR65, VLOOKUP($C65,Gehuwdheid_ongehuwd,3,0)))</f>
        <v>0.0122301674398032</v>
      </c>
      <c r="CG65" s="93" t="n">
        <f aca="false">CC65*(1-BX65)</f>
        <v>0</v>
      </c>
      <c r="CH65" s="93" t="n">
        <f aca="false">CC65*(1-CF65)</f>
        <v>0</v>
      </c>
      <c r="CJ65" s="1" t="n">
        <f aca="false">BI65-1</f>
        <v>60</v>
      </c>
      <c r="CK65" s="15" t="n">
        <f aca="false">IF(CJ65=0,0,VLOOKUP(CJ65,RTS,2,0))</f>
        <v>0.02145</v>
      </c>
      <c r="CL65" s="5" t="n">
        <f aca="false">(1/(1+CK65))^CJ65</f>
        <v>0.279880882186766</v>
      </c>
      <c r="CM65" s="5" t="n">
        <f aca="false">IF(CJ65=0,0,IF($C65&gt;Eindleeftijd,1,VLOOKUP($C65-1,Ervaringssterfte,3,0)))</f>
        <v>1</v>
      </c>
      <c r="CN65" s="5" t="n">
        <f aca="false">IF(CJ65=0,0,IF($C65&gt;Eindleeftijd,1,VLOOKUP($C65-1,qy,$B65-1-StartjaarTafels+2,0)))</f>
        <v>0.266397973880212</v>
      </c>
      <c r="CO65" s="5" t="n">
        <f aca="false">1-CM65*CN65</f>
        <v>0.733602026119788</v>
      </c>
      <c r="CP65" s="5" t="n">
        <f aca="false">IF($CJ65=0,CO65,CP64*CO65)</f>
        <v>0.0895338780762019</v>
      </c>
      <c r="CQ65" s="5" t="n">
        <f aca="false">IF(CJ65=0,0,IF($D65&gt;Eindleeftijd,1,VLOOKUP($D65-1,Ervaringssterfte,4,0)))</f>
        <v>1</v>
      </c>
      <c r="CR65" s="5" t="n">
        <f aca="false">IF(CJ65=0,0,IF($D65&gt;Eindleeftijd,1,VLOOKUP($D65-1,qx,$B65-1-StartjaarTafels+2,0)))</f>
        <v>0.3514907341</v>
      </c>
      <c r="CS65" s="5" t="n">
        <f aca="false">1-CQ65*CR65</f>
        <v>0.6485092659</v>
      </c>
      <c r="CT65" s="5" t="n">
        <f aca="false">IF($CJ65=0,CS65,CT64*CS65)</f>
        <v>0.0180244472071209</v>
      </c>
      <c r="CU65" s="5" t="n">
        <f aca="false">IF(OR(Methode_partnerpensioen="Bepaald",C65&gt;=Eindleeftijd),1,VLOOKUP(C65-1,Gehuwdheid,3,0))</f>
        <v>1</v>
      </c>
      <c r="CV65" s="5" t="n">
        <f aca="false">$CL65*CT65*I65*G65*CU65</f>
        <v>0</v>
      </c>
      <c r="CW65" s="5" t="n">
        <f aca="false">CP65*CT65*CU65</f>
        <v>0.0016137986586333</v>
      </c>
      <c r="CX65" s="5" t="n">
        <f aca="false">CL65*CW65*I65*G65</f>
        <v>0</v>
      </c>
      <c r="CY65" s="9" t="n">
        <f aca="false">CV65-CX65</f>
        <v>0</v>
      </c>
      <c r="CZ65" s="93" t="n">
        <f aca="false">$CL65*CP65*I65*G65</f>
        <v>0</v>
      </c>
      <c r="DA65" s="93" t="n">
        <f aca="false">1-CT65</f>
        <v>0.981975552792879</v>
      </c>
      <c r="DB65" s="93" t="n">
        <f aca="false">CZ65*DA65</f>
        <v>0</v>
      </c>
      <c r="DC65" s="93" t="n">
        <f aca="false">IF(C65=StartLeeftijdJaarUitkering,1,IF($C65 &gt; StartLeeftijdJaarUitkering, DC64*CS65, VLOOKUP($C65,Gehuwdheid,3,0)))</f>
        <v>0.0193361550097931</v>
      </c>
      <c r="DD65" s="93" t="n">
        <f aca="false">IF(C65=StartLeeftijdJaarUitkering,1,IF($C65 &gt; StartLeeftijdJaarUitkering, DD64*CS65, VLOOKUP($C65,Gehuwdheid_ongehuwd,3,0)))</f>
        <v>0.0193361550097931</v>
      </c>
      <c r="DE65" s="93" t="n">
        <f aca="false">CZ65*(1-DC65)</f>
        <v>0</v>
      </c>
      <c r="DF65" s="93" t="n">
        <f aca="false">CZ65*(1-DD65)</f>
        <v>0</v>
      </c>
    </row>
    <row r="66" customFormat="false" ht="15" hidden="false" customHeight="true" outlineLevel="0" collapsed="false">
      <c r="A66" s="1" t="n">
        <f aca="false">A65+1</f>
        <v>62</v>
      </c>
      <c r="B66" s="1" t="n">
        <f aca="false">IF(A66=1,Berekeningsjaar,B65+1)</f>
        <v>2087</v>
      </c>
      <c r="C66" s="1" t="n">
        <f aca="false">IF(A66=1,LeeftijdJaarBerDatum,C65+1)</f>
        <v>102</v>
      </c>
      <c r="D66" s="1" t="n">
        <f aca="false">C66+Leeftijdsverschil_vm</f>
        <v>104</v>
      </c>
      <c r="E66" s="1" t="n">
        <f aca="false">C66-Leeftijdsverschil_mv</f>
        <v>99</v>
      </c>
      <c r="F66" s="5" t="n">
        <f aca="false">MIN(1,A66/Spreidingsduur)</f>
        <v>1</v>
      </c>
      <c r="G66" s="5" t="n">
        <f aca="false">IF(OR(AND(Coverage="BijzPP_voor",C66&gt;GrensLeeftijdDekking-1),AND(Coverage="BijzPP_na",C66&lt;GrensLeeftijdDekking)),0,IF(IsLevenslang,1,IF(D66&lt;EindLeeftijdJaarUitkering,1,0)))</f>
        <v>0</v>
      </c>
      <c r="H66" s="5" t="n">
        <f aca="false">IF(OR(AND(Coverage="BijzPP_voor",C66&gt;GrensLeeftijdDekking-1),AND(Coverage="BijzPP_na",C66&lt;GrensLeeftijdDekking)),0,IF(IsLevenslang,1,IF(E66&lt;EindLeeftijdJaarUitkering,1,0)))</f>
        <v>0</v>
      </c>
      <c r="I66" s="5" t="n">
        <f aca="false">(IF(StijgendeFunctieMeenemen=SchalingsfactorMeenemen,1,0)+IF(OR(StijgendeFunctieMeenemen,SchalingsfactorMeenemen),IF(StijgendeFunctieMeenemen,F66,0)*IF(SchalingsfactorMeenemen,SchalingsfactorPercentage,1),0))*(1+StijgingDalingUitkering)^(B66-1)</f>
        <v>11.6511607167637</v>
      </c>
      <c r="K66" s="1" t="n">
        <f aca="false">A66</f>
        <v>62</v>
      </c>
      <c r="L66" s="15" t="n">
        <f aca="false">VLOOKUP(K66,RTS,2,0)</f>
        <v>0.02152</v>
      </c>
      <c r="M66" s="5" t="n">
        <f aca="false">(1/(1+L66))^K66</f>
        <v>0.267112255507676</v>
      </c>
      <c r="N66" s="5" t="n">
        <f aca="false">IF($C66&gt;Eindleeftijd,1,VLOOKUP($C66,Ervaringssterfte,2,0))</f>
        <v>1</v>
      </c>
      <c r="O66" s="5" t="n">
        <f aca="false">IF($C66&gt;Eindleeftijd,1,VLOOKUP($C66,qx,$B66-StartjaarTafels+2,0))</f>
        <v>0.3491441954</v>
      </c>
      <c r="P66" s="5" t="n">
        <f aca="false">1-N66*O66</f>
        <v>0.6508558046</v>
      </c>
      <c r="Q66" s="5" t="n">
        <f aca="false">IF($K66=1,P66,Q65*P66)</f>
        <v>0.0185186877013357</v>
      </c>
      <c r="R66" s="5" t="n">
        <f aca="false">IF($E66&gt;Eindleeftijd,1,VLOOKUP($E66,Ervaringssterfte,5,0))</f>
        <v>0.984159</v>
      </c>
      <c r="S66" s="74" t="n">
        <f aca="false">IF($E66&gt;Eindleeftijd,1,VLOOKUP($E66,qy,$B66-StartjaarTafels+2,0))</f>
        <v>0.239241021420608</v>
      </c>
      <c r="T66" s="5" t="n">
        <f aca="false">1-R66*S66</f>
        <v>0.764548795599716</v>
      </c>
      <c r="U66" s="5" t="n">
        <f aca="false">IF($K66=1,T66,U65*T66)</f>
        <v>0.13254895930835</v>
      </c>
      <c r="V66" s="5" t="n">
        <f aca="false">$M66*U66*I66*H66</f>
        <v>0</v>
      </c>
      <c r="W66" s="92" t="n">
        <f aca="false">Q66*U66</f>
        <v>0.00245463278256839</v>
      </c>
      <c r="X66" s="5" t="n">
        <f aca="false">M66*W66*I66*H66</f>
        <v>0</v>
      </c>
      <c r="Y66" s="9" t="n">
        <f aca="false">V66-X66</f>
        <v>0</v>
      </c>
      <c r="Z66" s="93" t="n">
        <f aca="false">IF(C66=StartLeeftijdJaarUitkering,1,IF(C66 &gt; StartLeeftijdJaarUitkering, Z65*T66, VLOOKUP(C66,Gehuwdheid,2,0)))</f>
        <v>0.137331619457241</v>
      </c>
      <c r="AA66" s="93" t="n">
        <f aca="false">IF(K66=1,0,AC66*(T66))</f>
        <v>0.131967025601895</v>
      </c>
      <c r="AB66" s="93" t="n">
        <f aca="false">(1-P66)*Z66*IF(K66=1,1,Q65)</f>
        <v>0.00136427145702293</v>
      </c>
      <c r="AC66" s="93" t="n">
        <f aca="false">IF(K66=1,0,AB65+AA65)</f>
        <v>0.172607721523359</v>
      </c>
      <c r="AD66" s="93" t="n">
        <f aca="false">IF(K66=1,0,AC66*M65*I65*H65)</f>
        <v>0</v>
      </c>
      <c r="AE66" s="93" t="n">
        <f aca="false">$M66*Q66*I66*H66</f>
        <v>0</v>
      </c>
      <c r="AF66" s="93" t="n">
        <f aca="false">1-U66</f>
        <v>0.86745104069165</v>
      </c>
      <c r="AG66" s="93" t="n">
        <f aca="false">AE66*AF66</f>
        <v>0</v>
      </c>
      <c r="AH66" s="93" t="n">
        <f aca="false">IF(C66=StartLeeftijdJaarUitkering,1,IF(C66 &gt; StartLeeftijdJaarUitkering, AH65*T66, VLOOKUP(C66,Gehuwdheid_ongehuwd,2,0)))</f>
        <v>0.137331619457241</v>
      </c>
      <c r="AI66" s="93" t="n">
        <f aca="false">AE66*(1-Z66)</f>
        <v>0</v>
      </c>
      <c r="AJ66" s="93" t="n">
        <f aca="false">AE66*(1-AH66)</f>
        <v>0</v>
      </c>
      <c r="AL66" s="1" t="n">
        <f aca="false">K66-1</f>
        <v>61</v>
      </c>
      <c r="AM66" s="15" t="n">
        <f aca="false">IF(AL66=0,0,VLOOKUP(AL66,RTS,2,0))</f>
        <v>0.02148</v>
      </c>
      <c r="AN66" s="5" t="n">
        <f aca="false">(1/(1+AM66))^AL66</f>
        <v>0.273513056949921</v>
      </c>
      <c r="AO66" s="5" t="n">
        <f aca="false">IF(AL66=0,0,IF($C66&gt;Eindleeftijd,1,VLOOKUP($C66-1,Ervaringssterfte,2,0)))</f>
        <v>1</v>
      </c>
      <c r="AP66" s="5" t="n">
        <f aca="false">IF(AL66=0,0,IF($C66&gt;Eindleeftijd,1,VLOOKUP($C66-1,qx,$B66-1-StartjaarTafels+2,0)))</f>
        <v>0.3274988141</v>
      </c>
      <c r="AQ66" s="5" t="n">
        <f aca="false">1-AO66*AP66</f>
        <v>0.6725011859</v>
      </c>
      <c r="AR66" s="5" t="n">
        <f aca="false">IF($AL66=0,AQ66,AR65*AQ66)</f>
        <v>0.028452827139979</v>
      </c>
      <c r="AS66" s="5" t="n">
        <f aca="false">IF(AL66=0,0,IF($E66&gt;Eindleeftijd,1,VLOOKUP($E66-1,Ervaringssterfte,5,0)))</f>
        <v>0.978417</v>
      </c>
      <c r="AT66" s="5" t="n">
        <f aca="false">IF(AL66=0,0,IF($E66&gt;Eindleeftijd,1,VLOOKUP($E66-1,qy,$B66-1-StartjaarTafels+2,0)))</f>
        <v>0.216750617609478</v>
      </c>
      <c r="AU66" s="5" t="n">
        <f aca="false">1-AS66*AT66</f>
        <v>0.787927510970387</v>
      </c>
      <c r="AV66" s="5" t="n">
        <f aca="false">IF($AL66=0,AU66,AV65*AU66)</f>
        <v>0.173368868110475</v>
      </c>
      <c r="AW66" s="5" t="n">
        <f aca="false">$AN66*AV66*I66*H66</f>
        <v>0</v>
      </c>
      <c r="AX66" s="5" t="n">
        <f aca="false">AR66*AV66</f>
        <v>0.00493283443580117</v>
      </c>
      <c r="AY66" s="5" t="n">
        <f aca="false">AN66*AX66*I66*H66</f>
        <v>0</v>
      </c>
      <c r="AZ66" s="9" t="n">
        <f aca="false">AW66-AY66</f>
        <v>0</v>
      </c>
      <c r="BA66" s="93" t="n">
        <f aca="false">$AN66*AR66*I66*H66</f>
        <v>0</v>
      </c>
      <c r="BB66" s="93" t="n">
        <f aca="false">1-AV66</f>
        <v>0.826631131889525</v>
      </c>
      <c r="BC66" s="93" t="n">
        <f aca="false">BA66*BB66</f>
        <v>0</v>
      </c>
      <c r="BD66" s="93" t="n">
        <f aca="false">IF(C66=StartLeeftijdJaarUitkering,1,IF($C66 &gt; StartLeeftijdJaarUitkering, BD65*AU66, VLOOKUP($C66,Gehuwdheid,2,0)))</f>
        <v>0.179062402019849</v>
      </c>
      <c r="BE66" s="93" t="n">
        <f aca="false">IF(C66=StartLeeftijdJaarUitkering,1,IF($C66 &gt; StartLeeftijdJaarUitkering, BE65*AU66, VLOOKUP($C66,Gehuwdheid_ongehuwd,2,0)))</f>
        <v>0.179062402019849</v>
      </c>
      <c r="BF66" s="93" t="n">
        <f aca="false">BA66*(1-BD66)</f>
        <v>0</v>
      </c>
      <c r="BG66" s="93" t="n">
        <f aca="false">BA66*(1-BE66)</f>
        <v>0</v>
      </c>
      <c r="BI66" s="1" t="n">
        <f aca="false">A66</f>
        <v>62</v>
      </c>
      <c r="BJ66" s="15" t="n">
        <f aca="false">VLOOKUP(BI66,RTS,2,0)</f>
        <v>0.02152</v>
      </c>
      <c r="BK66" s="5" t="n">
        <f aca="false">(1/(1+BJ66))^BI66</f>
        <v>0.267112255507676</v>
      </c>
      <c r="BL66" s="5" t="n">
        <f aca="false">IF($C66&gt;Eindleeftijd,1,VLOOKUP($C66,Ervaringssterfte,3,0))</f>
        <v>1</v>
      </c>
      <c r="BM66" s="5" t="n">
        <f aca="false">IF($C66&gt;Eindleeftijd,1,VLOOKUP($C66,qy,$B66-StartjaarTafels+2,0))</f>
        <v>0.312121418486104</v>
      </c>
      <c r="BN66" s="5" t="n">
        <f aca="false">1-BL66*BM66</f>
        <v>0.687878581513896</v>
      </c>
      <c r="BO66" s="5" t="n">
        <f aca="false">IF($A66=1,BN66,BO65*BN66)</f>
        <v>0.0437659876373003</v>
      </c>
      <c r="BP66" s="5" t="n">
        <f aca="false">IF($D66&gt;Eindleeftijd,1,VLOOKUP($D66,Ervaringssterfte,4,0))</f>
        <v>1</v>
      </c>
      <c r="BQ66" s="5" t="n">
        <f aca="false">IF($D66&gt;Eindleeftijd,1,VLOOKUP($D66,qx,$B66-StartjaarTafels+2,0))</f>
        <v>0.3925852629</v>
      </c>
      <c r="BR66" s="5" t="n">
        <f aca="false">1-BP66*BQ66</f>
        <v>0.6074147371</v>
      </c>
      <c r="BS66" s="5" t="n">
        <f aca="false">IF($BI66=1,BR66,BS65*BR66)</f>
        <v>0.00687064676784021</v>
      </c>
      <c r="BT66" s="5" t="n">
        <f aca="false">$BK66*BS66*I66*G66</f>
        <v>0</v>
      </c>
      <c r="BU66" s="74" t="n">
        <f aca="false">BO66*BS66</f>
        <v>0.000300700641501552</v>
      </c>
      <c r="BV66" s="5" t="n">
        <f aca="false">BK66*BU66*I66*G66</f>
        <v>0</v>
      </c>
      <c r="BW66" s="9" t="n">
        <f aca="false">BT66-BV66</f>
        <v>0</v>
      </c>
      <c r="BX66" s="93" t="n">
        <f aca="false">IF(C66=StartLeeftijdJaarUitkering,1,IF(C66 &gt; StartLeeftijdJaarUitkering, BX65*BR66, VLOOKUP(C66,Gehuwdheid,3,0)))</f>
        <v>0.00742878394013704</v>
      </c>
      <c r="BY66" s="93" t="n">
        <f aca="false">IF(BI66=1,0,CA66*(BR66))</f>
        <v>0.00687294926032885</v>
      </c>
      <c r="BZ66" s="93" t="n">
        <f aca="false">(1-BN66)*BX66*IF(BI66=1,1,BO65)</f>
        <v>0.000147525211429771</v>
      </c>
      <c r="CA66" s="93" t="n">
        <f aca="false">IF(BI66=1,0,BZ65+BY65)</f>
        <v>0.0113150848020952</v>
      </c>
      <c r="CB66" s="93" t="n">
        <f aca="false">IF(BI66=1,0,CA66*BK65*I65*G65)</f>
        <v>0</v>
      </c>
      <c r="CC66" s="93" t="n">
        <f aca="false">$BK66*BO66*I66*G66</f>
        <v>0</v>
      </c>
      <c r="CD66" s="93" t="n">
        <f aca="false">1-BS66</f>
        <v>0.99312935323216</v>
      </c>
      <c r="CE66" s="93" t="n">
        <f aca="false">CC66*CD66</f>
        <v>0</v>
      </c>
      <c r="CF66" s="93" t="n">
        <f aca="false">IF(C66=StartLeeftijdJaarUitkering,1,IF($C66 &gt; StartLeeftijdJaarUitkering, CF65*BR66, VLOOKUP($C66,Gehuwdheid_ongehuwd,3,0)))</f>
        <v>0.00742878394013704</v>
      </c>
      <c r="CG66" s="93" t="n">
        <f aca="false">CC66*(1-BX66)</f>
        <v>0</v>
      </c>
      <c r="CH66" s="93" t="n">
        <f aca="false">CC66*(1-CF66)</f>
        <v>0</v>
      </c>
      <c r="CJ66" s="1" t="n">
        <f aca="false">BI66-1</f>
        <v>61</v>
      </c>
      <c r="CK66" s="15" t="n">
        <f aca="false">IF(CJ66=0,0,VLOOKUP(CJ66,RTS,2,0))</f>
        <v>0.02148</v>
      </c>
      <c r="CL66" s="5" t="n">
        <f aca="false">(1/(1+CK66))^CJ66</f>
        <v>0.273513056949921</v>
      </c>
      <c r="CM66" s="5" t="n">
        <f aca="false">IF(CJ66=0,0,IF($C66&gt;Eindleeftijd,1,VLOOKUP($C66-1,Ervaringssterfte,3,0)))</f>
        <v>1</v>
      </c>
      <c r="CN66" s="5" t="n">
        <f aca="false">IF(CJ66=0,0,IF($C66&gt;Eindleeftijd,1,VLOOKUP($C66-1,qy,$B66-1-StartjaarTafels+2,0)))</f>
        <v>0.289379797009004</v>
      </c>
      <c r="CO66" s="5" t="n">
        <f aca="false">1-CM66*CN66</f>
        <v>0.710620202990996</v>
      </c>
      <c r="CP66" s="5" t="n">
        <f aca="false">IF($CJ66=0,CO66,CP65*CO66)</f>
        <v>0.0636245826130817</v>
      </c>
      <c r="CQ66" s="5" t="n">
        <f aca="false">IF(CJ66=0,0,IF($D66&gt;Eindleeftijd,1,VLOOKUP($D66-1,Ervaringssterfte,4,0)))</f>
        <v>1</v>
      </c>
      <c r="CR66" s="5" t="n">
        <f aca="false">IF(CJ66=0,0,IF($D66&gt;Eindleeftijd,1,VLOOKUP($D66-1,qx,$B66-1-StartjaarTafels+2,0)))</f>
        <v>0.3724470976</v>
      </c>
      <c r="CS66" s="5" t="n">
        <f aca="false">1-CQ66*CR66</f>
        <v>0.6275529024</v>
      </c>
      <c r="CT66" s="5" t="n">
        <f aca="false">IF($CJ66=0,CS66,CT65*CS66)</f>
        <v>0.0113112941589843</v>
      </c>
      <c r="CU66" s="5" t="n">
        <f aca="false">IF(OR(Methode_partnerpensioen="Bepaald",C66&gt;=Eindleeftijd),1,VLOOKUP(C66-1,Gehuwdheid,3,0))</f>
        <v>1</v>
      </c>
      <c r="CV66" s="5" t="n">
        <f aca="false">$CL66*CT66*I66*G66*CU66</f>
        <v>0</v>
      </c>
      <c r="CW66" s="5" t="n">
        <f aca="false">CP66*CT66*CU66</f>
        <v>0.000719676369679164</v>
      </c>
      <c r="CX66" s="5" t="n">
        <f aca="false">CL66*CW66*I66*G66</f>
        <v>0</v>
      </c>
      <c r="CY66" s="9" t="n">
        <f aca="false">CV66-CX66</f>
        <v>0</v>
      </c>
      <c r="CZ66" s="93" t="n">
        <f aca="false">$CL66*CP66*I66*G66</f>
        <v>0</v>
      </c>
      <c r="DA66" s="93" t="n">
        <f aca="false">1-CT66</f>
        <v>0.988688705841016</v>
      </c>
      <c r="DB66" s="93" t="n">
        <f aca="false">CZ66*DA66</f>
        <v>0</v>
      </c>
      <c r="DC66" s="93" t="n">
        <f aca="false">IF(C66=StartLeeftijdJaarUitkering,1,IF($C66 &gt; StartLeeftijdJaarUitkering, DC65*CS66, VLOOKUP($C66,Gehuwdheid,3,0)))</f>
        <v>0.0121344601976519</v>
      </c>
      <c r="DD66" s="93" t="n">
        <f aca="false">IF(C66=StartLeeftijdJaarUitkering,1,IF($C66 &gt; StartLeeftijdJaarUitkering, DD65*CS66, VLOOKUP($C66,Gehuwdheid_ongehuwd,3,0)))</f>
        <v>0.0121344601976519</v>
      </c>
      <c r="DE66" s="93" t="n">
        <f aca="false">CZ66*(1-DC66)</f>
        <v>0</v>
      </c>
      <c r="DF66" s="93" t="n">
        <f aca="false">CZ66*(1-DD66)</f>
        <v>0</v>
      </c>
    </row>
    <row r="67" customFormat="false" ht="15" hidden="false" customHeight="true" outlineLevel="0" collapsed="false">
      <c r="A67" s="1" t="n">
        <f aca="false">A66+1</f>
        <v>63</v>
      </c>
      <c r="B67" s="1" t="n">
        <f aca="false">IF(A67=1,Berekeningsjaar,B66+1)</f>
        <v>2088</v>
      </c>
      <c r="C67" s="1" t="n">
        <f aca="false">IF(A67=1,LeeftijdJaarBerDatum,C66+1)</f>
        <v>103</v>
      </c>
      <c r="D67" s="1" t="n">
        <f aca="false">C67+Leeftijdsverschil_vm</f>
        <v>105</v>
      </c>
      <c r="E67" s="1" t="n">
        <f aca="false">C67-Leeftijdsverschil_mv</f>
        <v>100</v>
      </c>
      <c r="F67" s="5" t="n">
        <f aca="false">MIN(1,A67/Spreidingsduur)</f>
        <v>1</v>
      </c>
      <c r="G67" s="5" t="n">
        <f aca="false">IF(OR(AND(Coverage="BijzPP_voor",C67&gt;GrensLeeftijdDekking-1),AND(Coverage="BijzPP_na",C67&lt;GrensLeeftijdDekking)),0,IF(IsLevenslang,1,IF(D67&lt;EindLeeftijdJaarUitkering,1,0)))</f>
        <v>0</v>
      </c>
      <c r="H67" s="5" t="n">
        <f aca="false">IF(OR(AND(Coverage="BijzPP_voor",C67&gt;GrensLeeftijdDekking-1),AND(Coverage="BijzPP_na",C67&lt;GrensLeeftijdDekking)),0,IF(IsLevenslang,1,IF(E67&lt;EindLeeftijdJaarUitkering,1,0)))</f>
        <v>0</v>
      </c>
      <c r="I67" s="5" t="n">
        <f aca="false">(IF(StijgendeFunctieMeenemen=SchalingsfactorMeenemen,1,0)+IF(OR(StijgendeFunctieMeenemen,SchalingsfactorMeenemen),IF(StijgendeFunctieMeenemen,F67,0)*IF(SchalingsfactorMeenemen,SchalingsfactorPercentage,1),0))*(1+StijgingDalingUitkering)^(B67-1)</f>
        <v>11.6511607167637</v>
      </c>
      <c r="K67" s="1" t="n">
        <f aca="false">A67</f>
        <v>63</v>
      </c>
      <c r="L67" s="15" t="n">
        <f aca="false">VLOOKUP(K67,RTS,2,0)</f>
        <v>0.02155</v>
      </c>
      <c r="M67" s="5" t="n">
        <f aca="false">(1/(1+L67))^K67</f>
        <v>0.261001755055343</v>
      </c>
      <c r="N67" s="5" t="n">
        <f aca="false">IF($C67&gt;Eindleeftijd,1,VLOOKUP($C67,Ervaringssterfte,2,0))</f>
        <v>1</v>
      </c>
      <c r="O67" s="5" t="n">
        <f aca="false">IF($C67&gt;Eindleeftijd,1,VLOOKUP($C67,qx,$B67-StartjaarTafels+2,0))</f>
        <v>0.3701625591</v>
      </c>
      <c r="P67" s="5" t="n">
        <f aca="false">1-N67*O67</f>
        <v>0.6298374409</v>
      </c>
      <c r="Q67" s="5" t="n">
        <f aca="false">IF($K67=1,P67,Q66*P67)</f>
        <v>0.0116637628706356</v>
      </c>
      <c r="R67" s="5" t="n">
        <f aca="false">IF($E67&gt;Eindleeftijd,1,VLOOKUP($E67,Ervaringssterfte,5,0))</f>
        <v>1</v>
      </c>
      <c r="S67" s="74" t="n">
        <f aca="false">IF($E67&gt;Eindleeftijd,1,VLOOKUP($E67,qy,$B67-StartjaarTafels+2,0))</f>
        <v>0.262106220186695</v>
      </c>
      <c r="T67" s="5" t="n">
        <f aca="false">1-R67*S67</f>
        <v>0.737893779813305</v>
      </c>
      <c r="U67" s="5" t="n">
        <f aca="false">IF($K67=1,T67,U66*T67)</f>
        <v>0.0978070525943583</v>
      </c>
      <c r="V67" s="5" t="n">
        <f aca="false">$M67*U67*I67*H67</f>
        <v>0</v>
      </c>
      <c r="W67" s="92" t="n">
        <f aca="false">Q67*U67</f>
        <v>0.00114079826853638</v>
      </c>
      <c r="X67" s="5" t="n">
        <f aca="false">M67*W67*I67*H67</f>
        <v>0</v>
      </c>
      <c r="Y67" s="9" t="n">
        <f aca="false">V67-X67</f>
        <v>0</v>
      </c>
      <c r="Z67" s="93" t="n">
        <f aca="false">IF(C67=StartLeeftijdJaarUitkering,1,IF(C67 &gt; StartLeeftijdJaarUitkering, Z66*T67, VLOOKUP(C67,Gehuwdheid,2,0)))</f>
        <v>0.101336147769186</v>
      </c>
      <c r="AA67" s="93" t="n">
        <f aca="false">IF(K67=1,0,AC67*(T67))</f>
        <v>0.0983843347542154</v>
      </c>
      <c r="AB67" s="93" t="n">
        <f aca="false">(1-P67)*Z67*IF(K67=1,1,Q66)</f>
        <v>0.000694651675590491</v>
      </c>
      <c r="AC67" s="93" t="n">
        <f aca="false">IF(K67=1,0,AB66+AA66)</f>
        <v>0.133331297058918</v>
      </c>
      <c r="AD67" s="93" t="n">
        <f aca="false">IF(K67=1,0,AC67*M66*I66*H66)</f>
        <v>0</v>
      </c>
      <c r="AE67" s="93" t="n">
        <f aca="false">$M67*Q67*I67*H67</f>
        <v>0</v>
      </c>
      <c r="AF67" s="93" t="n">
        <f aca="false">1-U67</f>
        <v>0.902192947405642</v>
      </c>
      <c r="AG67" s="93" t="n">
        <f aca="false">AE67*AF67</f>
        <v>0</v>
      </c>
      <c r="AH67" s="93" t="n">
        <f aca="false">IF(C67=StartLeeftijdJaarUitkering,1,IF(C67 &gt; StartLeeftijdJaarUitkering, AH66*T67, VLOOKUP(C67,Gehuwdheid_ongehuwd,2,0)))</f>
        <v>0.101336147769186</v>
      </c>
      <c r="AI67" s="93" t="n">
        <f aca="false">AE67*(1-Z67)</f>
        <v>0</v>
      </c>
      <c r="AJ67" s="93" t="n">
        <f aca="false">AE67*(1-AH67)</f>
        <v>0</v>
      </c>
      <c r="AL67" s="1" t="n">
        <f aca="false">K67-1</f>
        <v>62</v>
      </c>
      <c r="AM67" s="15" t="n">
        <f aca="false">IF(AL67=0,0,VLOOKUP(AL67,RTS,2,0))</f>
        <v>0.02152</v>
      </c>
      <c r="AN67" s="5" t="n">
        <f aca="false">(1/(1+AM67))^AL67</f>
        <v>0.267112255507676</v>
      </c>
      <c r="AO67" s="5" t="n">
        <f aca="false">IF(AL67=0,0,IF($C67&gt;Eindleeftijd,1,VLOOKUP($C67-1,Ervaringssterfte,2,0)))</f>
        <v>1</v>
      </c>
      <c r="AP67" s="5" t="n">
        <f aca="false">IF(AL67=0,0,IF($C67&gt;Eindleeftijd,1,VLOOKUP($C67-1,qx,$B67-1-StartjaarTafels+2,0)))</f>
        <v>0.3491441954</v>
      </c>
      <c r="AQ67" s="5" t="n">
        <f aca="false">1-AO67*AP67</f>
        <v>0.6508558046</v>
      </c>
      <c r="AR67" s="5" t="n">
        <f aca="false">IF($AL67=0,AQ67,AR66*AQ67)</f>
        <v>0.0185186877013357</v>
      </c>
      <c r="AS67" s="5" t="n">
        <f aca="false">IF(AL67=0,0,IF($E67&gt;Eindleeftijd,1,VLOOKUP($E67-1,Ervaringssterfte,5,0)))</f>
        <v>0.984159</v>
      </c>
      <c r="AT67" s="5" t="n">
        <f aca="false">IF(AL67=0,0,IF($E67&gt;Eindleeftijd,1,VLOOKUP($E67-1,qy,$B67-1-StartjaarTafels+2,0)))</f>
        <v>0.239241021420608</v>
      </c>
      <c r="AU67" s="5" t="n">
        <f aca="false">1-AS67*AT67</f>
        <v>0.764548795599716</v>
      </c>
      <c r="AV67" s="5" t="n">
        <f aca="false">IF($AL67=0,AU67,AV66*AU67)</f>
        <v>0.13254895930835</v>
      </c>
      <c r="AW67" s="5" t="n">
        <f aca="false">$AN67*AV67*I67*H67</f>
        <v>0</v>
      </c>
      <c r="AX67" s="5" t="n">
        <f aca="false">AR67*AV67</f>
        <v>0.00245463278256839</v>
      </c>
      <c r="AY67" s="5" t="n">
        <f aca="false">AN67*AX67*I67*H67</f>
        <v>0</v>
      </c>
      <c r="AZ67" s="9" t="n">
        <f aca="false">AW67-AY67</f>
        <v>0</v>
      </c>
      <c r="BA67" s="93" t="n">
        <f aca="false">$AN67*AR67*I67*H67</f>
        <v>0</v>
      </c>
      <c r="BB67" s="93" t="n">
        <f aca="false">1-AV67</f>
        <v>0.86745104069165</v>
      </c>
      <c r="BC67" s="93" t="n">
        <f aca="false">BA67*BB67</f>
        <v>0</v>
      </c>
      <c r="BD67" s="93" t="n">
        <f aca="false">IF(C67=StartLeeftijdJaarUitkering,1,IF($C67 &gt; StartLeeftijdJaarUitkering, BD66*AU67, VLOOKUP($C67,Gehuwdheid,2,0)))</f>
        <v>0.136901943801468</v>
      </c>
      <c r="BE67" s="93" t="n">
        <f aca="false">IF(C67=StartLeeftijdJaarUitkering,1,IF($C67 &gt; StartLeeftijdJaarUitkering, BE66*AU67, VLOOKUP($C67,Gehuwdheid_ongehuwd,2,0)))</f>
        <v>0.136901943801468</v>
      </c>
      <c r="BF67" s="93" t="n">
        <f aca="false">BA67*(1-BD67)</f>
        <v>0</v>
      </c>
      <c r="BG67" s="93" t="n">
        <f aca="false">BA67*(1-BE67)</f>
        <v>0</v>
      </c>
      <c r="BI67" s="1" t="n">
        <f aca="false">A67</f>
        <v>63</v>
      </c>
      <c r="BJ67" s="15" t="n">
        <f aca="false">VLOOKUP(BI67,RTS,2,0)</f>
        <v>0.02155</v>
      </c>
      <c r="BK67" s="5" t="n">
        <f aca="false">(1/(1+BJ67))^BI67</f>
        <v>0.261001755055343</v>
      </c>
      <c r="BL67" s="5" t="n">
        <f aca="false">IF($C67&gt;Eindleeftijd,1,VLOOKUP($C67,Ervaringssterfte,3,0))</f>
        <v>1</v>
      </c>
      <c r="BM67" s="5" t="n">
        <f aca="false">IF($C67&gt;Eindleeftijd,1,VLOOKUP($C67,qy,$B67-StartjaarTafels+2,0))</f>
        <v>0.334356094681868</v>
      </c>
      <c r="BN67" s="5" t="n">
        <f aca="false">1-BL67*BM67</f>
        <v>0.665643905318132</v>
      </c>
      <c r="BO67" s="5" t="n">
        <f aca="false">IF($A67=1,BN67,BO66*BN67)</f>
        <v>0.0291325629309977</v>
      </c>
      <c r="BP67" s="5" t="n">
        <f aca="false">IF($D67&gt;Eindleeftijd,1,VLOOKUP($D67,Ervaringssterfte,4,0))</f>
        <v>1</v>
      </c>
      <c r="BQ67" s="5" t="n">
        <f aca="false">IF($D67&gt;Eindleeftijd,1,VLOOKUP($D67,qx,$B67-StartjaarTafels+2,0))</f>
        <v>0.4117581306</v>
      </c>
      <c r="BR67" s="5" t="n">
        <f aca="false">1-BP67*BQ67</f>
        <v>0.5882418694</v>
      </c>
      <c r="BS67" s="5" t="n">
        <f aca="false">IF($BI67=1,BR67,BS66*BR67)</f>
        <v>0.00404160209870139</v>
      </c>
      <c r="BT67" s="5" t="n">
        <f aca="false">$BK67*BS67*I67*G67</f>
        <v>0</v>
      </c>
      <c r="BU67" s="74" t="n">
        <f aca="false">BO67*BS67</f>
        <v>0.000117742227482471</v>
      </c>
      <c r="BV67" s="5" t="n">
        <f aca="false">BK67*BU67*I67*G67</f>
        <v>0</v>
      </c>
      <c r="BW67" s="9" t="n">
        <f aca="false">BT67-BV67</f>
        <v>0</v>
      </c>
      <c r="BX67" s="93" t="n">
        <f aca="false">IF(C67=StartLeeftijdJaarUitkering,1,IF(C67 &gt; StartLeeftijdJaarUitkering, BX66*BR67, VLOOKUP(C67,Gehuwdheid,3,0)))</f>
        <v>0.00436992175231491</v>
      </c>
      <c r="BY67" s="93" t="n">
        <f aca="false">IF(BI67=1,0,CA67*(BR67))</f>
        <v>0.00412973702734227</v>
      </c>
      <c r="BZ67" s="93" t="n">
        <f aca="false">(1-BN67)*BX67*IF(BI67=1,1,BO66)</f>
        <v>6.39469209349344E-005</v>
      </c>
      <c r="CA67" s="93" t="n">
        <f aca="false">IF(BI67=1,0,BZ66+BY66)</f>
        <v>0.00702047447175862</v>
      </c>
      <c r="CB67" s="93" t="n">
        <f aca="false">IF(BI67=1,0,CA67*BK66*I66*G66)</f>
        <v>0</v>
      </c>
      <c r="CC67" s="93" t="n">
        <f aca="false">$BK67*BO67*I67*G67</f>
        <v>0</v>
      </c>
      <c r="CD67" s="93" t="n">
        <f aca="false">1-BS67</f>
        <v>0.995958397901299</v>
      </c>
      <c r="CE67" s="93" t="n">
        <f aca="false">CC67*CD67</f>
        <v>0</v>
      </c>
      <c r="CF67" s="93" t="n">
        <f aca="false">IF(C67=StartLeeftijdJaarUitkering,1,IF($C67 &gt; StartLeeftijdJaarUitkering, CF66*BR67, VLOOKUP($C67,Gehuwdheid_ongehuwd,3,0)))</f>
        <v>0.00436992175231491</v>
      </c>
      <c r="CG67" s="93" t="n">
        <f aca="false">CC67*(1-BX67)</f>
        <v>0</v>
      </c>
      <c r="CH67" s="93" t="n">
        <f aca="false">CC67*(1-CF67)</f>
        <v>0</v>
      </c>
      <c r="CJ67" s="1" t="n">
        <f aca="false">BI67-1</f>
        <v>62</v>
      </c>
      <c r="CK67" s="15" t="n">
        <f aca="false">IF(CJ67=0,0,VLOOKUP(CJ67,RTS,2,0))</f>
        <v>0.02152</v>
      </c>
      <c r="CL67" s="5" t="n">
        <f aca="false">(1/(1+CK67))^CJ67</f>
        <v>0.267112255507676</v>
      </c>
      <c r="CM67" s="5" t="n">
        <f aca="false">IF(CJ67=0,0,IF($C67&gt;Eindleeftijd,1,VLOOKUP($C67-1,Ervaringssterfte,3,0)))</f>
        <v>1</v>
      </c>
      <c r="CN67" s="5" t="n">
        <f aca="false">IF(CJ67=0,0,IF($C67&gt;Eindleeftijd,1,VLOOKUP($C67-1,qy,$B67-1-StartjaarTafels+2,0)))</f>
        <v>0.312121418486104</v>
      </c>
      <c r="CO67" s="5" t="n">
        <f aca="false">1-CM67*CN67</f>
        <v>0.687878581513896</v>
      </c>
      <c r="CP67" s="5" t="n">
        <f aca="false">IF($CJ67=0,CO67,CP66*CO67)</f>
        <v>0.0437659876373003</v>
      </c>
      <c r="CQ67" s="5" t="n">
        <f aca="false">IF(CJ67=0,0,IF($D67&gt;Eindleeftijd,1,VLOOKUP($D67-1,Ervaringssterfte,4,0)))</f>
        <v>1</v>
      </c>
      <c r="CR67" s="5" t="n">
        <f aca="false">IF(CJ67=0,0,IF($D67&gt;Eindleeftijd,1,VLOOKUP($D67-1,qx,$B67-1-StartjaarTafels+2,0)))</f>
        <v>0.3925852629</v>
      </c>
      <c r="CS67" s="5" t="n">
        <f aca="false">1-CQ67*CR67</f>
        <v>0.6074147371</v>
      </c>
      <c r="CT67" s="5" t="n">
        <f aca="false">IF($CJ67=0,CS67,CT66*CS67)</f>
        <v>0.00687064676784021</v>
      </c>
      <c r="CU67" s="5" t="n">
        <f aca="false">IF(OR(Methode_partnerpensioen="Bepaald",C67&gt;=Eindleeftijd),1,VLOOKUP(C67-1,Gehuwdheid,3,0))</f>
        <v>1</v>
      </c>
      <c r="CV67" s="5" t="n">
        <f aca="false">$CL67*CT67*I67*G67*CU67</f>
        <v>0</v>
      </c>
      <c r="CW67" s="5" t="n">
        <f aca="false">CP67*CT67*CU67</f>
        <v>0.000300700641501552</v>
      </c>
      <c r="CX67" s="5" t="n">
        <f aca="false">CL67*CW67*I67*G67</f>
        <v>0</v>
      </c>
      <c r="CY67" s="9" t="n">
        <f aca="false">CV67-CX67</f>
        <v>0</v>
      </c>
      <c r="CZ67" s="93" t="n">
        <f aca="false">$CL67*CP67*I67*G67</f>
        <v>0</v>
      </c>
      <c r="DA67" s="93" t="n">
        <f aca="false">1-CT67</f>
        <v>0.99312935323216</v>
      </c>
      <c r="DB67" s="93" t="n">
        <f aca="false">CZ67*DA67</f>
        <v>0</v>
      </c>
      <c r="DC67" s="93" t="n">
        <f aca="false">IF(C67=StartLeeftijdJaarUitkering,1,IF($C67 &gt; StartLeeftijdJaarUitkering, DC66*CS67, VLOOKUP($C67,Gehuwdheid,3,0)))</f>
        <v>0.00737064995080716</v>
      </c>
      <c r="DD67" s="93" t="n">
        <f aca="false">IF(C67=StartLeeftijdJaarUitkering,1,IF($C67 &gt; StartLeeftijdJaarUitkering, DD66*CS67, VLOOKUP($C67,Gehuwdheid_ongehuwd,3,0)))</f>
        <v>0.00737064995080716</v>
      </c>
      <c r="DE67" s="93" t="n">
        <f aca="false">CZ67*(1-DC67)</f>
        <v>0</v>
      </c>
      <c r="DF67" s="93" t="n">
        <f aca="false">CZ67*(1-DD67)</f>
        <v>0</v>
      </c>
    </row>
    <row r="68" customFormat="false" ht="15" hidden="false" customHeight="true" outlineLevel="0" collapsed="false">
      <c r="A68" s="1" t="n">
        <f aca="false">A67+1</f>
        <v>64</v>
      </c>
      <c r="B68" s="1" t="n">
        <f aca="false">IF(A68=1,Berekeningsjaar,B67+1)</f>
        <v>2089</v>
      </c>
      <c r="C68" s="1" t="n">
        <f aca="false">IF(A68=1,LeeftijdJaarBerDatum,C67+1)</f>
        <v>104</v>
      </c>
      <c r="D68" s="1" t="n">
        <f aca="false">C68+Leeftijdsverschil_vm</f>
        <v>106</v>
      </c>
      <c r="E68" s="1" t="n">
        <f aca="false">C68-Leeftijdsverschil_mv</f>
        <v>101</v>
      </c>
      <c r="F68" s="5" t="n">
        <f aca="false">MIN(1,A68/Spreidingsduur)</f>
        <v>1</v>
      </c>
      <c r="G68" s="5" t="n">
        <f aca="false">IF(OR(AND(Coverage="BijzPP_voor",C68&gt;GrensLeeftijdDekking-1),AND(Coverage="BijzPP_na",C68&lt;GrensLeeftijdDekking)),0,IF(IsLevenslang,1,IF(D68&lt;EindLeeftijdJaarUitkering,1,0)))</f>
        <v>0</v>
      </c>
      <c r="H68" s="5" t="n">
        <f aca="false">IF(OR(AND(Coverage="BijzPP_voor",C68&gt;GrensLeeftijdDekking-1),AND(Coverage="BijzPP_na",C68&lt;GrensLeeftijdDekking)),0,IF(IsLevenslang,1,IF(E68&lt;EindLeeftijdJaarUitkering,1,0)))</f>
        <v>0</v>
      </c>
      <c r="I68" s="5" t="n">
        <f aca="false">(IF(StijgendeFunctieMeenemen=SchalingsfactorMeenemen,1,0)+IF(OR(StijgendeFunctieMeenemen,SchalingsfactorMeenemen),IF(StijgendeFunctieMeenemen,F68,0)*IF(SchalingsfactorMeenemen,SchalingsfactorPercentage,1),0))*(1+StijgingDalingUitkering)^(B68-1)</f>
        <v>11.6511607167637</v>
      </c>
      <c r="K68" s="1" t="n">
        <f aca="false">A68</f>
        <v>64</v>
      </c>
      <c r="L68" s="15" t="n">
        <f aca="false">VLOOKUP(K68,RTS,2,0)</f>
        <v>0.02157</v>
      </c>
      <c r="M68" s="5" t="n">
        <f aca="false">(1/(1+L68))^K68</f>
        <v>0.25517588801742</v>
      </c>
      <c r="N68" s="5" t="n">
        <f aca="false">IF($C68&gt;Eindleeftijd,1,VLOOKUP($C68,Ervaringssterfte,2,0))</f>
        <v>1</v>
      </c>
      <c r="O68" s="5" t="n">
        <f aca="false">IF($C68&gt;Eindleeftijd,1,VLOOKUP($C68,qx,$B68-StartjaarTafels+2,0))</f>
        <v>0.3903726645</v>
      </c>
      <c r="P68" s="5" t="n">
        <f aca="false">1-N68*O68</f>
        <v>0.6096273355</v>
      </c>
      <c r="Q68" s="5" t="n">
        <f aca="false">IF($K68=1,P68,Q67*P68)</f>
        <v>0.00711054868072941</v>
      </c>
      <c r="R68" s="5" t="n">
        <f aca="false">IF($E68&gt;Eindleeftijd,1,VLOOKUP($E68,Ervaringssterfte,5,0))</f>
        <v>1</v>
      </c>
      <c r="S68" s="74" t="n">
        <f aca="false">IF($E68&gt;Eindleeftijd,1,VLOOKUP($E68,qy,$B68-StartjaarTafels+2,0))</f>
        <v>0.285052462721734</v>
      </c>
      <c r="T68" s="5" t="n">
        <f aca="false">1-R68*S68</f>
        <v>0.714947537278266</v>
      </c>
      <c r="U68" s="5" t="n">
        <f aca="false">IF($K68=1,T68,U67*T68)</f>
        <v>0.0699269113807823</v>
      </c>
      <c r="V68" s="5" t="n">
        <f aca="false">$M68*U68*I68*H68</f>
        <v>0</v>
      </c>
      <c r="W68" s="92" t="n">
        <f aca="false">Q68*U68</f>
        <v>0.000497218707466104</v>
      </c>
      <c r="X68" s="5" t="n">
        <f aca="false">M68*W68*I68*H68</f>
        <v>0</v>
      </c>
      <c r="Y68" s="9" t="n">
        <f aca="false">V68-X68</f>
        <v>0</v>
      </c>
      <c r="Z68" s="93" t="n">
        <f aca="false">IF(C68=StartLeeftijdJaarUitkering,1,IF(C68 &gt; StartLeeftijdJaarUitkering, Z67*T68, VLOOKUP(C68,Gehuwdheid,2,0)))</f>
        <v>0.0724500292848461</v>
      </c>
      <c r="AA68" s="93" t="n">
        <f aca="false">IF(K68=1,0,AC68*(T68))</f>
        <v>0.0708362773440165</v>
      </c>
      <c r="AB68" s="93" t="n">
        <f aca="false">(1-P68)*Z68*IF(K68=1,1,Q67)</f>
        <v>0.00032988050139888</v>
      </c>
      <c r="AC68" s="93" t="n">
        <f aca="false">IF(K68=1,0,AB67+AA67)</f>
        <v>0.0990789864298059</v>
      </c>
      <c r="AD68" s="93" t="n">
        <f aca="false">IF(K68=1,0,AC68*M67*I67*H67)</f>
        <v>0</v>
      </c>
      <c r="AE68" s="93" t="n">
        <f aca="false">$M68*Q68*I68*H68</f>
        <v>0</v>
      </c>
      <c r="AF68" s="93" t="n">
        <f aca="false">1-U68</f>
        <v>0.930073088619218</v>
      </c>
      <c r="AG68" s="93" t="n">
        <f aca="false">AE68*AF68</f>
        <v>0</v>
      </c>
      <c r="AH68" s="93" t="n">
        <f aca="false">IF(C68=StartLeeftijdJaarUitkering,1,IF(C68 &gt; StartLeeftijdJaarUitkering, AH67*T68, VLOOKUP(C68,Gehuwdheid_ongehuwd,2,0)))</f>
        <v>0.0724500292848461</v>
      </c>
      <c r="AI68" s="93" t="n">
        <f aca="false">AE68*(1-Z68)</f>
        <v>0</v>
      </c>
      <c r="AJ68" s="93" t="n">
        <f aca="false">AE68*(1-AH68)</f>
        <v>0</v>
      </c>
      <c r="AL68" s="1" t="n">
        <f aca="false">K68-1</f>
        <v>63</v>
      </c>
      <c r="AM68" s="15" t="n">
        <f aca="false">IF(AL68=0,0,VLOOKUP(AL68,RTS,2,0))</f>
        <v>0.02155</v>
      </c>
      <c r="AN68" s="5" t="n">
        <f aca="false">(1/(1+AM68))^AL68</f>
        <v>0.261001755055343</v>
      </c>
      <c r="AO68" s="5" t="n">
        <f aca="false">IF(AL68=0,0,IF($C68&gt;Eindleeftijd,1,VLOOKUP($C68-1,Ervaringssterfte,2,0)))</f>
        <v>1</v>
      </c>
      <c r="AP68" s="5" t="n">
        <f aca="false">IF(AL68=0,0,IF($C68&gt;Eindleeftijd,1,VLOOKUP($C68-1,qx,$B68-1-StartjaarTafels+2,0)))</f>
        <v>0.3701625591</v>
      </c>
      <c r="AQ68" s="5" t="n">
        <f aca="false">1-AO68*AP68</f>
        <v>0.6298374409</v>
      </c>
      <c r="AR68" s="5" t="n">
        <f aca="false">IF($AL68=0,AQ68,AR67*AQ68)</f>
        <v>0.0116637628706356</v>
      </c>
      <c r="AS68" s="5" t="n">
        <f aca="false">IF(AL68=0,0,IF($E68&gt;Eindleeftijd,1,VLOOKUP($E68-1,Ervaringssterfte,5,0)))</f>
        <v>1</v>
      </c>
      <c r="AT68" s="5" t="n">
        <f aca="false">IF(AL68=0,0,IF($E68&gt;Eindleeftijd,1,VLOOKUP($E68-1,qy,$B68-1-StartjaarTafels+2,0)))</f>
        <v>0.262106220186695</v>
      </c>
      <c r="AU68" s="5" t="n">
        <f aca="false">1-AS68*AT68</f>
        <v>0.737893779813305</v>
      </c>
      <c r="AV68" s="5" t="n">
        <f aca="false">IF($AL68=0,AU68,AV67*AU68)</f>
        <v>0.0978070525943583</v>
      </c>
      <c r="AW68" s="5" t="n">
        <f aca="false">$AN68*AV68*I68*H68</f>
        <v>0</v>
      </c>
      <c r="AX68" s="5" t="n">
        <f aca="false">AR68*AV68</f>
        <v>0.00114079826853638</v>
      </c>
      <c r="AY68" s="5" t="n">
        <f aca="false">AN68*AX68*I68*H68</f>
        <v>0</v>
      </c>
      <c r="AZ68" s="9" t="n">
        <f aca="false">AW68-AY68</f>
        <v>0</v>
      </c>
      <c r="BA68" s="93" t="n">
        <f aca="false">$AN68*AR68*I68*H68</f>
        <v>0</v>
      </c>
      <c r="BB68" s="93" t="n">
        <f aca="false">1-AV68</f>
        <v>0.902192947405642</v>
      </c>
      <c r="BC68" s="93" t="n">
        <f aca="false">BA68*BB68</f>
        <v>0</v>
      </c>
      <c r="BD68" s="93" t="n">
        <f aca="false">IF(C68=StartLeeftijdJaarUitkering,1,IF($C68 &gt; StartLeeftijdJaarUitkering, BD67*AU68, VLOOKUP($C68,Gehuwdheid,2,0)))</f>
        <v>0.101019092775454</v>
      </c>
      <c r="BE68" s="93" t="n">
        <f aca="false">IF(C68=StartLeeftijdJaarUitkering,1,IF($C68 &gt; StartLeeftijdJaarUitkering, BE67*AU68, VLOOKUP($C68,Gehuwdheid_ongehuwd,2,0)))</f>
        <v>0.101019092775454</v>
      </c>
      <c r="BF68" s="93" t="n">
        <f aca="false">BA68*(1-BD68)</f>
        <v>0</v>
      </c>
      <c r="BG68" s="93" t="n">
        <f aca="false">BA68*(1-BE68)</f>
        <v>0</v>
      </c>
      <c r="BI68" s="1" t="n">
        <f aca="false">A68</f>
        <v>64</v>
      </c>
      <c r="BJ68" s="15" t="n">
        <f aca="false">VLOOKUP(BI68,RTS,2,0)</f>
        <v>0.02157</v>
      </c>
      <c r="BK68" s="5" t="n">
        <f aca="false">(1/(1+BJ68))^BI68</f>
        <v>0.25517588801742</v>
      </c>
      <c r="BL68" s="5" t="n">
        <f aca="false">IF($C68&gt;Eindleeftijd,1,VLOOKUP($C68,Ervaringssterfte,3,0))</f>
        <v>1</v>
      </c>
      <c r="BM68" s="5" t="n">
        <f aca="false">IF($C68&gt;Eindleeftijd,1,VLOOKUP($C68,qy,$B68-StartjaarTafels+2,0))</f>
        <v>0.355850425381128</v>
      </c>
      <c r="BN68" s="5" t="n">
        <f aca="false">1-BL68*BM68</f>
        <v>0.644149574618872</v>
      </c>
      <c r="BO68" s="5" t="n">
        <f aca="false">IF($A68=1,BN68,BO67*BN68)</f>
        <v>0.0187657280195597</v>
      </c>
      <c r="BP68" s="5" t="n">
        <f aca="false">IF($D68&gt;Eindleeftijd,1,VLOOKUP($D68,Ervaringssterfte,4,0))</f>
        <v>1</v>
      </c>
      <c r="BQ68" s="5" t="n">
        <f aca="false">IF($D68&gt;Eindleeftijd,1,VLOOKUP($D68,qx,$B68-StartjaarTafels+2,0))</f>
        <v>0.4298531584</v>
      </c>
      <c r="BR68" s="5" t="n">
        <f aca="false">1-BP68*BQ68</f>
        <v>0.5701468416</v>
      </c>
      <c r="BS68" s="5" t="n">
        <f aca="false">IF($BI68=1,BR68,BS67*BR68)</f>
        <v>0.00230430667157853</v>
      </c>
      <c r="BT68" s="5" t="n">
        <f aca="false">$BK68*BS68*I68*G68</f>
        <v>0</v>
      </c>
      <c r="BU68" s="74" t="n">
        <f aca="false">BO68*BS68</f>
        <v>4.32419922724995E-005</v>
      </c>
      <c r="BV68" s="5" t="n">
        <f aca="false">BK68*BU68*I68*G68</f>
        <v>0</v>
      </c>
      <c r="BW68" s="9" t="n">
        <f aca="false">BT68-BV68</f>
        <v>0</v>
      </c>
      <c r="BX68" s="93" t="n">
        <f aca="false">IF(C68=StartLeeftijdJaarUitkering,1,IF(C68 &gt; StartLeeftijdJaarUitkering, BX67*BR68, VLOOKUP(C68,Gehuwdheid,3,0)))</f>
        <v>0.00249149708512148</v>
      </c>
      <c r="BY68" s="93" t="n">
        <f aca="false">IF(BI68=1,0,CA68*(BR68))</f>
        <v>0.00239101565777887</v>
      </c>
      <c r="BZ68" s="93" t="n">
        <f aca="false">(1-BN68)*BX68*IF(BI68=1,1,BO67)</f>
        <v>2.58289389637834E-005</v>
      </c>
      <c r="CA68" s="93" t="n">
        <f aca="false">IF(BI68=1,0,BZ67+BY67)</f>
        <v>0.0041936839482772</v>
      </c>
      <c r="CB68" s="93" t="n">
        <f aca="false">IF(BI68=1,0,CA68*BK67*I67*G67)</f>
        <v>0</v>
      </c>
      <c r="CC68" s="93" t="n">
        <f aca="false">$BK68*BO68*I68*G68</f>
        <v>0</v>
      </c>
      <c r="CD68" s="93" t="n">
        <f aca="false">1-BS68</f>
        <v>0.997695693328422</v>
      </c>
      <c r="CE68" s="93" t="n">
        <f aca="false">CC68*CD68</f>
        <v>0</v>
      </c>
      <c r="CF68" s="93" t="n">
        <f aca="false">IF(C68=StartLeeftijdJaarUitkering,1,IF($C68 &gt; StartLeeftijdJaarUitkering, CF67*BR68, VLOOKUP($C68,Gehuwdheid_ongehuwd,3,0)))</f>
        <v>0.00249149708512148</v>
      </c>
      <c r="CG68" s="93" t="n">
        <f aca="false">CC68*(1-BX68)</f>
        <v>0</v>
      </c>
      <c r="CH68" s="93" t="n">
        <f aca="false">CC68*(1-CF68)</f>
        <v>0</v>
      </c>
      <c r="CJ68" s="1" t="n">
        <f aca="false">BI68-1</f>
        <v>63</v>
      </c>
      <c r="CK68" s="15" t="n">
        <f aca="false">IF(CJ68=0,0,VLOOKUP(CJ68,RTS,2,0))</f>
        <v>0.02155</v>
      </c>
      <c r="CL68" s="5" t="n">
        <f aca="false">(1/(1+CK68))^CJ68</f>
        <v>0.261001755055343</v>
      </c>
      <c r="CM68" s="5" t="n">
        <f aca="false">IF(CJ68=0,0,IF($C68&gt;Eindleeftijd,1,VLOOKUP($C68-1,Ervaringssterfte,3,0)))</f>
        <v>1</v>
      </c>
      <c r="CN68" s="5" t="n">
        <f aca="false">IF(CJ68=0,0,IF($C68&gt;Eindleeftijd,1,VLOOKUP($C68-1,qy,$B68-1-StartjaarTafels+2,0)))</f>
        <v>0.334356094681868</v>
      </c>
      <c r="CO68" s="5" t="n">
        <f aca="false">1-CM68*CN68</f>
        <v>0.665643905318132</v>
      </c>
      <c r="CP68" s="5" t="n">
        <f aca="false">IF($CJ68=0,CO68,CP67*CO68)</f>
        <v>0.0291325629309977</v>
      </c>
      <c r="CQ68" s="5" t="n">
        <f aca="false">IF(CJ68=0,0,IF($D68&gt;Eindleeftijd,1,VLOOKUP($D68-1,Ervaringssterfte,4,0)))</f>
        <v>1</v>
      </c>
      <c r="CR68" s="5" t="n">
        <f aca="false">IF(CJ68=0,0,IF($D68&gt;Eindleeftijd,1,VLOOKUP($D68-1,qx,$B68-1-StartjaarTafels+2,0)))</f>
        <v>0.4117581306</v>
      </c>
      <c r="CS68" s="5" t="n">
        <f aca="false">1-CQ68*CR68</f>
        <v>0.5882418694</v>
      </c>
      <c r="CT68" s="5" t="n">
        <f aca="false">IF($CJ68=0,CS68,CT67*CS68)</f>
        <v>0.00404160209870139</v>
      </c>
      <c r="CU68" s="5" t="n">
        <f aca="false">IF(OR(Methode_partnerpensioen="Bepaald",C68&gt;=Eindleeftijd),1,VLOOKUP(C68-1,Gehuwdheid,3,0))</f>
        <v>1</v>
      </c>
      <c r="CV68" s="5" t="n">
        <f aca="false">$CL68*CT68*I68*G68*CU68</f>
        <v>0</v>
      </c>
      <c r="CW68" s="5" t="n">
        <f aca="false">CP68*CT68*CU68</f>
        <v>0.000117742227482471</v>
      </c>
      <c r="CX68" s="5" t="n">
        <f aca="false">CL68*CW68*I68*G68</f>
        <v>0</v>
      </c>
      <c r="CY68" s="9" t="n">
        <f aca="false">CV68-CX68</f>
        <v>0</v>
      </c>
      <c r="CZ68" s="93" t="n">
        <f aca="false">$CL68*CP68*I68*G68</f>
        <v>0</v>
      </c>
      <c r="DA68" s="93" t="n">
        <f aca="false">1-CT68</f>
        <v>0.995958397901299</v>
      </c>
      <c r="DB68" s="93" t="n">
        <f aca="false">CZ68*DA68</f>
        <v>0</v>
      </c>
      <c r="DC68" s="93" t="n">
        <f aca="false">IF(C68=StartLeeftijdJaarUitkering,1,IF($C68 &gt; StartLeeftijdJaarUitkering, DC67*CS68, VLOOKUP($C68,Gehuwdheid,3,0)))</f>
        <v>0.00433572490575582</v>
      </c>
      <c r="DD68" s="93" t="n">
        <f aca="false">IF(C68=StartLeeftijdJaarUitkering,1,IF($C68 &gt; StartLeeftijdJaarUitkering, DD67*CS68, VLOOKUP($C68,Gehuwdheid_ongehuwd,3,0)))</f>
        <v>0.00433572490575582</v>
      </c>
      <c r="DE68" s="93" t="n">
        <f aca="false">CZ68*(1-DC68)</f>
        <v>0</v>
      </c>
      <c r="DF68" s="93" t="n">
        <f aca="false">CZ68*(1-DD68)</f>
        <v>0</v>
      </c>
    </row>
    <row r="69" customFormat="false" ht="15" hidden="false" customHeight="true" outlineLevel="0" collapsed="false">
      <c r="A69" s="1" t="n">
        <f aca="false">A68+1</f>
        <v>65</v>
      </c>
      <c r="B69" s="1" t="n">
        <f aca="false">IF(A69=1,Berekeningsjaar,B68+1)</f>
        <v>2090</v>
      </c>
      <c r="C69" s="1" t="n">
        <f aca="false">IF(A69=1,LeeftijdJaarBerDatum,C68+1)</f>
        <v>105</v>
      </c>
      <c r="D69" s="1" t="n">
        <f aca="false">C69+Leeftijdsverschil_vm</f>
        <v>107</v>
      </c>
      <c r="E69" s="1" t="n">
        <f aca="false">C69-Leeftijdsverschil_mv</f>
        <v>102</v>
      </c>
      <c r="F69" s="5" t="n">
        <f aca="false">MIN(1,A69/Spreidingsduur)</f>
        <v>1</v>
      </c>
      <c r="G69" s="5" t="n">
        <f aca="false">IF(OR(AND(Coverage="BijzPP_voor",C69&gt;GrensLeeftijdDekking-1),AND(Coverage="BijzPP_na",C69&lt;GrensLeeftijdDekking)),0,IF(IsLevenslang,1,IF(D69&lt;EindLeeftijdJaarUitkering,1,0)))</f>
        <v>0</v>
      </c>
      <c r="H69" s="5" t="n">
        <f aca="false">IF(OR(AND(Coverage="BijzPP_voor",C69&gt;GrensLeeftijdDekking-1),AND(Coverage="BijzPP_na",C69&lt;GrensLeeftijdDekking)),0,IF(IsLevenslang,1,IF(E69&lt;EindLeeftijdJaarUitkering,1,0)))</f>
        <v>0</v>
      </c>
      <c r="I69" s="5" t="n">
        <f aca="false">(IF(StijgendeFunctieMeenemen=SchalingsfactorMeenemen,1,0)+IF(OR(StijgendeFunctieMeenemen,SchalingsfactorMeenemen),IF(StijgendeFunctieMeenemen,F69,0)*IF(SchalingsfactorMeenemen,SchalingsfactorPercentage,1),0))*(1+StijgingDalingUitkering)^(B69-1)</f>
        <v>11.6511607167637</v>
      </c>
      <c r="K69" s="1" t="n">
        <f aca="false">A69</f>
        <v>65</v>
      </c>
      <c r="L69" s="15" t="n">
        <f aca="false">VLOOKUP(K69,RTS,2,0)</f>
        <v>0.0216</v>
      </c>
      <c r="M69" s="5" t="n">
        <f aca="false">(1/(1+L69))^K69</f>
        <v>0.249311621539978</v>
      </c>
      <c r="N69" s="5" t="n">
        <f aca="false">IF($C69&gt;Eindleeftijd,1,VLOOKUP($C69,Ervaringssterfte,2,0))</f>
        <v>1</v>
      </c>
      <c r="O69" s="5" t="n">
        <f aca="false">IF($C69&gt;Eindleeftijd,1,VLOOKUP($C69,qx,$B69-StartjaarTafels+2,0))</f>
        <v>0.4096254101</v>
      </c>
      <c r="P69" s="5" t="n">
        <f aca="false">1-N69*O69</f>
        <v>0.5903745899</v>
      </c>
      <c r="Q69" s="5" t="n">
        <f aca="false">IF($K69=1,P69,Q68*P69)</f>
        <v>0.00419788726134961</v>
      </c>
      <c r="R69" s="5" t="n">
        <f aca="false">IF($E69&gt;Eindleeftijd,1,VLOOKUP($E69,Ervaringssterfte,5,0))</f>
        <v>1</v>
      </c>
      <c r="S69" s="74" t="n">
        <f aca="false">IF($E69&gt;Eindleeftijd,1,VLOOKUP($E69,qy,$B69-StartjaarTafels+2,0))</f>
        <v>0.307791124447242</v>
      </c>
      <c r="T69" s="5" t="n">
        <f aca="false">1-R69*S69</f>
        <v>0.692208875552758</v>
      </c>
      <c r="U69" s="5" t="n">
        <f aca="false">IF($K69=1,T69,U68*T69)</f>
        <v>0.0484040286977686</v>
      </c>
      <c r="V69" s="5" t="n">
        <f aca="false">$M69*U69*I69*H69</f>
        <v>0</v>
      </c>
      <c r="W69" s="92" t="n">
        <f aca="false">Q69*U69</f>
        <v>0.000203194655468364</v>
      </c>
      <c r="X69" s="5" t="n">
        <f aca="false">M69*W69*I69*H69</f>
        <v>0</v>
      </c>
      <c r="Y69" s="9" t="n">
        <f aca="false">V69-X69</f>
        <v>0</v>
      </c>
      <c r="Z69" s="93" t="n">
        <f aca="false">IF(C69=StartLeeftijdJaarUitkering,1,IF(C69 &gt; StartLeeftijdJaarUitkering, Z68*T69, VLOOKUP(C69,Gehuwdheid,2,0)))</f>
        <v>0.0501505533050277</v>
      </c>
      <c r="AA69" s="93" t="n">
        <f aca="false">IF(K69=1,0,AC69*(T69))</f>
        <v>0.0492618460995851</v>
      </c>
      <c r="AB69" s="93" t="n">
        <f aca="false">(1-P69)*Z69*IF(K69=1,1,Q68)</f>
        <v>0.000146071581772104</v>
      </c>
      <c r="AC69" s="93" t="n">
        <f aca="false">IF(K69=1,0,AB68+AA68)</f>
        <v>0.0711661578454154</v>
      </c>
      <c r="AD69" s="93" t="n">
        <f aca="false">IF(K69=1,0,AC69*M68*I68*H68)</f>
        <v>0</v>
      </c>
      <c r="AE69" s="93" t="n">
        <f aca="false">$M69*Q69*I69*H69</f>
        <v>0</v>
      </c>
      <c r="AF69" s="93" t="n">
        <f aca="false">1-U69</f>
        <v>0.951595971302231</v>
      </c>
      <c r="AG69" s="93" t="n">
        <f aca="false">AE69*AF69</f>
        <v>0</v>
      </c>
      <c r="AH69" s="93" t="n">
        <f aca="false">IF(C69=StartLeeftijdJaarUitkering,1,IF(C69 &gt; StartLeeftijdJaarUitkering, AH68*T69, VLOOKUP(C69,Gehuwdheid_ongehuwd,2,0)))</f>
        <v>0.0501505533050277</v>
      </c>
      <c r="AI69" s="93" t="n">
        <f aca="false">AE69*(1-Z69)</f>
        <v>0</v>
      </c>
      <c r="AJ69" s="93" t="n">
        <f aca="false">AE69*(1-AH69)</f>
        <v>0</v>
      </c>
      <c r="AL69" s="1" t="n">
        <f aca="false">K69-1</f>
        <v>64</v>
      </c>
      <c r="AM69" s="15" t="n">
        <f aca="false">IF(AL69=0,0,VLOOKUP(AL69,RTS,2,0))</f>
        <v>0.02157</v>
      </c>
      <c r="AN69" s="5" t="n">
        <f aca="false">(1/(1+AM69))^AL69</f>
        <v>0.25517588801742</v>
      </c>
      <c r="AO69" s="5" t="n">
        <f aca="false">IF(AL69=0,0,IF($C69&gt;Eindleeftijd,1,VLOOKUP($C69-1,Ervaringssterfte,2,0)))</f>
        <v>1</v>
      </c>
      <c r="AP69" s="5" t="n">
        <f aca="false">IF(AL69=0,0,IF($C69&gt;Eindleeftijd,1,VLOOKUP($C69-1,qx,$B69-1-StartjaarTafels+2,0)))</f>
        <v>0.3903726645</v>
      </c>
      <c r="AQ69" s="5" t="n">
        <f aca="false">1-AO69*AP69</f>
        <v>0.6096273355</v>
      </c>
      <c r="AR69" s="5" t="n">
        <f aca="false">IF($AL69=0,AQ69,AR68*AQ69)</f>
        <v>0.00711054868072941</v>
      </c>
      <c r="AS69" s="5" t="n">
        <f aca="false">IF(AL69=0,0,IF($E69&gt;Eindleeftijd,1,VLOOKUP($E69-1,Ervaringssterfte,5,0)))</f>
        <v>1</v>
      </c>
      <c r="AT69" s="5" t="n">
        <f aca="false">IF(AL69=0,0,IF($E69&gt;Eindleeftijd,1,VLOOKUP($E69-1,qy,$B69-1-StartjaarTafels+2,0)))</f>
        <v>0.285052462721734</v>
      </c>
      <c r="AU69" s="5" t="n">
        <f aca="false">1-AS69*AT69</f>
        <v>0.714947537278266</v>
      </c>
      <c r="AV69" s="5" t="n">
        <f aca="false">IF($AL69=0,AU69,AV68*AU69)</f>
        <v>0.0699269113807823</v>
      </c>
      <c r="AW69" s="5" t="n">
        <f aca="false">$AN69*AV69*I69*H69</f>
        <v>0</v>
      </c>
      <c r="AX69" s="5" t="n">
        <f aca="false">AR69*AV69</f>
        <v>0.000497218707466104</v>
      </c>
      <c r="AY69" s="5" t="n">
        <f aca="false">AN69*AX69*I69*H69</f>
        <v>0</v>
      </c>
      <c r="AZ69" s="9" t="n">
        <f aca="false">AW69-AY69</f>
        <v>0</v>
      </c>
      <c r="BA69" s="93" t="n">
        <f aca="false">$AN69*AR69*I69*H69</f>
        <v>0</v>
      </c>
      <c r="BB69" s="93" t="n">
        <f aca="false">1-AV69</f>
        <v>0.930073088619218</v>
      </c>
      <c r="BC69" s="93" t="n">
        <f aca="false">BA69*BB69</f>
        <v>0</v>
      </c>
      <c r="BD69" s="93" t="n">
        <f aca="false">IF(C69=StartLeeftijdJaarUitkering,1,IF($C69 &gt; StartLeeftijdJaarUitkering, BD68*AU69, VLOOKUP($C69,Gehuwdheid,2,0)))</f>
        <v>0.0722233515978952</v>
      </c>
      <c r="BE69" s="93" t="n">
        <f aca="false">IF(C69=StartLeeftijdJaarUitkering,1,IF($C69 &gt; StartLeeftijdJaarUitkering, BE68*AU69, VLOOKUP($C69,Gehuwdheid_ongehuwd,2,0)))</f>
        <v>0.0722233515978952</v>
      </c>
      <c r="BF69" s="93" t="n">
        <f aca="false">BA69*(1-BD69)</f>
        <v>0</v>
      </c>
      <c r="BG69" s="93" t="n">
        <f aca="false">BA69*(1-BE69)</f>
        <v>0</v>
      </c>
      <c r="BI69" s="1" t="n">
        <f aca="false">A69</f>
        <v>65</v>
      </c>
      <c r="BJ69" s="15" t="n">
        <f aca="false">VLOOKUP(BI69,RTS,2,0)</f>
        <v>0.0216</v>
      </c>
      <c r="BK69" s="5" t="n">
        <f aca="false">(1/(1+BJ69))^BI69</f>
        <v>0.249311621539978</v>
      </c>
      <c r="BL69" s="5" t="n">
        <f aca="false">IF($C69&gt;Eindleeftijd,1,VLOOKUP($C69,Ervaringssterfte,3,0))</f>
        <v>1</v>
      </c>
      <c r="BM69" s="5" t="n">
        <f aca="false">IF($C69&gt;Eindleeftijd,1,VLOOKUP($C69,qy,$B69-StartjaarTafels+2,0))</f>
        <v>0.376412772347494</v>
      </c>
      <c r="BN69" s="5" t="n">
        <f aca="false">1-BL69*BM69</f>
        <v>0.623587227652506</v>
      </c>
      <c r="BO69" s="5" t="n">
        <f aca="false">IF($A69=1,BN69,BO68*BN69)</f>
        <v>0.0117020683105982</v>
      </c>
      <c r="BP69" s="5" t="n">
        <f aca="false">IF($D69&gt;Eindleeftijd,1,VLOOKUP($D69,Ervaringssterfte,4,0))</f>
        <v>1</v>
      </c>
      <c r="BQ69" s="5" t="n">
        <f aca="false">IF($D69&gt;Eindleeftijd,1,VLOOKUP($D69,qx,$B69-StartjaarTafels+2,0))</f>
        <v>0.4467924082</v>
      </c>
      <c r="BR69" s="5" t="n">
        <f aca="false">1-BP69*BQ69</f>
        <v>0.5532075918</v>
      </c>
      <c r="BS69" s="5" t="n">
        <f aca="false">IF($BI69=1,BR69,BS68*BR69)</f>
        <v>0.00127475994455263</v>
      </c>
      <c r="BT69" s="5" t="n">
        <f aca="false">$BK69*BS69*I69*G69</f>
        <v>0</v>
      </c>
      <c r="BU69" s="74" t="n">
        <f aca="false">BO69*BS69</f>
        <v>1.49173279507692E-005</v>
      </c>
      <c r="BV69" s="5" t="n">
        <f aca="false">BK69*BU69*I69*G69</f>
        <v>0</v>
      </c>
      <c r="BW69" s="9" t="n">
        <f aca="false">BT69-BV69</f>
        <v>0</v>
      </c>
      <c r="BX69" s="93" t="n">
        <f aca="false">IF(C69=StartLeeftijdJaarUitkering,1,IF(C69 &gt; StartLeeftijdJaarUitkering, BX68*BR69, VLOOKUP(C69,Gehuwdheid,3,0)))</f>
        <v>0.00137831510243678</v>
      </c>
      <c r="BY69" s="93" t="n">
        <f aca="false">IF(BI69=1,0,CA69*(BR69))</f>
        <v>0.00133701677911884</v>
      </c>
      <c r="BZ69" s="93" t="n">
        <f aca="false">(1-BN69)*BX69*IF(BI69=1,1,BO68)</f>
        <v>9.73594885533579E-006</v>
      </c>
      <c r="CA69" s="93" t="n">
        <f aca="false">IF(BI69=1,0,BZ68+BY68)</f>
        <v>0.00241684459674265</v>
      </c>
      <c r="CB69" s="93" t="n">
        <f aca="false">IF(BI69=1,0,CA69*BK68*I68*G68)</f>
        <v>0</v>
      </c>
      <c r="CC69" s="93" t="n">
        <f aca="false">$BK69*BO69*I69*G69</f>
        <v>0</v>
      </c>
      <c r="CD69" s="93" t="n">
        <f aca="false">1-BS69</f>
        <v>0.998725240055447</v>
      </c>
      <c r="CE69" s="93" t="n">
        <f aca="false">CC69*CD69</f>
        <v>0</v>
      </c>
      <c r="CF69" s="93" t="n">
        <f aca="false">IF(C69=StartLeeftijdJaarUitkering,1,IF($C69 &gt; StartLeeftijdJaarUitkering, CF68*BR69, VLOOKUP($C69,Gehuwdheid_ongehuwd,3,0)))</f>
        <v>0.00137831510243678</v>
      </c>
      <c r="CG69" s="93" t="n">
        <f aca="false">CC69*(1-BX69)</f>
        <v>0</v>
      </c>
      <c r="CH69" s="93" t="n">
        <f aca="false">CC69*(1-CF69)</f>
        <v>0</v>
      </c>
      <c r="CJ69" s="1" t="n">
        <f aca="false">BI69-1</f>
        <v>64</v>
      </c>
      <c r="CK69" s="15" t="n">
        <f aca="false">IF(CJ69=0,0,VLOOKUP(CJ69,RTS,2,0))</f>
        <v>0.02157</v>
      </c>
      <c r="CL69" s="5" t="n">
        <f aca="false">(1/(1+CK69))^CJ69</f>
        <v>0.25517588801742</v>
      </c>
      <c r="CM69" s="5" t="n">
        <f aca="false">IF(CJ69=0,0,IF($C69&gt;Eindleeftijd,1,VLOOKUP($C69-1,Ervaringssterfte,3,0)))</f>
        <v>1</v>
      </c>
      <c r="CN69" s="5" t="n">
        <f aca="false">IF(CJ69=0,0,IF($C69&gt;Eindleeftijd,1,VLOOKUP($C69-1,qy,$B69-1-StartjaarTafels+2,0)))</f>
        <v>0.355850425381128</v>
      </c>
      <c r="CO69" s="5" t="n">
        <f aca="false">1-CM69*CN69</f>
        <v>0.644149574618872</v>
      </c>
      <c r="CP69" s="5" t="n">
        <f aca="false">IF($CJ69=0,CO69,CP68*CO69)</f>
        <v>0.0187657280195597</v>
      </c>
      <c r="CQ69" s="5" t="n">
        <f aca="false">IF(CJ69=0,0,IF($D69&gt;Eindleeftijd,1,VLOOKUP($D69-1,Ervaringssterfte,4,0)))</f>
        <v>1</v>
      </c>
      <c r="CR69" s="5" t="n">
        <f aca="false">IF(CJ69=0,0,IF($D69&gt;Eindleeftijd,1,VLOOKUP($D69-1,qx,$B69-1-StartjaarTafels+2,0)))</f>
        <v>0.4298531584</v>
      </c>
      <c r="CS69" s="5" t="n">
        <f aca="false">1-CQ69*CR69</f>
        <v>0.5701468416</v>
      </c>
      <c r="CT69" s="5" t="n">
        <f aca="false">IF($CJ69=0,CS69,CT68*CS69)</f>
        <v>0.00230430667157853</v>
      </c>
      <c r="CU69" s="5" t="n">
        <f aca="false">IF(OR(Methode_partnerpensioen="Bepaald",C69&gt;=Eindleeftijd),1,VLOOKUP(C69-1,Gehuwdheid,3,0))</f>
        <v>1</v>
      </c>
      <c r="CV69" s="5" t="n">
        <f aca="false">$CL69*CT69*I69*G69*CU69</f>
        <v>0</v>
      </c>
      <c r="CW69" s="5" t="n">
        <f aca="false">CP69*CT69*CU69</f>
        <v>4.32419922724995E-005</v>
      </c>
      <c r="CX69" s="5" t="n">
        <f aca="false">CL69*CW69*I69*G69</f>
        <v>0</v>
      </c>
      <c r="CY69" s="9" t="n">
        <f aca="false">CV69-CX69</f>
        <v>0</v>
      </c>
      <c r="CZ69" s="93" t="n">
        <f aca="false">$CL69*CP69*I69*G69</f>
        <v>0</v>
      </c>
      <c r="DA69" s="93" t="n">
        <f aca="false">1-CT69</f>
        <v>0.997695693328422</v>
      </c>
      <c r="DB69" s="93" t="n">
        <f aca="false">CZ69*DA69</f>
        <v>0</v>
      </c>
      <c r="DC69" s="93" t="n">
        <f aca="false">IF(C69=StartLeeftijdJaarUitkering,1,IF($C69 &gt; StartLeeftijdJaarUitkering, DC68*CS69, VLOOKUP($C69,Gehuwdheid,3,0)))</f>
        <v>0.00247199986106314</v>
      </c>
      <c r="DD69" s="93" t="n">
        <f aca="false">IF(C69=StartLeeftijdJaarUitkering,1,IF($C69 &gt; StartLeeftijdJaarUitkering, DD68*CS69, VLOOKUP($C69,Gehuwdheid_ongehuwd,3,0)))</f>
        <v>0.00247199986106314</v>
      </c>
      <c r="DE69" s="93" t="n">
        <f aca="false">CZ69*(1-DC69)</f>
        <v>0</v>
      </c>
      <c r="DF69" s="93" t="n">
        <f aca="false">CZ69*(1-DD69)</f>
        <v>0</v>
      </c>
    </row>
    <row r="70" customFormat="false" ht="15" hidden="false" customHeight="true" outlineLevel="0" collapsed="false">
      <c r="A70" s="1" t="n">
        <f aca="false">A69+1</f>
        <v>66</v>
      </c>
      <c r="B70" s="1" t="n">
        <f aca="false">IF(A70=1,Berekeningsjaar,B69+1)</f>
        <v>2091</v>
      </c>
      <c r="C70" s="1" t="n">
        <f aca="false">IF(A70=1,LeeftijdJaarBerDatum,C69+1)</f>
        <v>106</v>
      </c>
      <c r="D70" s="1" t="n">
        <f aca="false">C70+Leeftijdsverschil_vm</f>
        <v>108</v>
      </c>
      <c r="E70" s="1" t="n">
        <f aca="false">C70-Leeftijdsverschil_mv</f>
        <v>103</v>
      </c>
      <c r="F70" s="5" t="n">
        <f aca="false">MIN(1,A70/Spreidingsduur)</f>
        <v>1</v>
      </c>
      <c r="G70" s="5" t="n">
        <f aca="false">IF(OR(AND(Coverage="BijzPP_voor",C70&gt;GrensLeeftijdDekking-1),AND(Coverage="BijzPP_na",C70&lt;GrensLeeftijdDekking)),0,IF(IsLevenslang,1,IF(D70&lt;EindLeeftijdJaarUitkering,1,0)))</f>
        <v>0</v>
      </c>
      <c r="H70" s="5" t="n">
        <f aca="false">IF(OR(AND(Coverage="BijzPP_voor",C70&gt;GrensLeeftijdDekking-1),AND(Coverage="BijzPP_na",C70&lt;GrensLeeftijdDekking)),0,IF(IsLevenslang,1,IF(E70&lt;EindLeeftijdJaarUitkering,1,0)))</f>
        <v>0</v>
      </c>
      <c r="I70" s="5" t="n">
        <f aca="false">(IF(StijgendeFunctieMeenemen=SchalingsfactorMeenemen,1,0)+IF(OR(StijgendeFunctieMeenemen,SchalingsfactorMeenemen),IF(StijgendeFunctieMeenemen,F70,0)*IF(SchalingsfactorMeenemen,SchalingsfactorPercentage,1),0))*(1+StijgingDalingUitkering)^(B70-1)</f>
        <v>11.6511607167637</v>
      </c>
      <c r="K70" s="1" t="n">
        <f aca="false">A70</f>
        <v>66</v>
      </c>
      <c r="L70" s="15" t="n">
        <f aca="false">VLOOKUP(K70,RTS,2,0)</f>
        <v>0.02163</v>
      </c>
      <c r="M70" s="5" t="n">
        <f aca="false">(1/(1+L70))^K70</f>
        <v>0.243567831518346</v>
      </c>
      <c r="N70" s="5" t="n">
        <f aca="false">IF($C70&gt;Eindleeftijd,1,VLOOKUP($C70,Ervaringssterfte,2,0))</f>
        <v>1</v>
      </c>
      <c r="O70" s="5" t="n">
        <f aca="false">IF($C70&gt;Eindleeftijd,1,VLOOKUP($C70,qx,$B70-StartjaarTafels+2,0))</f>
        <v>0.4278062754</v>
      </c>
      <c r="P70" s="5" t="n">
        <f aca="false">1-N70*O70</f>
        <v>0.5721937246</v>
      </c>
      <c r="Q70" s="5" t="n">
        <f aca="false">IF($K70=1,P70,Q69*P70)</f>
        <v>0.00240200474752253</v>
      </c>
      <c r="R70" s="5" t="n">
        <f aca="false">IF($E70&gt;Eindleeftijd,1,VLOOKUP($E70,Ervaringssterfte,5,0))</f>
        <v>1</v>
      </c>
      <c r="S70" s="74" t="n">
        <f aca="false">IF($E70&gt;Eindleeftijd,1,VLOOKUP($E70,qy,$B70-StartjaarTafels+2,0))</f>
        <v>0.330053626577328</v>
      </c>
      <c r="T70" s="5" t="n">
        <f aca="false">1-R70*S70</f>
        <v>0.669946373422672</v>
      </c>
      <c r="U70" s="5" t="n">
        <f aca="false">IF($K70=1,T70,U69*T70)</f>
        <v>0.032428103485117</v>
      </c>
      <c r="V70" s="5" t="n">
        <f aca="false">$M70*U70*I70*H70</f>
        <v>0</v>
      </c>
      <c r="W70" s="92" t="n">
        <f aca="false">Q70*U70</f>
        <v>7.78924585244029E-005</v>
      </c>
      <c r="X70" s="5" t="n">
        <f aca="false">M70*W70*I70*H70</f>
        <v>0</v>
      </c>
      <c r="Y70" s="9" t="n">
        <f aca="false">V70-X70</f>
        <v>0</v>
      </c>
      <c r="Z70" s="93" t="n">
        <f aca="false">IF(C70=StartLeeftijdJaarUitkering,1,IF(C70 &gt; StartLeeftijdJaarUitkering, Z69*T70, VLOOKUP(C70,Gehuwdheid,2,0)))</f>
        <v>0.0335981813118437</v>
      </c>
      <c r="AA70" s="93" t="n">
        <f aca="false">IF(K70=1,0,AC70*(T70))</f>
        <v>0.0331006552689912</v>
      </c>
      <c r="AB70" s="93" t="n">
        <f aca="false">(1-P70)*Z70*IF(K70=1,1,Q69)</f>
        <v>6.0338386314332E-005</v>
      </c>
      <c r="AC70" s="93" t="n">
        <f aca="false">IF(K70=1,0,AB69+AA69)</f>
        <v>0.0494079176813572</v>
      </c>
      <c r="AD70" s="93" t="n">
        <f aca="false">IF(K70=1,0,AC70*M69*I69*H69)</f>
        <v>0</v>
      </c>
      <c r="AE70" s="93" t="n">
        <f aca="false">$M70*Q70*I70*H70</f>
        <v>0</v>
      </c>
      <c r="AF70" s="93" t="n">
        <f aca="false">1-U70</f>
        <v>0.967571896514883</v>
      </c>
      <c r="AG70" s="93" t="n">
        <f aca="false">AE70*AF70</f>
        <v>0</v>
      </c>
      <c r="AH70" s="93" t="n">
        <f aca="false">IF(C70=StartLeeftijdJaarUitkering,1,IF(C70 &gt; StartLeeftijdJaarUitkering, AH69*T70, VLOOKUP(C70,Gehuwdheid_ongehuwd,2,0)))</f>
        <v>0.0335981813118437</v>
      </c>
      <c r="AI70" s="93" t="n">
        <f aca="false">AE70*(1-Z70)</f>
        <v>0</v>
      </c>
      <c r="AJ70" s="93" t="n">
        <f aca="false">AE70*(1-AH70)</f>
        <v>0</v>
      </c>
      <c r="AL70" s="1" t="n">
        <f aca="false">K70-1</f>
        <v>65</v>
      </c>
      <c r="AM70" s="15" t="n">
        <f aca="false">IF(AL70=0,0,VLOOKUP(AL70,RTS,2,0))</f>
        <v>0.0216</v>
      </c>
      <c r="AN70" s="5" t="n">
        <f aca="false">(1/(1+AM70))^AL70</f>
        <v>0.249311621539978</v>
      </c>
      <c r="AO70" s="5" t="n">
        <f aca="false">IF(AL70=0,0,IF($C70&gt;Eindleeftijd,1,VLOOKUP($C70-1,Ervaringssterfte,2,0)))</f>
        <v>1</v>
      </c>
      <c r="AP70" s="5" t="n">
        <f aca="false">IF(AL70=0,0,IF($C70&gt;Eindleeftijd,1,VLOOKUP($C70-1,qx,$B70-1-StartjaarTafels+2,0)))</f>
        <v>0.4096254101</v>
      </c>
      <c r="AQ70" s="5" t="n">
        <f aca="false">1-AO70*AP70</f>
        <v>0.5903745899</v>
      </c>
      <c r="AR70" s="5" t="n">
        <f aca="false">IF($AL70=0,AQ70,AR69*AQ70)</f>
        <v>0.00419788726134961</v>
      </c>
      <c r="AS70" s="5" t="n">
        <f aca="false">IF(AL70=0,0,IF($E70&gt;Eindleeftijd,1,VLOOKUP($E70-1,Ervaringssterfte,5,0)))</f>
        <v>1</v>
      </c>
      <c r="AT70" s="5" t="n">
        <f aca="false">IF(AL70=0,0,IF($E70&gt;Eindleeftijd,1,VLOOKUP($E70-1,qy,$B70-1-StartjaarTafels+2,0)))</f>
        <v>0.307791124447242</v>
      </c>
      <c r="AU70" s="5" t="n">
        <f aca="false">1-AS70*AT70</f>
        <v>0.692208875552758</v>
      </c>
      <c r="AV70" s="5" t="n">
        <f aca="false">IF($AL70=0,AU70,AV69*AU70)</f>
        <v>0.0484040286977686</v>
      </c>
      <c r="AW70" s="5" t="n">
        <f aca="false">$AN70*AV70*I70*H70</f>
        <v>0</v>
      </c>
      <c r="AX70" s="5" t="n">
        <f aca="false">AR70*AV70</f>
        <v>0.000203194655468364</v>
      </c>
      <c r="AY70" s="5" t="n">
        <f aca="false">AN70*AX70*I70*H70</f>
        <v>0</v>
      </c>
      <c r="AZ70" s="9" t="n">
        <f aca="false">AW70-AY70</f>
        <v>0</v>
      </c>
      <c r="BA70" s="93" t="n">
        <f aca="false">$AN70*AR70*I70*H70</f>
        <v>0</v>
      </c>
      <c r="BB70" s="93" t="n">
        <f aca="false">1-AV70</f>
        <v>0.951595971302231</v>
      </c>
      <c r="BC70" s="93" t="n">
        <f aca="false">BA70*BB70</f>
        <v>0</v>
      </c>
      <c r="BD70" s="93" t="n">
        <f aca="false">IF(C70=StartLeeftijdJaarUitkering,1,IF($C70 &gt; StartLeeftijdJaarUitkering, BD69*AU70, VLOOKUP($C70,Gehuwdheid,2,0)))</f>
        <v>0.0499936449982305</v>
      </c>
      <c r="BE70" s="93" t="n">
        <f aca="false">IF(C70=StartLeeftijdJaarUitkering,1,IF($C70 &gt; StartLeeftijdJaarUitkering, BE69*AU70, VLOOKUP($C70,Gehuwdheid_ongehuwd,2,0)))</f>
        <v>0.0499936449982305</v>
      </c>
      <c r="BF70" s="93" t="n">
        <f aca="false">BA70*(1-BD70)</f>
        <v>0</v>
      </c>
      <c r="BG70" s="93" t="n">
        <f aca="false">BA70*(1-BE70)</f>
        <v>0</v>
      </c>
      <c r="BI70" s="1" t="n">
        <f aca="false">A70</f>
        <v>66</v>
      </c>
      <c r="BJ70" s="15" t="n">
        <f aca="false">VLOOKUP(BI70,RTS,2,0)</f>
        <v>0.02163</v>
      </c>
      <c r="BK70" s="5" t="n">
        <f aca="false">(1/(1+BJ70))^BI70</f>
        <v>0.243567831518346</v>
      </c>
      <c r="BL70" s="5" t="n">
        <f aca="false">IF($C70&gt;Eindleeftijd,1,VLOOKUP($C70,Ervaringssterfte,3,0))</f>
        <v>1</v>
      </c>
      <c r="BM70" s="5" t="n">
        <f aca="false">IF($C70&gt;Eindleeftijd,1,VLOOKUP($C70,qy,$B70-StartjaarTafels+2,0))</f>
        <v>0.395897552429387</v>
      </c>
      <c r="BN70" s="5" t="n">
        <f aca="false">1-BL70*BM70</f>
        <v>0.604102447570613</v>
      </c>
      <c r="BO70" s="5" t="n">
        <f aca="false">IF($A70=1,BN70,BO69*BN70)</f>
        <v>0.00706924810807086</v>
      </c>
      <c r="BP70" s="5" t="n">
        <f aca="false">IF($D70&gt;Eindleeftijd,1,VLOOKUP($D70,Ervaringssterfte,4,0))</f>
        <v>1</v>
      </c>
      <c r="BQ70" s="5" t="n">
        <f aca="false">IF($D70&gt;Eindleeftijd,1,VLOOKUP($D70,qx,$B70-StartjaarTafels+2,0))</f>
        <v>0.462530667</v>
      </c>
      <c r="BR70" s="5" t="n">
        <f aca="false">1-BP70*BQ70</f>
        <v>0.537469333</v>
      </c>
      <c r="BS70" s="5" t="n">
        <f aca="false">IF($BI70=1,BR70,BS69*BR70)</f>
        <v>0.00068514437713382</v>
      </c>
      <c r="BT70" s="5" t="n">
        <f aca="false">$BK70*BS70*I70*G70</f>
        <v>0</v>
      </c>
      <c r="BU70" s="74" t="n">
        <f aca="false">BO70*BS70</f>
        <v>4.84345559180864E-006</v>
      </c>
      <c r="BV70" s="5" t="n">
        <f aca="false">BK70*BU70*I70*G70</f>
        <v>0</v>
      </c>
      <c r="BW70" s="9" t="n">
        <f aca="false">BT70-BV70</f>
        <v>0</v>
      </c>
      <c r="BX70" s="93" t="n">
        <f aca="false">IF(C70=StartLeeftijdJaarUitkering,1,IF(C70 &gt; StartLeeftijdJaarUitkering, BX69*BR70, VLOOKUP(C70,Gehuwdheid,3,0)))</f>
        <v>0.00074080209877052</v>
      </c>
      <c r="BY70" s="93" t="n">
        <f aca="false">IF(BI70=1,0,CA70*(BR70))</f>
        <v>0.000723838290420212</v>
      </c>
      <c r="BZ70" s="93" t="n">
        <f aca="false">(1-BN70)*BX70*IF(BI70=1,1,BO69)</f>
        <v>3.43200292925869E-006</v>
      </c>
      <c r="CA70" s="93" t="n">
        <f aca="false">IF(BI70=1,0,BZ69+BY69)</f>
        <v>0.00134675272797418</v>
      </c>
      <c r="CB70" s="93" t="n">
        <f aca="false">IF(BI70=1,0,CA70*BK69*I69*G69)</f>
        <v>0</v>
      </c>
      <c r="CC70" s="93" t="n">
        <f aca="false">$BK70*BO70*I70*G70</f>
        <v>0</v>
      </c>
      <c r="CD70" s="93" t="n">
        <f aca="false">1-BS70</f>
        <v>0.999314855622866</v>
      </c>
      <c r="CE70" s="93" t="n">
        <f aca="false">CC70*CD70</f>
        <v>0</v>
      </c>
      <c r="CF70" s="93" t="n">
        <f aca="false">IF(C70=StartLeeftijdJaarUitkering,1,IF($C70 &gt; StartLeeftijdJaarUitkering, CF69*BR70, VLOOKUP($C70,Gehuwdheid_ongehuwd,3,0)))</f>
        <v>0.00074080209877052</v>
      </c>
      <c r="CG70" s="93" t="n">
        <f aca="false">CC70*(1-BX70)</f>
        <v>0</v>
      </c>
      <c r="CH70" s="93" t="n">
        <f aca="false">CC70*(1-CF70)</f>
        <v>0</v>
      </c>
      <c r="CJ70" s="1" t="n">
        <f aca="false">BI70-1</f>
        <v>65</v>
      </c>
      <c r="CK70" s="15" t="n">
        <f aca="false">IF(CJ70=0,0,VLOOKUP(CJ70,RTS,2,0))</f>
        <v>0.0216</v>
      </c>
      <c r="CL70" s="5" t="n">
        <f aca="false">(1/(1+CK70))^CJ70</f>
        <v>0.249311621539978</v>
      </c>
      <c r="CM70" s="5" t="n">
        <f aca="false">IF(CJ70=0,0,IF($C70&gt;Eindleeftijd,1,VLOOKUP($C70-1,Ervaringssterfte,3,0)))</f>
        <v>1</v>
      </c>
      <c r="CN70" s="5" t="n">
        <f aca="false">IF(CJ70=0,0,IF($C70&gt;Eindleeftijd,1,VLOOKUP($C70-1,qy,$B70-1-StartjaarTafels+2,0)))</f>
        <v>0.376412772347494</v>
      </c>
      <c r="CO70" s="5" t="n">
        <f aca="false">1-CM70*CN70</f>
        <v>0.623587227652506</v>
      </c>
      <c r="CP70" s="5" t="n">
        <f aca="false">IF($CJ70=0,CO70,CP69*CO70)</f>
        <v>0.0117020683105982</v>
      </c>
      <c r="CQ70" s="5" t="n">
        <f aca="false">IF(CJ70=0,0,IF($D70&gt;Eindleeftijd,1,VLOOKUP($D70-1,Ervaringssterfte,4,0)))</f>
        <v>1</v>
      </c>
      <c r="CR70" s="5" t="n">
        <f aca="false">IF(CJ70=0,0,IF($D70&gt;Eindleeftijd,1,VLOOKUP($D70-1,qx,$B70-1-StartjaarTafels+2,0)))</f>
        <v>0.4467924082</v>
      </c>
      <c r="CS70" s="5" t="n">
        <f aca="false">1-CQ70*CR70</f>
        <v>0.5532075918</v>
      </c>
      <c r="CT70" s="5" t="n">
        <f aca="false">IF($CJ70=0,CS70,CT69*CS70)</f>
        <v>0.00127475994455263</v>
      </c>
      <c r="CU70" s="5" t="n">
        <f aca="false">IF(OR(Methode_partnerpensioen="Bepaald",C70&gt;=Eindleeftijd),1,VLOOKUP(C70-1,Gehuwdheid,3,0))</f>
        <v>1</v>
      </c>
      <c r="CV70" s="5" t="n">
        <f aca="false">$CL70*CT70*I70*G70*CU70</f>
        <v>0</v>
      </c>
      <c r="CW70" s="5" t="n">
        <f aca="false">CP70*CT70*CU70</f>
        <v>1.49173279507692E-005</v>
      </c>
      <c r="CX70" s="5" t="n">
        <f aca="false">CL70*CW70*I70*G70</f>
        <v>0</v>
      </c>
      <c r="CY70" s="9" t="n">
        <f aca="false">CV70-CX70</f>
        <v>0</v>
      </c>
      <c r="CZ70" s="93" t="n">
        <f aca="false">$CL70*CP70*I70*G70</f>
        <v>0</v>
      </c>
      <c r="DA70" s="93" t="n">
        <f aca="false">1-CT70</f>
        <v>0.998725240055447</v>
      </c>
      <c r="DB70" s="93" t="n">
        <f aca="false">CZ70*DA70</f>
        <v>0</v>
      </c>
      <c r="DC70" s="93" t="n">
        <f aca="false">IF(C70=StartLeeftijdJaarUitkering,1,IF($C70 &gt; StartLeeftijdJaarUitkering, DC69*CS70, VLOOKUP($C70,Gehuwdheid,3,0)))</f>
        <v>0.00136752909006867</v>
      </c>
      <c r="DD70" s="93" t="n">
        <f aca="false">IF(C70=StartLeeftijdJaarUitkering,1,IF($C70 &gt; StartLeeftijdJaarUitkering, DD69*CS70, VLOOKUP($C70,Gehuwdheid_ongehuwd,3,0)))</f>
        <v>0.00136752909006867</v>
      </c>
      <c r="DE70" s="93" t="n">
        <f aca="false">CZ70*(1-DC70)</f>
        <v>0</v>
      </c>
      <c r="DF70" s="93" t="n">
        <f aca="false">CZ70*(1-DD70)</f>
        <v>0</v>
      </c>
    </row>
    <row r="71" customFormat="false" ht="15" hidden="false" customHeight="true" outlineLevel="0" collapsed="false">
      <c r="A71" s="1" t="n">
        <f aca="false">A70+1</f>
        <v>67</v>
      </c>
      <c r="B71" s="1" t="n">
        <f aca="false">IF(A71=1,Berekeningsjaar,B70+1)</f>
        <v>2092</v>
      </c>
      <c r="C71" s="1" t="n">
        <f aca="false">IF(A71=1,LeeftijdJaarBerDatum,C70+1)</f>
        <v>107</v>
      </c>
      <c r="D71" s="1" t="n">
        <f aca="false">C71+Leeftijdsverschil_vm</f>
        <v>109</v>
      </c>
      <c r="E71" s="1" t="n">
        <f aca="false">C71-Leeftijdsverschil_mv</f>
        <v>104</v>
      </c>
      <c r="F71" s="5" t="n">
        <f aca="false">MIN(1,A71/Spreidingsduur)</f>
        <v>1</v>
      </c>
      <c r="G71" s="5" t="n">
        <f aca="false">IF(OR(AND(Coverage="BijzPP_voor",C71&gt;GrensLeeftijdDekking-1),AND(Coverage="BijzPP_na",C71&lt;GrensLeeftijdDekking)),0,IF(IsLevenslang,1,IF(D71&lt;EindLeeftijdJaarUitkering,1,0)))</f>
        <v>0</v>
      </c>
      <c r="H71" s="5" t="n">
        <f aca="false">IF(OR(AND(Coverage="BijzPP_voor",C71&gt;GrensLeeftijdDekking-1),AND(Coverage="BijzPP_na",C71&lt;GrensLeeftijdDekking)),0,IF(IsLevenslang,1,IF(E71&lt;EindLeeftijdJaarUitkering,1,0)))</f>
        <v>0</v>
      </c>
      <c r="I71" s="5" t="n">
        <f aca="false">(IF(StijgendeFunctieMeenemen=SchalingsfactorMeenemen,1,0)+IF(OR(StijgendeFunctieMeenemen,SchalingsfactorMeenemen),IF(StijgendeFunctieMeenemen,F71,0)*IF(SchalingsfactorMeenemen,SchalingsfactorPercentage,1),0))*(1+StijgingDalingUitkering)^(B71-1)</f>
        <v>11.6511607167637</v>
      </c>
      <c r="K71" s="1" t="n">
        <f aca="false">A71</f>
        <v>67</v>
      </c>
      <c r="L71" s="15" t="n">
        <f aca="false">VLOOKUP(K71,RTS,2,0)</f>
        <v>0.02165</v>
      </c>
      <c r="M71" s="5" t="n">
        <f aca="false">(1/(1+L71))^K71</f>
        <v>0.238098502707673</v>
      </c>
      <c r="N71" s="5" t="n">
        <f aca="false">IF($C71&gt;Eindleeftijd,1,VLOOKUP($C71,Ervaringssterfte,2,0))</f>
        <v>1</v>
      </c>
      <c r="O71" s="5" t="n">
        <f aca="false">IF($C71&gt;Eindleeftijd,1,VLOOKUP($C71,qx,$B71-StartjaarTafels+2,0))</f>
        <v>0.4448354536</v>
      </c>
      <c r="P71" s="5" t="n">
        <f aca="false">1-N71*O71</f>
        <v>0.5551645464</v>
      </c>
      <c r="Q71" s="5" t="n">
        <f aca="false">IF($K71=1,P71,Q70*P71)</f>
        <v>0.00133350787610899</v>
      </c>
      <c r="R71" s="5" t="n">
        <f aca="false">IF($E71&gt;Eindleeftijd,1,VLOOKUP($E71,Ervaringssterfte,5,0))</f>
        <v>1</v>
      </c>
      <c r="S71" s="74" t="n">
        <f aca="false">IF($E71&gt;Eindleeftijd,1,VLOOKUP($E71,qy,$B71-StartjaarTafels+2,0))</f>
        <v>0.351603789179129</v>
      </c>
      <c r="T71" s="5" t="n">
        <f aca="false">1-R71*S71</f>
        <v>0.648396210820871</v>
      </c>
      <c r="U71" s="5" t="n">
        <f aca="false">IF($K71=1,T71,U70*T71)</f>
        <v>0.021026259423857</v>
      </c>
      <c r="V71" s="5" t="n">
        <f aca="false">$M71*U71*I71*H71</f>
        <v>0</v>
      </c>
      <c r="W71" s="92" t="n">
        <f aca="false">Q71*U71</f>
        <v>2.80386825468242E-005</v>
      </c>
      <c r="X71" s="5" t="n">
        <f aca="false">M71*W71*I71*H71</f>
        <v>0</v>
      </c>
      <c r="Y71" s="9" t="n">
        <f aca="false">V71-X71</f>
        <v>0</v>
      </c>
      <c r="Z71" s="93" t="n">
        <f aca="false">IF(C71=StartLeeftijdJaarUitkering,1,IF(C71 &gt; StartLeeftijdJaarUitkering, Z70*T71, VLOOKUP(C71,Gehuwdheid,2,0)))</f>
        <v>0.0217849334530721</v>
      </c>
      <c r="AA71" s="93" t="n">
        <f aca="false">IF(K71=1,0,AC71*(T71))</f>
        <v>0.021501462633155</v>
      </c>
      <c r="AB71" s="93" t="n">
        <f aca="false">(1-P71)*Z71*IF(K71=1,1,Q70)</f>
        <v>2.32771332385596E-005</v>
      </c>
      <c r="AC71" s="93" t="n">
        <f aca="false">IF(K71=1,0,AB70+AA70)</f>
        <v>0.0331609936553055</v>
      </c>
      <c r="AD71" s="93" t="n">
        <f aca="false">IF(K71=1,0,AC71*M70*I70*H70)</f>
        <v>0</v>
      </c>
      <c r="AE71" s="93" t="n">
        <f aca="false">$M71*Q71*I71*H71</f>
        <v>0</v>
      </c>
      <c r="AF71" s="93" t="n">
        <f aca="false">1-U71</f>
        <v>0.978973740576143</v>
      </c>
      <c r="AG71" s="93" t="n">
        <f aca="false">AE71*AF71</f>
        <v>0</v>
      </c>
      <c r="AH71" s="93" t="n">
        <f aca="false">IF(C71=StartLeeftijdJaarUitkering,1,IF(C71 &gt; StartLeeftijdJaarUitkering, AH70*T71, VLOOKUP(C71,Gehuwdheid_ongehuwd,2,0)))</f>
        <v>0.0217849334530721</v>
      </c>
      <c r="AI71" s="93" t="n">
        <f aca="false">AE71*(1-Z71)</f>
        <v>0</v>
      </c>
      <c r="AJ71" s="93" t="n">
        <f aca="false">AE71*(1-AH71)</f>
        <v>0</v>
      </c>
      <c r="AL71" s="1" t="n">
        <f aca="false">K71-1</f>
        <v>66</v>
      </c>
      <c r="AM71" s="15" t="n">
        <f aca="false">IF(AL71=0,0,VLOOKUP(AL71,RTS,2,0))</f>
        <v>0.02163</v>
      </c>
      <c r="AN71" s="5" t="n">
        <f aca="false">(1/(1+AM71))^AL71</f>
        <v>0.243567831518346</v>
      </c>
      <c r="AO71" s="5" t="n">
        <f aca="false">IF(AL71=0,0,IF($C71&gt;Eindleeftijd,1,VLOOKUP($C71-1,Ervaringssterfte,2,0)))</f>
        <v>1</v>
      </c>
      <c r="AP71" s="5" t="n">
        <f aca="false">IF(AL71=0,0,IF($C71&gt;Eindleeftijd,1,VLOOKUP($C71-1,qx,$B71-1-StartjaarTafels+2,0)))</f>
        <v>0.4278062754</v>
      </c>
      <c r="AQ71" s="5" t="n">
        <f aca="false">1-AO71*AP71</f>
        <v>0.5721937246</v>
      </c>
      <c r="AR71" s="5" t="n">
        <f aca="false">IF($AL71=0,AQ71,AR70*AQ71)</f>
        <v>0.00240200474752253</v>
      </c>
      <c r="AS71" s="5" t="n">
        <f aca="false">IF(AL71=0,0,IF($E71&gt;Eindleeftijd,1,VLOOKUP($E71-1,Ervaringssterfte,5,0)))</f>
        <v>1</v>
      </c>
      <c r="AT71" s="5" t="n">
        <f aca="false">IF(AL71=0,0,IF($E71&gt;Eindleeftijd,1,VLOOKUP($E71-1,qy,$B71-1-StartjaarTafels+2,0)))</f>
        <v>0.330053626577328</v>
      </c>
      <c r="AU71" s="5" t="n">
        <f aca="false">1-AS71*AT71</f>
        <v>0.669946373422672</v>
      </c>
      <c r="AV71" s="5" t="n">
        <f aca="false">IF($AL71=0,AU71,AV70*AU71)</f>
        <v>0.032428103485117</v>
      </c>
      <c r="AW71" s="5" t="n">
        <f aca="false">$AN71*AV71*I71*H71</f>
        <v>0</v>
      </c>
      <c r="AX71" s="5" t="n">
        <f aca="false">AR71*AV71</f>
        <v>7.78924585244029E-005</v>
      </c>
      <c r="AY71" s="5" t="n">
        <f aca="false">AN71*AX71*I71*H71</f>
        <v>0</v>
      </c>
      <c r="AZ71" s="9" t="n">
        <f aca="false">AW71-AY71</f>
        <v>0</v>
      </c>
      <c r="BA71" s="93" t="n">
        <f aca="false">$AN71*AR71*I71*H71</f>
        <v>0</v>
      </c>
      <c r="BB71" s="93" t="n">
        <f aca="false">1-AV71</f>
        <v>0.967571896514883</v>
      </c>
      <c r="BC71" s="93" t="n">
        <f aca="false">BA71*BB71</f>
        <v>0</v>
      </c>
      <c r="BD71" s="93" t="n">
        <f aca="false">IF(C71=StartLeeftijdJaarUitkering,1,IF($C71 &gt; StartLeeftijdJaarUitkering, BD70*AU71, VLOOKUP($C71,Gehuwdheid,2,0)))</f>
        <v>0.033493061160745</v>
      </c>
      <c r="BE71" s="93" t="n">
        <f aca="false">IF(C71=StartLeeftijdJaarUitkering,1,IF($C71 &gt; StartLeeftijdJaarUitkering, BE70*AU71, VLOOKUP($C71,Gehuwdheid_ongehuwd,2,0)))</f>
        <v>0.033493061160745</v>
      </c>
      <c r="BF71" s="93" t="n">
        <f aca="false">BA71*(1-BD71)</f>
        <v>0</v>
      </c>
      <c r="BG71" s="93" t="n">
        <f aca="false">BA71*(1-BE71)</f>
        <v>0</v>
      </c>
      <c r="BI71" s="1" t="n">
        <f aca="false">A71</f>
        <v>67</v>
      </c>
      <c r="BJ71" s="15" t="n">
        <f aca="false">VLOOKUP(BI71,RTS,2,0)</f>
        <v>0.02165</v>
      </c>
      <c r="BK71" s="5" t="n">
        <f aca="false">(1/(1+BJ71))^BI71</f>
        <v>0.238098502707673</v>
      </c>
      <c r="BL71" s="5" t="n">
        <f aca="false">IF($C71&gt;Eindleeftijd,1,VLOOKUP($C71,Ervaringssterfte,3,0))</f>
        <v>1</v>
      </c>
      <c r="BM71" s="5" t="n">
        <f aca="false">IF($C71&gt;Eindleeftijd,1,VLOOKUP($C71,qy,$B71-StartjaarTafels+2,0))</f>
        <v>0.41420561162484</v>
      </c>
      <c r="BN71" s="5" t="n">
        <f aca="false">1-BL71*BM71</f>
        <v>0.58579438837516</v>
      </c>
      <c r="BO71" s="5" t="n">
        <f aca="false">IF($A71=1,BN71,BO70*BN71)</f>
        <v>0.00414112587173963</v>
      </c>
      <c r="BP71" s="5" t="n">
        <f aca="false">IF($D71&gt;Eindleeftijd,1,VLOOKUP($D71,Ervaringssterfte,4,0))</f>
        <v>1</v>
      </c>
      <c r="BQ71" s="5" t="n">
        <f aca="false">IF($D71&gt;Eindleeftijd,1,VLOOKUP($D71,qx,$B71-StartjaarTafels+2,0))</f>
        <v>0.4770521288</v>
      </c>
      <c r="BR71" s="5" t="n">
        <f aca="false">1-BP71*BQ71</f>
        <v>0.5229478712</v>
      </c>
      <c r="BS71" s="5" t="n">
        <f aca="false">IF($BI71=1,BR71,BS70*BR71)</f>
        <v>0.000358294793486781</v>
      </c>
      <c r="BT71" s="5" t="n">
        <f aca="false">$BK71*BS71*I71*G71</f>
        <v>0</v>
      </c>
      <c r="BU71" s="74" t="n">
        <f aca="false">BO71*BS71</f>
        <v>1.48374383901772E-006</v>
      </c>
      <c r="BV71" s="5" t="n">
        <f aca="false">BK71*BU71*I71*G71</f>
        <v>0</v>
      </c>
      <c r="BW71" s="9" t="n">
        <f aca="false">BT71-BV71</f>
        <v>0</v>
      </c>
      <c r="BX71" s="93" t="n">
        <f aca="false">IF(C71=StartLeeftijdJaarUitkering,1,IF(C71 &gt; StartLeeftijdJaarUitkering, BX70*BR71, VLOOKUP(C71,Gehuwdheid,3,0)))</f>
        <v>0.000387400880532536</v>
      </c>
      <c r="BY71" s="93" t="n">
        <f aca="false">IF(BI71=1,0,CA71*(BR71))</f>
        <v>0.000380324451694105</v>
      </c>
      <c r="BZ71" s="93" t="n">
        <f aca="false">(1-BN71)*BX71*IF(BI71=1,1,BO70)</f>
        <v>1.13435713266162E-006</v>
      </c>
      <c r="CA71" s="93" t="n">
        <f aca="false">IF(BI71=1,0,BZ70+BY70)</f>
        <v>0.000727270293349471</v>
      </c>
      <c r="CB71" s="93" t="n">
        <f aca="false">IF(BI71=1,0,CA71*BK70*I70*G70)</f>
        <v>0</v>
      </c>
      <c r="CC71" s="93" t="n">
        <f aca="false">$BK71*BO71*I71*G71</f>
        <v>0</v>
      </c>
      <c r="CD71" s="93" t="n">
        <f aca="false">1-BS71</f>
        <v>0.999641705206513</v>
      </c>
      <c r="CE71" s="93" t="n">
        <f aca="false">CC71*CD71</f>
        <v>0</v>
      </c>
      <c r="CF71" s="93" t="n">
        <f aca="false">IF(C71=StartLeeftijdJaarUitkering,1,IF($C71 &gt; StartLeeftijdJaarUitkering, CF70*BR71, VLOOKUP($C71,Gehuwdheid_ongehuwd,3,0)))</f>
        <v>0.000387400880532536</v>
      </c>
      <c r="CG71" s="93" t="n">
        <f aca="false">CC71*(1-BX71)</f>
        <v>0</v>
      </c>
      <c r="CH71" s="93" t="n">
        <f aca="false">CC71*(1-CF71)</f>
        <v>0</v>
      </c>
      <c r="CJ71" s="1" t="n">
        <f aca="false">BI71-1</f>
        <v>66</v>
      </c>
      <c r="CK71" s="15" t="n">
        <f aca="false">IF(CJ71=0,0,VLOOKUP(CJ71,RTS,2,0))</f>
        <v>0.02163</v>
      </c>
      <c r="CL71" s="5" t="n">
        <f aca="false">(1/(1+CK71))^CJ71</f>
        <v>0.243567831518346</v>
      </c>
      <c r="CM71" s="5" t="n">
        <f aca="false">IF(CJ71=0,0,IF($C71&gt;Eindleeftijd,1,VLOOKUP($C71-1,Ervaringssterfte,3,0)))</f>
        <v>1</v>
      </c>
      <c r="CN71" s="5" t="n">
        <f aca="false">IF(CJ71=0,0,IF($C71&gt;Eindleeftijd,1,VLOOKUP($C71-1,qy,$B71-1-StartjaarTafels+2,0)))</f>
        <v>0.395897552429387</v>
      </c>
      <c r="CO71" s="5" t="n">
        <f aca="false">1-CM71*CN71</f>
        <v>0.604102447570613</v>
      </c>
      <c r="CP71" s="5" t="n">
        <f aca="false">IF($CJ71=0,CO71,CP70*CO71)</f>
        <v>0.00706924810807086</v>
      </c>
      <c r="CQ71" s="5" t="n">
        <f aca="false">IF(CJ71=0,0,IF($D71&gt;Eindleeftijd,1,VLOOKUP($D71-1,Ervaringssterfte,4,0)))</f>
        <v>1</v>
      </c>
      <c r="CR71" s="5" t="n">
        <f aca="false">IF(CJ71=0,0,IF($D71&gt;Eindleeftijd,1,VLOOKUP($D71-1,qx,$B71-1-StartjaarTafels+2,0)))</f>
        <v>0.462530667</v>
      </c>
      <c r="CS71" s="5" t="n">
        <f aca="false">1-CQ71*CR71</f>
        <v>0.537469333</v>
      </c>
      <c r="CT71" s="5" t="n">
        <f aca="false">IF($CJ71=0,CS71,CT70*CS71)</f>
        <v>0.00068514437713382</v>
      </c>
      <c r="CU71" s="5" t="n">
        <f aca="false">IF(OR(Methode_partnerpensioen="Bepaald",C71&gt;=Eindleeftijd),1,VLOOKUP(C71-1,Gehuwdheid,3,0))</f>
        <v>1</v>
      </c>
      <c r="CV71" s="5" t="n">
        <f aca="false">$CL71*CT71*I71*G71*CU71</f>
        <v>0</v>
      </c>
      <c r="CW71" s="5" t="n">
        <f aca="false">CP71*CT71*CU71</f>
        <v>4.84345559180864E-006</v>
      </c>
      <c r="CX71" s="5" t="n">
        <f aca="false">CL71*CW71*I71*G71</f>
        <v>0</v>
      </c>
      <c r="CY71" s="9" t="n">
        <f aca="false">CV71-CX71</f>
        <v>0</v>
      </c>
      <c r="CZ71" s="93" t="n">
        <f aca="false">$CL71*CP71*I71*G71</f>
        <v>0</v>
      </c>
      <c r="DA71" s="93" t="n">
        <f aca="false">1-CT71</f>
        <v>0.999314855622866</v>
      </c>
      <c r="DB71" s="93" t="n">
        <f aca="false">CZ71*DA71</f>
        <v>0</v>
      </c>
      <c r="DC71" s="93" t="n">
        <f aca="false">IF(C71=StartLeeftijdJaarUitkering,1,IF($C71 &gt; StartLeeftijdJaarUitkering, DC70*CS71, VLOOKUP($C71,Gehuwdheid,3,0)))</f>
        <v>0.000735004947897307</v>
      </c>
      <c r="DD71" s="93" t="n">
        <f aca="false">IF(C71=StartLeeftijdJaarUitkering,1,IF($C71 &gt; StartLeeftijdJaarUitkering, DD70*CS71, VLOOKUP($C71,Gehuwdheid_ongehuwd,3,0)))</f>
        <v>0.000735004947897307</v>
      </c>
      <c r="DE71" s="93" t="n">
        <f aca="false">CZ71*(1-DC71)</f>
        <v>0</v>
      </c>
      <c r="DF71" s="93" t="n">
        <f aca="false">CZ71*(1-DD71)</f>
        <v>0</v>
      </c>
    </row>
    <row r="72" customFormat="false" ht="15" hidden="false" customHeight="true" outlineLevel="0" collapsed="false">
      <c r="A72" s="1" t="n">
        <f aca="false">A71+1</f>
        <v>68</v>
      </c>
      <c r="B72" s="1" t="n">
        <f aca="false">IF(A72=1,Berekeningsjaar,B71+1)</f>
        <v>2093</v>
      </c>
      <c r="C72" s="1" t="n">
        <f aca="false">IF(A72=1,LeeftijdJaarBerDatum,C71+1)</f>
        <v>108</v>
      </c>
      <c r="D72" s="1" t="n">
        <f aca="false">C72+Leeftijdsverschil_vm</f>
        <v>110</v>
      </c>
      <c r="E72" s="1" t="n">
        <f aca="false">C72-Leeftijdsverschil_mv</f>
        <v>105</v>
      </c>
      <c r="F72" s="5" t="n">
        <f aca="false">MIN(1,A72/Spreidingsduur)</f>
        <v>1</v>
      </c>
      <c r="G72" s="5" t="n">
        <f aca="false">IF(OR(AND(Coverage="BijzPP_voor",C72&gt;GrensLeeftijdDekking-1),AND(Coverage="BijzPP_na",C72&lt;GrensLeeftijdDekking)),0,IF(IsLevenslang,1,IF(D72&lt;EindLeeftijdJaarUitkering,1,0)))</f>
        <v>0</v>
      </c>
      <c r="H72" s="5" t="n">
        <f aca="false">IF(OR(AND(Coverage="BijzPP_voor",C72&gt;GrensLeeftijdDekking-1),AND(Coverage="BijzPP_na",C72&lt;GrensLeeftijdDekking)),0,IF(IsLevenslang,1,IF(E72&lt;EindLeeftijdJaarUitkering,1,0)))</f>
        <v>0</v>
      </c>
      <c r="I72" s="5" t="n">
        <f aca="false">(IF(StijgendeFunctieMeenemen=SchalingsfactorMeenemen,1,0)+IF(OR(StijgendeFunctieMeenemen,SchalingsfactorMeenemen),IF(StijgendeFunctieMeenemen,F72,0)*IF(SchalingsfactorMeenemen,SchalingsfactorPercentage,1),0))*(1+StijgingDalingUitkering)^(B72-1)</f>
        <v>11.6511607167637</v>
      </c>
      <c r="K72" s="1" t="n">
        <f aca="false">A72</f>
        <v>68</v>
      </c>
      <c r="L72" s="15" t="n">
        <f aca="false">VLOOKUP(K72,RTS,2,0)</f>
        <v>0.02168</v>
      </c>
      <c r="M72" s="5" t="n">
        <f aca="false">(1/(1+L72))^K72</f>
        <v>0.232588025338828</v>
      </c>
      <c r="N72" s="5" t="n">
        <f aca="false">IF($C72&gt;Eindleeftijd,1,VLOOKUP($C72,Ervaringssterfte,2,0))</f>
        <v>1</v>
      </c>
      <c r="O72" s="5" t="n">
        <f aca="false">IF($C72&gt;Eindleeftijd,1,VLOOKUP($C72,qx,$B72-StartjaarTafels+2,0))</f>
        <v>0.4606660351</v>
      </c>
      <c r="P72" s="5" t="n">
        <f aca="false">1-N72*O72</f>
        <v>0.5393339649</v>
      </c>
      <c r="Q72" s="5" t="n">
        <f aca="false">IF($K72=1,P72,Q71*P72)</f>
        <v>0.00071920609004724</v>
      </c>
      <c r="R72" s="5" t="n">
        <f aca="false">IF($E72&gt;Eindleeftijd,1,VLOOKUP($E72,Ervaringssterfte,5,0))</f>
        <v>1</v>
      </c>
      <c r="S72" s="74" t="n">
        <f aca="false">IF($E72&gt;Eindleeftijd,1,VLOOKUP($E72,qy,$B72-StartjaarTafels+2,0))</f>
        <v>0.37224652537621</v>
      </c>
      <c r="T72" s="5" t="n">
        <f aca="false">1-R72*S72</f>
        <v>0.62775347462379</v>
      </c>
      <c r="U72" s="5" t="n">
        <f aca="false">IF($K72=1,T72,U71*T72)</f>
        <v>0.0131993074116674</v>
      </c>
      <c r="V72" s="5" t="n">
        <f aca="false">$M72*U72*I72*H72</f>
        <v>0</v>
      </c>
      <c r="W72" s="92" t="n">
        <f aca="false">Q72*U72</f>
        <v>9.49302227487688E-006</v>
      </c>
      <c r="X72" s="5" t="n">
        <f aca="false">M72*W72*I72*H72</f>
        <v>0</v>
      </c>
      <c r="Y72" s="9" t="n">
        <f aca="false">V72-X72</f>
        <v>0</v>
      </c>
      <c r="Z72" s="93" t="n">
        <f aca="false">IF(C72=StartLeeftijdJaarUitkering,1,IF(C72 &gt; StartLeeftijdJaarUitkering, Z71*T72, VLOOKUP(C72,Gehuwdheid,2,0)))</f>
        <v>0.013675567669614</v>
      </c>
      <c r="AA72" s="93" t="n">
        <f aca="false">IF(K72=1,0,AC72*(T72))</f>
        <v>0.0135122301787264</v>
      </c>
      <c r="AB72" s="93" t="n">
        <f aca="false">(1-P72)*Z72*IF(K72=1,1,Q71)</f>
        <v>8.40092564485223E-006</v>
      </c>
      <c r="AC72" s="93" t="n">
        <f aca="false">IF(K72=1,0,AB71+AA71)</f>
        <v>0.0215247397663936</v>
      </c>
      <c r="AD72" s="93" t="n">
        <f aca="false">IF(K72=1,0,AC72*M71*I71*H71)</f>
        <v>0</v>
      </c>
      <c r="AE72" s="93" t="n">
        <f aca="false">$M72*Q72*I72*H72</f>
        <v>0</v>
      </c>
      <c r="AF72" s="93" t="n">
        <f aca="false">1-U72</f>
        <v>0.986800692588333</v>
      </c>
      <c r="AG72" s="93" t="n">
        <f aca="false">AE72*AF72</f>
        <v>0</v>
      </c>
      <c r="AH72" s="93" t="n">
        <f aca="false">IF(C72=StartLeeftijdJaarUitkering,1,IF(C72 &gt; StartLeeftijdJaarUitkering, AH71*T72, VLOOKUP(C72,Gehuwdheid_ongehuwd,2,0)))</f>
        <v>0.013675567669614</v>
      </c>
      <c r="AI72" s="93" t="n">
        <f aca="false">AE72*(1-Z72)</f>
        <v>0</v>
      </c>
      <c r="AJ72" s="93" t="n">
        <f aca="false">AE72*(1-AH72)</f>
        <v>0</v>
      </c>
      <c r="AL72" s="1" t="n">
        <f aca="false">K72-1</f>
        <v>67</v>
      </c>
      <c r="AM72" s="15" t="n">
        <f aca="false">IF(AL72=0,0,VLOOKUP(AL72,RTS,2,0))</f>
        <v>0.02165</v>
      </c>
      <c r="AN72" s="5" t="n">
        <f aca="false">(1/(1+AM72))^AL72</f>
        <v>0.238098502707673</v>
      </c>
      <c r="AO72" s="5" t="n">
        <f aca="false">IF(AL72=0,0,IF($C72&gt;Eindleeftijd,1,VLOOKUP($C72-1,Ervaringssterfte,2,0)))</f>
        <v>1</v>
      </c>
      <c r="AP72" s="5" t="n">
        <f aca="false">IF(AL72=0,0,IF($C72&gt;Eindleeftijd,1,VLOOKUP($C72-1,qx,$B72-1-StartjaarTafels+2,0)))</f>
        <v>0.4448354536</v>
      </c>
      <c r="AQ72" s="5" t="n">
        <f aca="false">1-AO72*AP72</f>
        <v>0.5551645464</v>
      </c>
      <c r="AR72" s="5" t="n">
        <f aca="false">IF($AL72=0,AQ72,AR71*AQ72)</f>
        <v>0.00133350787610899</v>
      </c>
      <c r="AS72" s="5" t="n">
        <f aca="false">IF(AL72=0,0,IF($E72&gt;Eindleeftijd,1,VLOOKUP($E72-1,Ervaringssterfte,5,0)))</f>
        <v>1</v>
      </c>
      <c r="AT72" s="5" t="n">
        <f aca="false">IF(AL72=0,0,IF($E72&gt;Eindleeftijd,1,VLOOKUP($E72-1,qy,$B72-1-StartjaarTafels+2,0)))</f>
        <v>0.351603789179129</v>
      </c>
      <c r="AU72" s="5" t="n">
        <f aca="false">1-AS72*AT72</f>
        <v>0.648396210820871</v>
      </c>
      <c r="AV72" s="5" t="n">
        <f aca="false">IF($AL72=0,AU72,AV71*AU72)</f>
        <v>0.021026259423857</v>
      </c>
      <c r="AW72" s="5" t="n">
        <f aca="false">$AN72*AV72*I72*H72</f>
        <v>0</v>
      </c>
      <c r="AX72" s="5" t="n">
        <f aca="false">AR72*AV72</f>
        <v>2.80386825468242E-005</v>
      </c>
      <c r="AY72" s="5" t="n">
        <f aca="false">AN72*AX72*I72*H72</f>
        <v>0</v>
      </c>
      <c r="AZ72" s="9" t="n">
        <f aca="false">AW72-AY72</f>
        <v>0</v>
      </c>
      <c r="BA72" s="93" t="n">
        <f aca="false">$AN72*AR72*I72*H72</f>
        <v>0</v>
      </c>
      <c r="BB72" s="93" t="n">
        <f aca="false">1-AV72</f>
        <v>0.978973740576143</v>
      </c>
      <c r="BC72" s="93" t="n">
        <f aca="false">BA72*BB72</f>
        <v>0</v>
      </c>
      <c r="BD72" s="93" t="n">
        <f aca="false">IF(C72=StartLeeftijdJaarUitkering,1,IF($C72 &gt; StartLeeftijdJaarUitkering, BD71*AU72, VLOOKUP($C72,Gehuwdheid,2,0)))</f>
        <v>0.0217167739454188</v>
      </c>
      <c r="BE72" s="93" t="n">
        <f aca="false">IF(C72=StartLeeftijdJaarUitkering,1,IF($C72 &gt; StartLeeftijdJaarUitkering, BE71*AU72, VLOOKUP($C72,Gehuwdheid_ongehuwd,2,0)))</f>
        <v>0.0217167739454188</v>
      </c>
      <c r="BF72" s="93" t="n">
        <f aca="false">BA72*(1-BD72)</f>
        <v>0</v>
      </c>
      <c r="BG72" s="93" t="n">
        <f aca="false">BA72*(1-BE72)</f>
        <v>0</v>
      </c>
      <c r="BI72" s="1" t="n">
        <f aca="false">A72</f>
        <v>68</v>
      </c>
      <c r="BJ72" s="15" t="n">
        <f aca="false">VLOOKUP(BI72,RTS,2,0)</f>
        <v>0.02168</v>
      </c>
      <c r="BK72" s="5" t="n">
        <f aca="false">(1/(1+BJ72))^BI72</f>
        <v>0.232588025338828</v>
      </c>
      <c r="BL72" s="5" t="n">
        <f aca="false">IF($C72&gt;Eindleeftijd,1,VLOOKUP($C72,Ervaringssterfte,3,0))</f>
        <v>1</v>
      </c>
      <c r="BM72" s="5" t="n">
        <f aca="false">IF($C72&gt;Eindleeftijd,1,VLOOKUP($C72,qy,$B72-StartjaarTafels+2,0))</f>
        <v>0.431281355630324</v>
      </c>
      <c r="BN72" s="5" t="n">
        <f aca="false">1-BL72*BM72</f>
        <v>0.568718644369676</v>
      </c>
      <c r="BO72" s="5" t="n">
        <f aca="false">IF($A72=1,BN72,BO71*BN72)</f>
        <v>0.00235513549193995</v>
      </c>
      <c r="BP72" s="5" t="n">
        <f aca="false">IF($D72&gt;Eindleeftijd,1,VLOOKUP($D72,Ervaringssterfte,4,0))</f>
        <v>1</v>
      </c>
      <c r="BQ72" s="5" t="n">
        <f aca="false">IF($D72&gt;Eindleeftijd,1,VLOOKUP($D72,qx,$B72-StartjaarTafels+2,0))</f>
        <v>0.490366169</v>
      </c>
      <c r="BR72" s="5" t="n">
        <f aca="false">1-BP72*BQ72</f>
        <v>0.509633831</v>
      </c>
      <c r="BS72" s="5" t="n">
        <f aca="false">IF($BI72=1,BR72,BS71*BR72)</f>
        <v>0.000182599148232022</v>
      </c>
      <c r="BT72" s="5" t="n">
        <f aca="false">$BK72*BS72*I72*G72</f>
        <v>0</v>
      </c>
      <c r="BU72" s="74" t="n">
        <f aca="false">BO72*BS72</f>
        <v>4.3004573479924E-007</v>
      </c>
      <c r="BV72" s="5" t="n">
        <f aca="false">BK72*BU72*I72*G72</f>
        <v>0</v>
      </c>
      <c r="BW72" s="9" t="n">
        <f aca="false">BT72-BV72</f>
        <v>0</v>
      </c>
      <c r="BX72" s="93" t="n">
        <f aca="false">IF(C72=StartLeeftijdJaarUitkering,1,IF(C72 &gt; StartLeeftijdJaarUitkering, BX71*BR72, VLOOKUP(C72,Gehuwdheid,3,0)))</f>
        <v>0.000197432594878569</v>
      </c>
      <c r="BY72" s="93" t="n">
        <f aca="false">IF(BI72=1,0,CA72*(BR72))</f>
        <v>0.000194404314111082</v>
      </c>
      <c r="BZ72" s="93" t="n">
        <f aca="false">(1-BN72)*BX72*IF(BI72=1,1,BO71)</f>
        <v>3.52612715112011E-007</v>
      </c>
      <c r="CA72" s="93" t="n">
        <f aca="false">IF(BI72=1,0,BZ71+BY71)</f>
        <v>0.000381458808826767</v>
      </c>
      <c r="CB72" s="93" t="n">
        <f aca="false">IF(BI72=1,0,CA72*BK71*I71*G71)</f>
        <v>0</v>
      </c>
      <c r="CC72" s="93" t="n">
        <f aca="false">$BK72*BO72*I72*G72</f>
        <v>0</v>
      </c>
      <c r="CD72" s="93" t="n">
        <f aca="false">1-BS72</f>
        <v>0.999817400851768</v>
      </c>
      <c r="CE72" s="93" t="n">
        <f aca="false">CC72*CD72</f>
        <v>0</v>
      </c>
      <c r="CF72" s="93" t="n">
        <f aca="false">IF(C72=StartLeeftijdJaarUitkering,1,IF($C72 &gt; StartLeeftijdJaarUitkering, CF71*BR72, VLOOKUP($C72,Gehuwdheid_ongehuwd,3,0)))</f>
        <v>0.000197432594878569</v>
      </c>
      <c r="CG72" s="93" t="n">
        <f aca="false">CC72*(1-BX72)</f>
        <v>0</v>
      </c>
      <c r="CH72" s="93" t="n">
        <f aca="false">CC72*(1-CF72)</f>
        <v>0</v>
      </c>
      <c r="CJ72" s="1" t="n">
        <f aca="false">BI72-1</f>
        <v>67</v>
      </c>
      <c r="CK72" s="15" t="n">
        <f aca="false">IF(CJ72=0,0,VLOOKUP(CJ72,RTS,2,0))</f>
        <v>0.02165</v>
      </c>
      <c r="CL72" s="5" t="n">
        <f aca="false">(1/(1+CK72))^CJ72</f>
        <v>0.238098502707673</v>
      </c>
      <c r="CM72" s="5" t="n">
        <f aca="false">IF(CJ72=0,0,IF($C72&gt;Eindleeftijd,1,VLOOKUP($C72-1,Ervaringssterfte,3,0)))</f>
        <v>1</v>
      </c>
      <c r="CN72" s="5" t="n">
        <f aca="false">IF(CJ72=0,0,IF($C72&gt;Eindleeftijd,1,VLOOKUP($C72-1,qy,$B72-1-StartjaarTafels+2,0)))</f>
        <v>0.41420561162484</v>
      </c>
      <c r="CO72" s="5" t="n">
        <f aca="false">1-CM72*CN72</f>
        <v>0.58579438837516</v>
      </c>
      <c r="CP72" s="5" t="n">
        <f aca="false">IF($CJ72=0,CO72,CP71*CO72)</f>
        <v>0.00414112587173963</v>
      </c>
      <c r="CQ72" s="5" t="n">
        <f aca="false">IF(CJ72=0,0,IF($D72&gt;Eindleeftijd,1,VLOOKUP($D72-1,Ervaringssterfte,4,0)))</f>
        <v>1</v>
      </c>
      <c r="CR72" s="5" t="n">
        <f aca="false">IF(CJ72=0,0,IF($D72&gt;Eindleeftijd,1,VLOOKUP($D72-1,qx,$B72-1-StartjaarTafels+2,0)))</f>
        <v>0.4770521288</v>
      </c>
      <c r="CS72" s="5" t="n">
        <f aca="false">1-CQ72*CR72</f>
        <v>0.5229478712</v>
      </c>
      <c r="CT72" s="5" t="n">
        <f aca="false">IF($CJ72=0,CS72,CT71*CS72)</f>
        <v>0.000358294793486781</v>
      </c>
      <c r="CU72" s="5" t="n">
        <f aca="false">IF(OR(Methode_partnerpensioen="Bepaald",C72&gt;=Eindleeftijd),1,VLOOKUP(C72-1,Gehuwdheid,3,0))</f>
        <v>1</v>
      </c>
      <c r="CV72" s="5" t="n">
        <f aca="false">$CL72*CT72*I72*G72*CU72</f>
        <v>0</v>
      </c>
      <c r="CW72" s="5" t="n">
        <f aca="false">CP72*CT72*CU72</f>
        <v>1.48374383901772E-006</v>
      </c>
      <c r="CX72" s="5" t="n">
        <f aca="false">CL72*CW72*I72*G72</f>
        <v>0</v>
      </c>
      <c r="CY72" s="9" t="n">
        <f aca="false">CV72-CX72</f>
        <v>0</v>
      </c>
      <c r="CZ72" s="93" t="n">
        <f aca="false">$CL72*CP72*I72*G72</f>
        <v>0</v>
      </c>
      <c r="DA72" s="93" t="n">
        <f aca="false">1-CT72</f>
        <v>0.999641705206513</v>
      </c>
      <c r="DB72" s="93" t="n">
        <f aca="false">CZ72*DA72</f>
        <v>0</v>
      </c>
      <c r="DC72" s="93" t="n">
        <f aca="false">IF(C72=StartLeeftijdJaarUitkering,1,IF($C72 &gt; StartLeeftijdJaarUitkering, DC71*CS72, VLOOKUP($C72,Gehuwdheid,3,0)))</f>
        <v>0.000384369272824364</v>
      </c>
      <c r="DD72" s="93" t="n">
        <f aca="false">IF(C72=StartLeeftijdJaarUitkering,1,IF($C72 &gt; StartLeeftijdJaarUitkering, DD71*CS72, VLOOKUP($C72,Gehuwdheid_ongehuwd,3,0)))</f>
        <v>0.000384369272824364</v>
      </c>
      <c r="DE72" s="93" t="n">
        <f aca="false">CZ72*(1-DC72)</f>
        <v>0</v>
      </c>
      <c r="DF72" s="93" t="n">
        <f aca="false">CZ72*(1-DD72)</f>
        <v>0</v>
      </c>
    </row>
    <row r="73" customFormat="false" ht="15" hidden="false" customHeight="true" outlineLevel="0" collapsed="false">
      <c r="A73" s="1" t="n">
        <f aca="false">A72+1</f>
        <v>69</v>
      </c>
      <c r="B73" s="1" t="n">
        <f aca="false">IF(A73=1,Berekeningsjaar,B72+1)</f>
        <v>2094</v>
      </c>
      <c r="C73" s="1" t="n">
        <f aca="false">IF(A73=1,LeeftijdJaarBerDatum,C72+1)</f>
        <v>109</v>
      </c>
      <c r="D73" s="1" t="n">
        <f aca="false">C73+Leeftijdsverschil_vm</f>
        <v>111</v>
      </c>
      <c r="E73" s="1" t="n">
        <f aca="false">C73-Leeftijdsverschil_mv</f>
        <v>106</v>
      </c>
      <c r="F73" s="5" t="n">
        <f aca="false">MIN(1,A73/Spreidingsduur)</f>
        <v>1</v>
      </c>
      <c r="G73" s="5" t="n">
        <f aca="false">IF(OR(AND(Coverage="BijzPP_voor",C73&gt;GrensLeeftijdDekking-1),AND(Coverage="BijzPP_na",C73&lt;GrensLeeftijdDekking)),0,IF(IsLevenslang,1,IF(D73&lt;EindLeeftijdJaarUitkering,1,0)))</f>
        <v>0</v>
      </c>
      <c r="H73" s="5" t="n">
        <f aca="false">IF(OR(AND(Coverage="BijzPP_voor",C73&gt;GrensLeeftijdDekking-1),AND(Coverage="BijzPP_na",C73&lt;GrensLeeftijdDekking)),0,IF(IsLevenslang,1,IF(E73&lt;EindLeeftijdJaarUitkering,1,0)))</f>
        <v>0</v>
      </c>
      <c r="I73" s="5" t="n">
        <f aca="false">(IF(StijgendeFunctieMeenemen=SchalingsfactorMeenemen,1,0)+IF(OR(StijgendeFunctieMeenemen,SchalingsfactorMeenemen),IF(StijgendeFunctieMeenemen,F73,0)*IF(SchalingsfactorMeenemen,SchalingsfactorPercentage,1),0))*(1+StijgingDalingUitkering)^(B73-1)</f>
        <v>11.6511607167637</v>
      </c>
      <c r="K73" s="1" t="n">
        <f aca="false">A73</f>
        <v>69</v>
      </c>
      <c r="L73" s="15" t="n">
        <f aca="false">VLOOKUP(K73,RTS,2,0)</f>
        <v>0.0217</v>
      </c>
      <c r="M73" s="5" t="n">
        <f aca="false">(1/(1+L73))^K73</f>
        <v>0.227345235307623</v>
      </c>
      <c r="N73" s="5" t="n">
        <f aca="false">IF($C73&gt;Eindleeftijd,1,VLOOKUP($C73,Ervaringssterfte,2,0))</f>
        <v>1</v>
      </c>
      <c r="O73" s="5" t="n">
        <f aca="false">IF($C73&gt;Eindleeftijd,1,VLOOKUP($C73,qx,$B73-StartjaarTafels+2,0))</f>
        <v>0.4752807292</v>
      </c>
      <c r="P73" s="5" t="n">
        <f aca="false">1-N73*O73</f>
        <v>0.5247192708</v>
      </c>
      <c r="Q73" s="5" t="n">
        <f aca="false">IF($K73=1,P73,Q72*P73)</f>
        <v>0.000377381295124507</v>
      </c>
      <c r="R73" s="5" t="n">
        <f aca="false">IF($E73&gt;Eindleeftijd,1,VLOOKUP($E73,Ervaringssterfte,5,0))</f>
        <v>1</v>
      </c>
      <c r="S73" s="74" t="n">
        <f aca="false">IF($E73&gt;Eindleeftijd,1,VLOOKUP($E73,qy,$B73-StartjaarTafels+2,0))</f>
        <v>0.391832424191477</v>
      </c>
      <c r="T73" s="5" t="n">
        <f aca="false">1-R73*S73</f>
        <v>0.608167575808523</v>
      </c>
      <c r="U73" s="5" t="n">
        <f aca="false">IF($K73=1,T73,U72*T73)</f>
        <v>0.00802739079090525</v>
      </c>
      <c r="V73" s="5" t="n">
        <f aca="false">$M73*U73*I73*H73</f>
        <v>0</v>
      </c>
      <c r="W73" s="92" t="n">
        <f aca="false">Q73*U73</f>
        <v>3.02938713314236E-006</v>
      </c>
      <c r="X73" s="5" t="n">
        <f aca="false">M73*W73*I73*H73</f>
        <v>0</v>
      </c>
      <c r="Y73" s="9" t="n">
        <f aca="false">V73-X73</f>
        <v>0</v>
      </c>
      <c r="Z73" s="93" t="n">
        <f aca="false">IF(C73=StartLeeftijdJaarUitkering,1,IF(C73 &gt; StartLeeftijdJaarUitkering, Z72*T73, VLOOKUP(C73,Gehuwdheid,2,0)))</f>
        <v>0.00831703683743457</v>
      </c>
      <c r="AA73" s="93" t="n">
        <f aca="false">IF(K73=1,0,AC73*(T73))</f>
        <v>0.0082228094421468</v>
      </c>
      <c r="AB73" s="93" t="n">
        <f aca="false">(1-P73)*Z73*IF(K73=1,1,Q72)</f>
        <v>2.84296941132089E-006</v>
      </c>
      <c r="AC73" s="93" t="n">
        <f aca="false">IF(K73=1,0,AB72+AA72)</f>
        <v>0.0135206311043713</v>
      </c>
      <c r="AD73" s="93" t="n">
        <f aca="false">IF(K73=1,0,AC73*M72*I72*H72)</f>
        <v>0</v>
      </c>
      <c r="AE73" s="93" t="n">
        <f aca="false">$M73*Q73*I73*H73</f>
        <v>0</v>
      </c>
      <c r="AF73" s="93" t="n">
        <f aca="false">1-U73</f>
        <v>0.991972609209095</v>
      </c>
      <c r="AG73" s="93" t="n">
        <f aca="false">AE73*AF73</f>
        <v>0</v>
      </c>
      <c r="AH73" s="93" t="n">
        <f aca="false">IF(C73=StartLeeftijdJaarUitkering,1,IF(C73 &gt; StartLeeftijdJaarUitkering, AH72*T73, VLOOKUP(C73,Gehuwdheid_ongehuwd,2,0)))</f>
        <v>0.00831703683743457</v>
      </c>
      <c r="AI73" s="93" t="n">
        <f aca="false">AE73*(1-Z73)</f>
        <v>0</v>
      </c>
      <c r="AJ73" s="93" t="n">
        <f aca="false">AE73*(1-AH73)</f>
        <v>0</v>
      </c>
      <c r="AL73" s="1" t="n">
        <f aca="false">K73-1</f>
        <v>68</v>
      </c>
      <c r="AM73" s="15" t="n">
        <f aca="false">IF(AL73=0,0,VLOOKUP(AL73,RTS,2,0))</f>
        <v>0.02168</v>
      </c>
      <c r="AN73" s="5" t="n">
        <f aca="false">(1/(1+AM73))^AL73</f>
        <v>0.232588025338828</v>
      </c>
      <c r="AO73" s="5" t="n">
        <f aca="false">IF(AL73=0,0,IF($C73&gt;Eindleeftijd,1,VLOOKUP($C73-1,Ervaringssterfte,2,0)))</f>
        <v>1</v>
      </c>
      <c r="AP73" s="5" t="n">
        <f aca="false">IF(AL73=0,0,IF($C73&gt;Eindleeftijd,1,VLOOKUP($C73-1,qx,$B73-1-StartjaarTafels+2,0)))</f>
        <v>0.4606660351</v>
      </c>
      <c r="AQ73" s="5" t="n">
        <f aca="false">1-AO73*AP73</f>
        <v>0.5393339649</v>
      </c>
      <c r="AR73" s="5" t="n">
        <f aca="false">IF($AL73=0,AQ73,AR72*AQ73)</f>
        <v>0.00071920609004724</v>
      </c>
      <c r="AS73" s="5" t="n">
        <f aca="false">IF(AL73=0,0,IF($E73&gt;Eindleeftijd,1,VLOOKUP($E73-1,Ervaringssterfte,5,0)))</f>
        <v>1</v>
      </c>
      <c r="AT73" s="5" t="n">
        <f aca="false">IF(AL73=0,0,IF($E73&gt;Eindleeftijd,1,VLOOKUP($E73-1,qy,$B73-1-StartjaarTafels+2,0)))</f>
        <v>0.37224652537621</v>
      </c>
      <c r="AU73" s="5" t="n">
        <f aca="false">1-AS73*AT73</f>
        <v>0.62775347462379</v>
      </c>
      <c r="AV73" s="5" t="n">
        <f aca="false">IF($AL73=0,AU73,AV72*AU73)</f>
        <v>0.0131993074116674</v>
      </c>
      <c r="AW73" s="5" t="n">
        <f aca="false">$AN73*AV73*I73*H73</f>
        <v>0</v>
      </c>
      <c r="AX73" s="5" t="n">
        <f aca="false">AR73*AV73</f>
        <v>9.49302227487688E-006</v>
      </c>
      <c r="AY73" s="5" t="n">
        <f aca="false">AN73*AX73*I73*H73</f>
        <v>0</v>
      </c>
      <c r="AZ73" s="9" t="n">
        <f aca="false">AW73-AY73</f>
        <v>0</v>
      </c>
      <c r="BA73" s="93" t="n">
        <f aca="false">$AN73*AR73*I73*H73</f>
        <v>0</v>
      </c>
      <c r="BB73" s="93" t="n">
        <f aca="false">1-AV73</f>
        <v>0.986800692588333</v>
      </c>
      <c r="BC73" s="93" t="n">
        <f aca="false">BA73*BB73</f>
        <v>0</v>
      </c>
      <c r="BD73" s="93" t="n">
        <f aca="false">IF(C73=StartLeeftijdJaarUitkering,1,IF($C73 &gt; StartLeeftijdJaarUitkering, BD72*AU73, VLOOKUP($C73,Gehuwdheid,2,0)))</f>
        <v>0.013632780301856</v>
      </c>
      <c r="BE73" s="93" t="n">
        <f aca="false">IF(C73=StartLeeftijdJaarUitkering,1,IF($C73 &gt; StartLeeftijdJaarUitkering, BE72*AU73, VLOOKUP($C73,Gehuwdheid_ongehuwd,2,0)))</f>
        <v>0.013632780301856</v>
      </c>
      <c r="BF73" s="93" t="n">
        <f aca="false">BA73*(1-BD73)</f>
        <v>0</v>
      </c>
      <c r="BG73" s="93" t="n">
        <f aca="false">BA73*(1-BE73)</f>
        <v>0</v>
      </c>
      <c r="BI73" s="1" t="n">
        <f aca="false">A73</f>
        <v>69</v>
      </c>
      <c r="BJ73" s="15" t="n">
        <f aca="false">VLOOKUP(BI73,RTS,2,0)</f>
        <v>0.0217</v>
      </c>
      <c r="BK73" s="5" t="n">
        <f aca="false">(1/(1+BJ73))^BI73</f>
        <v>0.227345235307623</v>
      </c>
      <c r="BL73" s="5" t="n">
        <f aca="false">IF($C73&gt;Eindleeftijd,1,VLOOKUP($C73,Ervaringssterfte,3,0))</f>
        <v>1</v>
      </c>
      <c r="BM73" s="5" t="n">
        <f aca="false">IF($C73&gt;Eindleeftijd,1,VLOOKUP($C73,qy,$B73-StartjaarTafels+2,0))</f>
        <v>0.447107570402817</v>
      </c>
      <c r="BN73" s="5" t="n">
        <f aca="false">1-BL73*BM73</f>
        <v>0.552892429597183</v>
      </c>
      <c r="BO73" s="5" t="n">
        <f aca="false">IF($A73=1,BN73,BO72*BN73)</f>
        <v>0.00130213658416924</v>
      </c>
      <c r="BP73" s="5" t="n">
        <f aca="false">IF($D73&gt;Eindleeftijd,1,VLOOKUP($D73,Ervaringssterfte,4,0))</f>
        <v>1</v>
      </c>
      <c r="BQ73" s="5" t="n">
        <f aca="false">IF($D73&gt;Eindleeftijd,1,VLOOKUP($D73,qx,$B73-StartjaarTafels+2,0))</f>
        <v>0.5025026993</v>
      </c>
      <c r="BR73" s="5" t="n">
        <f aca="false">1-BP73*BQ73</f>
        <v>0.4974973007</v>
      </c>
      <c r="BS73" s="5" t="n">
        <f aca="false">IF($BI73=1,BR73,BS72*BR73)</f>
        <v>9.08425833555502E-005</v>
      </c>
      <c r="BT73" s="5" t="n">
        <f aca="false">$BK73*BS73*I73*G73</f>
        <v>0</v>
      </c>
      <c r="BU73" s="74" t="n">
        <f aca="false">BO73*BS73</f>
        <v>1.18289451187705E-007</v>
      </c>
      <c r="BV73" s="5" t="n">
        <f aca="false">BK73*BU73*I73*G73</f>
        <v>0</v>
      </c>
      <c r="BW73" s="9" t="n">
        <f aca="false">BT73-BV73</f>
        <v>0</v>
      </c>
      <c r="BX73" s="93" t="n">
        <f aca="false">IF(C73=StartLeeftijdJaarUitkering,1,IF(C73 &gt; StartLeeftijdJaarUitkering, BX72*BR73, VLOOKUP(C73,Gehuwdheid,3,0)))</f>
        <v>9.82221830222849E-005</v>
      </c>
      <c r="BY73" s="93" t="n">
        <f aca="false">IF(BI73=1,0,CA73*(BR73))</f>
        <v>9.68910453886589E-005</v>
      </c>
      <c r="BZ73" s="93" t="n">
        <f aca="false">(1-BN73)*BX73*IF(BI73=1,1,BO72)</f>
        <v>1.03427851441321E-007</v>
      </c>
      <c r="CA73" s="93" t="n">
        <f aca="false">IF(BI73=1,0,BZ72+BY72)</f>
        <v>0.000194756926826194</v>
      </c>
      <c r="CB73" s="93" t="n">
        <f aca="false">IF(BI73=1,0,CA73*BK72*I72*G72)</f>
        <v>0</v>
      </c>
      <c r="CC73" s="93" t="n">
        <f aca="false">$BK73*BO73*I73*G73</f>
        <v>0</v>
      </c>
      <c r="CD73" s="93" t="n">
        <f aca="false">1-BS73</f>
        <v>0.999909157416644</v>
      </c>
      <c r="CE73" s="93" t="n">
        <f aca="false">CC73*CD73</f>
        <v>0</v>
      </c>
      <c r="CF73" s="93" t="n">
        <f aca="false">IF(C73=StartLeeftijdJaarUitkering,1,IF($C73 &gt; StartLeeftijdJaarUitkering, CF72*BR73, VLOOKUP($C73,Gehuwdheid_ongehuwd,3,0)))</f>
        <v>9.82221830222849E-005</v>
      </c>
      <c r="CG73" s="93" t="n">
        <f aca="false">CC73*(1-BX73)</f>
        <v>0</v>
      </c>
      <c r="CH73" s="93" t="n">
        <f aca="false">CC73*(1-CF73)</f>
        <v>0</v>
      </c>
      <c r="CJ73" s="1" t="n">
        <f aca="false">BI73-1</f>
        <v>68</v>
      </c>
      <c r="CK73" s="15" t="n">
        <f aca="false">IF(CJ73=0,0,VLOOKUP(CJ73,RTS,2,0))</f>
        <v>0.02168</v>
      </c>
      <c r="CL73" s="5" t="n">
        <f aca="false">(1/(1+CK73))^CJ73</f>
        <v>0.232588025338828</v>
      </c>
      <c r="CM73" s="5" t="n">
        <f aca="false">IF(CJ73=0,0,IF($C73&gt;Eindleeftijd,1,VLOOKUP($C73-1,Ervaringssterfte,3,0)))</f>
        <v>1</v>
      </c>
      <c r="CN73" s="5" t="n">
        <f aca="false">IF(CJ73=0,0,IF($C73&gt;Eindleeftijd,1,VLOOKUP($C73-1,qy,$B73-1-StartjaarTafels+2,0)))</f>
        <v>0.431281355630324</v>
      </c>
      <c r="CO73" s="5" t="n">
        <f aca="false">1-CM73*CN73</f>
        <v>0.568718644369676</v>
      </c>
      <c r="CP73" s="5" t="n">
        <f aca="false">IF($CJ73=0,CO73,CP72*CO73)</f>
        <v>0.00235513549193995</v>
      </c>
      <c r="CQ73" s="5" t="n">
        <f aca="false">IF(CJ73=0,0,IF($D73&gt;Eindleeftijd,1,VLOOKUP($D73-1,Ervaringssterfte,4,0)))</f>
        <v>1</v>
      </c>
      <c r="CR73" s="5" t="n">
        <f aca="false">IF(CJ73=0,0,IF($D73&gt;Eindleeftijd,1,VLOOKUP($D73-1,qx,$B73-1-StartjaarTafels+2,0)))</f>
        <v>0.490366169</v>
      </c>
      <c r="CS73" s="5" t="n">
        <f aca="false">1-CQ73*CR73</f>
        <v>0.509633831</v>
      </c>
      <c r="CT73" s="5" t="n">
        <f aca="false">IF($CJ73=0,CS73,CT72*CS73)</f>
        <v>0.000182599148232022</v>
      </c>
      <c r="CU73" s="5" t="n">
        <f aca="false">IF(OR(Methode_partnerpensioen="Bepaald",C73&gt;=Eindleeftijd),1,VLOOKUP(C73-1,Gehuwdheid,3,0))</f>
        <v>1</v>
      </c>
      <c r="CV73" s="5" t="n">
        <f aca="false">$CL73*CT73*I73*G73*CU73</f>
        <v>0</v>
      </c>
      <c r="CW73" s="5" t="n">
        <f aca="false">CP73*CT73*CU73</f>
        <v>4.3004573479924E-007</v>
      </c>
      <c r="CX73" s="5" t="n">
        <f aca="false">CL73*CW73*I73*G73</f>
        <v>0</v>
      </c>
      <c r="CY73" s="9" t="n">
        <f aca="false">CV73-CX73</f>
        <v>0</v>
      </c>
      <c r="CZ73" s="93" t="n">
        <f aca="false">$CL73*CP73*I73*G73</f>
        <v>0</v>
      </c>
      <c r="DA73" s="93" t="n">
        <f aca="false">1-CT73</f>
        <v>0.999817400851768</v>
      </c>
      <c r="DB73" s="93" t="n">
        <f aca="false">CZ73*DA73</f>
        <v>0</v>
      </c>
      <c r="DC73" s="93" t="n">
        <f aca="false">IF(C73=StartLeeftijdJaarUitkering,1,IF($C73 &gt; StartLeeftijdJaarUitkering, DC72*CS73, VLOOKUP($C73,Gehuwdheid,3,0)))</f>
        <v>0.000195887585028165</v>
      </c>
      <c r="DD73" s="93" t="n">
        <f aca="false">IF(C73=StartLeeftijdJaarUitkering,1,IF($C73 &gt; StartLeeftijdJaarUitkering, DD72*CS73, VLOOKUP($C73,Gehuwdheid_ongehuwd,3,0)))</f>
        <v>0.000195887585028165</v>
      </c>
      <c r="DE73" s="93" t="n">
        <f aca="false">CZ73*(1-DC73)</f>
        <v>0</v>
      </c>
      <c r="DF73" s="93" t="n">
        <f aca="false">CZ73*(1-DD73)</f>
        <v>0</v>
      </c>
    </row>
    <row r="74" customFormat="false" ht="15" hidden="false" customHeight="true" outlineLevel="0" collapsed="false">
      <c r="A74" s="1" t="n">
        <f aca="false">A73+1</f>
        <v>70</v>
      </c>
      <c r="B74" s="1" t="n">
        <f aca="false">IF(A74=1,Berekeningsjaar,B73+1)</f>
        <v>2095</v>
      </c>
      <c r="C74" s="1" t="n">
        <f aca="false">IF(A74=1,LeeftijdJaarBerDatum,C73+1)</f>
        <v>110</v>
      </c>
      <c r="D74" s="1" t="n">
        <f aca="false">C74+Leeftijdsverschil_vm</f>
        <v>112</v>
      </c>
      <c r="E74" s="1" t="n">
        <f aca="false">C74-Leeftijdsverschil_mv</f>
        <v>107</v>
      </c>
      <c r="F74" s="5" t="n">
        <f aca="false">MIN(1,A74/Spreidingsduur)</f>
        <v>1</v>
      </c>
      <c r="G74" s="5" t="n">
        <f aca="false">IF(OR(AND(Coverage="BijzPP_voor",C74&gt;GrensLeeftijdDekking-1),AND(Coverage="BijzPP_na",C74&lt;GrensLeeftijdDekking)),0,IF(IsLevenslang,1,IF(D74&lt;EindLeeftijdJaarUitkering,1,0)))</f>
        <v>0</v>
      </c>
      <c r="H74" s="5" t="n">
        <f aca="false">IF(OR(AND(Coverage="BijzPP_voor",C74&gt;GrensLeeftijdDekking-1),AND(Coverage="BijzPP_na",C74&lt;GrensLeeftijdDekking)),0,IF(IsLevenslang,1,IF(E74&lt;EindLeeftijdJaarUitkering,1,0)))</f>
        <v>0</v>
      </c>
      <c r="I74" s="5" t="n">
        <f aca="false">(IF(StijgendeFunctieMeenemen=SchalingsfactorMeenemen,1,0)+IF(OR(StijgendeFunctieMeenemen,SchalingsfactorMeenemen),IF(StijgendeFunctieMeenemen,F74,0)*IF(SchalingsfactorMeenemen,SchalingsfactorPercentage,1),0))*(1+StijgingDalingUitkering)^(B74-1)</f>
        <v>11.6511607167637</v>
      </c>
      <c r="K74" s="1" t="n">
        <f aca="false">A74</f>
        <v>70</v>
      </c>
      <c r="L74" s="15" t="n">
        <f aca="false">VLOOKUP(K74,RTS,2,0)</f>
        <v>0.02173</v>
      </c>
      <c r="M74" s="5" t="n">
        <f aca="false">(1/(1+L74))^K74</f>
        <v>0.222059740766953</v>
      </c>
      <c r="N74" s="5" t="n">
        <f aca="false">IF($C74&gt;Eindleeftijd,1,VLOOKUP($C74,Ervaringssterfte,2,0))</f>
        <v>1</v>
      </c>
      <c r="O74" s="5" t="n">
        <f aca="false">IF($C74&gt;Eindleeftijd,1,VLOOKUP($C74,qx,$B74-StartjaarTafels+2,0))</f>
        <v>0.4886876552</v>
      </c>
      <c r="P74" s="5" t="n">
        <f aca="false">1-N74*O74</f>
        <v>0.5113123448</v>
      </c>
      <c r="Q74" s="5" t="n">
        <f aca="false">IF($K74=1,P74,Q73*P74)</f>
        <v>0.000192959714893772</v>
      </c>
      <c r="R74" s="5" t="n">
        <f aca="false">IF($E74&gt;Eindleeftijd,1,VLOOKUP($E74,Ervaringssterfte,5,0))</f>
        <v>1</v>
      </c>
      <c r="S74" s="74" t="n">
        <f aca="false">IF($E74&gt;Eindleeftijd,1,VLOOKUP($E74,qy,$B74-StartjaarTafels+2,0))</f>
        <v>0.410258393291914</v>
      </c>
      <c r="T74" s="5" t="n">
        <f aca="false">1-R74*S74</f>
        <v>0.589741606708086</v>
      </c>
      <c r="U74" s="5" t="n">
        <f aca="false">IF($K74=1,T74,U73*T74)</f>
        <v>0.00473408634270216</v>
      </c>
      <c r="V74" s="5" t="n">
        <f aca="false">$M74*U74*I74*H74</f>
        <v>0</v>
      </c>
      <c r="W74" s="92" t="n">
        <f aca="false">Q74*U74</f>
        <v>9.13487950970309E-007</v>
      </c>
      <c r="X74" s="5" t="n">
        <f aca="false">M74*W74*I74*H74</f>
        <v>0</v>
      </c>
      <c r="Y74" s="9" t="n">
        <f aca="false">V74-X74</f>
        <v>0</v>
      </c>
      <c r="Z74" s="93" t="n">
        <f aca="false">IF(C74=StartLeeftijdJaarUitkering,1,IF(C74 &gt; StartLeeftijdJaarUitkering, Z73*T74, VLOOKUP(C74,Gehuwdheid,2,0)))</f>
        <v>0.004904902667559</v>
      </c>
      <c r="AA74" s="93" t="n">
        <f aca="false">IF(K74=1,0,AC74*(T74))</f>
        <v>0.00485100946941453</v>
      </c>
      <c r="AB74" s="93" t="n">
        <f aca="false">(1-P74)*Z74*IF(K74=1,1,Q73)</f>
        <v>9.04569900829176E-007</v>
      </c>
      <c r="AC74" s="93" t="n">
        <f aca="false">IF(K74=1,0,AB73+AA73)</f>
        <v>0.00822565241155812</v>
      </c>
      <c r="AD74" s="93" t="n">
        <f aca="false">IF(K74=1,0,AC74*M73*I73*H73)</f>
        <v>0</v>
      </c>
      <c r="AE74" s="93" t="n">
        <f aca="false">$M74*Q74*I74*H74</f>
        <v>0</v>
      </c>
      <c r="AF74" s="93" t="n">
        <f aca="false">1-U74</f>
        <v>0.995265913657298</v>
      </c>
      <c r="AG74" s="93" t="n">
        <f aca="false">AE74*AF74</f>
        <v>0</v>
      </c>
      <c r="AH74" s="93" t="n">
        <f aca="false">IF(C74=StartLeeftijdJaarUitkering,1,IF(C74 &gt; StartLeeftijdJaarUitkering, AH73*T74, VLOOKUP(C74,Gehuwdheid_ongehuwd,2,0)))</f>
        <v>0.004904902667559</v>
      </c>
      <c r="AI74" s="93" t="n">
        <f aca="false">AE74*(1-Z74)</f>
        <v>0</v>
      </c>
      <c r="AJ74" s="93" t="n">
        <f aca="false">AE74*(1-AH74)</f>
        <v>0</v>
      </c>
      <c r="AL74" s="1" t="n">
        <f aca="false">K74-1</f>
        <v>69</v>
      </c>
      <c r="AM74" s="15" t="n">
        <f aca="false">IF(AL74=0,0,VLOOKUP(AL74,RTS,2,0))</f>
        <v>0.0217</v>
      </c>
      <c r="AN74" s="5" t="n">
        <f aca="false">(1/(1+AM74))^AL74</f>
        <v>0.227345235307623</v>
      </c>
      <c r="AO74" s="5" t="n">
        <f aca="false">IF(AL74=0,0,IF($C74&gt;Eindleeftijd,1,VLOOKUP($C74-1,Ervaringssterfte,2,0)))</f>
        <v>1</v>
      </c>
      <c r="AP74" s="5" t="n">
        <f aca="false">IF(AL74=0,0,IF($C74&gt;Eindleeftijd,1,VLOOKUP($C74-1,qx,$B74-1-StartjaarTafels+2,0)))</f>
        <v>0.4752807292</v>
      </c>
      <c r="AQ74" s="5" t="n">
        <f aca="false">1-AO74*AP74</f>
        <v>0.5247192708</v>
      </c>
      <c r="AR74" s="5" t="n">
        <f aca="false">IF($AL74=0,AQ74,AR73*AQ74)</f>
        <v>0.000377381295124507</v>
      </c>
      <c r="AS74" s="5" t="n">
        <f aca="false">IF(AL74=0,0,IF($E74&gt;Eindleeftijd,1,VLOOKUP($E74-1,Ervaringssterfte,5,0)))</f>
        <v>1</v>
      </c>
      <c r="AT74" s="5" t="n">
        <f aca="false">IF(AL74=0,0,IF($E74&gt;Eindleeftijd,1,VLOOKUP($E74-1,qy,$B74-1-StartjaarTafels+2,0)))</f>
        <v>0.391832424191477</v>
      </c>
      <c r="AU74" s="5" t="n">
        <f aca="false">1-AS74*AT74</f>
        <v>0.608167575808523</v>
      </c>
      <c r="AV74" s="5" t="n">
        <f aca="false">IF($AL74=0,AU74,AV73*AU74)</f>
        <v>0.00802739079090525</v>
      </c>
      <c r="AW74" s="5" t="n">
        <f aca="false">$AN74*AV74*I74*H74</f>
        <v>0</v>
      </c>
      <c r="AX74" s="5" t="n">
        <f aca="false">AR74*AV74</f>
        <v>3.02938713314236E-006</v>
      </c>
      <c r="AY74" s="5" t="n">
        <f aca="false">AN74*AX74*I74*H74</f>
        <v>0</v>
      </c>
      <c r="AZ74" s="9" t="n">
        <f aca="false">AW74-AY74</f>
        <v>0</v>
      </c>
      <c r="BA74" s="93" t="n">
        <f aca="false">$AN74*AR74*I74*H74</f>
        <v>0</v>
      </c>
      <c r="BB74" s="93" t="n">
        <f aca="false">1-AV74</f>
        <v>0.991972609209095</v>
      </c>
      <c r="BC74" s="93" t="n">
        <f aca="false">BA74*BB74</f>
        <v>0</v>
      </c>
      <c r="BD74" s="93" t="n">
        <f aca="false">IF(C74=StartLeeftijdJaarUitkering,1,IF($C74 &gt; StartLeeftijdJaarUitkering, BD73*AU74, VLOOKUP($C74,Gehuwdheid,2,0)))</f>
        <v>0.00829101494770996</v>
      </c>
      <c r="BE74" s="93" t="n">
        <f aca="false">IF(C74=StartLeeftijdJaarUitkering,1,IF($C74 &gt; StartLeeftijdJaarUitkering, BE73*AU74, VLOOKUP($C74,Gehuwdheid_ongehuwd,2,0)))</f>
        <v>0.00829101494770996</v>
      </c>
      <c r="BF74" s="93" t="n">
        <f aca="false">BA74*(1-BD74)</f>
        <v>0</v>
      </c>
      <c r="BG74" s="93" t="n">
        <f aca="false">BA74*(1-BE74)</f>
        <v>0</v>
      </c>
      <c r="BI74" s="1" t="n">
        <f aca="false">A74</f>
        <v>70</v>
      </c>
      <c r="BJ74" s="15" t="n">
        <f aca="false">VLOOKUP(BI74,RTS,2,0)</f>
        <v>0.02173</v>
      </c>
      <c r="BK74" s="5" t="n">
        <f aca="false">(1/(1+BJ74))^BI74</f>
        <v>0.222059740766953</v>
      </c>
      <c r="BL74" s="5" t="n">
        <f aca="false">IF($C74&gt;Eindleeftijd,1,VLOOKUP($C74,Ervaringssterfte,3,0))</f>
        <v>1</v>
      </c>
      <c r="BM74" s="5" t="n">
        <f aca="false">IF($C74&gt;Eindleeftijd,1,VLOOKUP($C74,qy,$B74-StartjaarTafels+2,0))</f>
        <v>0.461698916811214</v>
      </c>
      <c r="BN74" s="5" t="n">
        <f aca="false">1-BL74*BM74</f>
        <v>0.538301083188786</v>
      </c>
      <c r="BO74" s="5" t="n">
        <f aca="false">IF($A74=1,BN74,BO73*BN74)</f>
        <v>0.000700941533718046</v>
      </c>
      <c r="BP74" s="5" t="n">
        <f aca="false">IF($D74&gt;Eindleeftijd,1,VLOOKUP($D74,Ervaringssterfte,4,0))</f>
        <v>1</v>
      </c>
      <c r="BQ74" s="5" t="n">
        <f aca="false">IF($D74&gt;Eindleeftijd,1,VLOOKUP($D74,qx,$B74-StartjaarTafels+2,0))</f>
        <v>0.513507515</v>
      </c>
      <c r="BR74" s="5" t="n">
        <f aca="false">1-BP74*BQ74</f>
        <v>0.486492485</v>
      </c>
      <c r="BS74" s="5" t="n">
        <f aca="false">IF($BI74=1,BR74,BS73*BR74)</f>
        <v>4.41942341204612E-005</v>
      </c>
      <c r="BT74" s="5" t="n">
        <f aca="false">$BK74*BS74*I74*G74</f>
        <v>0</v>
      </c>
      <c r="BU74" s="74" t="n">
        <f aca="false">BO74*BS74</f>
        <v>3.09775742458905E-008</v>
      </c>
      <c r="BV74" s="5" t="n">
        <f aca="false">BK74*BU74*I74*G74</f>
        <v>0</v>
      </c>
      <c r="BW74" s="9" t="n">
        <f aca="false">BT74-BV74</f>
        <v>0</v>
      </c>
      <c r="BX74" s="93" t="n">
        <f aca="false">IF(C74=StartLeeftijdJaarUitkering,1,IF(C74 &gt; StartLeeftijdJaarUitkering, BX73*BR74, VLOOKUP(C74,Gehuwdheid,3,0)))</f>
        <v>4.77843539006362E-005</v>
      </c>
      <c r="BY74" s="93" t="n">
        <f aca="false">IF(BI74=1,0,CA74*(BR74))</f>
        <v>4.71870823178423E-005</v>
      </c>
      <c r="BZ74" s="93" t="n">
        <f aca="false">(1-BN74)*BX74*IF(BI74=1,1,BO73)</f>
        <v>2.87277170540705E-008</v>
      </c>
      <c r="CA74" s="93" t="n">
        <f aca="false">IF(BI74=1,0,BZ73+BY73)</f>
        <v>9.69944732401002E-005</v>
      </c>
      <c r="CB74" s="93" t="n">
        <f aca="false">IF(BI74=1,0,CA74*BK73*I73*G73)</f>
        <v>0</v>
      </c>
      <c r="CC74" s="93" t="n">
        <f aca="false">$BK74*BO74*I74*G74</f>
        <v>0</v>
      </c>
      <c r="CD74" s="93" t="n">
        <f aca="false">1-BS74</f>
        <v>0.99995580576588</v>
      </c>
      <c r="CE74" s="93" t="n">
        <f aca="false">CC74*CD74</f>
        <v>0</v>
      </c>
      <c r="CF74" s="93" t="n">
        <f aca="false">IF(C74=StartLeeftijdJaarUitkering,1,IF($C74 &gt; StartLeeftijdJaarUitkering, CF73*BR74, VLOOKUP($C74,Gehuwdheid_ongehuwd,3,0)))</f>
        <v>4.77843539006362E-005</v>
      </c>
      <c r="CG74" s="93" t="n">
        <f aca="false">CC74*(1-BX74)</f>
        <v>0</v>
      </c>
      <c r="CH74" s="93" t="n">
        <f aca="false">CC74*(1-CF74)</f>
        <v>0</v>
      </c>
      <c r="CJ74" s="1" t="n">
        <f aca="false">BI74-1</f>
        <v>69</v>
      </c>
      <c r="CK74" s="15" t="n">
        <f aca="false">IF(CJ74=0,0,VLOOKUP(CJ74,RTS,2,0))</f>
        <v>0.0217</v>
      </c>
      <c r="CL74" s="5" t="n">
        <f aca="false">(1/(1+CK74))^CJ74</f>
        <v>0.227345235307623</v>
      </c>
      <c r="CM74" s="5" t="n">
        <f aca="false">IF(CJ74=0,0,IF($C74&gt;Eindleeftijd,1,VLOOKUP($C74-1,Ervaringssterfte,3,0)))</f>
        <v>1</v>
      </c>
      <c r="CN74" s="5" t="n">
        <f aca="false">IF(CJ74=0,0,IF($C74&gt;Eindleeftijd,1,VLOOKUP($C74-1,qy,$B74-1-StartjaarTafels+2,0)))</f>
        <v>0.447107570402817</v>
      </c>
      <c r="CO74" s="5" t="n">
        <f aca="false">1-CM74*CN74</f>
        <v>0.552892429597183</v>
      </c>
      <c r="CP74" s="5" t="n">
        <f aca="false">IF($CJ74=0,CO74,CP73*CO74)</f>
        <v>0.00130213658416924</v>
      </c>
      <c r="CQ74" s="5" t="n">
        <f aca="false">IF(CJ74=0,0,IF($D74&gt;Eindleeftijd,1,VLOOKUP($D74-1,Ervaringssterfte,4,0)))</f>
        <v>1</v>
      </c>
      <c r="CR74" s="5" t="n">
        <f aca="false">IF(CJ74=0,0,IF($D74&gt;Eindleeftijd,1,VLOOKUP($D74-1,qx,$B74-1-StartjaarTafels+2,0)))</f>
        <v>0.5025026993</v>
      </c>
      <c r="CS74" s="5" t="n">
        <f aca="false">1-CQ74*CR74</f>
        <v>0.4974973007</v>
      </c>
      <c r="CT74" s="5" t="n">
        <f aca="false">IF($CJ74=0,CS74,CT73*CS74)</f>
        <v>9.08425833555502E-005</v>
      </c>
      <c r="CU74" s="5" t="n">
        <f aca="false">IF(OR(Methode_partnerpensioen="Bepaald",C74&gt;=Eindleeftijd),1,VLOOKUP(C74-1,Gehuwdheid,3,0))</f>
        <v>1</v>
      </c>
      <c r="CV74" s="5" t="n">
        <f aca="false">$CL74*CT74*I74*G74*CU74</f>
        <v>0</v>
      </c>
      <c r="CW74" s="5" t="n">
        <f aca="false">CP74*CT74*CU74</f>
        <v>1.18289451187705E-007</v>
      </c>
      <c r="CX74" s="5" t="n">
        <f aca="false">CL74*CW74*I74*G74</f>
        <v>0</v>
      </c>
      <c r="CY74" s="9" t="n">
        <f aca="false">CV74-CX74</f>
        <v>0</v>
      </c>
      <c r="CZ74" s="93" t="n">
        <f aca="false">$CL74*CP74*I74*G74</f>
        <v>0</v>
      </c>
      <c r="DA74" s="93" t="n">
        <f aca="false">1-CT74</f>
        <v>0.999909157416644</v>
      </c>
      <c r="DB74" s="93" t="n">
        <f aca="false">CZ74*DA74</f>
        <v>0</v>
      </c>
      <c r="DC74" s="93" t="n">
        <f aca="false">IF(C74=StartLeeftijdJaarUitkering,1,IF($C74 &gt; StartLeeftijdJaarUitkering, DC73*CS74, VLOOKUP($C74,Gehuwdheid,3,0)))</f>
        <v>9.74535447921536E-005</v>
      </c>
      <c r="DD74" s="93" t="n">
        <f aca="false">IF(C74=StartLeeftijdJaarUitkering,1,IF($C74 &gt; StartLeeftijdJaarUitkering, DD73*CS74, VLOOKUP($C74,Gehuwdheid_ongehuwd,3,0)))</f>
        <v>9.74535447921536E-005</v>
      </c>
      <c r="DE74" s="93" t="n">
        <f aca="false">CZ74*(1-DC74)</f>
        <v>0</v>
      </c>
      <c r="DF74" s="93" t="n">
        <f aca="false">CZ74*(1-DD74)</f>
        <v>0</v>
      </c>
    </row>
    <row r="75" customFormat="false" ht="15" hidden="false" customHeight="true" outlineLevel="0" collapsed="false">
      <c r="A75" s="1" t="n">
        <f aca="false">A74+1</f>
        <v>71</v>
      </c>
      <c r="B75" s="1" t="n">
        <f aca="false">IF(A75=1,Berekeningsjaar,B74+1)</f>
        <v>2096</v>
      </c>
      <c r="C75" s="1" t="n">
        <f aca="false">IF(A75=1,LeeftijdJaarBerDatum,C74+1)</f>
        <v>111</v>
      </c>
      <c r="D75" s="1" t="n">
        <f aca="false">C75+Leeftijdsverschil_vm</f>
        <v>113</v>
      </c>
      <c r="E75" s="1" t="n">
        <f aca="false">C75-Leeftijdsverschil_mv</f>
        <v>108</v>
      </c>
      <c r="F75" s="5" t="n">
        <f aca="false">MIN(1,A75/Spreidingsduur)</f>
        <v>1</v>
      </c>
      <c r="G75" s="5" t="n">
        <f aca="false">IF(OR(AND(Coverage="BijzPP_voor",C75&gt;GrensLeeftijdDekking-1),AND(Coverage="BijzPP_na",C75&lt;GrensLeeftijdDekking)),0,IF(IsLevenslang,1,IF(D75&lt;EindLeeftijdJaarUitkering,1,0)))</f>
        <v>0</v>
      </c>
      <c r="H75" s="5" t="n">
        <f aca="false">IF(OR(AND(Coverage="BijzPP_voor",C75&gt;GrensLeeftijdDekking-1),AND(Coverage="BijzPP_na",C75&lt;GrensLeeftijdDekking)),0,IF(IsLevenslang,1,IF(E75&lt;EindLeeftijdJaarUitkering,1,0)))</f>
        <v>0</v>
      </c>
      <c r="I75" s="5" t="n">
        <f aca="false">(IF(StijgendeFunctieMeenemen=SchalingsfactorMeenemen,1,0)+IF(OR(StijgendeFunctieMeenemen,SchalingsfactorMeenemen),IF(StijgendeFunctieMeenemen,F75,0)*IF(SchalingsfactorMeenemen,SchalingsfactorPercentage,1),0))*(1+StijgingDalingUitkering)^(B75-1)</f>
        <v>11.6511607167637</v>
      </c>
      <c r="K75" s="1" t="n">
        <f aca="false">A75</f>
        <v>71</v>
      </c>
      <c r="L75" s="15" t="n">
        <f aca="false">VLOOKUP(K75,RTS,2,0)</f>
        <v>0.02175</v>
      </c>
      <c r="M75" s="5" t="n">
        <f aca="false">(1/(1+L75))^K75</f>
        <v>0.217035165446985</v>
      </c>
      <c r="N75" s="5" t="n">
        <f aca="false">IF($C75&gt;Eindleeftijd,1,VLOOKUP($C75,Ervaringssterfte,2,0))</f>
        <v>1</v>
      </c>
      <c r="O75" s="5" t="n">
        <f aca="false">IF($C75&gt;Eindleeftijd,1,VLOOKUP($C75,qx,$B75-StartjaarTafels+2,0))</f>
        <v>0.5009156994</v>
      </c>
      <c r="P75" s="5" t="n">
        <f aca="false">1-N75*O75</f>
        <v>0.4990843006</v>
      </c>
      <c r="Q75" s="5" t="n">
        <f aca="false">IF($K75=1,P75,Q74*P75)</f>
        <v>9.63031643517338E-005</v>
      </c>
      <c r="R75" s="5" t="n">
        <f aca="false">IF($E75&gt;Eindleeftijd,1,VLOOKUP($E75,Ervaringssterfte,5,0))</f>
        <v>1</v>
      </c>
      <c r="S75" s="74" t="n">
        <f aca="false">IF($E75&gt;Eindleeftijd,1,VLOOKUP($E75,qy,$B75-StartjaarTafels+2,0))</f>
        <v>0.427465012494765</v>
      </c>
      <c r="T75" s="5" t="n">
        <f aca="false">1-R75*S75</f>
        <v>0.572534987505235</v>
      </c>
      <c r="U75" s="5" t="n">
        <f aca="false">IF($K75=1,T75,U74*T75)</f>
        <v>0.00271043006506768</v>
      </c>
      <c r="V75" s="5" t="n">
        <f aca="false">$M75*U75*I75*H75</f>
        <v>0</v>
      </c>
      <c r="W75" s="92" t="n">
        <f aca="false">Q75*U75</f>
        <v>2.61022992020093E-007</v>
      </c>
      <c r="X75" s="5" t="n">
        <f aca="false">M75*W75*I75*H75</f>
        <v>0</v>
      </c>
      <c r="Y75" s="9" t="n">
        <f aca="false">V75-X75</f>
        <v>0</v>
      </c>
      <c r="Z75" s="93" t="n">
        <f aca="false">IF(C75=StartLeeftijdJaarUitkering,1,IF(C75 &gt; StartLeeftijdJaarUitkering, Z74*T75, VLOOKUP(C75,Gehuwdheid,2,0)))</f>
        <v>0.00280822838748529</v>
      </c>
      <c r="AA75" s="93" t="n">
        <f aca="false">IF(K75=1,0,AC75*(T75))</f>
        <v>0.00277789054387589</v>
      </c>
      <c r="AB75" s="93" t="n">
        <f aca="false">(1-P75)*Z75*IF(K75=1,1,Q74)</f>
        <v>2.71433669068559E-007</v>
      </c>
      <c r="AC75" s="93" t="n">
        <f aca="false">IF(K75=1,0,AB74+AA74)</f>
        <v>0.00485191403931536</v>
      </c>
      <c r="AD75" s="93" t="n">
        <f aca="false">IF(K75=1,0,AC75*M74*I74*H74)</f>
        <v>0</v>
      </c>
      <c r="AE75" s="93" t="n">
        <f aca="false">$M75*Q75*I75*H75</f>
        <v>0</v>
      </c>
      <c r="AF75" s="93" t="n">
        <f aca="false">1-U75</f>
        <v>0.997289569934932</v>
      </c>
      <c r="AG75" s="93" t="n">
        <f aca="false">AE75*AF75</f>
        <v>0</v>
      </c>
      <c r="AH75" s="93" t="n">
        <f aca="false">IF(C75=StartLeeftijdJaarUitkering,1,IF(C75 &gt; StartLeeftijdJaarUitkering, AH74*T75, VLOOKUP(C75,Gehuwdheid_ongehuwd,2,0)))</f>
        <v>0.00280822838748529</v>
      </c>
      <c r="AI75" s="93" t="n">
        <f aca="false">AE75*(1-Z75)</f>
        <v>0</v>
      </c>
      <c r="AJ75" s="93" t="n">
        <f aca="false">AE75*(1-AH75)</f>
        <v>0</v>
      </c>
      <c r="AL75" s="1" t="n">
        <f aca="false">K75-1</f>
        <v>70</v>
      </c>
      <c r="AM75" s="15" t="n">
        <f aca="false">IF(AL75=0,0,VLOOKUP(AL75,RTS,2,0))</f>
        <v>0.02173</v>
      </c>
      <c r="AN75" s="5" t="n">
        <f aca="false">(1/(1+AM75))^AL75</f>
        <v>0.222059740766953</v>
      </c>
      <c r="AO75" s="5" t="n">
        <f aca="false">IF(AL75=0,0,IF($C75&gt;Eindleeftijd,1,VLOOKUP($C75-1,Ervaringssterfte,2,0)))</f>
        <v>1</v>
      </c>
      <c r="AP75" s="5" t="n">
        <f aca="false">IF(AL75=0,0,IF($C75&gt;Eindleeftijd,1,VLOOKUP($C75-1,qx,$B75-1-StartjaarTafels+2,0)))</f>
        <v>0.4886876552</v>
      </c>
      <c r="AQ75" s="5" t="n">
        <f aca="false">1-AO75*AP75</f>
        <v>0.5113123448</v>
      </c>
      <c r="AR75" s="5" t="n">
        <f aca="false">IF($AL75=0,AQ75,AR74*AQ75)</f>
        <v>0.000192959714893772</v>
      </c>
      <c r="AS75" s="5" t="n">
        <f aca="false">IF(AL75=0,0,IF($E75&gt;Eindleeftijd,1,VLOOKUP($E75-1,Ervaringssterfte,5,0)))</f>
        <v>1</v>
      </c>
      <c r="AT75" s="5" t="n">
        <f aca="false">IF(AL75=0,0,IF($E75&gt;Eindleeftijd,1,VLOOKUP($E75-1,qy,$B75-1-StartjaarTafels+2,0)))</f>
        <v>0.410258393291914</v>
      </c>
      <c r="AU75" s="5" t="n">
        <f aca="false">1-AS75*AT75</f>
        <v>0.589741606708086</v>
      </c>
      <c r="AV75" s="5" t="n">
        <f aca="false">IF($AL75=0,AU75,AV74*AU75)</f>
        <v>0.00473408634270216</v>
      </c>
      <c r="AW75" s="5" t="n">
        <f aca="false">$AN75*AV75*I75*H75</f>
        <v>0</v>
      </c>
      <c r="AX75" s="5" t="n">
        <f aca="false">AR75*AV75</f>
        <v>9.13487950970309E-007</v>
      </c>
      <c r="AY75" s="5" t="n">
        <f aca="false">AN75*AX75*I75*H75</f>
        <v>0</v>
      </c>
      <c r="AZ75" s="9" t="n">
        <f aca="false">AW75-AY75</f>
        <v>0</v>
      </c>
      <c r="BA75" s="93" t="n">
        <f aca="false">$AN75*AR75*I75*H75</f>
        <v>0</v>
      </c>
      <c r="BB75" s="93" t="n">
        <f aca="false">1-AV75</f>
        <v>0.995265913657298</v>
      </c>
      <c r="BC75" s="93" t="n">
        <f aca="false">BA75*BB75</f>
        <v>0</v>
      </c>
      <c r="BD75" s="93" t="n">
        <f aca="false">IF(C75=StartLeeftijdJaarUitkering,1,IF($C75 &gt; StartLeeftijdJaarUitkering, BD74*AU75, VLOOKUP($C75,Gehuwdheid,2,0)))</f>
        <v>0.00488955647650323</v>
      </c>
      <c r="BE75" s="93" t="n">
        <f aca="false">IF(C75=StartLeeftijdJaarUitkering,1,IF($C75 &gt; StartLeeftijdJaarUitkering, BE74*AU75, VLOOKUP($C75,Gehuwdheid_ongehuwd,2,0)))</f>
        <v>0.00488955647650323</v>
      </c>
      <c r="BF75" s="93" t="n">
        <f aca="false">BA75*(1-BD75)</f>
        <v>0</v>
      </c>
      <c r="BG75" s="93" t="n">
        <f aca="false">BA75*(1-BE75)</f>
        <v>0</v>
      </c>
      <c r="BI75" s="1" t="n">
        <f aca="false">A75</f>
        <v>71</v>
      </c>
      <c r="BJ75" s="15" t="n">
        <f aca="false">VLOOKUP(BI75,RTS,2,0)</f>
        <v>0.02175</v>
      </c>
      <c r="BK75" s="5" t="n">
        <f aca="false">(1/(1+BJ75))^BI75</f>
        <v>0.217035165446985</v>
      </c>
      <c r="BL75" s="5" t="n">
        <f aca="false">IF($C75&gt;Eindleeftijd,1,VLOOKUP($C75,Ervaringssterfte,3,0))</f>
        <v>1</v>
      </c>
      <c r="BM75" s="5" t="n">
        <f aca="false">IF($C75&gt;Eindleeftijd,1,VLOOKUP($C75,qy,$B75-StartjaarTafels+2,0))</f>
        <v>0.475094975852399</v>
      </c>
      <c r="BN75" s="5" t="n">
        <f aca="false">1-BL75*BM75</f>
        <v>0.524905024147601</v>
      </c>
      <c r="BO75" s="5" t="n">
        <f aca="false">IF($A75=1,BN75,BO74*BN75)</f>
        <v>0.000367927732682328</v>
      </c>
      <c r="BP75" s="5" t="n">
        <f aca="false">IF($D75&gt;Eindleeftijd,1,VLOOKUP($D75,Ervaringssterfte,4,0))</f>
        <v>1</v>
      </c>
      <c r="BQ75" s="5" t="n">
        <f aca="false">IF($D75&gt;Eindleeftijd,1,VLOOKUP($D75,qx,$B75-StartjaarTafels+2,0))</f>
        <v>0.5234379326</v>
      </c>
      <c r="BR75" s="5" t="n">
        <f aca="false">1-BP75*BQ75</f>
        <v>0.4765620674</v>
      </c>
      <c r="BS75" s="5" t="n">
        <f aca="false">IF($BI75=1,BR75,BS74*BR75)</f>
        <v>2.10612955796066E-005</v>
      </c>
      <c r="BT75" s="5" t="n">
        <f aca="false">$BK75*BS75*I75*G75</f>
        <v>0</v>
      </c>
      <c r="BU75" s="74" t="n">
        <f aca="false">BO75*BS75</f>
        <v>7.74903472995699E-009</v>
      </c>
      <c r="BV75" s="5" t="n">
        <f aca="false">BK75*BU75*I75*G75</f>
        <v>0</v>
      </c>
      <c r="BW75" s="9" t="n">
        <f aca="false">BT75-BV75</f>
        <v>0</v>
      </c>
      <c r="BX75" s="93" t="n">
        <f aca="false">IF(C75=StartLeeftijdJaarUitkering,1,IF(C75 &gt; StartLeeftijdJaarUitkering, BX74*BR75, VLOOKUP(C75,Gehuwdheid,3,0)))</f>
        <v>2.27722104842604E-005</v>
      </c>
      <c r="BY75" s="93" t="n">
        <f aca="false">IF(BI75=1,0,CA75*(BR75))</f>
        <v>2.25012640441959E-005</v>
      </c>
      <c r="BZ75" s="93" t="n">
        <f aca="false">(1-BN75)*BX75*IF(BI75=1,1,BO74)</f>
        <v>7.58346037134901E-009</v>
      </c>
      <c r="CA75" s="93" t="n">
        <f aca="false">IF(BI75=1,0,BZ74+BY74)</f>
        <v>4.72158100348964E-005</v>
      </c>
      <c r="CB75" s="93" t="n">
        <f aca="false">IF(BI75=1,0,CA75*BK74*I74*G74)</f>
        <v>0</v>
      </c>
      <c r="CC75" s="93" t="n">
        <f aca="false">$BK75*BO75*I75*G75</f>
        <v>0</v>
      </c>
      <c r="CD75" s="93" t="n">
        <f aca="false">1-BS75</f>
        <v>0.99997893870442</v>
      </c>
      <c r="CE75" s="93" t="n">
        <f aca="false">CC75*CD75</f>
        <v>0</v>
      </c>
      <c r="CF75" s="93" t="n">
        <f aca="false">IF(C75=StartLeeftijdJaarUitkering,1,IF($C75 &gt; StartLeeftijdJaarUitkering, CF74*BR75, VLOOKUP($C75,Gehuwdheid_ongehuwd,3,0)))</f>
        <v>2.27722104842604E-005</v>
      </c>
      <c r="CG75" s="93" t="n">
        <f aca="false">CC75*(1-BX75)</f>
        <v>0</v>
      </c>
      <c r="CH75" s="93" t="n">
        <f aca="false">CC75*(1-CF75)</f>
        <v>0</v>
      </c>
      <c r="CJ75" s="1" t="n">
        <f aca="false">BI75-1</f>
        <v>70</v>
      </c>
      <c r="CK75" s="15" t="n">
        <f aca="false">IF(CJ75=0,0,VLOOKUP(CJ75,RTS,2,0))</f>
        <v>0.02173</v>
      </c>
      <c r="CL75" s="5" t="n">
        <f aca="false">(1/(1+CK75))^CJ75</f>
        <v>0.222059740766953</v>
      </c>
      <c r="CM75" s="5" t="n">
        <f aca="false">IF(CJ75=0,0,IF($C75&gt;Eindleeftijd,1,VLOOKUP($C75-1,Ervaringssterfte,3,0)))</f>
        <v>1</v>
      </c>
      <c r="CN75" s="5" t="n">
        <f aca="false">IF(CJ75=0,0,IF($C75&gt;Eindleeftijd,1,VLOOKUP($C75-1,qy,$B75-1-StartjaarTafels+2,0)))</f>
        <v>0.461698916811214</v>
      </c>
      <c r="CO75" s="5" t="n">
        <f aca="false">1-CM75*CN75</f>
        <v>0.538301083188786</v>
      </c>
      <c r="CP75" s="5" t="n">
        <f aca="false">IF($CJ75=0,CO75,CP74*CO75)</f>
        <v>0.000700941533718046</v>
      </c>
      <c r="CQ75" s="5" t="n">
        <f aca="false">IF(CJ75=0,0,IF($D75&gt;Eindleeftijd,1,VLOOKUP($D75-1,Ervaringssterfte,4,0)))</f>
        <v>1</v>
      </c>
      <c r="CR75" s="5" t="n">
        <f aca="false">IF(CJ75=0,0,IF($D75&gt;Eindleeftijd,1,VLOOKUP($D75-1,qx,$B75-1-StartjaarTafels+2,0)))</f>
        <v>0.513507515</v>
      </c>
      <c r="CS75" s="5" t="n">
        <f aca="false">1-CQ75*CR75</f>
        <v>0.486492485</v>
      </c>
      <c r="CT75" s="5" t="n">
        <f aca="false">IF($CJ75=0,CS75,CT74*CS75)</f>
        <v>4.41942341204612E-005</v>
      </c>
      <c r="CU75" s="5" t="n">
        <f aca="false">IF(OR(Methode_partnerpensioen="Bepaald",C75&gt;=Eindleeftijd),1,VLOOKUP(C75-1,Gehuwdheid,3,0))</f>
        <v>1</v>
      </c>
      <c r="CV75" s="5" t="n">
        <f aca="false">$CL75*CT75*I75*G75*CU75</f>
        <v>0</v>
      </c>
      <c r="CW75" s="5" t="n">
        <f aca="false">CP75*CT75*CU75</f>
        <v>3.09775742458905E-008</v>
      </c>
      <c r="CX75" s="5" t="n">
        <f aca="false">CL75*CW75*I75*G75</f>
        <v>0</v>
      </c>
      <c r="CY75" s="9" t="n">
        <f aca="false">CV75-CX75</f>
        <v>0</v>
      </c>
      <c r="CZ75" s="93" t="n">
        <f aca="false">$CL75*CP75*I75*G75</f>
        <v>0</v>
      </c>
      <c r="DA75" s="93" t="n">
        <f aca="false">1-CT75</f>
        <v>0.99995580576588</v>
      </c>
      <c r="DB75" s="93" t="n">
        <f aca="false">CZ75*DA75</f>
        <v>0</v>
      </c>
      <c r="DC75" s="93" t="n">
        <f aca="false">IF(C75=StartLeeftijdJaarUitkering,1,IF($C75 &gt; StartLeeftijdJaarUitkering, DC74*CS75, VLOOKUP($C75,Gehuwdheid,3,0)))</f>
        <v>4.74104171779936E-005</v>
      </c>
      <c r="DD75" s="93" t="n">
        <f aca="false">IF(C75=StartLeeftijdJaarUitkering,1,IF($C75 &gt; StartLeeftijdJaarUitkering, DD74*CS75, VLOOKUP($C75,Gehuwdheid_ongehuwd,3,0)))</f>
        <v>4.74104171779936E-005</v>
      </c>
      <c r="DE75" s="93" t="n">
        <f aca="false">CZ75*(1-DC75)</f>
        <v>0</v>
      </c>
      <c r="DF75" s="93" t="n">
        <f aca="false">CZ75*(1-DD75)</f>
        <v>0</v>
      </c>
    </row>
    <row r="76" customFormat="false" ht="15" hidden="false" customHeight="true" outlineLevel="0" collapsed="false">
      <c r="A76" s="1" t="n">
        <f aca="false">A75+1</f>
        <v>72</v>
      </c>
      <c r="B76" s="1" t="n">
        <f aca="false">IF(A76=1,Berekeningsjaar,B75+1)</f>
        <v>2097</v>
      </c>
      <c r="C76" s="1" t="n">
        <f aca="false">IF(A76=1,LeeftijdJaarBerDatum,C75+1)</f>
        <v>112</v>
      </c>
      <c r="D76" s="1" t="n">
        <f aca="false">C76+Leeftijdsverschil_vm</f>
        <v>114</v>
      </c>
      <c r="E76" s="1" t="n">
        <f aca="false">C76-Leeftijdsverschil_mv</f>
        <v>109</v>
      </c>
      <c r="F76" s="5" t="n">
        <f aca="false">MIN(1,A76/Spreidingsduur)</f>
        <v>1</v>
      </c>
      <c r="G76" s="5" t="n">
        <f aca="false">IF(OR(AND(Coverage="BijzPP_voor",C76&gt;GrensLeeftijdDekking-1),AND(Coverage="BijzPP_na",C76&lt;GrensLeeftijdDekking)),0,IF(IsLevenslang,1,IF(D76&lt;EindLeeftijdJaarUitkering,1,0)))</f>
        <v>0</v>
      </c>
      <c r="H76" s="5" t="n">
        <f aca="false">IF(OR(AND(Coverage="BijzPP_voor",C76&gt;GrensLeeftijdDekking-1),AND(Coverage="BijzPP_na",C76&lt;GrensLeeftijdDekking)),0,IF(IsLevenslang,1,IF(E76&lt;EindLeeftijdJaarUitkering,1,0)))</f>
        <v>0</v>
      </c>
      <c r="I76" s="5" t="n">
        <f aca="false">(IF(StijgendeFunctieMeenemen=SchalingsfactorMeenemen,1,0)+IF(OR(StijgendeFunctieMeenemen,SchalingsfactorMeenemen),IF(StijgendeFunctieMeenemen,F76,0)*IF(SchalingsfactorMeenemen,SchalingsfactorPercentage,1),0))*(1+StijgingDalingUitkering)^(B76-1)</f>
        <v>11.6511607167637</v>
      </c>
      <c r="K76" s="1" t="n">
        <f aca="false">A76</f>
        <v>72</v>
      </c>
      <c r="L76" s="15" t="n">
        <f aca="false">VLOOKUP(K76,RTS,2,0)</f>
        <v>0.02177</v>
      </c>
      <c r="M76" s="5" t="n">
        <f aca="false">(1/(1+L76))^K76</f>
        <v>0.212115983443041</v>
      </c>
      <c r="N76" s="5" t="n">
        <f aca="false">IF($C76&gt;Eindleeftijd,1,VLOOKUP($C76,Ervaringssterfte,2,0))</f>
        <v>1</v>
      </c>
      <c r="O76" s="5" t="n">
        <f aca="false">IF($C76&gt;Eindleeftijd,1,VLOOKUP($C76,qx,$B76-StartjaarTafels+2,0))</f>
        <v>0.5120098483</v>
      </c>
      <c r="P76" s="5" t="n">
        <f aca="false">1-N76*O76</f>
        <v>0.4879901517</v>
      </c>
      <c r="Q76" s="5" t="n">
        <f aca="false">IF($K76=1,P76,Q75*P76)</f>
        <v>4.69949957811926E-005</v>
      </c>
      <c r="R76" s="5" t="n">
        <f aca="false">IF($E76&gt;Eindleeftijd,1,VLOOKUP($E76,Ervaringssterfte,5,0))</f>
        <v>1</v>
      </c>
      <c r="S76" s="74" t="n">
        <f aca="false">IF($E76&gt;Eindleeftijd,1,VLOOKUP($E76,qy,$B76-StartjaarTafels+2,0))</f>
        <v>0.443431519186844</v>
      </c>
      <c r="T76" s="5" t="n">
        <f aca="false">1-R76*S76</f>
        <v>0.556568480813156</v>
      </c>
      <c r="U76" s="5" t="n">
        <f aca="false">IF($K76=1,T76,U75*T76)</f>
        <v>0.00150853994366502</v>
      </c>
      <c r="V76" s="5" t="n">
        <f aca="false">$M76*U76*I76*H76</f>
        <v>0</v>
      </c>
      <c r="W76" s="92" t="n">
        <f aca="false">Q76*U76</f>
        <v>7.08938282882983E-008</v>
      </c>
      <c r="X76" s="5" t="n">
        <f aca="false">M76*W76*I76*H76</f>
        <v>0</v>
      </c>
      <c r="Y76" s="9" t="n">
        <f aca="false">V76-X76</f>
        <v>0</v>
      </c>
      <c r="Z76" s="93" t="n">
        <f aca="false">IF(C76=StartLeeftijdJaarUitkering,1,IF(C76 &gt; StartLeeftijdJaarUitkering, Z75*T76, VLOOKUP(C76,Gehuwdheid,2,0)))</f>
        <v>0.00156297140739907</v>
      </c>
      <c r="AA76" s="93" t="n">
        <f aca="false">IF(K76=1,0,AC76*(T76))</f>
        <v>0.00154623739129507</v>
      </c>
      <c r="AB76" s="93" t="n">
        <f aca="false">(1-P76)*Z76*IF(K76=1,1,Q75)</f>
        <v>7.70672576269691E-008</v>
      </c>
      <c r="AC76" s="93" t="n">
        <f aca="false">IF(K76=1,0,AB75+AA75)</f>
        <v>0.00277816197754496</v>
      </c>
      <c r="AD76" s="93" t="n">
        <f aca="false">IF(K76=1,0,AC76*M75*I75*H75)</f>
        <v>0</v>
      </c>
      <c r="AE76" s="93" t="n">
        <f aca="false">$M76*Q76*I76*H76</f>
        <v>0</v>
      </c>
      <c r="AF76" s="93" t="n">
        <f aca="false">1-U76</f>
        <v>0.998491460056335</v>
      </c>
      <c r="AG76" s="93" t="n">
        <f aca="false">AE76*AF76</f>
        <v>0</v>
      </c>
      <c r="AH76" s="93" t="n">
        <f aca="false">IF(C76=StartLeeftijdJaarUitkering,1,IF(C76 &gt; StartLeeftijdJaarUitkering, AH75*T76, VLOOKUP(C76,Gehuwdheid_ongehuwd,2,0)))</f>
        <v>0.00156297140739907</v>
      </c>
      <c r="AI76" s="93" t="n">
        <f aca="false">AE76*(1-Z76)</f>
        <v>0</v>
      </c>
      <c r="AJ76" s="93" t="n">
        <f aca="false">AE76*(1-AH76)</f>
        <v>0</v>
      </c>
      <c r="AL76" s="1" t="n">
        <f aca="false">K76-1</f>
        <v>71</v>
      </c>
      <c r="AM76" s="15" t="n">
        <f aca="false">IF(AL76=0,0,VLOOKUP(AL76,RTS,2,0))</f>
        <v>0.02175</v>
      </c>
      <c r="AN76" s="5" t="n">
        <f aca="false">(1/(1+AM76))^AL76</f>
        <v>0.217035165446985</v>
      </c>
      <c r="AO76" s="5" t="n">
        <f aca="false">IF(AL76=0,0,IF($C76&gt;Eindleeftijd,1,VLOOKUP($C76-1,Ervaringssterfte,2,0)))</f>
        <v>1</v>
      </c>
      <c r="AP76" s="5" t="n">
        <f aca="false">IF(AL76=0,0,IF($C76&gt;Eindleeftijd,1,VLOOKUP($C76-1,qx,$B76-1-StartjaarTafels+2,0)))</f>
        <v>0.5009156994</v>
      </c>
      <c r="AQ76" s="5" t="n">
        <f aca="false">1-AO76*AP76</f>
        <v>0.4990843006</v>
      </c>
      <c r="AR76" s="5" t="n">
        <f aca="false">IF($AL76=0,AQ76,AR75*AQ76)</f>
        <v>9.63031643517338E-005</v>
      </c>
      <c r="AS76" s="5" t="n">
        <f aca="false">IF(AL76=0,0,IF($E76&gt;Eindleeftijd,1,VLOOKUP($E76-1,Ervaringssterfte,5,0)))</f>
        <v>1</v>
      </c>
      <c r="AT76" s="5" t="n">
        <f aca="false">IF(AL76=0,0,IF($E76&gt;Eindleeftijd,1,VLOOKUP($E76-1,qy,$B76-1-StartjaarTafels+2,0)))</f>
        <v>0.427465012494765</v>
      </c>
      <c r="AU76" s="5" t="n">
        <f aca="false">1-AS76*AT76</f>
        <v>0.572534987505235</v>
      </c>
      <c r="AV76" s="5" t="n">
        <f aca="false">IF($AL76=0,AU76,AV75*AU76)</f>
        <v>0.00271043006506768</v>
      </c>
      <c r="AW76" s="5" t="n">
        <f aca="false">$AN76*AV76*I76*H76</f>
        <v>0</v>
      </c>
      <c r="AX76" s="5" t="n">
        <f aca="false">AR76*AV76</f>
        <v>2.61022992020093E-007</v>
      </c>
      <c r="AY76" s="5" t="n">
        <f aca="false">AN76*AX76*I76*H76</f>
        <v>0</v>
      </c>
      <c r="AZ76" s="9" t="n">
        <f aca="false">AW76-AY76</f>
        <v>0</v>
      </c>
      <c r="BA76" s="93" t="n">
        <f aca="false">$AN76*AR76*I76*H76</f>
        <v>0</v>
      </c>
      <c r="BB76" s="93" t="n">
        <f aca="false">1-AV76</f>
        <v>0.997289569934932</v>
      </c>
      <c r="BC76" s="93" t="n">
        <f aca="false">BA76*BB76</f>
        <v>0</v>
      </c>
      <c r="BD76" s="93" t="n">
        <f aca="false">IF(C76=StartLeeftijdJaarUitkering,1,IF($C76 &gt; StartLeeftijdJaarUitkering, BD75*AU76, VLOOKUP($C76,Gehuwdheid,2,0)))</f>
        <v>0.00279944215618092</v>
      </c>
      <c r="BE76" s="93" t="n">
        <f aca="false">IF(C76=StartLeeftijdJaarUitkering,1,IF($C76 &gt; StartLeeftijdJaarUitkering, BE75*AU76, VLOOKUP($C76,Gehuwdheid_ongehuwd,2,0)))</f>
        <v>0.00279944215618092</v>
      </c>
      <c r="BF76" s="93" t="n">
        <f aca="false">BA76*(1-BD76)</f>
        <v>0</v>
      </c>
      <c r="BG76" s="93" t="n">
        <f aca="false">BA76*(1-BE76)</f>
        <v>0</v>
      </c>
      <c r="BI76" s="1" t="n">
        <f aca="false">A76</f>
        <v>72</v>
      </c>
      <c r="BJ76" s="15" t="n">
        <f aca="false">VLOOKUP(BI76,RTS,2,0)</f>
        <v>0.02177</v>
      </c>
      <c r="BK76" s="5" t="n">
        <f aca="false">(1/(1+BJ76))^BI76</f>
        <v>0.212115983443041</v>
      </c>
      <c r="BL76" s="5" t="n">
        <f aca="false">IF($C76&gt;Eindleeftijd,1,VLOOKUP($C76,Ervaringssterfte,3,0))</f>
        <v>1</v>
      </c>
      <c r="BM76" s="5" t="n">
        <f aca="false">IF($C76&gt;Eindleeftijd,1,VLOOKUP($C76,qy,$B76-StartjaarTafels+2,0))</f>
        <v>0.48735352284891</v>
      </c>
      <c r="BN76" s="5" t="n">
        <f aca="false">1-BL76*BM76</f>
        <v>0.51264647715109</v>
      </c>
      <c r="BO76" s="5" t="n">
        <f aca="false">IF($A76=1,BN76,BO75*BN76)</f>
        <v>0.000188616856005783</v>
      </c>
      <c r="BP76" s="5" t="n">
        <f aca="false">IF($D76&gt;Eindleeftijd,1,VLOOKUP($D76,Ervaringssterfte,4,0))</f>
        <v>1</v>
      </c>
      <c r="BQ76" s="5" t="n">
        <f aca="false">IF($D76&gt;Eindleeftijd,1,VLOOKUP($D76,qx,$B76-StartjaarTafels+2,0))</f>
        <v>0.5323589153</v>
      </c>
      <c r="BR76" s="5" t="n">
        <f aca="false">1-BP76*BQ76</f>
        <v>0.4676410847</v>
      </c>
      <c r="BS76" s="5" t="n">
        <f aca="false">IF($BI76=1,BR76,BS75*BR76)</f>
        <v>9.84912711003456E-006</v>
      </c>
      <c r="BT76" s="5" t="n">
        <f aca="false">$BK76*BS76*I76*G76</f>
        <v>0</v>
      </c>
      <c r="BU76" s="74" t="n">
        <f aca="false">BO76*BS76</f>
        <v>1.85771138989604E-009</v>
      </c>
      <c r="BV76" s="5" t="n">
        <f aca="false">BK76*BU76*I76*G76</f>
        <v>0</v>
      </c>
      <c r="BW76" s="9" t="n">
        <f aca="false">BT76-BV76</f>
        <v>0</v>
      </c>
      <c r="BX76" s="93" t="n">
        <f aca="false">IF(C76=StartLeeftijdJaarUitkering,1,IF(C76 &gt; StartLeeftijdJaarUitkering, BX75*BR76, VLOOKUP(C76,Gehuwdheid,3,0)))</f>
        <v>1.06492212118763E-005</v>
      </c>
      <c r="BY76" s="93" t="n">
        <f aca="false">IF(BI76=1,0,CA76*(BR76))</f>
        <v>1.05260618623827E-005</v>
      </c>
      <c r="BZ76" s="93" t="n">
        <f aca="false">(1-BN76)*BX76*IF(BI76=1,1,BO75)</f>
        <v>1.90952119142398E-009</v>
      </c>
      <c r="CA76" s="93" t="n">
        <f aca="false">IF(BI76=1,0,BZ75+BY75)</f>
        <v>2.25088475045672E-005</v>
      </c>
      <c r="CB76" s="93" t="n">
        <f aca="false">IF(BI76=1,0,CA76*BK75*I75*G75)</f>
        <v>0</v>
      </c>
      <c r="CC76" s="93" t="n">
        <f aca="false">$BK76*BO76*I76*G76</f>
        <v>0</v>
      </c>
      <c r="CD76" s="93" t="n">
        <f aca="false">1-BS76</f>
        <v>0.99999015087289</v>
      </c>
      <c r="CE76" s="93" t="n">
        <f aca="false">CC76*CD76</f>
        <v>0</v>
      </c>
      <c r="CF76" s="93" t="n">
        <f aca="false">IF(C76=StartLeeftijdJaarUitkering,1,IF($C76 &gt; StartLeeftijdJaarUitkering, CF75*BR76, VLOOKUP($C76,Gehuwdheid_ongehuwd,3,0)))</f>
        <v>1.06492212118763E-005</v>
      </c>
      <c r="CG76" s="93" t="n">
        <f aca="false">CC76*(1-BX76)</f>
        <v>0</v>
      </c>
      <c r="CH76" s="93" t="n">
        <f aca="false">CC76*(1-CF76)</f>
        <v>0</v>
      </c>
      <c r="CJ76" s="1" t="n">
        <f aca="false">BI76-1</f>
        <v>71</v>
      </c>
      <c r="CK76" s="15" t="n">
        <f aca="false">IF(CJ76=0,0,VLOOKUP(CJ76,RTS,2,0))</f>
        <v>0.02175</v>
      </c>
      <c r="CL76" s="5" t="n">
        <f aca="false">(1/(1+CK76))^CJ76</f>
        <v>0.217035165446985</v>
      </c>
      <c r="CM76" s="5" t="n">
        <f aca="false">IF(CJ76=0,0,IF($C76&gt;Eindleeftijd,1,VLOOKUP($C76-1,Ervaringssterfte,3,0)))</f>
        <v>1</v>
      </c>
      <c r="CN76" s="5" t="n">
        <f aca="false">IF(CJ76=0,0,IF($C76&gt;Eindleeftijd,1,VLOOKUP($C76-1,qy,$B76-1-StartjaarTafels+2,0)))</f>
        <v>0.475094975852399</v>
      </c>
      <c r="CO76" s="5" t="n">
        <f aca="false">1-CM76*CN76</f>
        <v>0.524905024147601</v>
      </c>
      <c r="CP76" s="5" t="n">
        <f aca="false">IF($CJ76=0,CO76,CP75*CO76)</f>
        <v>0.000367927732682328</v>
      </c>
      <c r="CQ76" s="5" t="n">
        <f aca="false">IF(CJ76=0,0,IF($D76&gt;Eindleeftijd,1,VLOOKUP($D76-1,Ervaringssterfte,4,0)))</f>
        <v>1</v>
      </c>
      <c r="CR76" s="5" t="n">
        <f aca="false">IF(CJ76=0,0,IF($D76&gt;Eindleeftijd,1,VLOOKUP($D76-1,qx,$B76-1-StartjaarTafels+2,0)))</f>
        <v>0.5234379326</v>
      </c>
      <c r="CS76" s="5" t="n">
        <f aca="false">1-CQ76*CR76</f>
        <v>0.4765620674</v>
      </c>
      <c r="CT76" s="5" t="n">
        <f aca="false">IF($CJ76=0,CS76,CT75*CS76)</f>
        <v>2.10612955796066E-005</v>
      </c>
      <c r="CU76" s="5" t="n">
        <f aca="false">IF(OR(Methode_partnerpensioen="Bepaald",C76&gt;=Eindleeftijd),1,VLOOKUP(C76-1,Gehuwdheid,3,0))</f>
        <v>1</v>
      </c>
      <c r="CV76" s="5" t="n">
        <f aca="false">$CL76*CT76*I76*G76*CU76</f>
        <v>0</v>
      </c>
      <c r="CW76" s="5" t="n">
        <f aca="false">CP76*CT76*CU76</f>
        <v>7.74903472995699E-009</v>
      </c>
      <c r="CX76" s="5" t="n">
        <f aca="false">CL76*CW76*I76*G76</f>
        <v>0</v>
      </c>
      <c r="CY76" s="9" t="n">
        <f aca="false">CV76-CX76</f>
        <v>0</v>
      </c>
      <c r="CZ76" s="93" t="n">
        <f aca="false">$CL76*CP76*I76*G76</f>
        <v>0</v>
      </c>
      <c r="DA76" s="93" t="n">
        <f aca="false">1-CT76</f>
        <v>0.99997893870442</v>
      </c>
      <c r="DB76" s="93" t="n">
        <f aca="false">CZ76*DA76</f>
        <v>0</v>
      </c>
      <c r="DC76" s="93" t="n">
        <f aca="false">IF(C76=StartLeeftijdJaarUitkering,1,IF($C76 &gt; StartLeeftijdJaarUitkering, DC75*CS76, VLOOKUP($C76,Gehuwdheid,3,0)))</f>
        <v>2.25940064266411E-005</v>
      </c>
      <c r="DD76" s="93" t="n">
        <f aca="false">IF(C76=StartLeeftijdJaarUitkering,1,IF($C76 &gt; StartLeeftijdJaarUitkering, DD75*CS76, VLOOKUP($C76,Gehuwdheid_ongehuwd,3,0)))</f>
        <v>2.25940064266411E-005</v>
      </c>
      <c r="DE76" s="93" t="n">
        <f aca="false">CZ76*(1-DC76)</f>
        <v>0</v>
      </c>
      <c r="DF76" s="93" t="n">
        <f aca="false">CZ76*(1-DD76)</f>
        <v>0</v>
      </c>
    </row>
    <row r="77" customFormat="false" ht="15" hidden="false" customHeight="true" outlineLevel="0" collapsed="false">
      <c r="A77" s="1" t="n">
        <f aca="false">A76+1</f>
        <v>73</v>
      </c>
      <c r="B77" s="1" t="n">
        <f aca="false">IF(A77=1,Berekeningsjaar,B76+1)</f>
        <v>2098</v>
      </c>
      <c r="C77" s="1" t="n">
        <f aca="false">IF(A77=1,LeeftijdJaarBerDatum,C76+1)</f>
        <v>113</v>
      </c>
      <c r="D77" s="1" t="n">
        <f aca="false">C77+Leeftijdsverschil_vm</f>
        <v>115</v>
      </c>
      <c r="E77" s="1" t="n">
        <f aca="false">C77-Leeftijdsverschil_mv</f>
        <v>110</v>
      </c>
      <c r="F77" s="5" t="n">
        <f aca="false">MIN(1,A77/Spreidingsduur)</f>
        <v>1</v>
      </c>
      <c r="G77" s="5" t="n">
        <f aca="false">IF(OR(AND(Coverage="BijzPP_voor",C77&gt;GrensLeeftijdDekking-1),AND(Coverage="BijzPP_na",C77&lt;GrensLeeftijdDekking)),0,IF(IsLevenslang,1,IF(D77&lt;EindLeeftijdJaarUitkering,1,0)))</f>
        <v>0</v>
      </c>
      <c r="H77" s="5" t="n">
        <f aca="false">IF(OR(AND(Coverage="BijzPP_voor",C77&gt;GrensLeeftijdDekking-1),AND(Coverage="BijzPP_na",C77&lt;GrensLeeftijdDekking)),0,IF(IsLevenslang,1,IF(E77&lt;EindLeeftijdJaarUitkering,1,0)))</f>
        <v>0</v>
      </c>
      <c r="I77" s="5" t="n">
        <f aca="false">(IF(StijgendeFunctieMeenemen=SchalingsfactorMeenemen,1,0)+IF(OR(StijgendeFunctieMeenemen,SchalingsfactorMeenemen),IF(StijgendeFunctieMeenemen,F77,0)*IF(SchalingsfactorMeenemen,SchalingsfactorPercentage,1),0))*(1+StijgingDalingUitkering)^(B77-1)</f>
        <v>11.6511607167637</v>
      </c>
      <c r="K77" s="1" t="n">
        <f aca="false">A77</f>
        <v>73</v>
      </c>
      <c r="L77" s="15" t="n">
        <f aca="false">VLOOKUP(K77,RTS,2,0)</f>
        <v>0.02179</v>
      </c>
      <c r="M77" s="5" t="n">
        <f aca="false">(1/(1+L77))^K77</f>
        <v>0.207300186735305</v>
      </c>
      <c r="N77" s="5" t="n">
        <f aca="false">IF($C77&gt;Eindleeftijd,1,VLOOKUP($C77,Ervaringssterfte,2,0))</f>
        <v>1</v>
      </c>
      <c r="O77" s="5" t="n">
        <f aca="false">IF($C77&gt;Eindleeftijd,1,VLOOKUP($C77,qx,$B77-StartjaarTafels+2,0))</f>
        <v>0.5220268066</v>
      </c>
      <c r="P77" s="5" t="n">
        <f aca="false">1-N77*O77</f>
        <v>0.4779731934</v>
      </c>
      <c r="Q77" s="5" t="n">
        <f aca="false">IF($K77=1,P77,Q76*P77)</f>
        <v>2.24623482073562E-005</v>
      </c>
      <c r="R77" s="5" t="n">
        <f aca="false">IF($E77&gt;Eindleeftijd,1,VLOOKUP($E77,Ervaringssterfte,5,0))</f>
        <v>1</v>
      </c>
      <c r="S77" s="74" t="n">
        <f aca="false">IF($E77&gt;Eindleeftijd,1,VLOOKUP($E77,qy,$B77-StartjaarTafels+2,0))</f>
        <v>0.458169408366669</v>
      </c>
      <c r="T77" s="5" t="n">
        <f aca="false">1-R77*S77</f>
        <v>0.541830591633331</v>
      </c>
      <c r="U77" s="5" t="n">
        <f aca="false">IF($K77=1,T77,U76*T77)</f>
        <v>0.000817373090178532</v>
      </c>
      <c r="V77" s="5" t="n">
        <f aca="false">$M77*U77*I77*H77</f>
        <v>0</v>
      </c>
      <c r="W77" s="92" t="n">
        <f aca="false">Q77*U77</f>
        <v>1.83601189669129E-008</v>
      </c>
      <c r="X77" s="5" t="n">
        <f aca="false">M77*W77*I77*H77</f>
        <v>0</v>
      </c>
      <c r="Y77" s="9" t="n">
        <f aca="false">V77-X77</f>
        <v>0</v>
      </c>
      <c r="Z77" s="93" t="n">
        <f aca="false">IF(C77=StartLeeftijdJaarUitkering,1,IF(C77 &gt; StartLeeftijdJaarUitkering, Z76*T77, VLOOKUP(C77,Gehuwdheid,2,0)))</f>
        <v>0.000846865722377016</v>
      </c>
      <c r="AA77" s="93" t="n">
        <f aca="false">IF(K77=1,0,AC77*(T77))</f>
        <v>0.000837840477928783</v>
      </c>
      <c r="AB77" s="93" t="n">
        <f aca="false">(1-P77)*Z77*IF(K77=1,1,Q76)</f>
        <v>2.07758583094377E-008</v>
      </c>
      <c r="AC77" s="93" t="n">
        <f aca="false">IF(K77=1,0,AB76+AA76)</f>
        <v>0.0015463144585527</v>
      </c>
      <c r="AD77" s="93" t="n">
        <f aca="false">IF(K77=1,0,AC77*M76*I76*H76)</f>
        <v>0</v>
      </c>
      <c r="AE77" s="93" t="n">
        <f aca="false">$M77*Q77*I77*H77</f>
        <v>0</v>
      </c>
      <c r="AF77" s="93" t="n">
        <f aca="false">1-U77</f>
        <v>0.999182626909822</v>
      </c>
      <c r="AG77" s="93" t="n">
        <f aca="false">AE77*AF77</f>
        <v>0</v>
      </c>
      <c r="AH77" s="93" t="n">
        <f aca="false">IF(C77=StartLeeftijdJaarUitkering,1,IF(C77 &gt; StartLeeftijdJaarUitkering, AH76*T77, VLOOKUP(C77,Gehuwdheid_ongehuwd,2,0)))</f>
        <v>0.000846865722377016</v>
      </c>
      <c r="AI77" s="93" t="n">
        <f aca="false">AE77*(1-Z77)</f>
        <v>0</v>
      </c>
      <c r="AJ77" s="93" t="n">
        <f aca="false">AE77*(1-AH77)</f>
        <v>0</v>
      </c>
      <c r="AL77" s="1" t="n">
        <f aca="false">K77-1</f>
        <v>72</v>
      </c>
      <c r="AM77" s="15" t="n">
        <f aca="false">IF(AL77=0,0,VLOOKUP(AL77,RTS,2,0))</f>
        <v>0.02177</v>
      </c>
      <c r="AN77" s="5" t="n">
        <f aca="false">(1/(1+AM77))^AL77</f>
        <v>0.212115983443041</v>
      </c>
      <c r="AO77" s="5" t="n">
        <f aca="false">IF(AL77=0,0,IF($C77&gt;Eindleeftijd,1,VLOOKUP($C77-1,Ervaringssterfte,2,0)))</f>
        <v>1</v>
      </c>
      <c r="AP77" s="5" t="n">
        <f aca="false">IF(AL77=0,0,IF($C77&gt;Eindleeftijd,1,VLOOKUP($C77-1,qx,$B77-1-StartjaarTafels+2,0)))</f>
        <v>0.5120098483</v>
      </c>
      <c r="AQ77" s="5" t="n">
        <f aca="false">1-AO77*AP77</f>
        <v>0.4879901517</v>
      </c>
      <c r="AR77" s="5" t="n">
        <f aca="false">IF($AL77=0,AQ77,AR76*AQ77)</f>
        <v>4.69949957811926E-005</v>
      </c>
      <c r="AS77" s="5" t="n">
        <f aca="false">IF(AL77=0,0,IF($E77&gt;Eindleeftijd,1,VLOOKUP($E77-1,Ervaringssterfte,5,0)))</f>
        <v>1</v>
      </c>
      <c r="AT77" s="5" t="n">
        <f aca="false">IF(AL77=0,0,IF($E77&gt;Eindleeftijd,1,VLOOKUP($E77-1,qy,$B77-1-StartjaarTafels+2,0)))</f>
        <v>0.443431519186844</v>
      </c>
      <c r="AU77" s="5" t="n">
        <f aca="false">1-AS77*AT77</f>
        <v>0.556568480813156</v>
      </c>
      <c r="AV77" s="5" t="n">
        <f aca="false">IF($AL77=0,AU77,AV76*AU77)</f>
        <v>0.00150853994366502</v>
      </c>
      <c r="AW77" s="5" t="n">
        <f aca="false">$AN77*AV77*I77*H77</f>
        <v>0</v>
      </c>
      <c r="AX77" s="5" t="n">
        <f aca="false">AR77*AV77</f>
        <v>7.08938282882983E-008</v>
      </c>
      <c r="AY77" s="5" t="n">
        <f aca="false">AN77*AX77*I77*H77</f>
        <v>0</v>
      </c>
      <c r="AZ77" s="9" t="n">
        <f aca="false">AW77-AY77</f>
        <v>0</v>
      </c>
      <c r="BA77" s="93" t="n">
        <f aca="false">$AN77*AR77*I77*H77</f>
        <v>0</v>
      </c>
      <c r="BB77" s="93" t="n">
        <f aca="false">1-AV77</f>
        <v>0.998491460056335</v>
      </c>
      <c r="BC77" s="93" t="n">
        <f aca="false">BA77*BB77</f>
        <v>0</v>
      </c>
      <c r="BD77" s="93" t="n">
        <f aca="false">IF(C77=StartLeeftijdJaarUitkering,1,IF($C77 &gt; StartLeeftijdJaarUitkering, BD76*AU77, VLOOKUP($C77,Gehuwdheid,2,0)))</f>
        <v>0.00155808126798992</v>
      </c>
      <c r="BE77" s="93" t="n">
        <f aca="false">IF(C77=StartLeeftijdJaarUitkering,1,IF($C77 &gt; StartLeeftijdJaarUitkering, BE76*AU77, VLOOKUP($C77,Gehuwdheid_ongehuwd,2,0)))</f>
        <v>0.00155808126798992</v>
      </c>
      <c r="BF77" s="93" t="n">
        <f aca="false">BA77*(1-BD77)</f>
        <v>0</v>
      </c>
      <c r="BG77" s="93" t="n">
        <f aca="false">BA77*(1-BE77)</f>
        <v>0</v>
      </c>
      <c r="BI77" s="1" t="n">
        <f aca="false">A77</f>
        <v>73</v>
      </c>
      <c r="BJ77" s="15" t="n">
        <f aca="false">VLOOKUP(BI77,RTS,2,0)</f>
        <v>0.02179</v>
      </c>
      <c r="BK77" s="5" t="n">
        <f aca="false">(1/(1+BJ77))^BI77</f>
        <v>0.207300186735305</v>
      </c>
      <c r="BL77" s="5" t="n">
        <f aca="false">IF($C77&gt;Eindleeftijd,1,VLOOKUP($C77,Ervaringssterfte,3,0))</f>
        <v>1</v>
      </c>
      <c r="BM77" s="5" t="n">
        <f aca="false">IF($C77&gt;Eindleeftijd,1,VLOOKUP($C77,qy,$B77-StartjaarTafels+2,0))</f>
        <v>0.498544483548427</v>
      </c>
      <c r="BN77" s="5" t="n">
        <f aca="false">1-BL77*BM77</f>
        <v>0.501455516451573</v>
      </c>
      <c r="BO77" s="5" t="n">
        <f aca="false">IF($A77=1,BN77,BO76*BN77)</f>
        <v>9.4582962939852E-005</v>
      </c>
      <c r="BP77" s="5" t="n">
        <f aca="false">IF($D77&gt;Eindleeftijd,1,VLOOKUP($D77,Ervaringssterfte,4,0))</f>
        <v>1</v>
      </c>
      <c r="BQ77" s="5" t="n">
        <f aca="false">IF($D77&gt;Eindleeftijd,1,VLOOKUP($D77,qx,$B77-StartjaarTafels+2,0))</f>
        <v>0.5403397834</v>
      </c>
      <c r="BR77" s="5" t="n">
        <f aca="false">1-BP77*BQ77</f>
        <v>0.4596602166</v>
      </c>
      <c r="BS77" s="5" t="n">
        <f aca="false">IF($BI77=1,BR77,BS76*BR77)</f>
        <v>4.52725190071942E-006</v>
      </c>
      <c r="BT77" s="5" t="n">
        <f aca="false">$BK77*BS77*I77*G77</f>
        <v>0</v>
      </c>
      <c r="BU77" s="74" t="n">
        <f aca="false">BO77*BS77</f>
        <v>4.28200898745119E-010</v>
      </c>
      <c r="BV77" s="5" t="n">
        <f aca="false">BK77*BU77*I77*G77</f>
        <v>0</v>
      </c>
      <c r="BW77" s="9" t="n">
        <f aca="false">BT77-BV77</f>
        <v>0</v>
      </c>
      <c r="BX77" s="93" t="n">
        <f aca="false">IF(C77=StartLeeftijdJaarUitkering,1,IF(C77 &gt; StartLeeftijdJaarUitkering, BX76*BR77, VLOOKUP(C77,Gehuwdheid,3,0)))</f>
        <v>4.89502332887236E-006</v>
      </c>
      <c r="BY77" s="93" t="n">
        <f aca="false">IF(BI77=1,0,CA77*(BR77))</f>
        <v>4.83928960653229E-006</v>
      </c>
      <c r="BZ77" s="93" t="n">
        <f aca="false">(1-BN77)*BX77*IF(BI77=1,1,BO76)</f>
        <v>4.60298100262422E-010</v>
      </c>
      <c r="CA77" s="93" t="n">
        <f aca="false">IF(BI77=1,0,BZ76+BY76)</f>
        <v>1.05279713835741E-005</v>
      </c>
      <c r="CB77" s="93" t="n">
        <f aca="false">IF(BI77=1,0,CA77*BK76*I76*G76)</f>
        <v>0</v>
      </c>
      <c r="CC77" s="93" t="n">
        <f aca="false">$BK77*BO77*I77*G77</f>
        <v>0</v>
      </c>
      <c r="CD77" s="93" t="n">
        <f aca="false">1-BS77</f>
        <v>0.999995472748099</v>
      </c>
      <c r="CE77" s="93" t="n">
        <f aca="false">CC77*CD77</f>
        <v>0</v>
      </c>
      <c r="CF77" s="93" t="n">
        <f aca="false">IF(C77=StartLeeftijdJaarUitkering,1,IF($C77 &gt; StartLeeftijdJaarUitkering, CF76*BR77, VLOOKUP($C77,Gehuwdheid_ongehuwd,3,0)))</f>
        <v>4.89502332887236E-006</v>
      </c>
      <c r="CG77" s="93" t="n">
        <f aca="false">CC77*(1-BX77)</f>
        <v>0</v>
      </c>
      <c r="CH77" s="93" t="n">
        <f aca="false">CC77*(1-CF77)</f>
        <v>0</v>
      </c>
      <c r="CJ77" s="1" t="n">
        <f aca="false">BI77-1</f>
        <v>72</v>
      </c>
      <c r="CK77" s="15" t="n">
        <f aca="false">IF(CJ77=0,0,VLOOKUP(CJ77,RTS,2,0))</f>
        <v>0.02177</v>
      </c>
      <c r="CL77" s="5" t="n">
        <f aca="false">(1/(1+CK77))^CJ77</f>
        <v>0.212115983443041</v>
      </c>
      <c r="CM77" s="5" t="n">
        <f aca="false">IF(CJ77=0,0,IF($C77&gt;Eindleeftijd,1,VLOOKUP($C77-1,Ervaringssterfte,3,0)))</f>
        <v>1</v>
      </c>
      <c r="CN77" s="5" t="n">
        <f aca="false">IF(CJ77=0,0,IF($C77&gt;Eindleeftijd,1,VLOOKUP($C77-1,qy,$B77-1-StartjaarTafels+2,0)))</f>
        <v>0.48735352284891</v>
      </c>
      <c r="CO77" s="5" t="n">
        <f aca="false">1-CM77*CN77</f>
        <v>0.51264647715109</v>
      </c>
      <c r="CP77" s="5" t="n">
        <f aca="false">IF($CJ77=0,CO77,CP76*CO77)</f>
        <v>0.000188616856005783</v>
      </c>
      <c r="CQ77" s="5" t="n">
        <f aca="false">IF(CJ77=0,0,IF($D77&gt;Eindleeftijd,1,VLOOKUP($D77-1,Ervaringssterfte,4,0)))</f>
        <v>1</v>
      </c>
      <c r="CR77" s="5" t="n">
        <f aca="false">IF(CJ77=0,0,IF($D77&gt;Eindleeftijd,1,VLOOKUP($D77-1,qx,$B77-1-StartjaarTafels+2,0)))</f>
        <v>0.5323589153</v>
      </c>
      <c r="CS77" s="5" t="n">
        <f aca="false">1-CQ77*CR77</f>
        <v>0.4676410847</v>
      </c>
      <c r="CT77" s="5" t="n">
        <f aca="false">IF($CJ77=0,CS77,CT76*CS77)</f>
        <v>9.84912711003456E-006</v>
      </c>
      <c r="CU77" s="5" t="n">
        <f aca="false">IF(OR(Methode_partnerpensioen="Bepaald",C77&gt;=Eindleeftijd),1,VLOOKUP(C77-1,Gehuwdheid,3,0))</f>
        <v>1</v>
      </c>
      <c r="CV77" s="5" t="n">
        <f aca="false">$CL77*CT77*I77*G77*CU77</f>
        <v>0</v>
      </c>
      <c r="CW77" s="5" t="n">
        <f aca="false">CP77*CT77*CU77</f>
        <v>1.85771138989604E-009</v>
      </c>
      <c r="CX77" s="5" t="n">
        <f aca="false">CL77*CW77*I77*G77</f>
        <v>0</v>
      </c>
      <c r="CY77" s="9" t="n">
        <f aca="false">CV77-CX77</f>
        <v>0</v>
      </c>
      <c r="CZ77" s="93" t="n">
        <f aca="false">$CL77*CP77*I77*G77</f>
        <v>0</v>
      </c>
      <c r="DA77" s="93" t="n">
        <f aca="false">1-CT77</f>
        <v>0.99999015087289</v>
      </c>
      <c r="DB77" s="93" t="n">
        <f aca="false">CZ77*DA77</f>
        <v>0</v>
      </c>
      <c r="DC77" s="93" t="n">
        <f aca="false">IF(C77=StartLeeftijdJaarUitkering,1,IF($C77 &gt; StartLeeftijdJaarUitkering, DC76*CS77, VLOOKUP($C77,Gehuwdheid,3,0)))</f>
        <v>1.05658856730732E-005</v>
      </c>
      <c r="DD77" s="93" t="n">
        <f aca="false">IF(C77=StartLeeftijdJaarUitkering,1,IF($C77 &gt; StartLeeftijdJaarUitkering, DD76*CS77, VLOOKUP($C77,Gehuwdheid_ongehuwd,3,0)))</f>
        <v>1.05658856730732E-005</v>
      </c>
      <c r="DE77" s="93" t="n">
        <f aca="false">CZ77*(1-DC77)</f>
        <v>0</v>
      </c>
      <c r="DF77" s="93" t="n">
        <f aca="false">CZ77*(1-DD77)</f>
        <v>0</v>
      </c>
    </row>
    <row r="78" customFormat="false" ht="15" hidden="false" customHeight="true" outlineLevel="0" collapsed="false">
      <c r="A78" s="1" t="n">
        <f aca="false">A77+1</f>
        <v>74</v>
      </c>
      <c r="B78" s="1" t="n">
        <f aca="false">IF(A78=1,Berekeningsjaar,B77+1)</f>
        <v>2099</v>
      </c>
      <c r="C78" s="1" t="n">
        <f aca="false">IF(A78=1,LeeftijdJaarBerDatum,C77+1)</f>
        <v>114</v>
      </c>
      <c r="D78" s="1" t="n">
        <f aca="false">C78+Leeftijdsverschil_vm</f>
        <v>116</v>
      </c>
      <c r="E78" s="1" t="n">
        <f aca="false">C78-Leeftijdsverschil_mv</f>
        <v>111</v>
      </c>
      <c r="F78" s="5" t="n">
        <f aca="false">MIN(1,A78/Spreidingsduur)</f>
        <v>1</v>
      </c>
      <c r="G78" s="5" t="n">
        <f aca="false">IF(OR(AND(Coverage="BijzPP_voor",C78&gt;GrensLeeftijdDekking-1),AND(Coverage="BijzPP_na",C78&lt;GrensLeeftijdDekking)),0,IF(IsLevenslang,1,IF(D78&lt;EindLeeftijdJaarUitkering,1,0)))</f>
        <v>0</v>
      </c>
      <c r="H78" s="5" t="n">
        <f aca="false">IF(OR(AND(Coverage="BijzPP_voor",C78&gt;GrensLeeftijdDekking-1),AND(Coverage="BijzPP_na",C78&lt;GrensLeeftijdDekking)),0,IF(IsLevenslang,1,IF(E78&lt;EindLeeftijdJaarUitkering,1,0)))</f>
        <v>0</v>
      </c>
      <c r="I78" s="5" t="n">
        <f aca="false">(IF(StijgendeFunctieMeenemen=SchalingsfactorMeenemen,1,0)+IF(OR(StijgendeFunctieMeenemen,SchalingsfactorMeenemen),IF(StijgendeFunctieMeenemen,F78,0)*IF(SchalingsfactorMeenemen,SchalingsfactorPercentage,1),0))*(1+StijgingDalingUitkering)^(B78-1)</f>
        <v>11.6511607167637</v>
      </c>
      <c r="K78" s="1" t="n">
        <f aca="false">A78</f>
        <v>74</v>
      </c>
      <c r="L78" s="15" t="n">
        <f aca="false">VLOOKUP(K78,RTS,2,0)</f>
        <v>0.02181</v>
      </c>
      <c r="M78" s="91" t="n">
        <f aca="false">(1/(1+L78))^K78</f>
        <v>0.20258580084288</v>
      </c>
      <c r="N78" s="5" t="n">
        <f aca="false">IF($C78&gt;Eindleeftijd,1,VLOOKUP($C78,Ervaringssterfte,2,0))</f>
        <v>1</v>
      </c>
      <c r="O78" s="5" t="n">
        <f aca="false">IF($C78&gt;Eindleeftijd,1,VLOOKUP($C78,qx,$B78-StartjaarTafels+2,0))</f>
        <v>0.5310310965</v>
      </c>
      <c r="P78" s="5" t="n">
        <f aca="false">1-N78*O78</f>
        <v>0.4689689035</v>
      </c>
      <c r="Q78" s="5" t="n">
        <f aca="false">IF($K78=1,P78,Q77*P78)</f>
        <v>1.0534142808839E-005</v>
      </c>
      <c r="R78" s="5" t="n">
        <f aca="false">IF($E78&gt;Eindleeftijd,1,VLOOKUP($E78,Ervaringssterfte,5,0))</f>
        <v>1</v>
      </c>
      <c r="S78" s="74" t="n">
        <f aca="false">IF($E78&gt;Eindleeftijd,1,VLOOKUP($E78,qy,$B78-StartjaarTafels+2,0))</f>
        <v>0.47171553033003</v>
      </c>
      <c r="T78" s="5" t="n">
        <f aca="false">1-R78*S78</f>
        <v>0.52828446966997</v>
      </c>
      <c r="U78" s="5" t="n">
        <f aca="false">IF($K78=1,T78,U77*T78)</f>
        <v>0.00043180550946747</v>
      </c>
      <c r="V78" s="5" t="n">
        <f aca="false">$M78*U78*I78*H78</f>
        <v>0</v>
      </c>
      <c r="W78" s="92" t="n">
        <f aca="false">Q78*U78</f>
        <v>4.54870090237381E-009</v>
      </c>
      <c r="X78" s="5" t="n">
        <f aca="false">M78*W78*I78*H78</f>
        <v>0</v>
      </c>
      <c r="Y78" s="9" t="n">
        <f aca="false">V78-X78</f>
        <v>0</v>
      </c>
      <c r="Z78" s="93" t="n">
        <f aca="false">IF(C78=StartLeeftijdJaarUitkering,1,IF(C78 &gt; StartLeeftijdJaarUitkering, Z77*T78, VLOOKUP(C78,Gehuwdheid,2,0)))</f>
        <v>0.000447386009027618</v>
      </c>
      <c r="AA78" s="93" t="n">
        <f aca="false">IF(K78=1,0,AC78*(T78))</f>
        <v>0.00044262908811393</v>
      </c>
      <c r="AB78" s="93" t="n">
        <f aca="false">(1-P78)*Z78*IF(K78=1,1,Q77)</f>
        <v>5.33651220810427E-009</v>
      </c>
      <c r="AC78" s="93" t="n">
        <f aca="false">IF(K78=1,0,AB77+AA77)</f>
        <v>0.000837861253787093</v>
      </c>
      <c r="AD78" s="93" t="n">
        <f aca="false">IF(K78=1,0,AC78*M77*I77*H77)</f>
        <v>0</v>
      </c>
      <c r="AE78" s="93" t="n">
        <f aca="false">$M78*Q78*I78*H78</f>
        <v>0</v>
      </c>
      <c r="AF78" s="93" t="n">
        <f aca="false">1-U78</f>
        <v>0.999568194490533</v>
      </c>
      <c r="AG78" s="93" t="n">
        <f aca="false">AE78*AF78</f>
        <v>0</v>
      </c>
      <c r="AH78" s="93" t="n">
        <f aca="false">IF(C78=StartLeeftijdJaarUitkering,1,IF(C78 &gt; StartLeeftijdJaarUitkering, AH77*T78, VLOOKUP(C78,Gehuwdheid_ongehuwd,2,0)))</f>
        <v>0.000447386009027618</v>
      </c>
      <c r="AI78" s="93" t="n">
        <f aca="false">AE78*(1-Z78)</f>
        <v>0</v>
      </c>
      <c r="AJ78" s="93" t="n">
        <f aca="false">AE78*(1-AH78)</f>
        <v>0</v>
      </c>
      <c r="AL78" s="1" t="n">
        <f aca="false">K78-1</f>
        <v>73</v>
      </c>
      <c r="AM78" s="15" t="n">
        <f aca="false">IF(AL78=0,0,VLOOKUP(AL78,RTS,2,0))</f>
        <v>0.02179</v>
      </c>
      <c r="AN78" s="5" t="n">
        <f aca="false">(1/(1+AM78))^AL78</f>
        <v>0.207300186735305</v>
      </c>
      <c r="AO78" s="5" t="n">
        <f aca="false">IF(AL78=0,0,IF($C78&gt;Eindleeftijd,1,VLOOKUP($C78-1,Ervaringssterfte,2,0)))</f>
        <v>1</v>
      </c>
      <c r="AP78" s="5" t="n">
        <f aca="false">IF(AL78=0,0,IF($C78&gt;Eindleeftijd,1,VLOOKUP($C78-1,qx,$B78-1-StartjaarTafels+2,0)))</f>
        <v>0.5220268066</v>
      </c>
      <c r="AQ78" s="5" t="n">
        <f aca="false">1-AO78*AP78</f>
        <v>0.4779731934</v>
      </c>
      <c r="AR78" s="5" t="n">
        <f aca="false">IF($AL78=0,AQ78,AR77*AQ78)</f>
        <v>2.24623482073562E-005</v>
      </c>
      <c r="AS78" s="5" t="n">
        <f aca="false">IF(AL78=0,0,IF($E78&gt;Eindleeftijd,1,VLOOKUP($E78-1,Ervaringssterfte,5,0)))</f>
        <v>1</v>
      </c>
      <c r="AT78" s="5" t="n">
        <f aca="false">IF(AL78=0,0,IF($E78&gt;Eindleeftijd,1,VLOOKUP($E78-1,qy,$B78-1-StartjaarTafels+2,0)))</f>
        <v>0.458169408366669</v>
      </c>
      <c r="AU78" s="5" t="n">
        <f aca="false">1-AS78*AT78</f>
        <v>0.541830591633331</v>
      </c>
      <c r="AV78" s="5" t="n">
        <f aca="false">IF($AL78=0,AU78,AV77*AU78)</f>
        <v>0.000817373090178532</v>
      </c>
      <c r="AW78" s="5" t="n">
        <f aca="false">$AN78*AV78*I78*H78</f>
        <v>0</v>
      </c>
      <c r="AX78" s="5" t="n">
        <f aca="false">AR78*AV78</f>
        <v>1.83601189669129E-008</v>
      </c>
      <c r="AY78" s="5" t="n">
        <f aca="false">AN78*AX78*I78*H78</f>
        <v>0</v>
      </c>
      <c r="AZ78" s="9" t="n">
        <f aca="false">AW78-AY78</f>
        <v>0</v>
      </c>
      <c r="BA78" s="93" t="n">
        <f aca="false">$AN78*AR78*I78*H78</f>
        <v>0</v>
      </c>
      <c r="BB78" s="93" t="n">
        <f aca="false">1-AV78</f>
        <v>0.999182626909822</v>
      </c>
      <c r="BC78" s="93" t="n">
        <f aca="false">BA78*BB78</f>
        <v>0</v>
      </c>
      <c r="BD78" s="93" t="n">
        <f aca="false">IF(C78=StartLeeftijdJaarUitkering,1,IF($C78 &gt; StartLeeftijdJaarUitkering, BD77*AU78, VLOOKUP($C78,Gehuwdheid,2,0)))</f>
        <v>0.000844216095247788</v>
      </c>
      <c r="BE78" s="93" t="n">
        <f aca="false">IF(C78=StartLeeftijdJaarUitkering,1,IF($C78 &gt; StartLeeftijdJaarUitkering, BE77*AU78, VLOOKUP($C78,Gehuwdheid_ongehuwd,2,0)))</f>
        <v>0.000844216095247788</v>
      </c>
      <c r="BF78" s="93" t="n">
        <f aca="false">BA78*(1-BD78)</f>
        <v>0</v>
      </c>
      <c r="BG78" s="93" t="n">
        <f aca="false">BA78*(1-BE78)</f>
        <v>0</v>
      </c>
      <c r="BI78" s="1" t="n">
        <f aca="false">A78</f>
        <v>74</v>
      </c>
      <c r="BJ78" s="15" t="n">
        <f aca="false">VLOOKUP(BI78,RTS,2,0)</f>
        <v>0.02181</v>
      </c>
      <c r="BK78" s="5" t="n">
        <f aca="false">(1/(1+BJ78))^BI78</f>
        <v>0.20258580084288</v>
      </c>
      <c r="BL78" s="5" t="n">
        <f aca="false">IF($C78&gt;Eindleeftijd,1,VLOOKUP($C78,Ervaringssterfte,3,0))</f>
        <v>1</v>
      </c>
      <c r="BM78" s="5" t="n">
        <f aca="false">IF($C78&gt;Eindleeftijd,1,VLOOKUP($C78,qy,$B78-StartjaarTafels+2,0))</f>
        <v>0.508744817473959</v>
      </c>
      <c r="BN78" s="5" t="n">
        <f aca="false">1-BL78*BM78</f>
        <v>0.491255182526041</v>
      </c>
      <c r="BO78" s="5" t="n">
        <f aca="false">IF($A78=1,BN78,BO77*BN78)</f>
        <v>4.64643707228708E-005</v>
      </c>
      <c r="BP78" s="5" t="n">
        <f aca="false">IF($D78&gt;Eindleeftijd,1,VLOOKUP($D78,Ervaringssterfte,4,0))</f>
        <v>1</v>
      </c>
      <c r="BQ78" s="5" t="n">
        <f aca="false">IF($D78&gt;Eindleeftijd,1,VLOOKUP($D78,qx,$B78-StartjaarTafels+2,0))</f>
        <v>0.5474515389</v>
      </c>
      <c r="BR78" s="5" t="n">
        <f aca="false">1-BP78*BQ78</f>
        <v>0.4525484611</v>
      </c>
      <c r="BS78" s="5" t="n">
        <f aca="false">IF($BI78=1,BR78,BS77*BR78)</f>
        <v>2.04880088068262E-006</v>
      </c>
      <c r="BT78" s="5" t="n">
        <f aca="false">$BK78*BS78*I78*G78</f>
        <v>0</v>
      </c>
      <c r="BU78" s="74" t="n">
        <f aca="false">BO78*BS78</f>
        <v>9.51962436573814E-011</v>
      </c>
      <c r="BV78" s="5" t="n">
        <f aca="false">BK78*BU78*I78*G78</f>
        <v>0</v>
      </c>
      <c r="BW78" s="9" t="n">
        <f aca="false">BT78-BV78</f>
        <v>0</v>
      </c>
      <c r="BX78" s="93" t="n">
        <f aca="false">IF(C78=StartLeeftijdJaarUitkering,1,IF(C78 &gt; StartLeeftijdJaarUitkering, BX77*BR78, VLOOKUP(C78,Gehuwdheid,3,0)))</f>
        <v>2.21523527452978E-006</v>
      </c>
      <c r="BY78" s="93" t="n">
        <f aca="false">IF(BI78=1,0,CA78*(BR78))</f>
        <v>2.19022137145033E-006</v>
      </c>
      <c r="BZ78" s="93" t="n">
        <f aca="false">(1-BN78)*BX78*IF(BI78=1,1,BO77)</f>
        <v>1.06594002839771E-010</v>
      </c>
      <c r="CA78" s="93" t="n">
        <f aca="false">IF(BI78=1,0,BZ77+BY77)</f>
        <v>4.83974990463255E-006</v>
      </c>
      <c r="CB78" s="93" t="n">
        <f aca="false">IF(BI78=1,0,CA78*BK77*I77*G77)</f>
        <v>0</v>
      </c>
      <c r="CC78" s="93" t="n">
        <f aca="false">$BK78*BO78*I78*G78</f>
        <v>0</v>
      </c>
      <c r="CD78" s="93" t="n">
        <f aca="false">1-BS78</f>
        <v>0.999997951199119</v>
      </c>
      <c r="CE78" s="93" t="n">
        <f aca="false">CC78*CD78</f>
        <v>0</v>
      </c>
      <c r="CF78" s="93" t="n">
        <f aca="false">IF(C78=StartLeeftijdJaarUitkering,1,IF($C78 &gt; StartLeeftijdJaarUitkering, CF77*BR78, VLOOKUP($C78,Gehuwdheid_ongehuwd,3,0)))</f>
        <v>2.21523527452978E-006</v>
      </c>
      <c r="CG78" s="93" t="n">
        <f aca="false">CC78*(1-BX78)</f>
        <v>0</v>
      </c>
      <c r="CH78" s="93" t="n">
        <f aca="false">CC78*(1-CF78)</f>
        <v>0</v>
      </c>
      <c r="CJ78" s="1" t="n">
        <f aca="false">BI78-1</f>
        <v>73</v>
      </c>
      <c r="CK78" s="15" t="n">
        <f aca="false">IF(CJ78=0,0,VLOOKUP(CJ78,RTS,2,0))</f>
        <v>0.02179</v>
      </c>
      <c r="CL78" s="5" t="n">
        <f aca="false">(1/(1+CK78))^CJ78</f>
        <v>0.207300186735305</v>
      </c>
      <c r="CM78" s="5" t="n">
        <f aca="false">IF(CJ78=0,0,IF($C78&gt;Eindleeftijd,1,VLOOKUP($C78-1,Ervaringssterfte,3,0)))</f>
        <v>1</v>
      </c>
      <c r="CN78" s="5" t="n">
        <f aca="false">IF(CJ78=0,0,IF($C78&gt;Eindleeftijd,1,VLOOKUP($C78-1,qy,$B78-1-StartjaarTafels+2,0)))</f>
        <v>0.498544483548427</v>
      </c>
      <c r="CO78" s="5" t="n">
        <f aca="false">1-CM78*CN78</f>
        <v>0.501455516451573</v>
      </c>
      <c r="CP78" s="5" t="n">
        <f aca="false">IF($CJ78=0,CO78,CP77*CO78)</f>
        <v>9.4582962939852E-005</v>
      </c>
      <c r="CQ78" s="5" t="n">
        <f aca="false">IF(CJ78=0,0,IF($D78&gt;Eindleeftijd,1,VLOOKUP($D78-1,Ervaringssterfte,4,0)))</f>
        <v>1</v>
      </c>
      <c r="CR78" s="5" t="n">
        <f aca="false">IF(CJ78=0,0,IF($D78&gt;Eindleeftijd,1,VLOOKUP($D78-1,qx,$B78-1-StartjaarTafels+2,0)))</f>
        <v>0.5403397834</v>
      </c>
      <c r="CS78" s="5" t="n">
        <f aca="false">1-CQ78*CR78</f>
        <v>0.4596602166</v>
      </c>
      <c r="CT78" s="5" t="n">
        <f aca="false">IF($CJ78=0,CS78,CT77*CS78)</f>
        <v>4.52725190071942E-006</v>
      </c>
      <c r="CU78" s="5" t="n">
        <f aca="false">IF(OR(Methode_partnerpensioen="Bepaald",C78&gt;=Eindleeftijd),1,VLOOKUP(C78-1,Gehuwdheid,3,0))</f>
        <v>1</v>
      </c>
      <c r="CV78" s="5" t="n">
        <f aca="false">$CL78*CT78*I78*G78*CU78</f>
        <v>0</v>
      </c>
      <c r="CW78" s="5" t="n">
        <f aca="false">CP78*CT78*CU78</f>
        <v>4.28200898745119E-010</v>
      </c>
      <c r="CX78" s="5" t="n">
        <f aca="false">CL78*CW78*I78*G78</f>
        <v>0</v>
      </c>
      <c r="CY78" s="9" t="n">
        <f aca="false">CV78-CX78</f>
        <v>0</v>
      </c>
      <c r="CZ78" s="93" t="n">
        <f aca="false">$CL78*CP78*I78*G78</f>
        <v>0</v>
      </c>
      <c r="DA78" s="93" t="n">
        <f aca="false">1-CT78</f>
        <v>0.999995472748099</v>
      </c>
      <c r="DB78" s="93" t="n">
        <f aca="false">CZ78*DA78</f>
        <v>0</v>
      </c>
      <c r="DC78" s="93" t="n">
        <f aca="false">IF(C78=StartLeeftijdJaarUitkering,1,IF($C78 &gt; StartLeeftijdJaarUitkering, DC77*CS78, VLOOKUP($C78,Gehuwdheid,3,0)))</f>
        <v>4.85671729705567E-006</v>
      </c>
      <c r="DD78" s="93" t="n">
        <f aca="false">IF(C78=StartLeeftijdJaarUitkering,1,IF($C78 &gt; StartLeeftijdJaarUitkering, DD77*CS78, VLOOKUP($C78,Gehuwdheid_ongehuwd,3,0)))</f>
        <v>4.85671729705567E-006</v>
      </c>
      <c r="DE78" s="93" t="n">
        <f aca="false">CZ78*(1-DC78)</f>
        <v>0</v>
      </c>
      <c r="DF78" s="93" t="n">
        <f aca="false">CZ78*(1-DD78)</f>
        <v>0</v>
      </c>
    </row>
    <row r="79" customFormat="false" ht="15" hidden="false" customHeight="true" outlineLevel="0" collapsed="false">
      <c r="A79" s="1" t="n">
        <f aca="false">A78+1</f>
        <v>75</v>
      </c>
      <c r="B79" s="1" t="n">
        <f aca="false">IF(A79=1,Berekeningsjaar,B78+1)</f>
        <v>2100</v>
      </c>
      <c r="C79" s="1" t="n">
        <f aca="false">IF(A79=1,LeeftijdJaarBerDatum,C78+1)</f>
        <v>115</v>
      </c>
      <c r="D79" s="1" t="n">
        <f aca="false">C79+Leeftijdsverschil_vm</f>
        <v>117</v>
      </c>
      <c r="E79" s="1" t="n">
        <f aca="false">C79-Leeftijdsverschil_mv</f>
        <v>112</v>
      </c>
      <c r="F79" s="5" t="n">
        <f aca="false">MIN(1,A79/Spreidingsduur)</f>
        <v>1</v>
      </c>
      <c r="G79" s="5" t="n">
        <f aca="false">IF(OR(AND(Coverage="BijzPP_voor",C79&gt;GrensLeeftijdDekking-1),AND(Coverage="BijzPP_na",C79&lt;GrensLeeftijdDekking)),0,IF(IsLevenslang,1,IF(D79&lt;EindLeeftijdJaarUitkering,1,0)))</f>
        <v>0</v>
      </c>
      <c r="H79" s="5" t="n">
        <f aca="false">IF(OR(AND(Coverage="BijzPP_voor",C79&gt;GrensLeeftijdDekking-1),AND(Coverage="BijzPP_na",C79&lt;GrensLeeftijdDekking)),0,IF(IsLevenslang,1,IF(E79&lt;EindLeeftijdJaarUitkering,1,0)))</f>
        <v>0</v>
      </c>
      <c r="I79" s="5" t="n">
        <f aca="false">(IF(StijgendeFunctieMeenemen=SchalingsfactorMeenemen,1,0)+IF(OR(StijgendeFunctieMeenemen,SchalingsfactorMeenemen),IF(StijgendeFunctieMeenemen,F79,0)*IF(SchalingsfactorMeenemen,SchalingsfactorPercentage,1),0))*(1+StijgingDalingUitkering)^(B79-1)</f>
        <v>11.6511607167637</v>
      </c>
      <c r="K79" s="1" t="n">
        <f aca="false">A79</f>
        <v>75</v>
      </c>
      <c r="L79" s="15" t="n">
        <f aca="false">VLOOKUP(K79,RTS,2,0)</f>
        <v>0.02183</v>
      </c>
      <c r="M79" s="91" t="n">
        <f aca="false">(1/(1+L79))^K79</f>
        <v>0.197970884368506</v>
      </c>
      <c r="N79" s="5" t="n">
        <f aca="false">IF($C79&gt;Eindleeftijd,1,VLOOKUP($C79,Ervaringssterfte,2,0))</f>
        <v>1</v>
      </c>
      <c r="O79" s="5" t="n">
        <f aca="false">IF($C79&gt;Eindleeftijd,1,VLOOKUP($C79,qx,$B79-StartjaarTafels+2,0))</f>
        <v>0.5390917418</v>
      </c>
      <c r="P79" s="5" t="n">
        <f aca="false">1-N79*O79</f>
        <v>0.4609082582</v>
      </c>
      <c r="Q79" s="5" t="n">
        <f aca="false">IF($K79=1,P79,Q78*P79)</f>
        <v>4.85527341365204E-006</v>
      </c>
      <c r="R79" s="5" t="n">
        <f aca="false">IF($E79&gt;Eindleeftijd,1,VLOOKUP($E79,Ervaringssterfte,5,0))</f>
        <v>1</v>
      </c>
      <c r="S79" s="74" t="n">
        <f aca="false">IF($E79&gt;Eindleeftijd,1,VLOOKUP($E79,qy,$B79-StartjaarTafels+2,0))</f>
        <v>0.484125375288858</v>
      </c>
      <c r="T79" s="5" t="n">
        <f aca="false">1-R79*S79</f>
        <v>0.515874624711142</v>
      </c>
      <c r="U79" s="5" t="n">
        <f aca="false">IF($K79=1,T79,U78*T79)</f>
        <v>0.000222757505144735</v>
      </c>
      <c r="V79" s="5" t="n">
        <f aca="false">$M79*U79*I79*H79</f>
        <v>0</v>
      </c>
      <c r="W79" s="92" t="n">
        <f aca="false">Q79*U79</f>
        <v>1.08154859242069E-009</v>
      </c>
      <c r="X79" s="5" t="n">
        <f aca="false">M79*W79*I79*H79</f>
        <v>0</v>
      </c>
      <c r="Y79" s="9" t="n">
        <f aca="false">V79-X79</f>
        <v>0</v>
      </c>
      <c r="Z79" s="93" t="n">
        <f aca="false">IF(C79=StartLeeftijdJaarUitkering,1,IF(C79 &gt; StartLeeftijdJaarUitkering, Z78*T79, VLOOKUP(C79,Gehuwdheid,2,0)))</f>
        <v>0.000230795089508138</v>
      </c>
      <c r="AA79" s="93" t="n">
        <f aca="false">IF(K79=1,0,AC79*(T79))</f>
        <v>0.000228343867688241</v>
      </c>
      <c r="AB79" s="93" t="n">
        <f aca="false">(1-P79)*Z79*IF(K79=1,1,Q78)</f>
        <v>1.3106551703672E-009</v>
      </c>
      <c r="AC79" s="93" t="n">
        <f aca="false">IF(K79=1,0,AB78+AA78)</f>
        <v>0.000442634424626138</v>
      </c>
      <c r="AD79" s="93" t="n">
        <f aca="false">IF(K79=1,0,AC79*M78*I78*H78)</f>
        <v>0</v>
      </c>
      <c r="AE79" s="93" t="n">
        <f aca="false">$M79*Q79*I79*H79</f>
        <v>0</v>
      </c>
      <c r="AF79" s="93" t="n">
        <f aca="false">1-U79</f>
        <v>0.999777242494855</v>
      </c>
      <c r="AG79" s="93" t="n">
        <f aca="false">AE79*AF79</f>
        <v>0</v>
      </c>
      <c r="AH79" s="93" t="n">
        <f aca="false">IF(C79=StartLeeftijdJaarUitkering,1,IF(C79 &gt; StartLeeftijdJaarUitkering, AH78*T79, VLOOKUP(C79,Gehuwdheid_ongehuwd,2,0)))</f>
        <v>0.000230795089508138</v>
      </c>
      <c r="AI79" s="93" t="n">
        <f aca="false">AE79*(1-Z79)</f>
        <v>0</v>
      </c>
      <c r="AJ79" s="93" t="n">
        <f aca="false">AE79*(1-AH79)</f>
        <v>0</v>
      </c>
      <c r="AL79" s="1" t="n">
        <f aca="false">K79-1</f>
        <v>74</v>
      </c>
      <c r="AM79" s="15" t="n">
        <f aca="false">IF(AL79=0,0,VLOOKUP(AL79,RTS,2,0))</f>
        <v>0.02181</v>
      </c>
      <c r="AN79" s="5" t="n">
        <f aca="false">(1/(1+AM79))^AL79</f>
        <v>0.20258580084288</v>
      </c>
      <c r="AO79" s="5" t="n">
        <f aca="false">IF(AL79=0,0,IF($C79&gt;Eindleeftijd,1,VLOOKUP($C79-1,Ervaringssterfte,2,0)))</f>
        <v>1</v>
      </c>
      <c r="AP79" s="5" t="n">
        <f aca="false">IF(AL79=0,0,IF($C79&gt;Eindleeftijd,1,VLOOKUP($C79-1,qx,$B79-1-StartjaarTafels+2,0)))</f>
        <v>0.5310310965</v>
      </c>
      <c r="AQ79" s="5" t="n">
        <f aca="false">1-AO79*AP79</f>
        <v>0.4689689035</v>
      </c>
      <c r="AR79" s="5" t="n">
        <f aca="false">IF($AL79=0,AQ79,AR78*AQ79)</f>
        <v>1.0534142808839E-005</v>
      </c>
      <c r="AS79" s="5" t="n">
        <f aca="false">IF(AL79=0,0,IF($E79&gt;Eindleeftijd,1,VLOOKUP($E79-1,Ervaringssterfte,5,0)))</f>
        <v>1</v>
      </c>
      <c r="AT79" s="5" t="n">
        <f aca="false">IF(AL79=0,0,IF($E79&gt;Eindleeftijd,1,VLOOKUP($E79-1,qy,$B79-1-StartjaarTafels+2,0)))</f>
        <v>0.47171553033003</v>
      </c>
      <c r="AU79" s="5" t="n">
        <f aca="false">1-AS79*AT79</f>
        <v>0.52828446966997</v>
      </c>
      <c r="AV79" s="5" t="n">
        <f aca="false">IF($AL79=0,AU79,AV78*AU79)</f>
        <v>0.00043180550946747</v>
      </c>
      <c r="AW79" s="5" t="n">
        <f aca="false">$AN79*AV79*I79*H79</f>
        <v>0</v>
      </c>
      <c r="AX79" s="5" t="n">
        <f aca="false">AR79*AV79</f>
        <v>4.54870090237381E-009</v>
      </c>
      <c r="AY79" s="5" t="n">
        <f aca="false">AN79*AX79*I79*H79</f>
        <v>0</v>
      </c>
      <c r="AZ79" s="9" t="n">
        <f aca="false">AW79-AY79</f>
        <v>0</v>
      </c>
      <c r="BA79" s="93" t="n">
        <f aca="false">$AN79*AR79*I79*H79</f>
        <v>0</v>
      </c>
      <c r="BB79" s="93" t="n">
        <f aca="false">1-AV79</f>
        <v>0.999568194490533</v>
      </c>
      <c r="BC79" s="93" t="n">
        <f aca="false">BA79*BB79</f>
        <v>0</v>
      </c>
      <c r="BD79" s="93" t="n">
        <f aca="false">IF(C79=StartLeeftijdJaarUitkering,1,IF($C79 &gt; StartLeeftijdJaarUitkering, BD78*AU79, VLOOKUP($C79,Gehuwdheid,2,0)))</f>
        <v>0.000445986252164831</v>
      </c>
      <c r="BE79" s="93" t="n">
        <f aca="false">IF(C79=StartLeeftijdJaarUitkering,1,IF($C79 &gt; StartLeeftijdJaarUitkering, BE78*AU79, VLOOKUP($C79,Gehuwdheid_ongehuwd,2,0)))</f>
        <v>0.000445986252164831</v>
      </c>
      <c r="BF79" s="93" t="n">
        <f aca="false">BA79*(1-BD79)</f>
        <v>0</v>
      </c>
      <c r="BG79" s="93" t="n">
        <f aca="false">BA79*(1-BE79)</f>
        <v>0</v>
      </c>
      <c r="BI79" s="1" t="n">
        <f aca="false">A79</f>
        <v>75</v>
      </c>
      <c r="BJ79" s="15" t="n">
        <f aca="false">VLOOKUP(BI79,RTS,2,0)</f>
        <v>0.02183</v>
      </c>
      <c r="BK79" s="5" t="n">
        <f aca="false">(1/(1+BJ79))^BI79</f>
        <v>0.197970884368506</v>
      </c>
      <c r="BL79" s="5" t="n">
        <f aca="false">IF($C79&gt;Eindleeftijd,1,VLOOKUP($C79,Ervaringssterfte,3,0))</f>
        <v>1</v>
      </c>
      <c r="BM79" s="5" t="n">
        <f aca="false">IF($C79&gt;Eindleeftijd,1,VLOOKUP($C79,qy,$B79-StartjaarTafels+2,0))</f>
        <v>0.518034408866158</v>
      </c>
      <c r="BN79" s="5" t="n">
        <f aca="false">1-BL79*BM79</f>
        <v>0.481965591133842</v>
      </c>
      <c r="BO79" s="5" t="n">
        <f aca="false">IF($A79=1,BN79,BO78*BN79)</f>
        <v>2.23942279021104E-005</v>
      </c>
      <c r="BP79" s="5" t="n">
        <f aca="false">IF($D79&gt;Eindleeftijd,1,VLOOKUP($D79,Ervaringssterfte,4,0))</f>
        <v>1</v>
      </c>
      <c r="BQ79" s="5" t="n">
        <f aca="false">IF($D79&gt;Eindleeftijd,1,VLOOKUP($D79,qx,$B79-StartjaarTafels+2,0))</f>
        <v>0.5537647766</v>
      </c>
      <c r="BR79" s="5" t="n">
        <f aca="false">1-BP79*BQ79</f>
        <v>0.4462352234</v>
      </c>
      <c r="BS79" s="5" t="n">
        <f aca="false">IF($BI79=1,BR79,BS78*BR79)</f>
        <v>9.14247118693526E-007</v>
      </c>
      <c r="BT79" s="5" t="n">
        <f aca="false">$BK79*BS79*I79*G79</f>
        <v>0</v>
      </c>
      <c r="BU79" s="74" t="n">
        <f aca="false">BO79*BS79</f>
        <v>2.04738583348706E-011</v>
      </c>
      <c r="BV79" s="5" t="n">
        <f aca="false">BK79*BU79*I79*G79</f>
        <v>0</v>
      </c>
      <c r="BW79" s="9" t="n">
        <f aca="false">BT79-BV79</f>
        <v>0</v>
      </c>
      <c r="BX79" s="93" t="n">
        <f aca="false">IF(C79=StartLeeftijdJaarUitkering,1,IF(C79 &gt; StartLeeftijdJaarUitkering, BX78*BR79, VLOOKUP(C79,Gehuwdheid,3,0)))</f>
        <v>9.88516007613359E-007</v>
      </c>
      <c r="BY79" s="93" t="n">
        <f aca="false">IF(BI79=1,0,CA79*(BR79))</f>
        <v>9.77401488983264E-007</v>
      </c>
      <c r="BZ79" s="93" t="n">
        <f aca="false">(1-BN79)*BX79*IF(BI79=1,1,BO78)</f>
        <v>2.37937214838614E-011</v>
      </c>
      <c r="CA79" s="93" t="n">
        <f aca="false">IF(BI79=1,0,BZ78+BY78)</f>
        <v>2.19032796545317E-006</v>
      </c>
      <c r="CB79" s="93" t="n">
        <f aca="false">IF(BI79=1,0,CA79*BK78*I78*G78)</f>
        <v>0</v>
      </c>
      <c r="CC79" s="93" t="n">
        <f aca="false">$BK79*BO79*I79*G79</f>
        <v>0</v>
      </c>
      <c r="CD79" s="93" t="n">
        <f aca="false">1-BS79</f>
        <v>0.999999085752881</v>
      </c>
      <c r="CE79" s="93" t="n">
        <f aca="false">CC79*CD79</f>
        <v>0</v>
      </c>
      <c r="CF79" s="93" t="n">
        <f aca="false">IF(C79=StartLeeftijdJaarUitkering,1,IF($C79 &gt; StartLeeftijdJaarUitkering, CF78*BR79, VLOOKUP($C79,Gehuwdheid_ongehuwd,3,0)))</f>
        <v>9.88516007613359E-007</v>
      </c>
      <c r="CG79" s="93" t="n">
        <f aca="false">CC79*(1-BX79)</f>
        <v>0</v>
      </c>
      <c r="CH79" s="93" t="n">
        <f aca="false">CC79*(1-CF79)</f>
        <v>0</v>
      </c>
      <c r="CJ79" s="1" t="n">
        <f aca="false">BI79-1</f>
        <v>74</v>
      </c>
      <c r="CK79" s="15" t="n">
        <f aca="false">IF(CJ79=0,0,VLOOKUP(CJ79,RTS,2,0))</f>
        <v>0.02181</v>
      </c>
      <c r="CL79" s="5" t="n">
        <f aca="false">(1/(1+CK79))^CJ79</f>
        <v>0.20258580084288</v>
      </c>
      <c r="CM79" s="5" t="n">
        <f aca="false">IF(CJ79=0,0,IF($C79&gt;Eindleeftijd,1,VLOOKUP($C79-1,Ervaringssterfte,3,0)))</f>
        <v>1</v>
      </c>
      <c r="CN79" s="5" t="n">
        <f aca="false">IF(CJ79=0,0,IF($C79&gt;Eindleeftijd,1,VLOOKUP($C79-1,qy,$B79-1-StartjaarTafels+2,0)))</f>
        <v>0.508744817473959</v>
      </c>
      <c r="CO79" s="5" t="n">
        <f aca="false">1-CM79*CN79</f>
        <v>0.491255182526041</v>
      </c>
      <c r="CP79" s="5" t="n">
        <f aca="false">IF($CJ79=0,CO79,CP78*CO79)</f>
        <v>4.64643707228708E-005</v>
      </c>
      <c r="CQ79" s="5" t="n">
        <f aca="false">IF(CJ79=0,0,IF($D79&gt;Eindleeftijd,1,VLOOKUP($D79-1,Ervaringssterfte,4,0)))</f>
        <v>1</v>
      </c>
      <c r="CR79" s="5" t="n">
        <f aca="false">IF(CJ79=0,0,IF($D79&gt;Eindleeftijd,1,VLOOKUP($D79-1,qx,$B79-1-StartjaarTafels+2,0)))</f>
        <v>0.5474515389</v>
      </c>
      <c r="CS79" s="5" t="n">
        <f aca="false">1-CQ79*CR79</f>
        <v>0.4525484611</v>
      </c>
      <c r="CT79" s="5" t="n">
        <f aca="false">IF($CJ79=0,CS79,CT78*CS79)</f>
        <v>2.04880088068262E-006</v>
      </c>
      <c r="CU79" s="5" t="n">
        <f aca="false">IF(OR(Methode_partnerpensioen="Bepaald",C79&gt;=Eindleeftijd),1,VLOOKUP(C79-1,Gehuwdheid,3,0))</f>
        <v>1</v>
      </c>
      <c r="CV79" s="5" t="n">
        <f aca="false">$CL79*CT79*I79*G79*CU79</f>
        <v>0</v>
      </c>
      <c r="CW79" s="5" t="n">
        <f aca="false">CP79*CT79*CU79</f>
        <v>9.51962436573814E-011</v>
      </c>
      <c r="CX79" s="5" t="n">
        <f aca="false">CL79*CW79*I79*G79</f>
        <v>0</v>
      </c>
      <c r="CY79" s="9" t="n">
        <f aca="false">CV79-CX79</f>
        <v>0</v>
      </c>
      <c r="CZ79" s="93" t="n">
        <f aca="false">$CL79*CP79*I79*G79</f>
        <v>0</v>
      </c>
      <c r="DA79" s="93" t="n">
        <f aca="false">1-CT79</f>
        <v>0.999997951199119</v>
      </c>
      <c r="DB79" s="93" t="n">
        <f aca="false">CZ79*DA79</f>
        <v>0</v>
      </c>
      <c r="DC79" s="93" t="n">
        <f aca="false">IF(C79=StartLeeftijdJaarUitkering,1,IF($C79 &gt; StartLeeftijdJaarUitkering, DC78*CS79, VLOOKUP($C79,Gehuwdheid,3,0)))</f>
        <v>2.1978999387803E-006</v>
      </c>
      <c r="DD79" s="93" t="n">
        <f aca="false">IF(C79=StartLeeftijdJaarUitkering,1,IF($C79 &gt; StartLeeftijdJaarUitkering, DD78*CS79, VLOOKUP($C79,Gehuwdheid_ongehuwd,3,0)))</f>
        <v>2.1978999387803E-006</v>
      </c>
      <c r="DE79" s="93" t="n">
        <f aca="false">CZ79*(1-DC79)</f>
        <v>0</v>
      </c>
      <c r="DF79" s="93" t="n">
        <f aca="false">CZ79*(1-DD79)</f>
        <v>0</v>
      </c>
    </row>
    <row r="80" customFormat="false" ht="15" hidden="false" customHeight="true" outlineLevel="0" collapsed="false">
      <c r="A80" s="1" t="n">
        <f aca="false">A79+1</f>
        <v>76</v>
      </c>
      <c r="B80" s="1" t="n">
        <f aca="false">IF(A80=1,Berekeningsjaar,B79+1)</f>
        <v>2101</v>
      </c>
      <c r="C80" s="1" t="n">
        <f aca="false">IF(A80=1,LeeftijdJaarBerDatum,C79+1)</f>
        <v>116</v>
      </c>
      <c r="D80" s="1" t="n">
        <f aca="false">C80+Leeftijdsverschil_vm</f>
        <v>118</v>
      </c>
      <c r="E80" s="1" t="n">
        <f aca="false">C80-Leeftijdsverschil_mv</f>
        <v>113</v>
      </c>
      <c r="F80" s="5" t="n">
        <f aca="false">MIN(1,A80/Spreidingsduur)</f>
        <v>1</v>
      </c>
      <c r="G80" s="5" t="n">
        <f aca="false">IF(OR(AND(Coverage="BijzPP_voor",C80&gt;GrensLeeftijdDekking-1),AND(Coverage="BijzPP_na",C80&lt;GrensLeeftijdDekking)),0,IF(IsLevenslang,1,IF(D80&lt;EindLeeftijdJaarUitkering,1,0)))</f>
        <v>0</v>
      </c>
      <c r="H80" s="5" t="n">
        <f aca="false">IF(OR(AND(Coverage="BijzPP_voor",C80&gt;GrensLeeftijdDekking-1),AND(Coverage="BijzPP_na",C80&lt;GrensLeeftijdDekking)),0,IF(IsLevenslang,1,IF(E80&lt;EindLeeftijdJaarUitkering,1,0)))</f>
        <v>0</v>
      </c>
      <c r="I80" s="5" t="n">
        <f aca="false">(IF(StijgendeFunctieMeenemen=SchalingsfactorMeenemen,1,0)+IF(OR(StijgendeFunctieMeenemen,SchalingsfactorMeenemen),IF(StijgendeFunctieMeenemen,F80,0)*IF(SchalingsfactorMeenemen,SchalingsfactorPercentage,1),0))*(1+StijgingDalingUitkering)^(B80-1)</f>
        <v>11.6511607167637</v>
      </c>
      <c r="K80" s="1" t="n">
        <f aca="false">A80</f>
        <v>76</v>
      </c>
      <c r="L80" s="15" t="n">
        <f aca="false">VLOOKUP(K80,RTS,2,0)</f>
        <v>0.0218626923076923</v>
      </c>
      <c r="M80" s="91" t="n">
        <f aca="false">(1/(1+L80))^K80</f>
        <v>0.193270997802273</v>
      </c>
      <c r="N80" s="5" t="n">
        <f aca="false">IF($C80&gt;Eindleeftijd,1,VLOOKUP($C80,Ervaringssterfte,2,0))</f>
        <v>1</v>
      </c>
      <c r="O80" s="5" t="n">
        <f aca="false">IF($C80&gt;Eindleeftijd,1,VLOOKUP($C80,qx,$B80-StartjaarTafels+2,0))</f>
        <v>0.5462795665</v>
      </c>
      <c r="P80" s="5" t="n">
        <f aca="false">1-N80*O80</f>
        <v>0.4537204335</v>
      </c>
      <c r="Q80" s="5" t="n">
        <f aca="false">IF($K80=1,P80,Q79*P80)</f>
        <v>2.20293675800323E-006</v>
      </c>
      <c r="R80" s="5" t="n">
        <f aca="false">IF($E80&gt;Eindleeftijd,1,VLOOKUP($E80,Ervaringssterfte,5,0))</f>
        <v>1</v>
      </c>
      <c r="S80" s="74" t="n">
        <f aca="false">IF($E80&gt;Eindleeftijd,1,VLOOKUP($E80,qy,$B80-StartjaarTafels+2,0))</f>
        <v>0.495467009949207</v>
      </c>
      <c r="T80" s="5" t="n">
        <f aca="false">1-R80*S80</f>
        <v>0.504532990050793</v>
      </c>
      <c r="U80" s="5" t="n">
        <f aca="false">IF($K80=1,T80,U79*T80)</f>
        <v>0.000112388510126928</v>
      </c>
      <c r="V80" s="5" t="n">
        <f aca="false">$M80*U80*I80*H80</f>
        <v>0</v>
      </c>
      <c r="W80" s="92" t="n">
        <f aca="false">Q80*U80</f>
        <v>2.47584780135828E-010</v>
      </c>
      <c r="X80" s="5" t="n">
        <f aca="false">M80*W80*I80*H80</f>
        <v>0</v>
      </c>
      <c r="Y80" s="9" t="n">
        <f aca="false">V80-X80</f>
        <v>0</v>
      </c>
      <c r="Z80" s="93" t="n">
        <f aca="false">IF(C80=StartLeeftijdJaarUitkering,1,IF(C80 &gt; StartLeeftijdJaarUitkering, Z79*T80, VLOOKUP(C80,Gehuwdheid,2,0)))</f>
        <v>0.000116443736598581</v>
      </c>
      <c r="AA80" s="93" t="n">
        <f aca="false">IF(K80=1,0,AC80*(T80))</f>
        <v>0.000115207675593283</v>
      </c>
      <c r="AB80" s="93" t="n">
        <f aca="false">(1-P80)*Z80*IF(K80=1,1,Q79)</f>
        <v>3.08847990901132E-010</v>
      </c>
      <c r="AC80" s="93" t="n">
        <f aca="false">IF(K80=1,0,AB79+AA79)</f>
        <v>0.000228345178343412</v>
      </c>
      <c r="AD80" s="93" t="n">
        <f aca="false">IF(K80=1,0,AC80*M79*I79*H79)</f>
        <v>0</v>
      </c>
      <c r="AE80" s="93" t="n">
        <f aca="false">$M80*Q80*I80*H80</f>
        <v>0</v>
      </c>
      <c r="AF80" s="93" t="n">
        <f aca="false">1-U80</f>
        <v>0.999887611489873</v>
      </c>
      <c r="AG80" s="93" t="n">
        <f aca="false">AE80*AF80</f>
        <v>0</v>
      </c>
      <c r="AH80" s="93" t="n">
        <f aca="false">IF(C80=StartLeeftijdJaarUitkering,1,IF(C80 &gt; StartLeeftijdJaarUitkering, AH79*T80, VLOOKUP(C80,Gehuwdheid_ongehuwd,2,0)))</f>
        <v>0.000116443736598581</v>
      </c>
      <c r="AI80" s="93" t="n">
        <f aca="false">AE80*(1-Z80)</f>
        <v>0</v>
      </c>
      <c r="AJ80" s="93" t="n">
        <f aca="false">AE80*(1-AH80)</f>
        <v>0</v>
      </c>
      <c r="AL80" s="1" t="n">
        <f aca="false">K80-1</f>
        <v>75</v>
      </c>
      <c r="AM80" s="15" t="n">
        <f aca="false">IF(AL80=0,0,VLOOKUP(AL80,RTS,2,0))</f>
        <v>0.02183</v>
      </c>
      <c r="AN80" s="5" t="n">
        <f aca="false">(1/(1+AM80))^AL80</f>
        <v>0.197970884368506</v>
      </c>
      <c r="AO80" s="5" t="n">
        <f aca="false">IF(AL80=0,0,IF($C80&gt;Eindleeftijd,1,VLOOKUP($C80-1,Ervaringssterfte,2,0)))</f>
        <v>1</v>
      </c>
      <c r="AP80" s="5" t="n">
        <f aca="false">IF(AL80=0,0,IF($C80&gt;Eindleeftijd,1,VLOOKUP($C80-1,qx,$B80-1-StartjaarTafels+2,0)))</f>
        <v>0.5390917418</v>
      </c>
      <c r="AQ80" s="5" t="n">
        <f aca="false">1-AO80*AP80</f>
        <v>0.4609082582</v>
      </c>
      <c r="AR80" s="5" t="n">
        <f aca="false">IF($AL80=0,AQ80,AR79*AQ80)</f>
        <v>4.85527341365204E-006</v>
      </c>
      <c r="AS80" s="5" t="n">
        <f aca="false">IF(AL80=0,0,IF($E80&gt;Eindleeftijd,1,VLOOKUP($E80-1,Ervaringssterfte,5,0)))</f>
        <v>1</v>
      </c>
      <c r="AT80" s="5" t="n">
        <f aca="false">IF(AL80=0,0,IF($E80&gt;Eindleeftijd,1,VLOOKUP($E80-1,qy,$B80-1-StartjaarTafels+2,0)))</f>
        <v>0.484125375288858</v>
      </c>
      <c r="AU80" s="5" t="n">
        <f aca="false">1-AS80*AT80</f>
        <v>0.515874624711142</v>
      </c>
      <c r="AV80" s="5" t="n">
        <f aca="false">IF($AL80=0,AU80,AV79*AU80)</f>
        <v>0.000222757505144735</v>
      </c>
      <c r="AW80" s="5" t="n">
        <f aca="false">$AN80*AV80*I80*H80</f>
        <v>0</v>
      </c>
      <c r="AX80" s="5" t="n">
        <f aca="false">AR80*AV80</f>
        <v>1.08154859242069E-009</v>
      </c>
      <c r="AY80" s="5" t="n">
        <f aca="false">AN80*AX80*I80*H80</f>
        <v>0</v>
      </c>
      <c r="AZ80" s="9" t="n">
        <f aca="false">AW80-AY80</f>
        <v>0</v>
      </c>
      <c r="BA80" s="93" t="n">
        <f aca="false">$AN80*AR80*I80*H80</f>
        <v>0</v>
      </c>
      <c r="BB80" s="93" t="n">
        <f aca="false">1-AV80</f>
        <v>0.999777242494855</v>
      </c>
      <c r="BC80" s="93" t="n">
        <f aca="false">BA80*BB80</f>
        <v>0</v>
      </c>
      <c r="BD80" s="93" t="n">
        <f aca="false">IF(C80=StartLeeftijdJaarUitkering,1,IF($C80 &gt; StartLeeftijdJaarUitkering, BD79*AU80, VLOOKUP($C80,Gehuwdheid,2,0)))</f>
        <v>0.000230072990461861</v>
      </c>
      <c r="BE80" s="93" t="n">
        <f aca="false">IF(C80=StartLeeftijdJaarUitkering,1,IF($C80 &gt; StartLeeftijdJaarUitkering, BE79*AU80, VLOOKUP($C80,Gehuwdheid_ongehuwd,2,0)))</f>
        <v>0.000230072990461861</v>
      </c>
      <c r="BF80" s="93" t="n">
        <f aca="false">BA80*(1-BD80)</f>
        <v>0</v>
      </c>
      <c r="BG80" s="93" t="n">
        <f aca="false">BA80*(1-BE80)</f>
        <v>0</v>
      </c>
      <c r="BI80" s="1" t="n">
        <f aca="false">A80</f>
        <v>76</v>
      </c>
      <c r="BJ80" s="15" t="n">
        <f aca="false">VLOOKUP(BI80,RTS,2,0)</f>
        <v>0.0218626923076923</v>
      </c>
      <c r="BK80" s="5" t="n">
        <f aca="false">(1/(1+BJ80))^BI80</f>
        <v>0.193270997802273</v>
      </c>
      <c r="BL80" s="5" t="n">
        <f aca="false">IF($C80&gt;Eindleeftijd,1,VLOOKUP($C80,Ervaringssterfte,3,0))</f>
        <v>1</v>
      </c>
      <c r="BM80" s="5" t="n">
        <f aca="false">IF($C80&gt;Eindleeftijd,1,VLOOKUP($C80,qy,$B80-StartjaarTafels+2,0))</f>
        <v>0.526492930448981</v>
      </c>
      <c r="BN80" s="5" t="n">
        <f aca="false">1-BL80*BM80</f>
        <v>0.473507069551019</v>
      </c>
      <c r="BO80" s="5" t="n">
        <f aca="false">IF($A80=1,BN80,BO79*BN80)</f>
        <v>1.0603825228786E-005</v>
      </c>
      <c r="BP80" s="5" t="n">
        <f aca="false">IF($D80&gt;Eindleeftijd,1,VLOOKUP($D80,Ervaringssterfte,4,0))</f>
        <v>1</v>
      </c>
      <c r="BQ80" s="5" t="n">
        <f aca="false">IF($D80&gt;Eindleeftijd,1,VLOOKUP($D80,qx,$B80-StartjaarTafels+2,0))</f>
        <v>0.5593481249</v>
      </c>
      <c r="BR80" s="5" t="n">
        <f aca="false">1-BP80*BQ80</f>
        <v>0.4406518751</v>
      </c>
      <c r="BS80" s="5" t="n">
        <f aca="false">IF($BI80=1,BR80,BS79*BR80)</f>
        <v>4.02864707157075E-007</v>
      </c>
      <c r="BT80" s="5" t="n">
        <f aca="false">$BK80*BS80*I80*G80</f>
        <v>0</v>
      </c>
      <c r="BU80" s="74" t="n">
        <f aca="false">BO80*BS80</f>
        <v>4.27190694553965E-012</v>
      </c>
      <c r="BV80" s="5" t="n">
        <f aca="false">BK80*BU80*I80*G80</f>
        <v>0</v>
      </c>
      <c r="BW80" s="9" t="n">
        <f aca="false">BT80-BV80</f>
        <v>0</v>
      </c>
      <c r="BX80" s="93" t="n">
        <f aca="false">IF(C80=StartLeeftijdJaarUitkering,1,IF(C80 &gt; StartLeeftijdJaarUitkering, BX79*BR80, VLOOKUP(C80,Gehuwdheid,3,0)))</f>
        <v>4.35591432321192E-007</v>
      </c>
      <c r="BY80" s="93" t="n">
        <f aca="false">IF(BI80=1,0,CA80*(BR80))</f>
        <v>4.30704283593995E-007</v>
      </c>
      <c r="BZ80" s="93" t="n">
        <f aca="false">(1-BN80)*BX80*IF(BI80=1,1,BO79)</f>
        <v>5.13579838811701E-012</v>
      </c>
      <c r="CA80" s="93" t="n">
        <f aca="false">IF(BI80=1,0,BZ79+BY79)</f>
        <v>9.77425282704748E-007</v>
      </c>
      <c r="CB80" s="93" t="n">
        <f aca="false">IF(BI80=1,0,CA80*BK79*I79*G79)</f>
        <v>0</v>
      </c>
      <c r="CC80" s="93" t="n">
        <f aca="false">$BK80*BO80*I80*G80</f>
        <v>0</v>
      </c>
      <c r="CD80" s="93" t="n">
        <f aca="false">1-BS80</f>
        <v>0.999999597135293</v>
      </c>
      <c r="CE80" s="93" t="n">
        <f aca="false">CC80*CD80</f>
        <v>0</v>
      </c>
      <c r="CF80" s="93" t="n">
        <f aca="false">IF(C80=StartLeeftijdJaarUitkering,1,IF($C80 &gt; StartLeeftijdJaarUitkering, CF79*BR80, VLOOKUP($C80,Gehuwdheid_ongehuwd,3,0)))</f>
        <v>4.35591432321192E-007</v>
      </c>
      <c r="CG80" s="93" t="n">
        <f aca="false">CC80*(1-BX80)</f>
        <v>0</v>
      </c>
      <c r="CH80" s="93" t="n">
        <f aca="false">CC80*(1-CF80)</f>
        <v>0</v>
      </c>
      <c r="CJ80" s="1" t="n">
        <f aca="false">BI80-1</f>
        <v>75</v>
      </c>
      <c r="CK80" s="15" t="n">
        <f aca="false">IF(CJ80=0,0,VLOOKUP(CJ80,RTS,2,0))</f>
        <v>0.02183</v>
      </c>
      <c r="CL80" s="5" t="n">
        <f aca="false">(1/(1+CK80))^CJ80</f>
        <v>0.197970884368506</v>
      </c>
      <c r="CM80" s="5" t="n">
        <f aca="false">IF(CJ80=0,0,IF($C80&gt;Eindleeftijd,1,VLOOKUP($C80-1,Ervaringssterfte,3,0)))</f>
        <v>1</v>
      </c>
      <c r="CN80" s="5" t="n">
        <f aca="false">IF(CJ80=0,0,IF($C80&gt;Eindleeftijd,1,VLOOKUP($C80-1,qy,$B80-1-StartjaarTafels+2,0)))</f>
        <v>0.518034408866158</v>
      </c>
      <c r="CO80" s="5" t="n">
        <f aca="false">1-CM80*CN80</f>
        <v>0.481965591133842</v>
      </c>
      <c r="CP80" s="5" t="n">
        <f aca="false">IF($CJ80=0,CO80,CP79*CO80)</f>
        <v>2.23942279021104E-005</v>
      </c>
      <c r="CQ80" s="5" t="n">
        <f aca="false">IF(CJ80=0,0,IF($D80&gt;Eindleeftijd,1,VLOOKUP($D80-1,Ervaringssterfte,4,0)))</f>
        <v>1</v>
      </c>
      <c r="CR80" s="5" t="n">
        <f aca="false">IF(CJ80=0,0,IF($D80&gt;Eindleeftijd,1,VLOOKUP($D80-1,qx,$B80-1-StartjaarTafels+2,0)))</f>
        <v>0.5537647766</v>
      </c>
      <c r="CS80" s="5" t="n">
        <f aca="false">1-CQ80*CR80</f>
        <v>0.4462352234</v>
      </c>
      <c r="CT80" s="5" t="n">
        <f aca="false">IF($CJ80=0,CS80,CT79*CS80)</f>
        <v>9.14247118693526E-007</v>
      </c>
      <c r="CU80" s="5" t="n">
        <f aca="false">IF(OR(Methode_partnerpensioen="Bepaald",C80&gt;=Eindleeftijd),1,VLOOKUP(C80-1,Gehuwdheid,3,0))</f>
        <v>1</v>
      </c>
      <c r="CV80" s="5" t="n">
        <f aca="false">$CL80*CT80*I80*G80*CU80</f>
        <v>0</v>
      </c>
      <c r="CW80" s="5" t="n">
        <f aca="false">CP80*CT80*CU80</f>
        <v>2.04738583348706E-011</v>
      </c>
      <c r="CX80" s="5" t="n">
        <f aca="false">CL80*CW80*I80*G80</f>
        <v>0</v>
      </c>
      <c r="CY80" s="9" t="n">
        <f aca="false">CV80-CX80</f>
        <v>0</v>
      </c>
      <c r="CZ80" s="93" t="n">
        <f aca="false">$CL80*CP80*I80*G80</f>
        <v>0</v>
      </c>
      <c r="DA80" s="93" t="n">
        <f aca="false">1-CT80</f>
        <v>0.999999085752881</v>
      </c>
      <c r="DB80" s="93" t="n">
        <f aca="false">CZ80*DA80</f>
        <v>0</v>
      </c>
      <c r="DC80" s="93" t="n">
        <f aca="false">IF(C80=StartLeeftijdJaarUitkering,1,IF($C80 &gt; StartLeeftijdJaarUitkering, DC79*CS80, VLOOKUP($C80,Gehuwdheid,3,0)))</f>
        <v>9.80780370192472E-007</v>
      </c>
      <c r="DD80" s="93" t="n">
        <f aca="false">IF(C80=StartLeeftijdJaarUitkering,1,IF($C80 &gt; StartLeeftijdJaarUitkering, DD79*CS80, VLOOKUP($C80,Gehuwdheid_ongehuwd,3,0)))</f>
        <v>9.80780370192472E-007</v>
      </c>
      <c r="DE80" s="93" t="n">
        <f aca="false">CZ80*(1-DC80)</f>
        <v>0</v>
      </c>
      <c r="DF80" s="93" t="n">
        <f aca="false">CZ80*(1-DD80)</f>
        <v>0</v>
      </c>
    </row>
    <row r="81" customFormat="false" ht="15" hidden="false" customHeight="true" outlineLevel="0" collapsed="false">
      <c r="A81" s="1" t="n">
        <f aca="false">A80+1</f>
        <v>77</v>
      </c>
      <c r="B81" s="1" t="n">
        <f aca="false">IF(A81=1,Berekeningsjaar,B80+1)</f>
        <v>2102</v>
      </c>
      <c r="C81" s="1" t="n">
        <f aca="false">IF(A81=1,LeeftijdJaarBerDatum,C80+1)</f>
        <v>117</v>
      </c>
      <c r="D81" s="1" t="n">
        <f aca="false">C81+Leeftijdsverschil_vm</f>
        <v>119</v>
      </c>
      <c r="E81" s="1" t="n">
        <f aca="false">C81-Leeftijdsverschil_mv</f>
        <v>114</v>
      </c>
      <c r="F81" s="5" t="n">
        <f aca="false">MIN(1,A81/Spreidingsduur)</f>
        <v>1</v>
      </c>
      <c r="G81" s="5" t="n">
        <f aca="false">IF(OR(AND(Coverage="BijzPP_voor",C81&gt;GrensLeeftijdDekking-1),AND(Coverage="BijzPP_na",C81&lt;GrensLeeftijdDekking)),0,IF(IsLevenslang,1,IF(D81&lt;EindLeeftijdJaarUitkering,1,0)))</f>
        <v>0</v>
      </c>
      <c r="H81" s="5" t="n">
        <f aca="false">IF(OR(AND(Coverage="BijzPP_voor",C81&gt;GrensLeeftijdDekking-1),AND(Coverage="BijzPP_na",C81&lt;GrensLeeftijdDekking)),0,IF(IsLevenslang,1,IF(E81&lt;EindLeeftijdJaarUitkering,1,0)))</f>
        <v>0</v>
      </c>
      <c r="I81" s="5" t="n">
        <f aca="false">(IF(StijgendeFunctieMeenemen=SchalingsfactorMeenemen,1,0)+IF(OR(StijgendeFunctieMeenemen,SchalingsfactorMeenemen),IF(StijgendeFunctieMeenemen,F81,0)*IF(SchalingsfactorMeenemen,SchalingsfactorPercentage,1),0))*(1+StijgingDalingUitkering)^(B81-1)</f>
        <v>11.6511607167637</v>
      </c>
      <c r="K81" s="1" t="n">
        <f aca="false">A81</f>
        <v>77</v>
      </c>
      <c r="L81" s="15" t="n">
        <f aca="false">VLOOKUP(K81,RTS,2,0)</f>
        <v>0.0218863736263736</v>
      </c>
      <c r="M81" s="91" t="n">
        <f aca="false">(1/(1+L81))^K81</f>
        <v>0.188798777560742</v>
      </c>
      <c r="N81" s="5" t="n">
        <f aca="false">IF($C81&gt;Eindleeftijd,1,VLOOKUP($C81,Ervaringssterfte,2,0))</f>
        <v>1</v>
      </c>
      <c r="O81" s="5" t="n">
        <f aca="false">IF($C81&gt;Eindleeftijd,1,VLOOKUP($C81,qx,$B81-StartjaarTafels+2,0))</f>
        <v>0.5526650817</v>
      </c>
      <c r="P81" s="5" t="n">
        <f aca="false">1-N81*O81</f>
        <v>0.4473349183</v>
      </c>
      <c r="Q81" s="5" t="n">
        <f aca="false">IF($K81=1,P81,Q80*P81)</f>
        <v>9.85450534661442E-007</v>
      </c>
      <c r="R81" s="5" t="n">
        <f aca="false">IF($E81&gt;Eindleeftijd,1,VLOOKUP($E81,Ervaringssterfte,5,0))</f>
        <v>1</v>
      </c>
      <c r="S81" s="74" t="n">
        <f aca="false">IF($E81&gt;Eindleeftijd,1,VLOOKUP($E81,qy,$B81-StartjaarTafels+2,0))</f>
        <v>0.505815922594466</v>
      </c>
      <c r="T81" s="5" t="n">
        <f aca="false">1-R81*S81</f>
        <v>0.494184077405534</v>
      </c>
      <c r="U81" s="5" t="n">
        <f aca="false">IF($K81=1,T81,U80*T81)</f>
        <v>5.55406121880584E-005</v>
      </c>
      <c r="V81" s="5" t="n">
        <f aca="false">$M81*U81*I81*H81</f>
        <v>0</v>
      </c>
      <c r="W81" s="92" t="n">
        <f aca="false">Q81*U81</f>
        <v>5.47325259761459E-011</v>
      </c>
      <c r="X81" s="5" t="n">
        <f aca="false">M81*W81*I81*H81</f>
        <v>0</v>
      </c>
      <c r="Y81" s="9" t="n">
        <f aca="false">V81-X81</f>
        <v>0</v>
      </c>
      <c r="Z81" s="93" t="n">
        <f aca="false">IF(C81=StartLeeftijdJaarUitkering,1,IF(C81 &gt; StartLeeftijdJaarUitkering, Z80*T81, VLOOKUP(C81,Gehuwdheid,2,0)))</f>
        <v>5.75446405406229E-005</v>
      </c>
      <c r="AA81" s="93" t="n">
        <f aca="false">IF(K81=1,0,AC81*(T81))</f>
        <v>5.69339515008621E-005</v>
      </c>
      <c r="AB81" s="93" t="n">
        <f aca="false">(1-P81)*Z81*IF(K81=1,1,Q80)</f>
        <v>7.00598070853637E-011</v>
      </c>
      <c r="AC81" s="93" t="n">
        <f aca="false">IF(K81=1,0,AB80+AA80)</f>
        <v>0.000115207984441274</v>
      </c>
      <c r="AD81" s="93" t="n">
        <f aca="false">IF(K81=1,0,AC81*M80*I80*H80)</f>
        <v>0</v>
      </c>
      <c r="AE81" s="93" t="n">
        <f aca="false">$M81*Q81*I81*H81</f>
        <v>0</v>
      </c>
      <c r="AF81" s="93" t="n">
        <f aca="false">1-U81</f>
        <v>0.999944459387812</v>
      </c>
      <c r="AG81" s="93" t="n">
        <f aca="false">AE81*AF81</f>
        <v>0</v>
      </c>
      <c r="AH81" s="93" t="n">
        <f aca="false">IF(C81=StartLeeftijdJaarUitkering,1,IF(C81 &gt; StartLeeftijdJaarUitkering, AH80*T81, VLOOKUP(C81,Gehuwdheid_ongehuwd,2,0)))</f>
        <v>5.75446405406229E-005</v>
      </c>
      <c r="AI81" s="93" t="n">
        <f aca="false">AE81*(1-Z81)</f>
        <v>0</v>
      </c>
      <c r="AJ81" s="93" t="n">
        <f aca="false">AE81*(1-AH81)</f>
        <v>0</v>
      </c>
      <c r="AL81" s="1" t="n">
        <f aca="false">K81-1</f>
        <v>76</v>
      </c>
      <c r="AM81" s="15" t="n">
        <f aca="false">IF(AL81=0,0,VLOOKUP(AL81,RTS,2,0))</f>
        <v>0.0218626923076923</v>
      </c>
      <c r="AN81" s="5" t="n">
        <f aca="false">(1/(1+AM81))^AL81</f>
        <v>0.193270997802273</v>
      </c>
      <c r="AO81" s="5" t="n">
        <f aca="false">IF(AL81=0,0,IF($C81&gt;Eindleeftijd,1,VLOOKUP($C81-1,Ervaringssterfte,2,0)))</f>
        <v>1</v>
      </c>
      <c r="AP81" s="5" t="n">
        <f aca="false">IF(AL81=0,0,IF($C81&gt;Eindleeftijd,1,VLOOKUP($C81-1,qx,$B81-1-StartjaarTafels+2,0)))</f>
        <v>0.5462795665</v>
      </c>
      <c r="AQ81" s="5" t="n">
        <f aca="false">1-AO81*AP81</f>
        <v>0.4537204335</v>
      </c>
      <c r="AR81" s="5" t="n">
        <f aca="false">IF($AL81=0,AQ81,AR80*AQ81)</f>
        <v>2.20293675800323E-006</v>
      </c>
      <c r="AS81" s="5" t="n">
        <f aca="false">IF(AL81=0,0,IF($E81&gt;Eindleeftijd,1,VLOOKUP($E81-1,Ervaringssterfte,5,0)))</f>
        <v>1</v>
      </c>
      <c r="AT81" s="5" t="n">
        <f aca="false">IF(AL81=0,0,IF($E81&gt;Eindleeftijd,1,VLOOKUP($E81-1,qy,$B81-1-StartjaarTafels+2,0)))</f>
        <v>0.495467009949207</v>
      </c>
      <c r="AU81" s="5" t="n">
        <f aca="false">1-AS81*AT81</f>
        <v>0.504532990050793</v>
      </c>
      <c r="AV81" s="5" t="n">
        <f aca="false">IF($AL81=0,AU81,AV80*AU81)</f>
        <v>0.000112388510126928</v>
      </c>
      <c r="AW81" s="5" t="n">
        <f aca="false">$AN81*AV81*I81*H81</f>
        <v>0</v>
      </c>
      <c r="AX81" s="5" t="n">
        <f aca="false">AR81*AV81</f>
        <v>2.47584780135828E-010</v>
      </c>
      <c r="AY81" s="5" t="n">
        <f aca="false">AN81*AX81*I81*H81</f>
        <v>0</v>
      </c>
      <c r="AZ81" s="9" t="n">
        <f aca="false">AW81-AY81</f>
        <v>0</v>
      </c>
      <c r="BA81" s="93" t="n">
        <f aca="false">$AN81*AR81*I81*H81</f>
        <v>0</v>
      </c>
      <c r="BB81" s="93" t="n">
        <f aca="false">1-AV81</f>
        <v>0.999887611489873</v>
      </c>
      <c r="BC81" s="93" t="n">
        <f aca="false">BA81*BB81</f>
        <v>0</v>
      </c>
      <c r="BD81" s="93" t="n">
        <f aca="false">IF(C81=StartLeeftijdJaarUitkering,1,IF($C81 &gt; StartLeeftijdJaarUitkering, BD80*AU81, VLOOKUP($C81,Gehuwdheid,2,0)))</f>
        <v>0.00011607941380765</v>
      </c>
      <c r="BE81" s="93" t="n">
        <f aca="false">IF(C81=StartLeeftijdJaarUitkering,1,IF($C81 &gt; StartLeeftijdJaarUitkering, BE80*AU81, VLOOKUP($C81,Gehuwdheid_ongehuwd,2,0)))</f>
        <v>0.00011607941380765</v>
      </c>
      <c r="BF81" s="93" t="n">
        <f aca="false">BA81*(1-BD81)</f>
        <v>0</v>
      </c>
      <c r="BG81" s="93" t="n">
        <f aca="false">BA81*(1-BE81)</f>
        <v>0</v>
      </c>
      <c r="BI81" s="1" t="n">
        <f aca="false">A81</f>
        <v>77</v>
      </c>
      <c r="BJ81" s="15" t="n">
        <f aca="false">VLOOKUP(BI81,RTS,2,0)</f>
        <v>0.0218863736263736</v>
      </c>
      <c r="BK81" s="5" t="n">
        <f aca="false">(1/(1+BJ81))^BI81</f>
        <v>0.188798777560742</v>
      </c>
      <c r="BL81" s="5" t="n">
        <f aca="false">IF($C81&gt;Eindleeftijd,1,VLOOKUP($C81,Ervaringssterfte,3,0))</f>
        <v>1</v>
      </c>
      <c r="BM81" s="5" t="n">
        <f aca="false">IF($C81&gt;Eindleeftijd,1,VLOOKUP($C81,qy,$B81-StartjaarTafels+2,0))</f>
        <v>0.534197576060425</v>
      </c>
      <c r="BN81" s="5" t="n">
        <f aca="false">1-BL81*BM81</f>
        <v>0.465802423939575</v>
      </c>
      <c r="BO81" s="5" t="n">
        <f aca="false">IF($A81=1,BN81,BO80*BN81)</f>
        <v>4.93928749460011E-006</v>
      </c>
      <c r="BP81" s="5" t="n">
        <f aca="false">IF($D81&gt;Eindleeftijd,1,VLOOKUP($D81,Ervaringssterfte,4,0))</f>
        <v>1</v>
      </c>
      <c r="BQ81" s="5" t="n">
        <f aca="false">IF($D81&gt;Eindleeftijd,1,VLOOKUP($D81,qx,$B81-StartjaarTafels+2,0))</f>
        <v>0.564267142</v>
      </c>
      <c r="BR81" s="5" t="n">
        <f aca="false">1-BP81*BQ81</f>
        <v>0.435732858</v>
      </c>
      <c r="BS81" s="5" t="n">
        <f aca="false">IF($BI81=1,BR81,BS80*BR81)</f>
        <v>1.75541390236885E-007</v>
      </c>
      <c r="BT81" s="5" t="n">
        <f aca="false">$BK81*BS81*I81*G81</f>
        <v>0</v>
      </c>
      <c r="BU81" s="74" t="n">
        <f aca="false">BO81*BS81</f>
        <v>8.67049393581766E-013</v>
      </c>
      <c r="BV81" s="5" t="n">
        <f aca="false">BK81*BU81*I81*G81</f>
        <v>0</v>
      </c>
      <c r="BW81" s="9" t="n">
        <f aca="false">BT81-BV81</f>
        <v>0</v>
      </c>
      <c r="BX81" s="93" t="n">
        <f aca="false">IF(C81=StartLeeftijdJaarUitkering,1,IF(C81 &gt; StartLeeftijdJaarUitkering, BX80*BR81, VLOOKUP(C81,Gehuwdheid,3,0)))</f>
        <v>1.89801499725627E-007</v>
      </c>
      <c r="BY81" s="93" t="n">
        <f aca="false">IF(BI81=1,0,CA81*(BR81))</f>
        <v>1.87674246279364E-007</v>
      </c>
      <c r="BZ81" s="93" t="n">
        <f aca="false">(1-BN81)*BX81*IF(BI81=1,1,BO80)</f>
        <v>1.07513775720088E-012</v>
      </c>
      <c r="CA81" s="93" t="n">
        <f aca="false">IF(BI81=1,0,BZ80+BY80)</f>
        <v>4.30709419392383E-007</v>
      </c>
      <c r="CB81" s="93" t="n">
        <f aca="false">IF(BI81=1,0,CA81*BK80*I80*G80)</f>
        <v>0</v>
      </c>
      <c r="CC81" s="93" t="n">
        <f aca="false">$BK81*BO81*I81*G81</f>
        <v>0</v>
      </c>
      <c r="CD81" s="93" t="n">
        <f aca="false">1-BS81</f>
        <v>0.99999982445861</v>
      </c>
      <c r="CE81" s="93" t="n">
        <f aca="false">CC81*CD81</f>
        <v>0</v>
      </c>
      <c r="CF81" s="93" t="n">
        <f aca="false">IF(C81=StartLeeftijdJaarUitkering,1,IF($C81 &gt; StartLeeftijdJaarUitkering, CF80*BR81, VLOOKUP($C81,Gehuwdheid_ongehuwd,3,0)))</f>
        <v>1.89801499725627E-007</v>
      </c>
      <c r="CG81" s="93" t="n">
        <f aca="false">CC81*(1-BX81)</f>
        <v>0</v>
      </c>
      <c r="CH81" s="93" t="n">
        <f aca="false">CC81*(1-CF81)</f>
        <v>0</v>
      </c>
      <c r="CJ81" s="1" t="n">
        <f aca="false">BI81-1</f>
        <v>76</v>
      </c>
      <c r="CK81" s="15" t="n">
        <f aca="false">IF(CJ81=0,0,VLOOKUP(CJ81,RTS,2,0))</f>
        <v>0.0218626923076923</v>
      </c>
      <c r="CL81" s="5" t="n">
        <f aca="false">(1/(1+CK81))^CJ81</f>
        <v>0.193270997802273</v>
      </c>
      <c r="CM81" s="5" t="n">
        <f aca="false">IF(CJ81=0,0,IF($C81&gt;Eindleeftijd,1,VLOOKUP($C81-1,Ervaringssterfte,3,0)))</f>
        <v>1</v>
      </c>
      <c r="CN81" s="5" t="n">
        <f aca="false">IF(CJ81=0,0,IF($C81&gt;Eindleeftijd,1,VLOOKUP($C81-1,qy,$B81-1-StartjaarTafels+2,0)))</f>
        <v>0.526492930448981</v>
      </c>
      <c r="CO81" s="5" t="n">
        <f aca="false">1-CM81*CN81</f>
        <v>0.473507069551019</v>
      </c>
      <c r="CP81" s="5" t="n">
        <f aca="false">IF($CJ81=0,CO81,CP80*CO81)</f>
        <v>1.0603825228786E-005</v>
      </c>
      <c r="CQ81" s="5" t="n">
        <f aca="false">IF(CJ81=0,0,IF($D81&gt;Eindleeftijd,1,VLOOKUP($D81-1,Ervaringssterfte,4,0)))</f>
        <v>1</v>
      </c>
      <c r="CR81" s="5" t="n">
        <f aca="false">IF(CJ81=0,0,IF($D81&gt;Eindleeftijd,1,VLOOKUP($D81-1,qx,$B81-1-StartjaarTafels+2,0)))</f>
        <v>0.5593481249</v>
      </c>
      <c r="CS81" s="5" t="n">
        <f aca="false">1-CQ81*CR81</f>
        <v>0.4406518751</v>
      </c>
      <c r="CT81" s="5" t="n">
        <f aca="false">IF($CJ81=0,CS81,CT80*CS81)</f>
        <v>4.02864707157075E-007</v>
      </c>
      <c r="CU81" s="5" t="n">
        <f aca="false">IF(OR(Methode_partnerpensioen="Bepaald",C81&gt;=Eindleeftijd),1,VLOOKUP(C81-1,Gehuwdheid,3,0))</f>
        <v>1</v>
      </c>
      <c r="CV81" s="5" t="n">
        <f aca="false">$CL81*CT81*I81*G81*CU81</f>
        <v>0</v>
      </c>
      <c r="CW81" s="5" t="n">
        <f aca="false">CP81*CT81*CU81</f>
        <v>4.27190694553965E-012</v>
      </c>
      <c r="CX81" s="5" t="n">
        <f aca="false">CL81*CW81*I81*G81</f>
        <v>0</v>
      </c>
      <c r="CY81" s="9" t="n">
        <f aca="false">CV81-CX81</f>
        <v>0</v>
      </c>
      <c r="CZ81" s="93" t="n">
        <f aca="false">$CL81*CP81*I81*G81</f>
        <v>0</v>
      </c>
      <c r="DA81" s="93" t="n">
        <f aca="false">1-CT81</f>
        <v>0.999999597135293</v>
      </c>
      <c r="DB81" s="93" t="n">
        <f aca="false">CZ81*DA81</f>
        <v>0</v>
      </c>
      <c r="DC81" s="93" t="n">
        <f aca="false">IF(C81=StartLeeftijdJaarUitkering,1,IF($C81 &gt; StartLeeftijdJaarUitkering, DC80*CS81, VLOOKUP($C81,Gehuwdheid,3,0)))</f>
        <v>4.32182709186585E-007</v>
      </c>
      <c r="DD81" s="93" t="n">
        <f aca="false">IF(C81=StartLeeftijdJaarUitkering,1,IF($C81 &gt; StartLeeftijdJaarUitkering, DD80*CS81, VLOOKUP($C81,Gehuwdheid_ongehuwd,3,0)))</f>
        <v>4.32182709186585E-007</v>
      </c>
      <c r="DE81" s="93" t="n">
        <f aca="false">CZ81*(1-DC81)</f>
        <v>0</v>
      </c>
      <c r="DF81" s="93" t="n">
        <f aca="false">CZ81*(1-DD81)</f>
        <v>0</v>
      </c>
    </row>
    <row r="82" customFormat="false" ht="15" hidden="false" customHeight="true" outlineLevel="0" collapsed="false">
      <c r="A82" s="1" t="n">
        <f aca="false">A81+1</f>
        <v>78</v>
      </c>
      <c r="B82" s="1" t="n">
        <f aca="false">IF(A82=1,Berekeningsjaar,B81+1)</f>
        <v>2103</v>
      </c>
      <c r="C82" s="1" t="n">
        <f aca="false">IF(A82=1,LeeftijdJaarBerDatum,C81+1)</f>
        <v>118</v>
      </c>
      <c r="D82" s="1" t="n">
        <f aca="false">C82+Leeftijdsverschil_vm</f>
        <v>120</v>
      </c>
      <c r="E82" s="1" t="n">
        <f aca="false">C82-Leeftijdsverschil_mv</f>
        <v>115</v>
      </c>
      <c r="F82" s="5" t="n">
        <f aca="false">MIN(1,A82/Spreidingsduur)</f>
        <v>1</v>
      </c>
      <c r="G82" s="5" t="n">
        <f aca="false">IF(OR(AND(Coverage="BijzPP_voor",C82&gt;GrensLeeftijdDekking-1),AND(Coverage="BijzPP_na",C82&lt;GrensLeeftijdDekking)),0,IF(IsLevenslang,1,IF(D82&lt;EindLeeftijdJaarUitkering,1,0)))</f>
        <v>0</v>
      </c>
      <c r="H82" s="5" t="n">
        <f aca="false">IF(OR(AND(Coverage="BijzPP_voor",C82&gt;GrensLeeftijdDekking-1),AND(Coverage="BijzPP_na",C82&lt;GrensLeeftijdDekking)),0,IF(IsLevenslang,1,IF(E82&lt;EindLeeftijdJaarUitkering,1,0)))</f>
        <v>0</v>
      </c>
      <c r="I82" s="5" t="n">
        <f aca="false">(IF(StijgendeFunctieMeenemen=SchalingsfactorMeenemen,1,0)+IF(OR(StijgendeFunctieMeenemen,SchalingsfactorMeenemen),IF(StijgendeFunctieMeenemen,F82,0)*IF(SchalingsfactorMeenemen,SchalingsfactorPercentage,1),0))*(1+StijgingDalingUitkering)^(B82-1)</f>
        <v>11.6511607167637</v>
      </c>
      <c r="K82" s="1" t="n">
        <f aca="false">A82</f>
        <v>78</v>
      </c>
      <c r="L82" s="15" t="n">
        <f aca="false">VLOOKUP(K82,RTS,2,0)</f>
        <v>0.0219100549450549</v>
      </c>
      <c r="M82" s="91" t="n">
        <f aca="false">(1/(1+L82))^K82</f>
        <v>0.184421502676809</v>
      </c>
      <c r="N82" s="5" t="n">
        <f aca="false">IF($C82&gt;Eindleeftijd,1,VLOOKUP($C82,Ervaringssterfte,2,0))</f>
        <v>1</v>
      </c>
      <c r="O82" s="5" t="n">
        <f aca="false">IF($C82&gt;Eindleeftijd,1,VLOOKUP($C82,qx,$B82-StartjaarTafels+2,0))</f>
        <v>0.5583169063</v>
      </c>
      <c r="P82" s="5" t="n">
        <f aca="false">1-N82*O82</f>
        <v>0.4416830937</v>
      </c>
      <c r="Q82" s="5" t="n">
        <f aca="false">IF($K82=1,P82,Q81*P82)</f>
        <v>4.35256840837585E-007</v>
      </c>
      <c r="R82" s="5" t="n">
        <f aca="false">IF($E82&gt;Eindleeftijd,1,VLOOKUP($E82,Ervaringssterfte,5,0))</f>
        <v>1</v>
      </c>
      <c r="S82" s="74" t="n">
        <f aca="false">IF($E82&gt;Eindleeftijd,1,VLOOKUP($E82,qy,$B82-StartjaarTafels+2,0))</f>
        <v>0.515250866159129</v>
      </c>
      <c r="T82" s="5" t="n">
        <f aca="false">1-R82*S82</f>
        <v>0.484749133840871</v>
      </c>
      <c r="U82" s="5" t="n">
        <f aca="false">IF($K82=1,T82,U81*T82)</f>
        <v>2.6923263651153E-005</v>
      </c>
      <c r="V82" s="5" t="n">
        <f aca="false">$M82*U82*I82*H82</f>
        <v>0</v>
      </c>
      <c r="W82" s="92" t="n">
        <f aca="false">Q82*U82</f>
        <v>1.17185346818382E-011</v>
      </c>
      <c r="X82" s="5" t="n">
        <f aca="false">M82*W82*I82*H82</f>
        <v>0</v>
      </c>
      <c r="Y82" s="9" t="n">
        <f aca="false">V82-X82</f>
        <v>0</v>
      </c>
      <c r="Z82" s="93" t="n">
        <f aca="false">IF(C82=StartLeeftijdJaarUitkering,1,IF(C82 &gt; StartLeeftijdJaarUitkering, Z81*T82, VLOOKUP(C82,Gehuwdheid,2,0)))</f>
        <v>2.78947146592512E-005</v>
      </c>
      <c r="AA82" s="93" t="n">
        <f aca="false">IF(K82=1,0,AC82*(T82))</f>
        <v>2.75987176376119E-005</v>
      </c>
      <c r="AB82" s="93" t="n">
        <f aca="false">(1-P82)*Z82*IF(K82=1,1,Q81)</f>
        <v>1.53474960965359E-011</v>
      </c>
      <c r="AC82" s="93" t="n">
        <f aca="false">IF(K82=1,0,AB81+AA81)</f>
        <v>5.69340215606692E-005</v>
      </c>
      <c r="AD82" s="93" t="n">
        <f aca="false">IF(K82=1,0,AC82*M81*I81*H81)</f>
        <v>0</v>
      </c>
      <c r="AE82" s="93" t="n">
        <f aca="false">$M82*Q82*I82*H82</f>
        <v>0</v>
      </c>
      <c r="AF82" s="93" t="n">
        <f aca="false">1-U82</f>
        <v>0.999973076736349</v>
      </c>
      <c r="AG82" s="93" t="n">
        <f aca="false">AE82*AF82</f>
        <v>0</v>
      </c>
      <c r="AH82" s="93" t="n">
        <f aca="false">IF(C82=StartLeeftijdJaarUitkering,1,IF(C82 &gt; StartLeeftijdJaarUitkering, AH81*T82, VLOOKUP(C82,Gehuwdheid_ongehuwd,2,0)))</f>
        <v>2.78947146592512E-005</v>
      </c>
      <c r="AI82" s="93" t="n">
        <f aca="false">AE82*(1-Z82)</f>
        <v>0</v>
      </c>
      <c r="AJ82" s="93" t="n">
        <f aca="false">AE82*(1-AH82)</f>
        <v>0</v>
      </c>
      <c r="AL82" s="1" t="n">
        <f aca="false">K82-1</f>
        <v>77</v>
      </c>
      <c r="AM82" s="15" t="n">
        <f aca="false">IF(AL82=0,0,VLOOKUP(AL82,RTS,2,0))</f>
        <v>0.0218863736263736</v>
      </c>
      <c r="AN82" s="5" t="n">
        <f aca="false">(1/(1+AM82))^AL82</f>
        <v>0.188798777560742</v>
      </c>
      <c r="AO82" s="5" t="n">
        <f aca="false">IF(AL82=0,0,IF($C82&gt;Eindleeftijd,1,VLOOKUP($C82-1,Ervaringssterfte,2,0)))</f>
        <v>1</v>
      </c>
      <c r="AP82" s="5" t="n">
        <f aca="false">IF(AL82=0,0,IF($C82&gt;Eindleeftijd,1,VLOOKUP($C82-1,qx,$B82-1-StartjaarTafels+2,0)))</f>
        <v>0.5526650817</v>
      </c>
      <c r="AQ82" s="5" t="n">
        <f aca="false">1-AO82*AP82</f>
        <v>0.4473349183</v>
      </c>
      <c r="AR82" s="5" t="n">
        <f aca="false">IF($AL82=0,AQ82,AR81*AQ82)</f>
        <v>9.85450534661442E-007</v>
      </c>
      <c r="AS82" s="5" t="n">
        <f aca="false">IF(AL82=0,0,IF($E82&gt;Eindleeftijd,1,VLOOKUP($E82-1,Ervaringssterfte,5,0)))</f>
        <v>1</v>
      </c>
      <c r="AT82" s="5" t="n">
        <f aca="false">IF(AL82=0,0,IF($E82&gt;Eindleeftijd,1,VLOOKUP($E82-1,qy,$B82-1-StartjaarTafels+2,0)))</f>
        <v>0.505815922594466</v>
      </c>
      <c r="AU82" s="5" t="n">
        <f aca="false">1-AS82*AT82</f>
        <v>0.494184077405534</v>
      </c>
      <c r="AV82" s="5" t="n">
        <f aca="false">IF($AL82=0,AU82,AV81*AU82)</f>
        <v>5.55406121880584E-005</v>
      </c>
      <c r="AW82" s="5" t="n">
        <f aca="false">$AN82*AV82*I82*H82</f>
        <v>0</v>
      </c>
      <c r="AX82" s="5" t="n">
        <f aca="false">AR82*AV82</f>
        <v>5.47325259761459E-011</v>
      </c>
      <c r="AY82" s="5" t="n">
        <f aca="false">AN82*AX82*I82*H82</f>
        <v>0</v>
      </c>
      <c r="AZ82" s="9" t="n">
        <f aca="false">AW82-AY82</f>
        <v>0</v>
      </c>
      <c r="BA82" s="93" t="n">
        <f aca="false">$AN82*AR82*I82*H82</f>
        <v>0</v>
      </c>
      <c r="BB82" s="93" t="n">
        <f aca="false">1-AV82</f>
        <v>0.999944459387812</v>
      </c>
      <c r="BC82" s="93" t="n">
        <f aca="false">BA82*BB82</f>
        <v>0</v>
      </c>
      <c r="BD82" s="93" t="n">
        <f aca="false">IF(C82=StartLeeftijdJaarUitkering,1,IF($C82 &gt; StartLeeftijdJaarUitkering, BD81*AU82, VLOOKUP($C82,Gehuwdheid,2,0)))</f>
        <v>5.73645980183088E-005</v>
      </c>
      <c r="BE82" s="93" t="n">
        <f aca="false">IF(C82=StartLeeftijdJaarUitkering,1,IF($C82 &gt; StartLeeftijdJaarUitkering, BE81*AU82, VLOOKUP($C82,Gehuwdheid_ongehuwd,2,0)))</f>
        <v>5.73645980183088E-005</v>
      </c>
      <c r="BF82" s="93" t="n">
        <f aca="false">BA82*(1-BD82)</f>
        <v>0</v>
      </c>
      <c r="BG82" s="93" t="n">
        <f aca="false">BA82*(1-BE82)</f>
        <v>0</v>
      </c>
      <c r="BI82" s="1" t="n">
        <f aca="false">A82</f>
        <v>78</v>
      </c>
      <c r="BJ82" s="15" t="n">
        <f aca="false">VLOOKUP(BI82,RTS,2,0)</f>
        <v>0.0219100549450549</v>
      </c>
      <c r="BK82" s="5" t="n">
        <f aca="false">(1/(1+BJ82))^BI82</f>
        <v>0.184421502676809</v>
      </c>
      <c r="BL82" s="5" t="n">
        <f aca="false">IF($C82&gt;Eindleeftijd,1,VLOOKUP($C82,Ervaringssterfte,3,0))</f>
        <v>1</v>
      </c>
      <c r="BM82" s="5" t="n">
        <f aca="false">IF($C82&gt;Eindleeftijd,1,VLOOKUP($C82,qy,$B82-StartjaarTafels+2,0))</f>
        <v>0.541221525408848</v>
      </c>
      <c r="BN82" s="5" t="n">
        <f aca="false">1-BL82*BM82</f>
        <v>0.458778474591152</v>
      </c>
      <c r="BO82" s="5" t="n">
        <f aca="false">IF($A82=1,BN82,BO81*BN82)</f>
        <v>2.26603878233979E-006</v>
      </c>
      <c r="BP82" s="5" t="n">
        <f aca="false">IF($D82&gt;Eindleeftijd,1,VLOOKUP($D82,Ervaringssterfte,4,0))</f>
        <v>1</v>
      </c>
      <c r="BQ82" s="5" t="n">
        <f aca="false">IF($D82&gt;Eindleeftijd,1,VLOOKUP($D82,qx,$B82-StartjaarTafels+2,0))</f>
        <v>0.5685835885</v>
      </c>
      <c r="BR82" s="5" t="n">
        <f aca="false">1-BP82*BQ82</f>
        <v>0.4314164115</v>
      </c>
      <c r="BS82" s="5" t="n">
        <f aca="false">IF($BI82=1,BR82,BS81*BR82)</f>
        <v>7.57314366457181E-008</v>
      </c>
      <c r="BT82" s="5" t="n">
        <f aca="false">$BK82*BS82*I82*G82</f>
        <v>0</v>
      </c>
      <c r="BU82" s="74" t="n">
        <f aca="false">BO82*BS82</f>
        <v>1.71610372481506E-013</v>
      </c>
      <c r="BV82" s="5" t="n">
        <f aca="false">BK82*BU82*I82*G82</f>
        <v>0</v>
      </c>
      <c r="BW82" s="9" t="n">
        <f aca="false">BT82-BV82</f>
        <v>0</v>
      </c>
      <c r="BX82" s="93" t="n">
        <f aca="false">IF(C82=StartLeeftijdJaarUitkering,1,IF(C82 &gt; StartLeeftijdJaarUitkering, BX81*BR82, VLOOKUP(C82,Gehuwdheid,3,0)))</f>
        <v>8.18834819089481E-008</v>
      </c>
      <c r="BY82" s="93" t="n">
        <f aca="false">IF(BI82=1,0,CA82*(BR82))</f>
        <v>8.09662136928834E-008</v>
      </c>
      <c r="BZ82" s="93" t="n">
        <f aca="false">(1-BN82)*BX82*IF(BI82=1,1,BO81)</f>
        <v>2.18894912568487E-013</v>
      </c>
      <c r="CA82" s="93" t="n">
        <f aca="false">IF(BI82=1,0,BZ81+BY81)</f>
        <v>1.87675321417121E-007</v>
      </c>
      <c r="CB82" s="93" t="n">
        <f aca="false">IF(BI82=1,0,CA82*BK81*I81*G81)</f>
        <v>0</v>
      </c>
      <c r="CC82" s="93" t="n">
        <f aca="false">$BK82*BO82*I82*G82</f>
        <v>0</v>
      </c>
      <c r="CD82" s="93" t="n">
        <f aca="false">1-BS82</f>
        <v>0.999999924268563</v>
      </c>
      <c r="CE82" s="93" t="n">
        <f aca="false">CC82*CD82</f>
        <v>0</v>
      </c>
      <c r="CF82" s="93" t="n">
        <f aca="false">IF(C82=StartLeeftijdJaarUitkering,1,IF($C82 &gt; StartLeeftijdJaarUitkering, CF81*BR82, VLOOKUP($C82,Gehuwdheid_ongehuwd,3,0)))</f>
        <v>8.18834819089481E-008</v>
      </c>
      <c r="CG82" s="93" t="n">
        <f aca="false">CC82*(1-BX82)</f>
        <v>0</v>
      </c>
      <c r="CH82" s="93" t="n">
        <f aca="false">CC82*(1-CF82)</f>
        <v>0</v>
      </c>
      <c r="CJ82" s="1" t="n">
        <f aca="false">BI82-1</f>
        <v>77</v>
      </c>
      <c r="CK82" s="15" t="n">
        <f aca="false">IF(CJ82=0,0,VLOOKUP(CJ82,RTS,2,0))</f>
        <v>0.0218863736263736</v>
      </c>
      <c r="CL82" s="5" t="n">
        <f aca="false">(1/(1+CK82))^CJ82</f>
        <v>0.188798777560742</v>
      </c>
      <c r="CM82" s="5" t="n">
        <f aca="false">IF(CJ82=0,0,IF($C82&gt;Eindleeftijd,1,VLOOKUP($C82-1,Ervaringssterfte,3,0)))</f>
        <v>1</v>
      </c>
      <c r="CN82" s="5" t="n">
        <f aca="false">IF(CJ82=0,0,IF($C82&gt;Eindleeftijd,1,VLOOKUP($C82-1,qy,$B82-1-StartjaarTafels+2,0)))</f>
        <v>0.534197576060425</v>
      </c>
      <c r="CO82" s="5" t="n">
        <f aca="false">1-CM82*CN82</f>
        <v>0.465802423939575</v>
      </c>
      <c r="CP82" s="5" t="n">
        <f aca="false">IF($CJ82=0,CO82,CP81*CO82)</f>
        <v>4.93928749460011E-006</v>
      </c>
      <c r="CQ82" s="5" t="n">
        <f aca="false">IF(CJ82=0,0,IF($D82&gt;Eindleeftijd,1,VLOOKUP($D82-1,Ervaringssterfte,4,0)))</f>
        <v>1</v>
      </c>
      <c r="CR82" s="5" t="n">
        <f aca="false">IF(CJ82=0,0,IF($D82&gt;Eindleeftijd,1,VLOOKUP($D82-1,qx,$B82-1-StartjaarTafels+2,0)))</f>
        <v>0.564267142</v>
      </c>
      <c r="CS82" s="5" t="n">
        <f aca="false">1-CQ82*CR82</f>
        <v>0.435732858</v>
      </c>
      <c r="CT82" s="5" t="n">
        <f aca="false">IF($CJ82=0,CS82,CT81*CS82)</f>
        <v>1.75541390236885E-007</v>
      </c>
      <c r="CU82" s="5" t="n">
        <f aca="false">IF(OR(Methode_partnerpensioen="Bepaald",C82&gt;=Eindleeftijd),1,VLOOKUP(C82-1,Gehuwdheid,3,0))</f>
        <v>1</v>
      </c>
      <c r="CV82" s="5" t="n">
        <f aca="false">$CL82*CT82*I82*G82*CU82</f>
        <v>0</v>
      </c>
      <c r="CW82" s="5" t="n">
        <f aca="false">CP82*CT82*CU82</f>
        <v>8.67049393581766E-013</v>
      </c>
      <c r="CX82" s="5" t="n">
        <f aca="false">CL82*CW82*I82*G82</f>
        <v>0</v>
      </c>
      <c r="CY82" s="9" t="n">
        <f aca="false">CV82-CX82</f>
        <v>0</v>
      </c>
      <c r="CZ82" s="93" t="n">
        <f aca="false">$CL82*CP82*I82*G82</f>
        <v>0</v>
      </c>
      <c r="DA82" s="93" t="n">
        <f aca="false">1-CT82</f>
        <v>0.99999982445861</v>
      </c>
      <c r="DB82" s="93" t="n">
        <f aca="false">CZ82*DA82</f>
        <v>0</v>
      </c>
      <c r="DC82" s="93" t="n">
        <f aca="false">IF(C82=StartLeeftijdJaarUitkering,1,IF($C82 &gt; StartLeeftijdJaarUitkering, DC81*CS82, VLOOKUP($C82,Gehuwdheid,3,0)))</f>
        <v>1.88316207052054E-007</v>
      </c>
      <c r="DD82" s="93" t="n">
        <f aca="false">IF(C82=StartLeeftijdJaarUitkering,1,IF($C82 &gt; StartLeeftijdJaarUitkering, DD81*CS82, VLOOKUP($C82,Gehuwdheid_ongehuwd,3,0)))</f>
        <v>1.88316207052054E-007</v>
      </c>
      <c r="DE82" s="93" t="n">
        <f aca="false">CZ82*(1-DC82)</f>
        <v>0</v>
      </c>
      <c r="DF82" s="93" t="n">
        <f aca="false">CZ82*(1-DD82)</f>
        <v>0</v>
      </c>
    </row>
    <row r="83" customFormat="false" ht="15" hidden="false" customHeight="true" outlineLevel="0" collapsed="false">
      <c r="A83" s="1" t="n">
        <f aca="false">A82+1</f>
        <v>79</v>
      </c>
      <c r="B83" s="1" t="n">
        <f aca="false">IF(A83=1,Berekeningsjaar,B82+1)</f>
        <v>2104</v>
      </c>
      <c r="C83" s="1" t="n">
        <f aca="false">IF(A83=1,LeeftijdJaarBerDatum,C82+1)</f>
        <v>119</v>
      </c>
      <c r="D83" s="1" t="n">
        <f aca="false">C83+Leeftijdsverschil_vm</f>
        <v>121</v>
      </c>
      <c r="E83" s="1" t="n">
        <f aca="false">C83-Leeftijdsverschil_mv</f>
        <v>116</v>
      </c>
      <c r="F83" s="5" t="n">
        <f aca="false">MIN(1,A83/Spreidingsduur)</f>
        <v>1</v>
      </c>
      <c r="G83" s="5" t="n">
        <f aca="false">IF(OR(AND(Coverage="BijzPP_voor",C83&gt;GrensLeeftijdDekking-1),AND(Coverage="BijzPP_na",C83&lt;GrensLeeftijdDekking)),0,IF(IsLevenslang,1,IF(D83&lt;EindLeeftijdJaarUitkering,1,0)))</f>
        <v>0</v>
      </c>
      <c r="H83" s="5" t="n">
        <f aca="false">IF(OR(AND(Coverage="BijzPP_voor",C83&gt;GrensLeeftijdDekking-1),AND(Coverage="BijzPP_na",C83&lt;GrensLeeftijdDekking)),0,IF(IsLevenslang,1,IF(E83&lt;EindLeeftijdJaarUitkering,1,0)))</f>
        <v>0</v>
      </c>
      <c r="I83" s="5" t="n">
        <f aca="false">(IF(StijgendeFunctieMeenemen=SchalingsfactorMeenemen,1,0)+IF(OR(StijgendeFunctieMeenemen,SchalingsfactorMeenemen),IF(StijgendeFunctieMeenemen,F83,0)*IF(SchalingsfactorMeenemen,SchalingsfactorPercentage,1),0))*(1+StijgingDalingUitkering)^(B83-1)</f>
        <v>11.6511607167637</v>
      </c>
      <c r="K83" s="1" t="n">
        <f aca="false">A83</f>
        <v>79</v>
      </c>
      <c r="L83" s="15" t="n">
        <f aca="false">VLOOKUP(K83,RTS,2,0)</f>
        <v>0.0219337362637363</v>
      </c>
      <c r="M83" s="91" t="n">
        <f aca="false">(1/(1+L83))^K83</f>
        <v>0.180137372831847</v>
      </c>
      <c r="N83" s="5" t="n">
        <f aca="false">IF($C83&gt;Eindleeftijd,1,VLOOKUP($C83,Ervaringssterfte,2,0))</f>
        <v>1</v>
      </c>
      <c r="O83" s="5" t="n">
        <f aca="false">IF($C83&gt;Eindleeftijd,1,VLOOKUP($C83,qx,$B83-StartjaarTafels+2,0))</f>
        <v>0.5633006445</v>
      </c>
      <c r="P83" s="5" t="n">
        <f aca="false">1-N83*O83</f>
        <v>0.4366993555</v>
      </c>
      <c r="Q83" s="5" t="n">
        <f aca="false">IF($K83=1,P83,Q82*P83)</f>
        <v>1.90076381870739E-007</v>
      </c>
      <c r="R83" s="5" t="n">
        <f aca="false">IF($E83&gt;Eindleeftijd,1,VLOOKUP($E83,Ervaringssterfte,5,0))</f>
        <v>1</v>
      </c>
      <c r="S83" s="74" t="n">
        <f aca="false">IF($E83&gt;Eindleeftijd,1,VLOOKUP($E83,qy,$B83-StartjaarTafels+2,0))</f>
        <v>0.523850671261225</v>
      </c>
      <c r="T83" s="5" t="n">
        <f aca="false">1-R83*S83</f>
        <v>0.476149328738775</v>
      </c>
      <c r="U83" s="5" t="n">
        <f aca="false">IF($K83=1,T83,U82*T83)</f>
        <v>1.28194939149536E-005</v>
      </c>
      <c r="V83" s="5" t="n">
        <f aca="false">$M83*U83*I83*H83</f>
        <v>0</v>
      </c>
      <c r="W83" s="92" t="n">
        <f aca="false">Q83*U83</f>
        <v>2.43668302076833E-012</v>
      </c>
      <c r="X83" s="5" t="n">
        <f aca="false">M83*W83*I83*H83</f>
        <v>0</v>
      </c>
      <c r="Y83" s="9" t="n">
        <f aca="false">V83-X83</f>
        <v>0</v>
      </c>
      <c r="Z83" s="93" t="n">
        <f aca="false">IF(C83=StartLeeftijdJaarUitkering,1,IF(C83 &gt; StartLeeftijdJaarUitkering, Z82*T83, VLOOKUP(C83,Gehuwdheid,2,0)))</f>
        <v>1.32820496603621E-005</v>
      </c>
      <c r="AA83" s="93" t="n">
        <f aca="false">IF(K83=1,0,AC83*(T83))</f>
        <v>1.31411181848999E-005</v>
      </c>
      <c r="AB83" s="93" t="n">
        <f aca="false">(1-P83)*Z83*IF(K83=1,1,Q82)</f>
        <v>3.25649903174802E-012</v>
      </c>
      <c r="AC83" s="93" t="n">
        <f aca="false">IF(K83=1,0,AB82+AA82)</f>
        <v>2.7598732985108E-005</v>
      </c>
      <c r="AD83" s="93" t="n">
        <f aca="false">IF(K83=1,0,AC83*M82*I82*H82)</f>
        <v>0</v>
      </c>
      <c r="AE83" s="93" t="n">
        <f aca="false">$M83*Q83*I83*H83</f>
        <v>0</v>
      </c>
      <c r="AF83" s="93" t="n">
        <f aca="false">1-U83</f>
        <v>0.999987180506085</v>
      </c>
      <c r="AG83" s="93" t="n">
        <f aca="false">AE83*AF83</f>
        <v>0</v>
      </c>
      <c r="AH83" s="93" t="n">
        <f aca="false">IF(C83=StartLeeftijdJaarUitkering,1,IF(C83 &gt; StartLeeftijdJaarUitkering, AH82*T83, VLOOKUP(C83,Gehuwdheid_ongehuwd,2,0)))</f>
        <v>1.32820496603621E-005</v>
      </c>
      <c r="AI83" s="93" t="n">
        <f aca="false">AE83*(1-Z83)</f>
        <v>0</v>
      </c>
      <c r="AJ83" s="93" t="n">
        <f aca="false">AE83*(1-AH83)</f>
        <v>0</v>
      </c>
      <c r="AL83" s="1" t="n">
        <f aca="false">K83-1</f>
        <v>78</v>
      </c>
      <c r="AM83" s="15" t="n">
        <f aca="false">IF(AL83=0,0,VLOOKUP(AL83,RTS,2,0))</f>
        <v>0.0219100549450549</v>
      </c>
      <c r="AN83" s="5" t="n">
        <f aca="false">(1/(1+AM83))^AL83</f>
        <v>0.184421502676809</v>
      </c>
      <c r="AO83" s="5" t="n">
        <f aca="false">IF(AL83=0,0,IF($C83&gt;Eindleeftijd,1,VLOOKUP($C83-1,Ervaringssterfte,2,0)))</f>
        <v>1</v>
      </c>
      <c r="AP83" s="5" t="n">
        <f aca="false">IF(AL83=0,0,IF($C83&gt;Eindleeftijd,1,VLOOKUP($C83-1,qx,$B83-1-StartjaarTafels+2,0)))</f>
        <v>0.5583169063</v>
      </c>
      <c r="AQ83" s="5" t="n">
        <f aca="false">1-AO83*AP83</f>
        <v>0.4416830937</v>
      </c>
      <c r="AR83" s="5" t="n">
        <f aca="false">IF($AL83=0,AQ83,AR82*AQ83)</f>
        <v>4.35256840837585E-007</v>
      </c>
      <c r="AS83" s="5" t="n">
        <f aca="false">IF(AL83=0,0,IF($E83&gt;Eindleeftijd,1,VLOOKUP($E83-1,Ervaringssterfte,5,0)))</f>
        <v>1</v>
      </c>
      <c r="AT83" s="5" t="n">
        <f aca="false">IF(AL83=0,0,IF($E83&gt;Eindleeftijd,1,VLOOKUP($E83-1,qy,$B83-1-StartjaarTafels+2,0)))</f>
        <v>0.515250866159129</v>
      </c>
      <c r="AU83" s="5" t="n">
        <f aca="false">1-AS83*AT83</f>
        <v>0.484749133840871</v>
      </c>
      <c r="AV83" s="5" t="n">
        <f aca="false">IF($AL83=0,AU83,AV82*AU83)</f>
        <v>2.6923263651153E-005</v>
      </c>
      <c r="AW83" s="5" t="n">
        <f aca="false">$AN83*AV83*I83*H83</f>
        <v>0</v>
      </c>
      <c r="AX83" s="5" t="n">
        <f aca="false">AR83*AV83</f>
        <v>1.17185346818382E-011</v>
      </c>
      <c r="AY83" s="5" t="n">
        <f aca="false">AN83*AX83*I83*H83</f>
        <v>0</v>
      </c>
      <c r="AZ83" s="9" t="n">
        <f aca="false">AW83-AY83</f>
        <v>0</v>
      </c>
      <c r="BA83" s="93" t="n">
        <f aca="false">$AN83*AR83*I83*H83</f>
        <v>0</v>
      </c>
      <c r="BB83" s="93" t="n">
        <f aca="false">1-AV83</f>
        <v>0.999973076736349</v>
      </c>
      <c r="BC83" s="93" t="n">
        <f aca="false">BA83*BB83</f>
        <v>0</v>
      </c>
      <c r="BD83" s="93" t="n">
        <f aca="false">IF(C83=StartLeeftijdJaarUitkering,1,IF($C83 &gt; StartLeeftijdJaarUitkering, BD82*AU83, VLOOKUP($C83,Gehuwdheid,2,0)))</f>
        <v>2.7807439202505E-005</v>
      </c>
      <c r="BE83" s="93" t="n">
        <f aca="false">IF(C83=StartLeeftijdJaarUitkering,1,IF($C83 &gt; StartLeeftijdJaarUitkering, BE82*AU83, VLOOKUP($C83,Gehuwdheid_ongehuwd,2,0)))</f>
        <v>2.7807439202505E-005</v>
      </c>
      <c r="BF83" s="93" t="n">
        <f aca="false">BA83*(1-BD83)</f>
        <v>0</v>
      </c>
      <c r="BG83" s="93" t="n">
        <f aca="false">BA83*(1-BE83)</f>
        <v>0</v>
      </c>
      <c r="BI83" s="1" t="n">
        <f aca="false">A83</f>
        <v>79</v>
      </c>
      <c r="BJ83" s="15" t="n">
        <f aca="false">VLOOKUP(BI83,RTS,2,0)</f>
        <v>0.0219337362637363</v>
      </c>
      <c r="BK83" s="5" t="n">
        <f aca="false">(1/(1+BJ83))^BI83</f>
        <v>0.180137372831847</v>
      </c>
      <c r="BL83" s="5" t="n">
        <f aca="false">IF($C83&gt;Eindleeftijd,1,VLOOKUP($C83,Ervaringssterfte,3,0))</f>
        <v>1</v>
      </c>
      <c r="BM83" s="5" t="n">
        <f aca="false">IF($C83&gt;Eindleeftijd,1,VLOOKUP($C83,qy,$B83-StartjaarTafels+2,0))</f>
        <v>0.547632997015401</v>
      </c>
      <c r="BN83" s="5" t="n">
        <f aca="false">1-BL83*BM83</f>
        <v>0.452367002984599</v>
      </c>
      <c r="BO83" s="5" t="n">
        <f aca="false">IF($A83=1,BN83,BO82*BN83)</f>
        <v>1.02508117261392E-006</v>
      </c>
      <c r="BP83" s="5" t="n">
        <f aca="false">IF($D83&gt;Eindleeftijd,1,VLOOKUP($D83,Ervaringssterfte,4,0))</f>
        <v>1</v>
      </c>
      <c r="BQ83" s="5" t="n">
        <f aca="false">IF($D83&gt;Eindleeftijd,1,VLOOKUP($D83,qx,$B83-StartjaarTafels+2,0))</f>
        <v>1</v>
      </c>
      <c r="BR83" s="5" t="n">
        <f aca="false">1-BP83*BQ83</f>
        <v>0</v>
      </c>
      <c r="BS83" s="5" t="n">
        <f aca="false">IF($BI83=1,BR83,BS82*BR83)</f>
        <v>0</v>
      </c>
      <c r="BT83" s="5" t="n">
        <f aca="false">$BK83*BS83*I83*G83</f>
        <v>0</v>
      </c>
      <c r="BU83" s="74" t="n">
        <f aca="false">BO83*BS83</f>
        <v>0</v>
      </c>
      <c r="BV83" s="5" t="n">
        <f aca="false">BK83*BU83*I83*G83</f>
        <v>0</v>
      </c>
      <c r="BW83" s="9" t="n">
        <f aca="false">BT83-BV83</f>
        <v>0</v>
      </c>
      <c r="BX83" s="93" t="n">
        <f aca="false">IF(C83=StartLeeftijdJaarUitkering,1,IF(C83 &gt; StartLeeftijdJaarUitkering, BX82*BR83, VLOOKUP(C83,Gehuwdheid,3,0)))</f>
        <v>0</v>
      </c>
      <c r="BY83" s="93" t="n">
        <f aca="false">IF(BI83=1,0,CA83*(BR83))</f>
        <v>0</v>
      </c>
      <c r="BZ83" s="93" t="n">
        <f aca="false">(1-BN83)*BX83*IF(BI83=1,1,BO82)</f>
        <v>0</v>
      </c>
      <c r="CA83" s="93" t="n">
        <f aca="false">IF(BI83=1,0,BZ82+BY82)</f>
        <v>8.09664325877959E-008</v>
      </c>
      <c r="CB83" s="93" t="n">
        <f aca="false">IF(BI83=1,0,CA83*BK82*I82*G82)</f>
        <v>0</v>
      </c>
      <c r="CC83" s="93" t="n">
        <f aca="false">$BK83*BO83*I83*G83</f>
        <v>0</v>
      </c>
      <c r="CD83" s="93" t="n">
        <f aca="false">1-BS83</f>
        <v>1</v>
      </c>
      <c r="CE83" s="93" t="n">
        <f aca="false">CC83*CD83</f>
        <v>0</v>
      </c>
      <c r="CF83" s="93" t="n">
        <f aca="false">IF(C83=StartLeeftijdJaarUitkering,1,IF($C83 &gt; StartLeeftijdJaarUitkering, CF82*BR83, VLOOKUP($C83,Gehuwdheid_ongehuwd,3,0)))</f>
        <v>0</v>
      </c>
      <c r="CG83" s="93" t="n">
        <f aca="false">CC83*(1-BX83)</f>
        <v>0</v>
      </c>
      <c r="CH83" s="93" t="n">
        <f aca="false">CC83*(1-CF83)</f>
        <v>0</v>
      </c>
      <c r="CJ83" s="1" t="n">
        <f aca="false">BI83-1</f>
        <v>78</v>
      </c>
      <c r="CK83" s="15" t="n">
        <f aca="false">IF(CJ83=0,0,VLOOKUP(CJ83,RTS,2,0))</f>
        <v>0.0219100549450549</v>
      </c>
      <c r="CL83" s="5" t="n">
        <f aca="false">(1/(1+CK83))^CJ83</f>
        <v>0.184421502676809</v>
      </c>
      <c r="CM83" s="5" t="n">
        <f aca="false">IF(CJ83=0,0,IF($C83&gt;Eindleeftijd,1,VLOOKUP($C83-1,Ervaringssterfte,3,0)))</f>
        <v>1</v>
      </c>
      <c r="CN83" s="5" t="n">
        <f aca="false">IF(CJ83=0,0,IF($C83&gt;Eindleeftijd,1,VLOOKUP($C83-1,qy,$B83-1-StartjaarTafels+2,0)))</f>
        <v>0.541221525408848</v>
      </c>
      <c r="CO83" s="5" t="n">
        <f aca="false">1-CM83*CN83</f>
        <v>0.458778474591152</v>
      </c>
      <c r="CP83" s="5" t="n">
        <f aca="false">IF($CJ83=0,CO83,CP82*CO83)</f>
        <v>2.26603878233979E-006</v>
      </c>
      <c r="CQ83" s="5" t="n">
        <f aca="false">IF(CJ83=0,0,IF($D83&gt;Eindleeftijd,1,VLOOKUP($D83-1,Ervaringssterfte,4,0)))</f>
        <v>1</v>
      </c>
      <c r="CR83" s="5" t="n">
        <f aca="false">IF(CJ83=0,0,IF($D83&gt;Eindleeftijd,1,VLOOKUP($D83-1,qx,$B83-1-StartjaarTafels+2,0)))</f>
        <v>1</v>
      </c>
      <c r="CS83" s="5" t="n">
        <f aca="false">1-CQ83*CR83</f>
        <v>0</v>
      </c>
      <c r="CT83" s="5" t="n">
        <f aca="false">IF($CJ83=0,CS83,CT82*CS83)</f>
        <v>0</v>
      </c>
      <c r="CU83" s="5" t="n">
        <f aca="false">IF(OR(Methode_partnerpensioen="Bepaald",C83&gt;=Eindleeftijd),1,VLOOKUP(C83-1,Gehuwdheid,3,0))</f>
        <v>1</v>
      </c>
      <c r="CV83" s="5" t="n">
        <f aca="false">$CL83*CT83*I83*G83*CU83</f>
        <v>0</v>
      </c>
      <c r="CW83" s="5" t="n">
        <f aca="false">CP83*CT83*CU83</f>
        <v>0</v>
      </c>
      <c r="CX83" s="5" t="n">
        <f aca="false">CL83*CW83*I83*G83</f>
        <v>0</v>
      </c>
      <c r="CY83" s="9" t="n">
        <f aca="false">CV83-CX83</f>
        <v>0</v>
      </c>
      <c r="CZ83" s="93" t="n">
        <f aca="false">$CL83*CP83*I83*G83</f>
        <v>0</v>
      </c>
      <c r="DA83" s="93" t="n">
        <f aca="false">1-CT83</f>
        <v>1</v>
      </c>
      <c r="DB83" s="93" t="n">
        <f aca="false">CZ83*DA83</f>
        <v>0</v>
      </c>
      <c r="DC83" s="93" t="n">
        <f aca="false">IF(C83=StartLeeftijdJaarUitkering,1,IF($C83 &gt; StartLeeftijdJaarUitkering, DC82*CS83, VLOOKUP($C83,Gehuwdheid,3,0)))</f>
        <v>0</v>
      </c>
      <c r="DD83" s="93" t="n">
        <f aca="false">IF(C83=StartLeeftijdJaarUitkering,1,IF($C83 &gt; StartLeeftijdJaarUitkering, DD82*CS83, VLOOKUP($C83,Gehuwdheid_ongehuwd,3,0)))</f>
        <v>0</v>
      </c>
      <c r="DE83" s="93" t="n">
        <f aca="false">CZ83*(1-DC83)</f>
        <v>0</v>
      </c>
      <c r="DF83" s="93" t="n">
        <f aca="false">CZ83*(1-DD83)</f>
        <v>0</v>
      </c>
    </row>
    <row r="84" customFormat="false" ht="15" hidden="false" customHeight="true" outlineLevel="0" collapsed="false">
      <c r="A84" s="1" t="n">
        <f aca="false">A83+1</f>
        <v>80</v>
      </c>
      <c r="B84" s="1" t="n">
        <f aca="false">IF(A84=1,Berekeningsjaar,B83+1)</f>
        <v>2105</v>
      </c>
      <c r="C84" s="1" t="n">
        <f aca="false">IF(A84=1,LeeftijdJaarBerDatum,C83+1)</f>
        <v>120</v>
      </c>
      <c r="D84" s="1" t="n">
        <f aca="false">C84+Leeftijdsverschil_vm</f>
        <v>122</v>
      </c>
      <c r="E84" s="1" t="n">
        <f aca="false">C84-Leeftijdsverschil_mv</f>
        <v>117</v>
      </c>
      <c r="F84" s="5" t="n">
        <f aca="false">MIN(1,A84/Spreidingsduur)</f>
        <v>1</v>
      </c>
      <c r="G84" s="5" t="n">
        <f aca="false">IF(OR(AND(Coverage="BijzPP_voor",C84&gt;GrensLeeftijdDekking-1),AND(Coverage="BijzPP_na",C84&lt;GrensLeeftijdDekking)),0,IF(IsLevenslang,1,IF(D84&lt;EindLeeftijdJaarUitkering,1,0)))</f>
        <v>0</v>
      </c>
      <c r="H84" s="5" t="n">
        <f aca="false">IF(OR(AND(Coverage="BijzPP_voor",C84&gt;GrensLeeftijdDekking-1),AND(Coverage="BijzPP_na",C84&lt;GrensLeeftijdDekking)),0,IF(IsLevenslang,1,IF(E84&lt;EindLeeftijdJaarUitkering,1,0)))</f>
        <v>0</v>
      </c>
      <c r="I84" s="5" t="n">
        <f aca="false">(IF(StijgendeFunctieMeenemen=SchalingsfactorMeenemen,1,0)+IF(OR(StijgendeFunctieMeenemen,SchalingsfactorMeenemen),IF(StijgendeFunctieMeenemen,F84,0)*IF(SchalingsfactorMeenemen,SchalingsfactorPercentage,1),0))*(1+StijgingDalingUitkering)^(B84-1)</f>
        <v>11.6511607167637</v>
      </c>
      <c r="K84" s="1" t="n">
        <f aca="false">A84</f>
        <v>80</v>
      </c>
      <c r="L84" s="15" t="n">
        <f aca="false">VLOOKUP(K84,RTS,2,0)</f>
        <v>0.0219574175824176</v>
      </c>
      <c r="M84" s="91" t="n">
        <f aca="false">(1/(1+L84))^K84</f>
        <v>0.175944616678714</v>
      </c>
      <c r="N84" s="5" t="n">
        <f aca="false">IF($C84&gt;Eindleeftijd,1,VLOOKUP($C84,Ervaringssterfte,2,0))</f>
        <v>1</v>
      </c>
      <c r="O84" s="5" t="n">
        <f aca="false">IF($C84&gt;Eindleeftijd,1,VLOOKUP($C84,qx,$B84-StartjaarTafels+2,0))</f>
        <v>0.5676781442</v>
      </c>
      <c r="P84" s="5" t="n">
        <f aca="false">1-N84*O84</f>
        <v>0.4323218558</v>
      </c>
      <c r="Q84" s="5" t="n">
        <f aca="false">IF($K84=1,P84,Q83*P84)</f>
        <v>8.21741741541075E-008</v>
      </c>
      <c r="R84" s="5" t="n">
        <f aca="false">IF($E84&gt;Eindleeftijd,1,VLOOKUP($E84,Ervaringssterfte,5,0))</f>
        <v>1</v>
      </c>
      <c r="S84" s="74" t="n">
        <f aca="false">IF($E84&gt;Eindleeftijd,1,VLOOKUP($E84,qy,$B84-StartjaarTafels+2,0))</f>
        <v>0.531691929719796</v>
      </c>
      <c r="T84" s="5" t="n">
        <f aca="false">1-R84*S84</f>
        <v>0.468308070280204</v>
      </c>
      <c r="U84" s="5" t="n">
        <f aca="false">IF($K84=1,T84,U83*T84)</f>
        <v>6.00347245728072E-006</v>
      </c>
      <c r="V84" s="5" t="n">
        <f aca="false">$M84*U84*I84*H84</f>
        <v>0</v>
      </c>
      <c r="W84" s="92" t="n">
        <f aca="false">Q84*U84</f>
        <v>4.93330391233974E-013</v>
      </c>
      <c r="X84" s="5" t="n">
        <f aca="false">M84*W84*I84*H84</f>
        <v>0</v>
      </c>
      <c r="Y84" s="9" t="n">
        <f aca="false">V84-X84</f>
        <v>0</v>
      </c>
      <c r="Z84" s="93" t="n">
        <f aca="false">IF(C84=StartLeeftijdJaarUitkering,1,IF(C84 &gt; StartLeeftijdJaarUitkering, Z83*T84, VLOOKUP(C84,Gehuwdheid,2,0)))</f>
        <v>6.22009104581003E-006</v>
      </c>
      <c r="AA84" s="93" t="n">
        <f aca="false">IF(K84=1,0,AC84*(T84))</f>
        <v>6.15409322353932E-006</v>
      </c>
      <c r="AB84" s="93" t="n">
        <f aca="false">(1-P84)*Z84*IF(K84=1,1,Q83)</f>
        <v>6.71161556041356E-013</v>
      </c>
      <c r="AC84" s="93" t="n">
        <f aca="false">IF(K84=1,0,AB83+AA83)</f>
        <v>1.31411214413989E-005</v>
      </c>
      <c r="AD84" s="93" t="n">
        <f aca="false">IF(K84=1,0,AC84*M83*I83*H83)</f>
        <v>0</v>
      </c>
      <c r="AE84" s="93" t="n">
        <f aca="false">$M84*Q84*I84*H84</f>
        <v>0</v>
      </c>
      <c r="AF84" s="93" t="n">
        <f aca="false">1-U84</f>
        <v>0.999993996527543</v>
      </c>
      <c r="AG84" s="93" t="n">
        <f aca="false">AE84*AF84</f>
        <v>0</v>
      </c>
      <c r="AH84" s="93" t="n">
        <f aca="false">IF(C84=StartLeeftijdJaarUitkering,1,IF(C84 &gt; StartLeeftijdJaarUitkering, AH83*T84, VLOOKUP(C84,Gehuwdheid_ongehuwd,2,0)))</f>
        <v>6.22009104581003E-006</v>
      </c>
      <c r="AI84" s="93" t="n">
        <f aca="false">AE84*(1-Z84)</f>
        <v>0</v>
      </c>
      <c r="AJ84" s="93" t="n">
        <f aca="false">AE84*(1-AH84)</f>
        <v>0</v>
      </c>
      <c r="AL84" s="1" t="n">
        <f aca="false">K84-1</f>
        <v>79</v>
      </c>
      <c r="AM84" s="15" t="n">
        <f aca="false">IF(AL84=0,0,VLOOKUP(AL84,RTS,2,0))</f>
        <v>0.0219337362637363</v>
      </c>
      <c r="AN84" s="5" t="n">
        <f aca="false">(1/(1+AM84))^AL84</f>
        <v>0.180137372831847</v>
      </c>
      <c r="AO84" s="5" t="n">
        <f aca="false">IF(AL84=0,0,IF($C84&gt;Eindleeftijd,1,VLOOKUP($C84-1,Ervaringssterfte,2,0)))</f>
        <v>1</v>
      </c>
      <c r="AP84" s="5" t="n">
        <f aca="false">IF(AL84=0,0,IF($C84&gt;Eindleeftijd,1,VLOOKUP($C84-1,qx,$B84-1-StartjaarTafels+2,0)))</f>
        <v>0.5633006445</v>
      </c>
      <c r="AQ84" s="5" t="n">
        <f aca="false">1-AO84*AP84</f>
        <v>0.4366993555</v>
      </c>
      <c r="AR84" s="5" t="n">
        <f aca="false">IF($AL84=0,AQ84,AR83*AQ84)</f>
        <v>1.90076381870739E-007</v>
      </c>
      <c r="AS84" s="5" t="n">
        <f aca="false">IF(AL84=0,0,IF($E84&gt;Eindleeftijd,1,VLOOKUP($E84-1,Ervaringssterfte,5,0)))</f>
        <v>1</v>
      </c>
      <c r="AT84" s="5" t="n">
        <f aca="false">IF(AL84=0,0,IF($E84&gt;Eindleeftijd,1,VLOOKUP($E84-1,qy,$B84-1-StartjaarTafels+2,0)))</f>
        <v>0.523850671261225</v>
      </c>
      <c r="AU84" s="5" t="n">
        <f aca="false">1-AS84*AT84</f>
        <v>0.476149328738775</v>
      </c>
      <c r="AV84" s="5" t="n">
        <f aca="false">IF($AL84=0,AU84,AV83*AU84)</f>
        <v>1.28194939149536E-005</v>
      </c>
      <c r="AW84" s="5" t="n">
        <f aca="false">$AN84*AV84*I84*H84</f>
        <v>0</v>
      </c>
      <c r="AX84" s="5" t="n">
        <f aca="false">AR84*AV84</f>
        <v>2.43668302076833E-012</v>
      </c>
      <c r="AY84" s="5" t="n">
        <f aca="false">AN84*AX84*I84*H84</f>
        <v>0</v>
      </c>
      <c r="AZ84" s="9" t="n">
        <f aca="false">AW84-AY84</f>
        <v>0</v>
      </c>
      <c r="BA84" s="93" t="n">
        <f aca="false">$AN84*AR84*I84*H84</f>
        <v>0</v>
      </c>
      <c r="BB84" s="93" t="n">
        <f aca="false">1-AV84</f>
        <v>0.999987180506085</v>
      </c>
      <c r="BC84" s="93" t="n">
        <f aca="false">BA84*BB84</f>
        <v>0</v>
      </c>
      <c r="BD84" s="93" t="n">
        <f aca="false">IF(C84=StartLeeftijdJaarUitkering,1,IF($C84 &gt; StartLeeftijdJaarUitkering, BD83*AU84, VLOOKUP($C84,Gehuwdheid,2,0)))</f>
        <v>1.3240493510217E-005</v>
      </c>
      <c r="BE84" s="93" t="n">
        <f aca="false">IF(C84=StartLeeftijdJaarUitkering,1,IF($C84 &gt; StartLeeftijdJaarUitkering, BE83*AU84, VLOOKUP($C84,Gehuwdheid_ongehuwd,2,0)))</f>
        <v>1.3240493510217E-005</v>
      </c>
      <c r="BF84" s="93" t="n">
        <f aca="false">BA84*(1-BD84)</f>
        <v>0</v>
      </c>
      <c r="BG84" s="93" t="n">
        <f aca="false">BA84*(1-BE84)</f>
        <v>0</v>
      </c>
      <c r="BI84" s="1" t="n">
        <f aca="false">A84</f>
        <v>80</v>
      </c>
      <c r="BJ84" s="15" t="n">
        <f aca="false">VLOOKUP(BI84,RTS,2,0)</f>
        <v>0.0219574175824176</v>
      </c>
      <c r="BK84" s="5" t="n">
        <f aca="false">(1/(1+BJ84))^BI84</f>
        <v>0.175944616678714</v>
      </c>
      <c r="BL84" s="5" t="n">
        <f aca="false">IF($C84&gt;Eindleeftijd,1,VLOOKUP($C84,Ervaringssterfte,3,0))</f>
        <v>1</v>
      </c>
      <c r="BM84" s="5" t="n">
        <f aca="false">IF($C84&gt;Eindleeftijd,1,VLOOKUP($C84,qy,$B84-StartjaarTafels+2,0))</f>
        <v>0.553494754092039</v>
      </c>
      <c r="BN84" s="5" t="n">
        <f aca="false">1-BL84*BM84</f>
        <v>0.446505245907961</v>
      </c>
      <c r="BO84" s="5" t="n">
        <f aca="false">IF($A84=1,BN84,BO83*BN84)</f>
        <v>4.577041210536E-007</v>
      </c>
      <c r="BP84" s="5" t="n">
        <f aca="false">IF($D84&gt;Eindleeftijd,1,VLOOKUP($D84,Ervaringssterfte,4,0))</f>
        <v>1</v>
      </c>
      <c r="BQ84" s="5" t="n">
        <f aca="false">IF($D84&gt;Eindleeftijd,1,VLOOKUP($D84,qx,$B84-StartjaarTafels+2,0))</f>
        <v>1</v>
      </c>
      <c r="BR84" s="5" t="n">
        <f aca="false">1-BP84*BQ84</f>
        <v>0</v>
      </c>
      <c r="BS84" s="5" t="n">
        <f aca="false">IF($BI84=1,BR84,BS83*BR84)</f>
        <v>0</v>
      </c>
      <c r="BT84" s="5" t="n">
        <f aca="false">$BK84*BS84*I84*G84</f>
        <v>0</v>
      </c>
      <c r="BU84" s="74" t="n">
        <f aca="false">BO84*BS84</f>
        <v>0</v>
      </c>
      <c r="BV84" s="5" t="n">
        <f aca="false">BK84*BU84*I84*G84</f>
        <v>0</v>
      </c>
      <c r="BW84" s="9" t="n">
        <f aca="false">BT84-BV84</f>
        <v>0</v>
      </c>
      <c r="BX84" s="93" t="n">
        <f aca="false">IF(C84=StartLeeftijdJaarUitkering,1,IF(C84 &gt; StartLeeftijdJaarUitkering, BX83*BR84, VLOOKUP(C84,Gehuwdheid,3,0)))</f>
        <v>0</v>
      </c>
      <c r="BY84" s="93" t="n">
        <f aca="false">IF(BI84=1,0,CA84*(BR84))</f>
        <v>0</v>
      </c>
      <c r="BZ84" s="93" t="n">
        <f aca="false">(1-BN84)*BX84*IF(BI84=1,1,BO83)</f>
        <v>0</v>
      </c>
      <c r="CA84" s="93" t="n">
        <f aca="false">IF(BI84=1,0,BZ83+BY83)</f>
        <v>0</v>
      </c>
      <c r="CB84" s="93" t="n">
        <f aca="false">IF(BI84=1,0,CA84*BK83*I83*G83)</f>
        <v>0</v>
      </c>
      <c r="CC84" s="93" t="n">
        <f aca="false">$BK84*BO84*I84*G84</f>
        <v>0</v>
      </c>
      <c r="CD84" s="93" t="n">
        <f aca="false">1-BS84</f>
        <v>1</v>
      </c>
      <c r="CE84" s="93" t="n">
        <f aca="false">CC84*CD84</f>
        <v>0</v>
      </c>
      <c r="CF84" s="93" t="n">
        <f aca="false">IF(C84=StartLeeftijdJaarUitkering,1,IF($C84 &gt; StartLeeftijdJaarUitkering, CF83*BR84, VLOOKUP($C84,Gehuwdheid_ongehuwd,3,0)))</f>
        <v>0</v>
      </c>
      <c r="CG84" s="93" t="n">
        <f aca="false">CC84*(1-BX84)</f>
        <v>0</v>
      </c>
      <c r="CH84" s="93" t="n">
        <f aca="false">CC84*(1-CF84)</f>
        <v>0</v>
      </c>
      <c r="CJ84" s="1" t="n">
        <f aca="false">BI84-1</f>
        <v>79</v>
      </c>
      <c r="CK84" s="15" t="n">
        <f aca="false">IF(CJ84=0,0,VLOOKUP(CJ84,RTS,2,0))</f>
        <v>0.0219337362637363</v>
      </c>
      <c r="CL84" s="5" t="n">
        <f aca="false">(1/(1+CK84))^CJ84</f>
        <v>0.180137372831847</v>
      </c>
      <c r="CM84" s="5" t="n">
        <f aca="false">IF(CJ84=0,0,IF($C84&gt;Eindleeftijd,1,VLOOKUP($C84-1,Ervaringssterfte,3,0)))</f>
        <v>1</v>
      </c>
      <c r="CN84" s="5" t="n">
        <f aca="false">IF(CJ84=0,0,IF($C84&gt;Eindleeftijd,1,VLOOKUP($C84-1,qy,$B84-1-StartjaarTafels+2,0)))</f>
        <v>0.547632997015401</v>
      </c>
      <c r="CO84" s="5" t="n">
        <f aca="false">1-CM84*CN84</f>
        <v>0.452367002984599</v>
      </c>
      <c r="CP84" s="5" t="n">
        <f aca="false">IF($CJ84=0,CO84,CP83*CO84)</f>
        <v>1.02508117261392E-006</v>
      </c>
      <c r="CQ84" s="5" t="n">
        <f aca="false">IF(CJ84=0,0,IF($D84&gt;Eindleeftijd,1,VLOOKUP($D84-1,Ervaringssterfte,4,0)))</f>
        <v>1</v>
      </c>
      <c r="CR84" s="5" t="n">
        <f aca="false">IF(CJ84=0,0,IF($D84&gt;Eindleeftijd,1,VLOOKUP($D84-1,qx,$B84-1-StartjaarTafels+2,0)))</f>
        <v>1</v>
      </c>
      <c r="CS84" s="5" t="n">
        <f aca="false">1-CQ84*CR84</f>
        <v>0</v>
      </c>
      <c r="CT84" s="5" t="n">
        <f aca="false">IF($CJ84=0,CS84,CT83*CS84)</f>
        <v>0</v>
      </c>
      <c r="CU84" s="5" t="n">
        <f aca="false">IF(OR(Methode_partnerpensioen="Bepaald",C84&gt;=Eindleeftijd),1,VLOOKUP(C84-1,Gehuwdheid,3,0))</f>
        <v>1</v>
      </c>
      <c r="CV84" s="5" t="n">
        <f aca="false">$CL84*CT84*I84*G84*CU84</f>
        <v>0</v>
      </c>
      <c r="CW84" s="5" t="n">
        <f aca="false">CP84*CT84*CU84</f>
        <v>0</v>
      </c>
      <c r="CX84" s="5" t="n">
        <f aca="false">CL84*CW84*I84*G84</f>
        <v>0</v>
      </c>
      <c r="CY84" s="9" t="n">
        <f aca="false">CV84-CX84</f>
        <v>0</v>
      </c>
      <c r="CZ84" s="93" t="n">
        <f aca="false">$CL84*CP84*I84*G84</f>
        <v>0</v>
      </c>
      <c r="DA84" s="93" t="n">
        <f aca="false">1-CT84</f>
        <v>1</v>
      </c>
      <c r="DB84" s="93" t="n">
        <f aca="false">CZ84*DA84</f>
        <v>0</v>
      </c>
      <c r="DC84" s="93" t="n">
        <f aca="false">IF(C84=StartLeeftijdJaarUitkering,1,IF($C84 &gt; StartLeeftijdJaarUitkering, DC83*CS84, VLOOKUP($C84,Gehuwdheid,3,0)))</f>
        <v>0</v>
      </c>
      <c r="DD84" s="93" t="n">
        <f aca="false">IF(C84=StartLeeftijdJaarUitkering,1,IF($C84 &gt; StartLeeftijdJaarUitkering, DD83*CS84, VLOOKUP($C84,Gehuwdheid_ongehuwd,3,0)))</f>
        <v>0</v>
      </c>
      <c r="DE84" s="93" t="n">
        <f aca="false">CZ84*(1-DC84)</f>
        <v>0</v>
      </c>
      <c r="DF84" s="93" t="n">
        <f aca="false">CZ84*(1-DD84)</f>
        <v>0</v>
      </c>
    </row>
    <row r="85" customFormat="false" ht="15" hidden="false" customHeight="true" outlineLevel="0" collapsed="false">
      <c r="A85" s="1" t="n">
        <f aca="false">A84+1</f>
        <v>81</v>
      </c>
      <c r="B85" s="1" t="n">
        <f aca="false">IF(A85=1,Berekeningsjaar,B84+1)</f>
        <v>2106</v>
      </c>
      <c r="C85" s="1" t="n">
        <f aca="false">IF(A85=1,LeeftijdJaarBerDatum,C84+1)</f>
        <v>121</v>
      </c>
      <c r="D85" s="1" t="n">
        <f aca="false">C85+Leeftijdsverschil_vm</f>
        <v>123</v>
      </c>
      <c r="E85" s="1" t="n">
        <f aca="false">C85-Leeftijdsverschil_mv</f>
        <v>118</v>
      </c>
      <c r="F85" s="5" t="n">
        <f aca="false">MIN(1,A85/Spreidingsduur)</f>
        <v>1</v>
      </c>
      <c r="G85" s="5" t="n">
        <f aca="false">IF(OR(AND(Coverage="BijzPP_voor",C85&gt;GrensLeeftijdDekking-1),AND(Coverage="BijzPP_na",C85&lt;GrensLeeftijdDekking)),0,IF(IsLevenslang,1,IF(D85&lt;EindLeeftijdJaarUitkering,1,0)))</f>
        <v>0</v>
      </c>
      <c r="H85" s="5" t="n">
        <f aca="false">IF(OR(AND(Coverage="BijzPP_voor",C85&gt;GrensLeeftijdDekking-1),AND(Coverage="BijzPP_na",C85&lt;GrensLeeftijdDekking)),0,IF(IsLevenslang,1,IF(E85&lt;EindLeeftijdJaarUitkering,1,0)))</f>
        <v>0</v>
      </c>
      <c r="I85" s="5" t="n">
        <f aca="false">(IF(StijgendeFunctieMeenemen=SchalingsfactorMeenemen,1,0)+IF(OR(StijgendeFunctieMeenemen,SchalingsfactorMeenemen),IF(StijgendeFunctieMeenemen,F85,0)*IF(SchalingsfactorMeenemen,SchalingsfactorPercentage,1),0))*(1+StijgingDalingUitkering)^(B85-1)</f>
        <v>11.6511607167637</v>
      </c>
      <c r="K85" s="1" t="n">
        <f aca="false">A85</f>
        <v>81</v>
      </c>
      <c r="L85" s="15" t="n">
        <f aca="false">VLOOKUP(K85,RTS,2,0)</f>
        <v>0.0219810989010989</v>
      </c>
      <c r="M85" s="91" t="n">
        <f aca="false">(1/(1+L85))^K85</f>
        <v>0.171841491493838</v>
      </c>
      <c r="N85" s="5" t="n">
        <f aca="false">IF($C85&gt;Eindleeftijd,1,VLOOKUP($C85,Ervaringssterfte,2,0))</f>
        <v>1</v>
      </c>
      <c r="O85" s="5" t="n">
        <f aca="false">IF($C85&gt;Eindleeftijd,1,VLOOKUP($C85,qx,$B85-StartjaarTafels+2,0))</f>
        <v>1</v>
      </c>
      <c r="P85" s="5" t="n">
        <f aca="false">1-N85*O85</f>
        <v>0</v>
      </c>
      <c r="Q85" s="5" t="n">
        <f aca="false">IF($K85=1,P85,Q84*P85)</f>
        <v>0</v>
      </c>
      <c r="R85" s="5" t="n">
        <f aca="false">IF($E85&gt;Eindleeftijd,1,VLOOKUP($E85,Ervaringssterfte,5,0))</f>
        <v>1</v>
      </c>
      <c r="S85" s="74" t="n">
        <f aca="false">IF($E85&gt;Eindleeftijd,1,VLOOKUP($E85,qy,$B85-StartjaarTafels+2,0))</f>
        <v>0.538847414457574</v>
      </c>
      <c r="T85" s="5" t="n">
        <f aca="false">1-R85*S85</f>
        <v>0.461152585542426</v>
      </c>
      <c r="U85" s="5" t="n">
        <f aca="false">IF($K85=1,T85,U84*T85)</f>
        <v>2.76851684590775E-006</v>
      </c>
      <c r="V85" s="5" t="n">
        <f aca="false">$M85*U85*I85*H85</f>
        <v>0</v>
      </c>
      <c r="W85" s="92" t="n">
        <f aca="false">Q85*U85</f>
        <v>0</v>
      </c>
      <c r="X85" s="5" t="n">
        <f aca="false">M85*W85*I85*H85</f>
        <v>0</v>
      </c>
      <c r="Y85" s="9" t="n">
        <f aca="false">V85-X85</f>
        <v>0</v>
      </c>
      <c r="Z85" s="93" t="n">
        <f aca="false">IF(C85=StartLeeftijdJaarUitkering,1,IF(C85 &gt; StartLeeftijdJaarUitkering, Z84*T85, VLOOKUP(C85,Gehuwdheid,2,0)))</f>
        <v>2.86841106808459E-006</v>
      </c>
      <c r="AA85" s="93" t="n">
        <f aca="false">IF(K85=1,0,AC85*(T85))</f>
        <v>2.83797631121217E-006</v>
      </c>
      <c r="AB85" s="93" t="n">
        <f aca="false">(1-P85)*Z85*IF(K85=1,1,Q84)</f>
        <v>2.35709310654352E-013</v>
      </c>
      <c r="AC85" s="93" t="n">
        <f aca="false">IF(K85=1,0,AB84+AA84)</f>
        <v>6.15409389470088E-006</v>
      </c>
      <c r="AD85" s="93" t="n">
        <f aca="false">IF(K85=1,0,AC85*M84*I84*H84)</f>
        <v>0</v>
      </c>
      <c r="AE85" s="93" t="n">
        <f aca="false">$M85*Q85*I85*H85</f>
        <v>0</v>
      </c>
      <c r="AF85" s="93" t="n">
        <f aca="false">1-U85</f>
        <v>0.999997231483154</v>
      </c>
      <c r="AG85" s="93" t="n">
        <f aca="false">AE85*AF85</f>
        <v>0</v>
      </c>
      <c r="AH85" s="93" t="n">
        <f aca="false">IF(C85=StartLeeftijdJaarUitkering,1,IF(C85 &gt; StartLeeftijdJaarUitkering, AH84*T85, VLOOKUP(C85,Gehuwdheid_ongehuwd,2,0)))</f>
        <v>2.86841106808459E-006</v>
      </c>
      <c r="AI85" s="93" t="n">
        <f aca="false">AE85*(1-Z85)</f>
        <v>0</v>
      </c>
      <c r="AJ85" s="93" t="n">
        <f aca="false">AE85*(1-AH85)</f>
        <v>0</v>
      </c>
      <c r="AL85" s="1" t="n">
        <f aca="false">K85-1</f>
        <v>80</v>
      </c>
      <c r="AM85" s="15" t="n">
        <f aca="false">IF(AL85=0,0,VLOOKUP(AL85,RTS,2,0))</f>
        <v>0.0219574175824176</v>
      </c>
      <c r="AN85" s="5" t="n">
        <f aca="false">(1/(1+AM85))^AL85</f>
        <v>0.175944616678714</v>
      </c>
      <c r="AO85" s="5" t="n">
        <f aca="false">IF(AL85=0,0,IF($C85&gt;Eindleeftijd,1,VLOOKUP($C85-1,Ervaringssterfte,2,0)))</f>
        <v>1</v>
      </c>
      <c r="AP85" s="5" t="n">
        <f aca="false">IF(AL85=0,0,IF($C85&gt;Eindleeftijd,1,VLOOKUP($C85-1,qx,$B85-1-StartjaarTafels+2,0)))</f>
        <v>1</v>
      </c>
      <c r="AQ85" s="5" t="n">
        <f aca="false">1-AO85*AP85</f>
        <v>0</v>
      </c>
      <c r="AR85" s="5" t="n">
        <f aca="false">IF($AL85=0,AQ85,AR84*AQ85)</f>
        <v>0</v>
      </c>
      <c r="AS85" s="5" t="n">
        <f aca="false">IF(AL85=0,0,IF($E85&gt;Eindleeftijd,1,VLOOKUP($E85-1,Ervaringssterfte,5,0)))</f>
        <v>1</v>
      </c>
      <c r="AT85" s="5" t="n">
        <f aca="false">IF(AL85=0,0,IF($E85&gt;Eindleeftijd,1,VLOOKUP($E85-1,qy,$B85-1-StartjaarTafels+2,0)))</f>
        <v>0.531691929719796</v>
      </c>
      <c r="AU85" s="5" t="n">
        <f aca="false">1-AS85*AT85</f>
        <v>0.468308070280204</v>
      </c>
      <c r="AV85" s="5" t="n">
        <f aca="false">IF($AL85=0,AU85,AV84*AU85)</f>
        <v>6.00347245728072E-006</v>
      </c>
      <c r="AW85" s="5" t="n">
        <f aca="false">$AN85*AV85*I85*H85</f>
        <v>0</v>
      </c>
      <c r="AX85" s="5" t="n">
        <f aca="false">AR85*AV85</f>
        <v>0</v>
      </c>
      <c r="AY85" s="5" t="n">
        <f aca="false">AN85*AX85*I85*H85</f>
        <v>0</v>
      </c>
      <c r="AZ85" s="9" t="n">
        <f aca="false">AW85-AY85</f>
        <v>0</v>
      </c>
      <c r="BA85" s="93" t="n">
        <f aca="false">$AN85*AR85*I85*H85</f>
        <v>0</v>
      </c>
      <c r="BB85" s="93" t="n">
        <f aca="false">1-AV85</f>
        <v>0.999993996527543</v>
      </c>
      <c r="BC85" s="93" t="n">
        <f aca="false">BA85*BB85</f>
        <v>0</v>
      </c>
      <c r="BD85" s="93" t="n">
        <f aca="false">IF(C85=StartLeeftijdJaarUitkering,1,IF($C85 &gt; StartLeeftijdJaarUitkering, BD84*AU85, VLOOKUP($C85,Gehuwdheid,2,0)))</f>
        <v>6.2006299653273E-006</v>
      </c>
      <c r="BE85" s="93" t="n">
        <f aca="false">IF(C85=StartLeeftijdJaarUitkering,1,IF($C85 &gt; StartLeeftijdJaarUitkering, BE84*AU85, VLOOKUP($C85,Gehuwdheid_ongehuwd,2,0)))</f>
        <v>6.2006299653273E-006</v>
      </c>
      <c r="BF85" s="93" t="n">
        <f aca="false">BA85*(1-BD85)</f>
        <v>0</v>
      </c>
      <c r="BG85" s="93" t="n">
        <f aca="false">BA85*(1-BE85)</f>
        <v>0</v>
      </c>
      <c r="BI85" s="1" t="n">
        <f aca="false">A85</f>
        <v>81</v>
      </c>
      <c r="BJ85" s="15" t="n">
        <f aca="false">VLOOKUP(BI85,RTS,2,0)</f>
        <v>0.0219810989010989</v>
      </c>
      <c r="BK85" s="5" t="n">
        <f aca="false">(1/(1+BJ85))^BI85</f>
        <v>0.171841491493838</v>
      </c>
      <c r="BL85" s="5" t="n">
        <f aca="false">IF($C85&gt;Eindleeftijd,1,VLOOKUP($C85,Ervaringssterfte,3,0))</f>
        <v>1</v>
      </c>
      <c r="BM85" s="5" t="n">
        <f aca="false">IF($C85&gt;Eindleeftijd,1,VLOOKUP($C85,qy,$B85-StartjaarTafels+2,0))</f>
        <v>1</v>
      </c>
      <c r="BN85" s="5" t="n">
        <f aca="false">1-BL85*BM85</f>
        <v>0</v>
      </c>
      <c r="BO85" s="5" t="n">
        <f aca="false">IF($A85=1,BN85,BO84*BN85)</f>
        <v>0</v>
      </c>
      <c r="BP85" s="5" t="n">
        <f aca="false">IF($D85&gt;Eindleeftijd,1,VLOOKUP($D85,Ervaringssterfte,4,0))</f>
        <v>1</v>
      </c>
      <c r="BQ85" s="5" t="n">
        <f aca="false">IF($D85&gt;Eindleeftijd,1,VLOOKUP($D85,qx,$B85-StartjaarTafels+2,0))</f>
        <v>1</v>
      </c>
      <c r="BR85" s="5" t="n">
        <f aca="false">1-BP85*BQ85</f>
        <v>0</v>
      </c>
      <c r="BS85" s="5" t="n">
        <f aca="false">IF($BI85=1,BR85,BS84*BR85)</f>
        <v>0</v>
      </c>
      <c r="BT85" s="5" t="n">
        <f aca="false">$BK85*BS85*I85*G85</f>
        <v>0</v>
      </c>
      <c r="BU85" s="74" t="n">
        <f aca="false">BO85*BS85</f>
        <v>0</v>
      </c>
      <c r="BV85" s="5" t="n">
        <f aca="false">BK85*BU85*I85*G85</f>
        <v>0</v>
      </c>
      <c r="BW85" s="9" t="n">
        <f aca="false">BT85-BV85</f>
        <v>0</v>
      </c>
      <c r="BX85" s="93" t="n">
        <f aca="false">IF(C85=StartLeeftijdJaarUitkering,1,IF(C85 &gt; StartLeeftijdJaarUitkering, BX84*BR85, VLOOKUP(C85,Gehuwdheid,3,0)))</f>
        <v>0</v>
      </c>
      <c r="BY85" s="93" t="n">
        <f aca="false">IF(BI85=1,0,CA85*(BR85))</f>
        <v>0</v>
      </c>
      <c r="BZ85" s="93" t="n">
        <f aca="false">(1-BN85)*BX85*IF(BI85=1,1,BO84)</f>
        <v>0</v>
      </c>
      <c r="CA85" s="93" t="n">
        <f aca="false">IF(BI85=1,0,BZ84+BY84)</f>
        <v>0</v>
      </c>
      <c r="CB85" s="93" t="n">
        <f aca="false">IF(BI85=1,0,CA85*BK84*I84*G84)</f>
        <v>0</v>
      </c>
      <c r="CC85" s="93" t="n">
        <f aca="false">$BK85*BO85*I85*G85</f>
        <v>0</v>
      </c>
      <c r="CD85" s="93" t="n">
        <f aca="false">1-BS85</f>
        <v>1</v>
      </c>
      <c r="CE85" s="93" t="n">
        <f aca="false">CC85*CD85</f>
        <v>0</v>
      </c>
      <c r="CF85" s="93" t="n">
        <f aca="false">IF(C85=StartLeeftijdJaarUitkering,1,IF($C85 &gt; StartLeeftijdJaarUitkering, CF84*BR85, VLOOKUP($C85,Gehuwdheid_ongehuwd,3,0)))</f>
        <v>0</v>
      </c>
      <c r="CG85" s="93" t="n">
        <f aca="false">CC85*(1-BX85)</f>
        <v>0</v>
      </c>
      <c r="CH85" s="93" t="n">
        <f aca="false">CC85*(1-CF85)</f>
        <v>0</v>
      </c>
      <c r="CJ85" s="1" t="n">
        <f aca="false">BI85-1</f>
        <v>80</v>
      </c>
      <c r="CK85" s="15" t="n">
        <f aca="false">IF(CJ85=0,0,VLOOKUP(CJ85,RTS,2,0))</f>
        <v>0.0219574175824176</v>
      </c>
      <c r="CL85" s="5" t="n">
        <f aca="false">(1/(1+CK85))^CJ85</f>
        <v>0.175944616678714</v>
      </c>
      <c r="CM85" s="5" t="n">
        <f aca="false">IF(CJ85=0,0,IF($C85&gt;Eindleeftijd,1,VLOOKUP($C85-1,Ervaringssterfte,3,0)))</f>
        <v>1</v>
      </c>
      <c r="CN85" s="5" t="n">
        <f aca="false">IF(CJ85=0,0,IF($C85&gt;Eindleeftijd,1,VLOOKUP($C85-1,qy,$B85-1-StartjaarTafels+2,0)))</f>
        <v>1</v>
      </c>
      <c r="CO85" s="5" t="n">
        <f aca="false">1-CM85*CN85</f>
        <v>0</v>
      </c>
      <c r="CP85" s="5" t="n">
        <f aca="false">IF($CJ85=0,CO85,CP84*CO85)</f>
        <v>0</v>
      </c>
      <c r="CQ85" s="5" t="n">
        <f aca="false">IF(CJ85=0,0,IF($D85&gt;Eindleeftijd,1,VLOOKUP($D85-1,Ervaringssterfte,4,0)))</f>
        <v>1</v>
      </c>
      <c r="CR85" s="5" t="n">
        <f aca="false">IF(CJ85=0,0,IF($D85&gt;Eindleeftijd,1,VLOOKUP($D85-1,qx,$B85-1-StartjaarTafels+2,0)))</f>
        <v>1</v>
      </c>
      <c r="CS85" s="5" t="n">
        <f aca="false">1-CQ85*CR85</f>
        <v>0</v>
      </c>
      <c r="CT85" s="5" t="n">
        <f aca="false">IF($CJ85=0,CS85,CT84*CS85)</f>
        <v>0</v>
      </c>
      <c r="CU85" s="5" t="n">
        <f aca="false">IF(OR(Methode_partnerpensioen="Bepaald",C85&gt;=Eindleeftijd),1,VLOOKUP(C85-1,Gehuwdheid,3,0))</f>
        <v>1</v>
      </c>
      <c r="CV85" s="5" t="n">
        <f aca="false">$CL85*CT85*I85*G85*CU85</f>
        <v>0</v>
      </c>
      <c r="CW85" s="5" t="n">
        <f aca="false">CP85*CT85*CU85</f>
        <v>0</v>
      </c>
      <c r="CX85" s="5" t="n">
        <f aca="false">CL85*CW85*I85*G85</f>
        <v>0</v>
      </c>
      <c r="CY85" s="9" t="n">
        <f aca="false">CV85-CX85</f>
        <v>0</v>
      </c>
      <c r="CZ85" s="93" t="n">
        <f aca="false">$CL85*CP85*I85*G85</f>
        <v>0</v>
      </c>
      <c r="DA85" s="93" t="n">
        <f aca="false">1-CT85</f>
        <v>1</v>
      </c>
      <c r="DB85" s="93" t="n">
        <f aca="false">CZ85*DA85</f>
        <v>0</v>
      </c>
      <c r="DC85" s="93" t="n">
        <f aca="false">IF(C85=StartLeeftijdJaarUitkering,1,IF($C85 &gt; StartLeeftijdJaarUitkering, DC84*CS85, VLOOKUP($C85,Gehuwdheid,3,0)))</f>
        <v>0</v>
      </c>
      <c r="DD85" s="93" t="n">
        <f aca="false">IF(C85=StartLeeftijdJaarUitkering,1,IF($C85 &gt; StartLeeftijdJaarUitkering, DD84*CS85, VLOOKUP($C85,Gehuwdheid_ongehuwd,3,0)))</f>
        <v>0</v>
      </c>
      <c r="DE85" s="93" t="n">
        <f aca="false">CZ85*(1-DC85)</f>
        <v>0</v>
      </c>
      <c r="DF85" s="93" t="n">
        <f aca="false">CZ85*(1-DD85)</f>
        <v>0</v>
      </c>
    </row>
    <row r="86" customFormat="false" ht="15" hidden="false" customHeight="true" outlineLevel="0" collapsed="false">
      <c r="A86" s="1" t="n">
        <f aca="false">A85+1</f>
        <v>82</v>
      </c>
      <c r="B86" s="1" t="n">
        <f aca="false">IF(A86=1,Berekeningsjaar,B85+1)</f>
        <v>2107</v>
      </c>
      <c r="C86" s="1" t="n">
        <f aca="false">IF(A86=1,LeeftijdJaarBerDatum,C85+1)</f>
        <v>122</v>
      </c>
      <c r="D86" s="1" t="n">
        <f aca="false">C86+Leeftijdsverschil_vm</f>
        <v>124</v>
      </c>
      <c r="E86" s="1" t="n">
        <f aca="false">C86-Leeftijdsverschil_mv</f>
        <v>119</v>
      </c>
      <c r="F86" s="5" t="n">
        <f aca="false">MIN(1,A86/Spreidingsduur)</f>
        <v>1</v>
      </c>
      <c r="G86" s="5" t="n">
        <f aca="false">IF(OR(AND(Coverage="BijzPP_voor",C86&gt;GrensLeeftijdDekking-1),AND(Coverage="BijzPP_na",C86&lt;GrensLeeftijdDekking)),0,IF(IsLevenslang,1,IF(D86&lt;EindLeeftijdJaarUitkering,1,0)))</f>
        <v>0</v>
      </c>
      <c r="H86" s="5" t="n">
        <f aca="false">IF(OR(AND(Coverage="BijzPP_voor",C86&gt;GrensLeeftijdDekking-1),AND(Coverage="BijzPP_na",C86&lt;GrensLeeftijdDekking)),0,IF(IsLevenslang,1,IF(E86&lt;EindLeeftijdJaarUitkering,1,0)))</f>
        <v>0</v>
      </c>
      <c r="I86" s="5" t="n">
        <f aca="false">(IF(StijgendeFunctieMeenemen=SchalingsfactorMeenemen,1,0)+IF(OR(StijgendeFunctieMeenemen,SchalingsfactorMeenemen),IF(StijgendeFunctieMeenemen,F86,0)*IF(SchalingsfactorMeenemen,SchalingsfactorPercentage,1),0))*(1+StijgingDalingUitkering)^(B86-1)</f>
        <v>11.6511607167637</v>
      </c>
      <c r="K86" s="1" t="n">
        <f aca="false">A86</f>
        <v>82</v>
      </c>
      <c r="L86" s="15" t="n">
        <f aca="false">VLOOKUP(K86,RTS,2,0)</f>
        <v>0.0220047802197802</v>
      </c>
      <c r="M86" s="91" t="n">
        <f aca="false">(1/(1+L86))^K86</f>
        <v>0.167826282830894</v>
      </c>
      <c r="N86" s="5" t="n">
        <f aca="false">IF($C86&gt;Eindleeftijd,1,VLOOKUP($C86,Ervaringssterfte,2,0))</f>
        <v>1</v>
      </c>
      <c r="O86" s="5" t="n">
        <f aca="false">IF($C86&gt;Eindleeftijd,1,VLOOKUP($C86,qx,$B86-StartjaarTafels+2,0))</f>
        <v>1</v>
      </c>
      <c r="P86" s="5" t="n">
        <f aca="false">1-N86*O86</f>
        <v>0</v>
      </c>
      <c r="Q86" s="5" t="n">
        <f aca="false">IF($K86=1,P86,Q85*P86)</f>
        <v>0</v>
      </c>
      <c r="R86" s="5" t="n">
        <f aca="false">IF($E86&gt;Eindleeftijd,1,VLOOKUP($E86,Ervaringssterfte,5,0))</f>
        <v>1</v>
      </c>
      <c r="S86" s="74" t="n">
        <f aca="false">IF($E86&gt;Eindleeftijd,1,VLOOKUP($E86,qy,$B86-StartjaarTafels+2,0))</f>
        <v>0.545385093121241</v>
      </c>
      <c r="T86" s="5" t="n">
        <f aca="false">1-R86*S86</f>
        <v>0.454614906878759</v>
      </c>
      <c r="U86" s="5" t="n">
        <f aca="false">IF($K86=1,T86,U85*T86)</f>
        <v>1.25860902809463E-006</v>
      </c>
      <c r="V86" s="5" t="n">
        <f aca="false">$M86*U86*I86*H86</f>
        <v>0</v>
      </c>
      <c r="W86" s="92" t="n">
        <f aca="false">Q86*U86</f>
        <v>0</v>
      </c>
      <c r="X86" s="5" t="n">
        <f aca="false">M86*W86*I86*H86</f>
        <v>0</v>
      </c>
      <c r="Y86" s="9" t="n">
        <f aca="false">V86-X86</f>
        <v>0</v>
      </c>
      <c r="Z86" s="93" t="n">
        <f aca="false">IF(C86=StartLeeftijdJaarUitkering,1,IF(C86 &gt; StartLeeftijdJaarUitkering, Z85*T86, VLOOKUP(C86,Gehuwdheid,2,0)))</f>
        <v>1.30402243060728E-006</v>
      </c>
      <c r="AA86" s="93" t="n">
        <f aca="false">IF(K86=1,0,AC86*(T86))</f>
        <v>1.29018644360281E-006</v>
      </c>
      <c r="AB86" s="93" t="n">
        <f aca="false">(1-P86)*Z86*IF(K86=1,1,Q85)</f>
        <v>0</v>
      </c>
      <c r="AC86" s="93" t="n">
        <f aca="false">IF(K86=1,0,AB85+AA85)</f>
        <v>2.83797654692148E-006</v>
      </c>
      <c r="AD86" s="93" t="n">
        <f aca="false">IF(K86=1,0,AC86*M85*I85*H85)</f>
        <v>0</v>
      </c>
      <c r="AE86" s="93" t="n">
        <f aca="false">$M86*Q86*I86*H86</f>
        <v>0</v>
      </c>
      <c r="AF86" s="93" t="n">
        <f aca="false">1-U86</f>
        <v>0.999998741390972</v>
      </c>
      <c r="AG86" s="93" t="n">
        <f aca="false">AE86*AF86</f>
        <v>0</v>
      </c>
      <c r="AH86" s="93" t="n">
        <f aca="false">IF(C86=StartLeeftijdJaarUitkering,1,IF(C86 &gt; StartLeeftijdJaarUitkering, AH85*T86, VLOOKUP(C86,Gehuwdheid_ongehuwd,2,0)))</f>
        <v>1.30402243060728E-006</v>
      </c>
      <c r="AI86" s="93" t="n">
        <f aca="false">AE86*(1-Z86)</f>
        <v>0</v>
      </c>
      <c r="AJ86" s="93" t="n">
        <f aca="false">AE86*(1-AH86)</f>
        <v>0</v>
      </c>
      <c r="AL86" s="1" t="n">
        <f aca="false">K86-1</f>
        <v>81</v>
      </c>
      <c r="AM86" s="15" t="n">
        <f aca="false">IF(AL86=0,0,VLOOKUP(AL86,RTS,2,0))</f>
        <v>0.0219810989010989</v>
      </c>
      <c r="AN86" s="5" t="n">
        <f aca="false">(1/(1+AM86))^AL86</f>
        <v>0.171841491493838</v>
      </c>
      <c r="AO86" s="5" t="n">
        <f aca="false">IF(AL86=0,0,IF($C86&gt;Eindleeftijd,1,VLOOKUP($C86-1,Ervaringssterfte,2,0)))</f>
        <v>1</v>
      </c>
      <c r="AP86" s="5" t="n">
        <f aca="false">IF(AL86=0,0,IF($C86&gt;Eindleeftijd,1,VLOOKUP($C86-1,qx,$B86-1-StartjaarTafels+2,0)))</f>
        <v>1</v>
      </c>
      <c r="AQ86" s="5" t="n">
        <f aca="false">1-AO86*AP86</f>
        <v>0</v>
      </c>
      <c r="AR86" s="5" t="n">
        <f aca="false">IF($AL86=0,AQ86,AR85*AQ86)</f>
        <v>0</v>
      </c>
      <c r="AS86" s="5" t="n">
        <f aca="false">IF(AL86=0,0,IF($E86&gt;Eindleeftijd,1,VLOOKUP($E86-1,Ervaringssterfte,5,0)))</f>
        <v>1</v>
      </c>
      <c r="AT86" s="5" t="n">
        <f aca="false">IF(AL86=0,0,IF($E86&gt;Eindleeftijd,1,VLOOKUP($E86-1,qy,$B86-1-StartjaarTafels+2,0)))</f>
        <v>0.538847414457574</v>
      </c>
      <c r="AU86" s="5" t="n">
        <f aca="false">1-AS86*AT86</f>
        <v>0.461152585542426</v>
      </c>
      <c r="AV86" s="5" t="n">
        <f aca="false">IF($AL86=0,AU86,AV85*AU86)</f>
        <v>2.76851684590775E-006</v>
      </c>
      <c r="AW86" s="5" t="n">
        <f aca="false">$AN86*AV86*I86*H86</f>
        <v>0</v>
      </c>
      <c r="AX86" s="5" t="n">
        <f aca="false">AR86*AV86</f>
        <v>0</v>
      </c>
      <c r="AY86" s="5" t="n">
        <f aca="false">AN86*AX86*I86*H86</f>
        <v>0</v>
      </c>
      <c r="AZ86" s="9" t="n">
        <f aca="false">AW86-AY86</f>
        <v>0</v>
      </c>
      <c r="BA86" s="93" t="n">
        <f aca="false">$AN86*AR86*I86*H86</f>
        <v>0</v>
      </c>
      <c r="BB86" s="93" t="n">
        <f aca="false">1-AV86</f>
        <v>0.999997231483154</v>
      </c>
      <c r="BC86" s="93" t="n">
        <f aca="false">BA86*BB86</f>
        <v>0</v>
      </c>
      <c r="BD86" s="93" t="n">
        <f aca="false">IF(C86=StartLeeftijdJaarUitkering,1,IF($C86 &gt; StartLeeftijdJaarUitkering, BD85*AU86, VLOOKUP($C86,Gehuwdheid,2,0)))</f>
        <v>2.85943654050253E-006</v>
      </c>
      <c r="BE86" s="93" t="n">
        <f aca="false">IF(C86=StartLeeftijdJaarUitkering,1,IF($C86 &gt; StartLeeftijdJaarUitkering, BE85*AU86, VLOOKUP($C86,Gehuwdheid_ongehuwd,2,0)))</f>
        <v>2.85943654050253E-006</v>
      </c>
      <c r="BF86" s="93" t="n">
        <f aca="false">BA86*(1-BD86)</f>
        <v>0</v>
      </c>
      <c r="BG86" s="93" t="n">
        <f aca="false">BA86*(1-BE86)</f>
        <v>0</v>
      </c>
      <c r="BI86" s="1" t="n">
        <f aca="false">A86</f>
        <v>82</v>
      </c>
      <c r="BJ86" s="15" t="n">
        <f aca="false">VLOOKUP(BI86,RTS,2,0)</f>
        <v>0.0220047802197802</v>
      </c>
      <c r="BK86" s="5" t="n">
        <f aca="false">(1/(1+BJ86))^BI86</f>
        <v>0.167826282830894</v>
      </c>
      <c r="BL86" s="5" t="n">
        <f aca="false">IF($C86&gt;Eindleeftijd,1,VLOOKUP($C86,Ervaringssterfte,3,0))</f>
        <v>1</v>
      </c>
      <c r="BM86" s="5" t="n">
        <f aca="false">IF($C86&gt;Eindleeftijd,1,VLOOKUP($C86,qy,$B86-StartjaarTafels+2,0))</f>
        <v>1</v>
      </c>
      <c r="BN86" s="5" t="n">
        <f aca="false">1-BL86*BM86</f>
        <v>0</v>
      </c>
      <c r="BO86" s="5" t="n">
        <f aca="false">IF($A86=1,BN86,BO85*BN86)</f>
        <v>0</v>
      </c>
      <c r="BP86" s="5" t="n">
        <f aca="false">IF($D86&gt;Eindleeftijd,1,VLOOKUP($D86,Ervaringssterfte,4,0))</f>
        <v>1</v>
      </c>
      <c r="BQ86" s="5" t="n">
        <f aca="false">IF($D86&gt;Eindleeftijd,1,VLOOKUP($D86,qx,$B86-StartjaarTafels+2,0))</f>
        <v>1</v>
      </c>
      <c r="BR86" s="5" t="n">
        <f aca="false">1-BP86*BQ86</f>
        <v>0</v>
      </c>
      <c r="BS86" s="5" t="n">
        <f aca="false">IF($BI86=1,BR86,BS85*BR86)</f>
        <v>0</v>
      </c>
      <c r="BT86" s="5" t="n">
        <f aca="false">$BK86*BS86*I86*G86</f>
        <v>0</v>
      </c>
      <c r="BU86" s="74" t="n">
        <f aca="false">BO86*BS86</f>
        <v>0</v>
      </c>
      <c r="BV86" s="5" t="n">
        <f aca="false">BK86*BU86*I86*G86</f>
        <v>0</v>
      </c>
      <c r="BW86" s="9" t="n">
        <f aca="false">BT86-BV86</f>
        <v>0</v>
      </c>
      <c r="BX86" s="93" t="n">
        <f aca="false">IF(C86=StartLeeftijdJaarUitkering,1,IF(C86 &gt; StartLeeftijdJaarUitkering, BX85*BR86, VLOOKUP(C86,Gehuwdheid,3,0)))</f>
        <v>0</v>
      </c>
      <c r="BY86" s="93" t="n">
        <f aca="false">IF(BI86=1,0,CA86*(BR86))</f>
        <v>0</v>
      </c>
      <c r="BZ86" s="93" t="n">
        <f aca="false">(1-BN86)*BX86*IF(BI86=1,1,BO85)</f>
        <v>0</v>
      </c>
      <c r="CA86" s="93" t="n">
        <f aca="false">IF(BI86=1,0,BZ85+BY85)</f>
        <v>0</v>
      </c>
      <c r="CB86" s="93" t="n">
        <f aca="false">IF(BI86=1,0,CA86*BK85*I85*G85)</f>
        <v>0</v>
      </c>
      <c r="CC86" s="93" t="n">
        <f aca="false">$BK86*BO86*I86*G86</f>
        <v>0</v>
      </c>
      <c r="CD86" s="93" t="n">
        <f aca="false">1-BS86</f>
        <v>1</v>
      </c>
      <c r="CE86" s="93" t="n">
        <f aca="false">CC86*CD86</f>
        <v>0</v>
      </c>
      <c r="CF86" s="93" t="n">
        <f aca="false">IF(C86=StartLeeftijdJaarUitkering,1,IF($C86 &gt; StartLeeftijdJaarUitkering, CF85*BR86, VLOOKUP($C86,Gehuwdheid_ongehuwd,3,0)))</f>
        <v>0</v>
      </c>
      <c r="CG86" s="93" t="n">
        <f aca="false">CC86*(1-BX86)</f>
        <v>0</v>
      </c>
      <c r="CH86" s="93" t="n">
        <f aca="false">CC86*(1-CF86)</f>
        <v>0</v>
      </c>
      <c r="CJ86" s="1" t="n">
        <f aca="false">BI86-1</f>
        <v>81</v>
      </c>
      <c r="CK86" s="15" t="n">
        <f aca="false">IF(CJ86=0,0,VLOOKUP(CJ86,RTS,2,0))</f>
        <v>0.0219810989010989</v>
      </c>
      <c r="CL86" s="5" t="n">
        <f aca="false">(1/(1+CK86))^CJ86</f>
        <v>0.171841491493838</v>
      </c>
      <c r="CM86" s="5" t="n">
        <f aca="false">IF(CJ86=0,0,IF($C86&gt;Eindleeftijd,1,VLOOKUP($C86-1,Ervaringssterfte,3,0)))</f>
        <v>1</v>
      </c>
      <c r="CN86" s="5" t="n">
        <f aca="false">IF(CJ86=0,0,IF($C86&gt;Eindleeftijd,1,VLOOKUP($C86-1,qy,$B86-1-StartjaarTafels+2,0)))</f>
        <v>1</v>
      </c>
      <c r="CO86" s="5" t="n">
        <f aca="false">1-CM86*CN86</f>
        <v>0</v>
      </c>
      <c r="CP86" s="5" t="n">
        <f aca="false">IF($CJ86=0,CO86,CP85*CO86)</f>
        <v>0</v>
      </c>
      <c r="CQ86" s="5" t="n">
        <f aca="false">IF(CJ86=0,0,IF($D86&gt;Eindleeftijd,1,VLOOKUP($D86-1,Ervaringssterfte,4,0)))</f>
        <v>1</v>
      </c>
      <c r="CR86" s="5" t="n">
        <f aca="false">IF(CJ86=0,0,IF($D86&gt;Eindleeftijd,1,VLOOKUP($D86-1,qx,$B86-1-StartjaarTafels+2,0)))</f>
        <v>1</v>
      </c>
      <c r="CS86" s="5" t="n">
        <f aca="false">1-CQ86*CR86</f>
        <v>0</v>
      </c>
      <c r="CT86" s="5" t="n">
        <f aca="false">IF($CJ86=0,CS86,CT85*CS86)</f>
        <v>0</v>
      </c>
      <c r="CU86" s="5" t="n">
        <f aca="false">IF(OR(Methode_partnerpensioen="Bepaald",C86&gt;=Eindleeftijd),1,VLOOKUP(C86-1,Gehuwdheid,3,0))</f>
        <v>1</v>
      </c>
      <c r="CV86" s="5" t="n">
        <f aca="false">$CL86*CT86*I86*G86*CU86</f>
        <v>0</v>
      </c>
      <c r="CW86" s="5" t="n">
        <f aca="false">CP86*CT86*CU86</f>
        <v>0</v>
      </c>
      <c r="CX86" s="5" t="n">
        <f aca="false">CL86*CW86*I86*G86</f>
        <v>0</v>
      </c>
      <c r="CY86" s="9" t="n">
        <f aca="false">CV86-CX86</f>
        <v>0</v>
      </c>
      <c r="CZ86" s="93" t="n">
        <f aca="false">$CL86*CP86*I86*G86</f>
        <v>0</v>
      </c>
      <c r="DA86" s="93" t="n">
        <f aca="false">1-CT86</f>
        <v>1</v>
      </c>
      <c r="DB86" s="93" t="n">
        <f aca="false">CZ86*DA86</f>
        <v>0</v>
      </c>
      <c r="DC86" s="93" t="n">
        <f aca="false">IF(C86=StartLeeftijdJaarUitkering,1,IF($C86 &gt; StartLeeftijdJaarUitkering, DC85*CS86, VLOOKUP($C86,Gehuwdheid,3,0)))</f>
        <v>0</v>
      </c>
      <c r="DD86" s="93" t="n">
        <f aca="false">IF(C86=StartLeeftijdJaarUitkering,1,IF($C86 &gt; StartLeeftijdJaarUitkering, DD85*CS86, VLOOKUP($C86,Gehuwdheid_ongehuwd,3,0)))</f>
        <v>0</v>
      </c>
      <c r="DE86" s="93" t="n">
        <f aca="false">CZ86*(1-DC86)</f>
        <v>0</v>
      </c>
      <c r="DF86" s="93" t="n">
        <f aca="false">CZ86*(1-DD86)</f>
        <v>0</v>
      </c>
    </row>
    <row r="87" customFormat="false" ht="15" hidden="false" customHeight="true" outlineLevel="0" collapsed="false">
      <c r="A87" s="1" t="n">
        <f aca="false">A86+1</f>
        <v>83</v>
      </c>
      <c r="B87" s="1" t="n">
        <f aca="false">IF(A87=1,Berekeningsjaar,B86+1)</f>
        <v>2108</v>
      </c>
      <c r="C87" s="1" t="n">
        <f aca="false">IF(A87=1,LeeftijdJaarBerDatum,C86+1)</f>
        <v>123</v>
      </c>
      <c r="D87" s="1" t="n">
        <f aca="false">C87+Leeftijdsverschil_vm</f>
        <v>125</v>
      </c>
      <c r="E87" s="1" t="n">
        <f aca="false">C87-Leeftijdsverschil_mv</f>
        <v>120</v>
      </c>
      <c r="F87" s="5" t="n">
        <f aca="false">MIN(1,A87/Spreidingsduur)</f>
        <v>1</v>
      </c>
      <c r="G87" s="5" t="n">
        <f aca="false">IF(OR(AND(Coverage="BijzPP_voor",C87&gt;GrensLeeftijdDekking-1),AND(Coverage="BijzPP_na",C87&lt;GrensLeeftijdDekking)),0,IF(IsLevenslang,1,IF(D87&lt;EindLeeftijdJaarUitkering,1,0)))</f>
        <v>0</v>
      </c>
      <c r="H87" s="5" t="n">
        <f aca="false">IF(OR(AND(Coverage="BijzPP_voor",C87&gt;GrensLeeftijdDekking-1),AND(Coverage="BijzPP_na",C87&lt;GrensLeeftijdDekking)),0,IF(IsLevenslang,1,IF(E87&lt;EindLeeftijdJaarUitkering,1,0)))</f>
        <v>0</v>
      </c>
      <c r="I87" s="5" t="n">
        <f aca="false">(IF(StijgendeFunctieMeenemen=SchalingsfactorMeenemen,1,0)+IF(OR(StijgendeFunctieMeenemen,SchalingsfactorMeenemen),IF(StijgendeFunctieMeenemen,F87,0)*IF(SchalingsfactorMeenemen,SchalingsfactorPercentage,1),0))*(1+StijgingDalingUitkering)^(B87-1)</f>
        <v>11.6511607167637</v>
      </c>
      <c r="K87" s="1" t="n">
        <f aca="false">A87</f>
        <v>83</v>
      </c>
      <c r="L87" s="15" t="n">
        <f aca="false">VLOOKUP(K87,RTS,2,0)</f>
        <v>0.0220284615384615</v>
      </c>
      <c r="M87" s="91" t="n">
        <f aca="false">(1/(1+L87))^K87</f>
        <v>0.163897304176004</v>
      </c>
      <c r="N87" s="5" t="n">
        <f aca="false">IF($C87&gt;Eindleeftijd,1,VLOOKUP($C87,Ervaringssterfte,2,0))</f>
        <v>1</v>
      </c>
      <c r="O87" s="5" t="n">
        <f aca="false">IF($C87&gt;Eindleeftijd,1,VLOOKUP($C87,qx,$B87-StartjaarTafels+2,0))</f>
        <v>1</v>
      </c>
      <c r="P87" s="5" t="n">
        <f aca="false">1-N87*O87</f>
        <v>0</v>
      </c>
      <c r="Q87" s="5" t="n">
        <f aca="false">IF($K87=1,P87,Q86*P87)</f>
        <v>0</v>
      </c>
      <c r="R87" s="5" t="n">
        <f aca="false">IF($E87&gt;Eindleeftijd,1,VLOOKUP($E87,Ervaringssterfte,5,0))</f>
        <v>1</v>
      </c>
      <c r="S87" s="74" t="n">
        <f aca="false">IF($E87&gt;Eindleeftijd,1,VLOOKUP($E87,qy,$B87-StartjaarTafels+2,0))</f>
        <v>0.551367600512909</v>
      </c>
      <c r="T87" s="5" t="n">
        <f aca="false">1-R87*S87</f>
        <v>0.448632399487091</v>
      </c>
      <c r="U87" s="5" t="n">
        <f aca="false">IF($K87=1,T87,U86*T87)</f>
        <v>5.64652788290208E-007</v>
      </c>
      <c r="V87" s="5" t="n">
        <f aca="false">$M87*U87*I87*H87</f>
        <v>0</v>
      </c>
      <c r="W87" s="92" t="n">
        <f aca="false">Q87*U87</f>
        <v>0</v>
      </c>
      <c r="X87" s="5" t="n">
        <f aca="false">M87*W87*I87*H87</f>
        <v>0</v>
      </c>
      <c r="Y87" s="9" t="n">
        <f aca="false">V87-X87</f>
        <v>0</v>
      </c>
      <c r="Z87" s="93" t="n">
        <f aca="false">IF(C87=StartLeeftijdJaarUitkering,1,IF(C87 &gt; StartLeeftijdJaarUitkering, Z86*T87, VLOOKUP(C87,Gehuwdheid,2,0)))</f>
        <v>5.85026712028331E-007</v>
      </c>
      <c r="AA87" s="93" t="n">
        <f aca="false">IF(K87=1,0,AC87*(T87))</f>
        <v>5.78819439979245E-007</v>
      </c>
      <c r="AB87" s="93" t="n">
        <f aca="false">(1-P87)*Z87*IF(K87=1,1,Q86)</f>
        <v>0</v>
      </c>
      <c r="AC87" s="93" t="n">
        <f aca="false">IF(K87=1,0,AB86+AA86)</f>
        <v>1.29018644360281E-006</v>
      </c>
      <c r="AD87" s="93" t="n">
        <f aca="false">IF(K87=1,0,AC87*M86*I86*H86)</f>
        <v>0</v>
      </c>
      <c r="AE87" s="93" t="n">
        <f aca="false">$M87*Q87*I87*H87</f>
        <v>0</v>
      </c>
      <c r="AF87" s="93" t="n">
        <f aca="false">1-U87</f>
        <v>0.999999435347212</v>
      </c>
      <c r="AG87" s="93" t="n">
        <f aca="false">AE87*AF87</f>
        <v>0</v>
      </c>
      <c r="AH87" s="93" t="n">
        <f aca="false">IF(C87=StartLeeftijdJaarUitkering,1,IF(C87 &gt; StartLeeftijdJaarUitkering, AH86*T87, VLOOKUP(C87,Gehuwdheid_ongehuwd,2,0)))</f>
        <v>5.85026712028331E-007</v>
      </c>
      <c r="AI87" s="93" t="n">
        <f aca="false">AE87*(1-Z87)</f>
        <v>0</v>
      </c>
      <c r="AJ87" s="93" t="n">
        <f aca="false">AE87*(1-AH87)</f>
        <v>0</v>
      </c>
      <c r="AL87" s="1" t="n">
        <f aca="false">K87-1</f>
        <v>82</v>
      </c>
      <c r="AM87" s="15" t="n">
        <f aca="false">IF(AL87=0,0,VLOOKUP(AL87,RTS,2,0))</f>
        <v>0.0220047802197802</v>
      </c>
      <c r="AN87" s="5" t="n">
        <f aca="false">(1/(1+AM87))^AL87</f>
        <v>0.167826282830894</v>
      </c>
      <c r="AO87" s="5" t="n">
        <f aca="false">IF(AL87=0,0,IF($C87&gt;Eindleeftijd,1,VLOOKUP($C87-1,Ervaringssterfte,2,0)))</f>
        <v>1</v>
      </c>
      <c r="AP87" s="5" t="n">
        <f aca="false">IF(AL87=0,0,IF($C87&gt;Eindleeftijd,1,VLOOKUP($C87-1,qx,$B87-1-StartjaarTafels+2,0)))</f>
        <v>1</v>
      </c>
      <c r="AQ87" s="5" t="n">
        <f aca="false">1-AO87*AP87</f>
        <v>0</v>
      </c>
      <c r="AR87" s="5" t="n">
        <f aca="false">IF($AL87=0,AQ87,AR86*AQ87)</f>
        <v>0</v>
      </c>
      <c r="AS87" s="5" t="n">
        <f aca="false">IF(AL87=0,0,IF($E87&gt;Eindleeftijd,1,VLOOKUP($E87-1,Ervaringssterfte,5,0)))</f>
        <v>1</v>
      </c>
      <c r="AT87" s="5" t="n">
        <f aca="false">IF(AL87=0,0,IF($E87&gt;Eindleeftijd,1,VLOOKUP($E87-1,qy,$B87-1-StartjaarTafels+2,0)))</f>
        <v>0.545385093121241</v>
      </c>
      <c r="AU87" s="5" t="n">
        <f aca="false">1-AS87*AT87</f>
        <v>0.454614906878759</v>
      </c>
      <c r="AV87" s="5" t="n">
        <f aca="false">IF($AL87=0,AU87,AV86*AU87)</f>
        <v>1.25860902809463E-006</v>
      </c>
      <c r="AW87" s="5" t="n">
        <f aca="false">$AN87*AV87*I87*H87</f>
        <v>0</v>
      </c>
      <c r="AX87" s="5" t="n">
        <f aca="false">AR87*AV87</f>
        <v>0</v>
      </c>
      <c r="AY87" s="5" t="n">
        <f aca="false">AN87*AX87*I87*H87</f>
        <v>0</v>
      </c>
      <c r="AZ87" s="9" t="n">
        <f aca="false">AW87-AY87</f>
        <v>0</v>
      </c>
      <c r="BA87" s="93" t="n">
        <f aca="false">$AN87*AR87*I87*H87</f>
        <v>0</v>
      </c>
      <c r="BB87" s="93" t="n">
        <f aca="false">1-AV87</f>
        <v>0.999998741390972</v>
      </c>
      <c r="BC87" s="93" t="n">
        <f aca="false">BA87*BB87</f>
        <v>0</v>
      </c>
      <c r="BD87" s="93" t="n">
        <f aca="false">IF(C87=StartLeeftijdJaarUitkering,1,IF($C87 &gt; StartLeeftijdJaarUitkering, BD86*AU87, VLOOKUP($C87,Gehuwdheid,2,0)))</f>
        <v>1.29994247658628E-006</v>
      </c>
      <c r="BE87" s="93" t="n">
        <f aca="false">IF(C87=StartLeeftijdJaarUitkering,1,IF($C87 &gt; StartLeeftijdJaarUitkering, BE86*AU87, VLOOKUP($C87,Gehuwdheid_ongehuwd,2,0)))</f>
        <v>1.29994247658628E-006</v>
      </c>
      <c r="BF87" s="93" t="n">
        <f aca="false">BA87*(1-BD87)</f>
        <v>0</v>
      </c>
      <c r="BG87" s="93" t="n">
        <f aca="false">BA87*(1-BE87)</f>
        <v>0</v>
      </c>
      <c r="BI87" s="1" t="n">
        <f aca="false">A87</f>
        <v>83</v>
      </c>
      <c r="BJ87" s="15" t="n">
        <f aca="false">VLOOKUP(BI87,RTS,2,0)</f>
        <v>0.0220284615384615</v>
      </c>
      <c r="BK87" s="5" t="n">
        <f aca="false">(1/(1+BJ87))^BI87</f>
        <v>0.163897304176004</v>
      </c>
      <c r="BL87" s="5" t="n">
        <f aca="false">IF($C87&gt;Eindleeftijd,1,VLOOKUP($C87,Ervaringssterfte,3,0))</f>
        <v>1</v>
      </c>
      <c r="BM87" s="5" t="n">
        <f aca="false">IF($C87&gt;Eindleeftijd,1,VLOOKUP($C87,qy,$B87-StartjaarTafels+2,0))</f>
        <v>1</v>
      </c>
      <c r="BN87" s="5" t="n">
        <f aca="false">1-BL87*BM87</f>
        <v>0</v>
      </c>
      <c r="BO87" s="5" t="n">
        <f aca="false">IF($A87=1,BN87,BO86*BN87)</f>
        <v>0</v>
      </c>
      <c r="BP87" s="5" t="n">
        <f aca="false">IF($D87&gt;Eindleeftijd,1,VLOOKUP($D87,Ervaringssterfte,4,0))</f>
        <v>1</v>
      </c>
      <c r="BQ87" s="5" t="n">
        <f aca="false">IF($D87&gt;Eindleeftijd,1,VLOOKUP($D87,qx,$B87-StartjaarTafels+2,0))</f>
        <v>1</v>
      </c>
      <c r="BR87" s="5" t="n">
        <f aca="false">1-BP87*BQ87</f>
        <v>0</v>
      </c>
      <c r="BS87" s="5" t="n">
        <f aca="false">IF($BI87=1,BR87,BS86*BR87)</f>
        <v>0</v>
      </c>
      <c r="BT87" s="5" t="n">
        <f aca="false">$BK87*BS87*I87*G87</f>
        <v>0</v>
      </c>
      <c r="BU87" s="74" t="n">
        <f aca="false">BO87*BS87</f>
        <v>0</v>
      </c>
      <c r="BV87" s="5" t="n">
        <f aca="false">BK87*BU87*I87*G87</f>
        <v>0</v>
      </c>
      <c r="BW87" s="9" t="n">
        <f aca="false">BT87-BV87</f>
        <v>0</v>
      </c>
      <c r="BX87" s="93" t="n">
        <f aca="false">IF(C87=StartLeeftijdJaarUitkering,1,IF(C87 &gt; StartLeeftijdJaarUitkering, BX86*BR87, VLOOKUP(C87,Gehuwdheid,3,0)))</f>
        <v>0</v>
      </c>
      <c r="BY87" s="93" t="n">
        <f aca="false">IF(BI87=1,0,CA87*(BR87))</f>
        <v>0</v>
      </c>
      <c r="BZ87" s="93" t="n">
        <f aca="false">(1-BN87)*BX87*IF(BI87=1,1,BO86)</f>
        <v>0</v>
      </c>
      <c r="CA87" s="93" t="n">
        <f aca="false">IF(BI87=1,0,BZ86+BY86)</f>
        <v>0</v>
      </c>
      <c r="CB87" s="93" t="n">
        <f aca="false">IF(BI87=1,0,CA87*BK86*I86*G86)</f>
        <v>0</v>
      </c>
      <c r="CC87" s="93" t="n">
        <f aca="false">$BK87*BO87*I87*G87</f>
        <v>0</v>
      </c>
      <c r="CD87" s="93" t="n">
        <f aca="false">1-BS87</f>
        <v>1</v>
      </c>
      <c r="CE87" s="93" t="n">
        <f aca="false">CC87*CD87</f>
        <v>0</v>
      </c>
      <c r="CF87" s="93" t="n">
        <f aca="false">IF(C87=StartLeeftijdJaarUitkering,1,IF($C87 &gt; StartLeeftijdJaarUitkering, CF86*BR87, VLOOKUP($C87,Gehuwdheid_ongehuwd,3,0)))</f>
        <v>0</v>
      </c>
      <c r="CG87" s="93" t="n">
        <f aca="false">CC87*(1-BX87)</f>
        <v>0</v>
      </c>
      <c r="CH87" s="93" t="n">
        <f aca="false">CC87*(1-CF87)</f>
        <v>0</v>
      </c>
      <c r="CJ87" s="1" t="n">
        <f aca="false">BI87-1</f>
        <v>82</v>
      </c>
      <c r="CK87" s="15" t="n">
        <f aca="false">IF(CJ87=0,0,VLOOKUP(CJ87,RTS,2,0))</f>
        <v>0.0220047802197802</v>
      </c>
      <c r="CL87" s="5" t="n">
        <f aca="false">(1/(1+CK87))^CJ87</f>
        <v>0.167826282830894</v>
      </c>
      <c r="CM87" s="5" t="n">
        <f aca="false">IF(CJ87=0,0,IF($C87&gt;Eindleeftijd,1,VLOOKUP($C87-1,Ervaringssterfte,3,0)))</f>
        <v>1</v>
      </c>
      <c r="CN87" s="5" t="n">
        <f aca="false">IF(CJ87=0,0,IF($C87&gt;Eindleeftijd,1,VLOOKUP($C87-1,qy,$B87-1-StartjaarTafels+2,0)))</f>
        <v>1</v>
      </c>
      <c r="CO87" s="5" t="n">
        <f aca="false">1-CM87*CN87</f>
        <v>0</v>
      </c>
      <c r="CP87" s="5" t="n">
        <f aca="false">IF($CJ87=0,CO87,CP86*CO87)</f>
        <v>0</v>
      </c>
      <c r="CQ87" s="5" t="n">
        <f aca="false">IF(CJ87=0,0,IF($D87&gt;Eindleeftijd,1,VLOOKUP($D87-1,Ervaringssterfte,4,0)))</f>
        <v>1</v>
      </c>
      <c r="CR87" s="5" t="n">
        <f aca="false">IF(CJ87=0,0,IF($D87&gt;Eindleeftijd,1,VLOOKUP($D87-1,qx,$B87-1-StartjaarTafels+2,0)))</f>
        <v>1</v>
      </c>
      <c r="CS87" s="5" t="n">
        <f aca="false">1-CQ87*CR87</f>
        <v>0</v>
      </c>
      <c r="CT87" s="5" t="n">
        <f aca="false">IF($CJ87=0,CS87,CT86*CS87)</f>
        <v>0</v>
      </c>
      <c r="CU87" s="5" t="n">
        <f aca="false">IF(OR(Methode_partnerpensioen="Bepaald",C87&gt;=Eindleeftijd),1,VLOOKUP(C87-1,Gehuwdheid,3,0))</f>
        <v>1</v>
      </c>
      <c r="CV87" s="5" t="n">
        <f aca="false">$CL87*CT87*I87*G87*CU87</f>
        <v>0</v>
      </c>
      <c r="CW87" s="5" t="n">
        <f aca="false">CP87*CT87*CU87</f>
        <v>0</v>
      </c>
      <c r="CX87" s="5" t="n">
        <f aca="false">CL87*CW87*I87*G87</f>
        <v>0</v>
      </c>
      <c r="CY87" s="9" t="n">
        <f aca="false">CV87-CX87</f>
        <v>0</v>
      </c>
      <c r="CZ87" s="93" t="n">
        <f aca="false">$CL87*CP87*I87*G87</f>
        <v>0</v>
      </c>
      <c r="DA87" s="93" t="n">
        <f aca="false">1-CT87</f>
        <v>1</v>
      </c>
      <c r="DB87" s="93" t="n">
        <f aca="false">CZ87*DA87</f>
        <v>0</v>
      </c>
      <c r="DC87" s="93" t="n">
        <f aca="false">IF(C87=StartLeeftijdJaarUitkering,1,IF($C87 &gt; StartLeeftijdJaarUitkering, DC86*CS87, VLOOKUP($C87,Gehuwdheid,3,0)))</f>
        <v>0</v>
      </c>
      <c r="DD87" s="93" t="n">
        <f aca="false">IF(C87=StartLeeftijdJaarUitkering,1,IF($C87 &gt; StartLeeftijdJaarUitkering, DD86*CS87, VLOOKUP($C87,Gehuwdheid_ongehuwd,3,0)))</f>
        <v>0</v>
      </c>
      <c r="DE87" s="93" t="n">
        <f aca="false">CZ87*(1-DC87)</f>
        <v>0</v>
      </c>
      <c r="DF87" s="93" t="n">
        <f aca="false">CZ87*(1-DD87)</f>
        <v>0</v>
      </c>
    </row>
    <row r="88" customFormat="false" ht="15" hidden="false" customHeight="true" outlineLevel="0" collapsed="false">
      <c r="A88" s="1" t="n">
        <f aca="false">A87+1</f>
        <v>84</v>
      </c>
      <c r="B88" s="1" t="n">
        <f aca="false">IF(A88=1,Berekeningsjaar,B87+1)</f>
        <v>2109</v>
      </c>
      <c r="C88" s="1" t="n">
        <f aca="false">IF(A88=1,LeeftijdJaarBerDatum,C87+1)</f>
        <v>124</v>
      </c>
      <c r="D88" s="1" t="n">
        <f aca="false">C88+Leeftijdsverschil_vm</f>
        <v>126</v>
      </c>
      <c r="E88" s="1" t="n">
        <f aca="false">C88-Leeftijdsverschil_mv</f>
        <v>121</v>
      </c>
      <c r="F88" s="5" t="n">
        <f aca="false">MIN(1,A88/Spreidingsduur)</f>
        <v>1</v>
      </c>
      <c r="G88" s="5" t="n">
        <f aca="false">IF(OR(AND(Coverage="BijzPP_voor",C88&gt;GrensLeeftijdDekking-1),AND(Coverage="BijzPP_na",C88&lt;GrensLeeftijdDekking)),0,IF(IsLevenslang,1,IF(D88&lt;EindLeeftijdJaarUitkering,1,0)))</f>
        <v>0</v>
      </c>
      <c r="H88" s="5" t="n">
        <f aca="false">IF(OR(AND(Coverage="BijzPP_voor",C88&gt;GrensLeeftijdDekking-1),AND(Coverage="BijzPP_na",C88&lt;GrensLeeftijdDekking)),0,IF(IsLevenslang,1,IF(E88&lt;EindLeeftijdJaarUitkering,1,0)))</f>
        <v>0</v>
      </c>
      <c r="I88" s="5" t="n">
        <f aca="false">(IF(StijgendeFunctieMeenemen=SchalingsfactorMeenemen,1,0)+IF(OR(StijgendeFunctieMeenemen,SchalingsfactorMeenemen),IF(StijgendeFunctieMeenemen,F88,0)*IF(SchalingsfactorMeenemen,SchalingsfactorPercentage,1),0))*(1+StijgingDalingUitkering)^(B88-1)</f>
        <v>11.6511607167637</v>
      </c>
      <c r="K88" s="1" t="n">
        <f aca="false">A88</f>
        <v>84</v>
      </c>
      <c r="L88" s="15" t="n">
        <f aca="false">VLOOKUP(K88,RTS,2,0)</f>
        <v>0.0220521428571429</v>
      </c>
      <c r="M88" s="91" t="n">
        <f aca="false">(1/(1+L88))^K88</f>
        <v>0.160052896604582</v>
      </c>
      <c r="N88" s="5" t="n">
        <f aca="false">IF($C88&gt;Eindleeftijd,1,VLOOKUP($C88,Ervaringssterfte,2,0))</f>
        <v>1</v>
      </c>
      <c r="O88" s="5" t="n">
        <f aca="false">IF($C88&gt;Eindleeftijd,1,VLOOKUP($C88,qx,$B88-StartjaarTafels+2,0))</f>
        <v>1</v>
      </c>
      <c r="P88" s="5" t="n">
        <f aca="false">1-N88*O88</f>
        <v>0</v>
      </c>
      <c r="Q88" s="5" t="n">
        <f aca="false">IF($K88=1,P88,Q87*P88)</f>
        <v>0</v>
      </c>
      <c r="R88" s="5" t="n">
        <f aca="false">IF($E88&gt;Eindleeftijd,1,VLOOKUP($E88,Ervaringssterfte,5,0))</f>
        <v>1</v>
      </c>
      <c r="S88" s="74" t="n">
        <f aca="false">IF($E88&gt;Eindleeftijd,1,VLOOKUP($E88,qy,$B88-StartjaarTafels+2,0))</f>
        <v>1</v>
      </c>
      <c r="T88" s="5" t="n">
        <f aca="false">1-R88*S88</f>
        <v>0</v>
      </c>
      <c r="U88" s="5" t="n">
        <f aca="false">IF($K88=1,T88,U87*T88)</f>
        <v>0</v>
      </c>
      <c r="V88" s="5" t="n">
        <f aca="false">$M88*U88*I88*H88</f>
        <v>0</v>
      </c>
      <c r="W88" s="92" t="n">
        <f aca="false">Q88*U88</f>
        <v>0</v>
      </c>
      <c r="X88" s="5" t="n">
        <f aca="false">M88*W88*I88*H88</f>
        <v>0</v>
      </c>
      <c r="Y88" s="9" t="n">
        <f aca="false">V88-X88</f>
        <v>0</v>
      </c>
      <c r="Z88" s="93" t="n">
        <f aca="false">IF(C88=StartLeeftijdJaarUitkering,1,IF(C88 &gt; StartLeeftijdJaarUitkering, Z87*T88, VLOOKUP(C88,Gehuwdheid,2,0)))</f>
        <v>0</v>
      </c>
      <c r="AA88" s="93" t="n">
        <f aca="false">IF(K88=1,0,AC88*(T88))</f>
        <v>0</v>
      </c>
      <c r="AB88" s="93" t="n">
        <f aca="false">(1-P88)*Z88*IF(K88=1,1,Q87)</f>
        <v>0</v>
      </c>
      <c r="AC88" s="93" t="n">
        <f aca="false">IF(K88=1,0,AB87+AA87)</f>
        <v>5.78819439979245E-007</v>
      </c>
      <c r="AD88" s="93" t="n">
        <f aca="false">IF(K88=1,0,AC88*M87*I87*H87)</f>
        <v>0</v>
      </c>
      <c r="AE88" s="93" t="n">
        <f aca="false">$M88*Q88*I88*H88</f>
        <v>0</v>
      </c>
      <c r="AF88" s="93" t="n">
        <f aca="false">1-U88</f>
        <v>1</v>
      </c>
      <c r="AG88" s="93" t="n">
        <f aca="false">AE88*AF88</f>
        <v>0</v>
      </c>
      <c r="AH88" s="93" t="n">
        <f aca="false">IF(C88=StartLeeftijdJaarUitkering,1,IF(C88 &gt; StartLeeftijdJaarUitkering, AH87*T88, VLOOKUP(C88,Gehuwdheid_ongehuwd,2,0)))</f>
        <v>0</v>
      </c>
      <c r="AI88" s="93" t="n">
        <f aca="false">AE88*(1-Z88)</f>
        <v>0</v>
      </c>
      <c r="AJ88" s="93" t="n">
        <f aca="false">AE88*(1-AH88)</f>
        <v>0</v>
      </c>
      <c r="AL88" s="1" t="n">
        <f aca="false">K88-1</f>
        <v>83</v>
      </c>
      <c r="AM88" s="15" t="n">
        <f aca="false">IF(AL88=0,0,VLOOKUP(AL88,RTS,2,0))</f>
        <v>0.0220284615384615</v>
      </c>
      <c r="AN88" s="5" t="n">
        <f aca="false">(1/(1+AM88))^AL88</f>
        <v>0.163897304176004</v>
      </c>
      <c r="AO88" s="5" t="n">
        <f aca="false">IF(AL88=0,0,IF($C88&gt;Eindleeftijd,1,VLOOKUP($C88-1,Ervaringssterfte,2,0)))</f>
        <v>1</v>
      </c>
      <c r="AP88" s="5" t="n">
        <f aca="false">IF(AL88=0,0,IF($C88&gt;Eindleeftijd,1,VLOOKUP($C88-1,qx,$B88-1-StartjaarTafels+2,0)))</f>
        <v>1</v>
      </c>
      <c r="AQ88" s="5" t="n">
        <f aca="false">1-AO88*AP88</f>
        <v>0</v>
      </c>
      <c r="AR88" s="5" t="n">
        <f aca="false">IF($AL88=0,AQ88,AR87*AQ88)</f>
        <v>0</v>
      </c>
      <c r="AS88" s="5" t="n">
        <f aca="false">IF(AL88=0,0,IF($E88&gt;Eindleeftijd,1,VLOOKUP($E88-1,Ervaringssterfte,5,0)))</f>
        <v>1</v>
      </c>
      <c r="AT88" s="5" t="n">
        <f aca="false">IF(AL88=0,0,IF($E88&gt;Eindleeftijd,1,VLOOKUP($E88-1,qy,$B88-1-StartjaarTafels+2,0)))</f>
        <v>1</v>
      </c>
      <c r="AU88" s="5" t="n">
        <f aca="false">1-AS88*AT88</f>
        <v>0</v>
      </c>
      <c r="AV88" s="5" t="n">
        <f aca="false">IF($AL88=0,AU88,AV87*AU88)</f>
        <v>0</v>
      </c>
      <c r="AW88" s="5" t="n">
        <f aca="false">$AN88*AV88*I88*H88</f>
        <v>0</v>
      </c>
      <c r="AX88" s="5" t="n">
        <f aca="false">AR88*AV88</f>
        <v>0</v>
      </c>
      <c r="AY88" s="5" t="n">
        <f aca="false">AN88*AX88*I88*H88</f>
        <v>0</v>
      </c>
      <c r="AZ88" s="9" t="n">
        <f aca="false">AW88-AY88</f>
        <v>0</v>
      </c>
      <c r="BA88" s="93" t="n">
        <f aca="false">$AN88*AR88*I88*H88</f>
        <v>0</v>
      </c>
      <c r="BB88" s="93" t="n">
        <f aca="false">1-AV88</f>
        <v>1</v>
      </c>
      <c r="BC88" s="93" t="n">
        <f aca="false">BA88*BB88</f>
        <v>0</v>
      </c>
      <c r="BD88" s="93" t="n">
        <f aca="false">IF(C88=StartLeeftijdJaarUitkering,1,IF($C88 &gt; StartLeeftijdJaarUitkering, BD87*AU88, VLOOKUP($C88,Gehuwdheid,2,0)))</f>
        <v>0</v>
      </c>
      <c r="BE88" s="93" t="n">
        <f aca="false">IF(C88=StartLeeftijdJaarUitkering,1,IF($C88 &gt; StartLeeftijdJaarUitkering, BE87*AU88, VLOOKUP($C88,Gehuwdheid_ongehuwd,2,0)))</f>
        <v>0</v>
      </c>
      <c r="BF88" s="93" t="n">
        <f aca="false">BA88*(1-BD88)</f>
        <v>0</v>
      </c>
      <c r="BG88" s="93" t="n">
        <f aca="false">BA88*(1-BE88)</f>
        <v>0</v>
      </c>
      <c r="BI88" s="1" t="n">
        <f aca="false">A88</f>
        <v>84</v>
      </c>
      <c r="BJ88" s="15" t="n">
        <f aca="false">VLOOKUP(BI88,RTS,2,0)</f>
        <v>0.0220521428571429</v>
      </c>
      <c r="BK88" s="5" t="n">
        <f aca="false">(1/(1+BJ88))^BI88</f>
        <v>0.160052896604582</v>
      </c>
      <c r="BL88" s="5" t="n">
        <f aca="false">IF($C88&gt;Eindleeftijd,1,VLOOKUP($C88,Ervaringssterfte,3,0))</f>
        <v>1</v>
      </c>
      <c r="BM88" s="5" t="n">
        <f aca="false">IF($C88&gt;Eindleeftijd,1,VLOOKUP($C88,qy,$B88-StartjaarTafels+2,0))</f>
        <v>1</v>
      </c>
      <c r="BN88" s="5" t="n">
        <f aca="false">1-BL88*BM88</f>
        <v>0</v>
      </c>
      <c r="BO88" s="5" t="n">
        <f aca="false">IF($A88=1,BN88,BO87*BN88)</f>
        <v>0</v>
      </c>
      <c r="BP88" s="5" t="n">
        <f aca="false">IF($D88&gt;Eindleeftijd,1,VLOOKUP($D88,Ervaringssterfte,4,0))</f>
        <v>1</v>
      </c>
      <c r="BQ88" s="5" t="n">
        <f aca="false">IF($D88&gt;Eindleeftijd,1,VLOOKUP($D88,qx,$B88-StartjaarTafels+2,0))</f>
        <v>1</v>
      </c>
      <c r="BR88" s="5" t="n">
        <f aca="false">1-BP88*BQ88</f>
        <v>0</v>
      </c>
      <c r="BS88" s="5" t="n">
        <f aca="false">IF($BI88=1,BR88,BS87*BR88)</f>
        <v>0</v>
      </c>
      <c r="BT88" s="5" t="n">
        <f aca="false">$BK88*BS88*I88*G88</f>
        <v>0</v>
      </c>
      <c r="BU88" s="74" t="n">
        <f aca="false">BO88*BS88</f>
        <v>0</v>
      </c>
      <c r="BV88" s="5" t="n">
        <f aca="false">BK88*BU88*I88*G88</f>
        <v>0</v>
      </c>
      <c r="BW88" s="9" t="n">
        <f aca="false">BT88-BV88</f>
        <v>0</v>
      </c>
      <c r="BX88" s="93" t="n">
        <f aca="false">IF(C88=StartLeeftijdJaarUitkering,1,IF(C88 &gt; StartLeeftijdJaarUitkering, BX87*BR88, VLOOKUP(C88,Gehuwdheid,3,0)))</f>
        <v>0</v>
      </c>
      <c r="BY88" s="93" t="n">
        <f aca="false">IF(BI88=1,0,CA88*(BR88))</f>
        <v>0</v>
      </c>
      <c r="BZ88" s="93" t="n">
        <f aca="false">(1-BN88)*BX88*IF(BI88=1,1,BO87)</f>
        <v>0</v>
      </c>
      <c r="CA88" s="93" t="n">
        <f aca="false">IF(BI88=1,0,BZ87+BY87)</f>
        <v>0</v>
      </c>
      <c r="CB88" s="93" t="n">
        <f aca="false">IF(BI88=1,0,CA88*BK87*I87*G87)</f>
        <v>0</v>
      </c>
      <c r="CC88" s="93" t="n">
        <f aca="false">$BK88*BO88*I88*G88</f>
        <v>0</v>
      </c>
      <c r="CD88" s="93" t="n">
        <f aca="false">1-BS88</f>
        <v>1</v>
      </c>
      <c r="CE88" s="93" t="n">
        <f aca="false">CC88*CD88</f>
        <v>0</v>
      </c>
      <c r="CF88" s="93" t="n">
        <f aca="false">IF(C88=StartLeeftijdJaarUitkering,1,IF($C88 &gt; StartLeeftijdJaarUitkering, CF87*BR88, VLOOKUP($C88,Gehuwdheid_ongehuwd,3,0)))</f>
        <v>0</v>
      </c>
      <c r="CG88" s="93" t="n">
        <f aca="false">CC88*(1-BX88)</f>
        <v>0</v>
      </c>
      <c r="CH88" s="93" t="n">
        <f aca="false">CC88*(1-CF88)</f>
        <v>0</v>
      </c>
      <c r="CJ88" s="1" t="n">
        <f aca="false">BI88-1</f>
        <v>83</v>
      </c>
      <c r="CK88" s="15" t="n">
        <f aca="false">IF(CJ88=0,0,VLOOKUP(CJ88,RTS,2,0))</f>
        <v>0.0220284615384615</v>
      </c>
      <c r="CL88" s="5" t="n">
        <f aca="false">(1/(1+CK88))^CJ88</f>
        <v>0.163897304176004</v>
      </c>
      <c r="CM88" s="5" t="n">
        <f aca="false">IF(CJ88=0,0,IF($C88&gt;Eindleeftijd,1,VLOOKUP($C88-1,Ervaringssterfte,3,0)))</f>
        <v>1</v>
      </c>
      <c r="CN88" s="5" t="n">
        <f aca="false">IF(CJ88=0,0,IF($C88&gt;Eindleeftijd,1,VLOOKUP($C88-1,qy,$B88-1-StartjaarTafels+2,0)))</f>
        <v>1</v>
      </c>
      <c r="CO88" s="5" t="n">
        <f aca="false">1-CM88*CN88</f>
        <v>0</v>
      </c>
      <c r="CP88" s="5" t="n">
        <f aca="false">IF($CJ88=0,CO88,CP87*CO88)</f>
        <v>0</v>
      </c>
      <c r="CQ88" s="5" t="n">
        <f aca="false">IF(CJ88=0,0,IF($D88&gt;Eindleeftijd,1,VLOOKUP($D88-1,Ervaringssterfte,4,0)))</f>
        <v>1</v>
      </c>
      <c r="CR88" s="5" t="n">
        <f aca="false">IF(CJ88=0,0,IF($D88&gt;Eindleeftijd,1,VLOOKUP($D88-1,qx,$B88-1-StartjaarTafels+2,0)))</f>
        <v>1</v>
      </c>
      <c r="CS88" s="5" t="n">
        <f aca="false">1-CQ88*CR88</f>
        <v>0</v>
      </c>
      <c r="CT88" s="5" t="n">
        <f aca="false">IF($CJ88=0,CS88,CT87*CS88)</f>
        <v>0</v>
      </c>
      <c r="CU88" s="5" t="n">
        <f aca="false">IF(OR(Methode_partnerpensioen="Bepaald",C88&gt;=Eindleeftijd),1,VLOOKUP(C88-1,Gehuwdheid,3,0))</f>
        <v>1</v>
      </c>
      <c r="CV88" s="5" t="n">
        <f aca="false">$CL88*CT88*I88*G88*CU88</f>
        <v>0</v>
      </c>
      <c r="CW88" s="5" t="n">
        <f aca="false">CP88*CT88*CU88</f>
        <v>0</v>
      </c>
      <c r="CX88" s="5" t="n">
        <f aca="false">CL88*CW88*I88*G88</f>
        <v>0</v>
      </c>
      <c r="CY88" s="9" t="n">
        <f aca="false">CV88-CX88</f>
        <v>0</v>
      </c>
      <c r="CZ88" s="93" t="n">
        <f aca="false">$CL88*CP88*I88*G88</f>
        <v>0</v>
      </c>
      <c r="DA88" s="93" t="n">
        <f aca="false">1-CT88</f>
        <v>1</v>
      </c>
      <c r="DB88" s="93" t="n">
        <f aca="false">CZ88*DA88</f>
        <v>0</v>
      </c>
      <c r="DC88" s="93" t="n">
        <f aca="false">IF(C88=StartLeeftijdJaarUitkering,1,IF($C88 &gt; StartLeeftijdJaarUitkering, DC87*CS88, VLOOKUP($C88,Gehuwdheid,3,0)))</f>
        <v>0</v>
      </c>
      <c r="DD88" s="93" t="n">
        <f aca="false">IF(C88=StartLeeftijdJaarUitkering,1,IF($C88 &gt; StartLeeftijdJaarUitkering, DD87*CS88, VLOOKUP($C88,Gehuwdheid_ongehuwd,3,0)))</f>
        <v>0</v>
      </c>
      <c r="DE88" s="93" t="n">
        <f aca="false">CZ88*(1-DC88)</f>
        <v>0</v>
      </c>
      <c r="DF88" s="93" t="n">
        <f aca="false">CZ88*(1-DD88)</f>
        <v>0</v>
      </c>
    </row>
    <row r="89" customFormat="false" ht="15" hidden="false" customHeight="true" outlineLevel="0" collapsed="false">
      <c r="A89" s="1" t="n">
        <f aca="false">A88+1</f>
        <v>85</v>
      </c>
      <c r="B89" s="1" t="n">
        <f aca="false">IF(A89=1,Berekeningsjaar,B88+1)</f>
        <v>2110</v>
      </c>
      <c r="C89" s="1" t="n">
        <f aca="false">IF(A89=1,LeeftijdJaarBerDatum,C88+1)</f>
        <v>125</v>
      </c>
      <c r="D89" s="1" t="n">
        <f aca="false">C89+Leeftijdsverschil_vm</f>
        <v>127</v>
      </c>
      <c r="E89" s="1" t="n">
        <f aca="false">C89-Leeftijdsverschil_mv</f>
        <v>122</v>
      </c>
      <c r="F89" s="5" t="n">
        <f aca="false">MIN(1,A89/Spreidingsduur)</f>
        <v>1</v>
      </c>
      <c r="G89" s="5" t="n">
        <f aca="false">IF(OR(AND(Coverage="BijzPP_voor",C89&gt;GrensLeeftijdDekking-1),AND(Coverage="BijzPP_na",C89&lt;GrensLeeftijdDekking)),0,IF(IsLevenslang,1,IF(D89&lt;EindLeeftijdJaarUitkering,1,0)))</f>
        <v>0</v>
      </c>
      <c r="H89" s="5" t="n">
        <f aca="false">IF(OR(AND(Coverage="BijzPP_voor",C89&gt;GrensLeeftijdDekking-1),AND(Coverage="BijzPP_na",C89&lt;GrensLeeftijdDekking)),0,IF(IsLevenslang,1,IF(E89&lt;EindLeeftijdJaarUitkering,1,0)))</f>
        <v>0</v>
      </c>
      <c r="I89" s="5" t="n">
        <f aca="false">(IF(StijgendeFunctieMeenemen=SchalingsfactorMeenemen,1,0)+IF(OR(StijgendeFunctieMeenemen,SchalingsfactorMeenemen),IF(StijgendeFunctieMeenemen,F89,0)*IF(SchalingsfactorMeenemen,SchalingsfactorPercentage,1),0))*(1+StijgingDalingUitkering)^(B89-1)</f>
        <v>11.6511607167637</v>
      </c>
      <c r="K89" s="1" t="n">
        <f aca="false">A89</f>
        <v>85</v>
      </c>
      <c r="L89" s="15" t="n">
        <f aca="false">VLOOKUP(K89,RTS,2,0)</f>
        <v>0.0220758241758242</v>
      </c>
      <c r="M89" s="91" t="n">
        <f aca="false">(1/(1+L89))^K89</f>
        <v>0.156291428439869</v>
      </c>
      <c r="N89" s="5" t="n">
        <f aca="false">IF($C89&gt;Eindleeftijd,1,VLOOKUP($C89,Ervaringssterfte,2,0))</f>
        <v>1</v>
      </c>
      <c r="O89" s="5" t="n">
        <f aca="false">IF($C89&gt;Eindleeftijd,1,VLOOKUP($C89,qx,$B89-StartjaarTafels+2,0))</f>
        <v>1</v>
      </c>
      <c r="P89" s="5" t="n">
        <f aca="false">1-N89*O89</f>
        <v>0</v>
      </c>
      <c r="Q89" s="5" t="n">
        <f aca="false">IF($K89=1,P89,Q88*P89)</f>
        <v>0</v>
      </c>
      <c r="R89" s="5" t="n">
        <f aca="false">IF($E89&gt;Eindleeftijd,1,VLOOKUP($E89,Ervaringssterfte,5,0))</f>
        <v>1</v>
      </c>
      <c r="S89" s="74" t="n">
        <f aca="false">IF($E89&gt;Eindleeftijd,1,VLOOKUP($E89,qy,$B89-StartjaarTafels+2,0))</f>
        <v>1</v>
      </c>
      <c r="T89" s="5" t="n">
        <f aca="false">1-R89*S89</f>
        <v>0</v>
      </c>
      <c r="U89" s="5" t="n">
        <f aca="false">IF($K89=1,T89,U88*T89)</f>
        <v>0</v>
      </c>
      <c r="V89" s="5" t="n">
        <f aca="false">$M89*U89*I89*H89</f>
        <v>0</v>
      </c>
      <c r="W89" s="92" t="n">
        <f aca="false">Q89*U89</f>
        <v>0</v>
      </c>
      <c r="X89" s="5" t="n">
        <f aca="false">M89*W89*I89*H89</f>
        <v>0</v>
      </c>
      <c r="Y89" s="9" t="n">
        <f aca="false">V89-X89</f>
        <v>0</v>
      </c>
      <c r="Z89" s="93" t="n">
        <f aca="false">IF(C89=StartLeeftijdJaarUitkering,1,IF(C89 &gt; StartLeeftijdJaarUitkering, Z88*T89, VLOOKUP(C89,Gehuwdheid,2,0)))</f>
        <v>0</v>
      </c>
      <c r="AA89" s="93" t="n">
        <f aca="false">IF(K89=1,0,AC89*(T89))</f>
        <v>0</v>
      </c>
      <c r="AB89" s="93" t="n">
        <f aca="false">(1-P89)*Z89*IF(K89=1,1,Q88)</f>
        <v>0</v>
      </c>
      <c r="AC89" s="93" t="n">
        <f aca="false">IF(K89=1,0,AB88+AA88)</f>
        <v>0</v>
      </c>
      <c r="AD89" s="93" t="n">
        <f aca="false">IF(K89=1,0,AC89*M88*I88*H88)</f>
        <v>0</v>
      </c>
      <c r="AE89" s="93" t="n">
        <f aca="false">$M89*Q89*I89*H89</f>
        <v>0</v>
      </c>
      <c r="AF89" s="93" t="n">
        <f aca="false">1-U89</f>
        <v>1</v>
      </c>
      <c r="AG89" s="93" t="n">
        <f aca="false">AE89*AF89</f>
        <v>0</v>
      </c>
      <c r="AH89" s="93" t="n">
        <f aca="false">IF(C89=StartLeeftijdJaarUitkering,1,IF(C89 &gt; StartLeeftijdJaarUitkering, AH88*T89, VLOOKUP(C89,Gehuwdheid_ongehuwd,2,0)))</f>
        <v>0</v>
      </c>
      <c r="AI89" s="93" t="n">
        <f aca="false">AE89*(1-Z89)</f>
        <v>0</v>
      </c>
      <c r="AJ89" s="93" t="n">
        <f aca="false">AE89*(1-AH89)</f>
        <v>0</v>
      </c>
      <c r="AL89" s="1" t="n">
        <f aca="false">K89-1</f>
        <v>84</v>
      </c>
      <c r="AM89" s="15" t="n">
        <f aca="false">IF(AL89=0,0,VLOOKUP(AL89,RTS,2,0))</f>
        <v>0.0220521428571429</v>
      </c>
      <c r="AN89" s="5" t="n">
        <f aca="false">(1/(1+AM89))^AL89</f>
        <v>0.160052896604582</v>
      </c>
      <c r="AO89" s="5" t="n">
        <f aca="false">IF(AL89=0,0,IF($C89&gt;Eindleeftijd,1,VLOOKUP($C89-1,Ervaringssterfte,2,0)))</f>
        <v>1</v>
      </c>
      <c r="AP89" s="5" t="n">
        <f aca="false">IF(AL89=0,0,IF($C89&gt;Eindleeftijd,1,VLOOKUP($C89-1,qx,$B89-1-StartjaarTafels+2,0)))</f>
        <v>1</v>
      </c>
      <c r="AQ89" s="5" t="n">
        <f aca="false">1-AO89*AP89</f>
        <v>0</v>
      </c>
      <c r="AR89" s="5" t="n">
        <f aca="false">IF($AL89=0,AQ89,AR88*AQ89)</f>
        <v>0</v>
      </c>
      <c r="AS89" s="5" t="n">
        <f aca="false">IF(AL89=0,0,IF($E89&gt;Eindleeftijd,1,VLOOKUP($E89-1,Ervaringssterfte,5,0)))</f>
        <v>1</v>
      </c>
      <c r="AT89" s="5" t="n">
        <f aca="false">IF(AL89=0,0,IF($E89&gt;Eindleeftijd,1,VLOOKUP($E89-1,qy,$B89-1-StartjaarTafels+2,0)))</f>
        <v>1</v>
      </c>
      <c r="AU89" s="5" t="n">
        <f aca="false">1-AS89*AT89</f>
        <v>0</v>
      </c>
      <c r="AV89" s="5" t="n">
        <f aca="false">IF($AL89=0,AU89,AV88*AU89)</f>
        <v>0</v>
      </c>
      <c r="AW89" s="5" t="n">
        <f aca="false">$AN89*AV89*I89*H89</f>
        <v>0</v>
      </c>
      <c r="AX89" s="5" t="n">
        <f aca="false">AR89*AV89</f>
        <v>0</v>
      </c>
      <c r="AY89" s="5" t="n">
        <f aca="false">AN89*AX89*I89*H89</f>
        <v>0</v>
      </c>
      <c r="AZ89" s="9" t="n">
        <f aca="false">AW89-AY89</f>
        <v>0</v>
      </c>
      <c r="BA89" s="93" t="n">
        <f aca="false">$AN89*AR89*I89*H89</f>
        <v>0</v>
      </c>
      <c r="BB89" s="93" t="n">
        <f aca="false">1-AV89</f>
        <v>1</v>
      </c>
      <c r="BC89" s="93" t="n">
        <f aca="false">BA89*BB89</f>
        <v>0</v>
      </c>
      <c r="BD89" s="93" t="n">
        <f aca="false">IF(C89=StartLeeftijdJaarUitkering,1,IF($C89 &gt; StartLeeftijdJaarUitkering, BD88*AU89, VLOOKUP($C89,Gehuwdheid,2,0)))</f>
        <v>0</v>
      </c>
      <c r="BE89" s="93" t="n">
        <f aca="false">IF(C89=StartLeeftijdJaarUitkering,1,IF($C89 &gt; StartLeeftijdJaarUitkering, BE88*AU89, VLOOKUP($C89,Gehuwdheid_ongehuwd,2,0)))</f>
        <v>0</v>
      </c>
      <c r="BF89" s="93" t="n">
        <f aca="false">BA89*(1-BD89)</f>
        <v>0</v>
      </c>
      <c r="BG89" s="93" t="n">
        <f aca="false">BA89*(1-BE89)</f>
        <v>0</v>
      </c>
      <c r="BI89" s="1" t="n">
        <f aca="false">A89</f>
        <v>85</v>
      </c>
      <c r="BJ89" s="15" t="n">
        <f aca="false">VLOOKUP(BI89,RTS,2,0)</f>
        <v>0.0220758241758242</v>
      </c>
      <c r="BK89" s="5" t="n">
        <f aca="false">(1/(1+BJ89))^BI89</f>
        <v>0.156291428439869</v>
      </c>
      <c r="BL89" s="5" t="n">
        <f aca="false">IF($C89&gt;Eindleeftijd,1,VLOOKUP($C89,Ervaringssterfte,3,0))</f>
        <v>1</v>
      </c>
      <c r="BM89" s="5" t="n">
        <f aca="false">IF($C89&gt;Eindleeftijd,1,VLOOKUP($C89,qy,$B89-StartjaarTafels+2,0))</f>
        <v>1</v>
      </c>
      <c r="BN89" s="5" t="n">
        <f aca="false">1-BL89*BM89</f>
        <v>0</v>
      </c>
      <c r="BO89" s="5" t="n">
        <f aca="false">IF($A89=1,BN89,BO88*BN89)</f>
        <v>0</v>
      </c>
      <c r="BP89" s="5" t="n">
        <f aca="false">IF($D89&gt;Eindleeftijd,1,VLOOKUP($D89,Ervaringssterfte,4,0))</f>
        <v>1</v>
      </c>
      <c r="BQ89" s="5" t="n">
        <f aca="false">IF($D89&gt;Eindleeftijd,1,VLOOKUP($D89,qx,$B89-StartjaarTafels+2,0))</f>
        <v>1</v>
      </c>
      <c r="BR89" s="5" t="n">
        <f aca="false">1-BP89*BQ89</f>
        <v>0</v>
      </c>
      <c r="BS89" s="5" t="n">
        <f aca="false">IF($BI89=1,BR89,BS88*BR89)</f>
        <v>0</v>
      </c>
      <c r="BT89" s="5" t="n">
        <f aca="false">$BK89*BS89*I89*G89</f>
        <v>0</v>
      </c>
      <c r="BU89" s="74" t="n">
        <f aca="false">BO89*BS89</f>
        <v>0</v>
      </c>
      <c r="BV89" s="5" t="n">
        <f aca="false">BK89*BU89*I89*G89</f>
        <v>0</v>
      </c>
      <c r="BW89" s="9" t="n">
        <f aca="false">BT89-BV89</f>
        <v>0</v>
      </c>
      <c r="BX89" s="93" t="n">
        <f aca="false">IF(C89=StartLeeftijdJaarUitkering,1,IF(C89 &gt; StartLeeftijdJaarUitkering, BX88*BR89, VLOOKUP(C89,Gehuwdheid,3,0)))</f>
        <v>0</v>
      </c>
      <c r="BY89" s="93" t="n">
        <f aca="false">IF(BI89=1,0,CA89*(BR89))</f>
        <v>0</v>
      </c>
      <c r="BZ89" s="93" t="n">
        <f aca="false">(1-BN89)*BX89*IF(BI89=1,1,BO88)</f>
        <v>0</v>
      </c>
      <c r="CA89" s="93" t="n">
        <f aca="false">IF(BI89=1,0,BZ88+BY88)</f>
        <v>0</v>
      </c>
      <c r="CB89" s="93" t="n">
        <f aca="false">IF(BI89=1,0,CA89*BK88*I88*G88)</f>
        <v>0</v>
      </c>
      <c r="CC89" s="93" t="n">
        <f aca="false">$BK89*BO89*I89*G89</f>
        <v>0</v>
      </c>
      <c r="CD89" s="93" t="n">
        <f aca="false">1-BS89</f>
        <v>1</v>
      </c>
      <c r="CE89" s="93" t="n">
        <f aca="false">CC89*CD89</f>
        <v>0</v>
      </c>
      <c r="CF89" s="93" t="n">
        <f aca="false">IF(C89=StartLeeftijdJaarUitkering,1,IF($C89 &gt; StartLeeftijdJaarUitkering, CF88*BR89, VLOOKUP($C89,Gehuwdheid_ongehuwd,3,0)))</f>
        <v>0</v>
      </c>
      <c r="CG89" s="93" t="n">
        <f aca="false">CC89*(1-BX89)</f>
        <v>0</v>
      </c>
      <c r="CH89" s="93" t="n">
        <f aca="false">CC89*(1-CF89)</f>
        <v>0</v>
      </c>
      <c r="CJ89" s="1" t="n">
        <f aca="false">BI89-1</f>
        <v>84</v>
      </c>
      <c r="CK89" s="15" t="n">
        <f aca="false">IF(CJ89=0,0,VLOOKUP(CJ89,RTS,2,0))</f>
        <v>0.0220521428571429</v>
      </c>
      <c r="CL89" s="5" t="n">
        <f aca="false">(1/(1+CK89))^CJ89</f>
        <v>0.160052896604582</v>
      </c>
      <c r="CM89" s="5" t="n">
        <f aca="false">IF(CJ89=0,0,IF($C89&gt;Eindleeftijd,1,VLOOKUP($C89-1,Ervaringssterfte,3,0)))</f>
        <v>1</v>
      </c>
      <c r="CN89" s="5" t="n">
        <f aca="false">IF(CJ89=0,0,IF($C89&gt;Eindleeftijd,1,VLOOKUP($C89-1,qy,$B89-1-StartjaarTafels+2,0)))</f>
        <v>1</v>
      </c>
      <c r="CO89" s="5" t="n">
        <f aca="false">1-CM89*CN89</f>
        <v>0</v>
      </c>
      <c r="CP89" s="5" t="n">
        <f aca="false">IF($CJ89=0,CO89,CP88*CO89)</f>
        <v>0</v>
      </c>
      <c r="CQ89" s="5" t="n">
        <f aca="false">IF(CJ89=0,0,IF($D89&gt;Eindleeftijd,1,VLOOKUP($D89-1,Ervaringssterfte,4,0)))</f>
        <v>1</v>
      </c>
      <c r="CR89" s="5" t="n">
        <f aca="false">IF(CJ89=0,0,IF($D89&gt;Eindleeftijd,1,VLOOKUP($D89-1,qx,$B89-1-StartjaarTafels+2,0)))</f>
        <v>1</v>
      </c>
      <c r="CS89" s="5" t="n">
        <f aca="false">1-CQ89*CR89</f>
        <v>0</v>
      </c>
      <c r="CT89" s="5" t="n">
        <f aca="false">IF($CJ89=0,CS89,CT88*CS89)</f>
        <v>0</v>
      </c>
      <c r="CU89" s="5" t="n">
        <f aca="false">IF(OR(Methode_partnerpensioen="Bepaald",C89&gt;=Eindleeftijd),1,VLOOKUP(C89-1,Gehuwdheid,3,0))</f>
        <v>1</v>
      </c>
      <c r="CV89" s="5" t="n">
        <f aca="false">$CL89*CT89*I89*G89*CU89</f>
        <v>0</v>
      </c>
      <c r="CW89" s="5" t="n">
        <f aca="false">CP89*CT89*CU89</f>
        <v>0</v>
      </c>
      <c r="CX89" s="5" t="n">
        <f aca="false">CL89*CW89*I89*G89</f>
        <v>0</v>
      </c>
      <c r="CY89" s="9" t="n">
        <f aca="false">CV89-CX89</f>
        <v>0</v>
      </c>
      <c r="CZ89" s="93" t="n">
        <f aca="false">$CL89*CP89*I89*G89</f>
        <v>0</v>
      </c>
      <c r="DA89" s="93" t="n">
        <f aca="false">1-CT89</f>
        <v>1</v>
      </c>
      <c r="DB89" s="93" t="n">
        <f aca="false">CZ89*DA89</f>
        <v>0</v>
      </c>
      <c r="DC89" s="93" t="n">
        <f aca="false">IF(C89=StartLeeftijdJaarUitkering,1,IF($C89 &gt; StartLeeftijdJaarUitkering, DC88*CS89, VLOOKUP($C89,Gehuwdheid,3,0)))</f>
        <v>0</v>
      </c>
      <c r="DD89" s="93" t="n">
        <f aca="false">IF(C89=StartLeeftijdJaarUitkering,1,IF($C89 &gt; StartLeeftijdJaarUitkering, DD88*CS89, VLOOKUP($C89,Gehuwdheid_ongehuwd,3,0)))</f>
        <v>0</v>
      </c>
      <c r="DE89" s="93" t="n">
        <f aca="false">CZ89*(1-DC89)</f>
        <v>0</v>
      </c>
      <c r="DF89" s="93" t="n">
        <f aca="false">CZ89*(1-DD89)</f>
        <v>0</v>
      </c>
    </row>
    <row r="90" customFormat="false" ht="15" hidden="false" customHeight="true" outlineLevel="0" collapsed="false">
      <c r="A90" s="1" t="n">
        <f aca="false">A89+1</f>
        <v>86</v>
      </c>
      <c r="B90" s="1" t="n">
        <f aca="false">IF(A90=1,Berekeningsjaar,B89+1)</f>
        <v>2111</v>
      </c>
      <c r="C90" s="1" t="n">
        <f aca="false">IF(A90=1,LeeftijdJaarBerDatum,C89+1)</f>
        <v>126</v>
      </c>
      <c r="D90" s="1" t="n">
        <f aca="false">C90+Leeftijdsverschil_vm</f>
        <v>128</v>
      </c>
      <c r="E90" s="1" t="n">
        <f aca="false">C90-Leeftijdsverschil_mv</f>
        <v>123</v>
      </c>
      <c r="F90" s="5" t="n">
        <f aca="false">MIN(1,A90/Spreidingsduur)</f>
        <v>1</v>
      </c>
      <c r="G90" s="5" t="n">
        <f aca="false">IF(OR(AND(Coverage="BijzPP_voor",C90&gt;GrensLeeftijdDekking-1),AND(Coverage="BijzPP_na",C90&lt;GrensLeeftijdDekking)),0,IF(IsLevenslang,1,IF(D90&lt;EindLeeftijdJaarUitkering,1,0)))</f>
        <v>0</v>
      </c>
      <c r="H90" s="5" t="n">
        <f aca="false">IF(OR(AND(Coverage="BijzPP_voor",C90&gt;GrensLeeftijdDekking-1),AND(Coverage="BijzPP_na",C90&lt;GrensLeeftijdDekking)),0,IF(IsLevenslang,1,IF(E90&lt;EindLeeftijdJaarUitkering,1,0)))</f>
        <v>0</v>
      </c>
      <c r="I90" s="5" t="n">
        <f aca="false">(IF(StijgendeFunctieMeenemen=SchalingsfactorMeenemen,1,0)+IF(OR(StijgendeFunctieMeenemen,SchalingsfactorMeenemen),IF(StijgendeFunctieMeenemen,F90,0)*IF(SchalingsfactorMeenemen,SchalingsfactorPercentage,1),0))*(1+StijgingDalingUitkering)^(B90-1)</f>
        <v>11.6511607167637</v>
      </c>
      <c r="K90" s="1" t="n">
        <f aca="false">A90</f>
        <v>86</v>
      </c>
      <c r="L90" s="15" t="n">
        <f aca="false">VLOOKUP(K90,RTS,2,0)</f>
        <v>0.0220995054945055</v>
      </c>
      <c r="M90" s="91" t="n">
        <f aca="false">(1/(1+L90))^K90</f>
        <v>0.1526112949132</v>
      </c>
      <c r="N90" s="5" t="n">
        <f aca="false">IF($C90&gt;Eindleeftijd,1,VLOOKUP($C90,Ervaringssterfte,2,0))</f>
        <v>1</v>
      </c>
      <c r="O90" s="5" t="n">
        <f aca="false">IF($C90&gt;Eindleeftijd,1,VLOOKUP($C90,qx,$B90-StartjaarTafels+2,0))</f>
        <v>1</v>
      </c>
      <c r="P90" s="5" t="n">
        <f aca="false">1-N90*O90</f>
        <v>0</v>
      </c>
      <c r="Q90" s="5" t="n">
        <f aca="false">IF($K90=1,P90,Q89*P90)</f>
        <v>0</v>
      </c>
      <c r="R90" s="5" t="n">
        <f aca="false">IF($E90&gt;Eindleeftijd,1,VLOOKUP($E90,Ervaringssterfte,5,0))</f>
        <v>1</v>
      </c>
      <c r="S90" s="74" t="n">
        <f aca="false">IF($E90&gt;Eindleeftijd,1,VLOOKUP($E90,qy,$B90-StartjaarTafels+2,0))</f>
        <v>1</v>
      </c>
      <c r="T90" s="5" t="n">
        <f aca="false">1-R90*S90</f>
        <v>0</v>
      </c>
      <c r="U90" s="5" t="n">
        <f aca="false">IF($K90=1,T90,U89*T90)</f>
        <v>0</v>
      </c>
      <c r="V90" s="5" t="n">
        <f aca="false">$M90*U90*I90*H90</f>
        <v>0</v>
      </c>
      <c r="W90" s="92" t="n">
        <f aca="false">Q90*U90</f>
        <v>0</v>
      </c>
      <c r="X90" s="5" t="n">
        <f aca="false">M90*W90*I90*H90</f>
        <v>0</v>
      </c>
      <c r="Y90" s="9" t="n">
        <f aca="false">V90-X90</f>
        <v>0</v>
      </c>
      <c r="Z90" s="93" t="n">
        <f aca="false">IF(C90=StartLeeftijdJaarUitkering,1,IF(C90 &gt; StartLeeftijdJaarUitkering, Z89*T90, VLOOKUP(C90,Gehuwdheid,2,0)))</f>
        <v>0</v>
      </c>
      <c r="AA90" s="93" t="n">
        <f aca="false">IF(K90=1,0,AC90*(T90))</f>
        <v>0</v>
      </c>
      <c r="AB90" s="93" t="n">
        <f aca="false">(1-P90)*Z90*IF(K90=1,1,Q89)</f>
        <v>0</v>
      </c>
      <c r="AC90" s="93" t="n">
        <f aca="false">IF(K90=1,0,AB89+AA89)</f>
        <v>0</v>
      </c>
      <c r="AD90" s="93" t="n">
        <f aca="false">IF(K90=1,0,AC90*M89*I89*H89)</f>
        <v>0</v>
      </c>
      <c r="AE90" s="93" t="n">
        <f aca="false">$M90*Q90*I90*H90</f>
        <v>0</v>
      </c>
      <c r="AF90" s="93" t="n">
        <f aca="false">1-U90</f>
        <v>1</v>
      </c>
      <c r="AG90" s="93" t="n">
        <f aca="false">AE90*AF90</f>
        <v>0</v>
      </c>
      <c r="AH90" s="93" t="n">
        <f aca="false">IF(C90=StartLeeftijdJaarUitkering,1,IF(C90 &gt; StartLeeftijdJaarUitkering, AH89*T90, VLOOKUP(C90,Gehuwdheid_ongehuwd,2,0)))</f>
        <v>0</v>
      </c>
      <c r="AI90" s="93" t="n">
        <f aca="false">AE90*(1-Z90)</f>
        <v>0</v>
      </c>
      <c r="AJ90" s="93" t="n">
        <f aca="false">AE90*(1-AH90)</f>
        <v>0</v>
      </c>
      <c r="AL90" s="1" t="n">
        <f aca="false">K90-1</f>
        <v>85</v>
      </c>
      <c r="AM90" s="15" t="n">
        <f aca="false">IF(AL90=0,0,VLOOKUP(AL90,RTS,2,0))</f>
        <v>0.0220758241758242</v>
      </c>
      <c r="AN90" s="5" t="n">
        <f aca="false">(1/(1+AM90))^AL90</f>
        <v>0.156291428439869</v>
      </c>
      <c r="AO90" s="5" t="n">
        <f aca="false">IF(AL90=0,0,IF($C90&gt;Eindleeftijd,1,VLOOKUP($C90-1,Ervaringssterfte,2,0)))</f>
        <v>1</v>
      </c>
      <c r="AP90" s="5" t="n">
        <f aca="false">IF(AL90=0,0,IF($C90&gt;Eindleeftijd,1,VLOOKUP($C90-1,qx,$B90-1-StartjaarTafels+2,0)))</f>
        <v>1</v>
      </c>
      <c r="AQ90" s="5" t="n">
        <f aca="false">1-AO90*AP90</f>
        <v>0</v>
      </c>
      <c r="AR90" s="5" t="n">
        <f aca="false">IF($AL90=0,AQ90,AR89*AQ90)</f>
        <v>0</v>
      </c>
      <c r="AS90" s="5" t="n">
        <f aca="false">IF(AL90=0,0,IF($E90&gt;Eindleeftijd,1,VLOOKUP($E90-1,Ervaringssterfte,5,0)))</f>
        <v>1</v>
      </c>
      <c r="AT90" s="5" t="n">
        <f aca="false">IF(AL90=0,0,IF($E90&gt;Eindleeftijd,1,VLOOKUP($E90-1,qy,$B90-1-StartjaarTafels+2,0)))</f>
        <v>1</v>
      </c>
      <c r="AU90" s="5" t="n">
        <f aca="false">1-AS90*AT90</f>
        <v>0</v>
      </c>
      <c r="AV90" s="5" t="n">
        <f aca="false">IF($AL90=0,AU90,AV89*AU90)</f>
        <v>0</v>
      </c>
      <c r="AW90" s="5" t="n">
        <f aca="false">$AN90*AV90*I90*H90</f>
        <v>0</v>
      </c>
      <c r="AX90" s="5" t="n">
        <f aca="false">AR90*AV90</f>
        <v>0</v>
      </c>
      <c r="AY90" s="5" t="n">
        <f aca="false">AN90*AX90*I90*H90</f>
        <v>0</v>
      </c>
      <c r="AZ90" s="9" t="n">
        <f aca="false">AW90-AY90</f>
        <v>0</v>
      </c>
      <c r="BA90" s="93" t="n">
        <f aca="false">$AN90*AR90*I90*H90</f>
        <v>0</v>
      </c>
      <c r="BB90" s="93" t="n">
        <f aca="false">1-AV90</f>
        <v>1</v>
      </c>
      <c r="BC90" s="93" t="n">
        <f aca="false">BA90*BB90</f>
        <v>0</v>
      </c>
      <c r="BD90" s="93" t="n">
        <f aca="false">IF(C90=StartLeeftijdJaarUitkering,1,IF($C90 &gt; StartLeeftijdJaarUitkering, BD89*AU90, VLOOKUP($C90,Gehuwdheid,2,0)))</f>
        <v>0</v>
      </c>
      <c r="BE90" s="93" t="n">
        <f aca="false">IF(C90=StartLeeftijdJaarUitkering,1,IF($C90 &gt; StartLeeftijdJaarUitkering, BE89*AU90, VLOOKUP($C90,Gehuwdheid_ongehuwd,2,0)))</f>
        <v>0</v>
      </c>
      <c r="BF90" s="93" t="n">
        <f aca="false">BA90*(1-BD90)</f>
        <v>0</v>
      </c>
      <c r="BG90" s="93" t="n">
        <f aca="false">BA90*(1-BE90)</f>
        <v>0</v>
      </c>
      <c r="BI90" s="1" t="n">
        <f aca="false">A90</f>
        <v>86</v>
      </c>
      <c r="BJ90" s="15" t="n">
        <f aca="false">VLOOKUP(BI90,RTS,2,0)</f>
        <v>0.0220995054945055</v>
      </c>
      <c r="BK90" s="5" t="n">
        <f aca="false">(1/(1+BJ90))^BI90</f>
        <v>0.1526112949132</v>
      </c>
      <c r="BL90" s="5" t="n">
        <f aca="false">IF($C90&gt;Eindleeftijd,1,VLOOKUP($C90,Ervaringssterfte,3,0))</f>
        <v>1</v>
      </c>
      <c r="BM90" s="5" t="n">
        <f aca="false">IF($C90&gt;Eindleeftijd,1,VLOOKUP($C90,qy,$B90-StartjaarTafels+2,0))</f>
        <v>1</v>
      </c>
      <c r="BN90" s="5" t="n">
        <f aca="false">1-BL90*BM90</f>
        <v>0</v>
      </c>
      <c r="BO90" s="5" t="n">
        <f aca="false">IF($A90=1,BN90,BO89*BN90)</f>
        <v>0</v>
      </c>
      <c r="BP90" s="5" t="n">
        <f aca="false">IF($D90&gt;Eindleeftijd,1,VLOOKUP($D90,Ervaringssterfte,4,0))</f>
        <v>1</v>
      </c>
      <c r="BQ90" s="5" t="n">
        <f aca="false">IF($D90&gt;Eindleeftijd,1,VLOOKUP($D90,qx,$B90-StartjaarTafels+2,0))</f>
        <v>1</v>
      </c>
      <c r="BR90" s="5" t="n">
        <f aca="false">1-BP90*BQ90</f>
        <v>0</v>
      </c>
      <c r="BS90" s="5" t="n">
        <f aca="false">IF($BI90=1,BR90,BS89*BR90)</f>
        <v>0</v>
      </c>
      <c r="BT90" s="5" t="n">
        <f aca="false">$BK90*BS90*I90*G90</f>
        <v>0</v>
      </c>
      <c r="BU90" s="74" t="n">
        <f aca="false">BO90*BS90</f>
        <v>0</v>
      </c>
      <c r="BV90" s="5" t="n">
        <f aca="false">BK90*BU90*I90*G90</f>
        <v>0</v>
      </c>
      <c r="BW90" s="9" t="n">
        <f aca="false">BT90-BV90</f>
        <v>0</v>
      </c>
      <c r="BX90" s="93" t="n">
        <f aca="false">IF(C90=StartLeeftijdJaarUitkering,1,IF(C90 &gt; StartLeeftijdJaarUitkering, BX89*BR90, VLOOKUP(C90,Gehuwdheid,3,0)))</f>
        <v>0</v>
      </c>
      <c r="BY90" s="93" t="n">
        <f aca="false">IF(BI90=1,0,CA90*(BR90))</f>
        <v>0</v>
      </c>
      <c r="BZ90" s="93" t="n">
        <f aca="false">(1-BN90)*BX90*IF(BI90=1,1,BO89)</f>
        <v>0</v>
      </c>
      <c r="CA90" s="93" t="n">
        <f aca="false">IF(BI90=1,0,BZ89+BY89)</f>
        <v>0</v>
      </c>
      <c r="CB90" s="93" t="n">
        <f aca="false">IF(BI90=1,0,CA90*BK89*I89*G89)</f>
        <v>0</v>
      </c>
      <c r="CC90" s="93" t="n">
        <f aca="false">$BK90*BO90*I90*G90</f>
        <v>0</v>
      </c>
      <c r="CD90" s="93" t="n">
        <f aca="false">1-BS90</f>
        <v>1</v>
      </c>
      <c r="CE90" s="93" t="n">
        <f aca="false">CC90*CD90</f>
        <v>0</v>
      </c>
      <c r="CF90" s="93" t="n">
        <f aca="false">IF(C90=StartLeeftijdJaarUitkering,1,IF($C90 &gt; StartLeeftijdJaarUitkering, CF89*BR90, VLOOKUP($C90,Gehuwdheid_ongehuwd,3,0)))</f>
        <v>0</v>
      </c>
      <c r="CG90" s="93" t="n">
        <f aca="false">CC90*(1-BX90)</f>
        <v>0</v>
      </c>
      <c r="CH90" s="93" t="n">
        <f aca="false">CC90*(1-CF90)</f>
        <v>0</v>
      </c>
      <c r="CJ90" s="1" t="n">
        <f aca="false">BI90-1</f>
        <v>85</v>
      </c>
      <c r="CK90" s="15" t="n">
        <f aca="false">IF(CJ90=0,0,VLOOKUP(CJ90,RTS,2,0))</f>
        <v>0.0220758241758242</v>
      </c>
      <c r="CL90" s="5" t="n">
        <f aca="false">(1/(1+CK90))^CJ90</f>
        <v>0.156291428439869</v>
      </c>
      <c r="CM90" s="5" t="n">
        <f aca="false">IF(CJ90=0,0,IF($C90&gt;Eindleeftijd,1,VLOOKUP($C90-1,Ervaringssterfte,3,0)))</f>
        <v>1</v>
      </c>
      <c r="CN90" s="5" t="n">
        <f aca="false">IF(CJ90=0,0,IF($C90&gt;Eindleeftijd,1,VLOOKUP($C90-1,qy,$B90-1-StartjaarTafels+2,0)))</f>
        <v>1</v>
      </c>
      <c r="CO90" s="5" t="n">
        <f aca="false">1-CM90*CN90</f>
        <v>0</v>
      </c>
      <c r="CP90" s="5" t="n">
        <f aca="false">IF($CJ90=0,CO90,CP89*CO90)</f>
        <v>0</v>
      </c>
      <c r="CQ90" s="5" t="n">
        <f aca="false">IF(CJ90=0,0,IF($D90&gt;Eindleeftijd,1,VLOOKUP($D90-1,Ervaringssterfte,4,0)))</f>
        <v>1</v>
      </c>
      <c r="CR90" s="5" t="n">
        <f aca="false">IF(CJ90=0,0,IF($D90&gt;Eindleeftijd,1,VLOOKUP($D90-1,qx,$B90-1-StartjaarTafels+2,0)))</f>
        <v>1</v>
      </c>
      <c r="CS90" s="5" t="n">
        <f aca="false">1-CQ90*CR90</f>
        <v>0</v>
      </c>
      <c r="CT90" s="5" t="n">
        <f aca="false">IF($CJ90=0,CS90,CT89*CS90)</f>
        <v>0</v>
      </c>
      <c r="CU90" s="5" t="n">
        <f aca="false">IF(OR(Methode_partnerpensioen="Bepaald",C90&gt;=Eindleeftijd),1,VLOOKUP(C90-1,Gehuwdheid,3,0))</f>
        <v>1</v>
      </c>
      <c r="CV90" s="5" t="n">
        <f aca="false">$CL90*CT90*I90*G90*CU90</f>
        <v>0</v>
      </c>
      <c r="CW90" s="5" t="n">
        <f aca="false">CP90*CT90*CU90</f>
        <v>0</v>
      </c>
      <c r="CX90" s="5" t="n">
        <f aca="false">CL90*CW90*I90*G90</f>
        <v>0</v>
      </c>
      <c r="CY90" s="9" t="n">
        <f aca="false">CV90-CX90</f>
        <v>0</v>
      </c>
      <c r="CZ90" s="93" t="n">
        <f aca="false">$CL90*CP90*I90*G90</f>
        <v>0</v>
      </c>
      <c r="DA90" s="93" t="n">
        <f aca="false">1-CT90</f>
        <v>1</v>
      </c>
      <c r="DB90" s="93" t="n">
        <f aca="false">CZ90*DA90</f>
        <v>0</v>
      </c>
      <c r="DC90" s="93" t="n">
        <f aca="false">IF(C90=StartLeeftijdJaarUitkering,1,IF($C90 &gt; StartLeeftijdJaarUitkering, DC89*CS90, VLOOKUP($C90,Gehuwdheid,3,0)))</f>
        <v>0</v>
      </c>
      <c r="DD90" s="93" t="n">
        <f aca="false">IF(C90=StartLeeftijdJaarUitkering,1,IF($C90 &gt; StartLeeftijdJaarUitkering, DD89*CS90, VLOOKUP($C90,Gehuwdheid_ongehuwd,3,0)))</f>
        <v>0</v>
      </c>
      <c r="DE90" s="93" t="n">
        <f aca="false">CZ90*(1-DC90)</f>
        <v>0</v>
      </c>
      <c r="DF90" s="93" t="n">
        <f aca="false">CZ90*(1-DD90)</f>
        <v>0</v>
      </c>
    </row>
    <row r="91" customFormat="false" ht="15" hidden="false" customHeight="true" outlineLevel="0" collapsed="false">
      <c r="A91" s="1" t="n">
        <f aca="false">A90+1</f>
        <v>87</v>
      </c>
      <c r="B91" s="1" t="n">
        <f aca="false">IF(A91=1,Berekeningsjaar,B90+1)</f>
        <v>2112</v>
      </c>
      <c r="C91" s="1" t="n">
        <f aca="false">IF(A91=1,LeeftijdJaarBerDatum,C90+1)</f>
        <v>127</v>
      </c>
      <c r="D91" s="1" t="n">
        <f aca="false">C91+Leeftijdsverschil_vm</f>
        <v>129</v>
      </c>
      <c r="E91" s="1" t="n">
        <f aca="false">C91-Leeftijdsverschil_mv</f>
        <v>124</v>
      </c>
      <c r="F91" s="5" t="n">
        <f aca="false">MIN(1,A91/Spreidingsduur)</f>
        <v>1</v>
      </c>
      <c r="G91" s="5" t="n">
        <f aca="false">IF(OR(AND(Coverage="BijzPP_voor",C91&gt;GrensLeeftijdDekking-1),AND(Coverage="BijzPP_na",C91&lt;GrensLeeftijdDekking)),0,IF(IsLevenslang,1,IF(D91&lt;EindLeeftijdJaarUitkering,1,0)))</f>
        <v>0</v>
      </c>
      <c r="H91" s="5" t="n">
        <f aca="false">IF(OR(AND(Coverage="BijzPP_voor",C91&gt;GrensLeeftijdDekking-1),AND(Coverage="BijzPP_na",C91&lt;GrensLeeftijdDekking)),0,IF(IsLevenslang,1,IF(E91&lt;EindLeeftijdJaarUitkering,1,0)))</f>
        <v>0</v>
      </c>
      <c r="I91" s="5" t="n">
        <f aca="false">(IF(StijgendeFunctieMeenemen=SchalingsfactorMeenemen,1,0)+IF(OR(StijgendeFunctieMeenemen,SchalingsfactorMeenemen),IF(StijgendeFunctieMeenemen,F91,0)*IF(SchalingsfactorMeenemen,SchalingsfactorPercentage,1),0))*(1+StijgingDalingUitkering)^(B91-1)</f>
        <v>11.6511607167637</v>
      </c>
      <c r="K91" s="1" t="n">
        <f aca="false">A91</f>
        <v>87</v>
      </c>
      <c r="L91" s="15" t="n">
        <f aca="false">VLOOKUP(K91,RTS,2,0)</f>
        <v>0.0221231868131868</v>
      </c>
      <c r="M91" s="91" t="n">
        <f aca="false">(1/(1+L91))^K91</f>
        <v>0.149010917826094</v>
      </c>
      <c r="N91" s="5" t="n">
        <f aca="false">IF($C91&gt;Eindleeftijd,1,VLOOKUP($C91,Ervaringssterfte,2,0))</f>
        <v>1</v>
      </c>
      <c r="O91" s="5" t="n">
        <f aca="false">IF($C91&gt;Eindleeftijd,1,VLOOKUP($C91,qx,$B91-StartjaarTafels+2,0))</f>
        <v>1</v>
      </c>
      <c r="P91" s="5" t="n">
        <f aca="false">1-N91*O91</f>
        <v>0</v>
      </c>
      <c r="Q91" s="5" t="n">
        <f aca="false">IF($K91=1,P91,Q90*P91)</f>
        <v>0</v>
      </c>
      <c r="R91" s="5" t="n">
        <f aca="false">IF($E91&gt;Eindleeftijd,1,VLOOKUP($E91,Ervaringssterfte,5,0))</f>
        <v>1</v>
      </c>
      <c r="S91" s="74" t="n">
        <f aca="false">IF($E91&gt;Eindleeftijd,1,VLOOKUP($E91,qy,$B91-StartjaarTafels+2,0))</f>
        <v>1</v>
      </c>
      <c r="T91" s="5" t="n">
        <f aca="false">1-R91*S91</f>
        <v>0</v>
      </c>
      <c r="U91" s="5" t="n">
        <f aca="false">IF($K91=1,T91,U90*T91)</f>
        <v>0</v>
      </c>
      <c r="V91" s="5" t="n">
        <f aca="false">$M91*U91*I91*H91</f>
        <v>0</v>
      </c>
      <c r="W91" s="92" t="n">
        <f aca="false">Q91*U91</f>
        <v>0</v>
      </c>
      <c r="X91" s="5" t="n">
        <f aca="false">M91*W91*I91*H91</f>
        <v>0</v>
      </c>
      <c r="Y91" s="9" t="n">
        <f aca="false">V91-X91</f>
        <v>0</v>
      </c>
      <c r="Z91" s="93" t="n">
        <f aca="false">IF(C91=StartLeeftijdJaarUitkering,1,IF(C91 &gt; StartLeeftijdJaarUitkering, Z90*T91, VLOOKUP(C91,Gehuwdheid,2,0)))</f>
        <v>0</v>
      </c>
      <c r="AA91" s="93" t="n">
        <f aca="false">IF(K91=1,0,AC91*(T91))</f>
        <v>0</v>
      </c>
      <c r="AB91" s="93" t="n">
        <f aca="false">(1-P91)*Z91*IF(K91=1,1,Q90)</f>
        <v>0</v>
      </c>
      <c r="AC91" s="93" t="n">
        <f aca="false">IF(K91=1,0,AB90+AA90)</f>
        <v>0</v>
      </c>
      <c r="AD91" s="93" t="n">
        <f aca="false">IF(K91=1,0,AC91*M90*I90*H90)</f>
        <v>0</v>
      </c>
      <c r="AE91" s="93" t="n">
        <f aca="false">$M91*Q91*I91*H91</f>
        <v>0</v>
      </c>
      <c r="AF91" s="93" t="n">
        <f aca="false">1-U91</f>
        <v>1</v>
      </c>
      <c r="AG91" s="93" t="n">
        <f aca="false">AE91*AF91</f>
        <v>0</v>
      </c>
      <c r="AH91" s="93" t="n">
        <f aca="false">IF(C91=StartLeeftijdJaarUitkering,1,IF(C91 &gt; StartLeeftijdJaarUitkering, AH90*T91, VLOOKUP(C91,Gehuwdheid_ongehuwd,2,0)))</f>
        <v>0</v>
      </c>
      <c r="AI91" s="93" t="n">
        <f aca="false">AE91*(1-Z91)</f>
        <v>0</v>
      </c>
      <c r="AJ91" s="93" t="n">
        <f aca="false">AE91*(1-AH91)</f>
        <v>0</v>
      </c>
      <c r="AL91" s="1" t="n">
        <f aca="false">K91-1</f>
        <v>86</v>
      </c>
      <c r="AM91" s="15" t="n">
        <f aca="false">IF(AL91=0,0,VLOOKUP(AL91,RTS,2,0))</f>
        <v>0.0220995054945055</v>
      </c>
      <c r="AN91" s="5" t="n">
        <f aca="false">(1/(1+AM91))^AL91</f>
        <v>0.1526112949132</v>
      </c>
      <c r="AO91" s="5" t="n">
        <f aca="false">IF(AL91=0,0,IF($C91&gt;Eindleeftijd,1,VLOOKUP($C91-1,Ervaringssterfte,2,0)))</f>
        <v>1</v>
      </c>
      <c r="AP91" s="5" t="n">
        <f aca="false">IF(AL91=0,0,IF($C91&gt;Eindleeftijd,1,VLOOKUP($C91-1,qx,$B91-1-StartjaarTafels+2,0)))</f>
        <v>1</v>
      </c>
      <c r="AQ91" s="5" t="n">
        <f aca="false">1-AO91*AP91</f>
        <v>0</v>
      </c>
      <c r="AR91" s="5" t="n">
        <f aca="false">IF($AL91=0,AQ91,AR90*AQ91)</f>
        <v>0</v>
      </c>
      <c r="AS91" s="5" t="n">
        <f aca="false">IF(AL91=0,0,IF($E91&gt;Eindleeftijd,1,VLOOKUP($E91-1,Ervaringssterfte,5,0)))</f>
        <v>1</v>
      </c>
      <c r="AT91" s="5" t="n">
        <f aca="false">IF(AL91=0,0,IF($E91&gt;Eindleeftijd,1,VLOOKUP($E91-1,qy,$B91-1-StartjaarTafels+2,0)))</f>
        <v>1</v>
      </c>
      <c r="AU91" s="5" t="n">
        <f aca="false">1-AS91*AT91</f>
        <v>0</v>
      </c>
      <c r="AV91" s="5" t="n">
        <f aca="false">IF($AL91=0,AU91,AV90*AU91)</f>
        <v>0</v>
      </c>
      <c r="AW91" s="5" t="n">
        <f aca="false">$AN91*AV91*I91*H91</f>
        <v>0</v>
      </c>
      <c r="AX91" s="5" t="n">
        <f aca="false">AR91*AV91</f>
        <v>0</v>
      </c>
      <c r="AY91" s="5" t="n">
        <f aca="false">AN91*AX91*I91*H91</f>
        <v>0</v>
      </c>
      <c r="AZ91" s="9" t="n">
        <f aca="false">AW91-AY91</f>
        <v>0</v>
      </c>
      <c r="BA91" s="93" t="n">
        <f aca="false">$AN91*AR91*I91*H91</f>
        <v>0</v>
      </c>
      <c r="BB91" s="93" t="n">
        <f aca="false">1-AV91</f>
        <v>1</v>
      </c>
      <c r="BC91" s="93" t="n">
        <f aca="false">BA91*BB91</f>
        <v>0</v>
      </c>
      <c r="BD91" s="93" t="n">
        <f aca="false">IF(C91=StartLeeftijdJaarUitkering,1,IF($C91 &gt; StartLeeftijdJaarUitkering, BD90*AU91, VLOOKUP($C91,Gehuwdheid,2,0)))</f>
        <v>0</v>
      </c>
      <c r="BE91" s="93" t="n">
        <f aca="false">IF(C91=StartLeeftijdJaarUitkering,1,IF($C91 &gt; StartLeeftijdJaarUitkering, BE90*AU91, VLOOKUP($C91,Gehuwdheid_ongehuwd,2,0)))</f>
        <v>0</v>
      </c>
      <c r="BF91" s="93" t="n">
        <f aca="false">BA91*(1-BD91)</f>
        <v>0</v>
      </c>
      <c r="BG91" s="93" t="n">
        <f aca="false">BA91*(1-BE91)</f>
        <v>0</v>
      </c>
      <c r="BI91" s="1" t="n">
        <f aca="false">A91</f>
        <v>87</v>
      </c>
      <c r="BJ91" s="15" t="n">
        <f aca="false">VLOOKUP(BI91,RTS,2,0)</f>
        <v>0.0221231868131868</v>
      </c>
      <c r="BK91" s="5" t="n">
        <f aca="false">(1/(1+BJ91))^BI91</f>
        <v>0.149010917826094</v>
      </c>
      <c r="BL91" s="5" t="n">
        <f aca="false">IF($C91&gt;Eindleeftijd,1,VLOOKUP($C91,Ervaringssterfte,3,0))</f>
        <v>1</v>
      </c>
      <c r="BM91" s="5" t="n">
        <f aca="false">IF($C91&gt;Eindleeftijd,1,VLOOKUP($C91,qy,$B91-StartjaarTafels+2,0))</f>
        <v>1</v>
      </c>
      <c r="BN91" s="5" t="n">
        <f aca="false">1-BL91*BM91</f>
        <v>0</v>
      </c>
      <c r="BO91" s="5" t="n">
        <f aca="false">IF($A91=1,BN91,BO90*BN91)</f>
        <v>0</v>
      </c>
      <c r="BP91" s="5" t="n">
        <f aca="false">IF($D91&gt;Eindleeftijd,1,VLOOKUP($D91,Ervaringssterfte,4,0))</f>
        <v>1</v>
      </c>
      <c r="BQ91" s="5" t="n">
        <f aca="false">IF($D91&gt;Eindleeftijd,1,VLOOKUP($D91,qx,$B91-StartjaarTafels+2,0))</f>
        <v>1</v>
      </c>
      <c r="BR91" s="5" t="n">
        <f aca="false">1-BP91*BQ91</f>
        <v>0</v>
      </c>
      <c r="BS91" s="5" t="n">
        <f aca="false">IF($BI91=1,BR91,BS90*BR91)</f>
        <v>0</v>
      </c>
      <c r="BT91" s="5" t="n">
        <f aca="false">$BK91*BS91*I91*G91</f>
        <v>0</v>
      </c>
      <c r="BU91" s="74" t="n">
        <f aca="false">BO91*BS91</f>
        <v>0</v>
      </c>
      <c r="BV91" s="5" t="n">
        <f aca="false">BK91*BU91*I91*G91</f>
        <v>0</v>
      </c>
      <c r="BW91" s="9" t="n">
        <f aca="false">BT91-BV91</f>
        <v>0</v>
      </c>
      <c r="BX91" s="93" t="n">
        <f aca="false">IF(C91=StartLeeftijdJaarUitkering,1,IF(C91 &gt; StartLeeftijdJaarUitkering, BX90*BR91, VLOOKUP(C91,Gehuwdheid,3,0)))</f>
        <v>0</v>
      </c>
      <c r="BY91" s="93" t="n">
        <f aca="false">IF(BI91=1,0,CA91*(BR91))</f>
        <v>0</v>
      </c>
      <c r="BZ91" s="93" t="n">
        <f aca="false">(1-BN91)*BX91*IF(BI91=1,1,BO90)</f>
        <v>0</v>
      </c>
      <c r="CA91" s="93" t="n">
        <f aca="false">IF(BI91=1,0,BZ90+BY90)</f>
        <v>0</v>
      </c>
      <c r="CB91" s="93" t="n">
        <f aca="false">IF(BI91=1,0,CA91*BK90*I90*G90)</f>
        <v>0</v>
      </c>
      <c r="CC91" s="93" t="n">
        <f aca="false">$BK91*BO91*I91*G91</f>
        <v>0</v>
      </c>
      <c r="CD91" s="93" t="n">
        <f aca="false">1-BS91</f>
        <v>1</v>
      </c>
      <c r="CE91" s="93" t="n">
        <f aca="false">CC91*CD91</f>
        <v>0</v>
      </c>
      <c r="CF91" s="93" t="n">
        <f aca="false">IF(C91=StartLeeftijdJaarUitkering,1,IF($C91 &gt; StartLeeftijdJaarUitkering, CF90*BR91, VLOOKUP($C91,Gehuwdheid_ongehuwd,3,0)))</f>
        <v>0</v>
      </c>
      <c r="CG91" s="93" t="n">
        <f aca="false">CC91*(1-BX91)</f>
        <v>0</v>
      </c>
      <c r="CH91" s="93" t="n">
        <f aca="false">CC91*(1-CF91)</f>
        <v>0</v>
      </c>
      <c r="CJ91" s="1" t="n">
        <f aca="false">BI91-1</f>
        <v>86</v>
      </c>
      <c r="CK91" s="15" t="n">
        <f aca="false">IF(CJ91=0,0,VLOOKUP(CJ91,RTS,2,0))</f>
        <v>0.0220995054945055</v>
      </c>
      <c r="CL91" s="5" t="n">
        <f aca="false">(1/(1+CK91))^CJ91</f>
        <v>0.1526112949132</v>
      </c>
      <c r="CM91" s="5" t="n">
        <f aca="false">IF(CJ91=0,0,IF($C91&gt;Eindleeftijd,1,VLOOKUP($C91-1,Ervaringssterfte,3,0)))</f>
        <v>1</v>
      </c>
      <c r="CN91" s="5" t="n">
        <f aca="false">IF(CJ91=0,0,IF($C91&gt;Eindleeftijd,1,VLOOKUP($C91-1,qy,$B91-1-StartjaarTafels+2,0)))</f>
        <v>1</v>
      </c>
      <c r="CO91" s="5" t="n">
        <f aca="false">1-CM91*CN91</f>
        <v>0</v>
      </c>
      <c r="CP91" s="5" t="n">
        <f aca="false">IF($CJ91=0,CO91,CP90*CO91)</f>
        <v>0</v>
      </c>
      <c r="CQ91" s="5" t="n">
        <f aca="false">IF(CJ91=0,0,IF($D91&gt;Eindleeftijd,1,VLOOKUP($D91-1,Ervaringssterfte,4,0)))</f>
        <v>1</v>
      </c>
      <c r="CR91" s="5" t="n">
        <f aca="false">IF(CJ91=0,0,IF($D91&gt;Eindleeftijd,1,VLOOKUP($D91-1,qx,$B91-1-StartjaarTafels+2,0)))</f>
        <v>1</v>
      </c>
      <c r="CS91" s="5" t="n">
        <f aca="false">1-CQ91*CR91</f>
        <v>0</v>
      </c>
      <c r="CT91" s="5" t="n">
        <f aca="false">IF($CJ91=0,CS91,CT90*CS91)</f>
        <v>0</v>
      </c>
      <c r="CU91" s="5" t="n">
        <f aca="false">IF(OR(Methode_partnerpensioen="Bepaald",C91&gt;=Eindleeftijd),1,VLOOKUP(C91-1,Gehuwdheid,3,0))</f>
        <v>1</v>
      </c>
      <c r="CV91" s="5" t="n">
        <f aca="false">$CL91*CT91*I91*G91*CU91</f>
        <v>0</v>
      </c>
      <c r="CW91" s="5" t="n">
        <f aca="false">CP91*CT91*CU91</f>
        <v>0</v>
      </c>
      <c r="CX91" s="5" t="n">
        <f aca="false">CL91*CW91*I91*G91</f>
        <v>0</v>
      </c>
      <c r="CY91" s="9" t="n">
        <f aca="false">CV91-CX91</f>
        <v>0</v>
      </c>
      <c r="CZ91" s="93" t="n">
        <f aca="false">$CL91*CP91*I91*G91</f>
        <v>0</v>
      </c>
      <c r="DA91" s="93" t="n">
        <f aca="false">1-CT91</f>
        <v>1</v>
      </c>
      <c r="DB91" s="93" t="n">
        <f aca="false">CZ91*DA91</f>
        <v>0</v>
      </c>
      <c r="DC91" s="93" t="n">
        <f aca="false">IF(C91=StartLeeftijdJaarUitkering,1,IF($C91 &gt; StartLeeftijdJaarUitkering, DC90*CS91, VLOOKUP($C91,Gehuwdheid,3,0)))</f>
        <v>0</v>
      </c>
      <c r="DD91" s="93" t="n">
        <f aca="false">IF(C91=StartLeeftijdJaarUitkering,1,IF($C91 &gt; StartLeeftijdJaarUitkering, DD90*CS91, VLOOKUP($C91,Gehuwdheid_ongehuwd,3,0)))</f>
        <v>0</v>
      </c>
      <c r="DE91" s="93" t="n">
        <f aca="false">CZ91*(1-DC91)</f>
        <v>0</v>
      </c>
      <c r="DF91" s="93" t="n">
        <f aca="false">CZ91*(1-DD91)</f>
        <v>0</v>
      </c>
    </row>
    <row r="92" customFormat="false" ht="15" hidden="false" customHeight="true" outlineLevel="0" collapsed="false">
      <c r="A92" s="1" t="n">
        <f aca="false">A91+1</f>
        <v>88</v>
      </c>
      <c r="B92" s="1" t="n">
        <f aca="false">IF(A92=1,Berekeningsjaar,B91+1)</f>
        <v>2113</v>
      </c>
      <c r="C92" s="1" t="n">
        <f aca="false">IF(A92=1,LeeftijdJaarBerDatum,C91+1)</f>
        <v>128</v>
      </c>
      <c r="D92" s="1" t="n">
        <f aca="false">C92+Leeftijdsverschil_vm</f>
        <v>130</v>
      </c>
      <c r="E92" s="1" t="n">
        <f aca="false">C92-Leeftijdsverschil_mv</f>
        <v>125</v>
      </c>
      <c r="F92" s="5" t="n">
        <f aca="false">MIN(1,A92/Spreidingsduur)</f>
        <v>1</v>
      </c>
      <c r="G92" s="5" t="n">
        <f aca="false">IF(OR(AND(Coverage="BijzPP_voor",C92&gt;GrensLeeftijdDekking-1),AND(Coverage="BijzPP_na",C92&lt;GrensLeeftijdDekking)),0,IF(IsLevenslang,1,IF(D92&lt;EindLeeftijdJaarUitkering,1,0)))</f>
        <v>0</v>
      </c>
      <c r="H92" s="5" t="n">
        <f aca="false">IF(OR(AND(Coverage="BijzPP_voor",C92&gt;GrensLeeftijdDekking-1),AND(Coverage="BijzPP_na",C92&lt;GrensLeeftijdDekking)),0,IF(IsLevenslang,1,IF(E92&lt;EindLeeftijdJaarUitkering,1,0)))</f>
        <v>0</v>
      </c>
      <c r="I92" s="5" t="n">
        <f aca="false">(IF(StijgendeFunctieMeenemen=SchalingsfactorMeenemen,1,0)+IF(OR(StijgendeFunctieMeenemen,SchalingsfactorMeenemen),IF(StijgendeFunctieMeenemen,F92,0)*IF(SchalingsfactorMeenemen,SchalingsfactorPercentage,1),0))*(1+StijgingDalingUitkering)^(B92-1)</f>
        <v>11.6511607167637</v>
      </c>
      <c r="K92" s="1" t="n">
        <f aca="false">A92</f>
        <v>88</v>
      </c>
      <c r="L92" s="15" t="n">
        <f aca="false">VLOOKUP(K92,RTS,2,0)</f>
        <v>0.0221468681318681</v>
      </c>
      <c r="M92" s="91" t="n">
        <f aca="false">(1/(1+L92))^K92</f>
        <v>0.145488745214144</v>
      </c>
      <c r="N92" s="5" t="n">
        <f aca="false">IF($C92&gt;Eindleeftijd,1,VLOOKUP($C92,Ervaringssterfte,2,0))</f>
        <v>1</v>
      </c>
      <c r="O92" s="5" t="n">
        <f aca="false">IF($C92&gt;Eindleeftijd,1,VLOOKUP($C92,qx,$B92-StartjaarTafels+2,0))</f>
        <v>1</v>
      </c>
      <c r="P92" s="5" t="n">
        <f aca="false">1-N92*O92</f>
        <v>0</v>
      </c>
      <c r="Q92" s="5" t="n">
        <f aca="false">IF($K92=1,P92,Q91*P92)</f>
        <v>0</v>
      </c>
      <c r="R92" s="5" t="n">
        <f aca="false">IF($E92&gt;Eindleeftijd,1,VLOOKUP($E92,Ervaringssterfte,5,0))</f>
        <v>1</v>
      </c>
      <c r="S92" s="74" t="n">
        <f aca="false">IF($E92&gt;Eindleeftijd,1,VLOOKUP($E92,qy,$B92-StartjaarTafels+2,0))</f>
        <v>1</v>
      </c>
      <c r="T92" s="5" t="n">
        <f aca="false">1-R92*S92</f>
        <v>0</v>
      </c>
      <c r="U92" s="5" t="n">
        <f aca="false">IF($K92=1,T92,U91*T92)</f>
        <v>0</v>
      </c>
      <c r="V92" s="5" t="n">
        <f aca="false">$M92*U92*I92*H92</f>
        <v>0</v>
      </c>
      <c r="W92" s="92" t="n">
        <f aca="false">Q92*U92</f>
        <v>0</v>
      </c>
      <c r="X92" s="5" t="n">
        <f aca="false">M92*W92*I92*H92</f>
        <v>0</v>
      </c>
      <c r="Y92" s="9" t="n">
        <f aca="false">V92-X92</f>
        <v>0</v>
      </c>
      <c r="Z92" s="93" t="n">
        <f aca="false">IF(C92=StartLeeftijdJaarUitkering,1,IF(C92 &gt; StartLeeftijdJaarUitkering, Z91*T92, VLOOKUP(C92,Gehuwdheid,2,0)))</f>
        <v>0</v>
      </c>
      <c r="AA92" s="93" t="n">
        <f aca="false">IF(K92=1,0,AC92*(T92))</f>
        <v>0</v>
      </c>
      <c r="AB92" s="93" t="n">
        <f aca="false">(1-P92)*Z92*IF(K92=1,1,Q91)</f>
        <v>0</v>
      </c>
      <c r="AC92" s="93" t="n">
        <f aca="false">IF(K92=1,0,AB91+AA91)</f>
        <v>0</v>
      </c>
      <c r="AD92" s="93" t="n">
        <f aca="false">IF(K92=1,0,AC92*M91*I91*H91)</f>
        <v>0</v>
      </c>
      <c r="AE92" s="93" t="n">
        <f aca="false">$M92*Q92*I92*H92</f>
        <v>0</v>
      </c>
      <c r="AF92" s="93" t="n">
        <f aca="false">1-U92</f>
        <v>1</v>
      </c>
      <c r="AG92" s="93" t="n">
        <f aca="false">AE92*AF92</f>
        <v>0</v>
      </c>
      <c r="AH92" s="93" t="n">
        <f aca="false">IF(C92=StartLeeftijdJaarUitkering,1,IF(C92 &gt; StartLeeftijdJaarUitkering, AH91*T92, VLOOKUP(C92,Gehuwdheid_ongehuwd,2,0)))</f>
        <v>0</v>
      </c>
      <c r="AI92" s="93" t="n">
        <f aca="false">AE92*(1-Z92)</f>
        <v>0</v>
      </c>
      <c r="AJ92" s="93" t="n">
        <f aca="false">AE92*(1-AH92)</f>
        <v>0</v>
      </c>
      <c r="AL92" s="1" t="n">
        <f aca="false">K92-1</f>
        <v>87</v>
      </c>
      <c r="AM92" s="15" t="n">
        <f aca="false">IF(AL92=0,0,VLOOKUP(AL92,RTS,2,0))</f>
        <v>0.0221231868131868</v>
      </c>
      <c r="AN92" s="5" t="n">
        <f aca="false">(1/(1+AM92))^AL92</f>
        <v>0.149010917826094</v>
      </c>
      <c r="AO92" s="5" t="n">
        <f aca="false">IF(AL92=0,0,IF($C92&gt;Eindleeftijd,1,VLOOKUP($C92-1,Ervaringssterfte,2,0)))</f>
        <v>1</v>
      </c>
      <c r="AP92" s="5" t="n">
        <f aca="false">IF(AL92=0,0,IF($C92&gt;Eindleeftijd,1,VLOOKUP($C92-1,qx,$B92-1-StartjaarTafels+2,0)))</f>
        <v>1</v>
      </c>
      <c r="AQ92" s="5" t="n">
        <f aca="false">1-AO92*AP92</f>
        <v>0</v>
      </c>
      <c r="AR92" s="5" t="n">
        <f aca="false">IF($AL92=0,AQ92,AR91*AQ92)</f>
        <v>0</v>
      </c>
      <c r="AS92" s="5" t="n">
        <f aca="false">IF(AL92=0,0,IF($E92&gt;Eindleeftijd,1,VLOOKUP($E92-1,Ervaringssterfte,5,0)))</f>
        <v>1</v>
      </c>
      <c r="AT92" s="5" t="n">
        <f aca="false">IF(AL92=0,0,IF($E92&gt;Eindleeftijd,1,VLOOKUP($E92-1,qy,$B92-1-StartjaarTafels+2,0)))</f>
        <v>1</v>
      </c>
      <c r="AU92" s="5" t="n">
        <f aca="false">1-AS92*AT92</f>
        <v>0</v>
      </c>
      <c r="AV92" s="5" t="n">
        <f aca="false">IF($AL92=0,AU92,AV91*AU92)</f>
        <v>0</v>
      </c>
      <c r="AW92" s="5" t="n">
        <f aca="false">$AN92*AV92*I92*H92</f>
        <v>0</v>
      </c>
      <c r="AX92" s="5" t="n">
        <f aca="false">AR92*AV92</f>
        <v>0</v>
      </c>
      <c r="AY92" s="5" t="n">
        <f aca="false">AN92*AX92*I92*H92</f>
        <v>0</v>
      </c>
      <c r="AZ92" s="9" t="n">
        <f aca="false">AW92-AY92</f>
        <v>0</v>
      </c>
      <c r="BA92" s="93" t="n">
        <f aca="false">$AN92*AR92*I92*H92</f>
        <v>0</v>
      </c>
      <c r="BB92" s="93" t="n">
        <f aca="false">1-AV92</f>
        <v>1</v>
      </c>
      <c r="BC92" s="93" t="n">
        <f aca="false">BA92*BB92</f>
        <v>0</v>
      </c>
      <c r="BD92" s="93" t="n">
        <f aca="false">IF(C92=StartLeeftijdJaarUitkering,1,IF($C92 &gt; StartLeeftijdJaarUitkering, BD91*AU92, VLOOKUP($C92,Gehuwdheid,2,0)))</f>
        <v>0</v>
      </c>
      <c r="BE92" s="93" t="n">
        <f aca="false">IF(C92=StartLeeftijdJaarUitkering,1,IF($C92 &gt; StartLeeftijdJaarUitkering, BE91*AU92, VLOOKUP($C92,Gehuwdheid_ongehuwd,2,0)))</f>
        <v>0</v>
      </c>
      <c r="BF92" s="93" t="n">
        <f aca="false">BA92*(1-BD92)</f>
        <v>0</v>
      </c>
      <c r="BG92" s="93" t="n">
        <f aca="false">BA92*(1-BE92)</f>
        <v>0</v>
      </c>
      <c r="BI92" s="1" t="n">
        <f aca="false">A92</f>
        <v>88</v>
      </c>
      <c r="BJ92" s="15" t="n">
        <f aca="false">VLOOKUP(BI92,RTS,2,0)</f>
        <v>0.0221468681318681</v>
      </c>
      <c r="BK92" s="5" t="n">
        <f aca="false">(1/(1+BJ92))^BI92</f>
        <v>0.145488745214144</v>
      </c>
      <c r="BL92" s="5" t="n">
        <f aca="false">IF($C92&gt;Eindleeftijd,1,VLOOKUP($C92,Ervaringssterfte,3,0))</f>
        <v>1</v>
      </c>
      <c r="BM92" s="5" t="n">
        <f aca="false">IF($C92&gt;Eindleeftijd,1,VLOOKUP($C92,qy,$B92-StartjaarTafels+2,0))</f>
        <v>1</v>
      </c>
      <c r="BN92" s="5" t="n">
        <f aca="false">1-BL92*BM92</f>
        <v>0</v>
      </c>
      <c r="BO92" s="5" t="n">
        <f aca="false">IF($A92=1,BN92,BO91*BN92)</f>
        <v>0</v>
      </c>
      <c r="BP92" s="5" t="n">
        <f aca="false">IF($D92&gt;Eindleeftijd,1,VLOOKUP($D92,Ervaringssterfte,4,0))</f>
        <v>1</v>
      </c>
      <c r="BQ92" s="5" t="n">
        <f aca="false">IF($D92&gt;Eindleeftijd,1,VLOOKUP($D92,qx,$B92-StartjaarTafels+2,0))</f>
        <v>1</v>
      </c>
      <c r="BR92" s="5" t="n">
        <f aca="false">1-BP92*BQ92</f>
        <v>0</v>
      </c>
      <c r="BS92" s="5" t="n">
        <f aca="false">IF($BI92=1,BR92,BS91*BR92)</f>
        <v>0</v>
      </c>
      <c r="BT92" s="5" t="n">
        <f aca="false">$BK92*BS92*I92*G92</f>
        <v>0</v>
      </c>
      <c r="BU92" s="74" t="n">
        <f aca="false">BO92*BS92</f>
        <v>0</v>
      </c>
      <c r="BV92" s="5" t="n">
        <f aca="false">BK92*BU92*I92*G92</f>
        <v>0</v>
      </c>
      <c r="BW92" s="9" t="n">
        <f aca="false">BT92-BV92</f>
        <v>0</v>
      </c>
      <c r="BX92" s="93" t="n">
        <f aca="false">IF(C92=StartLeeftijdJaarUitkering,1,IF(C92 &gt; StartLeeftijdJaarUitkering, BX91*BR92, VLOOKUP(C92,Gehuwdheid,3,0)))</f>
        <v>0</v>
      </c>
      <c r="BY92" s="93" t="n">
        <f aca="false">IF(BI92=1,0,CA92*(BR92))</f>
        <v>0</v>
      </c>
      <c r="BZ92" s="93" t="n">
        <f aca="false">(1-BN92)*BX92*IF(BI92=1,1,BO91)</f>
        <v>0</v>
      </c>
      <c r="CA92" s="93" t="n">
        <f aca="false">IF(BI92=1,0,BZ91+BY91)</f>
        <v>0</v>
      </c>
      <c r="CB92" s="93" t="n">
        <f aca="false">IF(BI92=1,0,CA92*BK91*I91*G91)</f>
        <v>0</v>
      </c>
      <c r="CC92" s="93" t="n">
        <f aca="false">$BK92*BO92*I92*G92</f>
        <v>0</v>
      </c>
      <c r="CD92" s="93" t="n">
        <f aca="false">1-BS92</f>
        <v>1</v>
      </c>
      <c r="CE92" s="93" t="n">
        <f aca="false">CC92*CD92</f>
        <v>0</v>
      </c>
      <c r="CF92" s="93" t="n">
        <f aca="false">IF(C92=StartLeeftijdJaarUitkering,1,IF($C92 &gt; StartLeeftijdJaarUitkering, CF91*BR92, VLOOKUP($C92,Gehuwdheid_ongehuwd,3,0)))</f>
        <v>0</v>
      </c>
      <c r="CG92" s="93" t="n">
        <f aca="false">CC92*(1-BX92)</f>
        <v>0</v>
      </c>
      <c r="CH92" s="93" t="n">
        <f aca="false">CC92*(1-CF92)</f>
        <v>0</v>
      </c>
      <c r="CJ92" s="1" t="n">
        <f aca="false">BI92-1</f>
        <v>87</v>
      </c>
      <c r="CK92" s="15" t="n">
        <f aca="false">IF(CJ92=0,0,VLOOKUP(CJ92,RTS,2,0))</f>
        <v>0.0221231868131868</v>
      </c>
      <c r="CL92" s="5" t="n">
        <f aca="false">(1/(1+CK92))^CJ92</f>
        <v>0.149010917826094</v>
      </c>
      <c r="CM92" s="5" t="n">
        <f aca="false">IF(CJ92=0,0,IF($C92&gt;Eindleeftijd,1,VLOOKUP($C92-1,Ervaringssterfte,3,0)))</f>
        <v>1</v>
      </c>
      <c r="CN92" s="5" t="n">
        <f aca="false">IF(CJ92=0,0,IF($C92&gt;Eindleeftijd,1,VLOOKUP($C92-1,qy,$B92-1-StartjaarTafels+2,0)))</f>
        <v>1</v>
      </c>
      <c r="CO92" s="5" t="n">
        <f aca="false">1-CM92*CN92</f>
        <v>0</v>
      </c>
      <c r="CP92" s="5" t="n">
        <f aca="false">IF($CJ92=0,CO92,CP91*CO92)</f>
        <v>0</v>
      </c>
      <c r="CQ92" s="5" t="n">
        <f aca="false">IF(CJ92=0,0,IF($D92&gt;Eindleeftijd,1,VLOOKUP($D92-1,Ervaringssterfte,4,0)))</f>
        <v>1</v>
      </c>
      <c r="CR92" s="5" t="n">
        <f aca="false">IF(CJ92=0,0,IF($D92&gt;Eindleeftijd,1,VLOOKUP($D92-1,qx,$B92-1-StartjaarTafels+2,0)))</f>
        <v>1</v>
      </c>
      <c r="CS92" s="5" t="n">
        <f aca="false">1-CQ92*CR92</f>
        <v>0</v>
      </c>
      <c r="CT92" s="5" t="n">
        <f aca="false">IF($CJ92=0,CS92,CT91*CS92)</f>
        <v>0</v>
      </c>
      <c r="CU92" s="5" t="n">
        <f aca="false">IF(OR(Methode_partnerpensioen="Bepaald",C92&gt;=Eindleeftijd),1,VLOOKUP(C92-1,Gehuwdheid,3,0))</f>
        <v>1</v>
      </c>
      <c r="CV92" s="5" t="n">
        <f aca="false">$CL92*CT92*I92*G92*CU92</f>
        <v>0</v>
      </c>
      <c r="CW92" s="5" t="n">
        <f aca="false">CP92*CT92*CU92</f>
        <v>0</v>
      </c>
      <c r="CX92" s="5" t="n">
        <f aca="false">CL92*CW92*I92*G92</f>
        <v>0</v>
      </c>
      <c r="CY92" s="9" t="n">
        <f aca="false">CV92-CX92</f>
        <v>0</v>
      </c>
      <c r="CZ92" s="93" t="n">
        <f aca="false">$CL92*CP92*I92*G92</f>
        <v>0</v>
      </c>
      <c r="DA92" s="93" t="n">
        <f aca="false">1-CT92</f>
        <v>1</v>
      </c>
      <c r="DB92" s="93" t="n">
        <f aca="false">CZ92*DA92</f>
        <v>0</v>
      </c>
      <c r="DC92" s="93" t="n">
        <f aca="false">IF(C92=StartLeeftijdJaarUitkering,1,IF($C92 &gt; StartLeeftijdJaarUitkering, DC91*CS92, VLOOKUP($C92,Gehuwdheid,3,0)))</f>
        <v>0</v>
      </c>
      <c r="DD92" s="93" t="n">
        <f aca="false">IF(C92=StartLeeftijdJaarUitkering,1,IF($C92 &gt; StartLeeftijdJaarUitkering, DD91*CS92, VLOOKUP($C92,Gehuwdheid_ongehuwd,3,0)))</f>
        <v>0</v>
      </c>
      <c r="DE92" s="93" t="n">
        <f aca="false">CZ92*(1-DC92)</f>
        <v>0</v>
      </c>
      <c r="DF92" s="93" t="n">
        <f aca="false">CZ92*(1-DD92)</f>
        <v>0</v>
      </c>
    </row>
    <row r="93" customFormat="false" ht="15" hidden="false" customHeight="true" outlineLevel="0" collapsed="false">
      <c r="A93" s="1" t="n">
        <f aca="false">A92+1</f>
        <v>89</v>
      </c>
      <c r="B93" s="1" t="n">
        <f aca="false">IF(A93=1,Berekeningsjaar,B92+1)</f>
        <v>2114</v>
      </c>
      <c r="C93" s="1" t="n">
        <f aca="false">IF(A93=1,LeeftijdJaarBerDatum,C92+1)</f>
        <v>129</v>
      </c>
      <c r="D93" s="1" t="n">
        <f aca="false">C93+Leeftijdsverschil_vm</f>
        <v>131</v>
      </c>
      <c r="E93" s="1" t="n">
        <f aca="false">C93-Leeftijdsverschil_mv</f>
        <v>126</v>
      </c>
      <c r="F93" s="5" t="n">
        <f aca="false">MIN(1,A93/Spreidingsduur)</f>
        <v>1</v>
      </c>
      <c r="G93" s="5" t="n">
        <f aca="false">IF(OR(AND(Coverage="BijzPP_voor",C93&gt;GrensLeeftijdDekking-1),AND(Coverage="BijzPP_na",C93&lt;GrensLeeftijdDekking)),0,IF(IsLevenslang,1,IF(D93&lt;EindLeeftijdJaarUitkering,1,0)))</f>
        <v>0</v>
      </c>
      <c r="H93" s="5" t="n">
        <f aca="false">IF(OR(AND(Coverage="BijzPP_voor",C93&gt;GrensLeeftijdDekking-1),AND(Coverage="BijzPP_na",C93&lt;GrensLeeftijdDekking)),0,IF(IsLevenslang,1,IF(E93&lt;EindLeeftijdJaarUitkering,1,0)))</f>
        <v>0</v>
      </c>
      <c r="I93" s="5" t="n">
        <f aca="false">(IF(StijgendeFunctieMeenemen=SchalingsfactorMeenemen,1,0)+IF(OR(StijgendeFunctieMeenemen,SchalingsfactorMeenemen),IF(StijgendeFunctieMeenemen,F93,0)*IF(SchalingsfactorMeenemen,SchalingsfactorPercentage,1),0))*(1+StijgingDalingUitkering)^(B93-1)</f>
        <v>11.6511607167637</v>
      </c>
      <c r="K93" s="1" t="n">
        <f aca="false">A93</f>
        <v>89</v>
      </c>
      <c r="L93" s="15" t="n">
        <f aca="false">VLOOKUP(K93,RTS,2,0)</f>
        <v>0.0221705494505495</v>
      </c>
      <c r="M93" s="91" t="n">
        <f aca="false">(1/(1+L93))^K93</f>
        <v>0.142043251012855</v>
      </c>
      <c r="N93" s="5" t="n">
        <f aca="false">IF($C93&gt;Eindleeftijd,1,VLOOKUP($C93,Ervaringssterfte,2,0))</f>
        <v>1</v>
      </c>
      <c r="O93" s="5" t="n">
        <f aca="false">IF($C93&gt;Eindleeftijd,1,VLOOKUP($C93,qx,$B93-StartjaarTafels+2,0))</f>
        <v>1</v>
      </c>
      <c r="P93" s="5" t="n">
        <f aca="false">1-N93*O93</f>
        <v>0</v>
      </c>
      <c r="Q93" s="5" t="n">
        <f aca="false">IF($K93=1,P93,Q92*P93)</f>
        <v>0</v>
      </c>
      <c r="R93" s="5" t="n">
        <f aca="false">IF($E93&gt;Eindleeftijd,1,VLOOKUP($E93,Ervaringssterfte,5,0))</f>
        <v>1</v>
      </c>
      <c r="S93" s="74" t="n">
        <f aca="false">IF($E93&gt;Eindleeftijd,1,VLOOKUP($E93,qy,$B93-StartjaarTafels+2,0))</f>
        <v>1</v>
      </c>
      <c r="T93" s="5" t="n">
        <f aca="false">1-R93*S93</f>
        <v>0</v>
      </c>
      <c r="U93" s="5" t="n">
        <f aca="false">IF($K93=1,T93,U92*T93)</f>
        <v>0</v>
      </c>
      <c r="V93" s="5" t="n">
        <f aca="false">$M93*U93*I93*H93</f>
        <v>0</v>
      </c>
      <c r="W93" s="92" t="n">
        <f aca="false">Q93*U93</f>
        <v>0</v>
      </c>
      <c r="X93" s="5" t="n">
        <f aca="false">M93*W93*I93*H93</f>
        <v>0</v>
      </c>
      <c r="Y93" s="9" t="n">
        <f aca="false">V93-X93</f>
        <v>0</v>
      </c>
      <c r="Z93" s="93" t="n">
        <f aca="false">IF(C93=StartLeeftijdJaarUitkering,1,IF(C93 &gt; StartLeeftijdJaarUitkering, Z92*T93, VLOOKUP(C93,Gehuwdheid,2,0)))</f>
        <v>0</v>
      </c>
      <c r="AA93" s="93" t="n">
        <f aca="false">IF(K93=1,0,AC93*(T93))</f>
        <v>0</v>
      </c>
      <c r="AB93" s="93" t="n">
        <f aca="false">(1-P93)*Z93*IF(K93=1,1,Q92)</f>
        <v>0</v>
      </c>
      <c r="AC93" s="93" t="n">
        <f aca="false">IF(K93=1,0,AB92+AA92)</f>
        <v>0</v>
      </c>
      <c r="AD93" s="93" t="n">
        <f aca="false">IF(K93=1,0,AC93*M92*I92*H92)</f>
        <v>0</v>
      </c>
      <c r="AE93" s="93" t="n">
        <f aca="false">$M93*Q93*I93*H93</f>
        <v>0</v>
      </c>
      <c r="AF93" s="93" t="n">
        <f aca="false">1-U93</f>
        <v>1</v>
      </c>
      <c r="AG93" s="93" t="n">
        <f aca="false">AE93*AF93</f>
        <v>0</v>
      </c>
      <c r="AH93" s="93" t="n">
        <f aca="false">IF(C93=StartLeeftijdJaarUitkering,1,IF(C93 &gt; StartLeeftijdJaarUitkering, AH92*T93, VLOOKUP(C93,Gehuwdheid_ongehuwd,2,0)))</f>
        <v>0</v>
      </c>
      <c r="AI93" s="93" t="n">
        <f aca="false">AE93*(1-Z93)</f>
        <v>0</v>
      </c>
      <c r="AJ93" s="93" t="n">
        <f aca="false">AE93*(1-AH93)</f>
        <v>0</v>
      </c>
      <c r="AL93" s="1" t="n">
        <f aca="false">K93-1</f>
        <v>88</v>
      </c>
      <c r="AM93" s="15" t="n">
        <f aca="false">IF(AL93=0,0,VLOOKUP(AL93,RTS,2,0))</f>
        <v>0.0221468681318681</v>
      </c>
      <c r="AN93" s="5" t="n">
        <f aca="false">(1/(1+AM93))^AL93</f>
        <v>0.145488745214144</v>
      </c>
      <c r="AO93" s="5" t="n">
        <f aca="false">IF(AL93=0,0,IF($C93&gt;Eindleeftijd,1,VLOOKUP($C93-1,Ervaringssterfte,2,0)))</f>
        <v>1</v>
      </c>
      <c r="AP93" s="5" t="n">
        <f aca="false">IF(AL93=0,0,IF($C93&gt;Eindleeftijd,1,VLOOKUP($C93-1,qx,$B93-1-StartjaarTafels+2,0)))</f>
        <v>1</v>
      </c>
      <c r="AQ93" s="5" t="n">
        <f aca="false">1-AO93*AP93</f>
        <v>0</v>
      </c>
      <c r="AR93" s="5" t="n">
        <f aca="false">IF($AL93=0,AQ93,AR92*AQ93)</f>
        <v>0</v>
      </c>
      <c r="AS93" s="5" t="n">
        <f aca="false">IF(AL93=0,0,IF($E93&gt;Eindleeftijd,1,VLOOKUP($E93-1,Ervaringssterfte,5,0)))</f>
        <v>1</v>
      </c>
      <c r="AT93" s="5" t="n">
        <f aca="false">IF(AL93=0,0,IF($E93&gt;Eindleeftijd,1,VLOOKUP($E93-1,qy,$B93-1-StartjaarTafels+2,0)))</f>
        <v>1</v>
      </c>
      <c r="AU93" s="5" t="n">
        <f aca="false">1-AS93*AT93</f>
        <v>0</v>
      </c>
      <c r="AV93" s="5" t="n">
        <f aca="false">IF($AL93=0,AU93,AV92*AU93)</f>
        <v>0</v>
      </c>
      <c r="AW93" s="5" t="n">
        <f aca="false">$AN93*AV93*I93*H93</f>
        <v>0</v>
      </c>
      <c r="AX93" s="5" t="n">
        <f aca="false">AR93*AV93</f>
        <v>0</v>
      </c>
      <c r="AY93" s="5" t="n">
        <f aca="false">AN93*AX93*I93*H93</f>
        <v>0</v>
      </c>
      <c r="AZ93" s="9" t="n">
        <f aca="false">AW93-AY93</f>
        <v>0</v>
      </c>
      <c r="BA93" s="93" t="n">
        <f aca="false">$AN93*AR93*I93*H93</f>
        <v>0</v>
      </c>
      <c r="BB93" s="93" t="n">
        <f aca="false">1-AV93</f>
        <v>1</v>
      </c>
      <c r="BC93" s="93" t="n">
        <f aca="false">BA93*BB93</f>
        <v>0</v>
      </c>
      <c r="BD93" s="93" t="n">
        <f aca="false">IF(C93=StartLeeftijdJaarUitkering,1,IF($C93 &gt; StartLeeftijdJaarUitkering, BD92*AU93, VLOOKUP($C93,Gehuwdheid,2,0)))</f>
        <v>0</v>
      </c>
      <c r="BE93" s="93" t="n">
        <f aca="false">IF(C93=StartLeeftijdJaarUitkering,1,IF($C93 &gt; StartLeeftijdJaarUitkering, BE92*AU93, VLOOKUP($C93,Gehuwdheid_ongehuwd,2,0)))</f>
        <v>0</v>
      </c>
      <c r="BF93" s="93" t="n">
        <f aca="false">BA93*(1-BD93)</f>
        <v>0</v>
      </c>
      <c r="BG93" s="93" t="n">
        <f aca="false">BA93*(1-BE93)</f>
        <v>0</v>
      </c>
      <c r="BI93" s="1" t="n">
        <f aca="false">A93</f>
        <v>89</v>
      </c>
      <c r="BJ93" s="15" t="n">
        <f aca="false">VLOOKUP(BI93,RTS,2,0)</f>
        <v>0.0221705494505495</v>
      </c>
      <c r="BK93" s="5" t="n">
        <f aca="false">(1/(1+BJ93))^BI93</f>
        <v>0.142043251012855</v>
      </c>
      <c r="BL93" s="5" t="n">
        <f aca="false">IF($C93&gt;Eindleeftijd,1,VLOOKUP($C93,Ervaringssterfte,3,0))</f>
        <v>1</v>
      </c>
      <c r="BM93" s="5" t="n">
        <f aca="false">IF($C93&gt;Eindleeftijd,1,VLOOKUP($C93,qy,$B93-StartjaarTafels+2,0))</f>
        <v>1</v>
      </c>
      <c r="BN93" s="5" t="n">
        <f aca="false">1-BL93*BM93</f>
        <v>0</v>
      </c>
      <c r="BO93" s="5" t="n">
        <f aca="false">IF($A93=1,BN93,BO92*BN93)</f>
        <v>0</v>
      </c>
      <c r="BP93" s="5" t="n">
        <f aca="false">IF($D93&gt;Eindleeftijd,1,VLOOKUP($D93,Ervaringssterfte,4,0))</f>
        <v>1</v>
      </c>
      <c r="BQ93" s="5" t="n">
        <f aca="false">IF($D93&gt;Eindleeftijd,1,VLOOKUP($D93,qx,$B93-StartjaarTafels+2,0))</f>
        <v>1</v>
      </c>
      <c r="BR93" s="5" t="n">
        <f aca="false">1-BP93*BQ93</f>
        <v>0</v>
      </c>
      <c r="BS93" s="5" t="n">
        <f aca="false">IF($BI93=1,BR93,BS92*BR93)</f>
        <v>0</v>
      </c>
      <c r="BT93" s="5" t="n">
        <f aca="false">$BK93*BS93*I93*G93</f>
        <v>0</v>
      </c>
      <c r="BU93" s="74" t="n">
        <f aca="false">BO93*BS93</f>
        <v>0</v>
      </c>
      <c r="BV93" s="5" t="n">
        <f aca="false">BK93*BU93*I93*G93</f>
        <v>0</v>
      </c>
      <c r="BW93" s="9" t="n">
        <f aca="false">BT93-BV93</f>
        <v>0</v>
      </c>
      <c r="BX93" s="93" t="n">
        <f aca="false">IF(C93=StartLeeftijdJaarUitkering,1,IF(C93 &gt; StartLeeftijdJaarUitkering, BX92*BR93, VLOOKUP(C93,Gehuwdheid,3,0)))</f>
        <v>0</v>
      </c>
      <c r="BY93" s="93" t="n">
        <f aca="false">IF(BI93=1,0,CA93*(BR93))</f>
        <v>0</v>
      </c>
      <c r="BZ93" s="93" t="n">
        <f aca="false">(1-BN93)*BX93*IF(BI93=1,1,BO92)</f>
        <v>0</v>
      </c>
      <c r="CA93" s="93" t="n">
        <f aca="false">IF(BI93=1,0,BZ92+BY92)</f>
        <v>0</v>
      </c>
      <c r="CB93" s="93" t="n">
        <f aca="false">IF(BI93=1,0,CA93*BK92*I92*G92)</f>
        <v>0</v>
      </c>
      <c r="CC93" s="93" t="n">
        <f aca="false">$BK93*BO93*I93*G93</f>
        <v>0</v>
      </c>
      <c r="CD93" s="93" t="n">
        <f aca="false">1-BS93</f>
        <v>1</v>
      </c>
      <c r="CE93" s="93" t="n">
        <f aca="false">CC93*CD93</f>
        <v>0</v>
      </c>
      <c r="CF93" s="93" t="n">
        <f aca="false">IF(C93=StartLeeftijdJaarUitkering,1,IF($C93 &gt; StartLeeftijdJaarUitkering, CF92*BR93, VLOOKUP($C93,Gehuwdheid_ongehuwd,3,0)))</f>
        <v>0</v>
      </c>
      <c r="CG93" s="93" t="n">
        <f aca="false">CC93*(1-BX93)</f>
        <v>0</v>
      </c>
      <c r="CH93" s="93" t="n">
        <f aca="false">CC93*(1-CF93)</f>
        <v>0</v>
      </c>
      <c r="CJ93" s="1" t="n">
        <f aca="false">BI93-1</f>
        <v>88</v>
      </c>
      <c r="CK93" s="15" t="n">
        <f aca="false">IF(CJ93=0,0,VLOOKUP(CJ93,RTS,2,0))</f>
        <v>0.0221468681318681</v>
      </c>
      <c r="CL93" s="5" t="n">
        <f aca="false">(1/(1+CK93))^CJ93</f>
        <v>0.145488745214144</v>
      </c>
      <c r="CM93" s="5" t="n">
        <f aca="false">IF(CJ93=0,0,IF($C93&gt;Eindleeftijd,1,VLOOKUP($C93-1,Ervaringssterfte,3,0)))</f>
        <v>1</v>
      </c>
      <c r="CN93" s="5" t="n">
        <f aca="false">IF(CJ93=0,0,IF($C93&gt;Eindleeftijd,1,VLOOKUP($C93-1,qy,$B93-1-StartjaarTafels+2,0)))</f>
        <v>1</v>
      </c>
      <c r="CO93" s="5" t="n">
        <f aca="false">1-CM93*CN93</f>
        <v>0</v>
      </c>
      <c r="CP93" s="5" t="n">
        <f aca="false">IF($CJ93=0,CO93,CP92*CO93)</f>
        <v>0</v>
      </c>
      <c r="CQ93" s="5" t="n">
        <f aca="false">IF(CJ93=0,0,IF($D93&gt;Eindleeftijd,1,VLOOKUP($D93-1,Ervaringssterfte,4,0)))</f>
        <v>1</v>
      </c>
      <c r="CR93" s="5" t="n">
        <f aca="false">IF(CJ93=0,0,IF($D93&gt;Eindleeftijd,1,VLOOKUP($D93-1,qx,$B93-1-StartjaarTafels+2,0)))</f>
        <v>1</v>
      </c>
      <c r="CS93" s="5" t="n">
        <f aca="false">1-CQ93*CR93</f>
        <v>0</v>
      </c>
      <c r="CT93" s="5" t="n">
        <f aca="false">IF($CJ93=0,CS93,CT92*CS93)</f>
        <v>0</v>
      </c>
      <c r="CU93" s="5" t="n">
        <f aca="false">IF(OR(Methode_partnerpensioen="Bepaald",C93&gt;=Eindleeftijd),1,VLOOKUP(C93-1,Gehuwdheid,3,0))</f>
        <v>1</v>
      </c>
      <c r="CV93" s="5" t="n">
        <f aca="false">$CL93*CT93*I93*G93*CU93</f>
        <v>0</v>
      </c>
      <c r="CW93" s="5" t="n">
        <f aca="false">CP93*CT93*CU93</f>
        <v>0</v>
      </c>
      <c r="CX93" s="5" t="n">
        <f aca="false">CL93*CW93*I93*G93</f>
        <v>0</v>
      </c>
      <c r="CY93" s="9" t="n">
        <f aca="false">CV93-CX93</f>
        <v>0</v>
      </c>
      <c r="CZ93" s="93" t="n">
        <f aca="false">$CL93*CP93*I93*G93</f>
        <v>0</v>
      </c>
      <c r="DA93" s="93" t="n">
        <f aca="false">1-CT93</f>
        <v>1</v>
      </c>
      <c r="DB93" s="93" t="n">
        <f aca="false">CZ93*DA93</f>
        <v>0</v>
      </c>
      <c r="DC93" s="93" t="n">
        <f aca="false">IF(C93=StartLeeftijdJaarUitkering,1,IF($C93 &gt; StartLeeftijdJaarUitkering, DC92*CS93, VLOOKUP($C93,Gehuwdheid,3,0)))</f>
        <v>0</v>
      </c>
      <c r="DD93" s="93" t="n">
        <f aca="false">IF(C93=StartLeeftijdJaarUitkering,1,IF($C93 &gt; StartLeeftijdJaarUitkering, DD92*CS93, VLOOKUP($C93,Gehuwdheid_ongehuwd,3,0)))</f>
        <v>0</v>
      </c>
      <c r="DE93" s="93" t="n">
        <f aca="false">CZ93*(1-DC93)</f>
        <v>0</v>
      </c>
      <c r="DF93" s="93" t="n">
        <f aca="false">CZ93*(1-DD93)</f>
        <v>0</v>
      </c>
    </row>
    <row r="94" customFormat="false" ht="15" hidden="false" customHeight="true" outlineLevel="0" collapsed="false">
      <c r="A94" s="1" t="n">
        <f aca="false">A93+1</f>
        <v>90</v>
      </c>
      <c r="B94" s="1" t="n">
        <f aca="false">IF(A94=1,Berekeningsjaar,B93+1)</f>
        <v>2115</v>
      </c>
      <c r="C94" s="1" t="n">
        <f aca="false">IF(A94=1,LeeftijdJaarBerDatum,C93+1)</f>
        <v>130</v>
      </c>
      <c r="D94" s="1" t="n">
        <f aca="false">C94+Leeftijdsverschil_vm</f>
        <v>132</v>
      </c>
      <c r="E94" s="1" t="n">
        <f aca="false">C94-Leeftijdsverschil_mv</f>
        <v>127</v>
      </c>
      <c r="F94" s="5" t="n">
        <f aca="false">MIN(1,A94/Spreidingsduur)</f>
        <v>1</v>
      </c>
      <c r="G94" s="5" t="n">
        <f aca="false">IF(OR(AND(Coverage="BijzPP_voor",C94&gt;GrensLeeftijdDekking-1),AND(Coverage="BijzPP_na",C94&lt;GrensLeeftijdDekking)),0,IF(IsLevenslang,1,IF(D94&lt;EindLeeftijdJaarUitkering,1,0)))</f>
        <v>0</v>
      </c>
      <c r="H94" s="5" t="n">
        <f aca="false">IF(OR(AND(Coverage="BijzPP_voor",C94&gt;GrensLeeftijdDekking-1),AND(Coverage="BijzPP_na",C94&lt;GrensLeeftijdDekking)),0,IF(IsLevenslang,1,IF(E94&lt;EindLeeftijdJaarUitkering,1,0)))</f>
        <v>0</v>
      </c>
      <c r="I94" s="5" t="n">
        <f aca="false">(IF(StijgendeFunctieMeenemen=SchalingsfactorMeenemen,1,0)+IF(OR(StijgendeFunctieMeenemen,SchalingsfactorMeenemen),IF(StijgendeFunctieMeenemen,F94,0)*IF(SchalingsfactorMeenemen,SchalingsfactorPercentage,1),0))*(1+StijgingDalingUitkering)^(B94-1)</f>
        <v>11.6511607167637</v>
      </c>
      <c r="K94" s="1" t="n">
        <f aca="false">A94</f>
        <v>90</v>
      </c>
      <c r="L94" s="15" t="n">
        <f aca="false">VLOOKUP(K94,RTS,2,0)</f>
        <v>0.0221942307692308</v>
      </c>
      <c r="M94" s="91" t="n">
        <f aca="false">(1/(1+L94))^K94</f>
        <v>0.138672934725382</v>
      </c>
      <c r="N94" s="5" t="n">
        <f aca="false">IF($C94&gt;Eindleeftijd,1,VLOOKUP($C94,Ervaringssterfte,2,0))</f>
        <v>1</v>
      </c>
      <c r="O94" s="5" t="n">
        <f aca="false">IF($C94&gt;Eindleeftijd,1,VLOOKUP($C94,qx,$B94-StartjaarTafels+2,0))</f>
        <v>1</v>
      </c>
      <c r="P94" s="5" t="n">
        <f aca="false">1-N94*O94</f>
        <v>0</v>
      </c>
      <c r="Q94" s="5" t="n">
        <f aca="false">IF($K94=1,P94,Q93*P94)</f>
        <v>0</v>
      </c>
      <c r="R94" s="5" t="n">
        <f aca="false">IF($E94&gt;Eindleeftijd,1,VLOOKUP($E94,Ervaringssterfte,5,0))</f>
        <v>1</v>
      </c>
      <c r="S94" s="74" t="n">
        <f aca="false">IF($E94&gt;Eindleeftijd,1,VLOOKUP($E94,qy,$B94-StartjaarTafels+2,0))</f>
        <v>1</v>
      </c>
      <c r="T94" s="5" t="n">
        <f aca="false">1-R94*S94</f>
        <v>0</v>
      </c>
      <c r="U94" s="5" t="n">
        <f aca="false">IF($K94=1,T94,U93*T94)</f>
        <v>0</v>
      </c>
      <c r="V94" s="5" t="n">
        <f aca="false">$M94*U94*I94*H94</f>
        <v>0</v>
      </c>
      <c r="W94" s="92" t="n">
        <f aca="false">Q94*U94</f>
        <v>0</v>
      </c>
      <c r="X94" s="5" t="n">
        <f aca="false">M94*W94*I94*H94</f>
        <v>0</v>
      </c>
      <c r="Y94" s="9" t="n">
        <f aca="false">V94-X94</f>
        <v>0</v>
      </c>
      <c r="Z94" s="93" t="n">
        <f aca="false">IF(C94=StartLeeftijdJaarUitkering,1,IF(C94 &gt; StartLeeftijdJaarUitkering, Z93*T94, VLOOKUP(C94,Gehuwdheid,2,0)))</f>
        <v>0</v>
      </c>
      <c r="AA94" s="93" t="n">
        <f aca="false">IF(K94=1,0,AC94*(T94))</f>
        <v>0</v>
      </c>
      <c r="AB94" s="93" t="n">
        <f aca="false">(1-P94)*Z94*IF(K94=1,1,Q93)</f>
        <v>0</v>
      </c>
      <c r="AC94" s="93" t="n">
        <f aca="false">IF(K94=1,0,AB93+AA93)</f>
        <v>0</v>
      </c>
      <c r="AD94" s="93" t="n">
        <f aca="false">IF(K94=1,0,AC94*M93*I93*H93)</f>
        <v>0</v>
      </c>
      <c r="AE94" s="93" t="n">
        <f aca="false">$M94*Q94*I94*H94</f>
        <v>0</v>
      </c>
      <c r="AF94" s="93" t="n">
        <f aca="false">1-U94</f>
        <v>1</v>
      </c>
      <c r="AG94" s="93" t="n">
        <f aca="false">AE94*AF94</f>
        <v>0</v>
      </c>
      <c r="AH94" s="93" t="n">
        <f aca="false">IF(C94=StartLeeftijdJaarUitkering,1,IF(C94 &gt; StartLeeftijdJaarUitkering, AH93*T94, VLOOKUP(C94,Gehuwdheid_ongehuwd,2,0)))</f>
        <v>0</v>
      </c>
      <c r="AI94" s="93" t="n">
        <f aca="false">AE94*(1-Z94)</f>
        <v>0</v>
      </c>
      <c r="AJ94" s="93" t="n">
        <f aca="false">AE94*(1-AH94)</f>
        <v>0</v>
      </c>
      <c r="AL94" s="1" t="n">
        <f aca="false">K94-1</f>
        <v>89</v>
      </c>
      <c r="AM94" s="15" t="n">
        <f aca="false">IF(AL94=0,0,VLOOKUP(AL94,RTS,2,0))</f>
        <v>0.0221705494505495</v>
      </c>
      <c r="AN94" s="5" t="n">
        <f aca="false">(1/(1+AM94))^AL94</f>
        <v>0.142043251012855</v>
      </c>
      <c r="AO94" s="5" t="n">
        <f aca="false">IF(AL94=0,0,IF($C94&gt;Eindleeftijd,1,VLOOKUP($C94-1,Ervaringssterfte,2,0)))</f>
        <v>1</v>
      </c>
      <c r="AP94" s="5" t="n">
        <f aca="false">IF(AL94=0,0,IF($C94&gt;Eindleeftijd,1,VLOOKUP($C94-1,qx,$B94-1-StartjaarTafels+2,0)))</f>
        <v>1</v>
      </c>
      <c r="AQ94" s="5" t="n">
        <f aca="false">1-AO94*AP94</f>
        <v>0</v>
      </c>
      <c r="AR94" s="5" t="n">
        <f aca="false">IF($AL94=0,AQ94,AR93*AQ94)</f>
        <v>0</v>
      </c>
      <c r="AS94" s="5" t="n">
        <f aca="false">IF(AL94=0,0,IF($E94&gt;Eindleeftijd,1,VLOOKUP($E94-1,Ervaringssterfte,5,0)))</f>
        <v>1</v>
      </c>
      <c r="AT94" s="5" t="n">
        <f aca="false">IF(AL94=0,0,IF($E94&gt;Eindleeftijd,1,VLOOKUP($E94-1,qy,$B94-1-StartjaarTafels+2,0)))</f>
        <v>1</v>
      </c>
      <c r="AU94" s="5" t="n">
        <f aca="false">1-AS94*AT94</f>
        <v>0</v>
      </c>
      <c r="AV94" s="5" t="n">
        <f aca="false">IF($AL94=0,AU94,AV93*AU94)</f>
        <v>0</v>
      </c>
      <c r="AW94" s="5" t="n">
        <f aca="false">$AN94*AV94*I94*H94</f>
        <v>0</v>
      </c>
      <c r="AX94" s="5" t="n">
        <f aca="false">AR94*AV94</f>
        <v>0</v>
      </c>
      <c r="AY94" s="5" t="n">
        <f aca="false">AN94*AX94*I94*H94</f>
        <v>0</v>
      </c>
      <c r="AZ94" s="9" t="n">
        <f aca="false">AW94-AY94</f>
        <v>0</v>
      </c>
      <c r="BA94" s="93" t="n">
        <f aca="false">$AN94*AR94*I94*H94</f>
        <v>0</v>
      </c>
      <c r="BB94" s="93" t="n">
        <f aca="false">1-AV94</f>
        <v>1</v>
      </c>
      <c r="BC94" s="93" t="n">
        <f aca="false">BA94*BB94</f>
        <v>0</v>
      </c>
      <c r="BD94" s="93" t="n">
        <f aca="false">IF(C94=StartLeeftijdJaarUitkering,1,IF($C94 &gt; StartLeeftijdJaarUitkering, BD93*AU94, VLOOKUP($C94,Gehuwdheid,2,0)))</f>
        <v>0</v>
      </c>
      <c r="BE94" s="93" t="n">
        <f aca="false">IF(C94=StartLeeftijdJaarUitkering,1,IF($C94 &gt; StartLeeftijdJaarUitkering, BE93*AU94, VLOOKUP($C94,Gehuwdheid_ongehuwd,2,0)))</f>
        <v>0</v>
      </c>
      <c r="BF94" s="93" t="n">
        <f aca="false">BA94*(1-BD94)</f>
        <v>0</v>
      </c>
      <c r="BG94" s="93" t="n">
        <f aca="false">BA94*(1-BE94)</f>
        <v>0</v>
      </c>
      <c r="BI94" s="1" t="n">
        <f aca="false">A94</f>
        <v>90</v>
      </c>
      <c r="BJ94" s="15" t="n">
        <f aca="false">VLOOKUP(BI94,RTS,2,0)</f>
        <v>0.0221942307692308</v>
      </c>
      <c r="BK94" s="5" t="n">
        <f aca="false">(1/(1+BJ94))^BI94</f>
        <v>0.138672934725382</v>
      </c>
      <c r="BL94" s="5" t="n">
        <f aca="false">IF($C94&gt;Eindleeftijd,1,VLOOKUP($C94,Ervaringssterfte,3,0))</f>
        <v>1</v>
      </c>
      <c r="BM94" s="5" t="n">
        <f aca="false">IF($C94&gt;Eindleeftijd,1,VLOOKUP($C94,qy,$B94-StartjaarTafels+2,0))</f>
        <v>1</v>
      </c>
      <c r="BN94" s="5" t="n">
        <f aca="false">1-BL94*BM94</f>
        <v>0</v>
      </c>
      <c r="BO94" s="5" t="n">
        <f aca="false">IF($A94=1,BN94,BO93*BN94)</f>
        <v>0</v>
      </c>
      <c r="BP94" s="5" t="n">
        <f aca="false">IF($D94&gt;Eindleeftijd,1,VLOOKUP($D94,Ervaringssterfte,4,0))</f>
        <v>1</v>
      </c>
      <c r="BQ94" s="5" t="n">
        <f aca="false">IF($D94&gt;Eindleeftijd,1,VLOOKUP($D94,qx,$B94-StartjaarTafels+2,0))</f>
        <v>1</v>
      </c>
      <c r="BR94" s="5" t="n">
        <f aca="false">1-BP94*BQ94</f>
        <v>0</v>
      </c>
      <c r="BS94" s="5" t="n">
        <f aca="false">IF($BI94=1,BR94,BS93*BR94)</f>
        <v>0</v>
      </c>
      <c r="BT94" s="5" t="n">
        <f aca="false">$BK94*BS94*I94*G94</f>
        <v>0</v>
      </c>
      <c r="BU94" s="74" t="n">
        <f aca="false">BO94*BS94</f>
        <v>0</v>
      </c>
      <c r="BV94" s="5" t="n">
        <f aca="false">BK94*BU94*I94*G94</f>
        <v>0</v>
      </c>
      <c r="BW94" s="9" t="n">
        <f aca="false">BT94-BV94</f>
        <v>0</v>
      </c>
      <c r="BX94" s="93" t="n">
        <f aca="false">IF(C94=StartLeeftijdJaarUitkering,1,IF(C94 &gt; StartLeeftijdJaarUitkering, BX93*BR94, VLOOKUP(C94,Gehuwdheid,3,0)))</f>
        <v>0</v>
      </c>
      <c r="BY94" s="93" t="n">
        <f aca="false">IF(BI94=1,0,CA94*(BR94))</f>
        <v>0</v>
      </c>
      <c r="BZ94" s="93" t="n">
        <f aca="false">(1-BN94)*BX94*IF(BI94=1,1,BO93)</f>
        <v>0</v>
      </c>
      <c r="CA94" s="93" t="n">
        <f aca="false">IF(BI94=1,0,BZ93+BY93)</f>
        <v>0</v>
      </c>
      <c r="CB94" s="93" t="n">
        <f aca="false">IF(BI94=1,0,CA94*BK93*I93*G93)</f>
        <v>0</v>
      </c>
      <c r="CC94" s="93" t="n">
        <f aca="false">$BK94*BO94*I94*G94</f>
        <v>0</v>
      </c>
      <c r="CD94" s="93" t="n">
        <f aca="false">1-BS94</f>
        <v>1</v>
      </c>
      <c r="CE94" s="93" t="n">
        <f aca="false">CC94*CD94</f>
        <v>0</v>
      </c>
      <c r="CF94" s="93" t="n">
        <f aca="false">IF(C94=StartLeeftijdJaarUitkering,1,IF($C94 &gt; StartLeeftijdJaarUitkering, CF93*BR94, VLOOKUP($C94,Gehuwdheid_ongehuwd,3,0)))</f>
        <v>0</v>
      </c>
      <c r="CG94" s="93" t="n">
        <f aca="false">CC94*(1-BX94)</f>
        <v>0</v>
      </c>
      <c r="CH94" s="93" t="n">
        <f aca="false">CC94*(1-CF94)</f>
        <v>0</v>
      </c>
      <c r="CJ94" s="1" t="n">
        <f aca="false">BI94-1</f>
        <v>89</v>
      </c>
      <c r="CK94" s="15" t="n">
        <f aca="false">IF(CJ94=0,0,VLOOKUP(CJ94,RTS,2,0))</f>
        <v>0.0221705494505495</v>
      </c>
      <c r="CL94" s="5" t="n">
        <f aca="false">(1/(1+CK94))^CJ94</f>
        <v>0.142043251012855</v>
      </c>
      <c r="CM94" s="5" t="n">
        <f aca="false">IF(CJ94=0,0,IF($C94&gt;Eindleeftijd,1,VLOOKUP($C94-1,Ervaringssterfte,3,0)))</f>
        <v>1</v>
      </c>
      <c r="CN94" s="5" t="n">
        <f aca="false">IF(CJ94=0,0,IF($C94&gt;Eindleeftijd,1,VLOOKUP($C94-1,qy,$B94-1-StartjaarTafels+2,0)))</f>
        <v>1</v>
      </c>
      <c r="CO94" s="5" t="n">
        <f aca="false">1-CM94*CN94</f>
        <v>0</v>
      </c>
      <c r="CP94" s="5" t="n">
        <f aca="false">IF($CJ94=0,CO94,CP93*CO94)</f>
        <v>0</v>
      </c>
      <c r="CQ94" s="5" t="n">
        <f aca="false">IF(CJ94=0,0,IF($D94&gt;Eindleeftijd,1,VLOOKUP($D94-1,Ervaringssterfte,4,0)))</f>
        <v>1</v>
      </c>
      <c r="CR94" s="5" t="n">
        <f aca="false">IF(CJ94=0,0,IF($D94&gt;Eindleeftijd,1,VLOOKUP($D94-1,qx,$B94-1-StartjaarTafels+2,0)))</f>
        <v>1</v>
      </c>
      <c r="CS94" s="5" t="n">
        <f aca="false">1-CQ94*CR94</f>
        <v>0</v>
      </c>
      <c r="CT94" s="5" t="n">
        <f aca="false">IF($CJ94=0,CS94,CT93*CS94)</f>
        <v>0</v>
      </c>
      <c r="CU94" s="5" t="n">
        <f aca="false">IF(OR(Methode_partnerpensioen="Bepaald",C94&gt;=Eindleeftijd),1,VLOOKUP(C94-1,Gehuwdheid,3,0))</f>
        <v>1</v>
      </c>
      <c r="CV94" s="5" t="n">
        <f aca="false">$CL94*CT94*I94*G94*CU94</f>
        <v>0</v>
      </c>
      <c r="CW94" s="5" t="n">
        <f aca="false">CP94*CT94*CU94</f>
        <v>0</v>
      </c>
      <c r="CX94" s="5" t="n">
        <f aca="false">CL94*CW94*I94*G94</f>
        <v>0</v>
      </c>
      <c r="CY94" s="9" t="n">
        <f aca="false">CV94-CX94</f>
        <v>0</v>
      </c>
      <c r="CZ94" s="93" t="n">
        <f aca="false">$CL94*CP94*I94*G94</f>
        <v>0</v>
      </c>
      <c r="DA94" s="93" t="n">
        <f aca="false">1-CT94</f>
        <v>1</v>
      </c>
      <c r="DB94" s="93" t="n">
        <f aca="false">CZ94*DA94</f>
        <v>0</v>
      </c>
      <c r="DC94" s="93" t="n">
        <f aca="false">IF(C94=StartLeeftijdJaarUitkering,1,IF($C94 &gt; StartLeeftijdJaarUitkering, DC93*CS94, VLOOKUP($C94,Gehuwdheid,3,0)))</f>
        <v>0</v>
      </c>
      <c r="DD94" s="93" t="n">
        <f aca="false">IF(C94=StartLeeftijdJaarUitkering,1,IF($C94 &gt; StartLeeftijdJaarUitkering, DD93*CS94, VLOOKUP($C94,Gehuwdheid_ongehuwd,3,0)))</f>
        <v>0</v>
      </c>
      <c r="DE94" s="93" t="n">
        <f aca="false">CZ94*(1-DC94)</f>
        <v>0</v>
      </c>
      <c r="DF94" s="93" t="n">
        <f aca="false">CZ94*(1-DD94)</f>
        <v>0</v>
      </c>
    </row>
    <row r="95" customFormat="false" ht="15" hidden="false" customHeight="true" outlineLevel="0" collapsed="false">
      <c r="A95" s="1" t="n">
        <f aca="false">A94+1</f>
        <v>91</v>
      </c>
      <c r="B95" s="1" t="n">
        <f aca="false">IF(A95=1,Berekeningsjaar,B94+1)</f>
        <v>2116</v>
      </c>
      <c r="C95" s="1" t="n">
        <f aca="false">IF(A95=1,LeeftijdJaarBerDatum,C94+1)</f>
        <v>131</v>
      </c>
      <c r="D95" s="1" t="n">
        <f aca="false">C95+Leeftijdsverschil_vm</f>
        <v>133</v>
      </c>
      <c r="E95" s="1" t="n">
        <f aca="false">C95-Leeftijdsverschil_mv</f>
        <v>128</v>
      </c>
      <c r="F95" s="5" t="n">
        <f aca="false">MIN(1,A95/Spreidingsduur)</f>
        <v>1</v>
      </c>
      <c r="G95" s="5" t="n">
        <f aca="false">IF(OR(AND(Coverage="BijzPP_voor",C95&gt;GrensLeeftijdDekking-1),AND(Coverage="BijzPP_na",C95&lt;GrensLeeftijdDekking)),0,IF(IsLevenslang,1,IF(D95&lt;EindLeeftijdJaarUitkering,1,0)))</f>
        <v>0</v>
      </c>
      <c r="H95" s="5" t="n">
        <f aca="false">IF(OR(AND(Coverage="BijzPP_voor",C95&gt;GrensLeeftijdDekking-1),AND(Coverage="BijzPP_na",C95&lt;GrensLeeftijdDekking)),0,IF(IsLevenslang,1,IF(E95&lt;EindLeeftijdJaarUitkering,1,0)))</f>
        <v>0</v>
      </c>
      <c r="I95" s="5" t="n">
        <f aca="false">(IF(StijgendeFunctieMeenemen=SchalingsfactorMeenemen,1,0)+IF(OR(StijgendeFunctieMeenemen,SchalingsfactorMeenemen),IF(StijgendeFunctieMeenemen,F95,0)*IF(SchalingsfactorMeenemen,SchalingsfactorPercentage,1),0))*(1+StijgingDalingUitkering)^(B95-1)</f>
        <v>11.6511607167637</v>
      </c>
      <c r="K95" s="1" t="n">
        <f aca="false">A95</f>
        <v>91</v>
      </c>
      <c r="L95" s="15" t="n">
        <f aca="false">VLOOKUP(K95,RTS,2,0)</f>
        <v>0.0222179120879121</v>
      </c>
      <c r="M95" s="91" t="n">
        <f aca="false">(1/(1+L95))^K95</f>
        <v>0.135376321092291</v>
      </c>
      <c r="N95" s="5" t="n">
        <f aca="false">IF($C95&gt;Eindleeftijd,1,VLOOKUP($C95,Ervaringssterfte,2,0))</f>
        <v>1</v>
      </c>
      <c r="O95" s="5" t="n">
        <f aca="false">IF($C95&gt;Eindleeftijd,1,VLOOKUP($C95,qx,$B95-StartjaarTafels+2,0))</f>
        <v>1</v>
      </c>
      <c r="P95" s="5" t="n">
        <f aca="false">1-N95*O95</f>
        <v>0</v>
      </c>
      <c r="Q95" s="5" t="n">
        <f aca="false">IF($K95=1,P95,Q94*P95)</f>
        <v>0</v>
      </c>
      <c r="R95" s="5" t="n">
        <f aca="false">IF($E95&gt;Eindleeftijd,1,VLOOKUP($E95,Ervaringssterfte,5,0))</f>
        <v>1</v>
      </c>
      <c r="S95" s="74" t="n">
        <f aca="false">IF($E95&gt;Eindleeftijd,1,VLOOKUP($E95,qy,$B95-StartjaarTafels+2,0))</f>
        <v>1</v>
      </c>
      <c r="T95" s="5" t="n">
        <f aca="false">1-R95*S95</f>
        <v>0</v>
      </c>
      <c r="U95" s="5" t="n">
        <f aca="false">IF($K95=1,T95,U94*T95)</f>
        <v>0</v>
      </c>
      <c r="V95" s="5" t="n">
        <f aca="false">$M95*U95*I95*H95</f>
        <v>0</v>
      </c>
      <c r="W95" s="92" t="n">
        <f aca="false">Q95*U95</f>
        <v>0</v>
      </c>
      <c r="X95" s="5" t="n">
        <f aca="false">M95*W95*I95*H95</f>
        <v>0</v>
      </c>
      <c r="Y95" s="9" t="n">
        <f aca="false">V95-X95</f>
        <v>0</v>
      </c>
      <c r="Z95" s="93" t="n">
        <f aca="false">IF(C95=StartLeeftijdJaarUitkering,1,IF(C95 &gt; StartLeeftijdJaarUitkering, Z94*T95, VLOOKUP(C95,Gehuwdheid,2,0)))</f>
        <v>0</v>
      </c>
      <c r="AA95" s="93" t="n">
        <f aca="false">IF(K95=1,0,AC95*(T95))</f>
        <v>0</v>
      </c>
      <c r="AB95" s="93" t="n">
        <f aca="false">(1-P95)*Z95*IF(K95=1,1,Q94)</f>
        <v>0</v>
      </c>
      <c r="AC95" s="93" t="n">
        <f aca="false">IF(K95=1,0,AB94+AA94)</f>
        <v>0</v>
      </c>
      <c r="AD95" s="93" t="n">
        <f aca="false">IF(K95=1,0,AC95*M94*I94*H94)</f>
        <v>0</v>
      </c>
      <c r="AE95" s="93" t="n">
        <f aca="false">$M95*Q95*I95*H95</f>
        <v>0</v>
      </c>
      <c r="AF95" s="93" t="n">
        <f aca="false">1-U95</f>
        <v>1</v>
      </c>
      <c r="AG95" s="93" t="n">
        <f aca="false">AE95*AF95</f>
        <v>0</v>
      </c>
      <c r="AH95" s="93" t="n">
        <f aca="false">IF(C95=StartLeeftijdJaarUitkering,1,IF(C95 &gt; StartLeeftijdJaarUitkering, AH94*T95, VLOOKUP(C95,Gehuwdheid_ongehuwd,2,0)))</f>
        <v>0</v>
      </c>
      <c r="AI95" s="93" t="n">
        <f aca="false">AE95*(1-Z95)</f>
        <v>0</v>
      </c>
      <c r="AJ95" s="93" t="n">
        <f aca="false">AE95*(1-AH95)</f>
        <v>0</v>
      </c>
      <c r="AL95" s="1" t="n">
        <f aca="false">K95-1</f>
        <v>90</v>
      </c>
      <c r="AM95" s="15" t="n">
        <f aca="false">IF(AL95=0,0,VLOOKUP(AL95,RTS,2,0))</f>
        <v>0.0221942307692308</v>
      </c>
      <c r="AN95" s="5" t="n">
        <f aca="false">(1/(1+AM95))^AL95</f>
        <v>0.138672934725382</v>
      </c>
      <c r="AO95" s="5" t="n">
        <f aca="false">IF(AL95=0,0,IF($C95&gt;Eindleeftijd,1,VLOOKUP($C95-1,Ervaringssterfte,2,0)))</f>
        <v>1</v>
      </c>
      <c r="AP95" s="5" t="n">
        <f aca="false">IF(AL95=0,0,IF($C95&gt;Eindleeftijd,1,VLOOKUP($C95-1,qx,$B95-1-StartjaarTafels+2,0)))</f>
        <v>1</v>
      </c>
      <c r="AQ95" s="5" t="n">
        <f aca="false">1-AO95*AP95</f>
        <v>0</v>
      </c>
      <c r="AR95" s="5" t="n">
        <f aca="false">IF($AL95=0,AQ95,AR94*AQ95)</f>
        <v>0</v>
      </c>
      <c r="AS95" s="5" t="n">
        <f aca="false">IF(AL95=0,0,IF($E95&gt;Eindleeftijd,1,VLOOKUP($E95-1,Ervaringssterfte,5,0)))</f>
        <v>1</v>
      </c>
      <c r="AT95" s="5" t="n">
        <f aca="false">IF(AL95=0,0,IF($E95&gt;Eindleeftijd,1,VLOOKUP($E95-1,qy,$B95-1-StartjaarTafels+2,0)))</f>
        <v>1</v>
      </c>
      <c r="AU95" s="5" t="n">
        <f aca="false">1-AS95*AT95</f>
        <v>0</v>
      </c>
      <c r="AV95" s="5" t="n">
        <f aca="false">IF($AL95=0,AU95,AV94*AU95)</f>
        <v>0</v>
      </c>
      <c r="AW95" s="5" t="n">
        <f aca="false">$AN95*AV95*I95*H95</f>
        <v>0</v>
      </c>
      <c r="AX95" s="5" t="n">
        <f aca="false">AR95*AV95</f>
        <v>0</v>
      </c>
      <c r="AY95" s="5" t="n">
        <f aca="false">AN95*AX95*I95*H95</f>
        <v>0</v>
      </c>
      <c r="AZ95" s="9" t="n">
        <f aca="false">AW95-AY95</f>
        <v>0</v>
      </c>
      <c r="BA95" s="93" t="n">
        <f aca="false">$AN95*AR95*I95*H95</f>
        <v>0</v>
      </c>
      <c r="BB95" s="93" t="n">
        <f aca="false">1-AV95</f>
        <v>1</v>
      </c>
      <c r="BC95" s="93" t="n">
        <f aca="false">BA95*BB95</f>
        <v>0</v>
      </c>
      <c r="BD95" s="93" t="n">
        <f aca="false">IF(C95=StartLeeftijdJaarUitkering,1,IF($C95 &gt; StartLeeftijdJaarUitkering, BD94*AU95, VLOOKUP($C95,Gehuwdheid,2,0)))</f>
        <v>0</v>
      </c>
      <c r="BE95" s="93" t="n">
        <f aca="false">IF(C95=StartLeeftijdJaarUitkering,1,IF($C95 &gt; StartLeeftijdJaarUitkering, BE94*AU95, VLOOKUP($C95,Gehuwdheid_ongehuwd,2,0)))</f>
        <v>0</v>
      </c>
      <c r="BF95" s="93" t="n">
        <f aca="false">BA95*(1-BD95)</f>
        <v>0</v>
      </c>
      <c r="BG95" s="93" t="n">
        <f aca="false">BA95*(1-BE95)</f>
        <v>0</v>
      </c>
      <c r="BI95" s="1" t="n">
        <f aca="false">A95</f>
        <v>91</v>
      </c>
      <c r="BJ95" s="15" t="n">
        <f aca="false">VLOOKUP(BI95,RTS,2,0)</f>
        <v>0.0222179120879121</v>
      </c>
      <c r="BK95" s="5" t="n">
        <f aca="false">(1/(1+BJ95))^BI95</f>
        <v>0.135376321092291</v>
      </c>
      <c r="BL95" s="5" t="n">
        <f aca="false">IF($C95&gt;Eindleeftijd,1,VLOOKUP($C95,Ervaringssterfte,3,0))</f>
        <v>1</v>
      </c>
      <c r="BM95" s="5" t="n">
        <f aca="false">IF($C95&gt;Eindleeftijd,1,VLOOKUP($C95,qy,$B95-StartjaarTafels+2,0))</f>
        <v>1</v>
      </c>
      <c r="BN95" s="5" t="n">
        <f aca="false">1-BL95*BM95</f>
        <v>0</v>
      </c>
      <c r="BO95" s="5" t="n">
        <f aca="false">IF($A95=1,BN95,BO94*BN95)</f>
        <v>0</v>
      </c>
      <c r="BP95" s="5" t="n">
        <f aca="false">IF($D95&gt;Eindleeftijd,1,VLOOKUP($D95,Ervaringssterfte,4,0))</f>
        <v>1</v>
      </c>
      <c r="BQ95" s="5" t="n">
        <f aca="false">IF($D95&gt;Eindleeftijd,1,VLOOKUP($D95,qx,$B95-StartjaarTafels+2,0))</f>
        <v>1</v>
      </c>
      <c r="BR95" s="5" t="n">
        <f aca="false">1-BP95*BQ95</f>
        <v>0</v>
      </c>
      <c r="BS95" s="5" t="n">
        <f aca="false">IF($BI95=1,BR95,BS94*BR95)</f>
        <v>0</v>
      </c>
      <c r="BT95" s="5" t="n">
        <f aca="false">$BK95*BS95*I95*G95</f>
        <v>0</v>
      </c>
      <c r="BU95" s="74" t="n">
        <f aca="false">BO95*BS95</f>
        <v>0</v>
      </c>
      <c r="BV95" s="5" t="n">
        <f aca="false">BK95*BU95*I95*G95</f>
        <v>0</v>
      </c>
      <c r="BW95" s="9" t="n">
        <f aca="false">BT95-BV95</f>
        <v>0</v>
      </c>
      <c r="BX95" s="93" t="n">
        <f aca="false">IF(C95=StartLeeftijdJaarUitkering,1,IF(C95 &gt; StartLeeftijdJaarUitkering, BX94*BR95, VLOOKUP(C95,Gehuwdheid,3,0)))</f>
        <v>0</v>
      </c>
      <c r="BY95" s="93" t="n">
        <f aca="false">IF(BI95=1,0,CA95*(BR95))</f>
        <v>0</v>
      </c>
      <c r="BZ95" s="93" t="n">
        <f aca="false">(1-BN95)*BX95*IF(BI95=1,1,BO94)</f>
        <v>0</v>
      </c>
      <c r="CA95" s="93" t="n">
        <f aca="false">IF(BI95=1,0,BZ94+BY94)</f>
        <v>0</v>
      </c>
      <c r="CB95" s="93" t="n">
        <f aca="false">IF(BI95=1,0,CA95*BK94*I94*G94)</f>
        <v>0</v>
      </c>
      <c r="CC95" s="93" t="n">
        <f aca="false">$BK95*BO95*I95*G95</f>
        <v>0</v>
      </c>
      <c r="CD95" s="93" t="n">
        <f aca="false">1-BS95</f>
        <v>1</v>
      </c>
      <c r="CE95" s="93" t="n">
        <f aca="false">CC95*CD95</f>
        <v>0</v>
      </c>
      <c r="CF95" s="93" t="n">
        <f aca="false">IF(C95=StartLeeftijdJaarUitkering,1,IF($C95 &gt; StartLeeftijdJaarUitkering, CF94*BR95, VLOOKUP($C95,Gehuwdheid_ongehuwd,3,0)))</f>
        <v>0</v>
      </c>
      <c r="CG95" s="93" t="n">
        <f aca="false">CC95*(1-BX95)</f>
        <v>0</v>
      </c>
      <c r="CH95" s="93" t="n">
        <f aca="false">CC95*(1-CF95)</f>
        <v>0</v>
      </c>
      <c r="CJ95" s="1" t="n">
        <f aca="false">BI95-1</f>
        <v>90</v>
      </c>
      <c r="CK95" s="15" t="n">
        <f aca="false">IF(CJ95=0,0,VLOOKUP(CJ95,RTS,2,0))</f>
        <v>0.0221942307692308</v>
      </c>
      <c r="CL95" s="5" t="n">
        <f aca="false">(1/(1+CK95))^CJ95</f>
        <v>0.138672934725382</v>
      </c>
      <c r="CM95" s="5" t="n">
        <f aca="false">IF(CJ95=0,0,IF($C95&gt;Eindleeftijd,1,VLOOKUP($C95-1,Ervaringssterfte,3,0)))</f>
        <v>1</v>
      </c>
      <c r="CN95" s="5" t="n">
        <f aca="false">IF(CJ95=0,0,IF($C95&gt;Eindleeftijd,1,VLOOKUP($C95-1,qy,$B95-1-StartjaarTafels+2,0)))</f>
        <v>1</v>
      </c>
      <c r="CO95" s="5" t="n">
        <f aca="false">1-CM95*CN95</f>
        <v>0</v>
      </c>
      <c r="CP95" s="5" t="n">
        <f aca="false">IF($CJ95=0,CO95,CP94*CO95)</f>
        <v>0</v>
      </c>
      <c r="CQ95" s="5" t="n">
        <f aca="false">IF(CJ95=0,0,IF($D95&gt;Eindleeftijd,1,VLOOKUP($D95-1,Ervaringssterfte,4,0)))</f>
        <v>1</v>
      </c>
      <c r="CR95" s="5" t="n">
        <f aca="false">IF(CJ95=0,0,IF($D95&gt;Eindleeftijd,1,VLOOKUP($D95-1,qx,$B95-1-StartjaarTafels+2,0)))</f>
        <v>1</v>
      </c>
      <c r="CS95" s="5" t="n">
        <f aca="false">1-CQ95*CR95</f>
        <v>0</v>
      </c>
      <c r="CT95" s="5" t="n">
        <f aca="false">IF($CJ95=0,CS95,CT94*CS95)</f>
        <v>0</v>
      </c>
      <c r="CU95" s="5" t="n">
        <f aca="false">IF(OR(Methode_partnerpensioen="Bepaald",C95&gt;=Eindleeftijd),1,VLOOKUP(C95-1,Gehuwdheid,3,0))</f>
        <v>1</v>
      </c>
      <c r="CV95" s="5" t="n">
        <f aca="false">$CL95*CT95*I95*G95*CU95</f>
        <v>0</v>
      </c>
      <c r="CW95" s="5" t="n">
        <f aca="false">CP95*CT95*CU95</f>
        <v>0</v>
      </c>
      <c r="CX95" s="5" t="n">
        <f aca="false">CL95*CW95*I95*G95</f>
        <v>0</v>
      </c>
      <c r="CY95" s="9" t="n">
        <f aca="false">CV95-CX95</f>
        <v>0</v>
      </c>
      <c r="CZ95" s="93" t="n">
        <f aca="false">$CL95*CP95*I95*G95</f>
        <v>0</v>
      </c>
      <c r="DA95" s="93" t="n">
        <f aca="false">1-CT95</f>
        <v>1</v>
      </c>
      <c r="DB95" s="93" t="n">
        <f aca="false">CZ95*DA95</f>
        <v>0</v>
      </c>
      <c r="DC95" s="93" t="n">
        <f aca="false">IF(C95=StartLeeftijdJaarUitkering,1,IF($C95 &gt; StartLeeftijdJaarUitkering, DC94*CS95, VLOOKUP($C95,Gehuwdheid,3,0)))</f>
        <v>0</v>
      </c>
      <c r="DD95" s="93" t="n">
        <f aca="false">IF(C95=StartLeeftijdJaarUitkering,1,IF($C95 &gt; StartLeeftijdJaarUitkering, DD94*CS95, VLOOKUP($C95,Gehuwdheid_ongehuwd,3,0)))</f>
        <v>0</v>
      </c>
      <c r="DE95" s="93" t="n">
        <f aca="false">CZ95*(1-DC95)</f>
        <v>0</v>
      </c>
      <c r="DF95" s="93" t="n">
        <f aca="false">CZ95*(1-DD95)</f>
        <v>0</v>
      </c>
    </row>
    <row r="96" customFormat="false" ht="15" hidden="false" customHeight="true" outlineLevel="0" collapsed="false">
      <c r="A96" s="1" t="n">
        <f aca="false">A95+1</f>
        <v>92</v>
      </c>
      <c r="B96" s="1" t="n">
        <f aca="false">IF(A96=1,Berekeningsjaar,B95+1)</f>
        <v>2117</v>
      </c>
      <c r="C96" s="1" t="n">
        <f aca="false">IF(A96=1,LeeftijdJaarBerDatum,C95+1)</f>
        <v>132</v>
      </c>
      <c r="D96" s="1" t="n">
        <f aca="false">C96+Leeftijdsverschil_vm</f>
        <v>134</v>
      </c>
      <c r="E96" s="1" t="n">
        <f aca="false">C96-Leeftijdsverschil_mv</f>
        <v>129</v>
      </c>
      <c r="F96" s="5" t="n">
        <f aca="false">MIN(1,A96/Spreidingsduur)</f>
        <v>1</v>
      </c>
      <c r="G96" s="5" t="n">
        <f aca="false">IF(OR(AND(Coverage="BijzPP_voor",C96&gt;GrensLeeftijdDekking-1),AND(Coverage="BijzPP_na",C96&lt;GrensLeeftijdDekking)),0,IF(IsLevenslang,1,IF(D96&lt;EindLeeftijdJaarUitkering,1,0)))</f>
        <v>0</v>
      </c>
      <c r="H96" s="5" t="n">
        <f aca="false">IF(OR(AND(Coverage="BijzPP_voor",C96&gt;GrensLeeftijdDekking-1),AND(Coverage="BijzPP_na",C96&lt;GrensLeeftijdDekking)),0,IF(IsLevenslang,1,IF(E96&lt;EindLeeftijdJaarUitkering,1,0)))</f>
        <v>0</v>
      </c>
      <c r="I96" s="5" t="n">
        <f aca="false">(IF(StijgendeFunctieMeenemen=SchalingsfactorMeenemen,1,0)+IF(OR(StijgendeFunctieMeenemen,SchalingsfactorMeenemen),IF(StijgendeFunctieMeenemen,F96,0)*IF(SchalingsfactorMeenemen,SchalingsfactorPercentage,1),0))*(1+StijgingDalingUitkering)^(B96-1)</f>
        <v>11.6511607167637</v>
      </c>
      <c r="K96" s="1" t="n">
        <f aca="false">A96</f>
        <v>92</v>
      </c>
      <c r="L96" s="15" t="n">
        <f aca="false">VLOOKUP(K96,RTS,2,0)</f>
        <v>0.0222415934065934</v>
      </c>
      <c r="M96" s="91" t="n">
        <f aca="false">(1/(1+L96))^K96</f>
        <v>0.132151959763317</v>
      </c>
      <c r="N96" s="5" t="n">
        <f aca="false">IF($C96&gt;Eindleeftijd,1,VLOOKUP($C96,Ervaringssterfte,2,0))</f>
        <v>1</v>
      </c>
      <c r="O96" s="5" t="n">
        <f aca="false">IF($C96&gt;Eindleeftijd,1,VLOOKUP($C96,qx,$B96-StartjaarTafels+2,0))</f>
        <v>1</v>
      </c>
      <c r="P96" s="5" t="n">
        <f aca="false">1-N96*O96</f>
        <v>0</v>
      </c>
      <c r="Q96" s="5" t="n">
        <f aca="false">IF($K96=1,P96,Q95*P96)</f>
        <v>0</v>
      </c>
      <c r="R96" s="5" t="n">
        <f aca="false">IF($E96&gt;Eindleeftijd,1,VLOOKUP($E96,Ervaringssterfte,5,0))</f>
        <v>1</v>
      </c>
      <c r="S96" s="74" t="n">
        <f aca="false">IF($E96&gt;Eindleeftijd,1,VLOOKUP($E96,qy,$B96-StartjaarTafels+2,0))</f>
        <v>1</v>
      </c>
      <c r="T96" s="5" t="n">
        <f aca="false">1-R96*S96</f>
        <v>0</v>
      </c>
      <c r="U96" s="5" t="n">
        <f aca="false">IF($K96=1,T96,U95*T96)</f>
        <v>0</v>
      </c>
      <c r="V96" s="5" t="n">
        <f aca="false">$M96*U96*I96*H96</f>
        <v>0</v>
      </c>
      <c r="W96" s="92" t="n">
        <f aca="false">Q96*U96</f>
        <v>0</v>
      </c>
      <c r="X96" s="5" t="n">
        <f aca="false">M96*W96*I96*H96</f>
        <v>0</v>
      </c>
      <c r="Y96" s="9" t="n">
        <f aca="false">V96-X96</f>
        <v>0</v>
      </c>
      <c r="Z96" s="93" t="n">
        <f aca="false">IF(C96=StartLeeftijdJaarUitkering,1,IF(C96 &gt; StartLeeftijdJaarUitkering, Z95*T96, VLOOKUP(C96,Gehuwdheid,2,0)))</f>
        <v>0</v>
      </c>
      <c r="AA96" s="93" t="n">
        <f aca="false">IF(K96=1,0,AC96*(T96))</f>
        <v>0</v>
      </c>
      <c r="AB96" s="93" t="n">
        <f aca="false">(1-P96)*Z96*IF(K96=1,1,Q95)</f>
        <v>0</v>
      </c>
      <c r="AC96" s="93" t="n">
        <f aca="false">IF(K96=1,0,AB95+AA95)</f>
        <v>0</v>
      </c>
      <c r="AD96" s="93" t="n">
        <f aca="false">IF(K96=1,0,AC96*M95*I95*H95)</f>
        <v>0</v>
      </c>
      <c r="AE96" s="93" t="n">
        <f aca="false">$M96*Q96*I96*H96</f>
        <v>0</v>
      </c>
      <c r="AF96" s="93" t="n">
        <f aca="false">1-U96</f>
        <v>1</v>
      </c>
      <c r="AG96" s="93" t="n">
        <f aca="false">AE96*AF96</f>
        <v>0</v>
      </c>
      <c r="AH96" s="93" t="n">
        <f aca="false">IF(C96=StartLeeftijdJaarUitkering,1,IF(C96 &gt; StartLeeftijdJaarUitkering, AH95*T96, VLOOKUP(C96,Gehuwdheid_ongehuwd,2,0)))</f>
        <v>0</v>
      </c>
      <c r="AI96" s="93" t="n">
        <f aca="false">AE96*(1-Z96)</f>
        <v>0</v>
      </c>
      <c r="AJ96" s="93" t="n">
        <f aca="false">AE96*(1-AH96)</f>
        <v>0</v>
      </c>
      <c r="AL96" s="1" t="n">
        <f aca="false">K96-1</f>
        <v>91</v>
      </c>
      <c r="AM96" s="15" t="n">
        <f aca="false">IF(AL96=0,0,VLOOKUP(AL96,RTS,2,0))</f>
        <v>0.0222179120879121</v>
      </c>
      <c r="AN96" s="5" t="n">
        <f aca="false">(1/(1+AM96))^AL96</f>
        <v>0.135376321092291</v>
      </c>
      <c r="AO96" s="5" t="n">
        <f aca="false">IF(AL96=0,0,IF($C96&gt;Eindleeftijd,1,VLOOKUP($C96-1,Ervaringssterfte,2,0)))</f>
        <v>1</v>
      </c>
      <c r="AP96" s="5" t="n">
        <f aca="false">IF(AL96=0,0,IF($C96&gt;Eindleeftijd,1,VLOOKUP($C96-1,qx,$B96-1-StartjaarTafels+2,0)))</f>
        <v>1</v>
      </c>
      <c r="AQ96" s="5" t="n">
        <f aca="false">1-AO96*AP96</f>
        <v>0</v>
      </c>
      <c r="AR96" s="5" t="n">
        <f aca="false">IF($AL96=0,AQ96,AR95*AQ96)</f>
        <v>0</v>
      </c>
      <c r="AS96" s="5" t="n">
        <f aca="false">IF(AL96=0,0,IF($E96&gt;Eindleeftijd,1,VLOOKUP($E96-1,Ervaringssterfte,5,0)))</f>
        <v>1</v>
      </c>
      <c r="AT96" s="5" t="n">
        <f aca="false">IF(AL96=0,0,IF($E96&gt;Eindleeftijd,1,VLOOKUP($E96-1,qy,$B96-1-StartjaarTafels+2,0)))</f>
        <v>1</v>
      </c>
      <c r="AU96" s="5" t="n">
        <f aca="false">1-AS96*AT96</f>
        <v>0</v>
      </c>
      <c r="AV96" s="5" t="n">
        <f aca="false">IF($AL96=0,AU96,AV95*AU96)</f>
        <v>0</v>
      </c>
      <c r="AW96" s="5" t="n">
        <f aca="false">$AN96*AV96*I96*H96</f>
        <v>0</v>
      </c>
      <c r="AX96" s="5" t="n">
        <f aca="false">AR96*AV96</f>
        <v>0</v>
      </c>
      <c r="AY96" s="5" t="n">
        <f aca="false">AN96*AX96*I96*H96</f>
        <v>0</v>
      </c>
      <c r="AZ96" s="9" t="n">
        <f aca="false">AW96-AY96</f>
        <v>0</v>
      </c>
      <c r="BA96" s="93" t="n">
        <f aca="false">$AN96*AR96*I96*H96</f>
        <v>0</v>
      </c>
      <c r="BB96" s="93" t="n">
        <f aca="false">1-AV96</f>
        <v>1</v>
      </c>
      <c r="BC96" s="93" t="n">
        <f aca="false">BA96*BB96</f>
        <v>0</v>
      </c>
      <c r="BD96" s="93" t="n">
        <f aca="false">IF(C96=StartLeeftijdJaarUitkering,1,IF($C96 &gt; StartLeeftijdJaarUitkering, BD95*AU96, VLOOKUP($C96,Gehuwdheid,2,0)))</f>
        <v>0</v>
      </c>
      <c r="BE96" s="93" t="n">
        <f aca="false">IF(C96=StartLeeftijdJaarUitkering,1,IF($C96 &gt; StartLeeftijdJaarUitkering, BE95*AU96, VLOOKUP($C96,Gehuwdheid_ongehuwd,2,0)))</f>
        <v>0</v>
      </c>
      <c r="BF96" s="93" t="n">
        <f aca="false">BA96*(1-BD96)</f>
        <v>0</v>
      </c>
      <c r="BG96" s="93" t="n">
        <f aca="false">BA96*(1-BE96)</f>
        <v>0</v>
      </c>
      <c r="BI96" s="1" t="n">
        <f aca="false">A96</f>
        <v>92</v>
      </c>
      <c r="BJ96" s="15" t="n">
        <f aca="false">VLOOKUP(BI96,RTS,2,0)</f>
        <v>0.0222415934065934</v>
      </c>
      <c r="BK96" s="5" t="n">
        <f aca="false">(1/(1+BJ96))^BI96</f>
        <v>0.132151959763317</v>
      </c>
      <c r="BL96" s="5" t="n">
        <f aca="false">IF($C96&gt;Eindleeftijd,1,VLOOKUP($C96,Ervaringssterfte,3,0))</f>
        <v>1</v>
      </c>
      <c r="BM96" s="5" t="n">
        <f aca="false">IF($C96&gt;Eindleeftijd,1,VLOOKUP($C96,qy,$B96-StartjaarTafels+2,0))</f>
        <v>1</v>
      </c>
      <c r="BN96" s="5" t="n">
        <f aca="false">1-BL96*BM96</f>
        <v>0</v>
      </c>
      <c r="BO96" s="5" t="n">
        <f aca="false">IF($A96=1,BN96,BO95*BN96)</f>
        <v>0</v>
      </c>
      <c r="BP96" s="5" t="n">
        <f aca="false">IF($D96&gt;Eindleeftijd,1,VLOOKUP($D96,Ervaringssterfte,4,0))</f>
        <v>1</v>
      </c>
      <c r="BQ96" s="5" t="n">
        <f aca="false">IF($D96&gt;Eindleeftijd,1,VLOOKUP($D96,qx,$B96-StartjaarTafels+2,0))</f>
        <v>1</v>
      </c>
      <c r="BR96" s="5" t="n">
        <f aca="false">1-BP96*BQ96</f>
        <v>0</v>
      </c>
      <c r="BS96" s="5" t="n">
        <f aca="false">IF($BI96=1,BR96,BS95*BR96)</f>
        <v>0</v>
      </c>
      <c r="BT96" s="5" t="n">
        <f aca="false">$BK96*BS96*I96*G96</f>
        <v>0</v>
      </c>
      <c r="BU96" s="74" t="n">
        <f aca="false">BO96*BS96</f>
        <v>0</v>
      </c>
      <c r="BV96" s="5" t="n">
        <f aca="false">BK96*BU96*I96*G96</f>
        <v>0</v>
      </c>
      <c r="BW96" s="9" t="n">
        <f aca="false">BT96-BV96</f>
        <v>0</v>
      </c>
      <c r="BX96" s="93" t="n">
        <f aca="false">IF(C96=StartLeeftijdJaarUitkering,1,IF(C96 &gt; StartLeeftijdJaarUitkering, BX95*BR96, VLOOKUP(C96,Gehuwdheid,3,0)))</f>
        <v>0</v>
      </c>
      <c r="BY96" s="93" t="n">
        <f aca="false">IF(BI96=1,0,CA96*(BR96))</f>
        <v>0</v>
      </c>
      <c r="BZ96" s="93" t="n">
        <f aca="false">(1-BN96)*BX96*IF(BI96=1,1,BO95)</f>
        <v>0</v>
      </c>
      <c r="CA96" s="93" t="n">
        <f aca="false">IF(BI96=1,0,BZ95+BY95)</f>
        <v>0</v>
      </c>
      <c r="CB96" s="93" t="n">
        <f aca="false">IF(BI96=1,0,CA96*BK95*I95*G95)</f>
        <v>0</v>
      </c>
      <c r="CC96" s="93" t="n">
        <f aca="false">$BK96*BO96*I96*G96</f>
        <v>0</v>
      </c>
      <c r="CD96" s="93" t="n">
        <f aca="false">1-BS96</f>
        <v>1</v>
      </c>
      <c r="CE96" s="93" t="n">
        <f aca="false">CC96*CD96</f>
        <v>0</v>
      </c>
      <c r="CF96" s="93" t="n">
        <f aca="false">IF(C96=StartLeeftijdJaarUitkering,1,IF($C96 &gt; StartLeeftijdJaarUitkering, CF95*BR96, VLOOKUP($C96,Gehuwdheid_ongehuwd,3,0)))</f>
        <v>0</v>
      </c>
      <c r="CG96" s="93" t="n">
        <f aca="false">CC96*(1-BX96)</f>
        <v>0</v>
      </c>
      <c r="CH96" s="93" t="n">
        <f aca="false">CC96*(1-CF96)</f>
        <v>0</v>
      </c>
      <c r="CJ96" s="1" t="n">
        <f aca="false">BI96-1</f>
        <v>91</v>
      </c>
      <c r="CK96" s="15" t="n">
        <f aca="false">IF(CJ96=0,0,VLOOKUP(CJ96,RTS,2,0))</f>
        <v>0.0222179120879121</v>
      </c>
      <c r="CL96" s="5" t="n">
        <f aca="false">(1/(1+CK96))^CJ96</f>
        <v>0.135376321092291</v>
      </c>
      <c r="CM96" s="5" t="n">
        <f aca="false">IF(CJ96=0,0,IF($C96&gt;Eindleeftijd,1,VLOOKUP($C96-1,Ervaringssterfte,3,0)))</f>
        <v>1</v>
      </c>
      <c r="CN96" s="5" t="n">
        <f aca="false">IF(CJ96=0,0,IF($C96&gt;Eindleeftijd,1,VLOOKUP($C96-1,qy,$B96-1-StartjaarTafels+2,0)))</f>
        <v>1</v>
      </c>
      <c r="CO96" s="5" t="n">
        <f aca="false">1-CM96*CN96</f>
        <v>0</v>
      </c>
      <c r="CP96" s="5" t="n">
        <f aca="false">IF($CJ96=0,CO96,CP95*CO96)</f>
        <v>0</v>
      </c>
      <c r="CQ96" s="5" t="n">
        <f aca="false">IF(CJ96=0,0,IF($D96&gt;Eindleeftijd,1,VLOOKUP($D96-1,Ervaringssterfte,4,0)))</f>
        <v>1</v>
      </c>
      <c r="CR96" s="5" t="n">
        <f aca="false">IF(CJ96=0,0,IF($D96&gt;Eindleeftijd,1,VLOOKUP($D96-1,qx,$B96-1-StartjaarTafels+2,0)))</f>
        <v>1</v>
      </c>
      <c r="CS96" s="5" t="n">
        <f aca="false">1-CQ96*CR96</f>
        <v>0</v>
      </c>
      <c r="CT96" s="5" t="n">
        <f aca="false">IF($CJ96=0,CS96,CT95*CS96)</f>
        <v>0</v>
      </c>
      <c r="CU96" s="5" t="n">
        <f aca="false">IF(OR(Methode_partnerpensioen="Bepaald",C96&gt;=Eindleeftijd),1,VLOOKUP(C96-1,Gehuwdheid,3,0))</f>
        <v>1</v>
      </c>
      <c r="CV96" s="5" t="n">
        <f aca="false">$CL96*CT96*I96*G96*CU96</f>
        <v>0</v>
      </c>
      <c r="CW96" s="5" t="n">
        <f aca="false">CP96*CT96*CU96</f>
        <v>0</v>
      </c>
      <c r="CX96" s="5" t="n">
        <f aca="false">CL96*CW96*I96*G96</f>
        <v>0</v>
      </c>
      <c r="CY96" s="9" t="n">
        <f aca="false">CV96-CX96</f>
        <v>0</v>
      </c>
      <c r="CZ96" s="93" t="n">
        <f aca="false">$CL96*CP96*I96*G96</f>
        <v>0</v>
      </c>
      <c r="DA96" s="93" t="n">
        <f aca="false">1-CT96</f>
        <v>1</v>
      </c>
      <c r="DB96" s="93" t="n">
        <f aca="false">CZ96*DA96</f>
        <v>0</v>
      </c>
      <c r="DC96" s="93" t="n">
        <f aca="false">IF(C96=StartLeeftijdJaarUitkering,1,IF($C96 &gt; StartLeeftijdJaarUitkering, DC95*CS96, VLOOKUP($C96,Gehuwdheid,3,0)))</f>
        <v>0</v>
      </c>
      <c r="DD96" s="93" t="n">
        <f aca="false">IF(C96=StartLeeftijdJaarUitkering,1,IF($C96 &gt; StartLeeftijdJaarUitkering, DD95*CS96, VLOOKUP($C96,Gehuwdheid_ongehuwd,3,0)))</f>
        <v>0</v>
      </c>
      <c r="DE96" s="93" t="n">
        <f aca="false">CZ96*(1-DC96)</f>
        <v>0</v>
      </c>
      <c r="DF96" s="93" t="n">
        <f aca="false">CZ96*(1-DD96)</f>
        <v>0</v>
      </c>
    </row>
    <row r="97" customFormat="false" ht="15" hidden="false" customHeight="true" outlineLevel="0" collapsed="false">
      <c r="A97" s="1" t="n">
        <f aca="false">A96+1</f>
        <v>93</v>
      </c>
      <c r="B97" s="1" t="n">
        <f aca="false">IF(A97=1,Berekeningsjaar,B96+1)</f>
        <v>2118</v>
      </c>
      <c r="C97" s="1" t="n">
        <f aca="false">IF(A97=1,LeeftijdJaarBerDatum,C96+1)</f>
        <v>133</v>
      </c>
      <c r="D97" s="1" t="n">
        <f aca="false">C97+Leeftijdsverschil_vm</f>
        <v>135</v>
      </c>
      <c r="E97" s="1" t="n">
        <f aca="false">C97-Leeftijdsverschil_mv</f>
        <v>130</v>
      </c>
      <c r="F97" s="5" t="n">
        <f aca="false">MIN(1,A97/Spreidingsduur)</f>
        <v>1</v>
      </c>
      <c r="G97" s="5" t="n">
        <f aca="false">IF(OR(AND(Coverage="BijzPP_voor",C97&gt;GrensLeeftijdDekking-1),AND(Coverage="BijzPP_na",C97&lt;GrensLeeftijdDekking)),0,IF(IsLevenslang,1,IF(D97&lt;EindLeeftijdJaarUitkering,1,0)))</f>
        <v>0</v>
      </c>
      <c r="H97" s="5" t="n">
        <f aca="false">IF(OR(AND(Coverage="BijzPP_voor",C97&gt;GrensLeeftijdDekking-1),AND(Coverage="BijzPP_na",C97&lt;GrensLeeftijdDekking)),0,IF(IsLevenslang,1,IF(E97&lt;EindLeeftijdJaarUitkering,1,0)))</f>
        <v>0</v>
      </c>
      <c r="I97" s="5" t="n">
        <f aca="false">(IF(StijgendeFunctieMeenemen=SchalingsfactorMeenemen,1,0)+IF(OR(StijgendeFunctieMeenemen,SchalingsfactorMeenemen),IF(StijgendeFunctieMeenemen,F97,0)*IF(SchalingsfactorMeenemen,SchalingsfactorPercentage,1),0))*(1+StijgingDalingUitkering)^(B97-1)</f>
        <v>11.6511607167637</v>
      </c>
      <c r="K97" s="1" t="n">
        <f aca="false">A97</f>
        <v>93</v>
      </c>
      <c r="L97" s="15" t="n">
        <f aca="false">VLOOKUP(K97,RTS,2,0)</f>
        <v>0.0222652747252747</v>
      </c>
      <c r="M97" s="91" t="n">
        <f aca="false">(1/(1+L97))^K97</f>
        <v>0.128998424971247</v>
      </c>
      <c r="N97" s="5" t="n">
        <f aca="false">IF($C97&gt;Eindleeftijd,1,VLOOKUP($C97,Ervaringssterfte,2,0))</f>
        <v>1</v>
      </c>
      <c r="O97" s="5" t="n">
        <f aca="false">IF($C97&gt;Eindleeftijd,1,VLOOKUP($C97,qx,$B97-StartjaarTafels+2,0))</f>
        <v>1</v>
      </c>
      <c r="P97" s="5" t="n">
        <f aca="false">1-N97*O97</f>
        <v>0</v>
      </c>
      <c r="Q97" s="5" t="n">
        <f aca="false">IF($K97=1,P97,Q96*P97)</f>
        <v>0</v>
      </c>
      <c r="R97" s="5" t="n">
        <f aca="false">IF($E97&gt;Eindleeftijd,1,VLOOKUP($E97,Ervaringssterfte,5,0))</f>
        <v>1</v>
      </c>
      <c r="S97" s="74" t="n">
        <f aca="false">IF($E97&gt;Eindleeftijd,1,VLOOKUP($E97,qy,$B97-StartjaarTafels+2,0))</f>
        <v>1</v>
      </c>
      <c r="T97" s="5" t="n">
        <f aca="false">1-R97*S97</f>
        <v>0</v>
      </c>
      <c r="U97" s="5" t="n">
        <f aca="false">IF($K97=1,T97,U96*T97)</f>
        <v>0</v>
      </c>
      <c r="V97" s="5" t="n">
        <f aca="false">$M97*U97*I97*H97</f>
        <v>0</v>
      </c>
      <c r="W97" s="92" t="n">
        <f aca="false">Q97*U97</f>
        <v>0</v>
      </c>
      <c r="X97" s="5" t="n">
        <f aca="false">M97*W97*I97*H97</f>
        <v>0</v>
      </c>
      <c r="Y97" s="9" t="n">
        <f aca="false">V97-X97</f>
        <v>0</v>
      </c>
      <c r="Z97" s="93" t="n">
        <f aca="false">IF(C97=StartLeeftijdJaarUitkering,1,IF(C97 &gt; StartLeeftijdJaarUitkering, Z96*T97, VLOOKUP(C97,Gehuwdheid,2,0)))</f>
        <v>0</v>
      </c>
      <c r="AA97" s="93" t="n">
        <f aca="false">IF(K97=1,0,AC97*(T97))</f>
        <v>0</v>
      </c>
      <c r="AB97" s="93" t="n">
        <f aca="false">(1-P97)*Z97*IF(K97=1,1,Q96)</f>
        <v>0</v>
      </c>
      <c r="AC97" s="93" t="n">
        <f aca="false">IF(K97=1,0,AB96+AA96)</f>
        <v>0</v>
      </c>
      <c r="AD97" s="93" t="n">
        <f aca="false">IF(K97=1,0,AC97*M96*I96*H96)</f>
        <v>0</v>
      </c>
      <c r="AE97" s="93" t="n">
        <f aca="false">$M97*Q97*I97*H97</f>
        <v>0</v>
      </c>
      <c r="AF97" s="93" t="n">
        <f aca="false">1-U97</f>
        <v>1</v>
      </c>
      <c r="AG97" s="93" t="n">
        <f aca="false">AE97*AF97</f>
        <v>0</v>
      </c>
      <c r="AH97" s="93" t="n">
        <f aca="false">IF(C97=StartLeeftijdJaarUitkering,1,IF(C97 &gt; StartLeeftijdJaarUitkering, AH96*T97, VLOOKUP(C97,Gehuwdheid_ongehuwd,2,0)))</f>
        <v>0</v>
      </c>
      <c r="AI97" s="93" t="n">
        <f aca="false">AE97*(1-Z97)</f>
        <v>0</v>
      </c>
      <c r="AJ97" s="93" t="n">
        <f aca="false">AE97*(1-AH97)</f>
        <v>0</v>
      </c>
      <c r="AL97" s="1" t="n">
        <f aca="false">K97-1</f>
        <v>92</v>
      </c>
      <c r="AM97" s="15" t="n">
        <f aca="false">IF(AL97=0,0,VLOOKUP(AL97,RTS,2,0))</f>
        <v>0.0222415934065934</v>
      </c>
      <c r="AN97" s="5" t="n">
        <f aca="false">(1/(1+AM97))^AL97</f>
        <v>0.132151959763317</v>
      </c>
      <c r="AO97" s="5" t="n">
        <f aca="false">IF(AL97=0,0,IF($C97&gt;Eindleeftijd,1,VLOOKUP($C97-1,Ervaringssterfte,2,0)))</f>
        <v>1</v>
      </c>
      <c r="AP97" s="5" t="n">
        <f aca="false">IF(AL97=0,0,IF($C97&gt;Eindleeftijd,1,VLOOKUP($C97-1,qx,$B97-1-StartjaarTafels+2,0)))</f>
        <v>1</v>
      </c>
      <c r="AQ97" s="5" t="n">
        <f aca="false">1-AO97*AP97</f>
        <v>0</v>
      </c>
      <c r="AR97" s="5" t="n">
        <f aca="false">IF($AL97=0,AQ97,AR96*AQ97)</f>
        <v>0</v>
      </c>
      <c r="AS97" s="5" t="n">
        <f aca="false">IF(AL97=0,0,IF($E97&gt;Eindleeftijd,1,VLOOKUP($E97-1,Ervaringssterfte,5,0)))</f>
        <v>1</v>
      </c>
      <c r="AT97" s="5" t="n">
        <f aca="false">IF(AL97=0,0,IF($E97&gt;Eindleeftijd,1,VLOOKUP($E97-1,qy,$B97-1-StartjaarTafels+2,0)))</f>
        <v>1</v>
      </c>
      <c r="AU97" s="5" t="n">
        <f aca="false">1-AS97*AT97</f>
        <v>0</v>
      </c>
      <c r="AV97" s="5" t="n">
        <f aca="false">IF($AL97=0,AU97,AV96*AU97)</f>
        <v>0</v>
      </c>
      <c r="AW97" s="5" t="n">
        <f aca="false">$AN97*AV97*I97*H97</f>
        <v>0</v>
      </c>
      <c r="AX97" s="5" t="n">
        <f aca="false">AR97*AV97</f>
        <v>0</v>
      </c>
      <c r="AY97" s="5" t="n">
        <f aca="false">AN97*AX97*I97*H97</f>
        <v>0</v>
      </c>
      <c r="AZ97" s="9" t="n">
        <f aca="false">AW97-AY97</f>
        <v>0</v>
      </c>
      <c r="BA97" s="93" t="n">
        <f aca="false">$AN97*AR97*I97*H97</f>
        <v>0</v>
      </c>
      <c r="BB97" s="93" t="n">
        <f aca="false">1-AV97</f>
        <v>1</v>
      </c>
      <c r="BC97" s="93" t="n">
        <f aca="false">BA97*BB97</f>
        <v>0</v>
      </c>
      <c r="BD97" s="93" t="n">
        <f aca="false">IF(C97=StartLeeftijdJaarUitkering,1,IF($C97 &gt; StartLeeftijdJaarUitkering, BD96*AU97, VLOOKUP($C97,Gehuwdheid,2,0)))</f>
        <v>0</v>
      </c>
      <c r="BE97" s="93" t="n">
        <f aca="false">IF(C97=StartLeeftijdJaarUitkering,1,IF($C97 &gt; StartLeeftijdJaarUitkering, BE96*AU97, VLOOKUP($C97,Gehuwdheid_ongehuwd,2,0)))</f>
        <v>0</v>
      </c>
      <c r="BF97" s="93" t="n">
        <f aca="false">BA97*(1-BD97)</f>
        <v>0</v>
      </c>
      <c r="BG97" s="93" t="n">
        <f aca="false">BA97*(1-BE97)</f>
        <v>0</v>
      </c>
      <c r="BI97" s="1" t="n">
        <f aca="false">A97</f>
        <v>93</v>
      </c>
      <c r="BJ97" s="15" t="n">
        <f aca="false">VLOOKUP(BI97,RTS,2,0)</f>
        <v>0.0222652747252747</v>
      </c>
      <c r="BK97" s="5" t="n">
        <f aca="false">(1/(1+BJ97))^BI97</f>
        <v>0.128998424971247</v>
      </c>
      <c r="BL97" s="5" t="n">
        <f aca="false">IF($C97&gt;Eindleeftijd,1,VLOOKUP($C97,Ervaringssterfte,3,0))</f>
        <v>1</v>
      </c>
      <c r="BM97" s="5" t="n">
        <f aca="false">IF($C97&gt;Eindleeftijd,1,VLOOKUP($C97,qy,$B97-StartjaarTafels+2,0))</f>
        <v>1</v>
      </c>
      <c r="BN97" s="5" t="n">
        <f aca="false">1-BL97*BM97</f>
        <v>0</v>
      </c>
      <c r="BO97" s="5" t="n">
        <f aca="false">IF($A97=1,BN97,BO96*BN97)</f>
        <v>0</v>
      </c>
      <c r="BP97" s="5" t="n">
        <f aca="false">IF($D97&gt;Eindleeftijd,1,VLOOKUP($D97,Ervaringssterfte,4,0))</f>
        <v>1</v>
      </c>
      <c r="BQ97" s="5" t="n">
        <f aca="false">IF($D97&gt;Eindleeftijd,1,VLOOKUP($D97,qx,$B97-StartjaarTafels+2,0))</f>
        <v>1</v>
      </c>
      <c r="BR97" s="5" t="n">
        <f aca="false">1-BP97*BQ97</f>
        <v>0</v>
      </c>
      <c r="BS97" s="5" t="n">
        <f aca="false">IF($BI97=1,BR97,BS96*BR97)</f>
        <v>0</v>
      </c>
      <c r="BT97" s="5" t="n">
        <f aca="false">$BK97*BS97*I97*G97</f>
        <v>0</v>
      </c>
      <c r="BU97" s="74" t="n">
        <f aca="false">BO97*BS97</f>
        <v>0</v>
      </c>
      <c r="BV97" s="5" t="n">
        <f aca="false">BK97*BU97*I97*G97</f>
        <v>0</v>
      </c>
      <c r="BW97" s="9" t="n">
        <f aca="false">BT97-BV97</f>
        <v>0</v>
      </c>
      <c r="BX97" s="93" t="n">
        <f aca="false">IF(C97=StartLeeftijdJaarUitkering,1,IF(C97 &gt; StartLeeftijdJaarUitkering, BX96*BR97, VLOOKUP(C97,Gehuwdheid,3,0)))</f>
        <v>0</v>
      </c>
      <c r="BY97" s="93" t="n">
        <f aca="false">IF(BI97=1,0,CA97*(BR97))</f>
        <v>0</v>
      </c>
      <c r="BZ97" s="93" t="n">
        <f aca="false">(1-BN97)*BX97*IF(BI97=1,1,BO96)</f>
        <v>0</v>
      </c>
      <c r="CA97" s="93" t="n">
        <f aca="false">IF(BI97=1,0,BZ96+BY96)</f>
        <v>0</v>
      </c>
      <c r="CB97" s="93" t="n">
        <f aca="false">IF(BI97=1,0,CA97*BK96*I96*G96)</f>
        <v>0</v>
      </c>
      <c r="CC97" s="93" t="n">
        <f aca="false">$BK97*BO97*I97*G97</f>
        <v>0</v>
      </c>
      <c r="CD97" s="93" t="n">
        <f aca="false">1-BS97</f>
        <v>1</v>
      </c>
      <c r="CE97" s="93" t="n">
        <f aca="false">CC97*CD97</f>
        <v>0</v>
      </c>
      <c r="CF97" s="93" t="n">
        <f aca="false">IF(C97=StartLeeftijdJaarUitkering,1,IF($C97 &gt; StartLeeftijdJaarUitkering, CF96*BR97, VLOOKUP($C97,Gehuwdheid_ongehuwd,3,0)))</f>
        <v>0</v>
      </c>
      <c r="CG97" s="93" t="n">
        <f aca="false">CC97*(1-BX97)</f>
        <v>0</v>
      </c>
      <c r="CH97" s="93" t="n">
        <f aca="false">CC97*(1-CF97)</f>
        <v>0</v>
      </c>
      <c r="CJ97" s="1" t="n">
        <f aca="false">BI97-1</f>
        <v>92</v>
      </c>
      <c r="CK97" s="15" t="n">
        <f aca="false">IF(CJ97=0,0,VLOOKUP(CJ97,RTS,2,0))</f>
        <v>0.0222415934065934</v>
      </c>
      <c r="CL97" s="5" t="n">
        <f aca="false">(1/(1+CK97))^CJ97</f>
        <v>0.132151959763317</v>
      </c>
      <c r="CM97" s="5" t="n">
        <f aca="false">IF(CJ97=0,0,IF($C97&gt;Eindleeftijd,1,VLOOKUP($C97-1,Ervaringssterfte,3,0)))</f>
        <v>1</v>
      </c>
      <c r="CN97" s="5" t="n">
        <f aca="false">IF(CJ97=0,0,IF($C97&gt;Eindleeftijd,1,VLOOKUP($C97-1,qy,$B97-1-StartjaarTafels+2,0)))</f>
        <v>1</v>
      </c>
      <c r="CO97" s="5" t="n">
        <f aca="false">1-CM97*CN97</f>
        <v>0</v>
      </c>
      <c r="CP97" s="5" t="n">
        <f aca="false">IF($CJ97=0,CO97,CP96*CO97)</f>
        <v>0</v>
      </c>
      <c r="CQ97" s="5" t="n">
        <f aca="false">IF(CJ97=0,0,IF($D97&gt;Eindleeftijd,1,VLOOKUP($D97-1,Ervaringssterfte,4,0)))</f>
        <v>1</v>
      </c>
      <c r="CR97" s="5" t="n">
        <f aca="false">IF(CJ97=0,0,IF($D97&gt;Eindleeftijd,1,VLOOKUP($D97-1,qx,$B97-1-StartjaarTafels+2,0)))</f>
        <v>1</v>
      </c>
      <c r="CS97" s="5" t="n">
        <f aca="false">1-CQ97*CR97</f>
        <v>0</v>
      </c>
      <c r="CT97" s="5" t="n">
        <f aca="false">IF($CJ97=0,CS97,CT96*CS97)</f>
        <v>0</v>
      </c>
      <c r="CU97" s="5" t="n">
        <f aca="false">IF(OR(Methode_partnerpensioen="Bepaald",C97&gt;=Eindleeftijd),1,VLOOKUP(C97-1,Gehuwdheid,3,0))</f>
        <v>1</v>
      </c>
      <c r="CV97" s="5" t="n">
        <f aca="false">$CL97*CT97*I97*G97*CU97</f>
        <v>0</v>
      </c>
      <c r="CW97" s="5" t="n">
        <f aca="false">CP97*CT97*CU97</f>
        <v>0</v>
      </c>
      <c r="CX97" s="5" t="n">
        <f aca="false">CL97*CW97*I97*G97</f>
        <v>0</v>
      </c>
      <c r="CY97" s="9" t="n">
        <f aca="false">CV97-CX97</f>
        <v>0</v>
      </c>
      <c r="CZ97" s="93" t="n">
        <f aca="false">$CL97*CP97*I97*G97</f>
        <v>0</v>
      </c>
      <c r="DA97" s="93" t="n">
        <f aca="false">1-CT97</f>
        <v>1</v>
      </c>
      <c r="DB97" s="93" t="n">
        <f aca="false">CZ97*DA97</f>
        <v>0</v>
      </c>
      <c r="DC97" s="93" t="n">
        <f aca="false">IF(C97=StartLeeftijdJaarUitkering,1,IF($C97 &gt; StartLeeftijdJaarUitkering, DC96*CS97, VLOOKUP($C97,Gehuwdheid,3,0)))</f>
        <v>0</v>
      </c>
      <c r="DD97" s="93" t="n">
        <f aca="false">IF(C97=StartLeeftijdJaarUitkering,1,IF($C97 &gt; StartLeeftijdJaarUitkering, DD96*CS97, VLOOKUP($C97,Gehuwdheid_ongehuwd,3,0)))</f>
        <v>0</v>
      </c>
      <c r="DE97" s="93" t="n">
        <f aca="false">CZ97*(1-DC97)</f>
        <v>0</v>
      </c>
      <c r="DF97" s="93" t="n">
        <f aca="false">CZ97*(1-DD97)</f>
        <v>0</v>
      </c>
    </row>
    <row r="98" customFormat="false" ht="15" hidden="false" customHeight="true" outlineLevel="0" collapsed="false">
      <c r="A98" s="1" t="n">
        <f aca="false">A97+1</f>
        <v>94</v>
      </c>
      <c r="B98" s="1" t="n">
        <f aca="false">IF(A98=1,Berekeningsjaar,B97+1)</f>
        <v>2119</v>
      </c>
      <c r="C98" s="1" t="n">
        <f aca="false">IF(A98=1,LeeftijdJaarBerDatum,C97+1)</f>
        <v>134</v>
      </c>
      <c r="D98" s="1" t="n">
        <f aca="false">C98+Leeftijdsverschil_vm</f>
        <v>136</v>
      </c>
      <c r="E98" s="1" t="n">
        <f aca="false">C98-Leeftijdsverschil_mv</f>
        <v>131</v>
      </c>
      <c r="F98" s="5" t="n">
        <f aca="false">MIN(1,A98/Spreidingsduur)</f>
        <v>1</v>
      </c>
      <c r="G98" s="5" t="n">
        <f aca="false">IF(OR(AND(Coverage="BijzPP_voor",C98&gt;GrensLeeftijdDekking-1),AND(Coverage="BijzPP_na",C98&lt;GrensLeeftijdDekking)),0,IF(IsLevenslang,1,IF(D98&lt;EindLeeftijdJaarUitkering,1,0)))</f>
        <v>0</v>
      </c>
      <c r="H98" s="5" t="n">
        <f aca="false">IF(OR(AND(Coverage="BijzPP_voor",C98&gt;GrensLeeftijdDekking-1),AND(Coverage="BijzPP_na",C98&lt;GrensLeeftijdDekking)),0,IF(IsLevenslang,1,IF(E98&lt;EindLeeftijdJaarUitkering,1,0)))</f>
        <v>0</v>
      </c>
      <c r="I98" s="5" t="n">
        <f aca="false">(IF(StijgendeFunctieMeenemen=SchalingsfactorMeenemen,1,0)+IF(OR(StijgendeFunctieMeenemen,SchalingsfactorMeenemen),IF(StijgendeFunctieMeenemen,F98,0)*IF(SchalingsfactorMeenemen,SchalingsfactorPercentage,1),0))*(1+StijgingDalingUitkering)^(B98-1)</f>
        <v>11.6511607167637</v>
      </c>
      <c r="K98" s="1" t="n">
        <f aca="false">A98</f>
        <v>94</v>
      </c>
      <c r="L98" s="15" t="n">
        <f aca="false">VLOOKUP(K98,RTS,2,0)</f>
        <v>0.022288956043956</v>
      </c>
      <c r="M98" s="91" t="n">
        <f aca="false">(1/(1+L98))^K98</f>
        <v>0.125914315207872</v>
      </c>
      <c r="N98" s="5" t="n">
        <f aca="false">IF($C98&gt;Eindleeftijd,1,VLOOKUP($C98,Ervaringssterfte,2,0))</f>
        <v>1</v>
      </c>
      <c r="O98" s="5" t="n">
        <f aca="false">IF($C98&gt;Eindleeftijd,1,VLOOKUP($C98,qx,$B98-StartjaarTafels+2,0))</f>
        <v>1</v>
      </c>
      <c r="P98" s="5" t="n">
        <f aca="false">1-N98*O98</f>
        <v>0</v>
      </c>
      <c r="Q98" s="5" t="n">
        <f aca="false">IF($K98=1,P98,Q97*P98)</f>
        <v>0</v>
      </c>
      <c r="R98" s="5" t="n">
        <f aca="false">IF($E98&gt;Eindleeftijd,1,VLOOKUP($E98,Ervaringssterfte,5,0))</f>
        <v>1</v>
      </c>
      <c r="S98" s="74" t="n">
        <f aca="false">IF($E98&gt;Eindleeftijd,1,VLOOKUP($E98,qy,$B98-StartjaarTafels+2,0))</f>
        <v>1</v>
      </c>
      <c r="T98" s="5" t="n">
        <f aca="false">1-R98*S98</f>
        <v>0</v>
      </c>
      <c r="U98" s="5" t="n">
        <f aca="false">IF($K98=1,T98,U97*T98)</f>
        <v>0</v>
      </c>
      <c r="V98" s="5" t="n">
        <f aca="false">$M98*U98*I98*H98</f>
        <v>0</v>
      </c>
      <c r="W98" s="92" t="n">
        <f aca="false">Q98*U98</f>
        <v>0</v>
      </c>
      <c r="X98" s="5" t="n">
        <f aca="false">M98*W98*I98*H98</f>
        <v>0</v>
      </c>
      <c r="Y98" s="9" t="n">
        <f aca="false">V98-X98</f>
        <v>0</v>
      </c>
      <c r="Z98" s="93" t="n">
        <f aca="false">IF(C98=StartLeeftijdJaarUitkering,1,IF(C98 &gt; StartLeeftijdJaarUitkering, Z97*T98, VLOOKUP(C98,Gehuwdheid,2,0)))</f>
        <v>0</v>
      </c>
      <c r="AA98" s="93" t="n">
        <f aca="false">IF(K98=1,0,AC98*(T98))</f>
        <v>0</v>
      </c>
      <c r="AB98" s="93" t="n">
        <f aca="false">(1-P98)*Z98*IF(K98=1,1,Q97)</f>
        <v>0</v>
      </c>
      <c r="AC98" s="93" t="n">
        <f aca="false">IF(K98=1,0,AB97+AA97)</f>
        <v>0</v>
      </c>
      <c r="AD98" s="93" t="n">
        <f aca="false">IF(K98=1,0,AC98*M97*I97*H97)</f>
        <v>0</v>
      </c>
      <c r="AE98" s="93" t="n">
        <f aca="false">$M98*Q98*I98*H98</f>
        <v>0</v>
      </c>
      <c r="AF98" s="93" t="n">
        <f aca="false">1-U98</f>
        <v>1</v>
      </c>
      <c r="AG98" s="93" t="n">
        <f aca="false">AE98*AF98</f>
        <v>0</v>
      </c>
      <c r="AH98" s="93" t="n">
        <f aca="false">IF(C98=StartLeeftijdJaarUitkering,1,IF(C98 &gt; StartLeeftijdJaarUitkering, AH97*T98, VLOOKUP(C98,Gehuwdheid_ongehuwd,2,0)))</f>
        <v>0</v>
      </c>
      <c r="AI98" s="93" t="n">
        <f aca="false">AE98*(1-Z98)</f>
        <v>0</v>
      </c>
      <c r="AJ98" s="93" t="n">
        <f aca="false">AE98*(1-AH98)</f>
        <v>0</v>
      </c>
      <c r="AL98" s="1" t="n">
        <f aca="false">K98-1</f>
        <v>93</v>
      </c>
      <c r="AM98" s="15" t="n">
        <f aca="false">IF(AL98=0,0,VLOOKUP(AL98,RTS,2,0))</f>
        <v>0.0222652747252747</v>
      </c>
      <c r="AN98" s="5" t="n">
        <f aca="false">(1/(1+AM98))^AL98</f>
        <v>0.128998424971247</v>
      </c>
      <c r="AO98" s="5" t="n">
        <f aca="false">IF(AL98=0,0,IF($C98&gt;Eindleeftijd,1,VLOOKUP($C98-1,Ervaringssterfte,2,0)))</f>
        <v>1</v>
      </c>
      <c r="AP98" s="5" t="n">
        <f aca="false">IF(AL98=0,0,IF($C98&gt;Eindleeftijd,1,VLOOKUP($C98-1,qx,$B98-1-StartjaarTafels+2,0)))</f>
        <v>1</v>
      </c>
      <c r="AQ98" s="5" t="n">
        <f aca="false">1-AO98*AP98</f>
        <v>0</v>
      </c>
      <c r="AR98" s="5" t="n">
        <f aca="false">IF($AL98=0,AQ98,AR97*AQ98)</f>
        <v>0</v>
      </c>
      <c r="AS98" s="5" t="n">
        <f aca="false">IF(AL98=0,0,IF($E98&gt;Eindleeftijd,1,VLOOKUP($E98-1,Ervaringssterfte,5,0)))</f>
        <v>1</v>
      </c>
      <c r="AT98" s="5" t="n">
        <f aca="false">IF(AL98=0,0,IF($E98&gt;Eindleeftijd,1,VLOOKUP($E98-1,qy,$B98-1-StartjaarTafels+2,0)))</f>
        <v>1</v>
      </c>
      <c r="AU98" s="5" t="n">
        <f aca="false">1-AS98*AT98</f>
        <v>0</v>
      </c>
      <c r="AV98" s="5" t="n">
        <f aca="false">IF($AL98=0,AU98,AV97*AU98)</f>
        <v>0</v>
      </c>
      <c r="AW98" s="5" t="n">
        <f aca="false">$AN98*AV98*I98*H98</f>
        <v>0</v>
      </c>
      <c r="AX98" s="5" t="n">
        <f aca="false">AR98*AV98</f>
        <v>0</v>
      </c>
      <c r="AY98" s="5" t="n">
        <f aca="false">AN98*AX98*I98*H98</f>
        <v>0</v>
      </c>
      <c r="AZ98" s="9" t="n">
        <f aca="false">AW98-AY98</f>
        <v>0</v>
      </c>
      <c r="BA98" s="93" t="n">
        <f aca="false">$AN98*AR98*I98*H98</f>
        <v>0</v>
      </c>
      <c r="BB98" s="93" t="n">
        <f aca="false">1-AV98</f>
        <v>1</v>
      </c>
      <c r="BC98" s="93" t="n">
        <f aca="false">BA98*BB98</f>
        <v>0</v>
      </c>
      <c r="BD98" s="93" t="n">
        <f aca="false">IF(C98=StartLeeftijdJaarUitkering,1,IF($C98 &gt; StartLeeftijdJaarUitkering, BD97*AU98, VLOOKUP($C98,Gehuwdheid,2,0)))</f>
        <v>0</v>
      </c>
      <c r="BE98" s="93" t="n">
        <f aca="false">IF(C98=StartLeeftijdJaarUitkering,1,IF($C98 &gt; StartLeeftijdJaarUitkering, BE97*AU98, VLOOKUP($C98,Gehuwdheid_ongehuwd,2,0)))</f>
        <v>0</v>
      </c>
      <c r="BF98" s="93" t="n">
        <f aca="false">BA98*(1-BD98)</f>
        <v>0</v>
      </c>
      <c r="BG98" s="93" t="n">
        <f aca="false">BA98*(1-BE98)</f>
        <v>0</v>
      </c>
      <c r="BI98" s="1" t="n">
        <f aca="false">A98</f>
        <v>94</v>
      </c>
      <c r="BJ98" s="15" t="n">
        <f aca="false">VLOOKUP(BI98,RTS,2,0)</f>
        <v>0.022288956043956</v>
      </c>
      <c r="BK98" s="5" t="n">
        <f aca="false">(1/(1+BJ98))^BI98</f>
        <v>0.125914315207872</v>
      </c>
      <c r="BL98" s="5" t="n">
        <f aca="false">IF($C98&gt;Eindleeftijd,1,VLOOKUP($C98,Ervaringssterfte,3,0))</f>
        <v>1</v>
      </c>
      <c r="BM98" s="5" t="n">
        <f aca="false">IF($C98&gt;Eindleeftijd,1,VLOOKUP($C98,qy,$B98-StartjaarTafels+2,0))</f>
        <v>1</v>
      </c>
      <c r="BN98" s="5" t="n">
        <f aca="false">1-BL98*BM98</f>
        <v>0</v>
      </c>
      <c r="BO98" s="5" t="n">
        <f aca="false">IF($A98=1,BN98,BO97*BN98)</f>
        <v>0</v>
      </c>
      <c r="BP98" s="5" t="n">
        <f aca="false">IF($D98&gt;Eindleeftijd,1,VLOOKUP($D98,Ervaringssterfte,4,0))</f>
        <v>1</v>
      </c>
      <c r="BQ98" s="5" t="n">
        <f aca="false">IF($D98&gt;Eindleeftijd,1,VLOOKUP($D98,qx,$B98-StartjaarTafels+2,0))</f>
        <v>1</v>
      </c>
      <c r="BR98" s="5" t="n">
        <f aca="false">1-BP98*BQ98</f>
        <v>0</v>
      </c>
      <c r="BS98" s="5" t="n">
        <f aca="false">IF($BI98=1,BR98,BS97*BR98)</f>
        <v>0</v>
      </c>
      <c r="BT98" s="5" t="n">
        <f aca="false">$BK98*BS98*I98*G98</f>
        <v>0</v>
      </c>
      <c r="BU98" s="74" t="n">
        <f aca="false">BO98*BS98</f>
        <v>0</v>
      </c>
      <c r="BV98" s="5" t="n">
        <f aca="false">BK98*BU98*I98*G98</f>
        <v>0</v>
      </c>
      <c r="BW98" s="9" t="n">
        <f aca="false">BT98-BV98</f>
        <v>0</v>
      </c>
      <c r="BX98" s="93" t="n">
        <f aca="false">IF(C98=StartLeeftijdJaarUitkering,1,IF(C98 &gt; StartLeeftijdJaarUitkering, BX97*BR98, VLOOKUP(C98,Gehuwdheid,3,0)))</f>
        <v>0</v>
      </c>
      <c r="BY98" s="93" t="n">
        <f aca="false">IF(BI98=1,0,CA98*(BR98))</f>
        <v>0</v>
      </c>
      <c r="BZ98" s="93" t="n">
        <f aca="false">(1-BN98)*BX98*IF(BI98=1,1,BO97)</f>
        <v>0</v>
      </c>
      <c r="CA98" s="93" t="n">
        <f aca="false">IF(BI98=1,0,BZ97+BY97)</f>
        <v>0</v>
      </c>
      <c r="CB98" s="93" t="n">
        <f aca="false">IF(BI98=1,0,CA98*BK97*I97*G97)</f>
        <v>0</v>
      </c>
      <c r="CC98" s="93" t="n">
        <f aca="false">$BK98*BO98*I98*G98</f>
        <v>0</v>
      </c>
      <c r="CD98" s="93" t="n">
        <f aca="false">1-BS98</f>
        <v>1</v>
      </c>
      <c r="CE98" s="93" t="n">
        <f aca="false">CC98*CD98</f>
        <v>0</v>
      </c>
      <c r="CF98" s="93" t="n">
        <f aca="false">IF(C98=StartLeeftijdJaarUitkering,1,IF($C98 &gt; StartLeeftijdJaarUitkering, CF97*BR98, VLOOKUP($C98,Gehuwdheid_ongehuwd,3,0)))</f>
        <v>0</v>
      </c>
      <c r="CG98" s="93" t="n">
        <f aca="false">CC98*(1-BX98)</f>
        <v>0</v>
      </c>
      <c r="CH98" s="93" t="n">
        <f aca="false">CC98*(1-CF98)</f>
        <v>0</v>
      </c>
      <c r="CJ98" s="1" t="n">
        <f aca="false">BI98-1</f>
        <v>93</v>
      </c>
      <c r="CK98" s="15" t="n">
        <f aca="false">IF(CJ98=0,0,VLOOKUP(CJ98,RTS,2,0))</f>
        <v>0.0222652747252747</v>
      </c>
      <c r="CL98" s="5" t="n">
        <f aca="false">(1/(1+CK98))^CJ98</f>
        <v>0.128998424971247</v>
      </c>
      <c r="CM98" s="5" t="n">
        <f aca="false">IF(CJ98=0,0,IF($C98&gt;Eindleeftijd,1,VLOOKUP($C98-1,Ervaringssterfte,3,0)))</f>
        <v>1</v>
      </c>
      <c r="CN98" s="5" t="n">
        <f aca="false">IF(CJ98=0,0,IF($C98&gt;Eindleeftijd,1,VLOOKUP($C98-1,qy,$B98-1-StartjaarTafels+2,0)))</f>
        <v>1</v>
      </c>
      <c r="CO98" s="5" t="n">
        <f aca="false">1-CM98*CN98</f>
        <v>0</v>
      </c>
      <c r="CP98" s="5" t="n">
        <f aca="false">IF($CJ98=0,CO98,CP97*CO98)</f>
        <v>0</v>
      </c>
      <c r="CQ98" s="5" t="n">
        <f aca="false">IF(CJ98=0,0,IF($D98&gt;Eindleeftijd,1,VLOOKUP($D98-1,Ervaringssterfte,4,0)))</f>
        <v>1</v>
      </c>
      <c r="CR98" s="5" t="n">
        <f aca="false">IF(CJ98=0,0,IF($D98&gt;Eindleeftijd,1,VLOOKUP($D98-1,qx,$B98-1-StartjaarTafels+2,0)))</f>
        <v>1</v>
      </c>
      <c r="CS98" s="5" t="n">
        <f aca="false">1-CQ98*CR98</f>
        <v>0</v>
      </c>
      <c r="CT98" s="5" t="n">
        <f aca="false">IF($CJ98=0,CS98,CT97*CS98)</f>
        <v>0</v>
      </c>
      <c r="CU98" s="5" t="n">
        <f aca="false">IF(OR(Methode_partnerpensioen="Bepaald",C98&gt;=Eindleeftijd),1,VLOOKUP(C98-1,Gehuwdheid,3,0))</f>
        <v>1</v>
      </c>
      <c r="CV98" s="5" t="n">
        <f aca="false">$CL98*CT98*I98*G98*CU98</f>
        <v>0</v>
      </c>
      <c r="CW98" s="5" t="n">
        <f aca="false">CP98*CT98*CU98</f>
        <v>0</v>
      </c>
      <c r="CX98" s="5" t="n">
        <f aca="false">CL98*CW98*I98*G98</f>
        <v>0</v>
      </c>
      <c r="CY98" s="9" t="n">
        <f aca="false">CV98-CX98</f>
        <v>0</v>
      </c>
      <c r="CZ98" s="93" t="n">
        <f aca="false">$CL98*CP98*I98*G98</f>
        <v>0</v>
      </c>
      <c r="DA98" s="93" t="n">
        <f aca="false">1-CT98</f>
        <v>1</v>
      </c>
      <c r="DB98" s="93" t="n">
        <f aca="false">CZ98*DA98</f>
        <v>0</v>
      </c>
      <c r="DC98" s="93" t="n">
        <f aca="false">IF(C98=StartLeeftijdJaarUitkering,1,IF($C98 &gt; StartLeeftijdJaarUitkering, DC97*CS98, VLOOKUP($C98,Gehuwdheid,3,0)))</f>
        <v>0</v>
      </c>
      <c r="DD98" s="93" t="n">
        <f aca="false">IF(C98=StartLeeftijdJaarUitkering,1,IF($C98 &gt; StartLeeftijdJaarUitkering, DD97*CS98, VLOOKUP($C98,Gehuwdheid_ongehuwd,3,0)))</f>
        <v>0</v>
      </c>
      <c r="DE98" s="93" t="n">
        <f aca="false">CZ98*(1-DC98)</f>
        <v>0</v>
      </c>
      <c r="DF98" s="93" t="n">
        <f aca="false">CZ98*(1-DD98)</f>
        <v>0</v>
      </c>
    </row>
    <row r="99" customFormat="false" ht="15" hidden="false" customHeight="true" outlineLevel="0" collapsed="false">
      <c r="A99" s="1" t="n">
        <f aca="false">A98+1</f>
        <v>95</v>
      </c>
      <c r="B99" s="1" t="n">
        <f aca="false">IF(A99=1,Berekeningsjaar,B98+1)</f>
        <v>2120</v>
      </c>
      <c r="C99" s="1" t="n">
        <f aca="false">IF(A99=1,LeeftijdJaarBerDatum,C98+1)</f>
        <v>135</v>
      </c>
      <c r="D99" s="1" t="n">
        <f aca="false">C99+Leeftijdsverschil_vm</f>
        <v>137</v>
      </c>
      <c r="E99" s="1" t="n">
        <f aca="false">C99-Leeftijdsverschil_mv</f>
        <v>132</v>
      </c>
      <c r="F99" s="5" t="n">
        <f aca="false">MIN(1,A99/Spreidingsduur)</f>
        <v>1</v>
      </c>
      <c r="G99" s="5" t="n">
        <f aca="false">IF(OR(AND(Coverage="BijzPP_voor",C99&gt;GrensLeeftijdDekking-1),AND(Coverage="BijzPP_na",C99&lt;GrensLeeftijdDekking)),0,IF(IsLevenslang,1,IF(D99&lt;EindLeeftijdJaarUitkering,1,0)))</f>
        <v>0</v>
      </c>
      <c r="H99" s="5" t="n">
        <f aca="false">IF(OR(AND(Coverage="BijzPP_voor",C99&gt;GrensLeeftijdDekking-1),AND(Coverage="BijzPP_na",C99&lt;GrensLeeftijdDekking)),0,IF(IsLevenslang,1,IF(E99&lt;EindLeeftijdJaarUitkering,1,0)))</f>
        <v>0</v>
      </c>
      <c r="I99" s="5" t="n">
        <f aca="false">(IF(StijgendeFunctieMeenemen=SchalingsfactorMeenemen,1,0)+IF(OR(StijgendeFunctieMeenemen,SchalingsfactorMeenemen),IF(StijgendeFunctieMeenemen,F99,0)*IF(SchalingsfactorMeenemen,SchalingsfactorPercentage,1),0))*(1+StijgingDalingUitkering)^(B99-1)</f>
        <v>11.6511607167637</v>
      </c>
      <c r="K99" s="1" t="n">
        <f aca="false">A99</f>
        <v>95</v>
      </c>
      <c r="L99" s="15" t="n">
        <f aca="false">VLOOKUP(K99,RTS,2,0)</f>
        <v>0.0223126373626374</v>
      </c>
      <c r="M99" s="91" t="n">
        <f aca="false">(1/(1+L99))^K99</f>
        <v>0.122898252902122</v>
      </c>
      <c r="N99" s="5" t="n">
        <f aca="false">IF($C99&gt;Eindleeftijd,1,VLOOKUP($C99,Ervaringssterfte,2,0))</f>
        <v>1</v>
      </c>
      <c r="O99" s="5" t="n">
        <f aca="false">IF($C99&gt;Eindleeftijd,1,VLOOKUP($C99,qx,$B99-StartjaarTafels+2,0))</f>
        <v>1</v>
      </c>
      <c r="P99" s="5" t="n">
        <f aca="false">1-N99*O99</f>
        <v>0</v>
      </c>
      <c r="Q99" s="5" t="n">
        <f aca="false">IF($K99=1,P99,Q98*P99)</f>
        <v>0</v>
      </c>
      <c r="R99" s="5" t="n">
        <f aca="false">IF($E99&gt;Eindleeftijd,1,VLOOKUP($E99,Ervaringssterfte,5,0))</f>
        <v>1</v>
      </c>
      <c r="S99" s="74" t="n">
        <f aca="false">IF($E99&gt;Eindleeftijd,1,VLOOKUP($E99,qy,$B99-StartjaarTafels+2,0))</f>
        <v>1</v>
      </c>
      <c r="T99" s="5" t="n">
        <f aca="false">1-R99*S99</f>
        <v>0</v>
      </c>
      <c r="U99" s="5" t="n">
        <f aca="false">IF($K99=1,T99,U98*T99)</f>
        <v>0</v>
      </c>
      <c r="V99" s="5" t="n">
        <f aca="false">$M99*U99*I99*H99</f>
        <v>0</v>
      </c>
      <c r="W99" s="92" t="n">
        <f aca="false">Q99*U99</f>
        <v>0</v>
      </c>
      <c r="X99" s="5" t="n">
        <f aca="false">M99*W99*I99*H99</f>
        <v>0</v>
      </c>
      <c r="Y99" s="9" t="n">
        <f aca="false">V99-X99</f>
        <v>0</v>
      </c>
      <c r="Z99" s="93" t="n">
        <f aca="false">IF(C99=StartLeeftijdJaarUitkering,1,IF(C99 &gt; StartLeeftijdJaarUitkering, Z98*T99, VLOOKUP(C99,Gehuwdheid,2,0)))</f>
        <v>0</v>
      </c>
      <c r="AA99" s="93" t="n">
        <f aca="false">IF(K99=1,0,AC99*(T99))</f>
        <v>0</v>
      </c>
      <c r="AB99" s="93" t="n">
        <f aca="false">(1-P99)*Z99*IF(K99=1,1,Q98)</f>
        <v>0</v>
      </c>
      <c r="AC99" s="93" t="n">
        <f aca="false">IF(K99=1,0,AB98+AA98)</f>
        <v>0</v>
      </c>
      <c r="AD99" s="93" t="n">
        <f aca="false">IF(K99=1,0,AC99*M98*I98*H98)</f>
        <v>0</v>
      </c>
      <c r="AE99" s="93" t="n">
        <f aca="false">$M99*Q99*I99*H99</f>
        <v>0</v>
      </c>
      <c r="AF99" s="93" t="n">
        <f aca="false">1-U99</f>
        <v>1</v>
      </c>
      <c r="AG99" s="93" t="n">
        <f aca="false">AE99*AF99</f>
        <v>0</v>
      </c>
      <c r="AH99" s="93" t="n">
        <f aca="false">IF(C99=StartLeeftijdJaarUitkering,1,IF(C99 &gt; StartLeeftijdJaarUitkering, AH98*T99, VLOOKUP(C99,Gehuwdheid_ongehuwd,2,0)))</f>
        <v>0</v>
      </c>
      <c r="AI99" s="93" t="n">
        <f aca="false">AE99*(1-Z99)</f>
        <v>0</v>
      </c>
      <c r="AJ99" s="93" t="n">
        <f aca="false">AE99*(1-AH99)</f>
        <v>0</v>
      </c>
      <c r="AL99" s="1" t="n">
        <f aca="false">K99-1</f>
        <v>94</v>
      </c>
      <c r="AM99" s="15" t="n">
        <f aca="false">IF(AL99=0,0,VLOOKUP(AL99,RTS,2,0))</f>
        <v>0.022288956043956</v>
      </c>
      <c r="AN99" s="5" t="n">
        <f aca="false">(1/(1+AM99))^AL99</f>
        <v>0.125914315207872</v>
      </c>
      <c r="AO99" s="5" t="n">
        <f aca="false">IF(AL99=0,0,IF($C99&gt;Eindleeftijd,1,VLOOKUP($C99-1,Ervaringssterfte,2,0)))</f>
        <v>1</v>
      </c>
      <c r="AP99" s="5" t="n">
        <f aca="false">IF(AL99=0,0,IF($C99&gt;Eindleeftijd,1,VLOOKUP($C99-1,qx,$B99-1-StartjaarTafels+2,0)))</f>
        <v>1</v>
      </c>
      <c r="AQ99" s="5" t="n">
        <f aca="false">1-AO99*AP99</f>
        <v>0</v>
      </c>
      <c r="AR99" s="5" t="n">
        <f aca="false">IF($AL99=0,AQ99,AR98*AQ99)</f>
        <v>0</v>
      </c>
      <c r="AS99" s="5" t="n">
        <f aca="false">IF(AL99=0,0,IF($E99&gt;Eindleeftijd,1,VLOOKUP($E99-1,Ervaringssterfte,5,0)))</f>
        <v>1</v>
      </c>
      <c r="AT99" s="5" t="n">
        <f aca="false">IF(AL99=0,0,IF($E99&gt;Eindleeftijd,1,VLOOKUP($E99-1,qy,$B99-1-StartjaarTafels+2,0)))</f>
        <v>1</v>
      </c>
      <c r="AU99" s="5" t="n">
        <f aca="false">1-AS99*AT99</f>
        <v>0</v>
      </c>
      <c r="AV99" s="5" t="n">
        <f aca="false">IF($AL99=0,AU99,AV98*AU99)</f>
        <v>0</v>
      </c>
      <c r="AW99" s="5" t="n">
        <f aca="false">$AN99*AV99*I99*H99</f>
        <v>0</v>
      </c>
      <c r="AX99" s="5" t="n">
        <f aca="false">AR99*AV99</f>
        <v>0</v>
      </c>
      <c r="AY99" s="5" t="n">
        <f aca="false">AN99*AX99*I99*H99</f>
        <v>0</v>
      </c>
      <c r="AZ99" s="9" t="n">
        <f aca="false">AW99-AY99</f>
        <v>0</v>
      </c>
      <c r="BA99" s="93" t="n">
        <f aca="false">$AN99*AR99*I99*H99</f>
        <v>0</v>
      </c>
      <c r="BB99" s="93" t="n">
        <f aca="false">1-AV99</f>
        <v>1</v>
      </c>
      <c r="BC99" s="93" t="n">
        <f aca="false">BA99*BB99</f>
        <v>0</v>
      </c>
      <c r="BD99" s="93" t="n">
        <f aca="false">IF(C99=StartLeeftijdJaarUitkering,1,IF($C99 &gt; StartLeeftijdJaarUitkering, BD98*AU99, VLOOKUP($C99,Gehuwdheid,2,0)))</f>
        <v>0</v>
      </c>
      <c r="BE99" s="93" t="n">
        <f aca="false">IF(C99=StartLeeftijdJaarUitkering,1,IF($C99 &gt; StartLeeftijdJaarUitkering, BE98*AU99, VLOOKUP($C99,Gehuwdheid_ongehuwd,2,0)))</f>
        <v>0</v>
      </c>
      <c r="BF99" s="93" t="n">
        <f aca="false">BA99*(1-BD99)</f>
        <v>0</v>
      </c>
      <c r="BG99" s="93" t="n">
        <f aca="false">BA99*(1-BE99)</f>
        <v>0</v>
      </c>
      <c r="BI99" s="1" t="n">
        <f aca="false">A99</f>
        <v>95</v>
      </c>
      <c r="BJ99" s="15" t="n">
        <f aca="false">VLOOKUP(BI99,RTS,2,0)</f>
        <v>0.0223126373626374</v>
      </c>
      <c r="BK99" s="5" t="n">
        <f aca="false">(1/(1+BJ99))^BI99</f>
        <v>0.122898252902122</v>
      </c>
      <c r="BL99" s="5" t="n">
        <f aca="false">IF($C99&gt;Eindleeftijd,1,VLOOKUP($C99,Ervaringssterfte,3,0))</f>
        <v>1</v>
      </c>
      <c r="BM99" s="5" t="n">
        <f aca="false">IF($C99&gt;Eindleeftijd,1,VLOOKUP($C99,qy,$B99-StartjaarTafels+2,0))</f>
        <v>1</v>
      </c>
      <c r="BN99" s="5" t="n">
        <f aca="false">1-BL99*BM99</f>
        <v>0</v>
      </c>
      <c r="BO99" s="5" t="n">
        <f aca="false">IF($A99=1,BN99,BO98*BN99)</f>
        <v>0</v>
      </c>
      <c r="BP99" s="5" t="n">
        <f aca="false">IF($D99&gt;Eindleeftijd,1,VLOOKUP($D99,Ervaringssterfte,4,0))</f>
        <v>1</v>
      </c>
      <c r="BQ99" s="5" t="n">
        <f aca="false">IF($D99&gt;Eindleeftijd,1,VLOOKUP($D99,qx,$B99-StartjaarTafels+2,0))</f>
        <v>1</v>
      </c>
      <c r="BR99" s="5" t="n">
        <f aca="false">1-BP99*BQ99</f>
        <v>0</v>
      </c>
      <c r="BS99" s="5" t="n">
        <f aca="false">IF($BI99=1,BR99,BS98*BR99)</f>
        <v>0</v>
      </c>
      <c r="BT99" s="5" t="n">
        <f aca="false">$BK99*BS99*I99*G99</f>
        <v>0</v>
      </c>
      <c r="BU99" s="74" t="n">
        <f aca="false">BO99*BS99</f>
        <v>0</v>
      </c>
      <c r="BV99" s="5" t="n">
        <f aca="false">BK99*BU99*I99*G99</f>
        <v>0</v>
      </c>
      <c r="BW99" s="9" t="n">
        <f aca="false">BT99-BV99</f>
        <v>0</v>
      </c>
      <c r="BX99" s="93" t="n">
        <f aca="false">IF(C99=StartLeeftijdJaarUitkering,1,IF(C99 &gt; StartLeeftijdJaarUitkering, BX98*BR99, VLOOKUP(C99,Gehuwdheid,3,0)))</f>
        <v>0</v>
      </c>
      <c r="BY99" s="93" t="n">
        <f aca="false">IF(BI99=1,0,CA99*(BR99))</f>
        <v>0</v>
      </c>
      <c r="BZ99" s="93" t="n">
        <f aca="false">(1-BN99)*BX99*IF(BI99=1,1,BO98)</f>
        <v>0</v>
      </c>
      <c r="CA99" s="93" t="n">
        <f aca="false">IF(BI99=1,0,BZ98+BY98)</f>
        <v>0</v>
      </c>
      <c r="CB99" s="93" t="n">
        <f aca="false">IF(BI99=1,0,CA99*BK98*I98*G98)</f>
        <v>0</v>
      </c>
      <c r="CC99" s="93" t="n">
        <f aca="false">$BK99*BO99*I99*G99</f>
        <v>0</v>
      </c>
      <c r="CD99" s="93" t="n">
        <f aca="false">1-BS99</f>
        <v>1</v>
      </c>
      <c r="CE99" s="93" t="n">
        <f aca="false">CC99*CD99</f>
        <v>0</v>
      </c>
      <c r="CF99" s="93" t="n">
        <f aca="false">IF(C99=StartLeeftijdJaarUitkering,1,IF($C99 &gt; StartLeeftijdJaarUitkering, CF98*BR99, VLOOKUP($C99,Gehuwdheid_ongehuwd,3,0)))</f>
        <v>0</v>
      </c>
      <c r="CG99" s="93" t="n">
        <f aca="false">CC99*(1-BX99)</f>
        <v>0</v>
      </c>
      <c r="CH99" s="93" t="n">
        <f aca="false">CC99*(1-CF99)</f>
        <v>0</v>
      </c>
      <c r="CJ99" s="1" t="n">
        <f aca="false">BI99-1</f>
        <v>94</v>
      </c>
      <c r="CK99" s="15" t="n">
        <f aca="false">IF(CJ99=0,0,VLOOKUP(CJ99,RTS,2,0))</f>
        <v>0.022288956043956</v>
      </c>
      <c r="CL99" s="5" t="n">
        <f aca="false">(1/(1+CK99))^CJ99</f>
        <v>0.125914315207872</v>
      </c>
      <c r="CM99" s="5" t="n">
        <f aca="false">IF(CJ99=0,0,IF($C99&gt;Eindleeftijd,1,VLOOKUP($C99-1,Ervaringssterfte,3,0)))</f>
        <v>1</v>
      </c>
      <c r="CN99" s="5" t="n">
        <f aca="false">IF(CJ99=0,0,IF($C99&gt;Eindleeftijd,1,VLOOKUP($C99-1,qy,$B99-1-StartjaarTafels+2,0)))</f>
        <v>1</v>
      </c>
      <c r="CO99" s="5" t="n">
        <f aca="false">1-CM99*CN99</f>
        <v>0</v>
      </c>
      <c r="CP99" s="5" t="n">
        <f aca="false">IF($CJ99=0,CO99,CP98*CO99)</f>
        <v>0</v>
      </c>
      <c r="CQ99" s="5" t="n">
        <f aca="false">IF(CJ99=0,0,IF($D99&gt;Eindleeftijd,1,VLOOKUP($D99-1,Ervaringssterfte,4,0)))</f>
        <v>1</v>
      </c>
      <c r="CR99" s="5" t="n">
        <f aca="false">IF(CJ99=0,0,IF($D99&gt;Eindleeftijd,1,VLOOKUP($D99-1,qx,$B99-1-StartjaarTafels+2,0)))</f>
        <v>1</v>
      </c>
      <c r="CS99" s="5" t="n">
        <f aca="false">1-CQ99*CR99</f>
        <v>0</v>
      </c>
      <c r="CT99" s="5" t="n">
        <f aca="false">IF($CJ99=0,CS99,CT98*CS99)</f>
        <v>0</v>
      </c>
      <c r="CU99" s="5" t="n">
        <f aca="false">IF(OR(Methode_partnerpensioen="Bepaald",C99&gt;=Eindleeftijd),1,VLOOKUP(C99-1,Gehuwdheid,3,0))</f>
        <v>1</v>
      </c>
      <c r="CV99" s="5" t="n">
        <f aca="false">$CL99*CT99*I99*G99*CU99</f>
        <v>0</v>
      </c>
      <c r="CW99" s="5" t="n">
        <f aca="false">CP99*CT99*CU99</f>
        <v>0</v>
      </c>
      <c r="CX99" s="5" t="n">
        <f aca="false">CL99*CW99*I99*G99</f>
        <v>0</v>
      </c>
      <c r="CY99" s="9" t="n">
        <f aca="false">CV99-CX99</f>
        <v>0</v>
      </c>
      <c r="CZ99" s="93" t="n">
        <f aca="false">$CL99*CP99*I99*G99</f>
        <v>0</v>
      </c>
      <c r="DA99" s="93" t="n">
        <f aca="false">1-CT99</f>
        <v>1</v>
      </c>
      <c r="DB99" s="93" t="n">
        <f aca="false">CZ99*DA99</f>
        <v>0</v>
      </c>
      <c r="DC99" s="93" t="n">
        <f aca="false">IF(C99=StartLeeftijdJaarUitkering,1,IF($C99 &gt; StartLeeftijdJaarUitkering, DC98*CS99, VLOOKUP($C99,Gehuwdheid,3,0)))</f>
        <v>0</v>
      </c>
      <c r="DD99" s="93" t="n">
        <f aca="false">IF(C99=StartLeeftijdJaarUitkering,1,IF($C99 &gt; StartLeeftijdJaarUitkering, DD98*CS99, VLOOKUP($C99,Gehuwdheid_ongehuwd,3,0)))</f>
        <v>0</v>
      </c>
      <c r="DE99" s="93" t="n">
        <f aca="false">CZ99*(1-DC99)</f>
        <v>0</v>
      </c>
      <c r="DF99" s="93" t="n">
        <f aca="false">CZ99*(1-DD99)</f>
        <v>0</v>
      </c>
    </row>
    <row r="100" customFormat="false" ht="15" hidden="false" customHeight="true" outlineLevel="0" collapsed="false">
      <c r="A100" s="1" t="n">
        <f aca="false">A99+1</f>
        <v>96</v>
      </c>
      <c r="B100" s="1" t="n">
        <f aca="false">IF(A100=1,Berekeningsjaar,B99+1)</f>
        <v>2121</v>
      </c>
      <c r="C100" s="1" t="n">
        <f aca="false">IF(A100=1,LeeftijdJaarBerDatum,C99+1)</f>
        <v>136</v>
      </c>
      <c r="D100" s="1" t="n">
        <f aca="false">C100+Leeftijdsverschil_vm</f>
        <v>138</v>
      </c>
      <c r="E100" s="1" t="n">
        <f aca="false">C100-Leeftijdsverschil_mv</f>
        <v>133</v>
      </c>
      <c r="F100" s="5" t="n">
        <f aca="false">MIN(1,A100/Spreidingsduur)</f>
        <v>1</v>
      </c>
      <c r="G100" s="5" t="n">
        <f aca="false">IF(OR(AND(Coverage="BijzPP_voor",C100&gt;GrensLeeftijdDekking-1),AND(Coverage="BijzPP_na",C100&lt;GrensLeeftijdDekking)),0,IF(IsLevenslang,1,IF(D100&lt;EindLeeftijdJaarUitkering,1,0)))</f>
        <v>0</v>
      </c>
      <c r="H100" s="5" t="n">
        <f aca="false">IF(OR(AND(Coverage="BijzPP_voor",C100&gt;GrensLeeftijdDekking-1),AND(Coverage="BijzPP_na",C100&lt;GrensLeeftijdDekking)),0,IF(IsLevenslang,1,IF(E100&lt;EindLeeftijdJaarUitkering,1,0)))</f>
        <v>0</v>
      </c>
      <c r="I100" s="5" t="n">
        <f aca="false">(IF(StijgendeFunctieMeenemen=SchalingsfactorMeenemen,1,0)+IF(OR(StijgendeFunctieMeenemen,SchalingsfactorMeenemen),IF(StijgendeFunctieMeenemen,F100,0)*IF(SchalingsfactorMeenemen,SchalingsfactorPercentage,1),0))*(1+StijgingDalingUitkering)^(B100-1)</f>
        <v>11.6511607167637</v>
      </c>
      <c r="K100" s="1" t="n">
        <f aca="false">A100</f>
        <v>96</v>
      </c>
      <c r="L100" s="15" t="n">
        <f aca="false">VLOOKUP(K100,RTS,2,0)</f>
        <v>0.0223363186813187</v>
      </c>
      <c r="M100" s="91" t="n">
        <f aca="false">(1/(1+L100))^K100</f>
        <v>0.119948884100393</v>
      </c>
      <c r="N100" s="5" t="n">
        <f aca="false">IF($C100&gt;Eindleeftijd,1,VLOOKUP($C100,Ervaringssterfte,2,0))</f>
        <v>1</v>
      </c>
      <c r="O100" s="5" t="n">
        <f aca="false">IF($C100&gt;Eindleeftijd,1,VLOOKUP($C100,qx,$B100-StartjaarTafels+2,0))</f>
        <v>1</v>
      </c>
      <c r="P100" s="5" t="n">
        <f aca="false">1-N100*O100</f>
        <v>0</v>
      </c>
      <c r="Q100" s="5" t="n">
        <f aca="false">IF($K100=1,P100,Q99*P100)</f>
        <v>0</v>
      </c>
      <c r="R100" s="5" t="n">
        <f aca="false">IF($E100&gt;Eindleeftijd,1,VLOOKUP($E100,Ervaringssterfte,5,0))</f>
        <v>1</v>
      </c>
      <c r="S100" s="74" t="n">
        <f aca="false">IF($E100&gt;Eindleeftijd,1,VLOOKUP($E100,qy,$B100-StartjaarTafels+2,0))</f>
        <v>1</v>
      </c>
      <c r="T100" s="5" t="n">
        <f aca="false">1-R100*S100</f>
        <v>0</v>
      </c>
      <c r="U100" s="5" t="n">
        <f aca="false">IF($K100=1,T100,U99*T100)</f>
        <v>0</v>
      </c>
      <c r="V100" s="5" t="n">
        <f aca="false">$M100*U100*I100*H100</f>
        <v>0</v>
      </c>
      <c r="W100" s="92" t="n">
        <f aca="false">Q100*U100</f>
        <v>0</v>
      </c>
      <c r="X100" s="5" t="n">
        <f aca="false">M100*W100*I100*H100</f>
        <v>0</v>
      </c>
      <c r="Y100" s="9" t="n">
        <f aca="false">V100-X100</f>
        <v>0</v>
      </c>
      <c r="Z100" s="93" t="n">
        <f aca="false">IF(C100=StartLeeftijdJaarUitkering,1,IF(C100 &gt; StartLeeftijdJaarUitkering, Z99*T100, VLOOKUP(C100,Gehuwdheid,2,0)))</f>
        <v>0</v>
      </c>
      <c r="AA100" s="93" t="n">
        <f aca="false">IF(K100=1,0,AC100*(T100))</f>
        <v>0</v>
      </c>
      <c r="AB100" s="93" t="n">
        <f aca="false">(1-P100)*Z100*IF(K100=1,1,Q99)</f>
        <v>0</v>
      </c>
      <c r="AC100" s="93" t="n">
        <f aca="false">IF(K100=1,0,AB99+AA99)</f>
        <v>0</v>
      </c>
      <c r="AD100" s="93" t="n">
        <f aca="false">IF(K100=1,0,AC100*M99*I99*H99)</f>
        <v>0</v>
      </c>
      <c r="AE100" s="93" t="n">
        <f aca="false">$M100*Q100*I100*H100</f>
        <v>0</v>
      </c>
      <c r="AF100" s="93" t="n">
        <f aca="false">1-U100</f>
        <v>1</v>
      </c>
      <c r="AG100" s="93" t="n">
        <f aca="false">AE100*AF100</f>
        <v>0</v>
      </c>
      <c r="AH100" s="93" t="n">
        <f aca="false">IF(C100=StartLeeftijdJaarUitkering,1,IF(C100 &gt; StartLeeftijdJaarUitkering, AH99*T100, VLOOKUP(C100,Gehuwdheid_ongehuwd,2,0)))</f>
        <v>0</v>
      </c>
      <c r="AI100" s="93" t="n">
        <f aca="false">AE100*(1-Z100)</f>
        <v>0</v>
      </c>
      <c r="AJ100" s="93" t="n">
        <f aca="false">AE100*(1-AH100)</f>
        <v>0</v>
      </c>
      <c r="AL100" s="1" t="n">
        <f aca="false">K100-1</f>
        <v>95</v>
      </c>
      <c r="AM100" s="15" t="n">
        <f aca="false">IF(AL100=0,0,VLOOKUP(AL100,RTS,2,0))</f>
        <v>0.0223126373626374</v>
      </c>
      <c r="AN100" s="5" t="n">
        <f aca="false">(1/(1+AM100))^AL100</f>
        <v>0.122898252902122</v>
      </c>
      <c r="AO100" s="5" t="n">
        <f aca="false">IF(AL100=0,0,IF($C100&gt;Eindleeftijd,1,VLOOKUP($C100-1,Ervaringssterfte,2,0)))</f>
        <v>1</v>
      </c>
      <c r="AP100" s="5" t="n">
        <f aca="false">IF(AL100=0,0,IF($C100&gt;Eindleeftijd,1,VLOOKUP($C100-1,qx,$B100-1-StartjaarTafels+2,0)))</f>
        <v>1</v>
      </c>
      <c r="AQ100" s="5" t="n">
        <f aca="false">1-AO100*AP100</f>
        <v>0</v>
      </c>
      <c r="AR100" s="5" t="n">
        <f aca="false">IF($AL100=0,AQ100,AR99*AQ100)</f>
        <v>0</v>
      </c>
      <c r="AS100" s="5" t="n">
        <f aca="false">IF(AL100=0,0,IF($E100&gt;Eindleeftijd,1,VLOOKUP($E100-1,Ervaringssterfte,5,0)))</f>
        <v>1</v>
      </c>
      <c r="AT100" s="5" t="n">
        <f aca="false">IF(AL100=0,0,IF($E100&gt;Eindleeftijd,1,VLOOKUP($E100-1,qy,$B100-1-StartjaarTafels+2,0)))</f>
        <v>1</v>
      </c>
      <c r="AU100" s="5" t="n">
        <f aca="false">1-AS100*AT100</f>
        <v>0</v>
      </c>
      <c r="AV100" s="5" t="n">
        <f aca="false">IF($AL100=0,AU100,AV99*AU100)</f>
        <v>0</v>
      </c>
      <c r="AW100" s="5" t="n">
        <f aca="false">$AN100*AV100*I100*H100</f>
        <v>0</v>
      </c>
      <c r="AX100" s="5" t="n">
        <f aca="false">AR100*AV100</f>
        <v>0</v>
      </c>
      <c r="AY100" s="5" t="n">
        <f aca="false">AN100*AX100*I100*H100</f>
        <v>0</v>
      </c>
      <c r="AZ100" s="9" t="n">
        <f aca="false">AW100-AY100</f>
        <v>0</v>
      </c>
      <c r="BA100" s="93" t="n">
        <f aca="false">$AN100*AR100*I100*H100</f>
        <v>0</v>
      </c>
      <c r="BB100" s="93" t="n">
        <f aca="false">1-AV100</f>
        <v>1</v>
      </c>
      <c r="BC100" s="93" t="n">
        <f aca="false">BA100*BB100</f>
        <v>0</v>
      </c>
      <c r="BD100" s="93" t="n">
        <f aca="false">IF(C100=StartLeeftijdJaarUitkering,1,IF($C100 &gt; StartLeeftijdJaarUitkering, BD99*AU100, VLOOKUP($C100,Gehuwdheid,2,0)))</f>
        <v>0</v>
      </c>
      <c r="BE100" s="93" t="n">
        <f aca="false">IF(C100=StartLeeftijdJaarUitkering,1,IF($C100 &gt; StartLeeftijdJaarUitkering, BE99*AU100, VLOOKUP($C100,Gehuwdheid_ongehuwd,2,0)))</f>
        <v>0</v>
      </c>
      <c r="BF100" s="93" t="n">
        <f aca="false">BA100*(1-BD100)</f>
        <v>0</v>
      </c>
      <c r="BG100" s="93" t="n">
        <f aca="false">BA100*(1-BE100)</f>
        <v>0</v>
      </c>
      <c r="BI100" s="1" t="n">
        <f aca="false">A100</f>
        <v>96</v>
      </c>
      <c r="BJ100" s="15" t="n">
        <f aca="false">VLOOKUP(BI100,RTS,2,0)</f>
        <v>0.0223363186813187</v>
      </c>
      <c r="BK100" s="5" t="n">
        <f aca="false">(1/(1+BJ100))^BI100</f>
        <v>0.119948884100393</v>
      </c>
      <c r="BL100" s="5" t="n">
        <f aca="false">IF($C100&gt;Eindleeftijd,1,VLOOKUP($C100,Ervaringssterfte,3,0))</f>
        <v>1</v>
      </c>
      <c r="BM100" s="5" t="n">
        <f aca="false">IF($C100&gt;Eindleeftijd,1,VLOOKUP($C100,qy,$B100-StartjaarTafels+2,0))</f>
        <v>1</v>
      </c>
      <c r="BN100" s="5" t="n">
        <f aca="false">1-BL100*BM100</f>
        <v>0</v>
      </c>
      <c r="BO100" s="5" t="n">
        <f aca="false">IF($A100=1,BN100,BO99*BN100)</f>
        <v>0</v>
      </c>
      <c r="BP100" s="5" t="n">
        <f aca="false">IF($D100&gt;Eindleeftijd,1,VLOOKUP($D100,Ervaringssterfte,4,0))</f>
        <v>1</v>
      </c>
      <c r="BQ100" s="5" t="n">
        <f aca="false">IF($D100&gt;Eindleeftijd,1,VLOOKUP($D100,qx,$B100-StartjaarTafels+2,0))</f>
        <v>1</v>
      </c>
      <c r="BR100" s="5" t="n">
        <f aca="false">1-BP100*BQ100</f>
        <v>0</v>
      </c>
      <c r="BS100" s="5" t="n">
        <f aca="false">IF($BI100=1,BR100,BS99*BR100)</f>
        <v>0</v>
      </c>
      <c r="BT100" s="5" t="n">
        <f aca="false">$BK100*BS100*I100*G100</f>
        <v>0</v>
      </c>
      <c r="BU100" s="74" t="n">
        <f aca="false">BO100*BS100</f>
        <v>0</v>
      </c>
      <c r="BV100" s="5" t="n">
        <f aca="false">BK100*BU100*I100*G100</f>
        <v>0</v>
      </c>
      <c r="BW100" s="9" t="n">
        <f aca="false">BT100-BV100</f>
        <v>0</v>
      </c>
      <c r="BX100" s="93" t="n">
        <f aca="false">IF(C100=StartLeeftijdJaarUitkering,1,IF(C100 &gt; StartLeeftijdJaarUitkering, BX99*BR100, VLOOKUP(C100,Gehuwdheid,3,0)))</f>
        <v>0</v>
      </c>
      <c r="BY100" s="93" t="n">
        <f aca="false">IF(BI100=1,0,CA100*(BR100))</f>
        <v>0</v>
      </c>
      <c r="BZ100" s="93" t="n">
        <f aca="false">(1-BN100)*BX100*IF(BI100=1,1,BO99)</f>
        <v>0</v>
      </c>
      <c r="CA100" s="93" t="n">
        <f aca="false">IF(BI100=1,0,BZ99+BY99)</f>
        <v>0</v>
      </c>
      <c r="CB100" s="93" t="n">
        <f aca="false">IF(BI100=1,0,CA100*BK99*I99*G99)</f>
        <v>0</v>
      </c>
      <c r="CC100" s="93" t="n">
        <f aca="false">$BK100*BO100*I100*G100</f>
        <v>0</v>
      </c>
      <c r="CD100" s="93" t="n">
        <f aca="false">1-BS100</f>
        <v>1</v>
      </c>
      <c r="CE100" s="93" t="n">
        <f aca="false">CC100*CD100</f>
        <v>0</v>
      </c>
      <c r="CF100" s="93" t="n">
        <f aca="false">IF(C100=StartLeeftijdJaarUitkering,1,IF($C100 &gt; StartLeeftijdJaarUitkering, CF99*BR100, VLOOKUP($C100,Gehuwdheid_ongehuwd,3,0)))</f>
        <v>0</v>
      </c>
      <c r="CG100" s="93" t="n">
        <f aca="false">CC100*(1-BX100)</f>
        <v>0</v>
      </c>
      <c r="CH100" s="93" t="n">
        <f aca="false">CC100*(1-CF100)</f>
        <v>0</v>
      </c>
      <c r="CJ100" s="1" t="n">
        <f aca="false">BI100-1</f>
        <v>95</v>
      </c>
      <c r="CK100" s="15" t="n">
        <f aca="false">IF(CJ100=0,0,VLOOKUP(CJ100,RTS,2,0))</f>
        <v>0.0223126373626374</v>
      </c>
      <c r="CL100" s="5" t="n">
        <f aca="false">(1/(1+CK100))^CJ100</f>
        <v>0.122898252902122</v>
      </c>
      <c r="CM100" s="5" t="n">
        <f aca="false">IF(CJ100=0,0,IF($C100&gt;Eindleeftijd,1,VLOOKUP($C100-1,Ervaringssterfte,3,0)))</f>
        <v>1</v>
      </c>
      <c r="CN100" s="5" t="n">
        <f aca="false">IF(CJ100=0,0,IF($C100&gt;Eindleeftijd,1,VLOOKUP($C100-1,qy,$B100-1-StartjaarTafels+2,0)))</f>
        <v>1</v>
      </c>
      <c r="CO100" s="5" t="n">
        <f aca="false">1-CM100*CN100</f>
        <v>0</v>
      </c>
      <c r="CP100" s="5" t="n">
        <f aca="false">IF($CJ100=0,CO100,CP99*CO100)</f>
        <v>0</v>
      </c>
      <c r="CQ100" s="5" t="n">
        <f aca="false">IF(CJ100=0,0,IF($D100&gt;Eindleeftijd,1,VLOOKUP($D100-1,Ervaringssterfte,4,0)))</f>
        <v>1</v>
      </c>
      <c r="CR100" s="5" t="n">
        <f aca="false">IF(CJ100=0,0,IF($D100&gt;Eindleeftijd,1,VLOOKUP($D100-1,qx,$B100-1-StartjaarTafels+2,0)))</f>
        <v>1</v>
      </c>
      <c r="CS100" s="5" t="n">
        <f aca="false">1-CQ100*CR100</f>
        <v>0</v>
      </c>
      <c r="CT100" s="5" t="n">
        <f aca="false">IF($CJ100=0,CS100,CT99*CS100)</f>
        <v>0</v>
      </c>
      <c r="CU100" s="5" t="n">
        <f aca="false">IF(OR(Methode_partnerpensioen="Bepaald",C100&gt;=Eindleeftijd),1,VLOOKUP(C100-1,Gehuwdheid,3,0))</f>
        <v>1</v>
      </c>
      <c r="CV100" s="5" t="n">
        <f aca="false">$CL100*CT100*I100*G100*CU100</f>
        <v>0</v>
      </c>
      <c r="CW100" s="5" t="n">
        <f aca="false">CP100*CT100*CU100</f>
        <v>0</v>
      </c>
      <c r="CX100" s="5" t="n">
        <f aca="false">CL100*CW100*I100*G100</f>
        <v>0</v>
      </c>
      <c r="CY100" s="9" t="n">
        <f aca="false">CV100-CX100</f>
        <v>0</v>
      </c>
      <c r="CZ100" s="93" t="n">
        <f aca="false">$CL100*CP100*I100*G100</f>
        <v>0</v>
      </c>
      <c r="DA100" s="93" t="n">
        <f aca="false">1-CT100</f>
        <v>1</v>
      </c>
      <c r="DB100" s="93" t="n">
        <f aca="false">CZ100*DA100</f>
        <v>0</v>
      </c>
      <c r="DC100" s="93" t="n">
        <f aca="false">IF(C100=StartLeeftijdJaarUitkering,1,IF($C100 &gt; StartLeeftijdJaarUitkering, DC99*CS100, VLOOKUP($C100,Gehuwdheid,3,0)))</f>
        <v>0</v>
      </c>
      <c r="DD100" s="93" t="n">
        <f aca="false">IF(C100=StartLeeftijdJaarUitkering,1,IF($C100 &gt; StartLeeftijdJaarUitkering, DD99*CS100, VLOOKUP($C100,Gehuwdheid_ongehuwd,3,0)))</f>
        <v>0</v>
      </c>
      <c r="DE100" s="93" t="n">
        <f aca="false">CZ100*(1-DC100)</f>
        <v>0</v>
      </c>
      <c r="DF100" s="93" t="n">
        <f aca="false">CZ100*(1-DD100)</f>
        <v>0</v>
      </c>
    </row>
    <row r="101" customFormat="false" ht="15" hidden="false" customHeight="true" outlineLevel="0" collapsed="false">
      <c r="A101" s="1" t="n">
        <f aca="false">A100+1</f>
        <v>97</v>
      </c>
      <c r="B101" s="1" t="n">
        <f aca="false">IF(A101=1,Berekeningsjaar,B100+1)</f>
        <v>2122</v>
      </c>
      <c r="C101" s="1" t="n">
        <f aca="false">IF(A101=1,LeeftijdJaarBerDatum,C100+1)</f>
        <v>137</v>
      </c>
      <c r="D101" s="1" t="n">
        <f aca="false">C101+Leeftijdsverschil_vm</f>
        <v>139</v>
      </c>
      <c r="E101" s="1" t="n">
        <f aca="false">C101-Leeftijdsverschil_mv</f>
        <v>134</v>
      </c>
      <c r="F101" s="5" t="n">
        <f aca="false">MIN(1,A101/Spreidingsduur)</f>
        <v>1</v>
      </c>
      <c r="G101" s="5" t="n">
        <f aca="false">IF(OR(AND(Coverage="BijzPP_voor",C101&gt;GrensLeeftijdDekking-1),AND(Coverage="BijzPP_na",C101&lt;GrensLeeftijdDekking)),0,IF(IsLevenslang,1,IF(D101&lt;EindLeeftijdJaarUitkering,1,0)))</f>
        <v>0</v>
      </c>
      <c r="H101" s="5" t="n">
        <f aca="false">IF(OR(AND(Coverage="BijzPP_voor",C101&gt;GrensLeeftijdDekking-1),AND(Coverage="BijzPP_na",C101&lt;GrensLeeftijdDekking)),0,IF(IsLevenslang,1,IF(E101&lt;EindLeeftijdJaarUitkering,1,0)))</f>
        <v>0</v>
      </c>
      <c r="I101" s="5" t="n">
        <f aca="false">(IF(StijgendeFunctieMeenemen=SchalingsfactorMeenemen,1,0)+IF(OR(StijgendeFunctieMeenemen,SchalingsfactorMeenemen),IF(StijgendeFunctieMeenemen,F101,0)*IF(SchalingsfactorMeenemen,SchalingsfactorPercentage,1),0))*(1+StijgingDalingUitkering)^(B101-1)</f>
        <v>11.6511607167637</v>
      </c>
      <c r="K101" s="1" t="n">
        <f aca="false">A101</f>
        <v>97</v>
      </c>
      <c r="L101" s="15" t="n">
        <f aca="false">VLOOKUP(K101,RTS,2,0)</f>
        <v>0.02236</v>
      </c>
      <c r="M101" s="91" t="n">
        <f aca="false">(1/(1+L101))^K101</f>
        <v>0.117064878149084</v>
      </c>
      <c r="N101" s="5" t="n">
        <f aca="false">IF($C101&gt;Eindleeftijd,1,VLOOKUP($C101,Ervaringssterfte,2,0))</f>
        <v>1</v>
      </c>
      <c r="O101" s="5" t="n">
        <f aca="false">IF($C101&gt;Eindleeftijd,1,VLOOKUP($C101,qx,$B101-StartjaarTafels+2,0))</f>
        <v>1</v>
      </c>
      <c r="P101" s="5" t="n">
        <f aca="false">1-N101*O101</f>
        <v>0</v>
      </c>
      <c r="Q101" s="5" t="n">
        <f aca="false">IF($K101=1,P101,Q100*P101)</f>
        <v>0</v>
      </c>
      <c r="R101" s="5" t="n">
        <f aca="false">IF($E101&gt;Eindleeftijd,1,VLOOKUP($E101,Ervaringssterfte,5,0))</f>
        <v>1</v>
      </c>
      <c r="S101" s="74" t="n">
        <f aca="false">IF($E101&gt;Eindleeftijd,1,VLOOKUP($E101,qy,$B101-StartjaarTafels+2,0))</f>
        <v>1</v>
      </c>
      <c r="T101" s="5" t="n">
        <f aca="false">1-R101*S101</f>
        <v>0</v>
      </c>
      <c r="U101" s="5" t="n">
        <f aca="false">IF($K101=1,T101,U100*T101)</f>
        <v>0</v>
      </c>
      <c r="V101" s="5" t="n">
        <f aca="false">$M101*U101*I101*H101</f>
        <v>0</v>
      </c>
      <c r="W101" s="92" t="n">
        <f aca="false">Q101*U101</f>
        <v>0</v>
      </c>
      <c r="X101" s="5" t="n">
        <f aca="false">M101*W101*I101*H101</f>
        <v>0</v>
      </c>
      <c r="Y101" s="9" t="n">
        <f aca="false">V101-X101</f>
        <v>0</v>
      </c>
      <c r="Z101" s="93" t="n">
        <f aca="false">IF(C101=StartLeeftijdJaarUitkering,1,IF(C101 &gt; StartLeeftijdJaarUitkering, Z100*T101, VLOOKUP(C101,Gehuwdheid,2,0)))</f>
        <v>0</v>
      </c>
      <c r="AA101" s="93" t="n">
        <f aca="false">IF(K101=1,0,AC101*(T101))</f>
        <v>0</v>
      </c>
      <c r="AB101" s="93" t="n">
        <f aca="false">(1-P101)*Z101*IF(K101=1,1,Q100)</f>
        <v>0</v>
      </c>
      <c r="AC101" s="93" t="n">
        <f aca="false">IF(K101=1,0,AB100+AA100)</f>
        <v>0</v>
      </c>
      <c r="AD101" s="93" t="n">
        <f aca="false">IF(K101=1,0,AC101*M100*I100*H100)</f>
        <v>0</v>
      </c>
      <c r="AE101" s="93" t="n">
        <f aca="false">$M101*Q101*I101*H101</f>
        <v>0</v>
      </c>
      <c r="AF101" s="93" t="n">
        <f aca="false">1-U101</f>
        <v>1</v>
      </c>
      <c r="AG101" s="93" t="n">
        <f aca="false">AE101*AF101</f>
        <v>0</v>
      </c>
      <c r="AH101" s="93" t="n">
        <f aca="false">IF(C101=StartLeeftijdJaarUitkering,1,IF(C101 &gt; StartLeeftijdJaarUitkering, AH100*T101, VLOOKUP(C101,Gehuwdheid_ongehuwd,2,0)))</f>
        <v>0</v>
      </c>
      <c r="AI101" s="93" t="n">
        <f aca="false">AE101*(1-Z101)</f>
        <v>0</v>
      </c>
      <c r="AJ101" s="93" t="n">
        <f aca="false">AE101*(1-AH101)</f>
        <v>0</v>
      </c>
      <c r="AL101" s="1" t="n">
        <f aca="false">K101-1</f>
        <v>96</v>
      </c>
      <c r="AM101" s="15" t="n">
        <f aca="false">IF(AL101=0,0,VLOOKUP(AL101,RTS,2,0))</f>
        <v>0.0223363186813187</v>
      </c>
      <c r="AN101" s="5" t="n">
        <f aca="false">(1/(1+AM101))^AL101</f>
        <v>0.119948884100393</v>
      </c>
      <c r="AO101" s="5" t="n">
        <f aca="false">IF(AL101=0,0,IF($C101&gt;Eindleeftijd,1,VLOOKUP($C101-1,Ervaringssterfte,2,0)))</f>
        <v>1</v>
      </c>
      <c r="AP101" s="5" t="n">
        <f aca="false">IF(AL101=0,0,IF($C101&gt;Eindleeftijd,1,VLOOKUP($C101-1,qx,$B101-1-StartjaarTafels+2,0)))</f>
        <v>1</v>
      </c>
      <c r="AQ101" s="5" t="n">
        <f aca="false">1-AO101*AP101</f>
        <v>0</v>
      </c>
      <c r="AR101" s="5" t="n">
        <f aca="false">IF($AL101=0,AQ101,AR100*AQ101)</f>
        <v>0</v>
      </c>
      <c r="AS101" s="5" t="n">
        <f aca="false">IF(AL101=0,0,IF($E101&gt;Eindleeftijd,1,VLOOKUP($E101-1,Ervaringssterfte,5,0)))</f>
        <v>1</v>
      </c>
      <c r="AT101" s="5" t="n">
        <f aca="false">IF(AL101=0,0,IF($E101&gt;Eindleeftijd,1,VLOOKUP($E101-1,qy,$B101-1-StartjaarTafels+2,0)))</f>
        <v>1</v>
      </c>
      <c r="AU101" s="5" t="n">
        <f aca="false">1-AS101*AT101</f>
        <v>0</v>
      </c>
      <c r="AV101" s="5" t="n">
        <f aca="false">IF($AL101=0,AU101,AV100*AU101)</f>
        <v>0</v>
      </c>
      <c r="AW101" s="5" t="n">
        <f aca="false">$AN101*AV101*I101*H101</f>
        <v>0</v>
      </c>
      <c r="AX101" s="5" t="n">
        <f aca="false">AR101*AV101</f>
        <v>0</v>
      </c>
      <c r="AY101" s="5" t="n">
        <f aca="false">AN101*AX101*I101*H101</f>
        <v>0</v>
      </c>
      <c r="AZ101" s="9" t="n">
        <f aca="false">AW101-AY101</f>
        <v>0</v>
      </c>
      <c r="BA101" s="93" t="n">
        <f aca="false">$AN101*AR101*I101*H101</f>
        <v>0</v>
      </c>
      <c r="BB101" s="93" t="n">
        <f aca="false">1-AV101</f>
        <v>1</v>
      </c>
      <c r="BC101" s="93" t="n">
        <f aca="false">BA101*BB101</f>
        <v>0</v>
      </c>
      <c r="BD101" s="93" t="n">
        <f aca="false">IF(C101=StartLeeftijdJaarUitkering,1,IF($C101 &gt; StartLeeftijdJaarUitkering, BD100*AU101, VLOOKUP($C101,Gehuwdheid,2,0)))</f>
        <v>0</v>
      </c>
      <c r="BE101" s="93" t="n">
        <f aca="false">IF(C101=StartLeeftijdJaarUitkering,1,IF($C101 &gt; StartLeeftijdJaarUitkering, BE100*AU101, VLOOKUP($C101,Gehuwdheid_ongehuwd,2,0)))</f>
        <v>0</v>
      </c>
      <c r="BF101" s="93" t="n">
        <f aca="false">BA101*(1-BD101)</f>
        <v>0</v>
      </c>
      <c r="BG101" s="93" t="n">
        <f aca="false">BA101*(1-BE101)</f>
        <v>0</v>
      </c>
      <c r="BI101" s="1" t="n">
        <f aca="false">A101</f>
        <v>97</v>
      </c>
      <c r="BJ101" s="15" t="n">
        <f aca="false">VLOOKUP(BI101,RTS,2,0)</f>
        <v>0.02236</v>
      </c>
      <c r="BK101" s="5" t="n">
        <f aca="false">(1/(1+BJ101))^BI101</f>
        <v>0.117064878149084</v>
      </c>
      <c r="BL101" s="5" t="n">
        <f aca="false">IF($C101&gt;Eindleeftijd,1,VLOOKUP($C101,Ervaringssterfte,3,0))</f>
        <v>1</v>
      </c>
      <c r="BM101" s="5" t="n">
        <f aca="false">IF($C101&gt;Eindleeftijd,1,VLOOKUP($C101,qy,$B101-StartjaarTafels+2,0))</f>
        <v>1</v>
      </c>
      <c r="BN101" s="5" t="n">
        <f aca="false">1-BL101*BM101</f>
        <v>0</v>
      </c>
      <c r="BO101" s="5" t="n">
        <f aca="false">IF($A101=1,BN101,BO100*BN101)</f>
        <v>0</v>
      </c>
      <c r="BP101" s="5" t="n">
        <f aca="false">IF($D101&gt;Eindleeftijd,1,VLOOKUP($D101,Ervaringssterfte,4,0))</f>
        <v>1</v>
      </c>
      <c r="BQ101" s="5" t="n">
        <f aca="false">IF($D101&gt;Eindleeftijd,1,VLOOKUP($D101,qx,$B101-StartjaarTafels+2,0))</f>
        <v>1</v>
      </c>
      <c r="BR101" s="5" t="n">
        <f aca="false">1-BP101*BQ101</f>
        <v>0</v>
      </c>
      <c r="BS101" s="5" t="n">
        <f aca="false">IF($BI101=1,BR101,BS100*BR101)</f>
        <v>0</v>
      </c>
      <c r="BT101" s="5" t="n">
        <f aca="false">$BK101*BS101*I101*G101</f>
        <v>0</v>
      </c>
      <c r="BU101" s="74" t="n">
        <f aca="false">BO101*BS101</f>
        <v>0</v>
      </c>
      <c r="BV101" s="5" t="n">
        <f aca="false">BK101*BU101*I101*G101</f>
        <v>0</v>
      </c>
      <c r="BW101" s="9" t="n">
        <f aca="false">BT101-BV101</f>
        <v>0</v>
      </c>
      <c r="BX101" s="93" t="n">
        <f aca="false">IF(C101=StartLeeftijdJaarUitkering,1,IF(C101 &gt; StartLeeftijdJaarUitkering, BX100*BR101, VLOOKUP(C101,Gehuwdheid,3,0)))</f>
        <v>0</v>
      </c>
      <c r="BY101" s="93" t="n">
        <f aca="false">IF(BI101=1,0,CA101*(BR101))</f>
        <v>0</v>
      </c>
      <c r="BZ101" s="93" t="n">
        <f aca="false">(1-BN101)*BX101*IF(BI101=1,1,BO100)</f>
        <v>0</v>
      </c>
      <c r="CA101" s="93" t="n">
        <f aca="false">IF(BI101=1,0,BZ100+BY100)</f>
        <v>0</v>
      </c>
      <c r="CB101" s="93" t="n">
        <f aca="false">IF(BI101=1,0,CA101*BK100*I100*G100)</f>
        <v>0</v>
      </c>
      <c r="CC101" s="93" t="n">
        <f aca="false">$BK101*BO101*I101*G101</f>
        <v>0</v>
      </c>
      <c r="CD101" s="93" t="n">
        <f aca="false">1-BS101</f>
        <v>1</v>
      </c>
      <c r="CE101" s="93" t="n">
        <f aca="false">CC101*CD101</f>
        <v>0</v>
      </c>
      <c r="CF101" s="93" t="n">
        <f aca="false">IF(C101=StartLeeftijdJaarUitkering,1,IF($C101 &gt; StartLeeftijdJaarUitkering, CF100*BR101, VLOOKUP($C101,Gehuwdheid_ongehuwd,3,0)))</f>
        <v>0</v>
      </c>
      <c r="CG101" s="93" t="n">
        <f aca="false">CC101*(1-BX101)</f>
        <v>0</v>
      </c>
      <c r="CH101" s="93" t="n">
        <f aca="false">CC101*(1-CF101)</f>
        <v>0</v>
      </c>
      <c r="CJ101" s="1" t="n">
        <f aca="false">BI101-1</f>
        <v>96</v>
      </c>
      <c r="CK101" s="15" t="n">
        <f aca="false">IF(CJ101=0,0,VLOOKUP(CJ101,RTS,2,0))</f>
        <v>0.0223363186813187</v>
      </c>
      <c r="CL101" s="5" t="n">
        <f aca="false">(1/(1+CK101))^CJ101</f>
        <v>0.119948884100393</v>
      </c>
      <c r="CM101" s="5" t="n">
        <f aca="false">IF(CJ101=0,0,IF($C101&gt;Eindleeftijd,1,VLOOKUP($C101-1,Ervaringssterfte,3,0)))</f>
        <v>1</v>
      </c>
      <c r="CN101" s="5" t="n">
        <f aca="false">IF(CJ101=0,0,IF($C101&gt;Eindleeftijd,1,VLOOKUP($C101-1,qy,$B101-1-StartjaarTafels+2,0)))</f>
        <v>1</v>
      </c>
      <c r="CO101" s="5" t="n">
        <f aca="false">1-CM101*CN101</f>
        <v>0</v>
      </c>
      <c r="CP101" s="5" t="n">
        <f aca="false">IF($CJ101=0,CO101,CP100*CO101)</f>
        <v>0</v>
      </c>
      <c r="CQ101" s="5" t="n">
        <f aca="false">IF(CJ101=0,0,IF($D101&gt;Eindleeftijd,1,VLOOKUP($D101-1,Ervaringssterfte,4,0)))</f>
        <v>1</v>
      </c>
      <c r="CR101" s="5" t="n">
        <f aca="false">IF(CJ101=0,0,IF($D101&gt;Eindleeftijd,1,VLOOKUP($D101-1,qx,$B101-1-StartjaarTafels+2,0)))</f>
        <v>1</v>
      </c>
      <c r="CS101" s="5" t="n">
        <f aca="false">1-CQ101*CR101</f>
        <v>0</v>
      </c>
      <c r="CT101" s="5" t="n">
        <f aca="false">IF($CJ101=0,CS101,CT100*CS101)</f>
        <v>0</v>
      </c>
      <c r="CU101" s="5" t="n">
        <f aca="false">IF(OR(Methode_partnerpensioen="Bepaald",C101&gt;=Eindleeftijd),1,VLOOKUP(C101-1,Gehuwdheid,3,0))</f>
        <v>1</v>
      </c>
      <c r="CV101" s="5" t="n">
        <f aca="false">$CL101*CT101*I101*G101*CU101</f>
        <v>0</v>
      </c>
      <c r="CW101" s="5" t="n">
        <f aca="false">CP101*CT101*CU101</f>
        <v>0</v>
      </c>
      <c r="CX101" s="5" t="n">
        <f aca="false">CL101*CW101*I101*G101</f>
        <v>0</v>
      </c>
      <c r="CY101" s="9" t="n">
        <f aca="false">CV101-CX101</f>
        <v>0</v>
      </c>
      <c r="CZ101" s="93" t="n">
        <f aca="false">$CL101*CP101*I101*G101</f>
        <v>0</v>
      </c>
      <c r="DA101" s="93" t="n">
        <f aca="false">1-CT101</f>
        <v>1</v>
      </c>
      <c r="DB101" s="93" t="n">
        <f aca="false">CZ101*DA101</f>
        <v>0</v>
      </c>
      <c r="DC101" s="93" t="n">
        <f aca="false">IF(C101=StartLeeftijdJaarUitkering,1,IF($C101 &gt; StartLeeftijdJaarUitkering, DC100*CS101, VLOOKUP($C101,Gehuwdheid,3,0)))</f>
        <v>0</v>
      </c>
      <c r="DD101" s="93" t="n">
        <f aca="false">IF(C101=StartLeeftijdJaarUitkering,1,IF($C101 &gt; StartLeeftijdJaarUitkering, DD100*CS101, VLOOKUP($C101,Gehuwdheid_ongehuwd,3,0)))</f>
        <v>0</v>
      </c>
      <c r="DE101" s="93" t="n">
        <f aca="false">CZ101*(1-DC101)</f>
        <v>0</v>
      </c>
      <c r="DF101" s="93" t="n">
        <f aca="false">CZ101*(1-DD101)</f>
        <v>0</v>
      </c>
    </row>
    <row r="102" customFormat="false" ht="15" hidden="false" customHeight="true" outlineLevel="0" collapsed="false">
      <c r="A102" s="1" t="n">
        <f aca="false">A101+1</f>
        <v>98</v>
      </c>
      <c r="B102" s="1" t="n">
        <f aca="false">IF(A102=1,Berekeningsjaar,B101+1)</f>
        <v>2123</v>
      </c>
      <c r="C102" s="1" t="n">
        <f aca="false">IF(A102=1,LeeftijdJaarBerDatum,C101+1)</f>
        <v>138</v>
      </c>
      <c r="D102" s="1" t="n">
        <f aca="false">C102+Leeftijdsverschil_vm</f>
        <v>140</v>
      </c>
      <c r="E102" s="1" t="n">
        <f aca="false">C102-Leeftijdsverschil_mv</f>
        <v>135</v>
      </c>
      <c r="F102" s="5" t="n">
        <f aca="false">MIN(1,A102/Spreidingsduur)</f>
        <v>1</v>
      </c>
      <c r="G102" s="5" t="n">
        <f aca="false">IF(OR(AND(Coverage="BijzPP_voor",C102&gt;GrensLeeftijdDekking-1),AND(Coverage="BijzPP_na",C102&lt;GrensLeeftijdDekking)),0,IF(IsLevenslang,1,IF(D102&lt;EindLeeftijdJaarUitkering,1,0)))</f>
        <v>0</v>
      </c>
      <c r="H102" s="5" t="n">
        <f aca="false">IF(OR(AND(Coverage="BijzPP_voor",C102&gt;GrensLeeftijdDekking-1),AND(Coverage="BijzPP_na",C102&lt;GrensLeeftijdDekking)),0,IF(IsLevenslang,1,IF(E102&lt;EindLeeftijdJaarUitkering,1,0)))</f>
        <v>0</v>
      </c>
      <c r="I102" s="5" t="n">
        <f aca="false">(IF(StijgendeFunctieMeenemen=SchalingsfactorMeenemen,1,0)+IF(OR(StijgendeFunctieMeenemen,SchalingsfactorMeenemen),IF(StijgendeFunctieMeenemen,F102,0)*IF(SchalingsfactorMeenemen,SchalingsfactorPercentage,1),0))*(1+StijgingDalingUitkering)^(B102-1)</f>
        <v>11.6511607167637</v>
      </c>
      <c r="K102" s="1" t="n">
        <f aca="false">A102</f>
        <v>98</v>
      </c>
      <c r="L102" s="15" t="n">
        <f aca="false">VLOOKUP(K102,RTS,2,0)</f>
        <v>0.0223836813186813</v>
      </c>
      <c r="M102" s="91" t="n">
        <f aca="false">(1/(1+L102))^K102</f>
        <v>0.114244927379419</v>
      </c>
      <c r="N102" s="5" t="n">
        <f aca="false">IF($C102&gt;Eindleeftijd,1,VLOOKUP($C102,Ervaringssterfte,2,0))</f>
        <v>1</v>
      </c>
      <c r="O102" s="5" t="n">
        <f aca="false">IF($C102&gt;Eindleeftijd,1,VLOOKUP($C102,qx,$B102-StartjaarTafels+2,0))</f>
        <v>1</v>
      </c>
      <c r="P102" s="5" t="n">
        <f aca="false">1-N102*O102</f>
        <v>0</v>
      </c>
      <c r="Q102" s="5" t="n">
        <f aca="false">IF($K102=1,P102,Q101*P102)</f>
        <v>0</v>
      </c>
      <c r="R102" s="5" t="n">
        <f aca="false">IF($E102&gt;Eindleeftijd,1,VLOOKUP($E102,Ervaringssterfte,5,0))</f>
        <v>1</v>
      </c>
      <c r="S102" s="74" t="n">
        <f aca="false">IF($E102&gt;Eindleeftijd,1,VLOOKUP($E102,qy,$B102-StartjaarTafels+2,0))</f>
        <v>1</v>
      </c>
      <c r="T102" s="5" t="n">
        <f aca="false">1-R102*S102</f>
        <v>0</v>
      </c>
      <c r="U102" s="5" t="n">
        <f aca="false">IF($K102=1,T102,U101*T102)</f>
        <v>0</v>
      </c>
      <c r="V102" s="5" t="n">
        <f aca="false">$M102*U102*I102*H102</f>
        <v>0</v>
      </c>
      <c r="W102" s="92" t="n">
        <f aca="false">Q102*U102</f>
        <v>0</v>
      </c>
      <c r="X102" s="5" t="n">
        <f aca="false">M102*W102*I102*H102</f>
        <v>0</v>
      </c>
      <c r="Y102" s="9" t="n">
        <f aca="false">V102-X102</f>
        <v>0</v>
      </c>
      <c r="Z102" s="93" t="n">
        <f aca="false">IF(C102=StartLeeftijdJaarUitkering,1,IF(C102 &gt; StartLeeftijdJaarUitkering, Z101*T102, VLOOKUP(C102,Gehuwdheid,2,0)))</f>
        <v>0</v>
      </c>
      <c r="AA102" s="93" t="n">
        <f aca="false">IF(K102=1,0,AC102*(T102))</f>
        <v>0</v>
      </c>
      <c r="AB102" s="93" t="n">
        <f aca="false">(1-P102)*Z102*IF(K102=1,1,Q101)</f>
        <v>0</v>
      </c>
      <c r="AC102" s="93" t="n">
        <f aca="false">IF(K102=1,0,AB101+AA101)</f>
        <v>0</v>
      </c>
      <c r="AD102" s="93" t="n">
        <f aca="false">IF(K102=1,0,AC102*M101*I101*H101)</f>
        <v>0</v>
      </c>
      <c r="AE102" s="93" t="n">
        <f aca="false">$M102*Q102*I102*H102</f>
        <v>0</v>
      </c>
      <c r="AF102" s="93" t="n">
        <f aca="false">1-U102</f>
        <v>1</v>
      </c>
      <c r="AG102" s="93" t="n">
        <f aca="false">AE102*AF102</f>
        <v>0</v>
      </c>
      <c r="AH102" s="93" t="n">
        <f aca="false">IF(C102=StartLeeftijdJaarUitkering,1,IF(C102 &gt; StartLeeftijdJaarUitkering, AH101*T102, VLOOKUP(C102,Gehuwdheid_ongehuwd,2,0)))</f>
        <v>0</v>
      </c>
      <c r="AI102" s="93" t="n">
        <f aca="false">AE102*(1-Z102)</f>
        <v>0</v>
      </c>
      <c r="AJ102" s="93" t="n">
        <f aca="false">AE102*(1-AH102)</f>
        <v>0</v>
      </c>
      <c r="AL102" s="1" t="n">
        <f aca="false">K102-1</f>
        <v>97</v>
      </c>
      <c r="AM102" s="15" t="n">
        <f aca="false">IF(AL102=0,0,VLOOKUP(AL102,RTS,2,0))</f>
        <v>0.02236</v>
      </c>
      <c r="AN102" s="5" t="n">
        <f aca="false">(1/(1+AM102))^AL102</f>
        <v>0.117064878149084</v>
      </c>
      <c r="AO102" s="5" t="n">
        <f aca="false">IF(AL102=0,0,IF($C102&gt;Eindleeftijd,1,VLOOKUP($C102-1,Ervaringssterfte,2,0)))</f>
        <v>1</v>
      </c>
      <c r="AP102" s="5" t="n">
        <f aca="false">IF(AL102=0,0,IF($C102&gt;Eindleeftijd,1,VLOOKUP($C102-1,qx,$B102-1-StartjaarTafels+2,0)))</f>
        <v>1</v>
      </c>
      <c r="AQ102" s="5" t="n">
        <f aca="false">1-AO102*AP102</f>
        <v>0</v>
      </c>
      <c r="AR102" s="5" t="n">
        <f aca="false">IF($AL102=0,AQ102,AR101*AQ102)</f>
        <v>0</v>
      </c>
      <c r="AS102" s="5" t="n">
        <f aca="false">IF(AL102=0,0,IF($E102&gt;Eindleeftijd,1,VLOOKUP($E102-1,Ervaringssterfte,5,0)))</f>
        <v>1</v>
      </c>
      <c r="AT102" s="5" t="n">
        <f aca="false">IF(AL102=0,0,IF($E102&gt;Eindleeftijd,1,VLOOKUP($E102-1,qy,$B102-1-StartjaarTafels+2,0)))</f>
        <v>1</v>
      </c>
      <c r="AU102" s="5" t="n">
        <f aca="false">1-AS102*AT102</f>
        <v>0</v>
      </c>
      <c r="AV102" s="5" t="n">
        <f aca="false">IF($AL102=0,AU102,AV101*AU102)</f>
        <v>0</v>
      </c>
      <c r="AW102" s="5" t="n">
        <f aca="false">$AN102*AV102*I102*H102</f>
        <v>0</v>
      </c>
      <c r="AX102" s="5" t="n">
        <f aca="false">AR102*AV102</f>
        <v>0</v>
      </c>
      <c r="AY102" s="5" t="n">
        <f aca="false">AN102*AX102*I102*H102</f>
        <v>0</v>
      </c>
      <c r="AZ102" s="9" t="n">
        <f aca="false">AW102-AY102</f>
        <v>0</v>
      </c>
      <c r="BA102" s="93" t="n">
        <f aca="false">$AN102*AR102*I102*H102</f>
        <v>0</v>
      </c>
      <c r="BB102" s="93" t="n">
        <f aca="false">1-AV102</f>
        <v>1</v>
      </c>
      <c r="BC102" s="93" t="n">
        <f aca="false">BA102*BB102</f>
        <v>0</v>
      </c>
      <c r="BD102" s="93" t="n">
        <f aca="false">IF(C102=StartLeeftijdJaarUitkering,1,IF($C102 &gt; StartLeeftijdJaarUitkering, BD101*AU102, VLOOKUP($C102,Gehuwdheid,2,0)))</f>
        <v>0</v>
      </c>
      <c r="BE102" s="93" t="n">
        <f aca="false">IF(C102=StartLeeftijdJaarUitkering,1,IF($C102 &gt; StartLeeftijdJaarUitkering, BE101*AU102, VLOOKUP($C102,Gehuwdheid_ongehuwd,2,0)))</f>
        <v>0</v>
      </c>
      <c r="BF102" s="93" t="n">
        <f aca="false">BA102*(1-BD102)</f>
        <v>0</v>
      </c>
      <c r="BG102" s="93" t="n">
        <f aca="false">BA102*(1-BE102)</f>
        <v>0</v>
      </c>
      <c r="BI102" s="1" t="n">
        <f aca="false">A102</f>
        <v>98</v>
      </c>
      <c r="BJ102" s="15" t="n">
        <f aca="false">VLOOKUP(BI102,RTS,2,0)</f>
        <v>0.0223836813186813</v>
      </c>
      <c r="BK102" s="5" t="n">
        <f aca="false">(1/(1+BJ102))^BI102</f>
        <v>0.114244927379419</v>
      </c>
      <c r="BL102" s="5" t="n">
        <f aca="false">IF($C102&gt;Eindleeftijd,1,VLOOKUP($C102,Ervaringssterfte,3,0))</f>
        <v>1</v>
      </c>
      <c r="BM102" s="5" t="n">
        <f aca="false">IF($C102&gt;Eindleeftijd,1,VLOOKUP($C102,qy,$B102-StartjaarTafels+2,0))</f>
        <v>1</v>
      </c>
      <c r="BN102" s="5" t="n">
        <f aca="false">1-BL102*BM102</f>
        <v>0</v>
      </c>
      <c r="BO102" s="5" t="n">
        <f aca="false">IF($A102=1,BN102,BO101*BN102)</f>
        <v>0</v>
      </c>
      <c r="BP102" s="5" t="n">
        <f aca="false">IF($D102&gt;Eindleeftijd,1,VLOOKUP($D102,Ervaringssterfte,4,0))</f>
        <v>1</v>
      </c>
      <c r="BQ102" s="5" t="n">
        <f aca="false">IF($D102&gt;Eindleeftijd,1,VLOOKUP($D102,qx,$B102-StartjaarTafels+2,0))</f>
        <v>1</v>
      </c>
      <c r="BR102" s="5" t="n">
        <f aca="false">1-BP102*BQ102</f>
        <v>0</v>
      </c>
      <c r="BS102" s="5" t="n">
        <f aca="false">IF($BI102=1,BR102,BS101*BR102)</f>
        <v>0</v>
      </c>
      <c r="BT102" s="5" t="n">
        <f aca="false">$BK102*BS102*I102*G102</f>
        <v>0</v>
      </c>
      <c r="BU102" s="74" t="n">
        <f aca="false">BO102*BS102</f>
        <v>0</v>
      </c>
      <c r="BV102" s="5" t="n">
        <f aca="false">BK102*BU102*I102*G102</f>
        <v>0</v>
      </c>
      <c r="BW102" s="9" t="n">
        <f aca="false">BT102-BV102</f>
        <v>0</v>
      </c>
      <c r="BX102" s="93" t="n">
        <f aca="false">IF(C102=StartLeeftijdJaarUitkering,1,IF(C102 &gt; StartLeeftijdJaarUitkering, BX101*BR102, VLOOKUP(C102,Gehuwdheid,3,0)))</f>
        <v>0</v>
      </c>
      <c r="BY102" s="93" t="n">
        <f aca="false">IF(BI102=1,0,CA102*(BR102))</f>
        <v>0</v>
      </c>
      <c r="BZ102" s="93" t="n">
        <f aca="false">(1-BN102)*BX102*IF(BI102=1,1,BO101)</f>
        <v>0</v>
      </c>
      <c r="CA102" s="93" t="n">
        <f aca="false">IF(BI102=1,0,BZ101+BY101)</f>
        <v>0</v>
      </c>
      <c r="CB102" s="93" t="n">
        <f aca="false">IF(BI102=1,0,CA102*BK101*I101*G101)</f>
        <v>0</v>
      </c>
      <c r="CC102" s="93" t="n">
        <f aca="false">$BK102*BO102*I102*G102</f>
        <v>0</v>
      </c>
      <c r="CD102" s="93" t="n">
        <f aca="false">1-BS102</f>
        <v>1</v>
      </c>
      <c r="CE102" s="93" t="n">
        <f aca="false">CC102*CD102</f>
        <v>0</v>
      </c>
      <c r="CF102" s="93" t="n">
        <f aca="false">IF(C102=StartLeeftijdJaarUitkering,1,IF($C102 &gt; StartLeeftijdJaarUitkering, CF101*BR102, VLOOKUP($C102,Gehuwdheid_ongehuwd,3,0)))</f>
        <v>0</v>
      </c>
      <c r="CG102" s="93" t="n">
        <f aca="false">CC102*(1-BX102)</f>
        <v>0</v>
      </c>
      <c r="CH102" s="93" t="n">
        <f aca="false">CC102*(1-CF102)</f>
        <v>0</v>
      </c>
      <c r="CJ102" s="1" t="n">
        <f aca="false">BI102-1</f>
        <v>97</v>
      </c>
      <c r="CK102" s="15" t="n">
        <f aca="false">IF(CJ102=0,0,VLOOKUP(CJ102,RTS,2,0))</f>
        <v>0.02236</v>
      </c>
      <c r="CL102" s="5" t="n">
        <f aca="false">(1/(1+CK102))^CJ102</f>
        <v>0.117064878149084</v>
      </c>
      <c r="CM102" s="5" t="n">
        <f aca="false">IF(CJ102=0,0,IF($C102&gt;Eindleeftijd,1,VLOOKUP($C102-1,Ervaringssterfte,3,0)))</f>
        <v>1</v>
      </c>
      <c r="CN102" s="5" t="n">
        <f aca="false">IF(CJ102=0,0,IF($C102&gt;Eindleeftijd,1,VLOOKUP($C102-1,qy,$B102-1-StartjaarTafels+2,0)))</f>
        <v>1</v>
      </c>
      <c r="CO102" s="5" t="n">
        <f aca="false">1-CM102*CN102</f>
        <v>0</v>
      </c>
      <c r="CP102" s="5" t="n">
        <f aca="false">IF($CJ102=0,CO102,CP101*CO102)</f>
        <v>0</v>
      </c>
      <c r="CQ102" s="5" t="n">
        <f aca="false">IF(CJ102=0,0,IF($D102&gt;Eindleeftijd,1,VLOOKUP($D102-1,Ervaringssterfte,4,0)))</f>
        <v>1</v>
      </c>
      <c r="CR102" s="5" t="n">
        <f aca="false">IF(CJ102=0,0,IF($D102&gt;Eindleeftijd,1,VLOOKUP($D102-1,qx,$B102-1-StartjaarTafels+2,0)))</f>
        <v>1</v>
      </c>
      <c r="CS102" s="5" t="n">
        <f aca="false">1-CQ102*CR102</f>
        <v>0</v>
      </c>
      <c r="CT102" s="5" t="n">
        <f aca="false">IF($CJ102=0,CS102,CT101*CS102)</f>
        <v>0</v>
      </c>
      <c r="CU102" s="5" t="n">
        <f aca="false">IF(OR(Methode_partnerpensioen="Bepaald",C102&gt;=Eindleeftijd),1,VLOOKUP(C102-1,Gehuwdheid,3,0))</f>
        <v>1</v>
      </c>
      <c r="CV102" s="5" t="n">
        <f aca="false">$CL102*CT102*I102*G102*CU102</f>
        <v>0</v>
      </c>
      <c r="CW102" s="5" t="n">
        <f aca="false">CP102*CT102*CU102</f>
        <v>0</v>
      </c>
      <c r="CX102" s="5" t="n">
        <f aca="false">CL102*CW102*I102*G102</f>
        <v>0</v>
      </c>
      <c r="CY102" s="9" t="n">
        <f aca="false">CV102-CX102</f>
        <v>0</v>
      </c>
      <c r="CZ102" s="93" t="n">
        <f aca="false">$CL102*CP102*I102*G102</f>
        <v>0</v>
      </c>
      <c r="DA102" s="93" t="n">
        <f aca="false">1-CT102</f>
        <v>1</v>
      </c>
      <c r="DB102" s="93" t="n">
        <f aca="false">CZ102*DA102</f>
        <v>0</v>
      </c>
      <c r="DC102" s="93" t="n">
        <f aca="false">IF(C102=StartLeeftijdJaarUitkering,1,IF($C102 &gt; StartLeeftijdJaarUitkering, DC101*CS102, VLOOKUP($C102,Gehuwdheid,3,0)))</f>
        <v>0</v>
      </c>
      <c r="DD102" s="93" t="n">
        <f aca="false">IF(C102=StartLeeftijdJaarUitkering,1,IF($C102 &gt; StartLeeftijdJaarUitkering, DD101*CS102, VLOOKUP($C102,Gehuwdheid_ongehuwd,3,0)))</f>
        <v>0</v>
      </c>
      <c r="DE102" s="93" t="n">
        <f aca="false">CZ102*(1-DC102)</f>
        <v>0</v>
      </c>
      <c r="DF102" s="93" t="n">
        <f aca="false">CZ102*(1-DD102)</f>
        <v>0</v>
      </c>
    </row>
    <row r="103" customFormat="false" ht="15" hidden="false" customHeight="true" outlineLevel="0" collapsed="false">
      <c r="A103" s="1" t="n">
        <f aca="false">A102+1</f>
        <v>99</v>
      </c>
      <c r="B103" s="1" t="n">
        <f aca="false">IF(A103=1,Berekeningsjaar,B102+1)</f>
        <v>2124</v>
      </c>
      <c r="C103" s="1" t="n">
        <f aca="false">IF(A103=1,LeeftijdJaarBerDatum,C102+1)</f>
        <v>139</v>
      </c>
      <c r="D103" s="1" t="n">
        <f aca="false">C103+Leeftijdsverschil_vm</f>
        <v>141</v>
      </c>
      <c r="E103" s="1" t="n">
        <f aca="false">C103-Leeftijdsverschil_mv</f>
        <v>136</v>
      </c>
      <c r="F103" s="5" t="n">
        <f aca="false">MIN(1,A103/Spreidingsduur)</f>
        <v>1</v>
      </c>
      <c r="G103" s="5" t="n">
        <f aca="false">IF(OR(AND(Coverage="BijzPP_voor",C103&gt;GrensLeeftijdDekking-1),AND(Coverage="BijzPP_na",C103&lt;GrensLeeftijdDekking)),0,IF(IsLevenslang,1,IF(D103&lt;EindLeeftijdJaarUitkering,1,0)))</f>
        <v>0</v>
      </c>
      <c r="H103" s="5" t="n">
        <f aca="false">IF(OR(AND(Coverage="BijzPP_voor",C103&gt;GrensLeeftijdDekking-1),AND(Coverage="BijzPP_na",C103&lt;GrensLeeftijdDekking)),0,IF(IsLevenslang,1,IF(E103&lt;EindLeeftijdJaarUitkering,1,0)))</f>
        <v>0</v>
      </c>
      <c r="I103" s="5" t="n">
        <f aca="false">(IF(StijgendeFunctieMeenemen=SchalingsfactorMeenemen,1,0)+IF(OR(StijgendeFunctieMeenemen,SchalingsfactorMeenemen),IF(StijgendeFunctieMeenemen,F103,0)*IF(SchalingsfactorMeenemen,SchalingsfactorPercentage,1),0))*(1+StijgingDalingUitkering)^(B103-1)</f>
        <v>11.6511607167637</v>
      </c>
      <c r="K103" s="1" t="n">
        <f aca="false">A103</f>
        <v>99</v>
      </c>
      <c r="L103" s="15" t="n">
        <f aca="false">VLOOKUP(K103,RTS,2,0)</f>
        <v>0.0224073626373626</v>
      </c>
      <c r="M103" s="91" t="n">
        <f aca="false">(1/(1+L103))^K103</f>
        <v>0.111487746794562</v>
      </c>
      <c r="N103" s="5" t="n">
        <f aca="false">IF($C103&gt;Eindleeftijd,1,VLOOKUP($C103,Ervaringssterfte,2,0))</f>
        <v>1</v>
      </c>
      <c r="O103" s="5" t="n">
        <f aca="false">IF($C103&gt;Eindleeftijd,1,VLOOKUP($C103,qx,$B103-StartjaarTafels+2,0))</f>
        <v>1</v>
      </c>
      <c r="P103" s="5" t="n">
        <f aca="false">1-N103*O103</f>
        <v>0</v>
      </c>
      <c r="Q103" s="5" t="n">
        <f aca="false">IF($K103=1,P103,Q102*P103)</f>
        <v>0</v>
      </c>
      <c r="R103" s="5" t="n">
        <f aca="false">IF($E103&gt;Eindleeftijd,1,VLOOKUP($E103,Ervaringssterfte,5,0))</f>
        <v>1</v>
      </c>
      <c r="S103" s="74" t="n">
        <f aca="false">IF($E103&gt;Eindleeftijd,1,VLOOKUP($E103,qy,$B103-StartjaarTafels+2,0))</f>
        <v>1</v>
      </c>
      <c r="T103" s="5" t="n">
        <f aca="false">1-R103*S103</f>
        <v>0</v>
      </c>
      <c r="U103" s="5" t="n">
        <f aca="false">IF($K103=1,T103,U102*T103)</f>
        <v>0</v>
      </c>
      <c r="V103" s="5" t="n">
        <f aca="false">$M103*U103*I103*H103</f>
        <v>0</v>
      </c>
      <c r="W103" s="92" t="n">
        <f aca="false">Q103*U103</f>
        <v>0</v>
      </c>
      <c r="X103" s="5" t="n">
        <f aca="false">M103*W103*I103*H103</f>
        <v>0</v>
      </c>
      <c r="Y103" s="9" t="n">
        <f aca="false">V103-X103</f>
        <v>0</v>
      </c>
      <c r="Z103" s="93" t="n">
        <f aca="false">IF(C103=StartLeeftijdJaarUitkering,1,IF(C103 &gt; StartLeeftijdJaarUitkering, Z102*T103, VLOOKUP(C103,Gehuwdheid,2,0)))</f>
        <v>0</v>
      </c>
      <c r="AA103" s="93" t="n">
        <f aca="false">IF(K103=1,0,AC103*(T103))</f>
        <v>0</v>
      </c>
      <c r="AB103" s="93" t="n">
        <f aca="false">(1-P103)*Z103*IF(K103=1,1,Q102)</f>
        <v>0</v>
      </c>
      <c r="AC103" s="93" t="n">
        <f aca="false">IF(K103=1,0,AB102+AA102)</f>
        <v>0</v>
      </c>
      <c r="AD103" s="93" t="n">
        <f aca="false">IF(K103=1,0,AC103*M102*I102*H102)</f>
        <v>0</v>
      </c>
      <c r="AE103" s="93" t="n">
        <f aca="false">$M103*Q103*I103*H103</f>
        <v>0</v>
      </c>
      <c r="AF103" s="93" t="n">
        <f aca="false">1-U103</f>
        <v>1</v>
      </c>
      <c r="AG103" s="93" t="n">
        <f aca="false">AE103*AF103</f>
        <v>0</v>
      </c>
      <c r="AH103" s="93" t="n">
        <f aca="false">IF(C103=StartLeeftijdJaarUitkering,1,IF(C103 &gt; StartLeeftijdJaarUitkering, AH102*T103, VLOOKUP(C103,Gehuwdheid_ongehuwd,2,0)))</f>
        <v>0</v>
      </c>
      <c r="AI103" s="93" t="n">
        <f aca="false">AE103*(1-Z103)</f>
        <v>0</v>
      </c>
      <c r="AJ103" s="93" t="n">
        <f aca="false">AE103*(1-AH103)</f>
        <v>0</v>
      </c>
      <c r="AL103" s="1" t="n">
        <f aca="false">K103-1</f>
        <v>98</v>
      </c>
      <c r="AM103" s="15" t="n">
        <f aca="false">IF(AL103=0,0,VLOOKUP(AL103,RTS,2,0))</f>
        <v>0.0223836813186813</v>
      </c>
      <c r="AN103" s="5" t="n">
        <f aca="false">(1/(1+AM103))^AL103</f>
        <v>0.114244927379419</v>
      </c>
      <c r="AO103" s="5" t="n">
        <f aca="false">IF(AL103=0,0,IF($C103&gt;Eindleeftijd,1,VLOOKUP($C103-1,Ervaringssterfte,2,0)))</f>
        <v>1</v>
      </c>
      <c r="AP103" s="5" t="n">
        <f aca="false">IF(AL103=0,0,IF($C103&gt;Eindleeftijd,1,VLOOKUP($C103-1,qx,$B103-1-StartjaarTafels+2,0)))</f>
        <v>1</v>
      </c>
      <c r="AQ103" s="5" t="n">
        <f aca="false">1-AO103*AP103</f>
        <v>0</v>
      </c>
      <c r="AR103" s="5" t="n">
        <f aca="false">IF($AL103=0,AQ103,AR102*AQ103)</f>
        <v>0</v>
      </c>
      <c r="AS103" s="5" t="n">
        <f aca="false">IF(AL103=0,0,IF($E103&gt;Eindleeftijd,1,VLOOKUP($E103-1,Ervaringssterfte,5,0)))</f>
        <v>1</v>
      </c>
      <c r="AT103" s="5" t="n">
        <f aca="false">IF(AL103=0,0,IF($E103&gt;Eindleeftijd,1,VLOOKUP($E103-1,qy,$B103-1-StartjaarTafels+2,0)))</f>
        <v>1</v>
      </c>
      <c r="AU103" s="5" t="n">
        <f aca="false">1-AS103*AT103</f>
        <v>0</v>
      </c>
      <c r="AV103" s="5" t="n">
        <f aca="false">IF($AL103=0,AU103,AV102*AU103)</f>
        <v>0</v>
      </c>
      <c r="AW103" s="5" t="n">
        <f aca="false">$AN103*AV103*I103*H103</f>
        <v>0</v>
      </c>
      <c r="AX103" s="5" t="n">
        <f aca="false">AR103*AV103</f>
        <v>0</v>
      </c>
      <c r="AY103" s="5" t="n">
        <f aca="false">AN103*AX103*I103*H103</f>
        <v>0</v>
      </c>
      <c r="AZ103" s="9" t="n">
        <f aca="false">AW103-AY103</f>
        <v>0</v>
      </c>
      <c r="BA103" s="93" t="n">
        <f aca="false">$AN103*AR103*I103*H103</f>
        <v>0</v>
      </c>
      <c r="BB103" s="93" t="n">
        <f aca="false">1-AV103</f>
        <v>1</v>
      </c>
      <c r="BC103" s="93" t="n">
        <f aca="false">BA103*BB103</f>
        <v>0</v>
      </c>
      <c r="BD103" s="93" t="n">
        <f aca="false">IF(C103=StartLeeftijdJaarUitkering,1,IF($C103 &gt; StartLeeftijdJaarUitkering, BD102*AU103, VLOOKUP($C103,Gehuwdheid,2,0)))</f>
        <v>0</v>
      </c>
      <c r="BE103" s="93" t="n">
        <f aca="false">IF(C103=StartLeeftijdJaarUitkering,1,IF($C103 &gt; StartLeeftijdJaarUitkering, BE102*AU103, VLOOKUP($C103,Gehuwdheid_ongehuwd,2,0)))</f>
        <v>0</v>
      </c>
      <c r="BF103" s="93" t="n">
        <f aca="false">BA103*(1-BD103)</f>
        <v>0</v>
      </c>
      <c r="BG103" s="93" t="n">
        <f aca="false">BA103*(1-BE103)</f>
        <v>0</v>
      </c>
      <c r="BI103" s="1" t="n">
        <f aca="false">A103</f>
        <v>99</v>
      </c>
      <c r="BJ103" s="15" t="n">
        <f aca="false">VLOOKUP(BI103,RTS,2,0)</f>
        <v>0.0224073626373626</v>
      </c>
      <c r="BK103" s="5" t="n">
        <f aca="false">(1/(1+BJ103))^BI103</f>
        <v>0.111487746794562</v>
      </c>
      <c r="BL103" s="5" t="n">
        <f aca="false">IF($C103&gt;Eindleeftijd,1,VLOOKUP($C103,Ervaringssterfte,3,0))</f>
        <v>1</v>
      </c>
      <c r="BM103" s="5" t="n">
        <f aca="false">IF($C103&gt;Eindleeftijd,1,VLOOKUP($C103,qy,$B103-StartjaarTafels+2,0))</f>
        <v>1</v>
      </c>
      <c r="BN103" s="5" t="n">
        <f aca="false">1-BL103*BM103</f>
        <v>0</v>
      </c>
      <c r="BO103" s="5" t="n">
        <f aca="false">IF($A103=1,BN103,BO102*BN103)</f>
        <v>0</v>
      </c>
      <c r="BP103" s="5" t="n">
        <f aca="false">IF($D103&gt;Eindleeftijd,1,VLOOKUP($D103,Ervaringssterfte,4,0))</f>
        <v>1</v>
      </c>
      <c r="BQ103" s="5" t="n">
        <f aca="false">IF($D103&gt;Eindleeftijd,1,VLOOKUP($D103,qx,$B103-StartjaarTafels+2,0))</f>
        <v>1</v>
      </c>
      <c r="BR103" s="5" t="n">
        <f aca="false">1-BP103*BQ103</f>
        <v>0</v>
      </c>
      <c r="BS103" s="5" t="n">
        <f aca="false">IF($BI103=1,BR103,BS102*BR103)</f>
        <v>0</v>
      </c>
      <c r="BT103" s="5" t="n">
        <f aca="false">$BK103*BS103*I103*G103</f>
        <v>0</v>
      </c>
      <c r="BU103" s="74" t="n">
        <f aca="false">BO103*BS103</f>
        <v>0</v>
      </c>
      <c r="BV103" s="5" t="n">
        <f aca="false">BK103*BU103*I103*G103</f>
        <v>0</v>
      </c>
      <c r="BW103" s="9" t="n">
        <f aca="false">BT103-BV103</f>
        <v>0</v>
      </c>
      <c r="BX103" s="93" t="n">
        <f aca="false">IF(C103=StartLeeftijdJaarUitkering,1,IF(C103 &gt; StartLeeftijdJaarUitkering, BX102*BR103, VLOOKUP(C103,Gehuwdheid,3,0)))</f>
        <v>0</v>
      </c>
      <c r="BY103" s="93" t="n">
        <f aca="false">IF(BI103=1,0,CA103*(BR103))</f>
        <v>0</v>
      </c>
      <c r="BZ103" s="93" t="n">
        <f aca="false">(1-BN103)*BX103*IF(BI103=1,1,BO102)</f>
        <v>0</v>
      </c>
      <c r="CA103" s="93" t="n">
        <f aca="false">IF(BI103=1,0,BZ102+BY102)</f>
        <v>0</v>
      </c>
      <c r="CB103" s="93" t="n">
        <f aca="false">IF(BI103=1,0,CA103*BK102*I102*G102)</f>
        <v>0</v>
      </c>
      <c r="CC103" s="93" t="n">
        <f aca="false">$BK103*BO103*I103*G103</f>
        <v>0</v>
      </c>
      <c r="CD103" s="93" t="n">
        <f aca="false">1-BS103</f>
        <v>1</v>
      </c>
      <c r="CE103" s="93" t="n">
        <f aca="false">CC103*CD103</f>
        <v>0</v>
      </c>
      <c r="CF103" s="93" t="n">
        <f aca="false">IF(C103=StartLeeftijdJaarUitkering,1,IF($C103 &gt; StartLeeftijdJaarUitkering, CF102*BR103, VLOOKUP($C103,Gehuwdheid_ongehuwd,3,0)))</f>
        <v>0</v>
      </c>
      <c r="CG103" s="93" t="n">
        <f aca="false">CC103*(1-BX103)</f>
        <v>0</v>
      </c>
      <c r="CH103" s="93" t="n">
        <f aca="false">CC103*(1-CF103)</f>
        <v>0</v>
      </c>
      <c r="CJ103" s="1" t="n">
        <f aca="false">BI103-1</f>
        <v>98</v>
      </c>
      <c r="CK103" s="15" t="n">
        <f aca="false">IF(CJ103=0,0,VLOOKUP(CJ103,RTS,2,0))</f>
        <v>0.0223836813186813</v>
      </c>
      <c r="CL103" s="5" t="n">
        <f aca="false">(1/(1+CK103))^CJ103</f>
        <v>0.114244927379419</v>
      </c>
      <c r="CM103" s="5" t="n">
        <f aca="false">IF(CJ103=0,0,IF($C103&gt;Eindleeftijd,1,VLOOKUP($C103-1,Ervaringssterfte,3,0)))</f>
        <v>1</v>
      </c>
      <c r="CN103" s="5" t="n">
        <f aca="false">IF(CJ103=0,0,IF($C103&gt;Eindleeftijd,1,VLOOKUP($C103-1,qy,$B103-1-StartjaarTafels+2,0)))</f>
        <v>1</v>
      </c>
      <c r="CO103" s="5" t="n">
        <f aca="false">1-CM103*CN103</f>
        <v>0</v>
      </c>
      <c r="CP103" s="5" t="n">
        <f aca="false">IF($CJ103=0,CO103,CP102*CO103)</f>
        <v>0</v>
      </c>
      <c r="CQ103" s="5" t="n">
        <f aca="false">IF(CJ103=0,0,IF($D103&gt;Eindleeftijd,1,VLOOKUP($D103-1,Ervaringssterfte,4,0)))</f>
        <v>1</v>
      </c>
      <c r="CR103" s="5" t="n">
        <f aca="false">IF(CJ103=0,0,IF($D103&gt;Eindleeftijd,1,VLOOKUP($D103-1,qx,$B103-1-StartjaarTafels+2,0)))</f>
        <v>1</v>
      </c>
      <c r="CS103" s="5" t="n">
        <f aca="false">1-CQ103*CR103</f>
        <v>0</v>
      </c>
      <c r="CT103" s="5" t="n">
        <f aca="false">IF($CJ103=0,CS103,CT102*CS103)</f>
        <v>0</v>
      </c>
      <c r="CU103" s="5" t="n">
        <f aca="false">IF(OR(Methode_partnerpensioen="Bepaald",C103&gt;=Eindleeftijd),1,VLOOKUP(C103-1,Gehuwdheid,3,0))</f>
        <v>1</v>
      </c>
      <c r="CV103" s="5" t="n">
        <f aca="false">$CL103*CT103*I103*G103*CU103</f>
        <v>0</v>
      </c>
      <c r="CW103" s="5" t="n">
        <f aca="false">CP103*CT103*CU103</f>
        <v>0</v>
      </c>
      <c r="CX103" s="5" t="n">
        <f aca="false">CL103*CW103*I103*G103</f>
        <v>0</v>
      </c>
      <c r="CY103" s="9" t="n">
        <f aca="false">CV103-CX103</f>
        <v>0</v>
      </c>
      <c r="CZ103" s="93" t="n">
        <f aca="false">$CL103*CP103*I103*G103</f>
        <v>0</v>
      </c>
      <c r="DA103" s="93" t="n">
        <f aca="false">1-CT103</f>
        <v>1</v>
      </c>
      <c r="DB103" s="93" t="n">
        <f aca="false">CZ103*DA103</f>
        <v>0</v>
      </c>
      <c r="DC103" s="93" t="n">
        <f aca="false">IF(C103=StartLeeftijdJaarUitkering,1,IF($C103 &gt; StartLeeftijdJaarUitkering, DC102*CS103, VLOOKUP($C103,Gehuwdheid,3,0)))</f>
        <v>0</v>
      </c>
      <c r="DD103" s="93" t="n">
        <f aca="false">IF(C103=StartLeeftijdJaarUitkering,1,IF($C103 &gt; StartLeeftijdJaarUitkering, DD102*CS103, VLOOKUP($C103,Gehuwdheid_ongehuwd,3,0)))</f>
        <v>0</v>
      </c>
      <c r="DE103" s="93" t="n">
        <f aca="false">CZ103*(1-DC103)</f>
        <v>0</v>
      </c>
      <c r="DF103" s="93" t="n">
        <f aca="false">CZ103*(1-DD103)</f>
        <v>0</v>
      </c>
    </row>
    <row r="104" customFormat="false" ht="15" hidden="false" customHeight="true" outlineLevel="0" collapsed="false">
      <c r="A104" s="1" t="n">
        <f aca="false">A103+1</f>
        <v>100</v>
      </c>
      <c r="B104" s="1" t="n">
        <f aca="false">IF(A104=1,Berekeningsjaar,B103+1)</f>
        <v>2125</v>
      </c>
      <c r="C104" s="1" t="n">
        <f aca="false">IF(A104=1,LeeftijdJaarBerDatum,C103+1)</f>
        <v>140</v>
      </c>
      <c r="D104" s="1" t="n">
        <f aca="false">C104+Leeftijdsverschil_vm</f>
        <v>142</v>
      </c>
      <c r="E104" s="1" t="n">
        <f aca="false">C104-Leeftijdsverschil_mv</f>
        <v>137</v>
      </c>
      <c r="F104" s="5" t="n">
        <f aca="false">MIN(1,A104/Spreidingsduur)</f>
        <v>1</v>
      </c>
      <c r="G104" s="5" t="n">
        <f aca="false">IF(OR(AND(Coverage="BijzPP_voor",C104&gt;GrensLeeftijdDekking-1),AND(Coverage="BijzPP_na",C104&lt;GrensLeeftijdDekking)),0,IF(IsLevenslang,1,IF(D104&lt;EindLeeftijdJaarUitkering,1,0)))</f>
        <v>0</v>
      </c>
      <c r="H104" s="5" t="n">
        <f aca="false">IF(OR(AND(Coverage="BijzPP_voor",C104&gt;GrensLeeftijdDekking-1),AND(Coverage="BijzPP_na",C104&lt;GrensLeeftijdDekking)),0,IF(IsLevenslang,1,IF(E104&lt;EindLeeftijdJaarUitkering,1,0)))</f>
        <v>0</v>
      </c>
      <c r="I104" s="5" t="n">
        <f aca="false">(IF(StijgendeFunctieMeenemen=SchalingsfactorMeenemen,1,0)+IF(OR(StijgendeFunctieMeenemen,SchalingsfactorMeenemen),IF(StijgendeFunctieMeenemen,F104,0)*IF(SchalingsfactorMeenemen,SchalingsfactorPercentage,1),0))*(1+StijgingDalingUitkering)^(B104-1)</f>
        <v>11.6511607167637</v>
      </c>
      <c r="K104" s="1" t="n">
        <f aca="false">A104</f>
        <v>100</v>
      </c>
      <c r="L104" s="15" t="n">
        <f aca="false">VLOOKUP(K104,RTS,2,0)</f>
        <v>0.022431043956044</v>
      </c>
      <c r="M104" s="91" t="n">
        <f aca="false">(1/(1+L104))^K104</f>
        <v>0.108792073759046</v>
      </c>
      <c r="N104" s="5" t="n">
        <f aca="false">IF($C104&gt;Eindleeftijd,1,VLOOKUP($C104,Ervaringssterfte,2,0))</f>
        <v>1</v>
      </c>
      <c r="O104" s="5" t="n">
        <f aca="false">IF($C104&gt;Eindleeftijd,1,VLOOKUP($C104,qx,$B104-StartjaarTafels+2,0))</f>
        <v>1</v>
      </c>
      <c r="P104" s="5" t="n">
        <f aca="false">1-N104*O104</f>
        <v>0</v>
      </c>
      <c r="Q104" s="5" t="n">
        <f aca="false">IF($K104=1,P104,Q103*P104)</f>
        <v>0</v>
      </c>
      <c r="R104" s="5" t="n">
        <f aca="false">IF($E104&gt;Eindleeftijd,1,VLOOKUP($E104,Ervaringssterfte,5,0))</f>
        <v>1</v>
      </c>
      <c r="S104" s="74" t="n">
        <f aca="false">IF($E104&gt;Eindleeftijd,1,VLOOKUP($E104,qy,$B104-StartjaarTafels+2,0))</f>
        <v>1</v>
      </c>
      <c r="T104" s="5" t="n">
        <f aca="false">1-R104*S104</f>
        <v>0</v>
      </c>
      <c r="U104" s="5" t="n">
        <f aca="false">IF($K104=1,T104,U103*T104)</f>
        <v>0</v>
      </c>
      <c r="V104" s="5" t="n">
        <f aca="false">$M104*U104*I104*H104</f>
        <v>0</v>
      </c>
      <c r="W104" s="92" t="n">
        <f aca="false">Q104*U104</f>
        <v>0</v>
      </c>
      <c r="X104" s="5" t="n">
        <f aca="false">M104*W104*I104*H104</f>
        <v>0</v>
      </c>
      <c r="Y104" s="9" t="n">
        <f aca="false">V104-X104</f>
        <v>0</v>
      </c>
      <c r="Z104" s="93" t="n">
        <f aca="false">IF(C104=StartLeeftijdJaarUitkering,1,IF(C104 &gt; StartLeeftijdJaarUitkering, Z103*T104, VLOOKUP(C104,Gehuwdheid,2,0)))</f>
        <v>0</v>
      </c>
      <c r="AA104" s="93" t="n">
        <f aca="false">IF(K104=1,0,AC104*(T104))</f>
        <v>0</v>
      </c>
      <c r="AB104" s="93" t="n">
        <f aca="false">(1-P104)*Z104*IF(K104=1,1,Q103)</f>
        <v>0</v>
      </c>
      <c r="AC104" s="93" t="n">
        <f aca="false">IF(K104=1,0,AB103+AA103)</f>
        <v>0</v>
      </c>
      <c r="AD104" s="93" t="n">
        <f aca="false">IF(K104=1,0,AC104*M103*I103*H103)</f>
        <v>0</v>
      </c>
      <c r="AE104" s="93" t="n">
        <f aca="false">$M104*Q104*I104*H104</f>
        <v>0</v>
      </c>
      <c r="AF104" s="93" t="n">
        <f aca="false">1-U104</f>
        <v>1</v>
      </c>
      <c r="AG104" s="93" t="n">
        <f aca="false">AE104*AF104</f>
        <v>0</v>
      </c>
      <c r="AH104" s="93" t="n">
        <f aca="false">IF(C104=StartLeeftijdJaarUitkering,1,IF(C104 &gt; StartLeeftijdJaarUitkering, AH103*T104, VLOOKUP(C104,Gehuwdheid_ongehuwd,2,0)))</f>
        <v>0</v>
      </c>
      <c r="AI104" s="93" t="n">
        <f aca="false">AE104*(1-Z104)</f>
        <v>0</v>
      </c>
      <c r="AJ104" s="93" t="n">
        <f aca="false">AE104*(1-AH104)</f>
        <v>0</v>
      </c>
      <c r="AL104" s="1" t="n">
        <f aca="false">K104-1</f>
        <v>99</v>
      </c>
      <c r="AM104" s="15" t="n">
        <f aca="false">IF(AL104=0,0,VLOOKUP(AL104,RTS,2,0))</f>
        <v>0.0224073626373626</v>
      </c>
      <c r="AN104" s="5" t="n">
        <f aca="false">(1/(1+AM104))^AL104</f>
        <v>0.111487746794562</v>
      </c>
      <c r="AO104" s="5" t="n">
        <f aca="false">IF(AL104=0,0,IF($C104&gt;Eindleeftijd,1,VLOOKUP($C104-1,Ervaringssterfte,2,0)))</f>
        <v>1</v>
      </c>
      <c r="AP104" s="5" t="n">
        <f aca="false">IF(AL104=0,0,IF($C104&gt;Eindleeftijd,1,VLOOKUP($C104-1,qx,$B104-1-StartjaarTafels+2,0)))</f>
        <v>1</v>
      </c>
      <c r="AQ104" s="5" t="n">
        <f aca="false">1-AO104*AP104</f>
        <v>0</v>
      </c>
      <c r="AR104" s="5" t="n">
        <f aca="false">IF($AL104=0,AQ104,AR103*AQ104)</f>
        <v>0</v>
      </c>
      <c r="AS104" s="5" t="n">
        <f aca="false">IF(AL104=0,0,IF($E104&gt;Eindleeftijd,1,VLOOKUP($E104-1,Ervaringssterfte,5,0)))</f>
        <v>1</v>
      </c>
      <c r="AT104" s="5" t="n">
        <f aca="false">IF(AL104=0,0,IF($E104&gt;Eindleeftijd,1,VLOOKUP($E104-1,qy,$B104-1-StartjaarTafels+2,0)))</f>
        <v>1</v>
      </c>
      <c r="AU104" s="5" t="n">
        <f aca="false">1-AS104*AT104</f>
        <v>0</v>
      </c>
      <c r="AV104" s="5" t="n">
        <f aca="false">IF($AL104=0,AU104,AV103*AU104)</f>
        <v>0</v>
      </c>
      <c r="AW104" s="5" t="n">
        <f aca="false">$AN104*AV104*I104*H104</f>
        <v>0</v>
      </c>
      <c r="AX104" s="5" t="n">
        <f aca="false">AR104*AV104</f>
        <v>0</v>
      </c>
      <c r="AY104" s="5" t="n">
        <f aca="false">AN104*AX104*I104*H104</f>
        <v>0</v>
      </c>
      <c r="AZ104" s="9" t="n">
        <f aca="false">AW104-AY104</f>
        <v>0</v>
      </c>
      <c r="BA104" s="93" t="n">
        <f aca="false">$AN104*AR104*I104*H104</f>
        <v>0</v>
      </c>
      <c r="BB104" s="93" t="n">
        <f aca="false">1-AV104</f>
        <v>1</v>
      </c>
      <c r="BC104" s="93" t="n">
        <f aca="false">BA104*BB104</f>
        <v>0</v>
      </c>
      <c r="BD104" s="93" t="n">
        <f aca="false">IF(C104=StartLeeftijdJaarUitkering,1,IF($C104 &gt; StartLeeftijdJaarUitkering, BD103*AU104, VLOOKUP($C104,Gehuwdheid,2,0)))</f>
        <v>0</v>
      </c>
      <c r="BE104" s="93" t="n">
        <f aca="false">IF(C104=StartLeeftijdJaarUitkering,1,IF($C104 &gt; StartLeeftijdJaarUitkering, BE103*AU104, VLOOKUP($C104,Gehuwdheid_ongehuwd,2,0)))</f>
        <v>0</v>
      </c>
      <c r="BF104" s="93" t="n">
        <f aca="false">BA104*(1-BD104)</f>
        <v>0</v>
      </c>
      <c r="BG104" s="93" t="n">
        <f aca="false">BA104*(1-BE104)</f>
        <v>0</v>
      </c>
      <c r="BI104" s="1" t="n">
        <f aca="false">A104</f>
        <v>100</v>
      </c>
      <c r="BJ104" s="15" t="n">
        <f aca="false">VLOOKUP(BI104,RTS,2,0)</f>
        <v>0.022431043956044</v>
      </c>
      <c r="BK104" s="5" t="n">
        <f aca="false">(1/(1+BJ104))^BI104</f>
        <v>0.108792073759046</v>
      </c>
      <c r="BL104" s="5" t="n">
        <f aca="false">IF($C104&gt;Eindleeftijd,1,VLOOKUP($C104,Ervaringssterfte,3,0))</f>
        <v>1</v>
      </c>
      <c r="BM104" s="5" t="n">
        <f aca="false">IF($C104&gt;Eindleeftijd,1,VLOOKUP($C104,qy,$B104-StartjaarTafels+2,0))</f>
        <v>1</v>
      </c>
      <c r="BN104" s="5" t="n">
        <f aca="false">1-BL104*BM104</f>
        <v>0</v>
      </c>
      <c r="BO104" s="5" t="n">
        <f aca="false">IF($A104=1,BN104,BO103*BN104)</f>
        <v>0</v>
      </c>
      <c r="BP104" s="5" t="n">
        <f aca="false">IF($D104&gt;Eindleeftijd,1,VLOOKUP($D104,Ervaringssterfte,4,0))</f>
        <v>1</v>
      </c>
      <c r="BQ104" s="5" t="n">
        <f aca="false">IF($D104&gt;Eindleeftijd,1,VLOOKUP($D104,qx,$B104-StartjaarTafels+2,0))</f>
        <v>1</v>
      </c>
      <c r="BR104" s="5" t="n">
        <f aca="false">1-BP104*BQ104</f>
        <v>0</v>
      </c>
      <c r="BS104" s="5" t="n">
        <f aca="false">IF($BI104=1,BR104,BS103*BR104)</f>
        <v>0</v>
      </c>
      <c r="BT104" s="5" t="n">
        <f aca="false">$BK104*BS104*I104*G104</f>
        <v>0</v>
      </c>
      <c r="BU104" s="74" t="n">
        <f aca="false">BO104*BS104</f>
        <v>0</v>
      </c>
      <c r="BV104" s="5" t="n">
        <f aca="false">BK104*BU104*I104*G104</f>
        <v>0</v>
      </c>
      <c r="BW104" s="9" t="n">
        <f aca="false">BT104-BV104</f>
        <v>0</v>
      </c>
      <c r="BX104" s="93" t="n">
        <f aca="false">IF(C104=StartLeeftijdJaarUitkering,1,IF(C104 &gt; StartLeeftijdJaarUitkering, BX103*BR104, VLOOKUP(C104,Gehuwdheid,3,0)))</f>
        <v>0</v>
      </c>
      <c r="BY104" s="93" t="n">
        <f aca="false">IF(BI104=1,0,CA104*(BR104))</f>
        <v>0</v>
      </c>
      <c r="BZ104" s="93" t="n">
        <f aca="false">(1-BN104)*BX104*IF(BI104=1,1,BO103)</f>
        <v>0</v>
      </c>
      <c r="CA104" s="93" t="n">
        <f aca="false">IF(BI104=1,0,BZ103+BY103)</f>
        <v>0</v>
      </c>
      <c r="CB104" s="93" t="n">
        <f aca="false">IF(BI104=1,0,CA104*BK103*I103*G103)</f>
        <v>0</v>
      </c>
      <c r="CC104" s="93" t="n">
        <f aca="false">$BK104*BO104*I104*G104</f>
        <v>0</v>
      </c>
      <c r="CD104" s="93" t="n">
        <f aca="false">1-BS104</f>
        <v>1</v>
      </c>
      <c r="CE104" s="93" t="n">
        <f aca="false">CC104*CD104</f>
        <v>0</v>
      </c>
      <c r="CF104" s="93" t="n">
        <f aca="false">IF(C104=StartLeeftijdJaarUitkering,1,IF($C104 &gt; StartLeeftijdJaarUitkering, CF103*BR104, VLOOKUP($C104,Gehuwdheid_ongehuwd,3,0)))</f>
        <v>0</v>
      </c>
      <c r="CG104" s="93" t="n">
        <f aca="false">CC104*(1-BX104)</f>
        <v>0</v>
      </c>
      <c r="CH104" s="93" t="n">
        <f aca="false">CC104*(1-CF104)</f>
        <v>0</v>
      </c>
      <c r="CJ104" s="1" t="n">
        <f aca="false">BI104-1</f>
        <v>99</v>
      </c>
      <c r="CK104" s="15" t="n">
        <f aca="false">IF(CJ104=0,0,VLOOKUP(CJ104,RTS,2,0))</f>
        <v>0.0224073626373626</v>
      </c>
      <c r="CL104" s="5" t="n">
        <f aca="false">(1/(1+CK104))^CJ104</f>
        <v>0.111487746794562</v>
      </c>
      <c r="CM104" s="5" t="n">
        <f aca="false">IF(CJ104=0,0,IF($C104&gt;Eindleeftijd,1,VLOOKUP($C104-1,Ervaringssterfte,3,0)))</f>
        <v>1</v>
      </c>
      <c r="CN104" s="5" t="n">
        <f aca="false">IF(CJ104=0,0,IF($C104&gt;Eindleeftijd,1,VLOOKUP($C104-1,qy,$B104-1-StartjaarTafels+2,0)))</f>
        <v>1</v>
      </c>
      <c r="CO104" s="5" t="n">
        <f aca="false">1-CM104*CN104</f>
        <v>0</v>
      </c>
      <c r="CP104" s="5" t="n">
        <f aca="false">IF($CJ104=0,CO104,CP103*CO104)</f>
        <v>0</v>
      </c>
      <c r="CQ104" s="5" t="n">
        <f aca="false">IF(CJ104=0,0,IF($D104&gt;Eindleeftijd,1,VLOOKUP($D104-1,Ervaringssterfte,4,0)))</f>
        <v>1</v>
      </c>
      <c r="CR104" s="5" t="n">
        <f aca="false">IF(CJ104=0,0,IF($D104&gt;Eindleeftijd,1,VLOOKUP($D104-1,qx,$B104-1-StartjaarTafels+2,0)))</f>
        <v>1</v>
      </c>
      <c r="CS104" s="5" t="n">
        <f aca="false">1-CQ104*CR104</f>
        <v>0</v>
      </c>
      <c r="CT104" s="5" t="n">
        <f aca="false">IF($CJ104=0,CS104,CT103*CS104)</f>
        <v>0</v>
      </c>
      <c r="CU104" s="5" t="n">
        <f aca="false">IF(OR(Methode_partnerpensioen="Bepaald",C104&gt;=Eindleeftijd),1,VLOOKUP(C104-1,Gehuwdheid,3,0))</f>
        <v>1</v>
      </c>
      <c r="CV104" s="5" t="n">
        <f aca="false">$CL104*CT104*I104*G104*CU104</f>
        <v>0</v>
      </c>
      <c r="CW104" s="5" t="n">
        <f aca="false">CP104*CT104*CU104</f>
        <v>0</v>
      </c>
      <c r="CX104" s="5" t="n">
        <f aca="false">CL104*CW104*I104*G104</f>
        <v>0</v>
      </c>
      <c r="CY104" s="9" t="n">
        <f aca="false">CV104-CX104</f>
        <v>0</v>
      </c>
      <c r="CZ104" s="93" t="n">
        <f aca="false">$CL104*CP104*I104*G104</f>
        <v>0</v>
      </c>
      <c r="DA104" s="93" t="n">
        <f aca="false">1-CT104</f>
        <v>1</v>
      </c>
      <c r="DB104" s="93" t="n">
        <f aca="false">CZ104*DA104</f>
        <v>0</v>
      </c>
      <c r="DC104" s="93" t="n">
        <f aca="false">IF(C104=StartLeeftijdJaarUitkering,1,IF($C104 &gt; StartLeeftijdJaarUitkering, DC103*CS104, VLOOKUP($C104,Gehuwdheid,3,0)))</f>
        <v>0</v>
      </c>
      <c r="DD104" s="93" t="n">
        <f aca="false">IF(C104=StartLeeftijdJaarUitkering,1,IF($C104 &gt; StartLeeftijdJaarUitkering, DD103*CS104, VLOOKUP($C104,Gehuwdheid_ongehuwd,3,0)))</f>
        <v>0</v>
      </c>
      <c r="DE104" s="93" t="n">
        <f aca="false">CZ104*(1-DC104)</f>
        <v>0</v>
      </c>
      <c r="DF104" s="93" t="n">
        <f aca="false">CZ104*(1-DD104)</f>
        <v>0</v>
      </c>
    </row>
  </sheetData>
  <mergeCells count="6">
    <mergeCell ref="Z3:AD3"/>
    <mergeCell ref="AE3:AJ3"/>
    <mergeCell ref="BA3:BG3"/>
    <mergeCell ref="BX3:CB3"/>
    <mergeCell ref="CC3:CH3"/>
    <mergeCell ref="CZ3:DF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Q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1" topLeftCell="B56" activePane="bottomRight" state="frozen"/>
      <selection pane="topLeft" activeCell="A1" activeCellId="0" sqref="A1"/>
      <selection pane="topRight" activeCell="B1" activeCellId="0" sqref="B1"/>
      <selection pane="bottomLeft" activeCell="A56" activeCellId="0" sqref="A56"/>
      <selection pane="bottomRight" activeCell="G79" activeCellId="0" sqref="G79"/>
    </sheetView>
  </sheetViews>
  <sheetFormatPr defaultColWidth="8.83203125" defaultRowHeight="15" zeroHeight="false" outlineLevelRow="0" outlineLevelCol="0"/>
  <cols>
    <col collapsed="false" customWidth="true" hidden="false" outlineLevel="0" max="1" min="1" style="95" width="8.67"/>
    <col collapsed="false" customWidth="true" hidden="false" outlineLevel="0" max="173" min="2" style="1" width="12.66"/>
  </cols>
  <sheetData>
    <row r="1" s="95" customFormat="true" ht="15" hidden="false" customHeight="true" outlineLevel="0" collapsed="false">
      <c r="A1" s="96" t="s">
        <v>2277</v>
      </c>
      <c r="B1" s="96" t="n">
        <v>2020</v>
      </c>
      <c r="C1" s="96" t="n">
        <v>2021</v>
      </c>
      <c r="D1" s="96" t="n">
        <v>2022</v>
      </c>
      <c r="E1" s="96" t="n">
        <v>2023</v>
      </c>
      <c r="F1" s="96" t="n">
        <v>2024</v>
      </c>
      <c r="G1" s="96" t="n">
        <v>2025</v>
      </c>
      <c r="H1" s="96" t="n">
        <v>2026</v>
      </c>
      <c r="I1" s="96" t="n">
        <v>2027</v>
      </c>
      <c r="J1" s="96" t="n">
        <v>2028</v>
      </c>
      <c r="K1" s="96" t="n">
        <v>2029</v>
      </c>
      <c r="L1" s="96" t="n">
        <v>2030</v>
      </c>
      <c r="M1" s="96" t="n">
        <v>2031</v>
      </c>
      <c r="N1" s="96" t="n">
        <v>2032</v>
      </c>
      <c r="O1" s="96" t="n">
        <v>2033</v>
      </c>
      <c r="P1" s="96" t="n">
        <v>2034</v>
      </c>
      <c r="Q1" s="96" t="n">
        <v>2035</v>
      </c>
      <c r="R1" s="96" t="n">
        <v>2036</v>
      </c>
      <c r="S1" s="96" t="n">
        <v>2037</v>
      </c>
      <c r="T1" s="96" t="n">
        <v>2038</v>
      </c>
      <c r="U1" s="96" t="n">
        <v>2039</v>
      </c>
      <c r="V1" s="96" t="n">
        <v>2040</v>
      </c>
      <c r="W1" s="96" t="n">
        <v>2041</v>
      </c>
      <c r="X1" s="96" t="n">
        <v>2042</v>
      </c>
      <c r="Y1" s="96" t="n">
        <v>2043</v>
      </c>
      <c r="Z1" s="96" t="n">
        <v>2044</v>
      </c>
      <c r="AA1" s="96" t="n">
        <v>2045</v>
      </c>
      <c r="AB1" s="96" t="n">
        <v>2046</v>
      </c>
      <c r="AC1" s="96" t="n">
        <v>2047</v>
      </c>
      <c r="AD1" s="96" t="n">
        <v>2048</v>
      </c>
      <c r="AE1" s="96" t="n">
        <v>2049</v>
      </c>
      <c r="AF1" s="96" t="n">
        <v>2050</v>
      </c>
      <c r="AG1" s="96" t="n">
        <v>2051</v>
      </c>
      <c r="AH1" s="96" t="n">
        <v>2052</v>
      </c>
      <c r="AI1" s="96" t="n">
        <v>2053</v>
      </c>
      <c r="AJ1" s="96" t="n">
        <v>2054</v>
      </c>
      <c r="AK1" s="96" t="n">
        <v>2055</v>
      </c>
      <c r="AL1" s="96" t="n">
        <v>2056</v>
      </c>
      <c r="AM1" s="96" t="n">
        <v>2057</v>
      </c>
      <c r="AN1" s="96" t="n">
        <v>2058</v>
      </c>
      <c r="AO1" s="96" t="n">
        <v>2059</v>
      </c>
      <c r="AP1" s="96" t="n">
        <v>2060</v>
      </c>
      <c r="AQ1" s="96" t="n">
        <v>2061</v>
      </c>
      <c r="AR1" s="96" t="n">
        <v>2062</v>
      </c>
      <c r="AS1" s="96" t="n">
        <v>2063</v>
      </c>
      <c r="AT1" s="96" t="n">
        <v>2064</v>
      </c>
      <c r="AU1" s="96" t="n">
        <v>2065</v>
      </c>
      <c r="AV1" s="96" t="n">
        <v>2066</v>
      </c>
      <c r="AW1" s="96" t="n">
        <v>2067</v>
      </c>
      <c r="AX1" s="96" t="n">
        <v>2068</v>
      </c>
      <c r="AY1" s="96" t="n">
        <v>2069</v>
      </c>
      <c r="AZ1" s="96" t="n">
        <v>2070</v>
      </c>
      <c r="BA1" s="96" t="n">
        <v>2071</v>
      </c>
      <c r="BB1" s="96" t="n">
        <v>2072</v>
      </c>
      <c r="BC1" s="96" t="n">
        <v>2073</v>
      </c>
      <c r="BD1" s="96" t="n">
        <v>2074</v>
      </c>
      <c r="BE1" s="96" t="n">
        <v>2075</v>
      </c>
      <c r="BF1" s="96" t="n">
        <v>2076</v>
      </c>
      <c r="BG1" s="96" t="n">
        <v>2077</v>
      </c>
      <c r="BH1" s="96" t="n">
        <v>2078</v>
      </c>
      <c r="BI1" s="96" t="n">
        <v>2079</v>
      </c>
      <c r="BJ1" s="96" t="n">
        <v>2080</v>
      </c>
      <c r="BK1" s="96" t="n">
        <v>2081</v>
      </c>
      <c r="BL1" s="96" t="n">
        <v>2082</v>
      </c>
      <c r="BM1" s="96" t="n">
        <v>2083</v>
      </c>
      <c r="BN1" s="96" t="n">
        <v>2084</v>
      </c>
      <c r="BO1" s="96" t="n">
        <v>2085</v>
      </c>
      <c r="BP1" s="96" t="n">
        <v>2086</v>
      </c>
      <c r="BQ1" s="96" t="n">
        <v>2087</v>
      </c>
      <c r="BR1" s="96" t="n">
        <v>2088</v>
      </c>
      <c r="BS1" s="96" t="n">
        <v>2089</v>
      </c>
      <c r="BT1" s="96" t="n">
        <v>2090</v>
      </c>
      <c r="BU1" s="96" t="n">
        <v>2091</v>
      </c>
      <c r="BV1" s="96" t="n">
        <v>2092</v>
      </c>
      <c r="BW1" s="96" t="n">
        <v>2093</v>
      </c>
      <c r="BX1" s="96" t="n">
        <v>2094</v>
      </c>
      <c r="BY1" s="96" t="n">
        <v>2095</v>
      </c>
      <c r="BZ1" s="96" t="n">
        <v>2096</v>
      </c>
      <c r="CA1" s="96" t="n">
        <v>2097</v>
      </c>
      <c r="CB1" s="96" t="n">
        <v>2098</v>
      </c>
      <c r="CC1" s="96" t="n">
        <v>2099</v>
      </c>
      <c r="CD1" s="96" t="n">
        <v>2100</v>
      </c>
      <c r="CE1" s="96" t="n">
        <v>2101</v>
      </c>
      <c r="CF1" s="96" t="n">
        <v>2102</v>
      </c>
      <c r="CG1" s="96" t="n">
        <v>2103</v>
      </c>
      <c r="CH1" s="96" t="n">
        <v>2104</v>
      </c>
      <c r="CI1" s="96" t="n">
        <v>2105</v>
      </c>
      <c r="CJ1" s="96" t="n">
        <v>2106</v>
      </c>
      <c r="CK1" s="96" t="n">
        <v>2107</v>
      </c>
      <c r="CL1" s="96" t="n">
        <v>2108</v>
      </c>
      <c r="CM1" s="96" t="n">
        <v>2109</v>
      </c>
      <c r="CN1" s="96" t="n">
        <v>2110</v>
      </c>
      <c r="CO1" s="96" t="n">
        <v>2111</v>
      </c>
      <c r="CP1" s="96" t="n">
        <v>2112</v>
      </c>
      <c r="CQ1" s="96" t="n">
        <v>2113</v>
      </c>
      <c r="CR1" s="96" t="n">
        <v>2114</v>
      </c>
      <c r="CS1" s="96" t="n">
        <v>2115</v>
      </c>
      <c r="CT1" s="96" t="n">
        <v>2116</v>
      </c>
      <c r="CU1" s="96" t="n">
        <v>2117</v>
      </c>
      <c r="CV1" s="96" t="n">
        <v>2118</v>
      </c>
      <c r="CW1" s="96" t="n">
        <v>2119</v>
      </c>
      <c r="CX1" s="96" t="n">
        <v>2120</v>
      </c>
      <c r="CY1" s="96" t="n">
        <v>2121</v>
      </c>
      <c r="CZ1" s="96" t="n">
        <v>2122</v>
      </c>
      <c r="DA1" s="96" t="n">
        <v>2123</v>
      </c>
      <c r="DB1" s="96" t="n">
        <v>2124</v>
      </c>
      <c r="DC1" s="96" t="n">
        <v>2125</v>
      </c>
      <c r="DD1" s="96" t="n">
        <v>2126</v>
      </c>
      <c r="DE1" s="96" t="n">
        <v>2127</v>
      </c>
      <c r="DF1" s="96" t="n">
        <v>2128</v>
      </c>
      <c r="DG1" s="96" t="n">
        <v>2129</v>
      </c>
      <c r="DH1" s="96" t="n">
        <v>2130</v>
      </c>
      <c r="DI1" s="96" t="n">
        <v>2131</v>
      </c>
      <c r="DJ1" s="96" t="n">
        <v>2132</v>
      </c>
      <c r="DK1" s="96" t="n">
        <v>2133</v>
      </c>
      <c r="DL1" s="96" t="n">
        <v>2134</v>
      </c>
      <c r="DM1" s="96" t="n">
        <v>2135</v>
      </c>
      <c r="DN1" s="96" t="n">
        <v>2136</v>
      </c>
      <c r="DO1" s="96" t="n">
        <v>2137</v>
      </c>
      <c r="DP1" s="96" t="n">
        <v>2138</v>
      </c>
      <c r="DQ1" s="96" t="n">
        <v>2139</v>
      </c>
      <c r="DR1" s="96" t="n">
        <v>2140</v>
      </c>
      <c r="DS1" s="96" t="n">
        <v>2141</v>
      </c>
      <c r="DT1" s="96" t="n">
        <v>2142</v>
      </c>
      <c r="DU1" s="96" t="n">
        <v>2143</v>
      </c>
      <c r="DV1" s="96" t="n">
        <v>2144</v>
      </c>
      <c r="DW1" s="96" t="n">
        <v>2145</v>
      </c>
      <c r="DX1" s="96" t="n">
        <v>2146</v>
      </c>
      <c r="DY1" s="96" t="n">
        <v>2147</v>
      </c>
      <c r="DZ1" s="96" t="n">
        <v>2148</v>
      </c>
      <c r="EA1" s="96" t="n">
        <v>2149</v>
      </c>
      <c r="EB1" s="96" t="n">
        <v>2150</v>
      </c>
      <c r="EC1" s="96" t="n">
        <v>2151</v>
      </c>
      <c r="ED1" s="96" t="n">
        <v>2152</v>
      </c>
      <c r="EE1" s="96" t="n">
        <v>2153</v>
      </c>
      <c r="EF1" s="96" t="n">
        <v>2154</v>
      </c>
      <c r="EG1" s="96" t="n">
        <v>2155</v>
      </c>
      <c r="EH1" s="96" t="n">
        <v>2156</v>
      </c>
      <c r="EI1" s="96" t="n">
        <v>2157</v>
      </c>
      <c r="EJ1" s="96" t="n">
        <v>2158</v>
      </c>
      <c r="EK1" s="96" t="n">
        <v>2159</v>
      </c>
      <c r="EL1" s="96" t="n">
        <v>2160</v>
      </c>
      <c r="EM1" s="96" t="n">
        <v>2161</v>
      </c>
      <c r="EN1" s="96" t="n">
        <v>2162</v>
      </c>
      <c r="EO1" s="96" t="n">
        <v>2163</v>
      </c>
      <c r="EP1" s="96" t="n">
        <v>2164</v>
      </c>
      <c r="EQ1" s="96" t="n">
        <v>2165</v>
      </c>
      <c r="ER1" s="96" t="n">
        <v>2166</v>
      </c>
      <c r="ES1" s="96" t="n">
        <v>2167</v>
      </c>
      <c r="ET1" s="96" t="n">
        <v>2168</v>
      </c>
      <c r="EU1" s="96" t="n">
        <v>2169</v>
      </c>
      <c r="EV1" s="96" t="n">
        <v>2170</v>
      </c>
      <c r="EW1" s="96" t="n">
        <v>2171</v>
      </c>
      <c r="EX1" s="96" t="n">
        <v>2172</v>
      </c>
      <c r="EY1" s="96" t="n">
        <v>2173</v>
      </c>
      <c r="EZ1" s="96" t="n">
        <v>2174</v>
      </c>
      <c r="FA1" s="96" t="n">
        <v>2175</v>
      </c>
      <c r="FB1" s="96" t="n">
        <v>2176</v>
      </c>
      <c r="FC1" s="96" t="n">
        <v>2177</v>
      </c>
      <c r="FD1" s="96" t="n">
        <v>2178</v>
      </c>
      <c r="FE1" s="96" t="n">
        <v>2179</v>
      </c>
      <c r="FF1" s="96" t="n">
        <v>2180</v>
      </c>
      <c r="FG1" s="96" t="n">
        <v>2181</v>
      </c>
      <c r="FH1" s="96" t="n">
        <v>2182</v>
      </c>
      <c r="FI1" s="96" t="n">
        <v>2183</v>
      </c>
      <c r="FJ1" s="96" t="n">
        <v>2184</v>
      </c>
      <c r="FK1" s="96" t="n">
        <v>2185</v>
      </c>
      <c r="FL1" s="96" t="n">
        <v>2186</v>
      </c>
      <c r="FM1" s="96" t="n">
        <v>2187</v>
      </c>
      <c r="FN1" s="96" t="n">
        <v>2188</v>
      </c>
      <c r="FO1" s="96" t="n">
        <v>2189</v>
      </c>
      <c r="FP1" s="96" t="n">
        <v>2190</v>
      </c>
      <c r="FQ1" s="96" t="n">
        <v>2191</v>
      </c>
    </row>
    <row r="2" customFormat="false" ht="15" hidden="false" customHeight="true" outlineLevel="0" collapsed="false">
      <c r="A2" s="97" t="n">
        <v>0</v>
      </c>
      <c r="B2" s="98" t="n">
        <v>0.002220899</v>
      </c>
      <c r="C2" s="98" t="n">
        <v>0.0021471116</v>
      </c>
      <c r="D2" s="98" t="n">
        <v>0.0020748726</v>
      </c>
      <c r="E2" s="98" t="n">
        <v>0.0020042584</v>
      </c>
      <c r="F2" s="98" t="n">
        <v>0.0019353287</v>
      </c>
      <c r="G2" s="98" t="n">
        <v>0.0018681289</v>
      </c>
      <c r="H2" s="98" t="n">
        <v>0.0018026913</v>
      </c>
      <c r="I2" s="98" t="n">
        <v>0.001739037</v>
      </c>
      <c r="J2" s="98" t="n">
        <v>0.001677177</v>
      </c>
      <c r="K2" s="98" t="n">
        <v>0.0016171136</v>
      </c>
      <c r="L2" s="98" t="n">
        <v>0.0015588417</v>
      </c>
      <c r="M2" s="98" t="n">
        <v>0.0015023496</v>
      </c>
      <c r="N2" s="98" t="n">
        <v>0.0014476197</v>
      </c>
      <c r="O2" s="98" t="n">
        <v>0.0013946301</v>
      </c>
      <c r="P2" s="98" t="n">
        <v>0.0013433546</v>
      </c>
      <c r="Q2" s="98" t="n">
        <v>0.0012937636</v>
      </c>
      <c r="R2" s="98" t="n">
        <v>0.0012458247</v>
      </c>
      <c r="S2" s="98" t="n">
        <v>0.0011995034</v>
      </c>
      <c r="T2" s="98" t="n">
        <v>0.0011547631</v>
      </c>
      <c r="U2" s="98" t="n">
        <v>0.001111566</v>
      </c>
      <c r="V2" s="98" t="n">
        <v>0.0010698731</v>
      </c>
      <c r="W2" s="98" t="n">
        <v>0.0010296448</v>
      </c>
      <c r="X2" s="98" t="n">
        <v>0.0009908409</v>
      </c>
      <c r="Y2" s="98" t="n">
        <v>0.0009534208</v>
      </c>
      <c r="Z2" s="98" t="n">
        <v>0.0009173443</v>
      </c>
      <c r="AA2" s="98" t="n">
        <v>0.0008825708</v>
      </c>
      <c r="AB2" s="98" t="n">
        <v>0.0008490605</v>
      </c>
      <c r="AC2" s="98" t="n">
        <v>0.0008167734</v>
      </c>
      <c r="AD2" s="98" t="n">
        <v>0.0007856707</v>
      </c>
      <c r="AE2" s="98" t="n">
        <v>0.0007557137</v>
      </c>
      <c r="AF2" s="98" t="n">
        <v>0.0007268645</v>
      </c>
      <c r="AG2" s="98" t="n">
        <v>0.0006990861</v>
      </c>
      <c r="AH2" s="98" t="n">
        <v>0.0006723421</v>
      </c>
      <c r="AI2" s="98" t="n">
        <v>0.0006465972</v>
      </c>
      <c r="AJ2" s="98" t="n">
        <v>0.0006218166</v>
      </c>
      <c r="AK2" s="98" t="n">
        <v>0.0005979667</v>
      </c>
      <c r="AL2" s="98" t="n">
        <v>0.0005750146</v>
      </c>
      <c r="AM2" s="98" t="n">
        <v>0.0005529284</v>
      </c>
      <c r="AN2" s="98" t="n">
        <v>0.0005316773</v>
      </c>
      <c r="AO2" s="98" t="n">
        <v>0.000511231</v>
      </c>
      <c r="AP2" s="98" t="n">
        <v>0.0004915604</v>
      </c>
      <c r="AQ2" s="98" t="n">
        <v>0.0004726374</v>
      </c>
      <c r="AR2" s="98" t="n">
        <v>0.0004544344</v>
      </c>
      <c r="AS2" s="98" t="n">
        <v>0.0004369252</v>
      </c>
      <c r="AT2" s="98" t="n">
        <v>0.0004200839</v>
      </c>
      <c r="AU2" s="98" t="n">
        <v>0.000403886</v>
      </c>
      <c r="AV2" s="98" t="n">
        <v>0.0003883074</v>
      </c>
      <c r="AW2" s="98" t="n">
        <v>0.0003733251</v>
      </c>
      <c r="AX2" s="98" t="n">
        <v>0.0003589168</v>
      </c>
      <c r="AY2" s="98" t="n">
        <v>0.0003450609</v>
      </c>
      <c r="AZ2" s="98" t="n">
        <v>0.0003317367</v>
      </c>
      <c r="BA2" s="98" t="n">
        <v>0.0003189241</v>
      </c>
      <c r="BB2" s="98" t="n">
        <v>0.0003066038</v>
      </c>
      <c r="BC2" s="98" t="n">
        <v>0.0002947572</v>
      </c>
      <c r="BD2" s="98" t="n">
        <v>0.0002833662</v>
      </c>
      <c r="BE2" s="98" t="n">
        <v>0.0002724137</v>
      </c>
      <c r="BF2" s="98" t="n">
        <v>0.0002618829</v>
      </c>
      <c r="BG2" s="98" t="n">
        <v>0.0002517578</v>
      </c>
      <c r="BH2" s="98" t="n">
        <v>0.0002420229</v>
      </c>
      <c r="BI2" s="98" t="n">
        <v>0.0002326633</v>
      </c>
      <c r="BJ2" s="98" t="n">
        <v>0.0002236646</v>
      </c>
      <c r="BK2" s="98" t="n">
        <v>0.0002150131</v>
      </c>
      <c r="BL2" s="98" t="n">
        <v>0.0002066955</v>
      </c>
      <c r="BM2" s="98" t="n">
        <v>0.0001986989</v>
      </c>
      <c r="BN2" s="98" t="n">
        <v>0.000191011</v>
      </c>
      <c r="BO2" s="98" t="n">
        <v>0.0001836201</v>
      </c>
      <c r="BP2" s="98" t="n">
        <v>0.0001765146</v>
      </c>
      <c r="BQ2" s="98" t="n">
        <v>0.0001696837</v>
      </c>
      <c r="BR2" s="98" t="n">
        <v>0.0001631167</v>
      </c>
      <c r="BS2" s="98" t="n">
        <v>0.0001568035</v>
      </c>
      <c r="BT2" s="98" t="n">
        <v>0.0001507344</v>
      </c>
      <c r="BU2" s="98" t="n">
        <v>0.0001448999</v>
      </c>
      <c r="BV2" s="98" t="n">
        <v>0.0001392909</v>
      </c>
      <c r="BW2" s="98" t="n">
        <v>0.0001338989</v>
      </c>
      <c r="BX2" s="98" t="n">
        <v>0.0001287154</v>
      </c>
      <c r="BY2" s="98" t="n">
        <v>0.0001237324</v>
      </c>
      <c r="BZ2" s="98" t="n">
        <v>0.0001189422</v>
      </c>
      <c r="CA2" s="98" t="n">
        <v>0.0001143372</v>
      </c>
      <c r="CB2" s="98" t="n">
        <v>0.0001099105</v>
      </c>
      <c r="CC2" s="98" t="n">
        <v>0.000105655</v>
      </c>
      <c r="CD2" s="98" t="n">
        <v>0.0001015641</v>
      </c>
      <c r="CE2" s="98" t="n">
        <v>9.76316E-005</v>
      </c>
      <c r="CF2" s="98" t="n">
        <v>9.38513E-005</v>
      </c>
      <c r="CG2" s="98" t="n">
        <v>9.02173E-005</v>
      </c>
      <c r="CH2" s="98" t="n">
        <v>8.67239E-005</v>
      </c>
      <c r="CI2" s="98" t="n">
        <v>8.33657E-005</v>
      </c>
      <c r="CJ2" s="98" t="n">
        <v>8.01376E-005</v>
      </c>
      <c r="CK2" s="98" t="n">
        <v>7.70344E-005</v>
      </c>
      <c r="CL2" s="98" t="n">
        <v>7.40513E-005</v>
      </c>
      <c r="CM2" s="98" t="n">
        <v>7.11837E-005</v>
      </c>
      <c r="CN2" s="98" t="n">
        <v>6.84271E-005</v>
      </c>
      <c r="CO2" s="98" t="n">
        <v>6.57773E-005</v>
      </c>
      <c r="CP2" s="98" t="n">
        <v>6.323E-005</v>
      </c>
      <c r="CQ2" s="98" t="n">
        <v>6.07813E-005</v>
      </c>
      <c r="CR2" s="98" t="n">
        <v>5.84275E-005</v>
      </c>
      <c r="CS2" s="98" t="n">
        <v>5.61648E-005</v>
      </c>
      <c r="CT2" s="98" t="n">
        <v>5.39897E-005</v>
      </c>
      <c r="CU2" s="98" t="n">
        <v>5.18988E-005</v>
      </c>
      <c r="CV2" s="98" t="n">
        <v>4.98889E-005</v>
      </c>
      <c r="CW2" s="98" t="n">
        <v>4.79569E-005</v>
      </c>
      <c r="CX2" s="98" t="n">
        <v>4.60996E-005</v>
      </c>
      <c r="CY2" s="98" t="n">
        <v>4.43142E-005</v>
      </c>
      <c r="CZ2" s="98" t="n">
        <v>4.2598E-005</v>
      </c>
      <c r="DA2" s="98" t="n">
        <v>4.09483E-005</v>
      </c>
      <c r="DB2" s="98" t="n">
        <v>3.93624E-005</v>
      </c>
      <c r="DC2" s="98" t="n">
        <v>3.7838E-005</v>
      </c>
      <c r="DD2" s="98" t="n">
        <v>3.63725E-005</v>
      </c>
      <c r="DE2" s="98" t="n">
        <v>3.49639E-005</v>
      </c>
      <c r="DF2" s="98" t="n">
        <v>3.36098E-005</v>
      </c>
      <c r="DG2" s="98" t="n">
        <v>3.23081E-005</v>
      </c>
      <c r="DH2" s="98" t="n">
        <v>3.10568E-005</v>
      </c>
      <c r="DI2" s="98" t="n">
        <v>2.9854E-005</v>
      </c>
      <c r="DJ2" s="98" t="n">
        <v>2.86978E-005</v>
      </c>
      <c r="DK2" s="98" t="n">
        <v>2.75863E-005</v>
      </c>
      <c r="DL2" s="98" t="n">
        <v>2.65179E-005</v>
      </c>
      <c r="DM2" s="98" t="n">
        <v>2.54909E-005</v>
      </c>
      <c r="DN2" s="98" t="n">
        <v>2.45036E-005</v>
      </c>
      <c r="DO2" s="98" t="n">
        <v>2.35546E-005</v>
      </c>
      <c r="DP2" s="98" t="n">
        <v>2.26423E-005</v>
      </c>
      <c r="DQ2" s="98" t="n">
        <v>2.17654E-005</v>
      </c>
      <c r="DR2" s="98" t="n">
        <v>2.09224E-005</v>
      </c>
      <c r="DS2" s="98" t="n">
        <v>2.01121E-005</v>
      </c>
      <c r="DT2" s="98" t="n">
        <v>1.93332E-005</v>
      </c>
      <c r="DU2" s="98" t="n">
        <v>1.85844E-005</v>
      </c>
      <c r="DV2" s="98" t="n">
        <v>1.78646E-005</v>
      </c>
      <c r="DW2" s="98" t="n">
        <v>1.71727E-005</v>
      </c>
      <c r="DX2" s="98" t="n">
        <v>1.65076E-005</v>
      </c>
      <c r="DY2" s="98" t="n">
        <v>1.58683E-005</v>
      </c>
      <c r="DZ2" s="98" t="n">
        <v>1.52537E-005</v>
      </c>
      <c r="EA2" s="98" t="n">
        <v>1.46629E-005</v>
      </c>
      <c r="EB2" s="98" t="n">
        <v>1.4095E-005</v>
      </c>
      <c r="EC2" s="98" t="n">
        <v>1.35491E-005</v>
      </c>
      <c r="ED2" s="98" t="n">
        <v>1.30243E-005</v>
      </c>
      <c r="EE2" s="98" t="n">
        <v>1.25199E-005</v>
      </c>
      <c r="EF2" s="98" t="n">
        <v>1.2035E-005</v>
      </c>
      <c r="EG2" s="98" t="n">
        <v>1.15689E-005</v>
      </c>
      <c r="EH2" s="98" t="n">
        <v>1.11208E-005</v>
      </c>
      <c r="EI2" s="98" t="n">
        <v>1.06901E-005</v>
      </c>
      <c r="EJ2" s="98" t="n">
        <v>1.02761E-005</v>
      </c>
      <c r="EK2" s="98" t="n">
        <v>9.8781E-006</v>
      </c>
      <c r="EL2" s="98" t="n">
        <v>9.4955E-006</v>
      </c>
      <c r="EM2" s="98" t="n">
        <v>9.1277E-006</v>
      </c>
      <c r="EN2" s="98" t="n">
        <v>8.7742E-006</v>
      </c>
      <c r="EO2" s="98" t="n">
        <v>8.4344E-006</v>
      </c>
      <c r="EP2" s="98" t="n">
        <v>8.1077E-006</v>
      </c>
      <c r="EQ2" s="98" t="n">
        <v>7.7937E-006</v>
      </c>
      <c r="ER2" s="98" t="n">
        <v>7.4918E-006</v>
      </c>
      <c r="ES2" s="98" t="n">
        <v>7.2017E-006</v>
      </c>
      <c r="ET2" s="98" t="n">
        <v>6.9227E-006</v>
      </c>
      <c r="EU2" s="98" t="n">
        <v>6.6546E-006</v>
      </c>
      <c r="EV2" s="98" t="n">
        <v>6.3969E-006</v>
      </c>
      <c r="EW2" s="98" t="n">
        <v>6.1491E-006</v>
      </c>
      <c r="EX2" s="98" t="n">
        <v>5.911E-006</v>
      </c>
      <c r="EY2" s="98" t="n">
        <v>5.682E-006</v>
      </c>
      <c r="EZ2" s="98" t="n">
        <v>5.462E-006</v>
      </c>
      <c r="FA2" s="98" t="n">
        <v>5.2504E-006</v>
      </c>
      <c r="FB2" s="98" t="n">
        <v>5.0471E-006</v>
      </c>
      <c r="FC2" s="98" t="n">
        <v>4.8516E-006</v>
      </c>
      <c r="FD2" s="98" t="n">
        <v>4.6637E-006</v>
      </c>
      <c r="FE2" s="98" t="n">
        <v>4.4831E-006</v>
      </c>
      <c r="FF2" s="98" t="n">
        <v>4.3094E-006</v>
      </c>
      <c r="FG2" s="98" t="n">
        <v>4.1425E-006</v>
      </c>
      <c r="FH2" s="98" t="n">
        <v>3.9821E-006</v>
      </c>
      <c r="FI2" s="98" t="n">
        <v>3.8278E-006</v>
      </c>
      <c r="FJ2" s="98" t="n">
        <v>3.6796E-006</v>
      </c>
      <c r="FK2" s="98" t="n">
        <v>3.5371E-006</v>
      </c>
      <c r="FL2" s="98" t="n">
        <v>3.4001E-006</v>
      </c>
      <c r="FM2" s="98" t="n">
        <v>3.2684E-006</v>
      </c>
      <c r="FN2" s="98" t="n">
        <v>3.1418E-006</v>
      </c>
      <c r="FO2" s="98" t="n">
        <v>3.0201E-006</v>
      </c>
      <c r="FP2" s="98" t="n">
        <v>2.9032E-006</v>
      </c>
      <c r="FQ2" s="98" t="n">
        <v>2.7907E-006</v>
      </c>
    </row>
    <row r="3" customFormat="false" ht="15" hidden="false" customHeight="true" outlineLevel="0" collapsed="false">
      <c r="A3" s="97" t="n">
        <v>1</v>
      </c>
      <c r="B3" s="98" t="n">
        <v>0.000198497</v>
      </c>
      <c r="C3" s="98" t="n">
        <v>0.0001916675</v>
      </c>
      <c r="D3" s="98" t="n">
        <v>0.0001850577</v>
      </c>
      <c r="E3" s="98" t="n">
        <v>0.0001786622</v>
      </c>
      <c r="F3" s="98" t="n">
        <v>0.0001724755</v>
      </c>
      <c r="G3" s="98" t="n">
        <v>0.0001664922</v>
      </c>
      <c r="H3" s="98" t="n">
        <v>0.0001607067</v>
      </c>
      <c r="I3" s="98" t="n">
        <v>0.0001551137</v>
      </c>
      <c r="J3" s="98" t="n">
        <v>0.0001497076</v>
      </c>
      <c r="K3" s="98" t="n">
        <v>0.0001444831</v>
      </c>
      <c r="L3" s="98" t="n">
        <v>0.0001394349</v>
      </c>
      <c r="M3" s="98" t="n">
        <v>0.0001345575</v>
      </c>
      <c r="N3" s="98" t="n">
        <v>0.0001298459</v>
      </c>
      <c r="O3" s="98" t="n">
        <v>0.000125295</v>
      </c>
      <c r="P3" s="98" t="n">
        <v>0.0001208997</v>
      </c>
      <c r="Q3" s="98" t="n">
        <v>0.0001166552</v>
      </c>
      <c r="R3" s="98" t="n">
        <v>0.0001125566</v>
      </c>
      <c r="S3" s="98" t="n">
        <v>0.0001085993</v>
      </c>
      <c r="T3" s="98" t="n">
        <v>0.0001047787</v>
      </c>
      <c r="U3" s="98" t="n">
        <v>0.0001010903</v>
      </c>
      <c r="V3" s="98" t="n">
        <v>9.75299E-005</v>
      </c>
      <c r="W3" s="98" t="n">
        <v>9.40931E-005</v>
      </c>
      <c r="X3" s="98" t="n">
        <v>9.07759E-005</v>
      </c>
      <c r="Y3" s="98" t="n">
        <v>8.75743E-005</v>
      </c>
      <c r="Z3" s="98" t="n">
        <v>8.44844E-005</v>
      </c>
      <c r="AA3" s="98" t="n">
        <v>8.15024E-005</v>
      </c>
      <c r="AB3" s="98" t="n">
        <v>7.86247E-005</v>
      </c>
      <c r="AC3" s="98" t="n">
        <v>7.58478E-005</v>
      </c>
      <c r="AD3" s="98" t="n">
        <v>7.31681E-005</v>
      </c>
      <c r="AE3" s="98" t="n">
        <v>7.05825E-005</v>
      </c>
      <c r="AF3" s="98" t="n">
        <v>6.80876E-005</v>
      </c>
      <c r="AG3" s="98" t="n">
        <v>6.56804E-005</v>
      </c>
      <c r="AH3" s="98" t="n">
        <v>6.33578E-005</v>
      </c>
      <c r="AI3" s="98" t="n">
        <v>6.11168E-005</v>
      </c>
      <c r="AJ3" s="98" t="n">
        <v>5.89548E-005</v>
      </c>
      <c r="AK3" s="98" t="n">
        <v>5.68689E-005</v>
      </c>
      <c r="AL3" s="98" t="n">
        <v>5.48565E-005</v>
      </c>
      <c r="AM3" s="98" t="n">
        <v>5.29151E-005</v>
      </c>
      <c r="AN3" s="98" t="n">
        <v>5.10421E-005</v>
      </c>
      <c r="AO3" s="98" t="n">
        <v>4.92352E-005</v>
      </c>
      <c r="AP3" s="98" t="n">
        <v>4.7492E-005</v>
      </c>
      <c r="AQ3" s="98" t="n">
        <v>4.58104E-005</v>
      </c>
      <c r="AR3" s="98" t="n">
        <v>4.41882E-005</v>
      </c>
      <c r="AS3" s="98" t="n">
        <v>4.26233E-005</v>
      </c>
      <c r="AT3" s="98" t="n">
        <v>4.11138E-005</v>
      </c>
      <c r="AU3" s="98" t="n">
        <v>3.96575E-005</v>
      </c>
      <c r="AV3" s="98" t="n">
        <v>3.82528E-005</v>
      </c>
      <c r="AW3" s="98" t="n">
        <v>3.68977E-005</v>
      </c>
      <c r="AX3" s="98" t="n">
        <v>3.55905E-005</v>
      </c>
      <c r="AY3" s="98" t="n">
        <v>3.43296E-005</v>
      </c>
      <c r="AZ3" s="98" t="n">
        <v>3.31133E-005</v>
      </c>
      <c r="BA3" s="98" t="n">
        <v>3.194E-005</v>
      </c>
      <c r="BB3" s="98" t="n">
        <v>3.08083E-005</v>
      </c>
      <c r="BC3" s="98" t="n">
        <v>2.97166E-005</v>
      </c>
      <c r="BD3" s="98" t="n">
        <v>2.86636E-005</v>
      </c>
      <c r="BE3" s="98" t="n">
        <v>2.76478E-005</v>
      </c>
      <c r="BF3" s="98" t="n">
        <v>2.6668E-005</v>
      </c>
      <c r="BG3" s="98" t="n">
        <v>2.57229E-005</v>
      </c>
      <c r="BH3" s="98" t="n">
        <v>2.48113E-005</v>
      </c>
      <c r="BI3" s="98" t="n">
        <v>2.3932E-005</v>
      </c>
      <c r="BJ3" s="98" t="n">
        <v>2.30838E-005</v>
      </c>
      <c r="BK3" s="98" t="n">
        <v>2.22656E-005</v>
      </c>
      <c r="BL3" s="98" t="n">
        <v>2.14765E-005</v>
      </c>
      <c r="BM3" s="98" t="n">
        <v>2.07153E-005</v>
      </c>
      <c r="BN3" s="98" t="n">
        <v>1.9981E-005</v>
      </c>
      <c r="BO3" s="98" t="n">
        <v>1.92728E-005</v>
      </c>
      <c r="BP3" s="98" t="n">
        <v>1.85897E-005</v>
      </c>
      <c r="BQ3" s="98" t="n">
        <v>1.79307E-005</v>
      </c>
      <c r="BR3" s="98" t="n">
        <v>1.72951E-005</v>
      </c>
      <c r="BS3" s="98" t="n">
        <v>1.66821E-005</v>
      </c>
      <c r="BT3" s="98" t="n">
        <v>1.60908E-005</v>
      </c>
      <c r="BU3" s="98" t="n">
        <v>1.55204E-005</v>
      </c>
      <c r="BV3" s="98" t="n">
        <v>1.49702E-005</v>
      </c>
      <c r="BW3" s="98" t="n">
        <v>1.44395E-005</v>
      </c>
      <c r="BX3" s="98" t="n">
        <v>1.39277E-005</v>
      </c>
      <c r="BY3" s="98" t="n">
        <v>1.3434E-005</v>
      </c>
      <c r="BZ3" s="98" t="n">
        <v>1.29577E-005</v>
      </c>
      <c r="CA3" s="98" t="n">
        <v>1.24984E-005</v>
      </c>
      <c r="CB3" s="98" t="n">
        <v>1.20553E-005</v>
      </c>
      <c r="CC3" s="98" t="n">
        <v>1.1628E-005</v>
      </c>
      <c r="CD3" s="98" t="n">
        <v>1.12158E-005</v>
      </c>
      <c r="CE3" s="98" t="n">
        <v>1.08182E-005</v>
      </c>
      <c r="CF3" s="98" t="n">
        <v>1.04347E-005</v>
      </c>
      <c r="CG3" s="98" t="n">
        <v>1.00648E-005</v>
      </c>
      <c r="CH3" s="98" t="n">
        <v>9.708E-006</v>
      </c>
      <c r="CI3" s="98" t="n">
        <v>9.3638E-006</v>
      </c>
      <c r="CJ3" s="98" t="n">
        <v>9.0319E-006</v>
      </c>
      <c r="CK3" s="98" t="n">
        <v>8.7117E-006</v>
      </c>
      <c r="CL3" s="98" t="n">
        <v>8.4029E-006</v>
      </c>
      <c r="CM3" s="98" t="n">
        <v>8.105E-006</v>
      </c>
      <c r="CN3" s="98" t="n">
        <v>7.8176E-006</v>
      </c>
      <c r="CO3" s="98" t="n">
        <v>7.5405E-006</v>
      </c>
      <c r="CP3" s="98" t="n">
        <v>7.2732E-006</v>
      </c>
      <c r="CQ3" s="98" t="n">
        <v>7.0153E-006</v>
      </c>
      <c r="CR3" s="98" t="n">
        <v>6.7666E-006</v>
      </c>
      <c r="CS3" s="98" t="n">
        <v>6.5268E-006</v>
      </c>
      <c r="CT3" s="98" t="n">
        <v>6.2954E-006</v>
      </c>
      <c r="CU3" s="98" t="n">
        <v>6.0722E-006</v>
      </c>
      <c r="CV3" s="98" t="n">
        <v>5.8569E-006</v>
      </c>
      <c r="CW3" s="98" t="n">
        <v>5.6493E-006</v>
      </c>
      <c r="CX3" s="98" t="n">
        <v>5.449E-006</v>
      </c>
      <c r="CY3" s="98" t="n">
        <v>5.2558E-006</v>
      </c>
      <c r="CZ3" s="98" t="n">
        <v>5.0695E-006</v>
      </c>
      <c r="DA3" s="98" t="n">
        <v>4.8898E-006</v>
      </c>
      <c r="DB3" s="98" t="n">
        <v>4.7164E-006</v>
      </c>
      <c r="DC3" s="98" t="n">
        <v>4.5492E-006</v>
      </c>
      <c r="DD3" s="98" t="n">
        <v>4.388E-006</v>
      </c>
      <c r="DE3" s="98" t="n">
        <v>4.2324E-006</v>
      </c>
      <c r="DF3" s="98" t="n">
        <v>4.0824E-006</v>
      </c>
      <c r="DG3" s="98" t="n">
        <v>3.9376E-006</v>
      </c>
      <c r="DH3" s="98" t="n">
        <v>3.798E-006</v>
      </c>
      <c r="DI3" s="98" t="n">
        <v>3.6634E-006</v>
      </c>
      <c r="DJ3" s="98" t="n">
        <v>3.5335E-006</v>
      </c>
      <c r="DK3" s="98" t="n">
        <v>3.4082E-006</v>
      </c>
      <c r="DL3" s="98" t="n">
        <v>3.2874E-006</v>
      </c>
      <c r="DM3" s="98" t="n">
        <v>3.1709E-006</v>
      </c>
      <c r="DN3" s="98" t="n">
        <v>3.0585E-006</v>
      </c>
      <c r="DO3" s="98" t="n">
        <v>2.95E-006</v>
      </c>
      <c r="DP3" s="98" t="n">
        <v>2.8455E-006</v>
      </c>
      <c r="DQ3" s="98" t="n">
        <v>2.7446E-006</v>
      </c>
      <c r="DR3" s="98" t="n">
        <v>2.6473E-006</v>
      </c>
      <c r="DS3" s="98" t="n">
        <v>2.5534E-006</v>
      </c>
      <c r="DT3" s="98" t="n">
        <v>2.4629E-006</v>
      </c>
      <c r="DU3" s="98" t="n">
        <v>2.3756E-006</v>
      </c>
      <c r="DV3" s="98" t="n">
        <v>2.2914E-006</v>
      </c>
      <c r="DW3" s="98" t="n">
        <v>2.2101E-006</v>
      </c>
      <c r="DX3" s="98" t="n">
        <v>2.1318E-006</v>
      </c>
      <c r="DY3" s="98" t="n">
        <v>2.0562E-006</v>
      </c>
      <c r="DZ3" s="98" t="n">
        <v>1.9833E-006</v>
      </c>
      <c r="EA3" s="98" t="n">
        <v>1.913E-006</v>
      </c>
      <c r="EB3" s="98" t="n">
        <v>1.8452E-006</v>
      </c>
      <c r="EC3" s="98" t="n">
        <v>1.7798E-006</v>
      </c>
      <c r="ED3" s="98" t="n">
        <v>1.7167E-006</v>
      </c>
      <c r="EE3" s="98" t="n">
        <v>1.6558E-006</v>
      </c>
      <c r="EF3" s="98" t="n">
        <v>1.5971E-006</v>
      </c>
      <c r="EG3" s="98" t="n">
        <v>1.5405E-006</v>
      </c>
      <c r="EH3" s="98" t="n">
        <v>1.4859E-006</v>
      </c>
      <c r="EI3" s="98" t="n">
        <v>1.4332E-006</v>
      </c>
      <c r="EJ3" s="98" t="n">
        <v>1.3824E-006</v>
      </c>
      <c r="EK3" s="98" t="n">
        <v>1.3334E-006</v>
      </c>
      <c r="EL3" s="98" t="n">
        <v>1.2861E-006</v>
      </c>
      <c r="EM3" s="98" t="n">
        <v>1.2405E-006</v>
      </c>
      <c r="EN3" s="98" t="n">
        <v>1.1965E-006</v>
      </c>
      <c r="EO3" s="98" t="n">
        <v>1.1541E-006</v>
      </c>
      <c r="EP3" s="98" t="n">
        <v>1.1132E-006</v>
      </c>
      <c r="EQ3" s="98" t="n">
        <v>1.0737E-006</v>
      </c>
      <c r="ER3" s="98" t="n">
        <v>1.0357E-006</v>
      </c>
      <c r="ES3" s="98" t="n">
        <v>9.99E-007</v>
      </c>
      <c r="ET3" s="98" t="n">
        <v>9.635E-007</v>
      </c>
      <c r="EU3" s="98" t="n">
        <v>9.294E-007</v>
      </c>
      <c r="EV3" s="98" t="n">
        <v>8.964E-007</v>
      </c>
      <c r="EW3" s="98" t="n">
        <v>8.647E-007</v>
      </c>
      <c r="EX3" s="98" t="n">
        <v>8.34E-007</v>
      </c>
      <c r="EY3" s="98" t="n">
        <v>8.044E-007</v>
      </c>
      <c r="EZ3" s="98" t="n">
        <v>7.759E-007</v>
      </c>
      <c r="FA3" s="98" t="n">
        <v>7.484E-007</v>
      </c>
      <c r="FB3" s="98" t="n">
        <v>7.219E-007</v>
      </c>
      <c r="FC3" s="98" t="n">
        <v>6.963E-007</v>
      </c>
      <c r="FD3" s="98" t="n">
        <v>6.716E-007</v>
      </c>
      <c r="FE3" s="98" t="n">
        <v>6.478E-007</v>
      </c>
      <c r="FF3" s="98" t="n">
        <v>6.248E-007</v>
      </c>
      <c r="FG3" s="98" t="n">
        <v>6.027E-007</v>
      </c>
      <c r="FH3" s="98" t="n">
        <v>5.813E-007</v>
      </c>
      <c r="FI3" s="98" t="n">
        <v>5.607E-007</v>
      </c>
      <c r="FJ3" s="98" t="n">
        <v>5.408E-007</v>
      </c>
      <c r="FK3" s="98" t="n">
        <v>5.216E-007</v>
      </c>
      <c r="FL3" s="98" t="n">
        <v>5.032E-007</v>
      </c>
      <c r="FM3" s="98" t="n">
        <v>4.853E-007</v>
      </c>
      <c r="FN3" s="98" t="n">
        <v>4.681E-007</v>
      </c>
      <c r="FO3" s="98" t="n">
        <v>4.515E-007</v>
      </c>
      <c r="FP3" s="98" t="n">
        <v>4.355E-007</v>
      </c>
      <c r="FQ3" s="98" t="n">
        <v>4.201E-007</v>
      </c>
    </row>
    <row r="4" customFormat="false" ht="15" hidden="false" customHeight="true" outlineLevel="0" collapsed="false">
      <c r="A4" s="97" t="n">
        <v>2</v>
      </c>
      <c r="B4" s="98" t="n">
        <v>0.0001254121</v>
      </c>
      <c r="C4" s="98" t="n">
        <v>0.0001214996</v>
      </c>
      <c r="D4" s="98" t="n">
        <v>0.0001176505</v>
      </c>
      <c r="E4" s="98" t="n">
        <v>0.0001138709</v>
      </c>
      <c r="F4" s="98" t="n">
        <v>0.0001101659</v>
      </c>
      <c r="G4" s="98" t="n">
        <v>0.0001065396</v>
      </c>
      <c r="H4" s="98" t="n">
        <v>0.0001029953</v>
      </c>
      <c r="I4" s="98" t="n">
        <v>9.95356E-005</v>
      </c>
      <c r="J4" s="98" t="n">
        <v>9.61624E-005</v>
      </c>
      <c r="K4" s="98" t="n">
        <v>9.2877E-005</v>
      </c>
      <c r="L4" s="98" t="n">
        <v>8.96802E-005</v>
      </c>
      <c r="M4" s="98" t="n">
        <v>8.65723E-005</v>
      </c>
      <c r="N4" s="98" t="n">
        <v>8.35534E-005</v>
      </c>
      <c r="O4" s="98" t="n">
        <v>8.06229E-005</v>
      </c>
      <c r="P4" s="98" t="n">
        <v>7.77804E-005</v>
      </c>
      <c r="Q4" s="98" t="n">
        <v>7.50248E-005</v>
      </c>
      <c r="R4" s="98" t="n">
        <v>7.23549E-005</v>
      </c>
      <c r="S4" s="98" t="n">
        <v>6.97696E-005</v>
      </c>
      <c r="T4" s="98" t="n">
        <v>6.72672E-005</v>
      </c>
      <c r="U4" s="98" t="n">
        <v>6.48463E-005</v>
      </c>
      <c r="V4" s="98" t="n">
        <v>6.2505E-005</v>
      </c>
      <c r="W4" s="98" t="n">
        <v>6.02417E-005</v>
      </c>
      <c r="X4" s="98" t="n">
        <v>5.80544E-005</v>
      </c>
      <c r="Y4" s="98" t="n">
        <v>5.59413E-005</v>
      </c>
      <c r="Z4" s="98" t="n">
        <v>5.39004E-005</v>
      </c>
      <c r="AA4" s="98" t="n">
        <v>5.19299E-005</v>
      </c>
      <c r="AB4" s="98" t="n">
        <v>5.00277E-005</v>
      </c>
      <c r="AC4" s="98" t="n">
        <v>4.81919E-005</v>
      </c>
      <c r="AD4" s="98" t="n">
        <v>4.64205E-005</v>
      </c>
      <c r="AE4" s="98" t="n">
        <v>4.47117E-005</v>
      </c>
      <c r="AF4" s="98" t="n">
        <v>4.30634E-005</v>
      </c>
      <c r="AG4" s="98" t="n">
        <v>4.14739E-005</v>
      </c>
      <c r="AH4" s="98" t="n">
        <v>3.99412E-005</v>
      </c>
      <c r="AI4" s="98" t="n">
        <v>3.84635E-005</v>
      </c>
      <c r="AJ4" s="98" t="n">
        <v>3.7039E-005</v>
      </c>
      <c r="AK4" s="98" t="n">
        <v>3.56661E-005</v>
      </c>
      <c r="AL4" s="98" t="n">
        <v>3.43428E-005</v>
      </c>
      <c r="AM4" s="98" t="n">
        <v>3.30677E-005</v>
      </c>
      <c r="AN4" s="98" t="n">
        <v>3.18389E-005</v>
      </c>
      <c r="AO4" s="98" t="n">
        <v>3.06551E-005</v>
      </c>
      <c r="AP4" s="98" t="n">
        <v>2.95145E-005</v>
      </c>
      <c r="AQ4" s="98" t="n">
        <v>2.84158E-005</v>
      </c>
      <c r="AR4" s="98" t="n">
        <v>2.73573E-005</v>
      </c>
      <c r="AS4" s="98" t="n">
        <v>2.63378E-005</v>
      </c>
      <c r="AT4" s="98" t="n">
        <v>2.53559E-005</v>
      </c>
      <c r="AU4" s="98" t="n">
        <v>2.44101E-005</v>
      </c>
      <c r="AV4" s="98" t="n">
        <v>2.34993E-005</v>
      </c>
      <c r="AW4" s="98" t="n">
        <v>2.26222E-005</v>
      </c>
      <c r="AX4" s="98" t="n">
        <v>2.17775E-005</v>
      </c>
      <c r="AY4" s="98" t="n">
        <v>2.09641E-005</v>
      </c>
      <c r="AZ4" s="98" t="n">
        <v>2.01809E-005</v>
      </c>
      <c r="BA4" s="98" t="n">
        <v>1.94267E-005</v>
      </c>
      <c r="BB4" s="98" t="n">
        <v>1.87006E-005</v>
      </c>
      <c r="BC4" s="98" t="n">
        <v>1.80014E-005</v>
      </c>
      <c r="BD4" s="98" t="n">
        <v>1.73282E-005</v>
      </c>
      <c r="BE4" s="98" t="n">
        <v>1.66801E-005</v>
      </c>
      <c r="BF4" s="98" t="n">
        <v>1.60561E-005</v>
      </c>
      <c r="BG4" s="98" t="n">
        <v>1.54554E-005</v>
      </c>
      <c r="BH4" s="98" t="n">
        <v>1.4877E-005</v>
      </c>
      <c r="BI4" s="98" t="n">
        <v>1.43203E-005</v>
      </c>
      <c r="BJ4" s="98" t="n">
        <v>1.37842E-005</v>
      </c>
      <c r="BK4" s="98" t="n">
        <v>1.32682E-005</v>
      </c>
      <c r="BL4" s="98" t="n">
        <v>1.27715E-005</v>
      </c>
      <c r="BM4" s="98" t="n">
        <v>1.22933E-005</v>
      </c>
      <c r="BN4" s="98" t="n">
        <v>1.1833E-005</v>
      </c>
      <c r="BO4" s="98" t="n">
        <v>1.13898E-005</v>
      </c>
      <c r="BP4" s="98" t="n">
        <v>1.09633E-005</v>
      </c>
      <c r="BQ4" s="98" t="n">
        <v>1.05526E-005</v>
      </c>
      <c r="BR4" s="98" t="n">
        <v>1.01574E-005</v>
      </c>
      <c r="BS4" s="98" t="n">
        <v>9.7769E-006</v>
      </c>
      <c r="BT4" s="98" t="n">
        <v>9.4106E-006</v>
      </c>
      <c r="BU4" s="98" t="n">
        <v>9.058E-006</v>
      </c>
      <c r="BV4" s="98" t="n">
        <v>8.7187E-006</v>
      </c>
      <c r="BW4" s="98" t="n">
        <v>8.392E-006</v>
      </c>
      <c r="BX4" s="98" t="n">
        <v>8.0776E-006</v>
      </c>
      <c r="BY4" s="98" t="n">
        <v>7.7749E-006</v>
      </c>
      <c r="BZ4" s="98" t="n">
        <v>7.4836E-006</v>
      </c>
      <c r="CA4" s="98" t="n">
        <v>7.2031E-006</v>
      </c>
      <c r="CB4" s="98" t="n">
        <v>6.9332E-006</v>
      </c>
      <c r="CC4" s="98" t="n">
        <v>6.6734E-006</v>
      </c>
      <c r="CD4" s="98" t="n">
        <v>6.4233E-006</v>
      </c>
      <c r="CE4" s="98" t="n">
        <v>6.1826E-006</v>
      </c>
      <c r="CF4" s="98" t="n">
        <v>5.9509E-006</v>
      </c>
      <c r="CG4" s="98" t="n">
        <v>5.7278E-006</v>
      </c>
      <c r="CH4" s="98" t="n">
        <v>5.5132E-006</v>
      </c>
      <c r="CI4" s="98" t="n">
        <v>5.3065E-006</v>
      </c>
      <c r="CJ4" s="98" t="n">
        <v>5.1076E-006</v>
      </c>
      <c r="CK4" s="98" t="n">
        <v>4.9162E-006</v>
      </c>
      <c r="CL4" s="98" t="n">
        <v>4.7319E-006</v>
      </c>
      <c r="CM4" s="98" t="n">
        <v>4.5546E-006</v>
      </c>
      <c r="CN4" s="98" t="n">
        <v>4.3839E-006</v>
      </c>
      <c r="CO4" s="98" t="n">
        <v>4.2195E-006</v>
      </c>
      <c r="CP4" s="98" t="n">
        <v>4.0614E-006</v>
      </c>
      <c r="CQ4" s="98" t="n">
        <v>3.9091E-006</v>
      </c>
      <c r="CR4" s="98" t="n">
        <v>3.7626E-006</v>
      </c>
      <c r="CS4" s="98" t="n">
        <v>3.6216E-006</v>
      </c>
      <c r="CT4" s="98" t="n">
        <v>3.4858E-006</v>
      </c>
      <c r="CU4" s="98" t="n">
        <v>3.3552E-006</v>
      </c>
      <c r="CV4" s="98" t="n">
        <v>3.2294E-006</v>
      </c>
      <c r="CW4" s="98" t="n">
        <v>3.1083E-006</v>
      </c>
      <c r="CX4" s="98" t="n">
        <v>2.9918E-006</v>
      </c>
      <c r="CY4" s="98" t="n">
        <v>2.8797E-006</v>
      </c>
      <c r="CZ4" s="98" t="n">
        <v>2.7717E-006</v>
      </c>
      <c r="DA4" s="98" t="n">
        <v>2.6678E-006</v>
      </c>
      <c r="DB4" s="98" t="n">
        <v>2.5678E-006</v>
      </c>
      <c r="DC4" s="98" t="n">
        <v>2.4716E-006</v>
      </c>
      <c r="DD4" s="98" t="n">
        <v>2.3789E-006</v>
      </c>
      <c r="DE4" s="98" t="n">
        <v>2.2897E-006</v>
      </c>
      <c r="DF4" s="98" t="n">
        <v>2.2039E-006</v>
      </c>
      <c r="DG4" s="98" t="n">
        <v>2.1213E-006</v>
      </c>
      <c r="DH4" s="98" t="n">
        <v>2.0418E-006</v>
      </c>
      <c r="DI4" s="98" t="n">
        <v>1.9652E-006</v>
      </c>
      <c r="DJ4" s="98" t="n">
        <v>1.8916E-006</v>
      </c>
      <c r="DK4" s="98" t="n">
        <v>1.8206E-006</v>
      </c>
      <c r="DL4" s="98" t="n">
        <v>1.7524E-006</v>
      </c>
      <c r="DM4" s="98" t="n">
        <v>1.6867E-006</v>
      </c>
      <c r="DN4" s="98" t="n">
        <v>1.6235E-006</v>
      </c>
      <c r="DO4" s="98" t="n">
        <v>1.5626E-006</v>
      </c>
      <c r="DP4" s="98" t="n">
        <v>1.504E-006</v>
      </c>
      <c r="DQ4" s="98" t="n">
        <v>1.4477E-006</v>
      </c>
      <c r="DR4" s="98" t="n">
        <v>1.3934E-006</v>
      </c>
      <c r="DS4" s="98" t="n">
        <v>1.3412E-006</v>
      </c>
      <c r="DT4" s="98" t="n">
        <v>1.2909E-006</v>
      </c>
      <c r="DU4" s="98" t="n">
        <v>1.2425E-006</v>
      </c>
      <c r="DV4" s="98" t="n">
        <v>1.1959E-006</v>
      </c>
      <c r="DW4" s="98" t="n">
        <v>1.1511E-006</v>
      </c>
      <c r="DX4" s="98" t="n">
        <v>1.1079E-006</v>
      </c>
      <c r="DY4" s="98" t="n">
        <v>1.0664E-006</v>
      </c>
      <c r="DZ4" s="98" t="n">
        <v>1.0264E-006</v>
      </c>
      <c r="EA4" s="98" t="n">
        <v>9.879E-007</v>
      </c>
      <c r="EB4" s="98" t="n">
        <v>9.509E-007</v>
      </c>
      <c r="EC4" s="98" t="n">
        <v>9.153E-007</v>
      </c>
      <c r="ED4" s="98" t="n">
        <v>8.809E-007</v>
      </c>
      <c r="EE4" s="98" t="n">
        <v>8.479E-007</v>
      </c>
      <c r="EF4" s="98" t="n">
        <v>8.161E-007</v>
      </c>
      <c r="EG4" s="98" t="n">
        <v>7.855E-007</v>
      </c>
      <c r="EH4" s="98" t="n">
        <v>7.561E-007</v>
      </c>
      <c r="EI4" s="98" t="n">
        <v>7.277E-007</v>
      </c>
      <c r="EJ4" s="98" t="n">
        <v>7.005E-007</v>
      </c>
      <c r="EK4" s="98" t="n">
        <v>6.742E-007</v>
      </c>
      <c r="EL4" s="98" t="n">
        <v>6.489E-007</v>
      </c>
      <c r="EM4" s="98" t="n">
        <v>6.246E-007</v>
      </c>
      <c r="EN4" s="98" t="n">
        <v>6.012E-007</v>
      </c>
      <c r="EO4" s="98" t="n">
        <v>5.787E-007</v>
      </c>
      <c r="EP4" s="98" t="n">
        <v>5.57E-007</v>
      </c>
      <c r="EQ4" s="98" t="n">
        <v>5.361E-007</v>
      </c>
      <c r="ER4" s="98" t="n">
        <v>5.16E-007</v>
      </c>
      <c r="ES4" s="98" t="n">
        <v>4.966E-007</v>
      </c>
      <c r="ET4" s="98" t="n">
        <v>4.78E-007</v>
      </c>
      <c r="EU4" s="98" t="n">
        <v>4.601E-007</v>
      </c>
      <c r="EV4" s="98" t="n">
        <v>4.429E-007</v>
      </c>
      <c r="EW4" s="98" t="n">
        <v>4.263E-007</v>
      </c>
      <c r="EX4" s="98" t="n">
        <v>4.103E-007</v>
      </c>
      <c r="EY4" s="98" t="n">
        <v>3.949E-007</v>
      </c>
      <c r="EZ4" s="98" t="n">
        <v>3.801E-007</v>
      </c>
      <c r="FA4" s="98" t="n">
        <v>3.658E-007</v>
      </c>
      <c r="FB4" s="98" t="n">
        <v>3.521E-007</v>
      </c>
      <c r="FC4" s="98" t="n">
        <v>3.389E-007</v>
      </c>
      <c r="FD4" s="98" t="n">
        <v>3.262E-007</v>
      </c>
      <c r="FE4" s="98" t="n">
        <v>3.14E-007</v>
      </c>
      <c r="FF4" s="98" t="n">
        <v>3.022E-007</v>
      </c>
      <c r="FG4" s="98" t="n">
        <v>2.909E-007</v>
      </c>
      <c r="FH4" s="98" t="n">
        <v>2.8E-007</v>
      </c>
      <c r="FI4" s="98" t="n">
        <v>2.695E-007</v>
      </c>
      <c r="FJ4" s="98" t="n">
        <v>2.594E-007</v>
      </c>
      <c r="FK4" s="98" t="n">
        <v>2.497E-007</v>
      </c>
      <c r="FL4" s="98" t="n">
        <v>2.403E-007</v>
      </c>
      <c r="FM4" s="98" t="n">
        <v>2.313E-007</v>
      </c>
      <c r="FN4" s="98" t="n">
        <v>2.226E-007</v>
      </c>
      <c r="FO4" s="98" t="n">
        <v>2.143E-007</v>
      </c>
      <c r="FP4" s="98" t="n">
        <v>2.062E-007</v>
      </c>
      <c r="FQ4" s="98" t="n">
        <v>1.985E-007</v>
      </c>
    </row>
    <row r="5" customFormat="false" ht="15" hidden="false" customHeight="true" outlineLevel="0" collapsed="false">
      <c r="A5" s="97" t="n">
        <v>3</v>
      </c>
      <c r="B5" s="98" t="n">
        <v>8.71103E-005</v>
      </c>
      <c r="C5" s="98" t="n">
        <v>8.4031E-005</v>
      </c>
      <c r="D5" s="98" t="n">
        <v>8.10289E-005</v>
      </c>
      <c r="E5" s="98" t="n">
        <v>7.81058E-005</v>
      </c>
      <c r="F5" s="98" t="n">
        <v>7.52631E-005</v>
      </c>
      <c r="G5" s="98" t="n">
        <v>7.25015E-005</v>
      </c>
      <c r="H5" s="98" t="n">
        <v>6.98213E-005</v>
      </c>
      <c r="I5" s="98" t="n">
        <v>6.72226E-005</v>
      </c>
      <c r="J5" s="98" t="n">
        <v>6.47048E-005</v>
      </c>
      <c r="K5" s="98" t="n">
        <v>6.22675E-005</v>
      </c>
      <c r="L5" s="98" t="n">
        <v>5.99095E-005</v>
      </c>
      <c r="M5" s="98" t="n">
        <v>5.76299E-005</v>
      </c>
      <c r="N5" s="98" t="n">
        <v>5.54271E-005</v>
      </c>
      <c r="O5" s="98" t="n">
        <v>5.32999E-005</v>
      </c>
      <c r="P5" s="98" t="n">
        <v>5.12467E-005</v>
      </c>
      <c r="Q5" s="98" t="n">
        <v>4.92656E-005</v>
      </c>
      <c r="R5" s="98" t="n">
        <v>4.73551E-005</v>
      </c>
      <c r="S5" s="98" t="n">
        <v>4.55133E-005</v>
      </c>
      <c r="T5" s="98" t="n">
        <v>4.37383E-005</v>
      </c>
      <c r="U5" s="98" t="n">
        <v>4.20283E-005</v>
      </c>
      <c r="V5" s="98" t="n">
        <v>4.03814E-005</v>
      </c>
      <c r="W5" s="98" t="n">
        <v>3.87957E-005</v>
      </c>
      <c r="X5" s="98" t="n">
        <v>3.72692E-005</v>
      </c>
      <c r="Y5" s="98" t="n">
        <v>3.58002E-005</v>
      </c>
      <c r="Z5" s="98" t="n">
        <v>3.43868E-005</v>
      </c>
      <c r="AA5" s="98" t="n">
        <v>3.30271E-005</v>
      </c>
      <c r="AB5" s="98" t="n">
        <v>3.17193E-005</v>
      </c>
      <c r="AC5" s="98" t="n">
        <v>3.04617E-005</v>
      </c>
      <c r="AD5" s="98" t="n">
        <v>2.92525E-005</v>
      </c>
      <c r="AE5" s="98" t="n">
        <v>2.80901E-005</v>
      </c>
      <c r="AF5" s="98" t="n">
        <v>2.69726E-005</v>
      </c>
      <c r="AG5" s="98" t="n">
        <v>2.58987E-005</v>
      </c>
      <c r="AH5" s="98" t="n">
        <v>2.48666E-005</v>
      </c>
      <c r="AI5" s="98" t="n">
        <v>2.38748E-005</v>
      </c>
      <c r="AJ5" s="98" t="n">
        <v>2.29219E-005</v>
      </c>
      <c r="AK5" s="98" t="n">
        <v>2.20064E-005</v>
      </c>
      <c r="AL5" s="98" t="n">
        <v>2.11269E-005</v>
      </c>
      <c r="AM5" s="98" t="n">
        <v>2.02821E-005</v>
      </c>
      <c r="AN5" s="98" t="n">
        <v>1.94706E-005</v>
      </c>
      <c r="AO5" s="98" t="n">
        <v>1.86912E-005</v>
      </c>
      <c r="AP5" s="98" t="n">
        <v>1.79427E-005</v>
      </c>
      <c r="AQ5" s="98" t="n">
        <v>1.72238E-005</v>
      </c>
      <c r="AR5" s="98" t="n">
        <v>1.65335E-005</v>
      </c>
      <c r="AS5" s="98" t="n">
        <v>1.58706E-005</v>
      </c>
      <c r="AT5" s="98" t="n">
        <v>1.5234E-005</v>
      </c>
      <c r="AU5" s="98" t="n">
        <v>1.46229E-005</v>
      </c>
      <c r="AV5" s="98" t="n">
        <v>1.4036E-005</v>
      </c>
      <c r="AW5" s="98" t="n">
        <v>1.34726E-005</v>
      </c>
      <c r="AX5" s="98" t="n">
        <v>1.29317E-005</v>
      </c>
      <c r="AY5" s="98" t="n">
        <v>1.24123E-005</v>
      </c>
      <c r="AZ5" s="98" t="n">
        <v>1.19137E-005</v>
      </c>
      <c r="BA5" s="98" t="n">
        <v>1.14351E-005</v>
      </c>
      <c r="BB5" s="98" t="n">
        <v>1.09756E-005</v>
      </c>
      <c r="BC5" s="98" t="n">
        <v>1.05345E-005</v>
      </c>
      <c r="BD5" s="98" t="n">
        <v>1.01111E-005</v>
      </c>
      <c r="BE5" s="98" t="n">
        <v>9.7046E-006</v>
      </c>
      <c r="BF5" s="98" t="n">
        <v>9.3144E-006</v>
      </c>
      <c r="BG5" s="98" t="n">
        <v>8.9399E-006</v>
      </c>
      <c r="BH5" s="98" t="n">
        <v>8.5803E-006</v>
      </c>
      <c r="BI5" s="98" t="n">
        <v>8.2352E-006</v>
      </c>
      <c r="BJ5" s="98" t="n">
        <v>7.904E-006</v>
      </c>
      <c r="BK5" s="98" t="n">
        <v>7.5861E-006</v>
      </c>
      <c r="BL5" s="98" t="n">
        <v>7.2809E-006</v>
      </c>
      <c r="BM5" s="98" t="n">
        <v>6.9879E-006</v>
      </c>
      <c r="BN5" s="98" t="n">
        <v>6.7068E-006</v>
      </c>
      <c r="BO5" s="98" t="n">
        <v>6.4369E-006</v>
      </c>
      <c r="BP5" s="98" t="n">
        <v>6.1779E-006</v>
      </c>
      <c r="BQ5" s="98" t="n">
        <v>5.9293E-006</v>
      </c>
      <c r="BR5" s="98" t="n">
        <v>5.6907E-006</v>
      </c>
      <c r="BS5" s="98" t="n">
        <v>5.4616E-006</v>
      </c>
      <c r="BT5" s="98" t="n">
        <v>5.2418E-006</v>
      </c>
      <c r="BU5" s="98" t="n">
        <v>5.0308E-006</v>
      </c>
      <c r="BV5" s="98" t="n">
        <v>4.8284E-006</v>
      </c>
      <c r="BW5" s="98" t="n">
        <v>4.634E-006</v>
      </c>
      <c r="BX5" s="98" t="n">
        <v>4.4475E-006</v>
      </c>
      <c r="BY5" s="98" t="n">
        <v>4.2684E-006</v>
      </c>
      <c r="BZ5" s="98" t="n">
        <v>4.0966E-006</v>
      </c>
      <c r="CA5" s="98" t="n">
        <v>3.9317E-006</v>
      </c>
      <c r="CB5" s="98" t="n">
        <v>3.7734E-006</v>
      </c>
      <c r="CC5" s="98" t="n">
        <v>3.6215E-006</v>
      </c>
      <c r="CD5" s="98" t="n">
        <v>3.4757E-006</v>
      </c>
      <c r="CE5" s="98" t="n">
        <v>3.3358E-006</v>
      </c>
      <c r="CF5" s="98" t="n">
        <v>3.2015E-006</v>
      </c>
      <c r="CG5" s="98" t="n">
        <v>3.0726E-006</v>
      </c>
      <c r="CH5" s="98" t="n">
        <v>2.9489E-006</v>
      </c>
      <c r="CI5" s="98" t="n">
        <v>2.8302E-006</v>
      </c>
      <c r="CJ5" s="98" t="n">
        <v>2.7162E-006</v>
      </c>
      <c r="CK5" s="98" t="n">
        <v>2.6069E-006</v>
      </c>
      <c r="CL5" s="98" t="n">
        <v>2.5019E-006</v>
      </c>
      <c r="CM5" s="98" t="n">
        <v>2.4012E-006</v>
      </c>
      <c r="CN5" s="98" t="n">
        <v>2.3045E-006</v>
      </c>
      <c r="CO5" s="98" t="n">
        <v>2.2117E-006</v>
      </c>
      <c r="CP5" s="98" t="n">
        <v>2.1226E-006</v>
      </c>
      <c r="CQ5" s="98" t="n">
        <v>2.0372E-006</v>
      </c>
      <c r="CR5" s="98" t="n">
        <v>1.9551E-006</v>
      </c>
      <c r="CS5" s="98" t="n">
        <v>1.8764E-006</v>
      </c>
      <c r="CT5" s="98" t="n">
        <v>1.8009E-006</v>
      </c>
      <c r="CU5" s="98" t="n">
        <v>1.7284E-006</v>
      </c>
      <c r="CV5" s="98" t="n">
        <v>1.6588E-006</v>
      </c>
      <c r="CW5" s="98" t="n">
        <v>1.592E-006</v>
      </c>
      <c r="CX5" s="98" t="n">
        <v>1.5279E-006</v>
      </c>
      <c r="CY5" s="98" t="n">
        <v>1.4663E-006</v>
      </c>
      <c r="CZ5" s="98" t="n">
        <v>1.4073E-006</v>
      </c>
      <c r="DA5" s="98" t="n">
        <v>1.3506E-006</v>
      </c>
      <c r="DB5" s="98" t="n">
        <v>1.2963E-006</v>
      </c>
      <c r="DC5" s="98" t="n">
        <v>1.2441E-006</v>
      </c>
      <c r="DD5" s="98" t="n">
        <v>1.194E-006</v>
      </c>
      <c r="DE5" s="98" t="n">
        <v>1.1459E-006</v>
      </c>
      <c r="DF5" s="98" t="n">
        <v>1.0997E-006</v>
      </c>
      <c r="DG5" s="98" t="n">
        <v>1.0555E-006</v>
      </c>
      <c r="DH5" s="98" t="n">
        <v>1.013E-006</v>
      </c>
      <c r="DI5" s="98" t="n">
        <v>9.722E-007</v>
      </c>
      <c r="DJ5" s="98" t="n">
        <v>9.33E-007</v>
      </c>
      <c r="DK5" s="98" t="n">
        <v>8.955E-007</v>
      </c>
      <c r="DL5" s="98" t="n">
        <v>8.594E-007</v>
      </c>
      <c r="DM5" s="98" t="n">
        <v>8.248E-007</v>
      </c>
      <c r="DN5" s="98" t="n">
        <v>7.916E-007</v>
      </c>
      <c r="DO5" s="98" t="n">
        <v>7.597E-007</v>
      </c>
      <c r="DP5" s="98" t="n">
        <v>7.291E-007</v>
      </c>
      <c r="DQ5" s="98" t="n">
        <v>6.998E-007</v>
      </c>
      <c r="DR5" s="98" t="n">
        <v>6.716E-007</v>
      </c>
      <c r="DS5" s="98" t="n">
        <v>6.445E-007</v>
      </c>
      <c r="DT5" s="98" t="n">
        <v>6.186E-007</v>
      </c>
      <c r="DU5" s="98" t="n">
        <v>5.937E-007</v>
      </c>
      <c r="DV5" s="98" t="n">
        <v>5.698E-007</v>
      </c>
      <c r="DW5" s="98" t="n">
        <v>5.468E-007</v>
      </c>
      <c r="DX5" s="98" t="n">
        <v>5.248E-007</v>
      </c>
      <c r="DY5" s="98" t="n">
        <v>5.037E-007</v>
      </c>
      <c r="DZ5" s="98" t="n">
        <v>4.834E-007</v>
      </c>
      <c r="EA5" s="98" t="n">
        <v>4.639E-007</v>
      </c>
      <c r="EB5" s="98" t="n">
        <v>4.452E-007</v>
      </c>
      <c r="EC5" s="98" t="n">
        <v>4.273E-007</v>
      </c>
      <c r="ED5" s="98" t="n">
        <v>4.101E-007</v>
      </c>
      <c r="EE5" s="98" t="n">
        <v>3.936E-007</v>
      </c>
      <c r="EF5" s="98" t="n">
        <v>3.777E-007</v>
      </c>
      <c r="EG5" s="98" t="n">
        <v>3.625E-007</v>
      </c>
      <c r="EH5" s="98" t="n">
        <v>3.479E-007</v>
      </c>
      <c r="EI5" s="98" t="n">
        <v>3.339E-007</v>
      </c>
      <c r="EJ5" s="98" t="n">
        <v>3.205E-007</v>
      </c>
      <c r="EK5" s="98" t="n">
        <v>3.076E-007</v>
      </c>
      <c r="EL5" s="98" t="n">
        <v>2.952E-007</v>
      </c>
      <c r="EM5" s="98" t="n">
        <v>2.833E-007</v>
      </c>
      <c r="EN5" s="98" t="n">
        <v>2.719E-007</v>
      </c>
      <c r="EO5" s="98" t="n">
        <v>2.609E-007</v>
      </c>
      <c r="EP5" s="98" t="n">
        <v>2.504E-007</v>
      </c>
      <c r="EQ5" s="98" t="n">
        <v>2.404E-007</v>
      </c>
      <c r="ER5" s="98" t="n">
        <v>2.307E-007</v>
      </c>
      <c r="ES5" s="98" t="n">
        <v>2.214E-007</v>
      </c>
      <c r="ET5" s="98" t="n">
        <v>2.125E-007</v>
      </c>
      <c r="EU5" s="98" t="n">
        <v>2.039E-007</v>
      </c>
      <c r="EV5" s="98" t="n">
        <v>1.957E-007</v>
      </c>
      <c r="EW5" s="98" t="n">
        <v>1.878E-007</v>
      </c>
      <c r="EX5" s="98" t="n">
        <v>1.803E-007</v>
      </c>
      <c r="EY5" s="98" t="n">
        <v>1.73E-007</v>
      </c>
      <c r="EZ5" s="98" t="n">
        <v>1.66E-007</v>
      </c>
      <c r="FA5" s="98" t="n">
        <v>1.593E-007</v>
      </c>
      <c r="FB5" s="98" t="n">
        <v>1.529E-007</v>
      </c>
      <c r="FC5" s="98" t="n">
        <v>1.468E-007</v>
      </c>
      <c r="FD5" s="98" t="n">
        <v>1.409E-007</v>
      </c>
      <c r="FE5" s="98" t="n">
        <v>1.352E-007</v>
      </c>
      <c r="FF5" s="98" t="n">
        <v>1.297E-007</v>
      </c>
      <c r="FG5" s="98" t="n">
        <v>1.245E-007</v>
      </c>
      <c r="FH5" s="98" t="n">
        <v>1.195E-007</v>
      </c>
      <c r="FI5" s="98" t="n">
        <v>1.147E-007</v>
      </c>
      <c r="FJ5" s="98" t="n">
        <v>1.101E-007</v>
      </c>
      <c r="FK5" s="98" t="n">
        <v>1.056E-007</v>
      </c>
      <c r="FL5" s="98" t="n">
        <v>1.014E-007</v>
      </c>
      <c r="FM5" s="98" t="n">
        <v>9.73E-008</v>
      </c>
      <c r="FN5" s="98" t="n">
        <v>9.34E-008</v>
      </c>
      <c r="FO5" s="98" t="n">
        <v>8.96E-008</v>
      </c>
      <c r="FP5" s="98" t="n">
        <v>8.6E-008</v>
      </c>
      <c r="FQ5" s="98" t="n">
        <v>8.26E-008</v>
      </c>
    </row>
    <row r="6" customFormat="false" ht="15" hidden="false" customHeight="true" outlineLevel="0" collapsed="false">
      <c r="A6" s="97" t="n">
        <v>4</v>
      </c>
      <c r="B6" s="98" t="n">
        <v>6.69758E-005</v>
      </c>
      <c r="C6" s="98" t="n">
        <v>6.45841E-005</v>
      </c>
      <c r="D6" s="98" t="n">
        <v>6.22505E-005</v>
      </c>
      <c r="E6" s="98" t="n">
        <v>5.99768E-005</v>
      </c>
      <c r="F6" s="98" t="n">
        <v>5.77645E-005</v>
      </c>
      <c r="G6" s="98" t="n">
        <v>5.56144E-005</v>
      </c>
      <c r="H6" s="98" t="n">
        <v>5.35273E-005</v>
      </c>
      <c r="I6" s="98" t="n">
        <v>5.15033E-005</v>
      </c>
      <c r="J6" s="98" t="n">
        <v>4.95423E-005</v>
      </c>
      <c r="K6" s="98" t="n">
        <v>4.7644E-005</v>
      </c>
      <c r="L6" s="98" t="n">
        <v>4.58077E-005</v>
      </c>
      <c r="M6" s="98" t="n">
        <v>4.40328E-005</v>
      </c>
      <c r="N6" s="98" t="n">
        <v>4.23182E-005</v>
      </c>
      <c r="O6" s="98" t="n">
        <v>4.06629E-005</v>
      </c>
      <c r="P6" s="98" t="n">
        <v>3.90658E-005</v>
      </c>
      <c r="Q6" s="98" t="n">
        <v>3.75255E-005</v>
      </c>
      <c r="R6" s="98" t="n">
        <v>3.60408E-005</v>
      </c>
      <c r="S6" s="98" t="n">
        <v>3.46102E-005</v>
      </c>
      <c r="T6" s="98" t="n">
        <v>3.32323E-005</v>
      </c>
      <c r="U6" s="98" t="n">
        <v>3.19056E-005</v>
      </c>
      <c r="V6" s="98" t="n">
        <v>3.06287E-005</v>
      </c>
      <c r="W6" s="98" t="n">
        <v>2.94E-005</v>
      </c>
      <c r="X6" s="98" t="n">
        <v>2.82181E-005</v>
      </c>
      <c r="Y6" s="98" t="n">
        <v>2.70814E-005</v>
      </c>
      <c r="Z6" s="98" t="n">
        <v>2.59886E-005</v>
      </c>
      <c r="AA6" s="98" t="n">
        <v>2.49381E-005</v>
      </c>
      <c r="AB6" s="98" t="n">
        <v>2.39285E-005</v>
      </c>
      <c r="AC6" s="98" t="n">
        <v>2.29584E-005</v>
      </c>
      <c r="AD6" s="98" t="n">
        <v>2.20264E-005</v>
      </c>
      <c r="AE6" s="98" t="n">
        <v>2.11311E-005</v>
      </c>
      <c r="AF6" s="98" t="n">
        <v>2.02713E-005</v>
      </c>
      <c r="AG6" s="98" t="n">
        <v>1.94456E-005</v>
      </c>
      <c r="AH6" s="98" t="n">
        <v>1.86528E-005</v>
      </c>
      <c r="AI6" s="98" t="n">
        <v>1.78917E-005</v>
      </c>
      <c r="AJ6" s="98" t="n">
        <v>1.7161E-005</v>
      </c>
      <c r="AK6" s="98" t="n">
        <v>1.64597E-005</v>
      </c>
      <c r="AL6" s="98" t="n">
        <v>1.57865E-005</v>
      </c>
      <c r="AM6" s="98" t="n">
        <v>1.51404E-005</v>
      </c>
      <c r="AN6" s="98" t="n">
        <v>1.45205E-005</v>
      </c>
      <c r="AO6" s="98" t="n">
        <v>1.39256E-005</v>
      </c>
      <c r="AP6" s="98" t="n">
        <v>1.33548E-005</v>
      </c>
      <c r="AQ6" s="98" t="n">
        <v>1.28071E-005</v>
      </c>
      <c r="AR6" s="98" t="n">
        <v>1.22817E-005</v>
      </c>
      <c r="AS6" s="98" t="n">
        <v>1.17776E-005</v>
      </c>
      <c r="AT6" s="98" t="n">
        <v>1.1294E-005</v>
      </c>
      <c r="AU6" s="98" t="n">
        <v>1.08302E-005</v>
      </c>
      <c r="AV6" s="98" t="n">
        <v>1.03852E-005</v>
      </c>
      <c r="AW6" s="98" t="n">
        <v>9.9584E-006</v>
      </c>
      <c r="AX6" s="98" t="n">
        <v>9.5491E-006</v>
      </c>
      <c r="AY6" s="98" t="n">
        <v>9.1564E-006</v>
      </c>
      <c r="AZ6" s="98" t="n">
        <v>8.7799E-006</v>
      </c>
      <c r="BA6" s="98" t="n">
        <v>8.4187E-006</v>
      </c>
      <c r="BB6" s="98" t="n">
        <v>8.0723E-006</v>
      </c>
      <c r="BC6" s="98" t="n">
        <v>7.7402E-006</v>
      </c>
      <c r="BD6" s="98" t="n">
        <v>7.4216E-006</v>
      </c>
      <c r="BE6" s="98" t="n">
        <v>7.1161E-006</v>
      </c>
      <c r="BF6" s="98" t="n">
        <v>6.8231E-006</v>
      </c>
      <c r="BG6" s="98" t="n">
        <v>6.5422E-006</v>
      </c>
      <c r="BH6" s="98" t="n">
        <v>6.2728E-006</v>
      </c>
      <c r="BI6" s="98" t="n">
        <v>6.0145E-006</v>
      </c>
      <c r="BJ6" s="98" t="n">
        <v>5.7668E-006</v>
      </c>
      <c r="BK6" s="98" t="n">
        <v>5.5292E-006</v>
      </c>
      <c r="BL6" s="98" t="n">
        <v>5.3014E-006</v>
      </c>
      <c r="BM6" s="98" t="n">
        <v>5.083E-006</v>
      </c>
      <c r="BN6" s="98" t="n">
        <v>4.8736E-006</v>
      </c>
      <c r="BO6" s="98" t="n">
        <v>4.6728E-006</v>
      </c>
      <c r="BP6" s="98" t="n">
        <v>4.4802E-006</v>
      </c>
      <c r="BQ6" s="98" t="n">
        <v>4.2956E-006</v>
      </c>
      <c r="BR6" s="98" t="n">
        <v>4.1186E-006</v>
      </c>
      <c r="BS6" s="98" t="n">
        <v>3.9489E-006</v>
      </c>
      <c r="BT6" s="98" t="n">
        <v>3.7861E-006</v>
      </c>
      <c r="BU6" s="98" t="n">
        <v>3.6301E-006</v>
      </c>
      <c r="BV6" s="98" t="n">
        <v>3.4804E-006</v>
      </c>
      <c r="BW6" s="98" t="n">
        <v>3.337E-006</v>
      </c>
      <c r="BX6" s="98" t="n">
        <v>3.1994E-006</v>
      </c>
      <c r="BY6" s="98" t="n">
        <v>3.0675E-006</v>
      </c>
      <c r="BZ6" s="98" t="n">
        <v>2.9411E-006</v>
      </c>
      <c r="CA6" s="98" t="n">
        <v>2.8198E-006</v>
      </c>
      <c r="CB6" s="98" t="n">
        <v>2.7036E-006</v>
      </c>
      <c r="CC6" s="98" t="n">
        <v>2.5921E-006</v>
      </c>
      <c r="CD6" s="98" t="n">
        <v>2.4852E-006</v>
      </c>
      <c r="CE6" s="98" t="n">
        <v>2.3828E-006</v>
      </c>
      <c r="CF6" s="98" t="n">
        <v>2.2845E-006</v>
      </c>
      <c r="CG6" s="98" t="n">
        <v>2.1904E-006</v>
      </c>
      <c r="CH6" s="98" t="n">
        <v>2.1E-006</v>
      </c>
      <c r="CI6" s="98" t="n">
        <v>2.0135E-006</v>
      </c>
      <c r="CJ6" s="98" t="n">
        <v>1.9304E-006</v>
      </c>
      <c r="CK6" s="98" t="n">
        <v>1.8508E-006</v>
      </c>
      <c r="CL6" s="98" t="n">
        <v>1.7745E-006</v>
      </c>
      <c r="CM6" s="98" t="n">
        <v>1.7014E-006</v>
      </c>
      <c r="CN6" s="98" t="n">
        <v>1.6312E-006</v>
      </c>
      <c r="CO6" s="98" t="n">
        <v>1.564E-006</v>
      </c>
      <c r="CP6" s="98" t="n">
        <v>1.4995E-006</v>
      </c>
      <c r="CQ6" s="98" t="n">
        <v>1.4376E-006</v>
      </c>
      <c r="CR6" s="98" t="n">
        <v>1.3784E-006</v>
      </c>
      <c r="CS6" s="98" t="n">
        <v>1.3215E-006</v>
      </c>
      <c r="CT6" s="98" t="n">
        <v>1.267E-006</v>
      </c>
      <c r="CU6" s="98" t="n">
        <v>1.2148E-006</v>
      </c>
      <c r="CV6" s="98" t="n">
        <v>1.1647E-006</v>
      </c>
      <c r="CW6" s="98" t="n">
        <v>1.1167E-006</v>
      </c>
      <c r="CX6" s="98" t="n">
        <v>1.0706E-006</v>
      </c>
      <c r="CY6" s="98" t="n">
        <v>1.0265E-006</v>
      </c>
      <c r="CZ6" s="98" t="n">
        <v>9.841E-007</v>
      </c>
      <c r="DA6" s="98" t="n">
        <v>9.436E-007</v>
      </c>
      <c r="DB6" s="98" t="n">
        <v>9.047E-007</v>
      </c>
      <c r="DC6" s="98" t="n">
        <v>8.673E-007</v>
      </c>
      <c r="DD6" s="98" t="n">
        <v>8.316E-007</v>
      </c>
      <c r="DE6" s="98" t="n">
        <v>7.973E-007</v>
      </c>
      <c r="DF6" s="98" t="n">
        <v>7.644E-007</v>
      </c>
      <c r="DG6" s="98" t="n">
        <v>7.329E-007</v>
      </c>
      <c r="DH6" s="98" t="n">
        <v>7.027E-007</v>
      </c>
      <c r="DI6" s="98" t="n">
        <v>6.737E-007</v>
      </c>
      <c r="DJ6" s="98" t="n">
        <v>6.459E-007</v>
      </c>
      <c r="DK6" s="98" t="n">
        <v>6.193E-007</v>
      </c>
      <c r="DL6" s="98" t="n">
        <v>5.937E-007</v>
      </c>
      <c r="DM6" s="98" t="n">
        <v>5.693E-007</v>
      </c>
      <c r="DN6" s="98" t="n">
        <v>5.458E-007</v>
      </c>
      <c r="DO6" s="98" t="n">
        <v>5.233E-007</v>
      </c>
      <c r="DP6" s="98" t="n">
        <v>5.017E-007</v>
      </c>
      <c r="DQ6" s="98" t="n">
        <v>4.81E-007</v>
      </c>
      <c r="DR6" s="98" t="n">
        <v>4.612E-007</v>
      </c>
      <c r="DS6" s="98" t="n">
        <v>4.422E-007</v>
      </c>
      <c r="DT6" s="98" t="n">
        <v>4.239E-007</v>
      </c>
      <c r="DU6" s="98" t="n">
        <v>4.064E-007</v>
      </c>
      <c r="DV6" s="98" t="n">
        <v>3.897E-007</v>
      </c>
      <c r="DW6" s="98" t="n">
        <v>3.736E-007</v>
      </c>
      <c r="DX6" s="98" t="n">
        <v>3.582E-007</v>
      </c>
      <c r="DY6" s="98" t="n">
        <v>3.434E-007</v>
      </c>
      <c r="DZ6" s="98" t="n">
        <v>3.293E-007</v>
      </c>
      <c r="EA6" s="98" t="n">
        <v>3.157E-007</v>
      </c>
      <c r="EB6" s="98" t="n">
        <v>3.027E-007</v>
      </c>
      <c r="EC6" s="98" t="n">
        <v>2.902E-007</v>
      </c>
      <c r="ED6" s="98" t="n">
        <v>2.782E-007</v>
      </c>
      <c r="EE6" s="98" t="n">
        <v>2.668E-007</v>
      </c>
      <c r="EF6" s="98" t="n">
        <v>2.558E-007</v>
      </c>
      <c r="EG6" s="98" t="n">
        <v>2.452E-007</v>
      </c>
      <c r="EH6" s="98" t="n">
        <v>2.351E-007</v>
      </c>
      <c r="EI6" s="98" t="n">
        <v>2.254E-007</v>
      </c>
      <c r="EJ6" s="98" t="n">
        <v>2.161E-007</v>
      </c>
      <c r="EK6" s="98" t="n">
        <v>2.072E-007</v>
      </c>
      <c r="EL6" s="98" t="n">
        <v>1.986E-007</v>
      </c>
      <c r="EM6" s="98" t="n">
        <v>1.905E-007</v>
      </c>
      <c r="EN6" s="98" t="n">
        <v>1.826E-007</v>
      </c>
      <c r="EO6" s="98" t="n">
        <v>1.751E-007</v>
      </c>
      <c r="EP6" s="98" t="n">
        <v>1.679E-007</v>
      </c>
      <c r="EQ6" s="98" t="n">
        <v>1.609E-007</v>
      </c>
      <c r="ER6" s="98" t="n">
        <v>1.543E-007</v>
      </c>
      <c r="ES6" s="98" t="n">
        <v>1.479E-007</v>
      </c>
      <c r="ET6" s="98" t="n">
        <v>1.418E-007</v>
      </c>
      <c r="EU6" s="98" t="n">
        <v>1.36E-007</v>
      </c>
      <c r="EV6" s="98" t="n">
        <v>1.304E-007</v>
      </c>
      <c r="EW6" s="98" t="n">
        <v>1.25E-007</v>
      </c>
      <c r="EX6" s="98" t="n">
        <v>1.198E-007</v>
      </c>
      <c r="EY6" s="98" t="n">
        <v>1.149E-007</v>
      </c>
      <c r="EZ6" s="98" t="n">
        <v>1.102E-007</v>
      </c>
      <c r="FA6" s="98" t="n">
        <v>1.056E-007</v>
      </c>
      <c r="FB6" s="98" t="n">
        <v>1.013E-007</v>
      </c>
      <c r="FC6" s="98" t="n">
        <v>9.71E-008</v>
      </c>
      <c r="FD6" s="98" t="n">
        <v>9.31E-008</v>
      </c>
      <c r="FE6" s="98" t="n">
        <v>8.92E-008</v>
      </c>
      <c r="FF6" s="98" t="n">
        <v>8.56E-008</v>
      </c>
      <c r="FG6" s="98" t="n">
        <v>8.2E-008</v>
      </c>
      <c r="FH6" s="98" t="n">
        <v>7.87E-008</v>
      </c>
      <c r="FI6" s="98" t="n">
        <v>7.54E-008</v>
      </c>
      <c r="FJ6" s="98" t="n">
        <v>7.23E-008</v>
      </c>
      <c r="FK6" s="98" t="n">
        <v>6.93E-008</v>
      </c>
      <c r="FL6" s="98" t="n">
        <v>6.65E-008</v>
      </c>
      <c r="FM6" s="98" t="n">
        <v>6.37E-008</v>
      </c>
      <c r="FN6" s="98" t="n">
        <v>6.11E-008</v>
      </c>
      <c r="FO6" s="98" t="n">
        <v>5.86E-008</v>
      </c>
      <c r="FP6" s="98" t="n">
        <v>5.62E-008</v>
      </c>
      <c r="FQ6" s="98" t="n">
        <v>5.38E-008</v>
      </c>
    </row>
    <row r="7" customFormat="false" ht="15" hidden="false" customHeight="true" outlineLevel="0" collapsed="false">
      <c r="A7" s="97" t="n">
        <v>5</v>
      </c>
      <c r="B7" s="98" t="n">
        <v>6.09115E-005</v>
      </c>
      <c r="C7" s="98" t="n">
        <v>5.87812E-005</v>
      </c>
      <c r="D7" s="98" t="n">
        <v>5.66925E-005</v>
      </c>
      <c r="E7" s="98" t="n">
        <v>5.46487E-005</v>
      </c>
      <c r="F7" s="98" t="n">
        <v>5.26527E-005</v>
      </c>
      <c r="G7" s="98" t="n">
        <v>5.07063E-005</v>
      </c>
      <c r="H7" s="98" t="n">
        <v>4.88113E-005</v>
      </c>
      <c r="I7" s="98" t="n">
        <v>4.69689E-005</v>
      </c>
      <c r="J7" s="98" t="n">
        <v>4.51797E-005</v>
      </c>
      <c r="K7" s="98" t="n">
        <v>4.34443E-005</v>
      </c>
      <c r="L7" s="98" t="n">
        <v>4.17627E-005</v>
      </c>
      <c r="M7" s="98" t="n">
        <v>4.01348E-005</v>
      </c>
      <c r="N7" s="98" t="n">
        <v>3.85603E-005</v>
      </c>
      <c r="O7" s="98" t="n">
        <v>3.70387E-005</v>
      </c>
      <c r="P7" s="98" t="n">
        <v>3.55691E-005</v>
      </c>
      <c r="Q7" s="98" t="n">
        <v>3.41508E-005</v>
      </c>
      <c r="R7" s="98" t="n">
        <v>3.27829E-005</v>
      </c>
      <c r="S7" s="98" t="n">
        <v>3.14642E-005</v>
      </c>
      <c r="T7" s="98" t="n">
        <v>3.01936E-005</v>
      </c>
      <c r="U7" s="98" t="n">
        <v>2.897E-005</v>
      </c>
      <c r="V7" s="98" t="n">
        <v>2.77922E-005</v>
      </c>
      <c r="W7" s="98" t="n">
        <v>2.66588E-005</v>
      </c>
      <c r="X7" s="98" t="n">
        <v>2.55687E-005</v>
      </c>
      <c r="Y7" s="98" t="n">
        <v>2.45204E-005</v>
      </c>
      <c r="Z7" s="98" t="n">
        <v>2.35128E-005</v>
      </c>
      <c r="AA7" s="98" t="n">
        <v>2.25445E-005</v>
      </c>
      <c r="AB7" s="98" t="n">
        <v>2.16141E-005</v>
      </c>
      <c r="AC7" s="98" t="n">
        <v>2.07206E-005</v>
      </c>
      <c r="AD7" s="98" t="n">
        <v>1.98625E-005</v>
      </c>
      <c r="AE7" s="98" t="n">
        <v>1.90387E-005</v>
      </c>
      <c r="AF7" s="98" t="n">
        <v>1.82479E-005</v>
      </c>
      <c r="AG7" s="98" t="n">
        <v>1.7489E-005</v>
      </c>
      <c r="AH7" s="98" t="n">
        <v>1.67607E-005</v>
      </c>
      <c r="AI7" s="98" t="n">
        <v>1.60619E-005</v>
      </c>
      <c r="AJ7" s="98" t="n">
        <v>1.53916E-005</v>
      </c>
      <c r="AK7" s="98" t="n">
        <v>1.47487E-005</v>
      </c>
      <c r="AL7" s="98" t="n">
        <v>1.4132E-005</v>
      </c>
      <c r="AM7" s="98" t="n">
        <v>1.35407E-005</v>
      </c>
      <c r="AN7" s="98" t="n">
        <v>1.29737E-005</v>
      </c>
      <c r="AO7" s="98" t="n">
        <v>1.243E-005</v>
      </c>
      <c r="AP7" s="98" t="n">
        <v>1.19088E-005</v>
      </c>
      <c r="AQ7" s="98" t="n">
        <v>1.14091E-005</v>
      </c>
      <c r="AR7" s="98" t="n">
        <v>1.09302E-005</v>
      </c>
      <c r="AS7" s="98" t="n">
        <v>1.04711E-005</v>
      </c>
      <c r="AT7" s="98" t="n">
        <v>1.00311E-005</v>
      </c>
      <c r="AU7" s="98" t="n">
        <v>9.6094E-006</v>
      </c>
      <c r="AV7" s="98" t="n">
        <v>9.2053E-006</v>
      </c>
      <c r="AW7" s="98" t="n">
        <v>8.818E-006</v>
      </c>
      <c r="AX7" s="98" t="n">
        <v>8.4469E-006</v>
      </c>
      <c r="AY7" s="98" t="n">
        <v>8.0913E-006</v>
      </c>
      <c r="AZ7" s="98" t="n">
        <v>7.7506E-006</v>
      </c>
      <c r="BA7" s="98" t="n">
        <v>7.4241E-006</v>
      </c>
      <c r="BB7" s="98" t="n">
        <v>7.1113E-006</v>
      </c>
      <c r="BC7" s="98" t="n">
        <v>6.8116E-006</v>
      </c>
      <c r="BD7" s="98" t="n">
        <v>6.5245E-006</v>
      </c>
      <c r="BE7" s="98" t="n">
        <v>6.2494E-006</v>
      </c>
      <c r="BF7" s="98" t="n">
        <v>5.9859E-006</v>
      </c>
      <c r="BG7" s="98" t="n">
        <v>5.7335E-006</v>
      </c>
      <c r="BH7" s="98" t="n">
        <v>5.4916E-006</v>
      </c>
      <c r="BI7" s="98" t="n">
        <v>5.26E-006</v>
      </c>
      <c r="BJ7" s="98" t="n">
        <v>5.0381E-006</v>
      </c>
      <c r="BK7" s="98" t="n">
        <v>4.8255E-006</v>
      </c>
      <c r="BL7" s="98" t="n">
        <v>4.6218E-006</v>
      </c>
      <c r="BM7" s="98" t="n">
        <v>4.4268E-006</v>
      </c>
      <c r="BN7" s="98" t="n">
        <v>4.2399E-006</v>
      </c>
      <c r="BO7" s="98" t="n">
        <v>4.0609E-006</v>
      </c>
      <c r="BP7" s="98" t="n">
        <v>3.8895E-006</v>
      </c>
      <c r="BQ7" s="98" t="n">
        <v>3.7253E-006</v>
      </c>
      <c r="BR7" s="98" t="n">
        <v>3.568E-006</v>
      </c>
      <c r="BS7" s="98" t="n">
        <v>3.4173E-006</v>
      </c>
      <c r="BT7" s="98" t="n">
        <v>3.273E-006</v>
      </c>
      <c r="BU7" s="98" t="n">
        <v>3.1348E-006</v>
      </c>
      <c r="BV7" s="98" t="n">
        <v>3.0024E-006</v>
      </c>
      <c r="BW7" s="98" t="n">
        <v>2.8756E-006</v>
      </c>
      <c r="BX7" s="98" t="n">
        <v>2.7542E-006</v>
      </c>
      <c r="BY7" s="98" t="n">
        <v>2.6378E-006</v>
      </c>
      <c r="BZ7" s="98" t="n">
        <v>2.5264E-006</v>
      </c>
      <c r="CA7" s="98" t="n">
        <v>2.4197E-006</v>
      </c>
      <c r="CB7" s="98" t="n">
        <v>2.3175E-006</v>
      </c>
      <c r="CC7" s="98" t="n">
        <v>2.2196E-006</v>
      </c>
      <c r="CD7" s="98" t="n">
        <v>2.1258E-006</v>
      </c>
      <c r="CE7" s="98" t="n">
        <v>2.036E-006</v>
      </c>
      <c r="CF7" s="98" t="n">
        <v>1.95E-006</v>
      </c>
      <c r="CG7" s="98" t="n">
        <v>1.8676E-006</v>
      </c>
      <c r="CH7" s="98" t="n">
        <v>1.7887E-006</v>
      </c>
      <c r="CI7" s="98" t="n">
        <v>1.7132E-006</v>
      </c>
      <c r="CJ7" s="98" t="n">
        <v>1.6408E-006</v>
      </c>
      <c r="CK7" s="98" t="n">
        <v>1.5715E-006</v>
      </c>
      <c r="CL7" s="98" t="n">
        <v>1.5051E-006</v>
      </c>
      <c r="CM7" s="98" t="n">
        <v>1.4415E-006</v>
      </c>
      <c r="CN7" s="98" t="n">
        <v>1.3806E-006</v>
      </c>
      <c r="CO7" s="98" t="n">
        <v>1.3222E-006</v>
      </c>
      <c r="CP7" s="98" t="n">
        <v>1.2664E-006</v>
      </c>
      <c r="CQ7" s="98" t="n">
        <v>1.2129E-006</v>
      </c>
      <c r="CR7" s="98" t="n">
        <v>1.1616E-006</v>
      </c>
      <c r="CS7" s="98" t="n">
        <v>1.1125E-006</v>
      </c>
      <c r="CT7" s="98" t="n">
        <v>1.0655E-006</v>
      </c>
      <c r="CU7" s="98" t="n">
        <v>1.0205E-006</v>
      </c>
      <c r="CV7" s="98" t="n">
        <v>9.774E-007</v>
      </c>
      <c r="CW7" s="98" t="n">
        <v>9.361E-007</v>
      </c>
      <c r="CX7" s="98" t="n">
        <v>8.965E-007</v>
      </c>
      <c r="CY7" s="98" t="n">
        <v>8.586E-007</v>
      </c>
      <c r="CZ7" s="98" t="n">
        <v>8.224E-007</v>
      </c>
      <c r="DA7" s="98" t="n">
        <v>7.876E-007</v>
      </c>
      <c r="DB7" s="98" t="n">
        <v>7.543E-007</v>
      </c>
      <c r="DC7" s="98" t="n">
        <v>7.225E-007</v>
      </c>
      <c r="DD7" s="98" t="n">
        <v>6.919E-007</v>
      </c>
      <c r="DE7" s="98" t="n">
        <v>6.627E-007</v>
      </c>
      <c r="DF7" s="98" t="n">
        <v>6.347E-007</v>
      </c>
      <c r="DG7" s="98" t="n">
        <v>6.079E-007</v>
      </c>
      <c r="DH7" s="98" t="n">
        <v>5.822E-007</v>
      </c>
      <c r="DI7" s="98" t="n">
        <v>5.576E-007</v>
      </c>
      <c r="DJ7" s="98" t="n">
        <v>5.34E-007</v>
      </c>
      <c r="DK7" s="98" t="n">
        <v>5.115E-007</v>
      </c>
      <c r="DL7" s="98" t="n">
        <v>4.898E-007</v>
      </c>
      <c r="DM7" s="98" t="n">
        <v>4.691E-007</v>
      </c>
      <c r="DN7" s="98" t="n">
        <v>4.493E-007</v>
      </c>
      <c r="DO7" s="98" t="n">
        <v>4.303E-007</v>
      </c>
      <c r="DP7" s="98" t="n">
        <v>4.121E-007</v>
      </c>
      <c r="DQ7" s="98" t="n">
        <v>3.947E-007</v>
      </c>
      <c r="DR7" s="98" t="n">
        <v>3.781E-007</v>
      </c>
      <c r="DS7" s="98" t="n">
        <v>3.621E-007</v>
      </c>
      <c r="DT7" s="98" t="n">
        <v>3.468E-007</v>
      </c>
      <c r="DU7" s="98" t="n">
        <v>3.321E-007</v>
      </c>
      <c r="DV7" s="98" t="n">
        <v>3.181E-007</v>
      </c>
      <c r="DW7" s="98" t="n">
        <v>3.046E-007</v>
      </c>
      <c r="DX7" s="98" t="n">
        <v>2.918E-007</v>
      </c>
      <c r="DY7" s="98" t="n">
        <v>2.794E-007</v>
      </c>
      <c r="DZ7" s="98" t="n">
        <v>2.676E-007</v>
      </c>
      <c r="EA7" s="98" t="n">
        <v>2.563E-007</v>
      </c>
      <c r="EB7" s="98" t="n">
        <v>2.455E-007</v>
      </c>
      <c r="EC7" s="98" t="n">
        <v>2.351E-007</v>
      </c>
      <c r="ED7" s="98" t="n">
        <v>2.252E-007</v>
      </c>
      <c r="EE7" s="98" t="n">
        <v>2.157E-007</v>
      </c>
      <c r="EF7" s="98" t="n">
        <v>2.066E-007</v>
      </c>
      <c r="EG7" s="98" t="n">
        <v>1.978E-007</v>
      </c>
      <c r="EH7" s="98" t="n">
        <v>1.895E-007</v>
      </c>
      <c r="EI7" s="98" t="n">
        <v>1.815E-007</v>
      </c>
      <c r="EJ7" s="98" t="n">
        <v>1.738E-007</v>
      </c>
      <c r="EK7" s="98" t="n">
        <v>1.664E-007</v>
      </c>
      <c r="EL7" s="98" t="n">
        <v>1.594E-007</v>
      </c>
      <c r="EM7" s="98" t="n">
        <v>1.527E-007</v>
      </c>
      <c r="EN7" s="98" t="n">
        <v>1.462E-007</v>
      </c>
      <c r="EO7" s="98" t="n">
        <v>1.4E-007</v>
      </c>
      <c r="EP7" s="98" t="n">
        <v>1.341E-007</v>
      </c>
      <c r="EQ7" s="98" t="n">
        <v>1.285E-007</v>
      </c>
      <c r="ER7" s="98" t="n">
        <v>1.23E-007</v>
      </c>
      <c r="ES7" s="98" t="n">
        <v>1.178E-007</v>
      </c>
      <c r="ET7" s="98" t="n">
        <v>1.129E-007</v>
      </c>
      <c r="EU7" s="98" t="n">
        <v>1.081E-007</v>
      </c>
      <c r="EV7" s="98" t="n">
        <v>1.035E-007</v>
      </c>
      <c r="EW7" s="98" t="n">
        <v>9.91E-008</v>
      </c>
      <c r="EX7" s="98" t="n">
        <v>9.5E-008</v>
      </c>
      <c r="EY7" s="98" t="n">
        <v>9.09E-008</v>
      </c>
      <c r="EZ7" s="98" t="n">
        <v>8.71E-008</v>
      </c>
      <c r="FA7" s="98" t="n">
        <v>8.34E-008</v>
      </c>
      <c r="FB7" s="98" t="n">
        <v>7.99E-008</v>
      </c>
      <c r="FC7" s="98" t="n">
        <v>7.65E-008</v>
      </c>
      <c r="FD7" s="98" t="n">
        <v>7.33E-008</v>
      </c>
      <c r="FE7" s="98" t="n">
        <v>7.02E-008</v>
      </c>
      <c r="FF7" s="98" t="n">
        <v>6.72E-008</v>
      </c>
      <c r="FG7" s="98" t="n">
        <v>6.44E-008</v>
      </c>
      <c r="FH7" s="98" t="n">
        <v>6.17E-008</v>
      </c>
      <c r="FI7" s="98" t="n">
        <v>5.91E-008</v>
      </c>
      <c r="FJ7" s="98" t="n">
        <v>5.66E-008</v>
      </c>
      <c r="FK7" s="98" t="n">
        <v>5.42E-008</v>
      </c>
      <c r="FL7" s="98" t="n">
        <v>5.19E-008</v>
      </c>
      <c r="FM7" s="98" t="n">
        <v>4.97E-008</v>
      </c>
      <c r="FN7" s="98" t="n">
        <v>4.76E-008</v>
      </c>
      <c r="FO7" s="98" t="n">
        <v>4.56E-008</v>
      </c>
      <c r="FP7" s="98" t="n">
        <v>4.37E-008</v>
      </c>
      <c r="FQ7" s="98" t="n">
        <v>4.18E-008</v>
      </c>
    </row>
    <row r="8" customFormat="false" ht="15" hidden="false" customHeight="true" outlineLevel="0" collapsed="false">
      <c r="A8" s="97" t="n">
        <v>6</v>
      </c>
      <c r="B8" s="98" t="n">
        <v>5.46203E-005</v>
      </c>
      <c r="C8" s="98" t="n">
        <v>5.23932E-005</v>
      </c>
      <c r="D8" s="98" t="n">
        <v>5.02505E-005</v>
      </c>
      <c r="E8" s="98" t="n">
        <v>4.81896E-005</v>
      </c>
      <c r="F8" s="98" t="n">
        <v>4.62082E-005</v>
      </c>
      <c r="G8" s="98" t="n">
        <v>4.43038E-005</v>
      </c>
      <c r="H8" s="98" t="n">
        <v>4.24738E-005</v>
      </c>
      <c r="I8" s="98" t="n">
        <v>4.0716E-005</v>
      </c>
      <c r="J8" s="98" t="n">
        <v>3.90278E-005</v>
      </c>
      <c r="K8" s="98" t="n">
        <v>3.74068E-005</v>
      </c>
      <c r="L8" s="98" t="n">
        <v>3.58507E-005</v>
      </c>
      <c r="M8" s="98" t="n">
        <v>3.43571E-005</v>
      </c>
      <c r="N8" s="98" t="n">
        <v>3.29239E-005</v>
      </c>
      <c r="O8" s="98" t="n">
        <v>3.15488E-005</v>
      </c>
      <c r="P8" s="98" t="n">
        <v>3.02296E-005</v>
      </c>
      <c r="Q8" s="98" t="n">
        <v>2.89643E-005</v>
      </c>
      <c r="R8" s="98" t="n">
        <v>2.77507E-005</v>
      </c>
      <c r="S8" s="98" t="n">
        <v>2.65869E-005</v>
      </c>
      <c r="T8" s="98" t="n">
        <v>2.54711E-005</v>
      </c>
      <c r="U8" s="98" t="n">
        <v>2.44012E-005</v>
      </c>
      <c r="V8" s="98" t="n">
        <v>2.33756E-005</v>
      </c>
      <c r="W8" s="98" t="n">
        <v>2.23924E-005</v>
      </c>
      <c r="X8" s="98" t="n">
        <v>2.14501E-005</v>
      </c>
      <c r="Y8" s="98" t="n">
        <v>2.05469E-005</v>
      </c>
      <c r="Z8" s="98" t="n">
        <v>1.96813E-005</v>
      </c>
      <c r="AA8" s="98" t="n">
        <v>1.88517E-005</v>
      </c>
      <c r="AB8" s="98" t="n">
        <v>1.80568E-005</v>
      </c>
      <c r="AC8" s="98" t="n">
        <v>1.72951E-005</v>
      </c>
      <c r="AD8" s="98" t="n">
        <v>1.65653E-005</v>
      </c>
      <c r="AE8" s="98" t="n">
        <v>1.5866E-005</v>
      </c>
      <c r="AF8" s="98" t="n">
        <v>1.5196E-005</v>
      </c>
      <c r="AG8" s="98" t="n">
        <v>1.45542E-005</v>
      </c>
      <c r="AH8" s="98" t="n">
        <v>1.39392E-005</v>
      </c>
      <c r="AI8" s="98" t="n">
        <v>1.33502E-005</v>
      </c>
      <c r="AJ8" s="98" t="n">
        <v>1.27858E-005</v>
      </c>
      <c r="AK8" s="98" t="n">
        <v>1.22453E-005</v>
      </c>
      <c r="AL8" s="98" t="n">
        <v>1.17274E-005</v>
      </c>
      <c r="AM8" s="98" t="n">
        <v>1.12314E-005</v>
      </c>
      <c r="AN8" s="98" t="n">
        <v>1.07563E-005</v>
      </c>
      <c r="AO8" s="98" t="n">
        <v>1.03012E-005</v>
      </c>
      <c r="AP8" s="98" t="n">
        <v>9.8653E-006</v>
      </c>
      <c r="AQ8" s="98" t="n">
        <v>9.4478E-006</v>
      </c>
      <c r="AR8" s="98" t="n">
        <v>9.0479E-006</v>
      </c>
      <c r="AS8" s="98" t="n">
        <v>8.6649E-006</v>
      </c>
      <c r="AT8" s="98" t="n">
        <v>8.2981E-006</v>
      </c>
      <c r="AU8" s="98" t="n">
        <v>7.9468E-006</v>
      </c>
      <c r="AV8" s="98" t="n">
        <v>7.6103E-006</v>
      </c>
      <c r="AW8" s="98" t="n">
        <v>7.288E-006</v>
      </c>
      <c r="AX8" s="98" t="n">
        <v>6.9794E-006</v>
      </c>
      <c r="AY8" s="98" t="n">
        <v>6.6838E-006</v>
      </c>
      <c r="AZ8" s="98" t="n">
        <v>6.4007E-006</v>
      </c>
      <c r="BA8" s="98" t="n">
        <v>6.1296E-006</v>
      </c>
      <c r="BB8" s="98" t="n">
        <v>5.87E-006</v>
      </c>
      <c r="BC8" s="98" t="n">
        <v>5.6213E-006</v>
      </c>
      <c r="BD8" s="98" t="n">
        <v>5.3832E-006</v>
      </c>
      <c r="BE8" s="98" t="n">
        <v>5.1551E-006</v>
      </c>
      <c r="BF8" s="98" t="n">
        <v>4.9367E-006</v>
      </c>
      <c r="BG8" s="98" t="n">
        <v>4.7275E-006</v>
      </c>
      <c r="BH8" s="98" t="n">
        <v>4.5272E-006</v>
      </c>
      <c r="BI8" s="98" t="n">
        <v>4.3354E-006</v>
      </c>
      <c r="BJ8" s="98" t="n">
        <v>4.1517E-006</v>
      </c>
      <c r="BK8" s="98" t="n">
        <v>3.9758E-006</v>
      </c>
      <c r="BL8" s="98" t="n">
        <v>3.8073E-006</v>
      </c>
      <c r="BM8" s="98" t="n">
        <v>3.646E-006</v>
      </c>
      <c r="BN8" s="98" t="n">
        <v>3.4915E-006</v>
      </c>
      <c r="BO8" s="98" t="n">
        <v>3.3435E-006</v>
      </c>
      <c r="BP8" s="98" t="n">
        <v>3.2018E-006</v>
      </c>
      <c r="BQ8" s="98" t="n">
        <v>3.0661E-006</v>
      </c>
      <c r="BR8" s="98" t="n">
        <v>2.9362E-006</v>
      </c>
      <c r="BS8" s="98" t="n">
        <v>2.8118E-006</v>
      </c>
      <c r="BT8" s="98" t="n">
        <v>2.6926E-006</v>
      </c>
      <c r="BU8" s="98" t="n">
        <v>2.5785E-006</v>
      </c>
      <c r="BV8" s="98" t="n">
        <v>2.4692E-006</v>
      </c>
      <c r="BW8" s="98" t="n">
        <v>2.3645E-006</v>
      </c>
      <c r="BX8" s="98" t="n">
        <v>2.2643E-006</v>
      </c>
      <c r="BY8" s="98" t="n">
        <v>2.1684E-006</v>
      </c>
      <c r="BZ8" s="98" t="n">
        <v>2.0765E-006</v>
      </c>
      <c r="CA8" s="98" t="n">
        <v>1.9885E-006</v>
      </c>
      <c r="CB8" s="98" t="n">
        <v>1.9042E-006</v>
      </c>
      <c r="CC8" s="98" t="n">
        <v>1.8235E-006</v>
      </c>
      <c r="CD8" s="98" t="n">
        <v>1.7462E-006</v>
      </c>
      <c r="CE8" s="98" t="n">
        <v>1.6722E-006</v>
      </c>
      <c r="CF8" s="98" t="n">
        <v>1.6013E-006</v>
      </c>
      <c r="CG8" s="98" t="n">
        <v>1.5334E-006</v>
      </c>
      <c r="CH8" s="98" t="n">
        <v>1.4684E-006</v>
      </c>
      <c r="CI8" s="98" t="n">
        <v>1.4062E-006</v>
      </c>
      <c r="CJ8" s="98" t="n">
        <v>1.3466E-006</v>
      </c>
      <c r="CK8" s="98" t="n">
        <v>1.2895E-006</v>
      </c>
      <c r="CL8" s="98" t="n">
        <v>1.2349E-006</v>
      </c>
      <c r="CM8" s="98" t="n">
        <v>1.1825E-006</v>
      </c>
      <c r="CN8" s="98" t="n">
        <v>1.1324E-006</v>
      </c>
      <c r="CO8" s="98" t="n">
        <v>1.0844E-006</v>
      </c>
      <c r="CP8" s="98" t="n">
        <v>1.0384E-006</v>
      </c>
      <c r="CQ8" s="98" t="n">
        <v>9.944E-007</v>
      </c>
      <c r="CR8" s="98" t="n">
        <v>9.523E-007</v>
      </c>
      <c r="CS8" s="98" t="n">
        <v>9.119E-007</v>
      </c>
      <c r="CT8" s="98" t="n">
        <v>8.733E-007</v>
      </c>
      <c r="CU8" s="98" t="n">
        <v>8.362E-007</v>
      </c>
      <c r="CV8" s="98" t="n">
        <v>8.008E-007</v>
      </c>
      <c r="CW8" s="98" t="n">
        <v>7.669E-007</v>
      </c>
      <c r="CX8" s="98" t="n">
        <v>7.343E-007</v>
      </c>
      <c r="CY8" s="98" t="n">
        <v>7.032E-007</v>
      </c>
      <c r="CZ8" s="98" t="n">
        <v>6.734E-007</v>
      </c>
      <c r="DA8" s="98" t="n">
        <v>6.449E-007</v>
      </c>
      <c r="DB8" s="98" t="n">
        <v>6.175E-007</v>
      </c>
      <c r="DC8" s="98" t="n">
        <v>5.914E-007</v>
      </c>
      <c r="DD8" s="98" t="n">
        <v>5.663E-007</v>
      </c>
      <c r="DE8" s="98" t="n">
        <v>5.423E-007</v>
      </c>
      <c r="DF8" s="98" t="n">
        <v>5.193E-007</v>
      </c>
      <c r="DG8" s="98" t="n">
        <v>4.973E-007</v>
      </c>
      <c r="DH8" s="98" t="n">
        <v>4.762E-007</v>
      </c>
      <c r="DI8" s="98" t="n">
        <v>4.56E-007</v>
      </c>
      <c r="DJ8" s="98" t="n">
        <v>4.367E-007</v>
      </c>
      <c r="DK8" s="98" t="n">
        <v>4.182E-007</v>
      </c>
      <c r="DL8" s="98" t="n">
        <v>4.005E-007</v>
      </c>
      <c r="DM8" s="98" t="n">
        <v>3.835E-007</v>
      </c>
      <c r="DN8" s="98" t="n">
        <v>3.672E-007</v>
      </c>
      <c r="DO8" s="98" t="n">
        <v>3.517E-007</v>
      </c>
      <c r="DP8" s="98" t="n">
        <v>3.368E-007</v>
      </c>
      <c r="DQ8" s="98" t="n">
        <v>3.225E-007</v>
      </c>
      <c r="DR8" s="98" t="n">
        <v>3.088E-007</v>
      </c>
      <c r="DS8" s="98" t="n">
        <v>2.957E-007</v>
      </c>
      <c r="DT8" s="98" t="n">
        <v>2.832E-007</v>
      </c>
      <c r="DU8" s="98" t="n">
        <v>2.712E-007</v>
      </c>
      <c r="DV8" s="98" t="n">
        <v>2.597E-007</v>
      </c>
      <c r="DW8" s="98" t="n">
        <v>2.487E-007</v>
      </c>
      <c r="DX8" s="98" t="n">
        <v>2.381E-007</v>
      </c>
      <c r="DY8" s="98" t="n">
        <v>2.281E-007</v>
      </c>
      <c r="DZ8" s="98" t="n">
        <v>2.184E-007</v>
      </c>
      <c r="EA8" s="98" t="n">
        <v>2.091E-007</v>
      </c>
      <c r="EB8" s="98" t="n">
        <v>2.003E-007</v>
      </c>
      <c r="EC8" s="98" t="n">
        <v>1.918E-007</v>
      </c>
      <c r="ED8" s="98" t="n">
        <v>1.836E-007</v>
      </c>
      <c r="EE8" s="98" t="n">
        <v>1.759E-007</v>
      </c>
      <c r="EF8" s="98" t="n">
        <v>1.684E-007</v>
      </c>
      <c r="EG8" s="98" t="n">
        <v>1.613E-007</v>
      </c>
      <c r="EH8" s="98" t="n">
        <v>1.544E-007</v>
      </c>
      <c r="EI8" s="98" t="n">
        <v>1.479E-007</v>
      </c>
      <c r="EJ8" s="98" t="n">
        <v>1.416E-007</v>
      </c>
      <c r="EK8" s="98" t="n">
        <v>1.356E-007</v>
      </c>
      <c r="EL8" s="98" t="n">
        <v>1.299E-007</v>
      </c>
      <c r="EM8" s="98" t="n">
        <v>1.244E-007</v>
      </c>
      <c r="EN8" s="98" t="n">
        <v>1.191E-007</v>
      </c>
      <c r="EO8" s="98" t="n">
        <v>1.14E-007</v>
      </c>
      <c r="EP8" s="98" t="n">
        <v>1.092E-007</v>
      </c>
      <c r="EQ8" s="98" t="n">
        <v>1.046E-007</v>
      </c>
      <c r="ER8" s="98" t="n">
        <v>1.001E-007</v>
      </c>
      <c r="ES8" s="98" t="n">
        <v>9.59E-008</v>
      </c>
      <c r="ET8" s="98" t="n">
        <v>9.18E-008</v>
      </c>
      <c r="EU8" s="98" t="n">
        <v>8.79E-008</v>
      </c>
      <c r="EV8" s="98" t="n">
        <v>8.42E-008</v>
      </c>
      <c r="EW8" s="98" t="n">
        <v>8.06E-008</v>
      </c>
      <c r="EX8" s="98" t="n">
        <v>7.72E-008</v>
      </c>
      <c r="EY8" s="98" t="n">
        <v>7.4E-008</v>
      </c>
      <c r="EZ8" s="98" t="n">
        <v>7.08E-008</v>
      </c>
      <c r="FA8" s="98" t="n">
        <v>6.78E-008</v>
      </c>
      <c r="FB8" s="98" t="n">
        <v>6.49E-008</v>
      </c>
      <c r="FC8" s="98" t="n">
        <v>6.22E-008</v>
      </c>
      <c r="FD8" s="98" t="n">
        <v>5.96E-008</v>
      </c>
      <c r="FE8" s="98" t="n">
        <v>5.7E-008</v>
      </c>
      <c r="FF8" s="98" t="n">
        <v>5.46E-008</v>
      </c>
      <c r="FG8" s="98" t="n">
        <v>5.23E-008</v>
      </c>
      <c r="FH8" s="98" t="n">
        <v>5.01E-008</v>
      </c>
      <c r="FI8" s="98" t="n">
        <v>4.8E-008</v>
      </c>
      <c r="FJ8" s="98" t="n">
        <v>4.59E-008</v>
      </c>
      <c r="FK8" s="98" t="n">
        <v>4.4E-008</v>
      </c>
      <c r="FL8" s="98" t="n">
        <v>4.21E-008</v>
      </c>
      <c r="FM8" s="98" t="n">
        <v>4.03E-008</v>
      </c>
      <c r="FN8" s="98" t="n">
        <v>3.86E-008</v>
      </c>
      <c r="FO8" s="98" t="n">
        <v>3.7E-008</v>
      </c>
      <c r="FP8" s="98" t="n">
        <v>3.54E-008</v>
      </c>
      <c r="FQ8" s="98" t="n">
        <v>3.39E-008</v>
      </c>
    </row>
    <row r="9" customFormat="false" ht="15" hidden="false" customHeight="true" outlineLevel="0" collapsed="false">
      <c r="A9" s="97" t="n">
        <v>7</v>
      </c>
      <c r="B9" s="98" t="n">
        <v>4.92296E-005</v>
      </c>
      <c r="C9" s="98" t="n">
        <v>4.76017E-005</v>
      </c>
      <c r="D9" s="98" t="n">
        <v>4.59922E-005</v>
      </c>
      <c r="E9" s="98" t="n">
        <v>4.44055E-005</v>
      </c>
      <c r="F9" s="98" t="n">
        <v>4.28455E-005</v>
      </c>
      <c r="G9" s="98" t="n">
        <v>4.13151E-005</v>
      </c>
      <c r="H9" s="98" t="n">
        <v>3.98172E-005</v>
      </c>
      <c r="I9" s="98" t="n">
        <v>3.83537E-005</v>
      </c>
      <c r="J9" s="98" t="n">
        <v>3.69263E-005</v>
      </c>
      <c r="K9" s="98" t="n">
        <v>3.55364E-005</v>
      </c>
      <c r="L9" s="98" t="n">
        <v>3.41849E-005</v>
      </c>
      <c r="M9" s="98" t="n">
        <v>3.28725E-005</v>
      </c>
      <c r="N9" s="98" t="n">
        <v>3.15994E-005</v>
      </c>
      <c r="O9" s="98" t="n">
        <v>3.03659E-005</v>
      </c>
      <c r="P9" s="98" t="n">
        <v>2.91719E-005</v>
      </c>
      <c r="Q9" s="98" t="n">
        <v>2.80172E-005</v>
      </c>
      <c r="R9" s="98" t="n">
        <v>2.69014E-005</v>
      </c>
      <c r="S9" s="98" t="n">
        <v>2.5824E-005</v>
      </c>
      <c r="T9" s="98" t="n">
        <v>2.47845E-005</v>
      </c>
      <c r="U9" s="98" t="n">
        <v>2.3782E-005</v>
      </c>
      <c r="V9" s="98" t="n">
        <v>2.28159E-005</v>
      </c>
      <c r="W9" s="98" t="n">
        <v>2.18854E-005</v>
      </c>
      <c r="X9" s="98" t="n">
        <v>2.09895E-005</v>
      </c>
      <c r="Y9" s="98" t="n">
        <v>2.01273E-005</v>
      </c>
      <c r="Z9" s="98" t="n">
        <v>1.9298E-005</v>
      </c>
      <c r="AA9" s="98" t="n">
        <v>1.85006E-005</v>
      </c>
      <c r="AB9" s="98" t="n">
        <v>1.77341E-005</v>
      </c>
      <c r="AC9" s="98" t="n">
        <v>1.69976E-005</v>
      </c>
      <c r="AD9" s="98" t="n">
        <v>1.62901E-005</v>
      </c>
      <c r="AE9" s="98" t="n">
        <v>1.56106E-005</v>
      </c>
      <c r="AF9" s="98" t="n">
        <v>1.49582E-005</v>
      </c>
      <c r="AG9" s="98" t="n">
        <v>1.43321E-005</v>
      </c>
      <c r="AH9" s="98" t="n">
        <v>1.37311E-005</v>
      </c>
      <c r="AI9" s="98" t="n">
        <v>1.31545E-005</v>
      </c>
      <c r="AJ9" s="98" t="n">
        <v>1.26013E-005</v>
      </c>
      <c r="AK9" s="98" t="n">
        <v>1.20708E-005</v>
      </c>
      <c r="AL9" s="98" t="n">
        <v>1.15619E-005</v>
      </c>
      <c r="AM9" s="98" t="n">
        <v>1.1074E-005</v>
      </c>
      <c r="AN9" s="98" t="n">
        <v>1.06063E-005</v>
      </c>
      <c r="AO9" s="98" t="n">
        <v>1.01578E-005</v>
      </c>
      <c r="AP9" s="98" t="n">
        <v>9.728E-006</v>
      </c>
      <c r="AQ9" s="98" t="n">
        <v>9.316E-006</v>
      </c>
      <c r="AR9" s="98" t="n">
        <v>8.9212E-006</v>
      </c>
      <c r="AS9" s="98" t="n">
        <v>8.5429E-006</v>
      </c>
      <c r="AT9" s="98" t="n">
        <v>8.1804E-006</v>
      </c>
      <c r="AU9" s="98" t="n">
        <v>7.8331E-006</v>
      </c>
      <c r="AV9" s="98" t="n">
        <v>7.5003E-006</v>
      </c>
      <c r="AW9" s="98" t="n">
        <v>7.1816E-006</v>
      </c>
      <c r="AX9" s="98" t="n">
        <v>6.8762E-006</v>
      </c>
      <c r="AY9" s="98" t="n">
        <v>6.5837E-006</v>
      </c>
      <c r="AZ9" s="98" t="n">
        <v>6.3036E-006</v>
      </c>
      <c r="BA9" s="98" t="n">
        <v>6.0352E-006</v>
      </c>
      <c r="BB9" s="98" t="n">
        <v>5.7783E-006</v>
      </c>
      <c r="BC9" s="98" t="n">
        <v>5.5321E-006</v>
      </c>
      <c r="BD9" s="98" t="n">
        <v>5.2964E-006</v>
      </c>
      <c r="BE9" s="98" t="n">
        <v>5.0707E-006</v>
      </c>
      <c r="BF9" s="98" t="n">
        <v>4.8546E-006</v>
      </c>
      <c r="BG9" s="98" t="n">
        <v>4.6476E-006</v>
      </c>
      <c r="BH9" s="98" t="n">
        <v>4.4494E-006</v>
      </c>
      <c r="BI9" s="98" t="n">
        <v>4.2596E-006</v>
      </c>
      <c r="BJ9" s="98" t="n">
        <v>4.0779E-006</v>
      </c>
      <c r="BK9" s="98" t="n">
        <v>3.9039E-006</v>
      </c>
      <c r="BL9" s="98" t="n">
        <v>3.7373E-006</v>
      </c>
      <c r="BM9" s="98" t="n">
        <v>3.5778E-006</v>
      </c>
      <c r="BN9" s="98" t="n">
        <v>3.4251E-006</v>
      </c>
      <c r="BO9" s="98" t="n">
        <v>3.2789E-006</v>
      </c>
      <c r="BP9" s="98" t="n">
        <v>3.1389E-006</v>
      </c>
      <c r="BQ9" s="98" t="n">
        <v>3.0049E-006</v>
      </c>
      <c r="BR9" s="98" t="n">
        <v>2.8766E-006</v>
      </c>
      <c r="BS9" s="98" t="n">
        <v>2.7537E-006</v>
      </c>
      <c r="BT9" s="98" t="n">
        <v>2.6361E-006</v>
      </c>
      <c r="BU9" s="98" t="n">
        <v>2.5235E-006</v>
      </c>
      <c r="BV9" s="98" t="n">
        <v>2.4158E-006</v>
      </c>
      <c r="BW9" s="98" t="n">
        <v>2.3126E-006</v>
      </c>
      <c r="BX9" s="98" t="n">
        <v>2.2138E-006</v>
      </c>
      <c r="BY9" s="98" t="n">
        <v>2.1192E-006</v>
      </c>
      <c r="BZ9" s="98" t="n">
        <v>2.0287E-006</v>
      </c>
      <c r="CA9" s="98" t="n">
        <v>1.942E-006</v>
      </c>
      <c r="CB9" s="98" t="n">
        <v>1.859E-006</v>
      </c>
      <c r="CC9" s="98" t="n">
        <v>1.7796E-006</v>
      </c>
      <c r="CD9" s="98" t="n">
        <v>1.7035E-006</v>
      </c>
      <c r="CE9" s="98" t="n">
        <v>1.6308E-006</v>
      </c>
      <c r="CF9" s="98" t="n">
        <v>1.5611E-006</v>
      </c>
      <c r="CG9" s="98" t="n">
        <v>1.4944E-006</v>
      </c>
      <c r="CH9" s="98" t="n">
        <v>1.4305E-006</v>
      </c>
      <c r="CI9" s="98" t="n">
        <v>1.3694E-006</v>
      </c>
      <c r="CJ9" s="98" t="n">
        <v>1.3108E-006</v>
      </c>
      <c r="CK9" s="98" t="n">
        <v>1.2548E-006</v>
      </c>
      <c r="CL9" s="98" t="n">
        <v>1.2012E-006</v>
      </c>
      <c r="CM9" s="98" t="n">
        <v>1.1499E-006</v>
      </c>
      <c r="CN9" s="98" t="n">
        <v>1.1007E-006</v>
      </c>
      <c r="CO9" s="98" t="n">
        <v>1.0537E-006</v>
      </c>
      <c r="CP9" s="98" t="n">
        <v>1.0086E-006</v>
      </c>
      <c r="CQ9" s="98" t="n">
        <v>9.655E-007</v>
      </c>
      <c r="CR9" s="98" t="n">
        <v>9.243E-007</v>
      </c>
      <c r="CS9" s="98" t="n">
        <v>8.848E-007</v>
      </c>
      <c r="CT9" s="98" t="n">
        <v>8.469E-007</v>
      </c>
      <c r="CU9" s="98" t="n">
        <v>8.107E-007</v>
      </c>
      <c r="CV9" s="98" t="n">
        <v>7.761E-007</v>
      </c>
      <c r="CW9" s="98" t="n">
        <v>7.429E-007</v>
      </c>
      <c r="CX9" s="98" t="n">
        <v>7.112E-007</v>
      </c>
      <c r="CY9" s="98" t="n">
        <v>6.808E-007</v>
      </c>
      <c r="CZ9" s="98" t="n">
        <v>6.517E-007</v>
      </c>
      <c r="DA9" s="98" t="n">
        <v>6.238E-007</v>
      </c>
      <c r="DB9" s="98" t="n">
        <v>5.971E-007</v>
      </c>
      <c r="DC9" s="98" t="n">
        <v>5.716E-007</v>
      </c>
      <c r="DD9" s="98" t="n">
        <v>5.472E-007</v>
      </c>
      <c r="DE9" s="98" t="n">
        <v>5.238E-007</v>
      </c>
      <c r="DF9" s="98" t="n">
        <v>5.014E-007</v>
      </c>
      <c r="DG9" s="98" t="n">
        <v>4.8E-007</v>
      </c>
      <c r="DH9" s="98" t="n">
        <v>4.595E-007</v>
      </c>
      <c r="DI9" s="98" t="n">
        <v>4.398E-007</v>
      </c>
      <c r="DJ9" s="98" t="n">
        <v>4.21E-007</v>
      </c>
      <c r="DK9" s="98" t="n">
        <v>4.03E-007</v>
      </c>
      <c r="DL9" s="98" t="n">
        <v>3.858E-007</v>
      </c>
      <c r="DM9" s="98" t="n">
        <v>3.693E-007</v>
      </c>
      <c r="DN9" s="98" t="n">
        <v>3.535E-007</v>
      </c>
      <c r="DO9" s="98" t="n">
        <v>3.384E-007</v>
      </c>
      <c r="DP9" s="98" t="n">
        <v>3.239E-007</v>
      </c>
      <c r="DQ9" s="98" t="n">
        <v>3.101E-007</v>
      </c>
      <c r="DR9" s="98" t="n">
        <v>2.968E-007</v>
      </c>
      <c r="DS9" s="98" t="n">
        <v>2.841E-007</v>
      </c>
      <c r="DT9" s="98" t="n">
        <v>2.72E-007</v>
      </c>
      <c r="DU9" s="98" t="n">
        <v>2.604E-007</v>
      </c>
      <c r="DV9" s="98" t="n">
        <v>2.492E-007</v>
      </c>
      <c r="DW9" s="98" t="n">
        <v>2.386E-007</v>
      </c>
      <c r="DX9" s="98" t="n">
        <v>2.284E-007</v>
      </c>
      <c r="DY9" s="98" t="n">
        <v>2.186E-007</v>
      </c>
      <c r="DZ9" s="98" t="n">
        <v>2.093E-007</v>
      </c>
      <c r="EA9" s="98" t="n">
        <v>2.003E-007</v>
      </c>
      <c r="EB9" s="98" t="n">
        <v>1.918E-007</v>
      </c>
      <c r="EC9" s="98" t="n">
        <v>1.836E-007</v>
      </c>
      <c r="ED9" s="98" t="n">
        <v>1.757E-007</v>
      </c>
      <c r="EE9" s="98" t="n">
        <v>1.682E-007</v>
      </c>
      <c r="EF9" s="98" t="n">
        <v>1.61E-007</v>
      </c>
      <c r="EG9" s="98" t="n">
        <v>1.541E-007</v>
      </c>
      <c r="EH9" s="98" t="n">
        <v>1.476E-007</v>
      </c>
      <c r="EI9" s="98" t="n">
        <v>1.412E-007</v>
      </c>
      <c r="EJ9" s="98" t="n">
        <v>1.352E-007</v>
      </c>
      <c r="EK9" s="98" t="n">
        <v>1.294E-007</v>
      </c>
      <c r="EL9" s="98" t="n">
        <v>1.239E-007</v>
      </c>
      <c r="EM9" s="98" t="n">
        <v>1.186E-007</v>
      </c>
      <c r="EN9" s="98" t="n">
        <v>1.135E-007</v>
      </c>
      <c r="EO9" s="98" t="n">
        <v>1.087E-007</v>
      </c>
      <c r="EP9" s="98" t="n">
        <v>1.04E-007</v>
      </c>
      <c r="EQ9" s="98" t="n">
        <v>9.96E-008</v>
      </c>
      <c r="ER9" s="98" t="n">
        <v>9.53E-008</v>
      </c>
      <c r="ES9" s="98" t="n">
        <v>9.13E-008</v>
      </c>
      <c r="ET9" s="98" t="n">
        <v>8.73E-008</v>
      </c>
      <c r="EU9" s="98" t="n">
        <v>8.36E-008</v>
      </c>
      <c r="EV9" s="98" t="n">
        <v>8E-008</v>
      </c>
      <c r="EW9" s="98" t="n">
        <v>7.66E-008</v>
      </c>
      <c r="EX9" s="98" t="n">
        <v>7.33E-008</v>
      </c>
      <c r="EY9" s="98" t="n">
        <v>7.02E-008</v>
      </c>
      <c r="EZ9" s="98" t="n">
        <v>6.72E-008</v>
      </c>
      <c r="FA9" s="98" t="n">
        <v>6.43E-008</v>
      </c>
      <c r="FB9" s="98" t="n">
        <v>6.16E-008</v>
      </c>
      <c r="FC9" s="98" t="n">
        <v>5.9E-008</v>
      </c>
      <c r="FD9" s="98" t="n">
        <v>5.64E-008</v>
      </c>
      <c r="FE9" s="98" t="n">
        <v>5.4E-008</v>
      </c>
      <c r="FF9" s="98" t="n">
        <v>5.17E-008</v>
      </c>
      <c r="FG9" s="98" t="n">
        <v>4.95E-008</v>
      </c>
      <c r="FH9" s="98" t="n">
        <v>4.74E-008</v>
      </c>
      <c r="FI9" s="98" t="n">
        <v>4.54E-008</v>
      </c>
      <c r="FJ9" s="98" t="n">
        <v>4.34E-008</v>
      </c>
      <c r="FK9" s="98" t="n">
        <v>4.16E-008</v>
      </c>
      <c r="FL9" s="98" t="n">
        <v>3.98E-008</v>
      </c>
      <c r="FM9" s="98" t="n">
        <v>3.81E-008</v>
      </c>
      <c r="FN9" s="98" t="n">
        <v>3.65E-008</v>
      </c>
      <c r="FO9" s="98" t="n">
        <v>3.49E-008</v>
      </c>
      <c r="FP9" s="98" t="n">
        <v>3.34E-008</v>
      </c>
      <c r="FQ9" s="98" t="n">
        <v>3.2E-008</v>
      </c>
    </row>
    <row r="10" customFormat="false" ht="15" hidden="false" customHeight="true" outlineLevel="0" collapsed="false">
      <c r="A10" s="97" t="n">
        <v>8</v>
      </c>
      <c r="B10" s="98" t="n">
        <v>5.06621E-005</v>
      </c>
      <c r="C10" s="98" t="n">
        <v>4.89483E-005</v>
      </c>
      <c r="D10" s="98" t="n">
        <v>4.72682E-005</v>
      </c>
      <c r="E10" s="98" t="n">
        <v>4.56241E-005</v>
      </c>
      <c r="F10" s="98" t="n">
        <v>4.4018E-005</v>
      </c>
      <c r="G10" s="98" t="n">
        <v>4.24512E-005</v>
      </c>
      <c r="H10" s="98" t="n">
        <v>4.09248E-005</v>
      </c>
      <c r="I10" s="98" t="n">
        <v>3.94398E-005</v>
      </c>
      <c r="J10" s="98" t="n">
        <v>3.79965E-005</v>
      </c>
      <c r="K10" s="98" t="n">
        <v>3.65953E-005</v>
      </c>
      <c r="L10" s="98" t="n">
        <v>3.52361E-005</v>
      </c>
      <c r="M10" s="98" t="n">
        <v>3.3919E-005</v>
      </c>
      <c r="N10" s="98" t="n">
        <v>3.26435E-005</v>
      </c>
      <c r="O10" s="98" t="n">
        <v>3.14092E-005</v>
      </c>
      <c r="P10" s="98" t="n">
        <v>3.02157E-005</v>
      </c>
      <c r="Q10" s="98" t="n">
        <v>2.90622E-005</v>
      </c>
      <c r="R10" s="98" t="n">
        <v>2.7948E-005</v>
      </c>
      <c r="S10" s="98" t="n">
        <v>2.68724E-005</v>
      </c>
      <c r="T10" s="98" t="n">
        <v>2.58344E-005</v>
      </c>
      <c r="U10" s="98" t="n">
        <v>2.48332E-005</v>
      </c>
      <c r="V10" s="98" t="n">
        <v>2.3868E-005</v>
      </c>
      <c r="W10" s="98" t="n">
        <v>2.29376E-005</v>
      </c>
      <c r="X10" s="98" t="n">
        <v>2.20412E-005</v>
      </c>
      <c r="Y10" s="98" t="n">
        <v>2.11778E-005</v>
      </c>
      <c r="Z10" s="98" t="n">
        <v>2.03464E-005</v>
      </c>
      <c r="AA10" s="98" t="n">
        <v>1.9546E-005</v>
      </c>
      <c r="AB10" s="98" t="n">
        <v>1.87757E-005</v>
      </c>
      <c r="AC10" s="98" t="n">
        <v>1.80345E-005</v>
      </c>
      <c r="AD10" s="98" t="n">
        <v>1.73214E-005</v>
      </c>
      <c r="AE10" s="98" t="n">
        <v>1.66355E-005</v>
      </c>
      <c r="AF10" s="98" t="n">
        <v>1.59759E-005</v>
      </c>
      <c r="AG10" s="98" t="n">
        <v>1.53416E-005</v>
      </c>
      <c r="AH10" s="98" t="n">
        <v>1.47319E-005</v>
      </c>
      <c r="AI10" s="98" t="n">
        <v>1.41458E-005</v>
      </c>
      <c r="AJ10" s="98" t="n">
        <v>1.35824E-005</v>
      </c>
      <c r="AK10" s="98" t="n">
        <v>1.3041E-005</v>
      </c>
      <c r="AL10" s="98" t="n">
        <v>1.25207E-005</v>
      </c>
      <c r="AM10" s="98" t="n">
        <v>1.20208E-005</v>
      </c>
      <c r="AN10" s="98" t="n">
        <v>1.15406E-005</v>
      </c>
      <c r="AO10" s="98" t="n">
        <v>1.10792E-005</v>
      </c>
      <c r="AP10" s="98" t="n">
        <v>1.0636E-005</v>
      </c>
      <c r="AQ10" s="98" t="n">
        <v>1.02103E-005</v>
      </c>
      <c r="AR10" s="98" t="n">
        <v>9.8014E-006</v>
      </c>
      <c r="AS10" s="98" t="n">
        <v>9.4088E-006</v>
      </c>
      <c r="AT10" s="98" t="n">
        <v>9.0317E-006</v>
      </c>
      <c r="AU10" s="98" t="n">
        <v>8.6695E-006</v>
      </c>
      <c r="AV10" s="98" t="n">
        <v>8.3218E-006</v>
      </c>
      <c r="AW10" s="98" t="n">
        <v>7.9878E-006</v>
      </c>
      <c r="AX10" s="98" t="n">
        <v>7.6672E-006</v>
      </c>
      <c r="AY10" s="98" t="n">
        <v>7.3594E-006</v>
      </c>
      <c r="AZ10" s="98" t="n">
        <v>7.0638E-006</v>
      </c>
      <c r="BA10" s="98" t="n">
        <v>6.7801E-006</v>
      </c>
      <c r="BB10" s="98" t="n">
        <v>6.5076E-006</v>
      </c>
      <c r="BC10" s="98" t="n">
        <v>6.2461E-006</v>
      </c>
      <c r="BD10" s="98" t="n">
        <v>5.995E-006</v>
      </c>
      <c r="BE10" s="98" t="n">
        <v>5.754E-006</v>
      </c>
      <c r="BF10" s="98" t="n">
        <v>5.5226E-006</v>
      </c>
      <c r="BG10" s="98" t="n">
        <v>5.3005E-006</v>
      </c>
      <c r="BH10" s="98" t="n">
        <v>5.0873E-006</v>
      </c>
      <c r="BI10" s="98" t="n">
        <v>4.8827E-006</v>
      </c>
      <c r="BJ10" s="98" t="n">
        <v>4.6863E-006</v>
      </c>
      <c r="BK10" s="98" t="n">
        <v>4.4977E-006</v>
      </c>
      <c r="BL10" s="98" t="n">
        <v>4.3167E-006</v>
      </c>
      <c r="BM10" s="98" t="n">
        <v>4.143E-006</v>
      </c>
      <c r="BN10" s="98" t="n">
        <v>3.9762E-006</v>
      </c>
      <c r="BO10" s="98" t="n">
        <v>3.8162E-006</v>
      </c>
      <c r="BP10" s="98" t="n">
        <v>3.6626E-006</v>
      </c>
      <c r="BQ10" s="98" t="n">
        <v>3.5151E-006</v>
      </c>
      <c r="BR10" s="98" t="n">
        <v>3.3736E-006</v>
      </c>
      <c r="BS10" s="98" t="n">
        <v>3.2378E-006</v>
      </c>
      <c r="BT10" s="98" t="n">
        <v>3.1074E-006</v>
      </c>
      <c r="BU10" s="98" t="n">
        <v>2.9823E-006</v>
      </c>
      <c r="BV10" s="98" t="n">
        <v>2.8622E-006</v>
      </c>
      <c r="BW10" s="98" t="n">
        <v>2.7469E-006</v>
      </c>
      <c r="BX10" s="98" t="n">
        <v>2.6363E-006</v>
      </c>
      <c r="BY10" s="98" t="n">
        <v>2.5301E-006</v>
      </c>
      <c r="BZ10" s="98" t="n">
        <v>2.4282E-006</v>
      </c>
      <c r="CA10" s="98" t="n">
        <v>2.3304E-006</v>
      </c>
      <c r="CB10" s="98" t="n">
        <v>2.2366E-006</v>
      </c>
      <c r="CC10" s="98" t="n">
        <v>2.1465E-006</v>
      </c>
      <c r="CD10" s="98" t="n">
        <v>2.06E-006</v>
      </c>
      <c r="CE10" s="98" t="n">
        <v>1.977E-006</v>
      </c>
      <c r="CF10" s="98" t="n">
        <v>1.8974E-006</v>
      </c>
      <c r="CG10" s="98" t="n">
        <v>1.821E-006</v>
      </c>
      <c r="CH10" s="98" t="n">
        <v>1.7476E-006</v>
      </c>
      <c r="CI10" s="98" t="n">
        <v>1.6772E-006</v>
      </c>
      <c r="CJ10" s="98" t="n">
        <v>1.6097E-006</v>
      </c>
      <c r="CK10" s="98" t="n">
        <v>1.5448E-006</v>
      </c>
      <c r="CL10" s="98" t="n">
        <v>1.4826E-006</v>
      </c>
      <c r="CM10" s="98" t="n">
        <v>1.4229E-006</v>
      </c>
      <c r="CN10" s="98" t="n">
        <v>1.3655E-006</v>
      </c>
      <c r="CO10" s="98" t="n">
        <v>1.3105E-006</v>
      </c>
      <c r="CP10" s="98" t="n">
        <v>1.2577E-006</v>
      </c>
      <c r="CQ10" s="98" t="n">
        <v>1.2071E-006</v>
      </c>
      <c r="CR10" s="98" t="n">
        <v>1.1584E-006</v>
      </c>
      <c r="CS10" s="98" t="n">
        <v>1.1118E-006</v>
      </c>
      <c r="CT10" s="98" t="n">
        <v>1.067E-006</v>
      </c>
      <c r="CU10" s="98" t="n">
        <v>1.024E-006</v>
      </c>
      <c r="CV10" s="98" t="n">
        <v>9.827E-007</v>
      </c>
      <c r="CW10" s="98" t="n">
        <v>9.431E-007</v>
      </c>
      <c r="CX10" s="98" t="n">
        <v>9.051E-007</v>
      </c>
      <c r="CY10" s="98" t="n">
        <v>8.687E-007</v>
      </c>
      <c r="CZ10" s="98" t="n">
        <v>8.337E-007</v>
      </c>
      <c r="DA10" s="98" t="n">
        <v>8.001E-007</v>
      </c>
      <c r="DB10" s="98" t="n">
        <v>7.678E-007</v>
      </c>
      <c r="DC10" s="98" t="n">
        <v>7.369E-007</v>
      </c>
      <c r="DD10" s="98" t="n">
        <v>7.072E-007</v>
      </c>
      <c r="DE10" s="98" t="n">
        <v>6.787E-007</v>
      </c>
      <c r="DF10" s="98" t="n">
        <v>6.514E-007</v>
      </c>
      <c r="DG10" s="98" t="n">
        <v>6.251E-007</v>
      </c>
      <c r="DH10" s="98" t="n">
        <v>6E-007</v>
      </c>
      <c r="DI10" s="98" t="n">
        <v>5.758E-007</v>
      </c>
      <c r="DJ10" s="98" t="n">
        <v>5.526E-007</v>
      </c>
      <c r="DK10" s="98" t="n">
        <v>5.303E-007</v>
      </c>
      <c r="DL10" s="98" t="n">
        <v>5.09E-007</v>
      </c>
      <c r="DM10" s="98" t="n">
        <v>4.884E-007</v>
      </c>
      <c r="DN10" s="98" t="n">
        <v>4.688E-007</v>
      </c>
      <c r="DO10" s="98" t="n">
        <v>4.499E-007</v>
      </c>
      <c r="DP10" s="98" t="n">
        <v>4.318E-007</v>
      </c>
      <c r="DQ10" s="98" t="n">
        <v>4.144E-007</v>
      </c>
      <c r="DR10" s="98" t="n">
        <v>3.977E-007</v>
      </c>
      <c r="DS10" s="98" t="n">
        <v>3.816E-007</v>
      </c>
      <c r="DT10" s="98" t="n">
        <v>3.663E-007</v>
      </c>
      <c r="DU10" s="98" t="n">
        <v>3.515E-007</v>
      </c>
      <c r="DV10" s="98" t="n">
        <v>3.373E-007</v>
      </c>
      <c r="DW10" s="98" t="n">
        <v>3.238E-007</v>
      </c>
      <c r="DX10" s="98" t="n">
        <v>3.107E-007</v>
      </c>
      <c r="DY10" s="98" t="n">
        <v>2.982E-007</v>
      </c>
      <c r="DZ10" s="98" t="n">
        <v>2.862E-007</v>
      </c>
      <c r="EA10" s="98" t="n">
        <v>2.746E-007</v>
      </c>
      <c r="EB10" s="98" t="n">
        <v>2.636E-007</v>
      </c>
      <c r="EC10" s="98" t="n">
        <v>2.53E-007</v>
      </c>
      <c r="ED10" s="98" t="n">
        <v>2.428E-007</v>
      </c>
      <c r="EE10" s="98" t="n">
        <v>2.33E-007</v>
      </c>
      <c r="EF10" s="98" t="n">
        <v>2.236E-007</v>
      </c>
      <c r="EG10" s="98" t="n">
        <v>2.146E-007</v>
      </c>
      <c r="EH10" s="98" t="n">
        <v>2.059E-007</v>
      </c>
      <c r="EI10" s="98" t="n">
        <v>1.976E-007</v>
      </c>
      <c r="EJ10" s="98" t="n">
        <v>1.897E-007</v>
      </c>
      <c r="EK10" s="98" t="n">
        <v>1.82E-007</v>
      </c>
      <c r="EL10" s="98" t="n">
        <v>1.747E-007</v>
      </c>
      <c r="EM10" s="98" t="n">
        <v>1.677E-007</v>
      </c>
      <c r="EN10" s="98" t="n">
        <v>1.609E-007</v>
      </c>
      <c r="EO10" s="98" t="n">
        <v>1.544E-007</v>
      </c>
      <c r="EP10" s="98" t="n">
        <v>1.482E-007</v>
      </c>
      <c r="EQ10" s="98" t="n">
        <v>1.422E-007</v>
      </c>
      <c r="ER10" s="98" t="n">
        <v>1.365E-007</v>
      </c>
      <c r="ES10" s="98" t="n">
        <v>1.31E-007</v>
      </c>
      <c r="ET10" s="98" t="n">
        <v>1.257E-007</v>
      </c>
      <c r="EU10" s="98" t="n">
        <v>1.207E-007</v>
      </c>
      <c r="EV10" s="98" t="n">
        <v>1.158E-007</v>
      </c>
      <c r="EW10" s="98" t="n">
        <v>1.111E-007</v>
      </c>
      <c r="EX10" s="98" t="n">
        <v>1.067E-007</v>
      </c>
      <c r="EY10" s="98" t="n">
        <v>1.024E-007</v>
      </c>
      <c r="EZ10" s="98" t="n">
        <v>9.82E-008</v>
      </c>
      <c r="FA10" s="98" t="n">
        <v>9.43E-008</v>
      </c>
      <c r="FB10" s="98" t="n">
        <v>9.05E-008</v>
      </c>
      <c r="FC10" s="98" t="n">
        <v>8.68E-008</v>
      </c>
      <c r="FD10" s="98" t="n">
        <v>8.33E-008</v>
      </c>
      <c r="FE10" s="98" t="n">
        <v>8E-008</v>
      </c>
      <c r="FF10" s="98" t="n">
        <v>7.68E-008</v>
      </c>
      <c r="FG10" s="98" t="n">
        <v>7.37E-008</v>
      </c>
      <c r="FH10" s="98" t="n">
        <v>7.07E-008</v>
      </c>
      <c r="FI10" s="98" t="n">
        <v>6.78E-008</v>
      </c>
      <c r="FJ10" s="98" t="n">
        <v>6.51E-008</v>
      </c>
      <c r="FK10" s="98" t="n">
        <v>6.25E-008</v>
      </c>
      <c r="FL10" s="98" t="n">
        <v>6E-008</v>
      </c>
      <c r="FM10" s="98" t="n">
        <v>5.76E-008</v>
      </c>
      <c r="FN10" s="98" t="n">
        <v>5.52E-008</v>
      </c>
      <c r="FO10" s="98" t="n">
        <v>5.3E-008</v>
      </c>
      <c r="FP10" s="98" t="n">
        <v>5.09E-008</v>
      </c>
      <c r="FQ10" s="98" t="n">
        <v>4.88E-008</v>
      </c>
    </row>
    <row r="11" customFormat="false" ht="15" hidden="false" customHeight="true" outlineLevel="0" collapsed="false">
      <c r="A11" s="97" t="n">
        <v>9</v>
      </c>
      <c r="B11" s="98" t="n">
        <v>4.72012E-005</v>
      </c>
      <c r="C11" s="98" t="n">
        <v>4.56479E-005</v>
      </c>
      <c r="D11" s="98" t="n">
        <v>4.41244E-005</v>
      </c>
      <c r="E11" s="98" t="n">
        <v>4.26328E-005</v>
      </c>
      <c r="F11" s="98" t="n">
        <v>4.11747E-005</v>
      </c>
      <c r="G11" s="98" t="n">
        <v>3.97513E-005</v>
      </c>
      <c r="H11" s="98" t="n">
        <v>3.83638E-005</v>
      </c>
      <c r="I11" s="98" t="n">
        <v>3.70126E-005</v>
      </c>
      <c r="J11" s="98" t="n">
        <v>3.56984E-005</v>
      </c>
      <c r="K11" s="98" t="n">
        <v>3.44214E-005</v>
      </c>
      <c r="L11" s="98" t="n">
        <v>3.31816E-005</v>
      </c>
      <c r="M11" s="98" t="n">
        <v>3.19789E-005</v>
      </c>
      <c r="N11" s="98" t="n">
        <v>3.08131E-005</v>
      </c>
      <c r="O11" s="98" t="n">
        <v>2.96838E-005</v>
      </c>
      <c r="P11" s="98" t="n">
        <v>2.85906E-005</v>
      </c>
      <c r="Q11" s="98" t="n">
        <v>2.7533E-005</v>
      </c>
      <c r="R11" s="98" t="n">
        <v>2.65103E-005</v>
      </c>
      <c r="S11" s="98" t="n">
        <v>2.55219E-005</v>
      </c>
      <c r="T11" s="98" t="n">
        <v>2.4567E-005</v>
      </c>
      <c r="U11" s="98" t="n">
        <v>2.36449E-005</v>
      </c>
      <c r="V11" s="98" t="n">
        <v>2.27548E-005</v>
      </c>
      <c r="W11" s="98" t="n">
        <v>2.18958E-005</v>
      </c>
      <c r="X11" s="98" t="n">
        <v>2.10673E-005</v>
      </c>
      <c r="Y11" s="98" t="n">
        <v>2.02682E-005</v>
      </c>
      <c r="Z11" s="98" t="n">
        <v>1.94978E-005</v>
      </c>
      <c r="AA11" s="98" t="n">
        <v>1.87553E-005</v>
      </c>
      <c r="AB11" s="98" t="n">
        <v>1.80397E-005</v>
      </c>
      <c r="AC11" s="98" t="n">
        <v>1.73503E-005</v>
      </c>
      <c r="AD11" s="98" t="n">
        <v>1.66863E-005</v>
      </c>
      <c r="AE11" s="98" t="n">
        <v>1.60467E-005</v>
      </c>
      <c r="AF11" s="98" t="n">
        <v>1.54309E-005</v>
      </c>
      <c r="AG11" s="98" t="n">
        <v>1.4838E-005</v>
      </c>
      <c r="AH11" s="98" t="n">
        <v>1.42672E-005</v>
      </c>
      <c r="AI11" s="98" t="n">
        <v>1.37178E-005</v>
      </c>
      <c r="AJ11" s="98" t="n">
        <v>1.31891E-005</v>
      </c>
      <c r="AK11" s="98" t="n">
        <v>1.26803E-005</v>
      </c>
      <c r="AL11" s="98" t="n">
        <v>1.21908E-005</v>
      </c>
      <c r="AM11" s="98" t="n">
        <v>1.17198E-005</v>
      </c>
      <c r="AN11" s="98" t="n">
        <v>1.12667E-005</v>
      </c>
      <c r="AO11" s="98" t="n">
        <v>1.08309E-005</v>
      </c>
      <c r="AP11" s="98" t="n">
        <v>1.04116E-005</v>
      </c>
      <c r="AQ11" s="98" t="n">
        <v>1.00084E-005</v>
      </c>
      <c r="AR11" s="98" t="n">
        <v>9.6206E-006</v>
      </c>
      <c r="AS11" s="98" t="n">
        <v>9.2476E-006</v>
      </c>
      <c r="AT11" s="98" t="n">
        <v>8.889E-006</v>
      </c>
      <c r="AU11" s="98" t="n">
        <v>8.5441E-006</v>
      </c>
      <c r="AV11" s="98" t="n">
        <v>8.2125E-006</v>
      </c>
      <c r="AW11" s="98" t="n">
        <v>7.8937E-006</v>
      </c>
      <c r="AX11" s="98" t="n">
        <v>7.5871E-006</v>
      </c>
      <c r="AY11" s="98" t="n">
        <v>7.2924E-006</v>
      </c>
      <c r="AZ11" s="98" t="n">
        <v>7.009E-006</v>
      </c>
      <c r="BA11" s="98" t="n">
        <v>6.7366E-006</v>
      </c>
      <c r="BB11" s="98" t="n">
        <v>6.4747E-006</v>
      </c>
      <c r="BC11" s="98" t="n">
        <v>6.223E-006</v>
      </c>
      <c r="BD11" s="98" t="n">
        <v>5.981E-006</v>
      </c>
      <c r="BE11" s="98" t="n">
        <v>5.7483E-006</v>
      </c>
      <c r="BF11" s="98" t="n">
        <v>5.5247E-006</v>
      </c>
      <c r="BG11" s="98" t="n">
        <v>5.3097E-006</v>
      </c>
      <c r="BH11" s="98" t="n">
        <v>5.1031E-006</v>
      </c>
      <c r="BI11" s="98" t="n">
        <v>4.9045E-006</v>
      </c>
      <c r="BJ11" s="98" t="n">
        <v>4.7136E-006</v>
      </c>
      <c r="BK11" s="98" t="n">
        <v>4.5301E-006</v>
      </c>
      <c r="BL11" s="98" t="n">
        <v>4.3537E-006</v>
      </c>
      <c r="BM11" s="98" t="n">
        <v>4.1842E-006</v>
      </c>
      <c r="BN11" s="98" t="n">
        <v>4.0213E-006</v>
      </c>
      <c r="BO11" s="98" t="n">
        <v>3.8647E-006</v>
      </c>
      <c r="BP11" s="98" t="n">
        <v>3.7142E-006</v>
      </c>
      <c r="BQ11" s="98" t="n">
        <v>3.5695E-006</v>
      </c>
      <c r="BR11" s="98" t="n">
        <v>3.4305E-006</v>
      </c>
      <c r="BS11" s="98" t="n">
        <v>3.2969E-006</v>
      </c>
      <c r="BT11" s="98" t="n">
        <v>3.1684E-006</v>
      </c>
      <c r="BU11" s="98" t="n">
        <v>3.045E-006</v>
      </c>
      <c r="BV11" s="98" t="n">
        <v>2.9264E-006</v>
      </c>
      <c r="BW11" s="98" t="n">
        <v>2.8124E-006</v>
      </c>
      <c r="BX11" s="98" t="n">
        <v>2.7028E-006</v>
      </c>
      <c r="BY11" s="98" t="n">
        <v>2.5975E-006</v>
      </c>
      <c r="BZ11" s="98" t="n">
        <v>2.4963E-006</v>
      </c>
      <c r="CA11" s="98" t="n">
        <v>2.399E-006</v>
      </c>
      <c r="CB11" s="98" t="n">
        <v>2.3055E-006</v>
      </c>
      <c r="CC11" s="98" t="n">
        <v>2.2157E-006</v>
      </c>
      <c r="CD11" s="98" t="n">
        <v>2.1293E-006</v>
      </c>
      <c r="CE11" s="98" t="n">
        <v>2.0464E-006</v>
      </c>
      <c r="CF11" s="98" t="n">
        <v>1.9666E-006</v>
      </c>
      <c r="CG11" s="98" t="n">
        <v>1.89E-006</v>
      </c>
      <c r="CH11" s="98" t="n">
        <v>1.8163E-006</v>
      </c>
      <c r="CI11" s="98" t="n">
        <v>1.7455E-006</v>
      </c>
      <c r="CJ11" s="98" t="n">
        <v>1.6775E-006</v>
      </c>
      <c r="CK11" s="98" t="n">
        <v>1.6121E-006</v>
      </c>
      <c r="CL11" s="98" t="n">
        <v>1.5493E-006</v>
      </c>
      <c r="CM11" s="98" t="n">
        <v>1.4889E-006</v>
      </c>
      <c r="CN11" s="98" t="n">
        <v>1.4309E-006</v>
      </c>
      <c r="CO11" s="98" t="n">
        <v>1.3751E-006</v>
      </c>
      <c r="CP11" s="98" t="n">
        <v>1.3215E-006</v>
      </c>
      <c r="CQ11" s="98" t="n">
        <v>1.27E-006</v>
      </c>
      <c r="CR11" s="98" t="n">
        <v>1.2205E-006</v>
      </c>
      <c r="CS11" s="98" t="n">
        <v>1.1729E-006</v>
      </c>
      <c r="CT11" s="98" t="n">
        <v>1.1272E-006</v>
      </c>
      <c r="CU11" s="98" t="n">
        <v>1.0833E-006</v>
      </c>
      <c r="CV11" s="98" t="n">
        <v>1.0411E-006</v>
      </c>
      <c r="CW11" s="98" t="n">
        <v>1.0005E-006</v>
      </c>
      <c r="CX11" s="98" t="n">
        <v>9.615E-007</v>
      </c>
      <c r="CY11" s="98" t="n">
        <v>9.24E-007</v>
      </c>
      <c r="CZ11" s="98" t="n">
        <v>8.88E-007</v>
      </c>
      <c r="DA11" s="98" t="n">
        <v>8.534E-007</v>
      </c>
      <c r="DB11" s="98" t="n">
        <v>8.201E-007</v>
      </c>
      <c r="DC11" s="98" t="n">
        <v>7.882E-007</v>
      </c>
      <c r="DD11" s="98" t="n">
        <v>7.574E-007</v>
      </c>
      <c r="DE11" s="98" t="n">
        <v>7.279E-007</v>
      </c>
      <c r="DF11" s="98" t="n">
        <v>6.995E-007</v>
      </c>
      <c r="DG11" s="98" t="n">
        <v>6.723E-007</v>
      </c>
      <c r="DH11" s="98" t="n">
        <v>6.461E-007</v>
      </c>
      <c r="DI11" s="98" t="n">
        <v>6.209E-007</v>
      </c>
      <c r="DJ11" s="98" t="n">
        <v>5.967E-007</v>
      </c>
      <c r="DK11" s="98" t="n">
        <v>5.734E-007</v>
      </c>
      <c r="DL11" s="98" t="n">
        <v>5.511E-007</v>
      </c>
      <c r="DM11" s="98" t="n">
        <v>5.296E-007</v>
      </c>
      <c r="DN11" s="98" t="n">
        <v>5.09E-007</v>
      </c>
      <c r="DO11" s="98" t="n">
        <v>4.891E-007</v>
      </c>
      <c r="DP11" s="98" t="n">
        <v>4.701E-007</v>
      </c>
      <c r="DQ11" s="98" t="n">
        <v>4.517E-007</v>
      </c>
      <c r="DR11" s="98" t="n">
        <v>4.341E-007</v>
      </c>
      <c r="DS11" s="98" t="n">
        <v>4.172E-007</v>
      </c>
      <c r="DT11" s="98" t="n">
        <v>4.009E-007</v>
      </c>
      <c r="DU11" s="98" t="n">
        <v>3.853E-007</v>
      </c>
      <c r="DV11" s="98" t="n">
        <v>3.703E-007</v>
      </c>
      <c r="DW11" s="98" t="n">
        <v>3.559E-007</v>
      </c>
      <c r="DX11" s="98" t="n">
        <v>3.42E-007</v>
      </c>
      <c r="DY11" s="98" t="n">
        <v>3.287E-007</v>
      </c>
      <c r="DZ11" s="98" t="n">
        <v>3.158E-007</v>
      </c>
      <c r="EA11" s="98" t="n">
        <v>3.035E-007</v>
      </c>
      <c r="EB11" s="98" t="n">
        <v>2.917E-007</v>
      </c>
      <c r="EC11" s="98" t="n">
        <v>2.803E-007</v>
      </c>
      <c r="ED11" s="98" t="n">
        <v>2.694E-007</v>
      </c>
      <c r="EE11" s="98" t="n">
        <v>2.589E-007</v>
      </c>
      <c r="EF11" s="98" t="n">
        <v>2.488E-007</v>
      </c>
      <c r="EG11" s="98" t="n">
        <v>2.391E-007</v>
      </c>
      <c r="EH11" s="98" t="n">
        <v>2.298E-007</v>
      </c>
      <c r="EI11" s="98" t="n">
        <v>2.208E-007</v>
      </c>
      <c r="EJ11" s="98" t="n">
        <v>2.122E-007</v>
      </c>
      <c r="EK11" s="98" t="n">
        <v>2.04E-007</v>
      </c>
      <c r="EL11" s="98" t="n">
        <v>1.96E-007</v>
      </c>
      <c r="EM11" s="98" t="n">
        <v>1.884E-007</v>
      </c>
      <c r="EN11" s="98" t="n">
        <v>1.81E-007</v>
      </c>
      <c r="EO11" s="98" t="n">
        <v>1.74E-007</v>
      </c>
      <c r="EP11" s="98" t="n">
        <v>1.672E-007</v>
      </c>
      <c r="EQ11" s="98" t="n">
        <v>1.607E-007</v>
      </c>
      <c r="ER11" s="98" t="n">
        <v>1.544E-007</v>
      </c>
      <c r="ES11" s="98" t="n">
        <v>1.484E-007</v>
      </c>
      <c r="ET11" s="98" t="n">
        <v>1.426E-007</v>
      </c>
      <c r="EU11" s="98" t="n">
        <v>1.37E-007</v>
      </c>
      <c r="EV11" s="98" t="n">
        <v>1.317E-007</v>
      </c>
      <c r="EW11" s="98" t="n">
        <v>1.266E-007</v>
      </c>
      <c r="EX11" s="98" t="n">
        <v>1.216E-007</v>
      </c>
      <c r="EY11" s="98" t="n">
        <v>1.169E-007</v>
      </c>
      <c r="EZ11" s="98" t="n">
        <v>1.123E-007</v>
      </c>
      <c r="FA11" s="98" t="n">
        <v>1.08E-007</v>
      </c>
      <c r="FB11" s="98" t="n">
        <v>1.038E-007</v>
      </c>
      <c r="FC11" s="98" t="n">
        <v>9.97E-008</v>
      </c>
      <c r="FD11" s="98" t="n">
        <v>9.58E-008</v>
      </c>
      <c r="FE11" s="98" t="n">
        <v>9.21E-008</v>
      </c>
      <c r="FF11" s="98" t="n">
        <v>8.85E-008</v>
      </c>
      <c r="FG11" s="98" t="n">
        <v>8.5E-008</v>
      </c>
      <c r="FH11" s="98" t="n">
        <v>8.17E-008</v>
      </c>
      <c r="FI11" s="98" t="n">
        <v>7.85E-008</v>
      </c>
      <c r="FJ11" s="98" t="n">
        <v>7.55E-008</v>
      </c>
      <c r="FK11" s="98" t="n">
        <v>7.25E-008</v>
      </c>
      <c r="FL11" s="98" t="n">
        <v>6.97E-008</v>
      </c>
      <c r="FM11" s="98" t="n">
        <v>6.7E-008</v>
      </c>
      <c r="FN11" s="98" t="n">
        <v>6.44E-008</v>
      </c>
      <c r="FO11" s="98" t="n">
        <v>6.19E-008</v>
      </c>
      <c r="FP11" s="98" t="n">
        <v>5.95E-008</v>
      </c>
      <c r="FQ11" s="98" t="n">
        <v>5.71E-008</v>
      </c>
    </row>
    <row r="12" customFormat="false" ht="15" hidden="false" customHeight="true" outlineLevel="0" collapsed="false">
      <c r="A12" s="97" t="n">
        <v>10</v>
      </c>
      <c r="B12" s="98" t="n">
        <v>5.43607E-005</v>
      </c>
      <c r="C12" s="98" t="n">
        <v>5.26197E-005</v>
      </c>
      <c r="D12" s="98" t="n">
        <v>5.09138E-005</v>
      </c>
      <c r="E12" s="98" t="n">
        <v>4.92446E-005</v>
      </c>
      <c r="F12" s="98" t="n">
        <v>4.76136E-005</v>
      </c>
      <c r="G12" s="98" t="n">
        <v>4.60218E-005</v>
      </c>
      <c r="H12" s="98" t="n">
        <v>4.447E-005</v>
      </c>
      <c r="I12" s="98" t="n">
        <v>4.29587E-005</v>
      </c>
      <c r="J12" s="98" t="n">
        <v>4.14884E-005</v>
      </c>
      <c r="K12" s="98" t="n">
        <v>4.00589E-005</v>
      </c>
      <c r="L12" s="98" t="n">
        <v>3.86704E-005</v>
      </c>
      <c r="M12" s="98" t="n">
        <v>3.73226E-005</v>
      </c>
      <c r="N12" s="98" t="n">
        <v>3.60152E-005</v>
      </c>
      <c r="O12" s="98" t="n">
        <v>3.47476E-005</v>
      </c>
      <c r="P12" s="98" t="n">
        <v>3.35194E-005</v>
      </c>
      <c r="Q12" s="98" t="n">
        <v>3.23299E-005</v>
      </c>
      <c r="R12" s="98" t="n">
        <v>3.11784E-005</v>
      </c>
      <c r="S12" s="98" t="n">
        <v>3.00643E-005</v>
      </c>
      <c r="T12" s="98" t="n">
        <v>2.89866E-005</v>
      </c>
      <c r="U12" s="98" t="n">
        <v>2.79446E-005</v>
      </c>
      <c r="V12" s="98" t="n">
        <v>2.69375E-005</v>
      </c>
      <c r="W12" s="98" t="n">
        <v>2.59643E-005</v>
      </c>
      <c r="X12" s="98" t="n">
        <v>2.50242E-005</v>
      </c>
      <c r="Y12" s="98" t="n">
        <v>2.41163E-005</v>
      </c>
      <c r="Z12" s="98" t="n">
        <v>2.32397E-005</v>
      </c>
      <c r="AA12" s="98" t="n">
        <v>2.23935E-005</v>
      </c>
      <c r="AB12" s="98" t="n">
        <v>2.15768E-005</v>
      </c>
      <c r="AC12" s="98" t="n">
        <v>2.07887E-005</v>
      </c>
      <c r="AD12" s="98" t="n">
        <v>2.00284E-005</v>
      </c>
      <c r="AE12" s="98" t="n">
        <v>1.9295E-005</v>
      </c>
      <c r="AF12" s="98" t="n">
        <v>1.85876E-005</v>
      </c>
      <c r="AG12" s="98" t="n">
        <v>1.79054E-005</v>
      </c>
      <c r="AH12" s="98" t="n">
        <v>1.72476E-005</v>
      </c>
      <c r="AI12" s="98" t="n">
        <v>1.66134E-005</v>
      </c>
      <c r="AJ12" s="98" t="n">
        <v>1.6002E-005</v>
      </c>
      <c r="AK12" s="98" t="n">
        <v>1.54127E-005</v>
      </c>
      <c r="AL12" s="98" t="n">
        <v>1.48446E-005</v>
      </c>
      <c r="AM12" s="98" t="n">
        <v>1.42972E-005</v>
      </c>
      <c r="AN12" s="98" t="n">
        <v>1.37696E-005</v>
      </c>
      <c r="AO12" s="98" t="n">
        <v>1.32612E-005</v>
      </c>
      <c r="AP12" s="98" t="n">
        <v>1.27713E-005</v>
      </c>
      <c r="AQ12" s="98" t="n">
        <v>1.22993E-005</v>
      </c>
      <c r="AR12" s="98" t="n">
        <v>1.18445E-005</v>
      </c>
      <c r="AS12" s="98" t="n">
        <v>1.14063E-005</v>
      </c>
      <c r="AT12" s="98" t="n">
        <v>1.09843E-005</v>
      </c>
      <c r="AU12" s="98" t="n">
        <v>1.05776E-005</v>
      </c>
      <c r="AV12" s="98" t="n">
        <v>1.0186E-005</v>
      </c>
      <c r="AW12" s="98" t="n">
        <v>9.8087E-006</v>
      </c>
      <c r="AX12" s="98" t="n">
        <v>9.4453E-006</v>
      </c>
      <c r="AY12" s="98" t="n">
        <v>9.0952E-006</v>
      </c>
      <c r="AZ12" s="98" t="n">
        <v>8.7581E-006</v>
      </c>
      <c r="BA12" s="98" t="n">
        <v>8.4334E-006</v>
      </c>
      <c r="BB12" s="98" t="n">
        <v>8.1206E-006</v>
      </c>
      <c r="BC12" s="98" t="n">
        <v>7.8194E-006</v>
      </c>
      <c r="BD12" s="98" t="n">
        <v>7.5294E-006</v>
      </c>
      <c r="BE12" s="98" t="n">
        <v>7.25E-006</v>
      </c>
      <c r="BF12" s="98" t="n">
        <v>6.981E-006</v>
      </c>
      <c r="BG12" s="98" t="n">
        <v>6.7219E-006</v>
      </c>
      <c r="BH12" s="98" t="n">
        <v>6.4724E-006</v>
      </c>
      <c r="BI12" s="98" t="n">
        <v>6.2321E-006</v>
      </c>
      <c r="BJ12" s="98" t="n">
        <v>6.0008E-006</v>
      </c>
      <c r="BK12" s="98" t="n">
        <v>5.778E-006</v>
      </c>
      <c r="BL12" s="98" t="n">
        <v>5.5634E-006</v>
      </c>
      <c r="BM12" s="98" t="n">
        <v>5.3568E-006</v>
      </c>
      <c r="BN12" s="98" t="n">
        <v>5.1579E-006</v>
      </c>
      <c r="BO12" s="98" t="n">
        <v>4.9663E-006</v>
      </c>
      <c r="BP12" s="98" t="n">
        <v>4.7818E-006</v>
      </c>
      <c r="BQ12" s="98" t="n">
        <v>4.6042E-006</v>
      </c>
      <c r="BR12" s="98" t="n">
        <v>4.4332E-006</v>
      </c>
      <c r="BS12" s="98" t="n">
        <v>4.2685E-006</v>
      </c>
      <c r="BT12" s="98" t="n">
        <v>4.1099E-006</v>
      </c>
      <c r="BU12" s="98" t="n">
        <v>3.9572E-006</v>
      </c>
      <c r="BV12" s="98" t="n">
        <v>3.8102E-006</v>
      </c>
      <c r="BW12" s="98" t="n">
        <v>3.6686E-006</v>
      </c>
      <c r="BX12" s="98" t="n">
        <v>3.5323E-006</v>
      </c>
      <c r="BY12" s="98" t="n">
        <v>3.4011E-006</v>
      </c>
      <c r="BZ12" s="98" t="n">
        <v>3.2747E-006</v>
      </c>
      <c r="CA12" s="98" t="n">
        <v>3.153E-006</v>
      </c>
      <c r="CB12" s="98" t="n">
        <v>3.0358E-006</v>
      </c>
      <c r="CC12" s="98" t="n">
        <v>2.923E-006</v>
      </c>
      <c r="CD12" s="98" t="n">
        <v>2.8144E-006</v>
      </c>
      <c r="CE12" s="98" t="n">
        <v>2.7098E-006</v>
      </c>
      <c r="CF12" s="98" t="n">
        <v>2.6091E-006</v>
      </c>
      <c r="CG12" s="98" t="n">
        <v>2.5121E-006</v>
      </c>
      <c r="CH12" s="98" t="n">
        <v>2.4187E-006</v>
      </c>
      <c r="CI12" s="98" t="n">
        <v>2.3289E-006</v>
      </c>
      <c r="CJ12" s="98" t="n">
        <v>2.2423E-006</v>
      </c>
      <c r="CK12" s="98" t="n">
        <v>2.159E-006</v>
      </c>
      <c r="CL12" s="98" t="n">
        <v>2.0787E-006</v>
      </c>
      <c r="CM12" s="98" t="n">
        <v>2.0015E-006</v>
      </c>
      <c r="CN12" s="98" t="n">
        <v>1.9271E-006</v>
      </c>
      <c r="CO12" s="98" t="n">
        <v>1.8554E-006</v>
      </c>
      <c r="CP12" s="98" t="n">
        <v>1.7865E-006</v>
      </c>
      <c r="CQ12" s="98" t="n">
        <v>1.7201E-006</v>
      </c>
      <c r="CR12" s="98" t="n">
        <v>1.6561E-006</v>
      </c>
      <c r="CS12" s="98" t="n">
        <v>1.5946E-006</v>
      </c>
      <c r="CT12" s="98" t="n">
        <v>1.5353E-006</v>
      </c>
      <c r="CU12" s="98" t="n">
        <v>1.4782E-006</v>
      </c>
      <c r="CV12" s="98" t="n">
        <v>1.4233E-006</v>
      </c>
      <c r="CW12" s="98" t="n">
        <v>1.3704E-006</v>
      </c>
      <c r="CX12" s="98" t="n">
        <v>1.3195E-006</v>
      </c>
      <c r="CY12" s="98" t="n">
        <v>1.2704E-006</v>
      </c>
      <c r="CZ12" s="98" t="n">
        <v>1.2232E-006</v>
      </c>
      <c r="DA12" s="98" t="n">
        <v>1.1777E-006</v>
      </c>
      <c r="DB12" s="98" t="n">
        <v>1.1339E-006</v>
      </c>
      <c r="DC12" s="98" t="n">
        <v>1.0918E-006</v>
      </c>
      <c r="DD12" s="98" t="n">
        <v>1.0512E-006</v>
      </c>
      <c r="DE12" s="98" t="n">
        <v>1.0121E-006</v>
      </c>
      <c r="DF12" s="98" t="n">
        <v>9.745E-007</v>
      </c>
      <c r="DG12" s="98" t="n">
        <v>9.383E-007</v>
      </c>
      <c r="DH12" s="98" t="n">
        <v>9.034E-007</v>
      </c>
      <c r="DI12" s="98" t="n">
        <v>8.698E-007</v>
      </c>
      <c r="DJ12" s="98" t="n">
        <v>8.375E-007</v>
      </c>
      <c r="DK12" s="98" t="n">
        <v>8.064E-007</v>
      </c>
      <c r="DL12" s="98" t="n">
        <v>7.764E-007</v>
      </c>
      <c r="DM12" s="98" t="n">
        <v>7.475E-007</v>
      </c>
      <c r="DN12" s="98" t="n">
        <v>7.198E-007</v>
      </c>
      <c r="DO12" s="98" t="n">
        <v>6.93E-007</v>
      </c>
      <c r="DP12" s="98" t="n">
        <v>6.672E-007</v>
      </c>
      <c r="DQ12" s="98" t="n">
        <v>6.424E-007</v>
      </c>
      <c r="DR12" s="98" t="n">
        <v>6.186E-007</v>
      </c>
      <c r="DS12" s="98" t="n">
        <v>5.956E-007</v>
      </c>
      <c r="DT12" s="98" t="n">
        <v>5.734E-007</v>
      </c>
      <c r="DU12" s="98" t="n">
        <v>5.521E-007</v>
      </c>
      <c r="DV12" s="98" t="n">
        <v>5.316E-007</v>
      </c>
      <c r="DW12" s="98" t="n">
        <v>5.118E-007</v>
      </c>
      <c r="DX12" s="98" t="n">
        <v>4.928E-007</v>
      </c>
      <c r="DY12" s="98" t="n">
        <v>4.745E-007</v>
      </c>
      <c r="DZ12" s="98" t="n">
        <v>4.568E-007</v>
      </c>
      <c r="EA12" s="98" t="n">
        <v>4.399E-007</v>
      </c>
      <c r="EB12" s="98" t="n">
        <v>4.235E-007</v>
      </c>
      <c r="EC12" s="98" t="n">
        <v>4.078E-007</v>
      </c>
      <c r="ED12" s="98" t="n">
        <v>3.926E-007</v>
      </c>
      <c r="EE12" s="98" t="n">
        <v>3.78E-007</v>
      </c>
      <c r="EF12" s="98" t="n">
        <v>3.64E-007</v>
      </c>
      <c r="EG12" s="98" t="n">
        <v>3.504E-007</v>
      </c>
      <c r="EH12" s="98" t="n">
        <v>3.374E-007</v>
      </c>
      <c r="EI12" s="98" t="n">
        <v>3.249E-007</v>
      </c>
      <c r="EJ12" s="98" t="n">
        <v>3.128E-007</v>
      </c>
      <c r="EK12" s="98" t="n">
        <v>3.012E-007</v>
      </c>
      <c r="EL12" s="98" t="n">
        <v>2.9E-007</v>
      </c>
      <c r="EM12" s="98" t="n">
        <v>2.792E-007</v>
      </c>
      <c r="EN12" s="98" t="n">
        <v>2.688E-007</v>
      </c>
      <c r="EO12" s="98" t="n">
        <v>2.588E-007</v>
      </c>
      <c r="EP12" s="98" t="n">
        <v>2.492E-007</v>
      </c>
      <c r="EQ12" s="98" t="n">
        <v>2.399E-007</v>
      </c>
      <c r="ER12" s="98" t="n">
        <v>2.31E-007</v>
      </c>
      <c r="ES12" s="98" t="n">
        <v>2.224E-007</v>
      </c>
      <c r="ET12" s="98" t="n">
        <v>2.142E-007</v>
      </c>
      <c r="EU12" s="98" t="n">
        <v>2.062E-007</v>
      </c>
      <c r="EV12" s="98" t="n">
        <v>1.985E-007</v>
      </c>
      <c r="EW12" s="98" t="n">
        <v>1.912E-007</v>
      </c>
      <c r="EX12" s="98" t="n">
        <v>1.841E-007</v>
      </c>
      <c r="EY12" s="98" t="n">
        <v>1.772E-007</v>
      </c>
      <c r="EZ12" s="98" t="n">
        <v>1.706E-007</v>
      </c>
      <c r="FA12" s="98" t="n">
        <v>1.643E-007</v>
      </c>
      <c r="FB12" s="98" t="n">
        <v>1.582E-007</v>
      </c>
      <c r="FC12" s="98" t="n">
        <v>1.523E-007</v>
      </c>
      <c r="FD12" s="98" t="n">
        <v>1.466E-007</v>
      </c>
      <c r="FE12" s="98" t="n">
        <v>1.412E-007</v>
      </c>
      <c r="FF12" s="98" t="n">
        <v>1.359E-007</v>
      </c>
      <c r="FG12" s="98" t="n">
        <v>1.309E-007</v>
      </c>
      <c r="FH12" s="98" t="n">
        <v>1.26E-007</v>
      </c>
      <c r="FI12" s="98" t="n">
        <v>1.213E-007</v>
      </c>
      <c r="FJ12" s="98" t="n">
        <v>1.168E-007</v>
      </c>
      <c r="FK12" s="98" t="n">
        <v>1.125E-007</v>
      </c>
      <c r="FL12" s="98" t="n">
        <v>1.083E-007</v>
      </c>
      <c r="FM12" s="98" t="n">
        <v>1.043E-007</v>
      </c>
      <c r="FN12" s="98" t="n">
        <v>1.004E-007</v>
      </c>
      <c r="FO12" s="98" t="n">
        <v>9.67E-008</v>
      </c>
      <c r="FP12" s="98" t="n">
        <v>9.31E-008</v>
      </c>
      <c r="FQ12" s="98" t="n">
        <v>8.96E-008</v>
      </c>
    </row>
    <row r="13" customFormat="false" ht="15" hidden="false" customHeight="true" outlineLevel="0" collapsed="false">
      <c r="A13" s="97" t="n">
        <v>11</v>
      </c>
      <c r="B13" s="98" t="n">
        <v>5.90655E-005</v>
      </c>
      <c r="C13" s="98" t="n">
        <v>5.70105E-005</v>
      </c>
      <c r="D13" s="98" t="n">
        <v>5.50307E-005</v>
      </c>
      <c r="E13" s="98" t="n">
        <v>5.3123E-005</v>
      </c>
      <c r="F13" s="98" t="n">
        <v>5.12843E-005</v>
      </c>
      <c r="G13" s="98" t="n">
        <v>4.95119E-005</v>
      </c>
      <c r="H13" s="98" t="n">
        <v>4.78031E-005</v>
      </c>
      <c r="I13" s="98" t="n">
        <v>4.61554E-005</v>
      </c>
      <c r="J13" s="98" t="n">
        <v>4.45663E-005</v>
      </c>
      <c r="K13" s="98" t="n">
        <v>4.30335E-005</v>
      </c>
      <c r="L13" s="98" t="n">
        <v>4.1555E-005</v>
      </c>
      <c r="M13" s="98" t="n">
        <v>4.01286E-005</v>
      </c>
      <c r="N13" s="98" t="n">
        <v>3.87523E-005</v>
      </c>
      <c r="O13" s="98" t="n">
        <v>3.74243E-005</v>
      </c>
      <c r="P13" s="98" t="n">
        <v>3.61427E-005</v>
      </c>
      <c r="Q13" s="98" t="n">
        <v>3.49058E-005</v>
      </c>
      <c r="R13" s="98" t="n">
        <v>3.3712E-005</v>
      </c>
      <c r="S13" s="98" t="n">
        <v>3.25597E-005</v>
      </c>
      <c r="T13" s="98" t="n">
        <v>3.14474E-005</v>
      </c>
      <c r="U13" s="98" t="n">
        <v>3.03736E-005</v>
      </c>
      <c r="V13" s="98" t="n">
        <v>2.93369E-005</v>
      </c>
      <c r="W13" s="98" t="n">
        <v>2.8336E-005</v>
      </c>
      <c r="X13" s="98" t="n">
        <v>2.73697E-005</v>
      </c>
      <c r="Y13" s="98" t="n">
        <v>2.64366E-005</v>
      </c>
      <c r="Z13" s="98" t="n">
        <v>2.55357E-005</v>
      </c>
      <c r="AA13" s="98" t="n">
        <v>2.46657E-005</v>
      </c>
      <c r="AB13" s="98" t="n">
        <v>2.38256E-005</v>
      </c>
      <c r="AC13" s="98" t="n">
        <v>2.30143E-005</v>
      </c>
      <c r="AD13" s="98" t="n">
        <v>2.22309E-005</v>
      </c>
      <c r="AE13" s="98" t="n">
        <v>2.14742E-005</v>
      </c>
      <c r="AF13" s="98" t="n">
        <v>2.07435E-005</v>
      </c>
      <c r="AG13" s="98" t="n">
        <v>2.00378E-005</v>
      </c>
      <c r="AH13" s="98" t="n">
        <v>1.93562E-005</v>
      </c>
      <c r="AI13" s="98" t="n">
        <v>1.86979E-005</v>
      </c>
      <c r="AJ13" s="98" t="n">
        <v>1.80621E-005</v>
      </c>
      <c r="AK13" s="98" t="n">
        <v>1.74479E-005</v>
      </c>
      <c r="AL13" s="98" t="n">
        <v>1.68548E-005</v>
      </c>
      <c r="AM13" s="98" t="n">
        <v>1.62818E-005</v>
      </c>
      <c r="AN13" s="98" t="n">
        <v>1.57285E-005</v>
      </c>
      <c r="AO13" s="98" t="n">
        <v>1.51939E-005</v>
      </c>
      <c r="AP13" s="98" t="n">
        <v>1.46776E-005</v>
      </c>
      <c r="AQ13" s="98" t="n">
        <v>1.41789E-005</v>
      </c>
      <c r="AR13" s="98" t="n">
        <v>1.36971E-005</v>
      </c>
      <c r="AS13" s="98" t="n">
        <v>1.32318E-005</v>
      </c>
      <c r="AT13" s="98" t="n">
        <v>1.27823E-005</v>
      </c>
      <c r="AU13" s="98" t="n">
        <v>1.23481E-005</v>
      </c>
      <c r="AV13" s="98" t="n">
        <v>1.19286E-005</v>
      </c>
      <c r="AW13" s="98" t="n">
        <v>1.15235E-005</v>
      </c>
      <c r="AX13" s="98" t="n">
        <v>1.11321E-005</v>
      </c>
      <c r="AY13" s="98" t="n">
        <v>1.0754E-005</v>
      </c>
      <c r="AZ13" s="98" t="n">
        <v>1.03888E-005</v>
      </c>
      <c r="BA13" s="98" t="n">
        <v>1.0036E-005</v>
      </c>
      <c r="BB13" s="98" t="n">
        <v>9.6952E-006</v>
      </c>
      <c r="BC13" s="98" t="n">
        <v>9.366E-006</v>
      </c>
      <c r="BD13" s="98" t="n">
        <v>9.0479E-006</v>
      </c>
      <c r="BE13" s="98" t="n">
        <v>8.7407E-006</v>
      </c>
      <c r="BF13" s="98" t="n">
        <v>8.4439E-006</v>
      </c>
      <c r="BG13" s="98" t="n">
        <v>8.1572E-006</v>
      </c>
      <c r="BH13" s="98" t="n">
        <v>7.8803E-006</v>
      </c>
      <c r="BI13" s="98" t="n">
        <v>7.6127E-006</v>
      </c>
      <c r="BJ13" s="98" t="n">
        <v>7.3542E-006</v>
      </c>
      <c r="BK13" s="98" t="n">
        <v>7.1046E-006</v>
      </c>
      <c r="BL13" s="98" t="n">
        <v>6.8634E-006</v>
      </c>
      <c r="BM13" s="98" t="n">
        <v>6.6303E-006</v>
      </c>
      <c r="BN13" s="98" t="n">
        <v>6.4052E-006</v>
      </c>
      <c r="BO13" s="98" t="n">
        <v>6.1878E-006</v>
      </c>
      <c r="BP13" s="98" t="n">
        <v>5.9777E-006</v>
      </c>
      <c r="BQ13" s="98" t="n">
        <v>5.7748E-006</v>
      </c>
      <c r="BR13" s="98" t="n">
        <v>5.5787E-006</v>
      </c>
      <c r="BS13" s="98" t="n">
        <v>5.3894E-006</v>
      </c>
      <c r="BT13" s="98" t="n">
        <v>5.2064E-006</v>
      </c>
      <c r="BU13" s="98" t="n">
        <v>5.0297E-006</v>
      </c>
      <c r="BV13" s="98" t="n">
        <v>4.8589E-006</v>
      </c>
      <c r="BW13" s="98" t="n">
        <v>4.694E-006</v>
      </c>
      <c r="BX13" s="98" t="n">
        <v>4.5346E-006</v>
      </c>
      <c r="BY13" s="98" t="n">
        <v>4.3807E-006</v>
      </c>
      <c r="BZ13" s="98" t="n">
        <v>4.232E-006</v>
      </c>
      <c r="CA13" s="98" t="n">
        <v>4.0883E-006</v>
      </c>
      <c r="CB13" s="98" t="n">
        <v>3.9496E-006</v>
      </c>
      <c r="CC13" s="98" t="n">
        <v>3.8155E-006</v>
      </c>
      <c r="CD13" s="98" t="n">
        <v>3.686E-006</v>
      </c>
      <c r="CE13" s="98" t="n">
        <v>3.5608E-006</v>
      </c>
      <c r="CF13" s="98" t="n">
        <v>3.44E-006</v>
      </c>
      <c r="CG13" s="98" t="n">
        <v>3.3232E-006</v>
      </c>
      <c r="CH13" s="98" t="n">
        <v>3.2104E-006</v>
      </c>
      <c r="CI13" s="98" t="n">
        <v>3.1014E-006</v>
      </c>
      <c r="CJ13" s="98" t="n">
        <v>2.9961E-006</v>
      </c>
      <c r="CK13" s="98" t="n">
        <v>2.8944E-006</v>
      </c>
      <c r="CL13" s="98" t="n">
        <v>2.7962E-006</v>
      </c>
      <c r="CM13" s="98" t="n">
        <v>2.7013E-006</v>
      </c>
      <c r="CN13" s="98" t="n">
        <v>2.6096E-006</v>
      </c>
      <c r="CO13" s="98" t="n">
        <v>2.521E-006</v>
      </c>
      <c r="CP13" s="98" t="n">
        <v>2.4354E-006</v>
      </c>
      <c r="CQ13" s="98" t="n">
        <v>2.3527E-006</v>
      </c>
      <c r="CR13" s="98" t="n">
        <v>2.2729E-006</v>
      </c>
      <c r="CS13" s="98" t="n">
        <v>2.1957E-006</v>
      </c>
      <c r="CT13" s="98" t="n">
        <v>2.1212E-006</v>
      </c>
      <c r="CU13" s="98" t="n">
        <v>2.0492E-006</v>
      </c>
      <c r="CV13" s="98" t="n">
        <v>1.9796E-006</v>
      </c>
      <c r="CW13" s="98" t="n">
        <v>1.9124E-006</v>
      </c>
      <c r="CX13" s="98" t="n">
        <v>1.8475E-006</v>
      </c>
      <c r="CY13" s="98" t="n">
        <v>1.7848E-006</v>
      </c>
      <c r="CZ13" s="98" t="n">
        <v>1.7242E-006</v>
      </c>
      <c r="DA13" s="98" t="n">
        <v>1.6657E-006</v>
      </c>
      <c r="DB13" s="98" t="n">
        <v>1.6092E-006</v>
      </c>
      <c r="DC13" s="98" t="n">
        <v>1.5545E-006</v>
      </c>
      <c r="DD13" s="98" t="n">
        <v>1.5018E-006</v>
      </c>
      <c r="DE13" s="98" t="n">
        <v>1.4508E-006</v>
      </c>
      <c r="DF13" s="98" t="n">
        <v>1.4015E-006</v>
      </c>
      <c r="DG13" s="98" t="n">
        <v>1.354E-006</v>
      </c>
      <c r="DH13" s="98" t="n">
        <v>1.308E-006</v>
      </c>
      <c r="DI13" s="98" t="n">
        <v>1.2636E-006</v>
      </c>
      <c r="DJ13" s="98" t="n">
        <v>1.2207E-006</v>
      </c>
      <c r="DK13" s="98" t="n">
        <v>1.1793E-006</v>
      </c>
      <c r="DL13" s="98" t="n">
        <v>1.1393E-006</v>
      </c>
      <c r="DM13" s="98" t="n">
        <v>1.1006E-006</v>
      </c>
      <c r="DN13" s="98" t="n">
        <v>1.0632E-006</v>
      </c>
      <c r="DO13" s="98" t="n">
        <v>1.0271E-006</v>
      </c>
      <c r="DP13" s="98" t="n">
        <v>9.923E-007</v>
      </c>
      <c r="DQ13" s="98" t="n">
        <v>9.586E-007</v>
      </c>
      <c r="DR13" s="98" t="n">
        <v>9.26E-007</v>
      </c>
      <c r="DS13" s="98" t="n">
        <v>8.946E-007</v>
      </c>
      <c r="DT13" s="98" t="n">
        <v>8.642E-007</v>
      </c>
      <c r="DU13" s="98" t="n">
        <v>8.349E-007</v>
      </c>
      <c r="DV13" s="98" t="n">
        <v>8.066E-007</v>
      </c>
      <c r="DW13" s="98" t="n">
        <v>7.792E-007</v>
      </c>
      <c r="DX13" s="98" t="n">
        <v>7.527E-007</v>
      </c>
      <c r="DY13" s="98" t="n">
        <v>7.272E-007</v>
      </c>
      <c r="DZ13" s="98" t="n">
        <v>7.025E-007</v>
      </c>
      <c r="EA13" s="98" t="n">
        <v>6.787E-007</v>
      </c>
      <c r="EB13" s="98" t="n">
        <v>6.556E-007</v>
      </c>
      <c r="EC13" s="98" t="n">
        <v>6.334E-007</v>
      </c>
      <c r="ED13" s="98" t="n">
        <v>6.119E-007</v>
      </c>
      <c r="EE13" s="98" t="n">
        <v>5.911E-007</v>
      </c>
      <c r="EF13" s="98" t="n">
        <v>5.71E-007</v>
      </c>
      <c r="EG13" s="98" t="n">
        <v>5.517E-007</v>
      </c>
      <c r="EH13" s="98" t="n">
        <v>5.329E-007</v>
      </c>
      <c r="EI13" s="98" t="n">
        <v>5.148E-007</v>
      </c>
      <c r="EJ13" s="98" t="n">
        <v>4.974E-007</v>
      </c>
      <c r="EK13" s="98" t="n">
        <v>4.805E-007</v>
      </c>
      <c r="EL13" s="98" t="n">
        <v>4.642E-007</v>
      </c>
      <c r="EM13" s="98" t="n">
        <v>4.484E-007</v>
      </c>
      <c r="EN13" s="98" t="n">
        <v>4.332E-007</v>
      </c>
      <c r="EO13" s="98" t="n">
        <v>4.185E-007</v>
      </c>
      <c r="EP13" s="98" t="n">
        <v>4.043E-007</v>
      </c>
      <c r="EQ13" s="98" t="n">
        <v>3.906E-007</v>
      </c>
      <c r="ER13" s="98" t="n">
        <v>3.773E-007</v>
      </c>
      <c r="ES13" s="98" t="n">
        <v>3.645E-007</v>
      </c>
      <c r="ET13" s="98" t="n">
        <v>3.521E-007</v>
      </c>
      <c r="EU13" s="98" t="n">
        <v>3.402E-007</v>
      </c>
      <c r="EV13" s="98" t="n">
        <v>3.286E-007</v>
      </c>
      <c r="EW13" s="98" t="n">
        <v>3.175E-007</v>
      </c>
      <c r="EX13" s="98" t="n">
        <v>3.067E-007</v>
      </c>
      <c r="EY13" s="98" t="n">
        <v>2.963E-007</v>
      </c>
      <c r="EZ13" s="98" t="n">
        <v>2.862E-007</v>
      </c>
      <c r="FA13" s="98" t="n">
        <v>2.765E-007</v>
      </c>
      <c r="FB13" s="98" t="n">
        <v>2.671E-007</v>
      </c>
      <c r="FC13" s="98" t="n">
        <v>2.581E-007</v>
      </c>
      <c r="FD13" s="98" t="n">
        <v>2.493E-007</v>
      </c>
      <c r="FE13" s="98" t="n">
        <v>2.408E-007</v>
      </c>
      <c r="FF13" s="98" t="n">
        <v>2.327E-007</v>
      </c>
      <c r="FG13" s="98" t="n">
        <v>2.248E-007</v>
      </c>
      <c r="FH13" s="98" t="n">
        <v>2.171E-007</v>
      </c>
      <c r="FI13" s="98" t="n">
        <v>2.098E-007</v>
      </c>
      <c r="FJ13" s="98" t="n">
        <v>2.026E-007</v>
      </c>
      <c r="FK13" s="98" t="n">
        <v>1.958E-007</v>
      </c>
      <c r="FL13" s="98" t="n">
        <v>1.891E-007</v>
      </c>
      <c r="FM13" s="98" t="n">
        <v>1.827E-007</v>
      </c>
      <c r="FN13" s="98" t="n">
        <v>1.765E-007</v>
      </c>
      <c r="FO13" s="98" t="n">
        <v>1.705E-007</v>
      </c>
      <c r="FP13" s="98" t="n">
        <v>1.647E-007</v>
      </c>
      <c r="FQ13" s="98" t="n">
        <v>1.591E-007</v>
      </c>
    </row>
    <row r="14" customFormat="false" ht="15" hidden="false" customHeight="true" outlineLevel="0" collapsed="false">
      <c r="A14" s="97" t="n">
        <v>12</v>
      </c>
      <c r="B14" s="98" t="n">
        <v>7.07037E-005</v>
      </c>
      <c r="C14" s="98" t="n">
        <v>6.92996E-005</v>
      </c>
      <c r="D14" s="98" t="n">
        <v>6.78609E-005</v>
      </c>
      <c r="E14" s="98" t="n">
        <v>6.63957E-005</v>
      </c>
      <c r="F14" s="98" t="n">
        <v>6.49113E-005</v>
      </c>
      <c r="G14" s="98" t="n">
        <v>6.34141E-005</v>
      </c>
      <c r="H14" s="98" t="n">
        <v>6.19101E-005</v>
      </c>
      <c r="I14" s="98" t="n">
        <v>6.04044E-005</v>
      </c>
      <c r="J14" s="98" t="n">
        <v>5.89018E-005</v>
      </c>
      <c r="K14" s="98" t="n">
        <v>5.74063E-005</v>
      </c>
      <c r="L14" s="98" t="n">
        <v>5.59217E-005</v>
      </c>
      <c r="M14" s="98" t="n">
        <v>5.44509E-005</v>
      </c>
      <c r="N14" s="98" t="n">
        <v>5.29969E-005</v>
      </c>
      <c r="O14" s="98" t="n">
        <v>5.1562E-005</v>
      </c>
      <c r="P14" s="98" t="n">
        <v>5.01482E-005</v>
      </c>
      <c r="Q14" s="98" t="n">
        <v>4.87572E-005</v>
      </c>
      <c r="R14" s="98" t="n">
        <v>4.73905E-005</v>
      </c>
      <c r="S14" s="98" t="n">
        <v>4.60493E-005</v>
      </c>
      <c r="T14" s="98" t="n">
        <v>4.47346E-005</v>
      </c>
      <c r="U14" s="98" t="n">
        <v>4.34471E-005</v>
      </c>
      <c r="V14" s="98" t="n">
        <v>4.21874E-005</v>
      </c>
      <c r="W14" s="98" t="n">
        <v>4.09559E-005</v>
      </c>
      <c r="X14" s="98" t="n">
        <v>3.97529E-005</v>
      </c>
      <c r="Y14" s="98" t="n">
        <v>3.85786E-005</v>
      </c>
      <c r="Z14" s="98" t="n">
        <v>3.74331E-005</v>
      </c>
      <c r="AA14" s="98" t="n">
        <v>3.63162E-005</v>
      </c>
      <c r="AB14" s="98" t="n">
        <v>3.52278E-005</v>
      </c>
      <c r="AC14" s="98" t="n">
        <v>3.41678E-005</v>
      </c>
      <c r="AD14" s="98" t="n">
        <v>3.31358E-005</v>
      </c>
      <c r="AE14" s="98" t="n">
        <v>3.21315E-005</v>
      </c>
      <c r="AF14" s="98" t="n">
        <v>3.11546E-005</v>
      </c>
      <c r="AG14" s="98" t="n">
        <v>3.02047E-005</v>
      </c>
      <c r="AH14" s="98" t="n">
        <v>2.92812E-005</v>
      </c>
      <c r="AI14" s="98" t="n">
        <v>2.83838E-005</v>
      </c>
      <c r="AJ14" s="98" t="n">
        <v>2.75118E-005</v>
      </c>
      <c r="AK14" s="98" t="n">
        <v>2.66649E-005</v>
      </c>
      <c r="AL14" s="98" t="n">
        <v>2.58425E-005</v>
      </c>
      <c r="AM14" s="98" t="n">
        <v>2.50441E-005</v>
      </c>
      <c r="AN14" s="98" t="n">
        <v>2.4269E-005</v>
      </c>
      <c r="AO14" s="98" t="n">
        <v>2.35168E-005</v>
      </c>
      <c r="AP14" s="98" t="n">
        <v>2.27869E-005</v>
      </c>
      <c r="AQ14" s="98" t="n">
        <v>2.20787E-005</v>
      </c>
      <c r="AR14" s="98" t="n">
        <v>2.13917E-005</v>
      </c>
      <c r="AS14" s="98" t="n">
        <v>2.07254E-005</v>
      </c>
      <c r="AT14" s="98" t="n">
        <v>2.00792E-005</v>
      </c>
      <c r="AU14" s="98" t="n">
        <v>1.94525E-005</v>
      </c>
      <c r="AV14" s="98" t="n">
        <v>1.88449E-005</v>
      </c>
      <c r="AW14" s="98" t="n">
        <v>1.82558E-005</v>
      </c>
      <c r="AX14" s="98" t="n">
        <v>1.76846E-005</v>
      </c>
      <c r="AY14" s="98" t="n">
        <v>1.7131E-005</v>
      </c>
      <c r="AZ14" s="98" t="n">
        <v>1.65944E-005</v>
      </c>
      <c r="BA14" s="98" t="n">
        <v>1.60743E-005</v>
      </c>
      <c r="BB14" s="98" t="n">
        <v>1.55702E-005</v>
      </c>
      <c r="BC14" s="98" t="n">
        <v>1.50817E-005</v>
      </c>
      <c r="BD14" s="98" t="n">
        <v>1.46083E-005</v>
      </c>
      <c r="BE14" s="98" t="n">
        <v>1.41496E-005</v>
      </c>
      <c r="BF14" s="98" t="n">
        <v>1.37051E-005</v>
      </c>
      <c r="BG14" s="98" t="n">
        <v>1.32744E-005</v>
      </c>
      <c r="BH14" s="98" t="n">
        <v>1.28571E-005</v>
      </c>
      <c r="BI14" s="98" t="n">
        <v>1.24528E-005</v>
      </c>
      <c r="BJ14" s="98" t="n">
        <v>1.20612E-005</v>
      </c>
      <c r="BK14" s="98" t="n">
        <v>1.16817E-005</v>
      </c>
      <c r="BL14" s="98" t="n">
        <v>1.13141E-005</v>
      </c>
      <c r="BM14" s="98" t="n">
        <v>1.0958E-005</v>
      </c>
      <c r="BN14" s="98" t="n">
        <v>1.0613E-005</v>
      </c>
      <c r="BO14" s="98" t="n">
        <v>1.02788E-005</v>
      </c>
      <c r="BP14" s="98" t="n">
        <v>9.9551E-006</v>
      </c>
      <c r="BQ14" s="98" t="n">
        <v>9.6415E-006</v>
      </c>
      <c r="BR14" s="98" t="n">
        <v>9.3378E-006</v>
      </c>
      <c r="BS14" s="98" t="n">
        <v>9.0435E-006</v>
      </c>
      <c r="BT14" s="98" t="n">
        <v>8.7586E-006</v>
      </c>
      <c r="BU14" s="98" t="n">
        <v>8.4825E-006</v>
      </c>
      <c r="BV14" s="98" t="n">
        <v>8.2152E-006</v>
      </c>
      <c r="BW14" s="98" t="n">
        <v>7.9562E-006</v>
      </c>
      <c r="BX14" s="98" t="n">
        <v>7.7054E-006</v>
      </c>
      <c r="BY14" s="98" t="n">
        <v>7.4625E-006</v>
      </c>
      <c r="BZ14" s="98" t="n">
        <v>7.2272E-006</v>
      </c>
      <c r="CA14" s="98" t="n">
        <v>6.9993E-006</v>
      </c>
      <c r="CB14" s="98" t="n">
        <v>6.7786E-006</v>
      </c>
      <c r="CC14" s="98" t="n">
        <v>6.5648E-006</v>
      </c>
      <c r="CD14" s="98" t="n">
        <v>6.3578E-006</v>
      </c>
      <c r="CE14" s="98" t="n">
        <v>6.1572E-006</v>
      </c>
      <c r="CF14" s="98" t="n">
        <v>5.963E-006</v>
      </c>
      <c r="CG14" s="98" t="n">
        <v>5.7749E-006</v>
      </c>
      <c r="CH14" s="98" t="n">
        <v>5.5928E-006</v>
      </c>
      <c r="CI14" s="98" t="n">
        <v>5.4163E-006</v>
      </c>
      <c r="CJ14" s="98" t="n">
        <v>5.2455E-006</v>
      </c>
      <c r="CK14" s="98" t="n">
        <v>5.08E-006</v>
      </c>
      <c r="CL14" s="98" t="n">
        <v>4.9197E-006</v>
      </c>
      <c r="CM14" s="98" t="n">
        <v>4.7645E-006</v>
      </c>
      <c r="CN14" s="98" t="n">
        <v>4.6142E-006</v>
      </c>
      <c r="CO14" s="98" t="n">
        <v>4.4686E-006</v>
      </c>
      <c r="CP14" s="98" t="n">
        <v>4.3276E-006</v>
      </c>
      <c r="CQ14" s="98" t="n">
        <v>4.1911E-006</v>
      </c>
      <c r="CR14" s="98" t="n">
        <v>4.0588E-006</v>
      </c>
      <c r="CS14" s="98" t="n">
        <v>3.9308E-006</v>
      </c>
      <c r="CT14" s="98" t="n">
        <v>3.8067E-006</v>
      </c>
      <c r="CU14" s="98" t="n">
        <v>3.6866E-006</v>
      </c>
      <c r="CV14" s="98" t="n">
        <v>3.5703E-006</v>
      </c>
      <c r="CW14" s="98" t="n">
        <v>3.4576E-006</v>
      </c>
      <c r="CX14" s="98" t="n">
        <v>3.3485E-006</v>
      </c>
      <c r="CY14" s="98" t="n">
        <v>3.2429E-006</v>
      </c>
      <c r="CZ14" s="98" t="n">
        <v>3.1405E-006</v>
      </c>
      <c r="DA14" s="98" t="n">
        <v>3.0414E-006</v>
      </c>
      <c r="DB14" s="98" t="n">
        <v>2.9454E-006</v>
      </c>
      <c r="DC14" s="98" t="n">
        <v>2.8525E-006</v>
      </c>
      <c r="DD14" s="98" t="n">
        <v>2.7625E-006</v>
      </c>
      <c r="DE14" s="98" t="n">
        <v>2.6753E-006</v>
      </c>
      <c r="DF14" s="98" t="n">
        <v>2.5909E-006</v>
      </c>
      <c r="DG14" s="98" t="n">
        <v>2.5091E-006</v>
      </c>
      <c r="DH14" s="98" t="n">
        <v>2.4299E-006</v>
      </c>
      <c r="DI14" s="98" t="n">
        <v>2.3533E-006</v>
      </c>
      <c r="DJ14" s="98" t="n">
        <v>2.279E-006</v>
      </c>
      <c r="DK14" s="98" t="n">
        <v>2.2071E-006</v>
      </c>
      <c r="DL14" s="98" t="n">
        <v>2.1374E-006</v>
      </c>
      <c r="DM14" s="98" t="n">
        <v>2.07E-006</v>
      </c>
      <c r="DN14" s="98" t="n">
        <v>2.0046E-006</v>
      </c>
      <c r="DO14" s="98" t="n">
        <v>1.9414E-006</v>
      </c>
      <c r="DP14" s="98" t="n">
        <v>1.8801E-006</v>
      </c>
      <c r="DQ14" s="98" t="n">
        <v>1.8208E-006</v>
      </c>
      <c r="DR14" s="98" t="n">
        <v>1.7633E-006</v>
      </c>
      <c r="DS14" s="98" t="n">
        <v>1.7077E-006</v>
      </c>
      <c r="DT14" s="98" t="n">
        <v>1.6538E-006</v>
      </c>
      <c r="DU14" s="98" t="n">
        <v>1.6016E-006</v>
      </c>
      <c r="DV14" s="98" t="n">
        <v>1.551E-006</v>
      </c>
      <c r="DW14" s="98" t="n">
        <v>1.5021E-006</v>
      </c>
      <c r="DX14" s="98" t="n">
        <v>1.4547E-006</v>
      </c>
      <c r="DY14" s="98" t="n">
        <v>1.4088E-006</v>
      </c>
      <c r="DZ14" s="98" t="n">
        <v>1.3643E-006</v>
      </c>
      <c r="EA14" s="98" t="n">
        <v>1.3213E-006</v>
      </c>
      <c r="EB14" s="98" t="n">
        <v>1.2796E-006</v>
      </c>
      <c r="EC14" s="98" t="n">
        <v>1.2392E-006</v>
      </c>
      <c r="ED14" s="98" t="n">
        <v>1.2001E-006</v>
      </c>
      <c r="EE14" s="98" t="n">
        <v>1.1622E-006</v>
      </c>
      <c r="EF14" s="98" t="n">
        <v>1.1255E-006</v>
      </c>
      <c r="EG14" s="98" t="n">
        <v>1.09E-006</v>
      </c>
      <c r="EH14" s="98" t="n">
        <v>1.0556E-006</v>
      </c>
      <c r="EI14" s="98" t="n">
        <v>1.0223E-006</v>
      </c>
      <c r="EJ14" s="98" t="n">
        <v>9.9E-007</v>
      </c>
      <c r="EK14" s="98" t="n">
        <v>9.588E-007</v>
      </c>
      <c r="EL14" s="98" t="n">
        <v>9.285E-007</v>
      </c>
      <c r="EM14" s="98" t="n">
        <v>8.992E-007</v>
      </c>
      <c r="EN14" s="98" t="n">
        <v>8.708E-007</v>
      </c>
      <c r="EO14" s="98" t="n">
        <v>8.434E-007</v>
      </c>
      <c r="EP14" s="98" t="n">
        <v>8.167E-007</v>
      </c>
      <c r="EQ14" s="98" t="n">
        <v>7.91E-007</v>
      </c>
      <c r="ER14" s="98" t="n">
        <v>7.66E-007</v>
      </c>
      <c r="ES14" s="98" t="n">
        <v>7.418E-007</v>
      </c>
      <c r="ET14" s="98" t="n">
        <v>7.184E-007</v>
      </c>
      <c r="EU14" s="98" t="n">
        <v>6.957E-007</v>
      </c>
      <c r="EV14" s="98" t="n">
        <v>6.738E-007</v>
      </c>
      <c r="EW14" s="98" t="n">
        <v>6.525E-007</v>
      </c>
      <c r="EX14" s="98" t="n">
        <v>6.319E-007</v>
      </c>
      <c r="EY14" s="98" t="n">
        <v>6.12E-007</v>
      </c>
      <c r="EZ14" s="98" t="n">
        <v>5.927E-007</v>
      </c>
      <c r="FA14" s="98" t="n">
        <v>5.74E-007</v>
      </c>
      <c r="FB14" s="98" t="n">
        <v>5.558E-007</v>
      </c>
      <c r="FC14" s="98" t="n">
        <v>5.383E-007</v>
      </c>
      <c r="FD14" s="98" t="n">
        <v>5.213E-007</v>
      </c>
      <c r="FE14" s="98" t="n">
        <v>5.049E-007</v>
      </c>
      <c r="FF14" s="98" t="n">
        <v>4.889E-007</v>
      </c>
      <c r="FG14" s="98" t="n">
        <v>4.735E-007</v>
      </c>
      <c r="FH14" s="98" t="n">
        <v>4.586E-007</v>
      </c>
      <c r="FI14" s="98" t="n">
        <v>4.441E-007</v>
      </c>
      <c r="FJ14" s="98" t="n">
        <v>4.301E-007</v>
      </c>
      <c r="FK14" s="98" t="n">
        <v>4.165E-007</v>
      </c>
      <c r="FL14" s="98" t="n">
        <v>4.034E-007</v>
      </c>
      <c r="FM14" s="98" t="n">
        <v>3.906E-007</v>
      </c>
      <c r="FN14" s="98" t="n">
        <v>3.783E-007</v>
      </c>
      <c r="FO14" s="98" t="n">
        <v>3.664E-007</v>
      </c>
      <c r="FP14" s="98" t="n">
        <v>3.548E-007</v>
      </c>
      <c r="FQ14" s="98" t="n">
        <v>3.436E-007</v>
      </c>
    </row>
    <row r="15" customFormat="false" ht="15" hidden="false" customHeight="true" outlineLevel="0" collapsed="false">
      <c r="A15" s="97" t="n">
        <v>13</v>
      </c>
      <c r="B15" s="98" t="n">
        <v>8.54115E-005</v>
      </c>
      <c r="C15" s="98" t="n">
        <v>8.32316E-005</v>
      </c>
      <c r="D15" s="98" t="n">
        <v>8.10743E-005</v>
      </c>
      <c r="E15" s="98" t="n">
        <v>7.89431E-005</v>
      </c>
      <c r="F15" s="98" t="n">
        <v>7.68412E-005</v>
      </c>
      <c r="G15" s="98" t="n">
        <v>7.47712E-005</v>
      </c>
      <c r="H15" s="98" t="n">
        <v>7.27354E-005</v>
      </c>
      <c r="I15" s="98" t="n">
        <v>7.07356E-005</v>
      </c>
      <c r="J15" s="98" t="n">
        <v>6.87735E-005</v>
      </c>
      <c r="K15" s="98" t="n">
        <v>6.68501E-005</v>
      </c>
      <c r="L15" s="98" t="n">
        <v>6.49664E-005</v>
      </c>
      <c r="M15" s="98" t="n">
        <v>6.31233E-005</v>
      </c>
      <c r="N15" s="98" t="n">
        <v>6.13212E-005</v>
      </c>
      <c r="O15" s="98" t="n">
        <v>5.95604E-005</v>
      </c>
      <c r="P15" s="98" t="n">
        <v>5.7841E-005</v>
      </c>
      <c r="Q15" s="98" t="n">
        <v>5.61632E-005</v>
      </c>
      <c r="R15" s="98" t="n">
        <v>5.45267E-005</v>
      </c>
      <c r="S15" s="98" t="n">
        <v>5.29314E-005</v>
      </c>
      <c r="T15" s="98" t="n">
        <v>5.13769E-005</v>
      </c>
      <c r="U15" s="98" t="n">
        <v>4.98627E-005</v>
      </c>
      <c r="V15" s="98" t="n">
        <v>4.83885E-005</v>
      </c>
      <c r="W15" s="98" t="n">
        <v>4.69537E-005</v>
      </c>
      <c r="X15" s="98" t="n">
        <v>4.55576E-005</v>
      </c>
      <c r="Y15" s="98" t="n">
        <v>4.41996E-005</v>
      </c>
      <c r="Z15" s="98" t="n">
        <v>4.28791E-005</v>
      </c>
      <c r="AA15" s="98" t="n">
        <v>4.15953E-005</v>
      </c>
      <c r="AB15" s="98" t="n">
        <v>4.03475E-005</v>
      </c>
      <c r="AC15" s="98" t="n">
        <v>3.91349E-005</v>
      </c>
      <c r="AD15" s="98" t="n">
        <v>3.79569E-005</v>
      </c>
      <c r="AE15" s="98" t="n">
        <v>3.68125E-005</v>
      </c>
      <c r="AF15" s="98" t="n">
        <v>3.57011E-005</v>
      </c>
      <c r="AG15" s="98" t="n">
        <v>3.46219E-005</v>
      </c>
      <c r="AH15" s="98" t="n">
        <v>3.3574E-005</v>
      </c>
      <c r="AI15" s="98" t="n">
        <v>3.25566E-005</v>
      </c>
      <c r="AJ15" s="98" t="n">
        <v>3.15692E-005</v>
      </c>
      <c r="AK15" s="98" t="n">
        <v>3.06107E-005</v>
      </c>
      <c r="AL15" s="98" t="n">
        <v>2.96806E-005</v>
      </c>
      <c r="AM15" s="98" t="n">
        <v>2.8778E-005</v>
      </c>
      <c r="AN15" s="98" t="n">
        <v>2.79021E-005</v>
      </c>
      <c r="AO15" s="98" t="n">
        <v>2.70524E-005</v>
      </c>
      <c r="AP15" s="98" t="n">
        <v>2.6228E-005</v>
      </c>
      <c r="AQ15" s="98" t="n">
        <v>2.54283E-005</v>
      </c>
      <c r="AR15" s="98" t="n">
        <v>2.46526E-005</v>
      </c>
      <c r="AS15" s="98" t="n">
        <v>2.39001E-005</v>
      </c>
      <c r="AT15" s="98" t="n">
        <v>2.31703E-005</v>
      </c>
      <c r="AU15" s="98" t="n">
        <v>2.24624E-005</v>
      </c>
      <c r="AV15" s="98" t="n">
        <v>2.17759E-005</v>
      </c>
      <c r="AW15" s="98" t="n">
        <v>2.11102E-005</v>
      </c>
      <c r="AX15" s="98" t="n">
        <v>2.04646E-005</v>
      </c>
      <c r="AY15" s="98" t="n">
        <v>1.98385E-005</v>
      </c>
      <c r="AZ15" s="98" t="n">
        <v>1.92315E-005</v>
      </c>
      <c r="BA15" s="98" t="n">
        <v>1.86428E-005</v>
      </c>
      <c r="BB15" s="98" t="n">
        <v>1.8072E-005</v>
      </c>
      <c r="BC15" s="98" t="n">
        <v>1.75186E-005</v>
      </c>
      <c r="BD15" s="98" t="n">
        <v>1.6982E-005</v>
      </c>
      <c r="BE15" s="98" t="n">
        <v>1.64618E-005</v>
      </c>
      <c r="BF15" s="98" t="n">
        <v>1.59574E-005</v>
      </c>
      <c r="BG15" s="98" t="n">
        <v>1.54684E-005</v>
      </c>
      <c r="BH15" s="98" t="n">
        <v>1.49943E-005</v>
      </c>
      <c r="BI15" s="98" t="n">
        <v>1.45346E-005</v>
      </c>
      <c r="BJ15" s="98" t="n">
        <v>1.4089E-005</v>
      </c>
      <c r="BK15" s="98" t="n">
        <v>1.3657E-005</v>
      </c>
      <c r="BL15" s="98" t="n">
        <v>1.32382E-005</v>
      </c>
      <c r="BM15" s="98" t="n">
        <v>1.28323E-005</v>
      </c>
      <c r="BN15" s="98" t="n">
        <v>1.24387E-005</v>
      </c>
      <c r="BO15" s="98" t="n">
        <v>1.20571E-005</v>
      </c>
      <c r="BP15" s="98" t="n">
        <v>1.16873E-005</v>
      </c>
      <c r="BQ15" s="98" t="n">
        <v>1.13287E-005</v>
      </c>
      <c r="BR15" s="98" t="n">
        <v>1.09812E-005</v>
      </c>
      <c r="BS15" s="98" t="n">
        <v>1.06442E-005</v>
      </c>
      <c r="BT15" s="98" t="n">
        <v>1.03176E-005</v>
      </c>
      <c r="BU15" s="98" t="n">
        <v>1.0001E-005</v>
      </c>
      <c r="BV15" s="98" t="n">
        <v>9.6941E-006</v>
      </c>
      <c r="BW15" s="98" t="n">
        <v>9.3966E-006</v>
      </c>
      <c r="BX15" s="98" t="n">
        <v>9.1082E-006</v>
      </c>
      <c r="BY15" s="98" t="n">
        <v>8.8287E-006</v>
      </c>
      <c r="BZ15" s="98" t="n">
        <v>8.5577E-006</v>
      </c>
      <c r="CA15" s="98" t="n">
        <v>8.2951E-006</v>
      </c>
      <c r="CB15" s="98" t="n">
        <v>8.0405E-006</v>
      </c>
      <c r="CC15" s="98" t="n">
        <v>7.7937E-006</v>
      </c>
      <c r="CD15" s="98" t="n">
        <v>7.5544E-006</v>
      </c>
      <c r="CE15" s="98" t="n">
        <v>7.3225E-006</v>
      </c>
      <c r="CF15" s="98" t="n">
        <v>7.0977E-006</v>
      </c>
      <c r="CG15" s="98" t="n">
        <v>6.8799E-006</v>
      </c>
      <c r="CH15" s="98" t="n">
        <v>6.6687E-006</v>
      </c>
      <c r="CI15" s="98" t="n">
        <v>6.4639E-006</v>
      </c>
      <c r="CJ15" s="98" t="n">
        <v>6.2655E-006</v>
      </c>
      <c r="CK15" s="98" t="n">
        <v>6.0731E-006</v>
      </c>
      <c r="CL15" s="98" t="n">
        <v>5.8867E-006</v>
      </c>
      <c r="CM15" s="98" t="n">
        <v>5.706E-006</v>
      </c>
      <c r="CN15" s="98" t="n">
        <v>5.5308E-006</v>
      </c>
      <c r="CO15" s="98" t="n">
        <v>5.361E-006</v>
      </c>
      <c r="CP15" s="98" t="n">
        <v>5.1964E-006</v>
      </c>
      <c r="CQ15" s="98" t="n">
        <v>5.0369E-006</v>
      </c>
      <c r="CR15" s="98" t="n">
        <v>4.8822E-006</v>
      </c>
      <c r="CS15" s="98" t="n">
        <v>4.7323E-006</v>
      </c>
      <c r="CT15" s="98" t="n">
        <v>4.587E-006</v>
      </c>
      <c r="CU15" s="98" t="n">
        <v>4.4462E-006</v>
      </c>
      <c r="CV15" s="98" t="n">
        <v>4.3097E-006</v>
      </c>
      <c r="CW15" s="98" t="n">
        <v>4.1774E-006</v>
      </c>
      <c r="CX15" s="98" t="n">
        <v>4.0491E-006</v>
      </c>
      <c r="CY15" s="98" t="n">
        <v>3.9248E-006</v>
      </c>
      <c r="CZ15" s="98" t="n">
        <v>3.8043E-006</v>
      </c>
      <c r="DA15" s="98" t="n">
        <v>3.6875E-006</v>
      </c>
      <c r="DB15" s="98" t="n">
        <v>3.5742E-006</v>
      </c>
      <c r="DC15" s="98" t="n">
        <v>3.4645E-006</v>
      </c>
      <c r="DD15" s="98" t="n">
        <v>3.3581E-006</v>
      </c>
      <c r="DE15" s="98" t="n">
        <v>3.255E-006</v>
      </c>
      <c r="DF15" s="98" t="n">
        <v>3.1551E-006</v>
      </c>
      <c r="DG15" s="98" t="n">
        <v>3.0582E-006</v>
      </c>
      <c r="DH15" s="98" t="n">
        <v>2.9643E-006</v>
      </c>
      <c r="DI15" s="98" t="n">
        <v>2.8733E-006</v>
      </c>
      <c r="DJ15" s="98" t="n">
        <v>2.7851E-006</v>
      </c>
      <c r="DK15" s="98" t="n">
        <v>2.6995E-006</v>
      </c>
      <c r="DL15" s="98" t="n">
        <v>2.6167E-006</v>
      </c>
      <c r="DM15" s="98" t="n">
        <v>2.5363E-006</v>
      </c>
      <c r="DN15" s="98" t="n">
        <v>2.4584E-006</v>
      </c>
      <c r="DO15" s="98" t="n">
        <v>2.383E-006</v>
      </c>
      <c r="DP15" s="98" t="n">
        <v>2.3098E-006</v>
      </c>
      <c r="DQ15" s="98" t="n">
        <v>2.2389E-006</v>
      </c>
      <c r="DR15" s="98" t="n">
        <v>2.1701E-006</v>
      </c>
      <c r="DS15" s="98" t="n">
        <v>2.1035E-006</v>
      </c>
      <c r="DT15" s="98" t="n">
        <v>2.0389E-006</v>
      </c>
      <c r="DU15" s="98" t="n">
        <v>1.9763E-006</v>
      </c>
      <c r="DV15" s="98" t="n">
        <v>1.9156E-006</v>
      </c>
      <c r="DW15" s="98" t="n">
        <v>1.8568E-006</v>
      </c>
      <c r="DX15" s="98" t="n">
        <v>1.7998E-006</v>
      </c>
      <c r="DY15" s="98" t="n">
        <v>1.7445E-006</v>
      </c>
      <c r="DZ15" s="98" t="n">
        <v>1.6909E-006</v>
      </c>
      <c r="EA15" s="98" t="n">
        <v>1.639E-006</v>
      </c>
      <c r="EB15" s="98" t="n">
        <v>1.5887E-006</v>
      </c>
      <c r="EC15" s="98" t="n">
        <v>1.5399E-006</v>
      </c>
      <c r="ED15" s="98" t="n">
        <v>1.4926E-006</v>
      </c>
      <c r="EE15" s="98" t="n">
        <v>1.4468E-006</v>
      </c>
      <c r="EF15" s="98" t="n">
        <v>1.4024E-006</v>
      </c>
      <c r="EG15" s="98" t="n">
        <v>1.3593E-006</v>
      </c>
      <c r="EH15" s="98" t="n">
        <v>1.3176E-006</v>
      </c>
      <c r="EI15" s="98" t="n">
        <v>1.2771E-006</v>
      </c>
      <c r="EJ15" s="98" t="n">
        <v>1.2379E-006</v>
      </c>
      <c r="EK15" s="98" t="n">
        <v>1.1999E-006</v>
      </c>
      <c r="EL15" s="98" t="n">
        <v>1.1631E-006</v>
      </c>
      <c r="EM15" s="98" t="n">
        <v>1.1273E-006</v>
      </c>
      <c r="EN15" s="98" t="n">
        <v>1.0927E-006</v>
      </c>
      <c r="EO15" s="98" t="n">
        <v>1.0592E-006</v>
      </c>
      <c r="EP15" s="98" t="n">
        <v>1.0267E-006</v>
      </c>
      <c r="EQ15" s="98" t="n">
        <v>9.951E-007</v>
      </c>
      <c r="ER15" s="98" t="n">
        <v>9.646E-007</v>
      </c>
      <c r="ES15" s="98" t="n">
        <v>9.35E-007</v>
      </c>
      <c r="ET15" s="98" t="n">
        <v>9.062E-007</v>
      </c>
      <c r="EU15" s="98" t="n">
        <v>8.784E-007</v>
      </c>
      <c r="EV15" s="98" t="n">
        <v>8.514E-007</v>
      </c>
      <c r="EW15" s="98" t="n">
        <v>8.253E-007</v>
      </c>
      <c r="EX15" s="98" t="n">
        <v>8E-007</v>
      </c>
      <c r="EY15" s="98" t="n">
        <v>7.754E-007</v>
      </c>
      <c r="EZ15" s="98" t="n">
        <v>7.516E-007</v>
      </c>
      <c r="FA15" s="98" t="n">
        <v>7.285E-007</v>
      </c>
      <c r="FB15" s="98" t="n">
        <v>7.061E-007</v>
      </c>
      <c r="FC15" s="98" t="n">
        <v>6.845E-007</v>
      </c>
      <c r="FD15" s="98" t="n">
        <v>6.634E-007</v>
      </c>
      <c r="FE15" s="98" t="n">
        <v>6.431E-007</v>
      </c>
      <c r="FF15" s="98" t="n">
        <v>6.233E-007</v>
      </c>
      <c r="FG15" s="98" t="n">
        <v>6.042E-007</v>
      </c>
      <c r="FH15" s="98" t="n">
        <v>5.856E-007</v>
      </c>
      <c r="FI15" s="98" t="n">
        <v>5.677E-007</v>
      </c>
      <c r="FJ15" s="98" t="n">
        <v>5.502E-007</v>
      </c>
      <c r="FK15" s="98" t="n">
        <v>5.333E-007</v>
      </c>
      <c r="FL15" s="98" t="n">
        <v>5.17E-007</v>
      </c>
      <c r="FM15" s="98" t="n">
        <v>5.011E-007</v>
      </c>
      <c r="FN15" s="98" t="n">
        <v>4.857E-007</v>
      </c>
      <c r="FO15" s="98" t="n">
        <v>4.708E-007</v>
      </c>
      <c r="FP15" s="98" t="n">
        <v>4.563E-007</v>
      </c>
      <c r="FQ15" s="98" t="n">
        <v>4.423E-007</v>
      </c>
    </row>
    <row r="16" customFormat="false" ht="15" hidden="false" customHeight="true" outlineLevel="0" collapsed="false">
      <c r="A16" s="97" t="n">
        <v>14</v>
      </c>
      <c r="B16" s="98" t="n">
        <v>9.95082E-005</v>
      </c>
      <c r="C16" s="98" t="n">
        <v>9.70518E-005</v>
      </c>
      <c r="D16" s="98" t="n">
        <v>9.46209E-005</v>
      </c>
      <c r="E16" s="98" t="n">
        <v>9.22192E-005</v>
      </c>
      <c r="F16" s="98" t="n">
        <v>8.985E-005</v>
      </c>
      <c r="G16" s="98" t="n">
        <v>8.75159E-005</v>
      </c>
      <c r="H16" s="98" t="n">
        <v>8.52195E-005</v>
      </c>
      <c r="I16" s="98" t="n">
        <v>8.29626E-005</v>
      </c>
      <c r="J16" s="98" t="n">
        <v>8.07468E-005</v>
      </c>
      <c r="K16" s="98" t="n">
        <v>7.85735E-005</v>
      </c>
      <c r="L16" s="98" t="n">
        <v>7.64436E-005</v>
      </c>
      <c r="M16" s="98" t="n">
        <v>7.4358E-005</v>
      </c>
      <c r="N16" s="98" t="n">
        <v>7.23171E-005</v>
      </c>
      <c r="O16" s="98" t="n">
        <v>7.03213E-005</v>
      </c>
      <c r="P16" s="98" t="n">
        <v>6.83709E-005</v>
      </c>
      <c r="Q16" s="98" t="n">
        <v>6.64657E-005</v>
      </c>
      <c r="R16" s="98" t="n">
        <v>6.46058E-005</v>
      </c>
      <c r="S16" s="98" t="n">
        <v>6.27908E-005</v>
      </c>
      <c r="T16" s="98" t="n">
        <v>6.10205E-005</v>
      </c>
      <c r="U16" s="98" t="n">
        <v>5.92944E-005</v>
      </c>
      <c r="V16" s="98" t="n">
        <v>5.7612E-005</v>
      </c>
      <c r="W16" s="98" t="n">
        <v>5.59727E-005</v>
      </c>
      <c r="X16" s="98" t="n">
        <v>5.4376E-005</v>
      </c>
      <c r="Y16" s="98" t="n">
        <v>5.28211E-005</v>
      </c>
      <c r="Z16" s="98" t="n">
        <v>5.13074E-005</v>
      </c>
      <c r="AA16" s="98" t="n">
        <v>4.98341E-005</v>
      </c>
      <c r="AB16" s="98" t="n">
        <v>4.84004E-005</v>
      </c>
      <c r="AC16" s="98" t="n">
        <v>4.70056E-005</v>
      </c>
      <c r="AD16" s="98" t="n">
        <v>4.56488E-005</v>
      </c>
      <c r="AE16" s="98" t="n">
        <v>4.43293E-005</v>
      </c>
      <c r="AF16" s="98" t="n">
        <v>4.30462E-005</v>
      </c>
      <c r="AG16" s="98" t="n">
        <v>4.17987E-005</v>
      </c>
      <c r="AH16" s="98" t="n">
        <v>4.0586E-005</v>
      </c>
      <c r="AI16" s="98" t="n">
        <v>3.94072E-005</v>
      </c>
      <c r="AJ16" s="98" t="n">
        <v>3.82615E-005</v>
      </c>
      <c r="AK16" s="98" t="n">
        <v>3.71481E-005</v>
      </c>
      <c r="AL16" s="98" t="n">
        <v>3.60663E-005</v>
      </c>
      <c r="AM16" s="98" t="n">
        <v>3.50151E-005</v>
      </c>
      <c r="AN16" s="98" t="n">
        <v>3.39939E-005</v>
      </c>
      <c r="AO16" s="98" t="n">
        <v>3.30018E-005</v>
      </c>
      <c r="AP16" s="98" t="n">
        <v>3.20381E-005</v>
      </c>
      <c r="AQ16" s="98" t="n">
        <v>3.1102E-005</v>
      </c>
      <c r="AR16" s="98" t="n">
        <v>3.01927E-005</v>
      </c>
      <c r="AS16" s="98" t="n">
        <v>2.93097E-005</v>
      </c>
      <c r="AT16" s="98" t="n">
        <v>2.84521E-005</v>
      </c>
      <c r="AU16" s="98" t="n">
        <v>2.76192E-005</v>
      </c>
      <c r="AV16" s="98" t="n">
        <v>2.68105E-005</v>
      </c>
      <c r="AW16" s="98" t="n">
        <v>2.60251E-005</v>
      </c>
      <c r="AX16" s="98" t="n">
        <v>2.52625E-005</v>
      </c>
      <c r="AY16" s="98" t="n">
        <v>2.45221E-005</v>
      </c>
      <c r="AZ16" s="98" t="n">
        <v>2.38031E-005</v>
      </c>
      <c r="BA16" s="98" t="n">
        <v>2.31051E-005</v>
      </c>
      <c r="BB16" s="98" t="n">
        <v>2.24274E-005</v>
      </c>
      <c r="BC16" s="98" t="n">
        <v>2.17694E-005</v>
      </c>
      <c r="BD16" s="98" t="n">
        <v>2.11306E-005</v>
      </c>
      <c r="BE16" s="98" t="n">
        <v>2.05104E-005</v>
      </c>
      <c r="BF16" s="98" t="n">
        <v>1.99083E-005</v>
      </c>
      <c r="BG16" s="98" t="n">
        <v>1.93238E-005</v>
      </c>
      <c r="BH16" s="98" t="n">
        <v>1.87564E-005</v>
      </c>
      <c r="BI16" s="98" t="n">
        <v>1.82056E-005</v>
      </c>
      <c r="BJ16" s="98" t="n">
        <v>1.76709E-005</v>
      </c>
      <c r="BK16" s="98" t="n">
        <v>1.71518E-005</v>
      </c>
      <c r="BL16" s="98" t="n">
        <v>1.66479E-005</v>
      </c>
      <c r="BM16" s="98" t="n">
        <v>1.61588E-005</v>
      </c>
      <c r="BN16" s="98" t="n">
        <v>1.5684E-005</v>
      </c>
      <c r="BO16" s="98" t="n">
        <v>1.52232E-005</v>
      </c>
      <c r="BP16" s="98" t="n">
        <v>1.47758E-005</v>
      </c>
      <c r="BQ16" s="98" t="n">
        <v>1.43415E-005</v>
      </c>
      <c r="BR16" s="98" t="n">
        <v>1.392E-005</v>
      </c>
      <c r="BS16" s="98" t="n">
        <v>1.35109E-005</v>
      </c>
      <c r="BT16" s="98" t="n">
        <v>1.31137E-005</v>
      </c>
      <c r="BU16" s="98" t="n">
        <v>1.27282E-005</v>
      </c>
      <c r="BV16" s="98" t="n">
        <v>1.23541E-005</v>
      </c>
      <c r="BW16" s="98" t="n">
        <v>1.19909E-005</v>
      </c>
      <c r="BX16" s="98" t="n">
        <v>1.16383E-005</v>
      </c>
      <c r="BY16" s="98" t="n">
        <v>1.12962E-005</v>
      </c>
      <c r="BZ16" s="98" t="n">
        <v>1.0964E-005</v>
      </c>
      <c r="CA16" s="98" t="n">
        <v>1.06417E-005</v>
      </c>
      <c r="CB16" s="98" t="n">
        <v>1.03288E-005</v>
      </c>
      <c r="CC16" s="98" t="n">
        <v>1.0025E-005</v>
      </c>
      <c r="CD16" s="98" t="n">
        <v>9.7303E-006</v>
      </c>
      <c r="CE16" s="98" t="n">
        <v>9.4441E-006</v>
      </c>
      <c r="CF16" s="98" t="n">
        <v>9.1664E-006</v>
      </c>
      <c r="CG16" s="98" t="n">
        <v>8.8969E-006</v>
      </c>
      <c r="CH16" s="98" t="n">
        <v>8.6352E-006</v>
      </c>
      <c r="CI16" s="98" t="n">
        <v>8.3813E-006</v>
      </c>
      <c r="CJ16" s="98" t="n">
        <v>8.1348E-006</v>
      </c>
      <c r="CK16" s="98" t="n">
        <v>7.8956E-006</v>
      </c>
      <c r="CL16" s="98" t="n">
        <v>7.6634E-006</v>
      </c>
      <c r="CM16" s="98" t="n">
        <v>7.438E-006</v>
      </c>
      <c r="CN16" s="98" t="n">
        <v>7.2192E-006</v>
      </c>
      <c r="CO16" s="98" t="n">
        <v>7.0069E-006</v>
      </c>
      <c r="CP16" s="98" t="n">
        <v>6.8008E-006</v>
      </c>
      <c r="CQ16" s="98" t="n">
        <v>6.6008E-006</v>
      </c>
      <c r="CR16" s="98" t="n">
        <v>6.4067E-006</v>
      </c>
      <c r="CS16" s="98" t="n">
        <v>6.2182E-006</v>
      </c>
      <c r="CT16" s="98" t="n">
        <v>6.0354E-006</v>
      </c>
      <c r="CU16" s="98" t="n">
        <v>5.8578E-006</v>
      </c>
      <c r="CV16" s="98" t="n">
        <v>5.6856E-006</v>
      </c>
      <c r="CW16" s="98" t="n">
        <v>5.5183E-006</v>
      </c>
      <c r="CX16" s="98" t="n">
        <v>5.356E-006</v>
      </c>
      <c r="CY16" s="98" t="n">
        <v>5.1985E-006</v>
      </c>
      <c r="CZ16" s="98" t="n">
        <v>5.0456E-006</v>
      </c>
      <c r="DA16" s="98" t="n">
        <v>4.8972E-006</v>
      </c>
      <c r="DB16" s="98" t="n">
        <v>4.7532E-006</v>
      </c>
      <c r="DC16" s="98" t="n">
        <v>4.6133E-006</v>
      </c>
      <c r="DD16" s="98" t="n">
        <v>4.4777E-006</v>
      </c>
      <c r="DE16" s="98" t="n">
        <v>4.346E-006</v>
      </c>
      <c r="DF16" s="98" t="n">
        <v>4.2181E-006</v>
      </c>
      <c r="DG16" s="98" t="n">
        <v>4.0941E-006</v>
      </c>
      <c r="DH16" s="98" t="n">
        <v>3.9736E-006</v>
      </c>
      <c r="DI16" s="98" t="n">
        <v>3.8568E-006</v>
      </c>
      <c r="DJ16" s="98" t="n">
        <v>3.7433E-006</v>
      </c>
      <c r="DK16" s="98" t="n">
        <v>3.6332E-006</v>
      </c>
      <c r="DL16" s="98" t="n">
        <v>3.5264E-006</v>
      </c>
      <c r="DM16" s="98" t="n">
        <v>3.4226E-006</v>
      </c>
      <c r="DN16" s="98" t="n">
        <v>3.322E-006</v>
      </c>
      <c r="DO16" s="98" t="n">
        <v>3.2242E-006</v>
      </c>
      <c r="DP16" s="98" t="n">
        <v>3.1294E-006</v>
      </c>
      <c r="DQ16" s="98" t="n">
        <v>3.0374E-006</v>
      </c>
      <c r="DR16" s="98" t="n">
        <v>2.948E-006</v>
      </c>
      <c r="DS16" s="98" t="n">
        <v>2.8613E-006</v>
      </c>
      <c r="DT16" s="98" t="n">
        <v>2.7771E-006</v>
      </c>
      <c r="DU16" s="98" t="n">
        <v>2.6955E-006</v>
      </c>
      <c r="DV16" s="98" t="n">
        <v>2.6162E-006</v>
      </c>
      <c r="DW16" s="98" t="n">
        <v>2.5392E-006</v>
      </c>
      <c r="DX16" s="98" t="n">
        <v>2.4645E-006</v>
      </c>
      <c r="DY16" s="98" t="n">
        <v>2.392E-006</v>
      </c>
      <c r="DZ16" s="98" t="n">
        <v>2.3217E-006</v>
      </c>
      <c r="EA16" s="98" t="n">
        <v>2.2534E-006</v>
      </c>
      <c r="EB16" s="98" t="n">
        <v>2.1871E-006</v>
      </c>
      <c r="EC16" s="98" t="n">
        <v>2.1228E-006</v>
      </c>
      <c r="ED16" s="98" t="n">
        <v>2.0603E-006</v>
      </c>
      <c r="EE16" s="98" t="n">
        <v>1.9997E-006</v>
      </c>
      <c r="EF16" s="98" t="n">
        <v>1.9409E-006</v>
      </c>
      <c r="EG16" s="98" t="n">
        <v>1.8838E-006</v>
      </c>
      <c r="EH16" s="98" t="n">
        <v>1.8284E-006</v>
      </c>
      <c r="EI16" s="98" t="n">
        <v>1.7746E-006</v>
      </c>
      <c r="EJ16" s="98" t="n">
        <v>1.7224E-006</v>
      </c>
      <c r="EK16" s="98" t="n">
        <v>1.6718E-006</v>
      </c>
      <c r="EL16" s="98" t="n">
        <v>1.6226E-006</v>
      </c>
      <c r="EM16" s="98" t="n">
        <v>1.5749E-006</v>
      </c>
      <c r="EN16" s="98" t="n">
        <v>1.5286E-006</v>
      </c>
      <c r="EO16" s="98" t="n">
        <v>1.4836E-006</v>
      </c>
      <c r="EP16" s="98" t="n">
        <v>1.44E-006</v>
      </c>
      <c r="EQ16" s="98" t="n">
        <v>1.3976E-006</v>
      </c>
      <c r="ER16" s="98" t="n">
        <v>1.3565E-006</v>
      </c>
      <c r="ES16" s="98" t="n">
        <v>1.3166E-006</v>
      </c>
      <c r="ET16" s="98" t="n">
        <v>1.2779E-006</v>
      </c>
      <c r="EU16" s="98" t="n">
        <v>1.2403E-006</v>
      </c>
      <c r="EV16" s="98" t="n">
        <v>1.2038E-006</v>
      </c>
      <c r="EW16" s="98" t="n">
        <v>1.1684E-006</v>
      </c>
      <c r="EX16" s="98" t="n">
        <v>1.134E-006</v>
      </c>
      <c r="EY16" s="98" t="n">
        <v>1.1007E-006</v>
      </c>
      <c r="EZ16" s="98" t="n">
        <v>1.0683E-006</v>
      </c>
      <c r="FA16" s="98" t="n">
        <v>1.0369E-006</v>
      </c>
      <c r="FB16" s="98" t="n">
        <v>1.0064E-006</v>
      </c>
      <c r="FC16" s="98" t="n">
        <v>9.768E-007</v>
      </c>
      <c r="FD16" s="98" t="n">
        <v>9.48E-007</v>
      </c>
      <c r="FE16" s="98" t="n">
        <v>9.202E-007</v>
      </c>
      <c r="FF16" s="98" t="n">
        <v>8.931E-007</v>
      </c>
      <c r="FG16" s="98" t="n">
        <v>8.668E-007</v>
      </c>
      <c r="FH16" s="98" t="n">
        <v>8.413E-007</v>
      </c>
      <c r="FI16" s="98" t="n">
        <v>8.166E-007</v>
      </c>
      <c r="FJ16" s="98" t="n">
        <v>7.926E-007</v>
      </c>
      <c r="FK16" s="98" t="n">
        <v>7.692E-007</v>
      </c>
      <c r="FL16" s="98" t="n">
        <v>7.466E-007</v>
      </c>
      <c r="FM16" s="98" t="n">
        <v>7.247E-007</v>
      </c>
      <c r="FN16" s="98" t="n">
        <v>7.033E-007</v>
      </c>
      <c r="FO16" s="98" t="n">
        <v>6.827E-007</v>
      </c>
      <c r="FP16" s="98" t="n">
        <v>6.626E-007</v>
      </c>
      <c r="FQ16" s="98" t="n">
        <v>6.431E-007</v>
      </c>
    </row>
    <row r="17" customFormat="false" ht="15" hidden="false" customHeight="true" outlineLevel="0" collapsed="false">
      <c r="A17" s="97" t="n">
        <v>15</v>
      </c>
      <c r="B17" s="98" t="n">
        <v>0.0001248119</v>
      </c>
      <c r="C17" s="98" t="n">
        <v>0.0001217982</v>
      </c>
      <c r="D17" s="98" t="n">
        <v>0.0001188155</v>
      </c>
      <c r="E17" s="98" t="n">
        <v>0.0001158684</v>
      </c>
      <c r="F17" s="98" t="n">
        <v>0.0001129607</v>
      </c>
      <c r="G17" s="98" t="n">
        <v>0.0001100954</v>
      </c>
      <c r="H17" s="98" t="n">
        <v>0.0001072755</v>
      </c>
      <c r="I17" s="98" t="n">
        <v>0.0001045032</v>
      </c>
      <c r="J17" s="98" t="n">
        <v>0.0001017805</v>
      </c>
      <c r="K17" s="98" t="n">
        <v>9.91087E-005</v>
      </c>
      <c r="L17" s="98" t="n">
        <v>9.64892E-005</v>
      </c>
      <c r="M17" s="98" t="n">
        <v>9.39229E-005</v>
      </c>
      <c r="N17" s="98" t="n">
        <v>9.14103E-005</v>
      </c>
      <c r="O17" s="98" t="n">
        <v>8.8952E-005</v>
      </c>
      <c r="P17" s="98" t="n">
        <v>8.65481E-005</v>
      </c>
      <c r="Q17" s="98" t="n">
        <v>8.41987E-005</v>
      </c>
      <c r="R17" s="98" t="n">
        <v>8.19037E-005</v>
      </c>
      <c r="S17" s="98" t="n">
        <v>7.96627E-005</v>
      </c>
      <c r="T17" s="98" t="n">
        <v>7.74754E-005</v>
      </c>
      <c r="U17" s="98" t="n">
        <v>7.53414E-005</v>
      </c>
      <c r="V17" s="98" t="n">
        <v>7.32601E-005</v>
      </c>
      <c r="W17" s="98" t="n">
        <v>7.12307E-005</v>
      </c>
      <c r="X17" s="98" t="n">
        <v>6.92526E-005</v>
      </c>
      <c r="Y17" s="98" t="n">
        <v>6.7325E-005</v>
      </c>
      <c r="Z17" s="98" t="n">
        <v>6.54471E-005</v>
      </c>
      <c r="AA17" s="98" t="n">
        <v>6.3618E-005</v>
      </c>
      <c r="AB17" s="98" t="n">
        <v>6.18367E-005</v>
      </c>
      <c r="AC17" s="98" t="n">
        <v>6.01025E-005</v>
      </c>
      <c r="AD17" s="98" t="n">
        <v>5.84144E-005</v>
      </c>
      <c r="AE17" s="98" t="n">
        <v>5.67713E-005</v>
      </c>
      <c r="AF17" s="98" t="n">
        <v>5.51724E-005</v>
      </c>
      <c r="AG17" s="98" t="n">
        <v>5.36166E-005</v>
      </c>
      <c r="AH17" s="98" t="n">
        <v>5.2103E-005</v>
      </c>
      <c r="AI17" s="98" t="n">
        <v>5.06307E-005</v>
      </c>
      <c r="AJ17" s="98" t="n">
        <v>4.91986E-005</v>
      </c>
      <c r="AK17" s="98" t="n">
        <v>4.78058E-005</v>
      </c>
      <c r="AL17" s="98" t="n">
        <v>4.64513E-005</v>
      </c>
      <c r="AM17" s="98" t="n">
        <v>4.51342E-005</v>
      </c>
      <c r="AN17" s="98" t="n">
        <v>4.38536E-005</v>
      </c>
      <c r="AO17" s="98" t="n">
        <v>4.26086E-005</v>
      </c>
      <c r="AP17" s="98" t="n">
        <v>4.13982E-005</v>
      </c>
      <c r="AQ17" s="98" t="n">
        <v>4.02215E-005</v>
      </c>
      <c r="AR17" s="98" t="n">
        <v>3.90778E-005</v>
      </c>
      <c r="AS17" s="98" t="n">
        <v>3.7966E-005</v>
      </c>
      <c r="AT17" s="98" t="n">
        <v>3.68854E-005</v>
      </c>
      <c r="AU17" s="98" t="n">
        <v>3.58352E-005</v>
      </c>
      <c r="AV17" s="98" t="n">
        <v>3.48145E-005</v>
      </c>
      <c r="AW17" s="98" t="n">
        <v>3.38225E-005</v>
      </c>
      <c r="AX17" s="98" t="n">
        <v>3.28585E-005</v>
      </c>
      <c r="AY17" s="98" t="n">
        <v>3.19217E-005</v>
      </c>
      <c r="AZ17" s="98" t="n">
        <v>3.10114E-005</v>
      </c>
      <c r="BA17" s="98" t="n">
        <v>3.01269E-005</v>
      </c>
      <c r="BB17" s="98" t="n">
        <v>2.92673E-005</v>
      </c>
      <c r="BC17" s="98" t="n">
        <v>2.84321E-005</v>
      </c>
      <c r="BD17" s="98" t="n">
        <v>2.76206E-005</v>
      </c>
      <c r="BE17" s="98" t="n">
        <v>2.68322E-005</v>
      </c>
      <c r="BF17" s="98" t="n">
        <v>2.60661E-005</v>
      </c>
      <c r="BG17" s="98" t="n">
        <v>2.53217E-005</v>
      </c>
      <c r="BH17" s="98" t="n">
        <v>2.45986E-005</v>
      </c>
      <c r="BI17" s="98" t="n">
        <v>2.3896E-005</v>
      </c>
      <c r="BJ17" s="98" t="n">
        <v>2.32133E-005</v>
      </c>
      <c r="BK17" s="98" t="n">
        <v>2.25501E-005</v>
      </c>
      <c r="BL17" s="98" t="n">
        <v>2.19058E-005</v>
      </c>
      <c r="BM17" s="98" t="n">
        <v>2.12799E-005</v>
      </c>
      <c r="BN17" s="98" t="n">
        <v>2.06717E-005</v>
      </c>
      <c r="BO17" s="98" t="n">
        <v>2.00809E-005</v>
      </c>
      <c r="BP17" s="98" t="n">
        <v>1.9507E-005</v>
      </c>
      <c r="BQ17" s="98" t="n">
        <v>1.89494E-005</v>
      </c>
      <c r="BR17" s="98" t="n">
        <v>1.84077E-005</v>
      </c>
      <c r="BS17" s="98" t="n">
        <v>1.78815E-005</v>
      </c>
      <c r="BT17" s="98" t="n">
        <v>1.73703E-005</v>
      </c>
      <c r="BU17" s="98" t="n">
        <v>1.68736E-005</v>
      </c>
      <c r="BV17" s="98" t="n">
        <v>1.63912E-005</v>
      </c>
      <c r="BW17" s="98" t="n">
        <v>1.59225E-005</v>
      </c>
      <c r="BX17" s="98" t="n">
        <v>1.54672E-005</v>
      </c>
      <c r="BY17" s="98" t="n">
        <v>1.5025E-005</v>
      </c>
      <c r="BZ17" s="98" t="n">
        <v>1.45953E-005</v>
      </c>
      <c r="CA17" s="98" t="n">
        <v>1.41779E-005</v>
      </c>
      <c r="CB17" s="98" t="n">
        <v>1.37725E-005</v>
      </c>
      <c r="CC17" s="98" t="n">
        <v>1.33786E-005</v>
      </c>
      <c r="CD17" s="98" t="n">
        <v>1.2996E-005</v>
      </c>
      <c r="CE17" s="98" t="n">
        <v>1.26243E-005</v>
      </c>
      <c r="CF17" s="98" t="n">
        <v>1.22632E-005</v>
      </c>
      <c r="CG17" s="98" t="n">
        <v>1.19125E-005</v>
      </c>
      <c r="CH17" s="98" t="n">
        <v>1.15718E-005</v>
      </c>
      <c r="CI17" s="98" t="n">
        <v>1.12408E-005</v>
      </c>
      <c r="CJ17" s="98" t="n">
        <v>1.09193E-005</v>
      </c>
      <c r="CK17" s="98" t="n">
        <v>1.0607E-005</v>
      </c>
      <c r="CL17" s="98" t="n">
        <v>1.03036E-005</v>
      </c>
      <c r="CM17" s="98" t="n">
        <v>1.00089E-005</v>
      </c>
      <c r="CN17" s="98" t="n">
        <v>9.7226E-006</v>
      </c>
      <c r="CO17" s="98" t="n">
        <v>9.4445E-006</v>
      </c>
      <c r="CP17" s="98" t="n">
        <v>9.1743E-006</v>
      </c>
      <c r="CQ17" s="98" t="n">
        <v>8.9119E-006</v>
      </c>
      <c r="CR17" s="98" t="n">
        <v>8.657E-006</v>
      </c>
      <c r="CS17" s="98" t="n">
        <v>8.4094E-006</v>
      </c>
      <c r="CT17" s="98" t="n">
        <v>8.1688E-006</v>
      </c>
      <c r="CU17" s="98" t="n">
        <v>7.9351E-006</v>
      </c>
      <c r="CV17" s="98" t="n">
        <v>7.7081E-006</v>
      </c>
      <c r="CW17" s="98" t="n">
        <v>7.4877E-006</v>
      </c>
      <c r="CX17" s="98" t="n">
        <v>7.2735E-006</v>
      </c>
      <c r="CY17" s="98" t="n">
        <v>7.0654E-006</v>
      </c>
      <c r="CZ17" s="98" t="n">
        <v>6.8633E-006</v>
      </c>
      <c r="DA17" s="98" t="n">
        <v>6.667E-006</v>
      </c>
      <c r="DB17" s="98" t="n">
        <v>6.4762E-006</v>
      </c>
      <c r="DC17" s="98" t="n">
        <v>6.291E-006</v>
      </c>
      <c r="DD17" s="98" t="n">
        <v>6.111E-006</v>
      </c>
      <c r="DE17" s="98" t="n">
        <v>5.9362E-006</v>
      </c>
      <c r="DF17" s="98" t="n">
        <v>5.7664E-006</v>
      </c>
      <c r="DG17" s="98" t="n">
        <v>5.6014E-006</v>
      </c>
      <c r="DH17" s="98" t="n">
        <v>5.4412E-006</v>
      </c>
      <c r="DI17" s="98" t="n">
        <v>5.2855E-006</v>
      </c>
      <c r="DJ17" s="98" t="n">
        <v>5.1343E-006</v>
      </c>
      <c r="DK17" s="98" t="n">
        <v>4.9875E-006</v>
      </c>
      <c r="DL17" s="98" t="n">
        <v>4.8448E-006</v>
      </c>
      <c r="DM17" s="98" t="n">
        <v>4.7062E-006</v>
      </c>
      <c r="DN17" s="98" t="n">
        <v>4.5716E-006</v>
      </c>
      <c r="DO17" s="98" t="n">
        <v>4.4408E-006</v>
      </c>
      <c r="DP17" s="98" t="n">
        <v>4.3137E-006</v>
      </c>
      <c r="DQ17" s="98" t="n">
        <v>4.1903E-006</v>
      </c>
      <c r="DR17" s="98" t="n">
        <v>4.0705E-006</v>
      </c>
      <c r="DS17" s="98" t="n">
        <v>3.954E-006</v>
      </c>
      <c r="DT17" s="98" t="n">
        <v>3.8409E-006</v>
      </c>
      <c r="DU17" s="98" t="n">
        <v>3.731E-006</v>
      </c>
      <c r="DV17" s="98" t="n">
        <v>3.6243E-006</v>
      </c>
      <c r="DW17" s="98" t="n">
        <v>3.5206E-006</v>
      </c>
      <c r="DX17" s="98" t="n">
        <v>3.4199E-006</v>
      </c>
      <c r="DY17" s="98" t="n">
        <v>3.3221E-006</v>
      </c>
      <c r="DZ17" s="98" t="n">
        <v>3.227E-006</v>
      </c>
      <c r="EA17" s="98" t="n">
        <v>3.1347E-006</v>
      </c>
      <c r="EB17" s="98" t="n">
        <v>3.045E-006</v>
      </c>
      <c r="EC17" s="98" t="n">
        <v>2.9579E-006</v>
      </c>
      <c r="ED17" s="98" t="n">
        <v>2.8733E-006</v>
      </c>
      <c r="EE17" s="98" t="n">
        <v>2.7911E-006</v>
      </c>
      <c r="EF17" s="98" t="n">
        <v>2.7113E-006</v>
      </c>
      <c r="EG17" s="98" t="n">
        <v>2.6337E-006</v>
      </c>
      <c r="EH17" s="98" t="n">
        <v>2.5584E-006</v>
      </c>
      <c r="EI17" s="98" t="n">
        <v>2.4852E-006</v>
      </c>
      <c r="EJ17" s="98" t="n">
        <v>2.4141E-006</v>
      </c>
      <c r="EK17" s="98" t="n">
        <v>2.345E-006</v>
      </c>
      <c r="EL17" s="98" t="n">
        <v>2.2779E-006</v>
      </c>
      <c r="EM17" s="98" t="n">
        <v>2.2128E-006</v>
      </c>
      <c r="EN17" s="98" t="n">
        <v>2.1495E-006</v>
      </c>
      <c r="EO17" s="98" t="n">
        <v>2.088E-006</v>
      </c>
      <c r="EP17" s="98" t="n">
        <v>2.0282E-006</v>
      </c>
      <c r="EQ17" s="98" t="n">
        <v>1.9702E-006</v>
      </c>
      <c r="ER17" s="98" t="n">
        <v>1.9139E-006</v>
      </c>
      <c r="ES17" s="98" t="n">
        <v>1.8591E-006</v>
      </c>
      <c r="ET17" s="98" t="n">
        <v>1.8059E-006</v>
      </c>
      <c r="EU17" s="98" t="n">
        <v>1.7543E-006</v>
      </c>
      <c r="EV17" s="98" t="n">
        <v>1.7041E-006</v>
      </c>
      <c r="EW17" s="98" t="n">
        <v>1.6553E-006</v>
      </c>
      <c r="EX17" s="98" t="n">
        <v>1.608E-006</v>
      </c>
      <c r="EY17" s="98" t="n">
        <v>1.562E-006</v>
      </c>
      <c r="EZ17" s="98" t="n">
        <v>1.5173E-006</v>
      </c>
      <c r="FA17" s="98" t="n">
        <v>1.4739E-006</v>
      </c>
      <c r="FB17" s="98" t="n">
        <v>1.4317E-006</v>
      </c>
      <c r="FC17" s="98" t="n">
        <v>1.3908E-006</v>
      </c>
      <c r="FD17" s="98" t="n">
        <v>1.351E-006</v>
      </c>
      <c r="FE17" s="98" t="n">
        <v>1.3123E-006</v>
      </c>
      <c r="FF17" s="98" t="n">
        <v>1.2748E-006</v>
      </c>
      <c r="FG17" s="98" t="n">
        <v>1.2383E-006</v>
      </c>
      <c r="FH17" s="98" t="n">
        <v>1.2029E-006</v>
      </c>
      <c r="FI17" s="98" t="n">
        <v>1.1685E-006</v>
      </c>
      <c r="FJ17" s="98" t="n">
        <v>1.1351E-006</v>
      </c>
      <c r="FK17" s="98" t="n">
        <v>1.1026E-006</v>
      </c>
      <c r="FL17" s="98" t="n">
        <v>1.071E-006</v>
      </c>
      <c r="FM17" s="98" t="n">
        <v>1.0404E-006</v>
      </c>
      <c r="FN17" s="98" t="n">
        <v>1.0106E-006</v>
      </c>
      <c r="FO17" s="98" t="n">
        <v>9.817E-007</v>
      </c>
      <c r="FP17" s="98" t="n">
        <v>9.536E-007</v>
      </c>
      <c r="FQ17" s="98" t="n">
        <v>9.264E-007</v>
      </c>
    </row>
    <row r="18" customFormat="false" ht="15" hidden="false" customHeight="true" outlineLevel="0" collapsed="false">
      <c r="A18" s="97" t="n">
        <v>16</v>
      </c>
      <c r="B18" s="98" t="n">
        <v>0.0001782184</v>
      </c>
      <c r="C18" s="98" t="n">
        <v>0.0001741628</v>
      </c>
      <c r="D18" s="98" t="n">
        <v>0.000170093</v>
      </c>
      <c r="E18" s="98" t="n">
        <v>0.0001660223</v>
      </c>
      <c r="F18" s="98" t="n">
        <v>0.0001619627</v>
      </c>
      <c r="G18" s="98" t="n">
        <v>0.0001579245</v>
      </c>
      <c r="H18" s="98" t="n">
        <v>0.0001539169</v>
      </c>
      <c r="I18" s="98" t="n">
        <v>0.000149948</v>
      </c>
      <c r="J18" s="98" t="n">
        <v>0.0001460248</v>
      </c>
      <c r="K18" s="98" t="n">
        <v>0.0001421532</v>
      </c>
      <c r="L18" s="98" t="n">
        <v>0.0001383386</v>
      </c>
      <c r="M18" s="98" t="n">
        <v>0.0001345851</v>
      </c>
      <c r="N18" s="98" t="n">
        <v>0.0001308966</v>
      </c>
      <c r="O18" s="98" t="n">
        <v>0.0001272759</v>
      </c>
      <c r="P18" s="98" t="n">
        <v>0.0001237257</v>
      </c>
      <c r="Q18" s="98" t="n">
        <v>0.0001202477</v>
      </c>
      <c r="R18" s="98" t="n">
        <v>0.0001168436</v>
      </c>
      <c r="S18" s="98" t="n">
        <v>0.0001135142</v>
      </c>
      <c r="T18" s="98" t="n">
        <v>0.0001102605</v>
      </c>
      <c r="U18" s="98" t="n">
        <v>0.0001070827</v>
      </c>
      <c r="V18" s="98" t="n">
        <v>0.000103981</v>
      </c>
      <c r="W18" s="98" t="n">
        <v>0.0001009551</v>
      </c>
      <c r="X18" s="98" t="n">
        <v>9.80049E-005</v>
      </c>
      <c r="Y18" s="98" t="n">
        <v>9.51297E-005</v>
      </c>
      <c r="Z18" s="98" t="n">
        <v>9.23288E-005</v>
      </c>
      <c r="AA18" s="98" t="n">
        <v>8.96014E-005</v>
      </c>
      <c r="AB18" s="98" t="n">
        <v>8.69466E-005</v>
      </c>
      <c r="AC18" s="98" t="n">
        <v>8.43631E-005</v>
      </c>
      <c r="AD18" s="98" t="n">
        <v>8.185E-005</v>
      </c>
      <c r="AE18" s="98" t="n">
        <v>7.94059E-005</v>
      </c>
      <c r="AF18" s="98" t="n">
        <v>7.70297E-005</v>
      </c>
      <c r="AG18" s="98" t="n">
        <v>7.47199E-005</v>
      </c>
      <c r="AH18" s="98" t="n">
        <v>7.24752E-005</v>
      </c>
      <c r="AI18" s="98" t="n">
        <v>7.02942E-005</v>
      </c>
      <c r="AJ18" s="98" t="n">
        <v>6.81755E-005</v>
      </c>
      <c r="AK18" s="98" t="n">
        <v>6.61176E-005</v>
      </c>
      <c r="AL18" s="98" t="n">
        <v>6.41192E-005</v>
      </c>
      <c r="AM18" s="98" t="n">
        <v>6.21788E-005</v>
      </c>
      <c r="AN18" s="98" t="n">
        <v>6.0295E-005</v>
      </c>
      <c r="AO18" s="98" t="n">
        <v>5.84663E-005</v>
      </c>
      <c r="AP18" s="98" t="n">
        <v>5.66914E-005</v>
      </c>
      <c r="AQ18" s="98" t="n">
        <v>5.49688E-005</v>
      </c>
      <c r="AR18" s="98" t="n">
        <v>5.32972E-005</v>
      </c>
      <c r="AS18" s="98" t="n">
        <v>5.16751E-005</v>
      </c>
      <c r="AT18" s="98" t="n">
        <v>5.01014E-005</v>
      </c>
      <c r="AU18" s="98" t="n">
        <v>4.85745E-005</v>
      </c>
      <c r="AV18" s="98" t="n">
        <v>4.70933E-005</v>
      </c>
      <c r="AW18" s="98" t="n">
        <v>4.56565E-005</v>
      </c>
      <c r="AX18" s="98" t="n">
        <v>4.42628E-005</v>
      </c>
      <c r="AY18" s="98" t="n">
        <v>4.2911E-005</v>
      </c>
      <c r="AZ18" s="98" t="n">
        <v>4.15999E-005</v>
      </c>
      <c r="BA18" s="98" t="n">
        <v>4.03284E-005</v>
      </c>
      <c r="BB18" s="98" t="n">
        <v>3.90953E-005</v>
      </c>
      <c r="BC18" s="98" t="n">
        <v>3.78994E-005</v>
      </c>
      <c r="BD18" s="98" t="n">
        <v>3.67398E-005</v>
      </c>
      <c r="BE18" s="98" t="n">
        <v>3.56154E-005</v>
      </c>
      <c r="BF18" s="98" t="n">
        <v>3.4525E-005</v>
      </c>
      <c r="BG18" s="98" t="n">
        <v>3.34678E-005</v>
      </c>
      <c r="BH18" s="98" t="n">
        <v>3.24427E-005</v>
      </c>
      <c r="BI18" s="98" t="n">
        <v>3.14488E-005</v>
      </c>
      <c r="BJ18" s="98" t="n">
        <v>3.04852E-005</v>
      </c>
      <c r="BK18" s="98" t="n">
        <v>2.95509E-005</v>
      </c>
      <c r="BL18" s="98" t="n">
        <v>2.86451E-005</v>
      </c>
      <c r="BM18" s="98" t="n">
        <v>2.77669E-005</v>
      </c>
      <c r="BN18" s="98" t="n">
        <v>2.69156E-005</v>
      </c>
      <c r="BO18" s="98" t="n">
        <v>2.60902E-005</v>
      </c>
      <c r="BP18" s="98" t="n">
        <v>2.529E-005</v>
      </c>
      <c r="BQ18" s="98" t="n">
        <v>2.45143E-005</v>
      </c>
      <c r="BR18" s="98" t="n">
        <v>2.37623E-005</v>
      </c>
      <c r="BS18" s="98" t="n">
        <v>2.30333E-005</v>
      </c>
      <c r="BT18" s="98" t="n">
        <v>2.23266E-005</v>
      </c>
      <c r="BU18" s="98" t="n">
        <v>2.16416E-005</v>
      </c>
      <c r="BV18" s="98" t="n">
        <v>2.09775E-005</v>
      </c>
      <c r="BW18" s="98" t="n">
        <v>2.03337E-005</v>
      </c>
      <c r="BX18" s="98" t="n">
        <v>1.97097E-005</v>
      </c>
      <c r="BY18" s="98" t="n">
        <v>1.91047E-005</v>
      </c>
      <c r="BZ18" s="98" t="n">
        <v>1.85183E-005</v>
      </c>
      <c r="CA18" s="98" t="n">
        <v>1.79499E-005</v>
      </c>
      <c r="CB18" s="98" t="n">
        <v>1.73989E-005</v>
      </c>
      <c r="CC18" s="98" t="n">
        <v>1.68648E-005</v>
      </c>
      <c r="CD18" s="98" t="n">
        <v>1.63471E-005</v>
      </c>
      <c r="CE18" s="98" t="n">
        <v>1.58452E-005</v>
      </c>
      <c r="CF18" s="98" t="n">
        <v>1.53587E-005</v>
      </c>
      <c r="CG18" s="98" t="n">
        <v>1.48872E-005</v>
      </c>
      <c r="CH18" s="98" t="n">
        <v>1.44301E-005</v>
      </c>
      <c r="CI18" s="98" t="n">
        <v>1.3987E-005</v>
      </c>
      <c r="CJ18" s="98" t="n">
        <v>1.35576E-005</v>
      </c>
      <c r="CK18" s="98" t="n">
        <v>1.31413E-005</v>
      </c>
      <c r="CL18" s="98" t="n">
        <v>1.27377E-005</v>
      </c>
      <c r="CM18" s="98" t="n">
        <v>1.23466E-005</v>
      </c>
      <c r="CN18" s="98" t="n">
        <v>1.19675E-005</v>
      </c>
      <c r="CO18" s="98" t="n">
        <v>1.16E-005</v>
      </c>
      <c r="CP18" s="98" t="n">
        <v>1.12438E-005</v>
      </c>
      <c r="CQ18" s="98" t="n">
        <v>1.08985E-005</v>
      </c>
      <c r="CR18" s="98" t="n">
        <v>1.05638E-005</v>
      </c>
      <c r="CS18" s="98" t="n">
        <v>1.02394E-005</v>
      </c>
      <c r="CT18" s="98" t="n">
        <v>9.9249E-006</v>
      </c>
      <c r="CU18" s="98" t="n">
        <v>9.6201E-006</v>
      </c>
      <c r="CV18" s="98" t="n">
        <v>9.3247E-006</v>
      </c>
      <c r="CW18" s="98" t="n">
        <v>9.0383E-006</v>
      </c>
      <c r="CX18" s="98" t="n">
        <v>8.7608E-006</v>
      </c>
      <c r="CY18" s="98" t="n">
        <v>8.4917E-006</v>
      </c>
      <c r="CZ18" s="98" t="n">
        <v>8.2309E-006</v>
      </c>
      <c r="DA18" s="98" t="n">
        <v>7.9781E-006</v>
      </c>
      <c r="DB18" s="98" t="n">
        <v>7.7331E-006</v>
      </c>
      <c r="DC18" s="98" t="n">
        <v>7.4956E-006</v>
      </c>
      <c r="DD18" s="98" t="n">
        <v>7.2654E-006</v>
      </c>
      <c r="DE18" s="98" t="n">
        <v>7.0423E-006</v>
      </c>
      <c r="DF18" s="98" t="n">
        <v>6.826E-006</v>
      </c>
      <c r="DG18" s="98" t="n">
        <v>6.6163E-006</v>
      </c>
      <c r="DH18" s="98" t="n">
        <v>6.4131E-006</v>
      </c>
      <c r="DI18" s="98" t="n">
        <v>6.2162E-006</v>
      </c>
      <c r="DJ18" s="98" t="n">
        <v>6.0252E-006</v>
      </c>
      <c r="DK18" s="98" t="n">
        <v>5.8402E-006</v>
      </c>
      <c r="DL18" s="98" t="n">
        <v>5.6608E-006</v>
      </c>
      <c r="DM18" s="98" t="n">
        <v>5.487E-006</v>
      </c>
      <c r="DN18" s="98" t="n">
        <v>5.3184E-006</v>
      </c>
      <c r="DO18" s="98" t="n">
        <v>5.1551E-006</v>
      </c>
      <c r="DP18" s="98" t="n">
        <v>4.9968E-006</v>
      </c>
      <c r="DQ18" s="98" t="n">
        <v>4.8433E-006</v>
      </c>
      <c r="DR18" s="98" t="n">
        <v>4.6945E-006</v>
      </c>
      <c r="DS18" s="98" t="n">
        <v>4.5503E-006</v>
      </c>
      <c r="DT18" s="98" t="n">
        <v>4.4106E-006</v>
      </c>
      <c r="DU18" s="98" t="n">
        <v>4.2751E-006</v>
      </c>
      <c r="DV18" s="98" t="n">
        <v>4.1438E-006</v>
      </c>
      <c r="DW18" s="98" t="n">
        <v>4.0165E-006</v>
      </c>
      <c r="DX18" s="98" t="n">
        <v>3.8932E-006</v>
      </c>
      <c r="DY18" s="98" t="n">
        <v>3.7736E-006</v>
      </c>
      <c r="DZ18" s="98" t="n">
        <v>3.6577E-006</v>
      </c>
      <c r="EA18" s="98" t="n">
        <v>3.5454E-006</v>
      </c>
      <c r="EB18" s="98" t="n">
        <v>3.4365E-006</v>
      </c>
      <c r="EC18" s="98" t="n">
        <v>3.3309E-006</v>
      </c>
      <c r="ED18" s="98" t="n">
        <v>3.2286E-006</v>
      </c>
      <c r="EE18" s="98" t="n">
        <v>3.1295E-006</v>
      </c>
      <c r="EF18" s="98" t="n">
        <v>3.0333E-006</v>
      </c>
      <c r="EG18" s="98" t="n">
        <v>2.9402E-006</v>
      </c>
      <c r="EH18" s="98" t="n">
        <v>2.8499E-006</v>
      </c>
      <c r="EI18" s="98" t="n">
        <v>2.7623E-006</v>
      </c>
      <c r="EJ18" s="98" t="n">
        <v>2.6775E-006</v>
      </c>
      <c r="EK18" s="98" t="n">
        <v>2.5953E-006</v>
      </c>
      <c r="EL18" s="98" t="n">
        <v>2.5155E-006</v>
      </c>
      <c r="EM18" s="98" t="n">
        <v>2.4383E-006</v>
      </c>
      <c r="EN18" s="98" t="n">
        <v>2.3634E-006</v>
      </c>
      <c r="EO18" s="98" t="n">
        <v>2.2908E-006</v>
      </c>
      <c r="EP18" s="98" t="n">
        <v>2.2204E-006</v>
      </c>
      <c r="EQ18" s="98" t="n">
        <v>2.1522E-006</v>
      </c>
      <c r="ER18" s="98" t="n">
        <v>2.0861E-006</v>
      </c>
      <c r="ES18" s="98" t="n">
        <v>2.0221E-006</v>
      </c>
      <c r="ET18" s="98" t="n">
        <v>1.96E-006</v>
      </c>
      <c r="EU18" s="98" t="n">
        <v>1.8998E-006</v>
      </c>
      <c r="EV18" s="98" t="n">
        <v>1.8414E-006</v>
      </c>
      <c r="EW18" s="98" t="n">
        <v>1.7849E-006</v>
      </c>
      <c r="EX18" s="98" t="n">
        <v>1.73E-006</v>
      </c>
      <c r="EY18" s="98" t="n">
        <v>1.6769E-006</v>
      </c>
      <c r="EZ18" s="98" t="n">
        <v>1.6254E-006</v>
      </c>
      <c r="FA18" s="98" t="n">
        <v>1.5755E-006</v>
      </c>
      <c r="FB18" s="98" t="n">
        <v>1.5271E-006</v>
      </c>
      <c r="FC18" s="98" t="n">
        <v>1.4802E-006</v>
      </c>
      <c r="FD18" s="98" t="n">
        <v>1.4347E-006</v>
      </c>
      <c r="FE18" s="98" t="n">
        <v>1.3907E-006</v>
      </c>
      <c r="FF18" s="98" t="n">
        <v>1.3479E-006</v>
      </c>
      <c r="FG18" s="98" t="n">
        <v>1.3065E-006</v>
      </c>
      <c r="FH18" s="98" t="n">
        <v>1.2664E-006</v>
      </c>
      <c r="FI18" s="98" t="n">
        <v>1.2275E-006</v>
      </c>
      <c r="FJ18" s="98" t="n">
        <v>1.1898E-006</v>
      </c>
      <c r="FK18" s="98" t="n">
        <v>1.1533E-006</v>
      </c>
      <c r="FL18" s="98" t="n">
        <v>1.1178E-006</v>
      </c>
      <c r="FM18" s="98" t="n">
        <v>1.0835E-006</v>
      </c>
      <c r="FN18" s="98" t="n">
        <v>1.0502E-006</v>
      </c>
      <c r="FO18" s="98" t="n">
        <v>1.018E-006</v>
      </c>
      <c r="FP18" s="98" t="n">
        <v>9.867E-007</v>
      </c>
      <c r="FQ18" s="98" t="n">
        <v>9.564E-007</v>
      </c>
    </row>
    <row r="19" customFormat="false" ht="15" hidden="false" customHeight="true" outlineLevel="0" collapsed="false">
      <c r="A19" s="97" t="n">
        <v>17</v>
      </c>
      <c r="B19" s="98" t="n">
        <v>0.0001973741</v>
      </c>
      <c r="C19" s="98" t="n">
        <v>0.0001926959</v>
      </c>
      <c r="D19" s="98" t="n">
        <v>0.000188022</v>
      </c>
      <c r="E19" s="98" t="n">
        <v>0.0001833656</v>
      </c>
      <c r="F19" s="98" t="n">
        <v>0.0001787381</v>
      </c>
      <c r="G19" s="98" t="n">
        <v>0.0001741496</v>
      </c>
      <c r="H19" s="98" t="n">
        <v>0.0001696091</v>
      </c>
      <c r="I19" s="98" t="n">
        <v>0.0001651241</v>
      </c>
      <c r="J19" s="98" t="n">
        <v>0.0001607012</v>
      </c>
      <c r="K19" s="98" t="n">
        <v>0.000156346</v>
      </c>
      <c r="L19" s="98" t="n">
        <v>0.0001520633</v>
      </c>
      <c r="M19" s="98" t="n">
        <v>0.000147857</v>
      </c>
      <c r="N19" s="98" t="n">
        <v>0.0001437303</v>
      </c>
      <c r="O19" s="98" t="n">
        <v>0.0001396859</v>
      </c>
      <c r="P19" s="98" t="n">
        <v>0.0001357256</v>
      </c>
      <c r="Q19" s="98" t="n">
        <v>0.0001318511</v>
      </c>
      <c r="R19" s="98" t="n">
        <v>0.0001280634</v>
      </c>
      <c r="S19" s="98" t="n">
        <v>0.0001243631</v>
      </c>
      <c r="T19" s="98" t="n">
        <v>0.0001207506</v>
      </c>
      <c r="U19" s="98" t="n">
        <v>0.0001172259</v>
      </c>
      <c r="V19" s="98" t="n">
        <v>0.0001137887</v>
      </c>
      <c r="W19" s="98" t="n">
        <v>0.0001104385</v>
      </c>
      <c r="X19" s="98" t="n">
        <v>0.0001071746</v>
      </c>
      <c r="Y19" s="98" t="n">
        <v>0.000103996</v>
      </c>
      <c r="Z19" s="98" t="n">
        <v>0.0001009019</v>
      </c>
      <c r="AA19" s="98" t="n">
        <v>9.78908E-005</v>
      </c>
      <c r="AB19" s="98" t="n">
        <v>9.49617E-005</v>
      </c>
      <c r="AC19" s="98" t="n">
        <v>9.21131E-005</v>
      </c>
      <c r="AD19" s="98" t="n">
        <v>8.93435E-005</v>
      </c>
      <c r="AE19" s="98" t="n">
        <v>8.66515E-005</v>
      </c>
      <c r="AF19" s="98" t="n">
        <v>8.40355E-005</v>
      </c>
      <c r="AG19" s="98" t="n">
        <v>8.14939E-005</v>
      </c>
      <c r="AH19" s="98" t="n">
        <v>7.9025E-005</v>
      </c>
      <c r="AI19" s="98" t="n">
        <v>7.66273E-005</v>
      </c>
      <c r="AJ19" s="98" t="n">
        <v>7.4299E-005</v>
      </c>
      <c r="AK19" s="98" t="n">
        <v>7.20385E-005</v>
      </c>
      <c r="AL19" s="98" t="n">
        <v>6.98441E-005</v>
      </c>
      <c r="AM19" s="98" t="n">
        <v>6.77142E-005</v>
      </c>
      <c r="AN19" s="98" t="n">
        <v>6.56471E-005</v>
      </c>
      <c r="AO19" s="98" t="n">
        <v>6.36413E-005</v>
      </c>
      <c r="AP19" s="98" t="n">
        <v>6.1695E-005</v>
      </c>
      <c r="AQ19" s="98" t="n">
        <v>5.98067E-005</v>
      </c>
      <c r="AR19" s="98" t="n">
        <v>5.79749E-005</v>
      </c>
      <c r="AS19" s="98" t="n">
        <v>5.6198E-005</v>
      </c>
      <c r="AT19" s="98" t="n">
        <v>5.44744E-005</v>
      </c>
      <c r="AU19" s="98" t="n">
        <v>5.28027E-005</v>
      </c>
      <c r="AV19" s="98" t="n">
        <v>5.11814E-005</v>
      </c>
      <c r="AW19" s="98" t="n">
        <v>4.96092E-005</v>
      </c>
      <c r="AX19" s="98" t="n">
        <v>4.80845E-005</v>
      </c>
      <c r="AY19" s="98" t="n">
        <v>4.66061E-005</v>
      </c>
      <c r="AZ19" s="98" t="n">
        <v>4.51725E-005</v>
      </c>
      <c r="BA19" s="98" t="n">
        <v>4.37826E-005</v>
      </c>
      <c r="BB19" s="98" t="n">
        <v>4.2435E-005</v>
      </c>
      <c r="BC19" s="98" t="n">
        <v>4.11284E-005</v>
      </c>
      <c r="BD19" s="98" t="n">
        <v>3.98617E-005</v>
      </c>
      <c r="BE19" s="98" t="n">
        <v>3.86337E-005</v>
      </c>
      <c r="BF19" s="98" t="n">
        <v>3.74433E-005</v>
      </c>
      <c r="BG19" s="98" t="n">
        <v>3.62893E-005</v>
      </c>
      <c r="BH19" s="98" t="n">
        <v>3.51706E-005</v>
      </c>
      <c r="BI19" s="98" t="n">
        <v>3.40862E-005</v>
      </c>
      <c r="BJ19" s="98" t="n">
        <v>3.3035E-005</v>
      </c>
      <c r="BK19" s="98" t="n">
        <v>3.20161E-005</v>
      </c>
      <c r="BL19" s="98" t="n">
        <v>3.10285E-005</v>
      </c>
      <c r="BM19" s="98" t="n">
        <v>3.00712E-005</v>
      </c>
      <c r="BN19" s="98" t="n">
        <v>2.91433E-005</v>
      </c>
      <c r="BO19" s="98" t="n">
        <v>2.82439E-005</v>
      </c>
      <c r="BP19" s="98" t="n">
        <v>2.73722E-005</v>
      </c>
      <c r="BQ19" s="98" t="n">
        <v>2.65273E-005</v>
      </c>
      <c r="BR19" s="98" t="n">
        <v>2.57085E-005</v>
      </c>
      <c r="BS19" s="98" t="n">
        <v>2.49148E-005</v>
      </c>
      <c r="BT19" s="98" t="n">
        <v>2.41456E-005</v>
      </c>
      <c r="BU19" s="98" t="n">
        <v>2.34E-005</v>
      </c>
      <c r="BV19" s="98" t="n">
        <v>2.26775E-005</v>
      </c>
      <c r="BW19" s="98" t="n">
        <v>2.19772E-005</v>
      </c>
      <c r="BX19" s="98" t="n">
        <v>2.12984E-005</v>
      </c>
      <c r="BY19" s="98" t="n">
        <v>2.06407E-005</v>
      </c>
      <c r="BZ19" s="98" t="n">
        <v>2.00032E-005</v>
      </c>
      <c r="CA19" s="98" t="n">
        <v>1.93853E-005</v>
      </c>
      <c r="CB19" s="98" t="n">
        <v>1.87865E-005</v>
      </c>
      <c r="CC19" s="98" t="n">
        <v>1.82062E-005</v>
      </c>
      <c r="CD19" s="98" t="n">
        <v>1.76438E-005</v>
      </c>
      <c r="CE19" s="98" t="n">
        <v>1.70988E-005</v>
      </c>
      <c r="CF19" s="98" t="n">
        <v>1.65706E-005</v>
      </c>
      <c r="CG19" s="98" t="n">
        <v>1.60586E-005</v>
      </c>
      <c r="CH19" s="98" t="n">
        <v>1.55625E-005</v>
      </c>
      <c r="CI19" s="98" t="n">
        <v>1.50817E-005</v>
      </c>
      <c r="CJ19" s="98" t="n">
        <v>1.46157E-005</v>
      </c>
      <c r="CK19" s="98" t="n">
        <v>1.41642E-005</v>
      </c>
      <c r="CL19" s="98" t="n">
        <v>1.37265E-005</v>
      </c>
      <c r="CM19" s="98" t="n">
        <v>1.33024E-005</v>
      </c>
      <c r="CN19" s="98" t="n">
        <v>1.28914E-005</v>
      </c>
      <c r="CO19" s="98" t="n">
        <v>1.24931E-005</v>
      </c>
      <c r="CP19" s="98" t="n">
        <v>1.21071E-005</v>
      </c>
      <c r="CQ19" s="98" t="n">
        <v>1.1733E-005</v>
      </c>
      <c r="CR19" s="98" t="n">
        <v>1.13704E-005</v>
      </c>
      <c r="CS19" s="98" t="n">
        <v>1.10191E-005</v>
      </c>
      <c r="CT19" s="98" t="n">
        <v>1.06786E-005</v>
      </c>
      <c r="CU19" s="98" t="n">
        <v>1.03486E-005</v>
      </c>
      <c r="CV19" s="98" t="n">
        <v>1.00288E-005</v>
      </c>
      <c r="CW19" s="98" t="n">
        <v>9.7189E-006</v>
      </c>
      <c r="CX19" s="98" t="n">
        <v>9.4186E-006</v>
      </c>
      <c r="CY19" s="98" t="n">
        <v>9.1275E-006</v>
      </c>
      <c r="CZ19" s="98" t="n">
        <v>8.8455E-006</v>
      </c>
      <c r="DA19" s="98" t="n">
        <v>8.5721E-006</v>
      </c>
      <c r="DB19" s="98" t="n">
        <v>8.3072E-006</v>
      </c>
      <c r="DC19" s="98" t="n">
        <v>8.0505E-006</v>
      </c>
      <c r="DD19" s="98" t="n">
        <v>7.8017E-006</v>
      </c>
      <c r="DE19" s="98" t="n">
        <v>7.5606E-006</v>
      </c>
      <c r="DF19" s="98" t="n">
        <v>7.327E-006</v>
      </c>
      <c r="DG19" s="98" t="n">
        <v>7.1006E-006</v>
      </c>
      <c r="DH19" s="98" t="n">
        <v>6.8811E-006</v>
      </c>
      <c r="DI19" s="98" t="n">
        <v>6.6685E-006</v>
      </c>
      <c r="DJ19" s="98" t="n">
        <v>6.4624E-006</v>
      </c>
      <c r="DK19" s="98" t="n">
        <v>6.2627E-006</v>
      </c>
      <c r="DL19" s="98" t="n">
        <v>6.0692E-006</v>
      </c>
      <c r="DM19" s="98" t="n">
        <v>5.8816E-006</v>
      </c>
      <c r="DN19" s="98" t="n">
        <v>5.6999E-006</v>
      </c>
      <c r="DO19" s="98" t="n">
        <v>5.5237E-006</v>
      </c>
      <c r="DP19" s="98" t="n">
        <v>5.353E-006</v>
      </c>
      <c r="DQ19" s="98" t="n">
        <v>5.1876E-006</v>
      </c>
      <c r="DR19" s="98" t="n">
        <v>5.0273E-006</v>
      </c>
      <c r="DS19" s="98" t="n">
        <v>4.8719E-006</v>
      </c>
      <c r="DT19" s="98" t="n">
        <v>4.7213E-006</v>
      </c>
      <c r="DU19" s="98" t="n">
        <v>4.5754E-006</v>
      </c>
      <c r="DV19" s="98" t="n">
        <v>4.434E-006</v>
      </c>
      <c r="DW19" s="98" t="n">
        <v>4.297E-006</v>
      </c>
      <c r="DX19" s="98" t="n">
        <v>4.1642E-006</v>
      </c>
      <c r="DY19" s="98" t="n">
        <v>4.0355E-006</v>
      </c>
      <c r="DZ19" s="98" t="n">
        <v>3.9108E-006</v>
      </c>
      <c r="EA19" s="98" t="n">
        <v>3.79E-006</v>
      </c>
      <c r="EB19" s="98" t="n">
        <v>3.6728E-006</v>
      </c>
      <c r="EC19" s="98" t="n">
        <v>3.5593E-006</v>
      </c>
      <c r="ED19" s="98" t="n">
        <v>3.4493E-006</v>
      </c>
      <c r="EE19" s="98" t="n">
        <v>3.3427E-006</v>
      </c>
      <c r="EF19" s="98" t="n">
        <v>3.2394E-006</v>
      </c>
      <c r="EG19" s="98" t="n">
        <v>3.1393E-006</v>
      </c>
      <c r="EH19" s="98" t="n">
        <v>3.0423E-006</v>
      </c>
      <c r="EI19" s="98" t="n">
        <v>2.9483E-006</v>
      </c>
      <c r="EJ19" s="98" t="n">
        <v>2.8572E-006</v>
      </c>
      <c r="EK19" s="98" t="n">
        <v>2.7689E-006</v>
      </c>
      <c r="EL19" s="98" t="n">
        <v>2.6833E-006</v>
      </c>
      <c r="EM19" s="98" t="n">
        <v>2.6004E-006</v>
      </c>
      <c r="EN19" s="98" t="n">
        <v>2.52E-006</v>
      </c>
      <c r="EO19" s="98" t="n">
        <v>2.4421E-006</v>
      </c>
      <c r="EP19" s="98" t="n">
        <v>2.3667E-006</v>
      </c>
      <c r="EQ19" s="98" t="n">
        <v>2.2935E-006</v>
      </c>
      <c r="ER19" s="98" t="n">
        <v>2.2226E-006</v>
      </c>
      <c r="ES19" s="98" t="n">
        <v>2.1539E-006</v>
      </c>
      <c r="ET19" s="98" t="n">
        <v>2.0874E-006</v>
      </c>
      <c r="EU19" s="98" t="n">
        <v>2.0229E-006</v>
      </c>
      <c r="EV19" s="98" t="n">
        <v>1.9604E-006</v>
      </c>
      <c r="EW19" s="98" t="n">
        <v>1.8998E-006</v>
      </c>
      <c r="EX19" s="98" t="n">
        <v>1.8411E-006</v>
      </c>
      <c r="EY19" s="98" t="n">
        <v>1.7842E-006</v>
      </c>
      <c r="EZ19" s="98" t="n">
        <v>1.729E-006</v>
      </c>
      <c r="FA19" s="98" t="n">
        <v>1.6756E-006</v>
      </c>
      <c r="FB19" s="98" t="n">
        <v>1.6238E-006</v>
      </c>
      <c r="FC19" s="98" t="n">
        <v>1.5736E-006</v>
      </c>
      <c r="FD19" s="98" t="n">
        <v>1.525E-006</v>
      </c>
      <c r="FE19" s="98" t="n">
        <v>1.4779E-006</v>
      </c>
      <c r="FF19" s="98" t="n">
        <v>1.4322E-006</v>
      </c>
      <c r="FG19" s="98" t="n">
        <v>1.3879E-006</v>
      </c>
      <c r="FH19" s="98" t="n">
        <v>1.345E-006</v>
      </c>
      <c r="FI19" s="98" t="n">
        <v>1.3035E-006</v>
      </c>
      <c r="FJ19" s="98" t="n">
        <v>1.2632E-006</v>
      </c>
      <c r="FK19" s="98" t="n">
        <v>1.2242E-006</v>
      </c>
      <c r="FL19" s="98" t="n">
        <v>1.1863E-006</v>
      </c>
      <c r="FM19" s="98" t="n">
        <v>1.1497E-006</v>
      </c>
      <c r="FN19" s="98" t="n">
        <v>1.1141E-006</v>
      </c>
      <c r="FO19" s="98" t="n">
        <v>1.0797E-006</v>
      </c>
      <c r="FP19" s="98" t="n">
        <v>1.0463E-006</v>
      </c>
      <c r="FQ19" s="98" t="n">
        <v>1.014E-006</v>
      </c>
    </row>
    <row r="20" customFormat="false" ht="15" hidden="false" customHeight="true" outlineLevel="0" collapsed="false">
      <c r="A20" s="97" t="n">
        <v>18</v>
      </c>
      <c r="B20" s="98" t="n">
        <v>0.0002440454</v>
      </c>
      <c r="C20" s="98" t="n">
        <v>0.0002391802</v>
      </c>
      <c r="D20" s="98" t="n">
        <v>0.0002342695</v>
      </c>
      <c r="E20" s="98" t="n">
        <v>0.0002293309</v>
      </c>
      <c r="F20" s="98" t="n">
        <v>0.0002243801</v>
      </c>
      <c r="G20" s="98" t="n">
        <v>0.000219431</v>
      </c>
      <c r="H20" s="98" t="n">
        <v>0.0002144963</v>
      </c>
      <c r="I20" s="98" t="n">
        <v>0.000209587</v>
      </c>
      <c r="J20" s="98" t="n">
        <v>0.0002047128</v>
      </c>
      <c r="K20" s="98" t="n">
        <v>0.0001998824</v>
      </c>
      <c r="L20" s="98" t="n">
        <v>0.0001951032</v>
      </c>
      <c r="M20" s="98" t="n">
        <v>0.0001903818</v>
      </c>
      <c r="N20" s="98" t="n">
        <v>0.0001857236</v>
      </c>
      <c r="O20" s="98" t="n">
        <v>0.0001811336</v>
      </c>
      <c r="P20" s="98" t="n">
        <v>0.0001766157</v>
      </c>
      <c r="Q20" s="98" t="n">
        <v>0.0001721733</v>
      </c>
      <c r="R20" s="98" t="n">
        <v>0.0001678092</v>
      </c>
      <c r="S20" s="98" t="n">
        <v>0.0001635256</v>
      </c>
      <c r="T20" s="98" t="n">
        <v>0.0001593242</v>
      </c>
      <c r="U20" s="98" t="n">
        <v>0.0001552064</v>
      </c>
      <c r="V20" s="98" t="n">
        <v>0.0001511731</v>
      </c>
      <c r="W20" s="98" t="n">
        <v>0.0001472249</v>
      </c>
      <c r="X20" s="98" t="n">
        <v>0.0001433621</v>
      </c>
      <c r="Y20" s="98" t="n">
        <v>0.0001395846</v>
      </c>
      <c r="Z20" s="98" t="n">
        <v>0.0001358924</v>
      </c>
      <c r="AA20" s="98" t="n">
        <v>0.0001322849</v>
      </c>
      <c r="AB20" s="98" t="n">
        <v>0.0001287616</v>
      </c>
      <c r="AC20" s="98" t="n">
        <v>0.0001253218</v>
      </c>
      <c r="AD20" s="98" t="n">
        <v>0.0001219645</v>
      </c>
      <c r="AE20" s="98" t="n">
        <v>0.0001186887</v>
      </c>
      <c r="AF20" s="98" t="n">
        <v>0.0001154933</v>
      </c>
      <c r="AG20" s="98" t="n">
        <v>0.0001123772</v>
      </c>
      <c r="AH20" s="98" t="n">
        <v>0.000109339</v>
      </c>
      <c r="AI20" s="98" t="n">
        <v>0.0001063775</v>
      </c>
      <c r="AJ20" s="98" t="n">
        <v>0.0001034913</v>
      </c>
      <c r="AK20" s="98" t="n">
        <v>0.000100679</v>
      </c>
      <c r="AL20" s="98" t="n">
        <v>9.79391E-005</v>
      </c>
      <c r="AM20" s="98" t="n">
        <v>9.52702E-005</v>
      </c>
      <c r="AN20" s="98" t="n">
        <v>9.26708E-005</v>
      </c>
      <c r="AO20" s="98" t="n">
        <v>9.01395E-005</v>
      </c>
      <c r="AP20" s="98" t="n">
        <v>8.76747E-005</v>
      </c>
      <c r="AQ20" s="98" t="n">
        <v>8.5275E-005</v>
      </c>
      <c r="AR20" s="98" t="n">
        <v>8.29389E-005</v>
      </c>
      <c r="AS20" s="98" t="n">
        <v>8.06649E-005</v>
      </c>
      <c r="AT20" s="98" t="n">
        <v>7.84516E-005</v>
      </c>
      <c r="AU20" s="98" t="n">
        <v>7.62975E-005</v>
      </c>
      <c r="AV20" s="98" t="n">
        <v>7.42011E-005</v>
      </c>
      <c r="AW20" s="98" t="n">
        <v>7.21612E-005</v>
      </c>
      <c r="AX20" s="98" t="n">
        <v>7.01762E-005</v>
      </c>
      <c r="AY20" s="98" t="n">
        <v>6.82449E-005</v>
      </c>
      <c r="AZ20" s="98" t="n">
        <v>6.63658E-005</v>
      </c>
      <c r="BA20" s="98" t="n">
        <v>6.45377E-005</v>
      </c>
      <c r="BB20" s="98" t="n">
        <v>6.27592E-005</v>
      </c>
      <c r="BC20" s="98" t="n">
        <v>6.10291E-005</v>
      </c>
      <c r="BD20" s="98" t="n">
        <v>5.93461E-005</v>
      </c>
      <c r="BE20" s="98" t="n">
        <v>5.7709E-005</v>
      </c>
      <c r="BF20" s="98" t="n">
        <v>5.61166E-005</v>
      </c>
      <c r="BG20" s="98" t="n">
        <v>5.45677E-005</v>
      </c>
      <c r="BH20" s="98" t="n">
        <v>5.30612E-005</v>
      </c>
      <c r="BI20" s="98" t="n">
        <v>5.15959E-005</v>
      </c>
      <c r="BJ20" s="98" t="n">
        <v>5.01708E-005</v>
      </c>
      <c r="BK20" s="98" t="n">
        <v>4.87848E-005</v>
      </c>
      <c r="BL20" s="98" t="n">
        <v>4.74369E-005</v>
      </c>
      <c r="BM20" s="98" t="n">
        <v>4.61259E-005</v>
      </c>
      <c r="BN20" s="98" t="n">
        <v>4.4851E-005</v>
      </c>
      <c r="BO20" s="98" t="n">
        <v>4.36112E-005</v>
      </c>
      <c r="BP20" s="98" t="n">
        <v>4.24055E-005</v>
      </c>
      <c r="BQ20" s="98" t="n">
        <v>4.12329E-005</v>
      </c>
      <c r="BR20" s="98" t="n">
        <v>4.00927E-005</v>
      </c>
      <c r="BS20" s="98" t="n">
        <v>3.89839E-005</v>
      </c>
      <c r="BT20" s="98" t="n">
        <v>3.79056E-005</v>
      </c>
      <c r="BU20" s="98" t="n">
        <v>3.68571E-005</v>
      </c>
      <c r="BV20" s="98" t="n">
        <v>3.58375E-005</v>
      </c>
      <c r="BW20" s="98" t="n">
        <v>3.4846E-005</v>
      </c>
      <c r="BX20" s="98" t="n">
        <v>3.38819E-005</v>
      </c>
      <c r="BY20" s="98" t="n">
        <v>3.29444E-005</v>
      </c>
      <c r="BZ20" s="98" t="n">
        <v>3.20328E-005</v>
      </c>
      <c r="CA20" s="98" t="n">
        <v>3.11464E-005</v>
      </c>
      <c r="CB20" s="98" t="n">
        <v>3.02844E-005</v>
      </c>
      <c r="CC20" s="98" t="n">
        <v>2.94463E-005</v>
      </c>
      <c r="CD20" s="98" t="n">
        <v>2.86313E-005</v>
      </c>
      <c r="CE20" s="98" t="n">
        <v>2.78389E-005</v>
      </c>
      <c r="CF20" s="98" t="n">
        <v>2.70683E-005</v>
      </c>
      <c r="CG20" s="98" t="n">
        <v>2.63191E-005</v>
      </c>
      <c r="CH20" s="98" t="n">
        <v>2.55905E-005</v>
      </c>
      <c r="CI20" s="98" t="n">
        <v>2.48822E-005</v>
      </c>
      <c r="CJ20" s="98" t="n">
        <v>2.41934E-005</v>
      </c>
      <c r="CK20" s="98" t="n">
        <v>2.35236E-005</v>
      </c>
      <c r="CL20" s="98" t="n">
        <v>2.28724E-005</v>
      </c>
      <c r="CM20" s="98" t="n">
        <v>2.22392E-005</v>
      </c>
      <c r="CN20" s="98" t="n">
        <v>2.16235E-005</v>
      </c>
      <c r="CO20" s="98" t="n">
        <v>2.10249E-005</v>
      </c>
      <c r="CP20" s="98" t="n">
        <v>2.04428E-005</v>
      </c>
      <c r="CQ20" s="98" t="n">
        <v>1.98768E-005</v>
      </c>
      <c r="CR20" s="98" t="n">
        <v>1.93265E-005</v>
      </c>
      <c r="CS20" s="98" t="n">
        <v>1.87914E-005</v>
      </c>
      <c r="CT20" s="98" t="n">
        <v>1.82711E-005</v>
      </c>
      <c r="CU20" s="98" t="n">
        <v>1.77652E-005</v>
      </c>
      <c r="CV20" s="98" t="n">
        <v>1.72734E-005</v>
      </c>
      <c r="CW20" s="98" t="n">
        <v>1.67951E-005</v>
      </c>
      <c r="CX20" s="98" t="n">
        <v>1.63301E-005</v>
      </c>
      <c r="CY20" s="98" t="n">
        <v>1.58779E-005</v>
      </c>
      <c r="CZ20" s="98" t="n">
        <v>1.54383E-005</v>
      </c>
      <c r="DA20" s="98" t="n">
        <v>1.50108E-005</v>
      </c>
      <c r="DB20" s="98" t="n">
        <v>1.45952E-005</v>
      </c>
      <c r="DC20" s="98" t="n">
        <v>1.41911E-005</v>
      </c>
      <c r="DD20" s="98" t="n">
        <v>1.37981E-005</v>
      </c>
      <c r="DE20" s="98" t="n">
        <v>1.34161E-005</v>
      </c>
      <c r="DF20" s="98" t="n">
        <v>1.30446E-005</v>
      </c>
      <c r="DG20" s="98" t="n">
        <v>1.26834E-005</v>
      </c>
      <c r="DH20" s="98" t="n">
        <v>1.23322E-005</v>
      </c>
      <c r="DI20" s="98" t="n">
        <v>1.19907E-005</v>
      </c>
      <c r="DJ20" s="98" t="n">
        <v>1.16587E-005</v>
      </c>
      <c r="DK20" s="98" t="n">
        <v>1.13358E-005</v>
      </c>
      <c r="DL20" s="98" t="n">
        <v>1.10219E-005</v>
      </c>
      <c r="DM20" s="98" t="n">
        <v>1.07167E-005</v>
      </c>
      <c r="DN20" s="98" t="n">
        <v>1.042E-005</v>
      </c>
      <c r="DO20" s="98" t="n">
        <v>1.01315E-005</v>
      </c>
      <c r="DP20" s="98" t="n">
        <v>9.8509E-006</v>
      </c>
      <c r="DQ20" s="98" t="n">
        <v>9.5781E-006</v>
      </c>
      <c r="DR20" s="98" t="n">
        <v>9.3129E-006</v>
      </c>
      <c r="DS20" s="98" t="n">
        <v>9.055E-006</v>
      </c>
      <c r="DT20" s="98" t="n">
        <v>8.8043E-006</v>
      </c>
      <c r="DU20" s="98" t="n">
        <v>8.5605E-006</v>
      </c>
      <c r="DV20" s="98" t="n">
        <v>8.3234E-006</v>
      </c>
      <c r="DW20" s="98" t="n">
        <v>8.093E-006</v>
      </c>
      <c r="DX20" s="98" t="n">
        <v>7.8689E-006</v>
      </c>
      <c r="DY20" s="98" t="n">
        <v>7.651E-006</v>
      </c>
      <c r="DZ20" s="98" t="n">
        <v>7.4391E-006</v>
      </c>
      <c r="EA20" s="98" t="n">
        <v>7.2331E-006</v>
      </c>
      <c r="EB20" s="98" t="n">
        <v>7.0328E-006</v>
      </c>
      <c r="EC20" s="98" t="n">
        <v>6.8381E-006</v>
      </c>
      <c r="ED20" s="98" t="n">
        <v>6.6487E-006</v>
      </c>
      <c r="EE20" s="98" t="n">
        <v>6.4646E-006</v>
      </c>
      <c r="EF20" s="98" t="n">
        <v>6.2856E-006</v>
      </c>
      <c r="EG20" s="98" t="n">
        <v>6.1115E-006</v>
      </c>
      <c r="EH20" s="98" t="n">
        <v>5.9423E-006</v>
      </c>
      <c r="EI20" s="98" t="n">
        <v>5.7778E-006</v>
      </c>
      <c r="EJ20" s="98" t="n">
        <v>5.6178E-006</v>
      </c>
      <c r="EK20" s="98" t="n">
        <v>5.4622E-006</v>
      </c>
      <c r="EL20" s="98" t="n">
        <v>5.3109E-006</v>
      </c>
      <c r="EM20" s="98" t="n">
        <v>5.1639E-006</v>
      </c>
      <c r="EN20" s="98" t="n">
        <v>5.0209E-006</v>
      </c>
      <c r="EO20" s="98" t="n">
        <v>4.8819E-006</v>
      </c>
      <c r="EP20" s="98" t="n">
        <v>4.7467E-006</v>
      </c>
      <c r="EQ20" s="98" t="n">
        <v>4.6152E-006</v>
      </c>
      <c r="ER20" s="98" t="n">
        <v>4.4874E-006</v>
      </c>
      <c r="ES20" s="98" t="n">
        <v>4.3632E-006</v>
      </c>
      <c r="ET20" s="98" t="n">
        <v>4.2423E-006</v>
      </c>
      <c r="EU20" s="98" t="n">
        <v>4.1249E-006</v>
      </c>
      <c r="EV20" s="98" t="n">
        <v>4.0106E-006</v>
      </c>
      <c r="EW20" s="98" t="n">
        <v>3.8996E-006</v>
      </c>
      <c r="EX20" s="98" t="n">
        <v>3.7916E-006</v>
      </c>
      <c r="EY20" s="98" t="n">
        <v>3.6866E-006</v>
      </c>
      <c r="EZ20" s="98" t="n">
        <v>3.5845E-006</v>
      </c>
      <c r="FA20" s="98" t="n">
        <v>3.4853E-006</v>
      </c>
      <c r="FB20" s="98" t="n">
        <v>3.3887E-006</v>
      </c>
      <c r="FC20" s="98" t="n">
        <v>3.2949E-006</v>
      </c>
      <c r="FD20" s="98" t="n">
        <v>3.2037E-006</v>
      </c>
      <c r="FE20" s="98" t="n">
        <v>3.115E-006</v>
      </c>
      <c r="FF20" s="98" t="n">
        <v>3.0287E-006</v>
      </c>
      <c r="FG20" s="98" t="n">
        <v>2.9448E-006</v>
      </c>
      <c r="FH20" s="98" t="n">
        <v>2.8633E-006</v>
      </c>
      <c r="FI20" s="98" t="n">
        <v>2.784E-006</v>
      </c>
      <c r="FJ20" s="98" t="n">
        <v>2.7069E-006</v>
      </c>
      <c r="FK20" s="98" t="n">
        <v>2.6319E-006</v>
      </c>
      <c r="FL20" s="98" t="n">
        <v>2.5591E-006</v>
      </c>
      <c r="FM20" s="98" t="n">
        <v>2.4882E-006</v>
      </c>
      <c r="FN20" s="98" t="n">
        <v>2.4193E-006</v>
      </c>
      <c r="FO20" s="98" t="n">
        <v>2.3523E-006</v>
      </c>
      <c r="FP20" s="98" t="n">
        <v>2.2872E-006</v>
      </c>
      <c r="FQ20" s="98" t="n">
        <v>2.2238E-006</v>
      </c>
    </row>
    <row r="21" customFormat="false" ht="15" hidden="false" customHeight="true" outlineLevel="0" collapsed="false">
      <c r="A21" s="97" t="n">
        <v>19</v>
      </c>
      <c r="B21" s="98" t="n">
        <v>0.0002939898</v>
      </c>
      <c r="C21" s="98" t="n">
        <v>0.0002884812</v>
      </c>
      <c r="D21" s="98" t="n">
        <v>0.0002829049</v>
      </c>
      <c r="E21" s="98" t="n">
        <v>0.0002772816</v>
      </c>
      <c r="F21" s="98" t="n">
        <v>0.0002716302</v>
      </c>
      <c r="G21" s="98" t="n">
        <v>0.0002659674</v>
      </c>
      <c r="H21" s="98" t="n">
        <v>0.0002603083</v>
      </c>
      <c r="I21" s="98" t="n">
        <v>0.0002546662</v>
      </c>
      <c r="J21" s="98" t="n">
        <v>0.0002490532</v>
      </c>
      <c r="K21" s="98" t="n">
        <v>0.0002434796</v>
      </c>
      <c r="L21" s="98" t="n">
        <v>0.0002379547</v>
      </c>
      <c r="M21" s="98" t="n">
        <v>0.0002324865</v>
      </c>
      <c r="N21" s="98" t="n">
        <v>0.0002270821</v>
      </c>
      <c r="O21" s="98" t="n">
        <v>0.0002217476</v>
      </c>
      <c r="P21" s="98" t="n">
        <v>0.0002164881</v>
      </c>
      <c r="Q21" s="98" t="n">
        <v>0.0002113079</v>
      </c>
      <c r="R21" s="98" t="n">
        <v>0.0002062109</v>
      </c>
      <c r="S21" s="98" t="n">
        <v>0.0002011999</v>
      </c>
      <c r="T21" s="98" t="n">
        <v>0.0001962776</v>
      </c>
      <c r="U21" s="98" t="n">
        <v>0.0001914458</v>
      </c>
      <c r="V21" s="98" t="n">
        <v>0.000186706</v>
      </c>
      <c r="W21" s="98" t="n">
        <v>0.0001820594</v>
      </c>
      <c r="X21" s="98" t="n">
        <v>0.0001775065</v>
      </c>
      <c r="Y21" s="98" t="n">
        <v>0.0001730479</v>
      </c>
      <c r="Z21" s="98" t="n">
        <v>0.0001686836</v>
      </c>
      <c r="AA21" s="98" t="n">
        <v>0.0001644134</v>
      </c>
      <c r="AB21" s="98" t="n">
        <v>0.000160237</v>
      </c>
      <c r="AC21" s="98" t="n">
        <v>0.0001561538</v>
      </c>
      <c r="AD21" s="98" t="n">
        <v>0.0001521631</v>
      </c>
      <c r="AE21" s="98" t="n">
        <v>0.0001482639</v>
      </c>
      <c r="AF21" s="98" t="n">
        <v>0.0001444552</v>
      </c>
      <c r="AG21" s="98" t="n">
        <v>0.0001407359</v>
      </c>
      <c r="AH21" s="98" t="n">
        <v>0.0001371047</v>
      </c>
      <c r="AI21" s="98" t="n">
        <v>0.0001335605</v>
      </c>
      <c r="AJ21" s="98" t="n">
        <v>0.0001301016</v>
      </c>
      <c r="AK21" s="98" t="n">
        <v>0.0001267268</v>
      </c>
      <c r="AL21" s="98" t="n">
        <v>0.0001234346</v>
      </c>
      <c r="AM21" s="98" t="n">
        <v>0.0001202234</v>
      </c>
      <c r="AN21" s="98" t="n">
        <v>0.0001170918</v>
      </c>
      <c r="AO21" s="98" t="n">
        <v>0.000114038</v>
      </c>
      <c r="AP21" s="98" t="n">
        <v>0.0001110607</v>
      </c>
      <c r="AQ21" s="98" t="n">
        <v>0.0001081582</v>
      </c>
      <c r="AR21" s="98" t="n">
        <v>0.0001053289</v>
      </c>
      <c r="AS21" s="98" t="n">
        <v>0.0001025712</v>
      </c>
      <c r="AT21" s="98" t="n">
        <v>9.98836E-005</v>
      </c>
      <c r="AU21" s="98" t="n">
        <v>9.72645E-005</v>
      </c>
      <c r="AV21" s="98" t="n">
        <v>9.47123E-005</v>
      </c>
      <c r="AW21" s="98" t="n">
        <v>9.22256E-005</v>
      </c>
      <c r="AX21" s="98" t="n">
        <v>8.98027E-005</v>
      </c>
      <c r="AY21" s="98" t="n">
        <v>8.74423E-005</v>
      </c>
      <c r="AZ21" s="98" t="n">
        <v>8.51428E-005</v>
      </c>
      <c r="BA21" s="98" t="n">
        <v>8.29027E-005</v>
      </c>
      <c r="BB21" s="98" t="n">
        <v>8.07207E-005</v>
      </c>
      <c r="BC21" s="98" t="n">
        <v>7.85952E-005</v>
      </c>
      <c r="BD21" s="98" t="n">
        <v>7.6525E-005</v>
      </c>
      <c r="BE21" s="98" t="n">
        <v>7.45087E-005</v>
      </c>
      <c r="BF21" s="98" t="n">
        <v>7.25449E-005</v>
      </c>
      <c r="BG21" s="98" t="n">
        <v>7.06323E-005</v>
      </c>
      <c r="BH21" s="98" t="n">
        <v>6.87696E-005</v>
      </c>
      <c r="BI21" s="98" t="n">
        <v>6.69557E-005</v>
      </c>
      <c r="BJ21" s="98" t="n">
        <v>6.51892E-005</v>
      </c>
      <c r="BK21" s="98" t="n">
        <v>6.34689E-005</v>
      </c>
      <c r="BL21" s="98" t="n">
        <v>6.17937E-005</v>
      </c>
      <c r="BM21" s="98" t="n">
        <v>6.01625E-005</v>
      </c>
      <c r="BN21" s="98" t="n">
        <v>5.85741E-005</v>
      </c>
      <c r="BO21" s="98" t="n">
        <v>5.70273E-005</v>
      </c>
      <c r="BP21" s="98" t="n">
        <v>5.55213E-005</v>
      </c>
      <c r="BQ21" s="98" t="n">
        <v>5.40548E-005</v>
      </c>
      <c r="BR21" s="98" t="n">
        <v>5.26268E-005</v>
      </c>
      <c r="BS21" s="98" t="n">
        <v>5.12365E-005</v>
      </c>
      <c r="BT21" s="98" t="n">
        <v>4.98827E-005</v>
      </c>
      <c r="BU21" s="98" t="n">
        <v>4.85646E-005</v>
      </c>
      <c r="BV21" s="98" t="n">
        <v>4.72812E-005</v>
      </c>
      <c r="BW21" s="98" t="n">
        <v>4.60316E-005</v>
      </c>
      <c r="BX21" s="98" t="n">
        <v>4.4815E-005</v>
      </c>
      <c r="BY21" s="98" t="n">
        <v>4.36304E-005</v>
      </c>
      <c r="BZ21" s="98" t="n">
        <v>4.24771E-005</v>
      </c>
      <c r="CA21" s="98" t="n">
        <v>4.13542E-005</v>
      </c>
      <c r="CB21" s="98" t="n">
        <v>4.02609E-005</v>
      </c>
      <c r="CC21" s="98" t="n">
        <v>3.91965E-005</v>
      </c>
      <c r="CD21" s="98" t="n">
        <v>3.81602E-005</v>
      </c>
      <c r="CE21" s="98" t="n">
        <v>3.71512E-005</v>
      </c>
      <c r="CF21" s="98" t="n">
        <v>3.61689E-005</v>
      </c>
      <c r="CG21" s="98" t="n">
        <v>3.52125E-005</v>
      </c>
      <c r="CH21" s="98" t="n">
        <v>3.42813E-005</v>
      </c>
      <c r="CI21" s="98" t="n">
        <v>3.33748E-005</v>
      </c>
      <c r="CJ21" s="98" t="n">
        <v>3.24922E-005</v>
      </c>
      <c r="CK21" s="98" t="n">
        <v>3.16329E-005</v>
      </c>
      <c r="CL21" s="98" t="n">
        <v>3.07964E-005</v>
      </c>
      <c r="CM21" s="98" t="n">
        <v>2.99819E-005</v>
      </c>
      <c r="CN21" s="98" t="n">
        <v>2.9189E-005</v>
      </c>
      <c r="CO21" s="98" t="n">
        <v>2.8417E-005</v>
      </c>
      <c r="CP21" s="98" t="n">
        <v>2.76654E-005</v>
      </c>
      <c r="CQ21" s="98" t="n">
        <v>2.69337E-005</v>
      </c>
      <c r="CR21" s="98" t="n">
        <v>2.62213E-005</v>
      </c>
      <c r="CS21" s="98" t="n">
        <v>2.55278E-005</v>
      </c>
      <c r="CT21" s="98" t="n">
        <v>2.48526E-005</v>
      </c>
      <c r="CU21" s="98" t="n">
        <v>2.41952E-005</v>
      </c>
      <c r="CV21" s="98" t="n">
        <v>2.35552E-005</v>
      </c>
      <c r="CW21" s="98" t="n">
        <v>2.29322E-005</v>
      </c>
      <c r="CX21" s="98" t="n">
        <v>2.23256E-005</v>
      </c>
      <c r="CY21" s="98" t="n">
        <v>2.17351E-005</v>
      </c>
      <c r="CZ21" s="98" t="n">
        <v>2.11602E-005</v>
      </c>
      <c r="DA21" s="98" t="n">
        <v>2.06004E-005</v>
      </c>
      <c r="DB21" s="98" t="n">
        <v>2.00555E-005</v>
      </c>
      <c r="DC21" s="98" t="n">
        <v>1.9525E-005</v>
      </c>
      <c r="DD21" s="98" t="n">
        <v>1.90085E-005</v>
      </c>
      <c r="DE21" s="98" t="n">
        <v>1.85057E-005</v>
      </c>
      <c r="DF21" s="98" t="n">
        <v>1.80162E-005</v>
      </c>
      <c r="DG21" s="98" t="n">
        <v>1.75396E-005</v>
      </c>
      <c r="DH21" s="98" t="n">
        <v>1.70757E-005</v>
      </c>
      <c r="DI21" s="98" t="n">
        <v>1.6624E-005</v>
      </c>
      <c r="DJ21" s="98" t="n">
        <v>1.61842E-005</v>
      </c>
      <c r="DK21" s="98" t="n">
        <v>1.57561E-005</v>
      </c>
      <c r="DL21" s="98" t="n">
        <v>1.53393E-005</v>
      </c>
      <c r="DM21" s="98" t="n">
        <v>1.49335E-005</v>
      </c>
      <c r="DN21" s="98" t="n">
        <v>1.45385E-005</v>
      </c>
      <c r="DO21" s="98" t="n">
        <v>1.41539E-005</v>
      </c>
      <c r="DP21" s="98" t="n">
        <v>1.37795E-005</v>
      </c>
      <c r="DQ21" s="98" t="n">
        <v>1.3415E-005</v>
      </c>
      <c r="DR21" s="98" t="n">
        <v>1.30601E-005</v>
      </c>
      <c r="DS21" s="98" t="n">
        <v>1.27146E-005</v>
      </c>
      <c r="DT21" s="98" t="n">
        <v>1.23783E-005</v>
      </c>
      <c r="DU21" s="98" t="n">
        <v>1.20508E-005</v>
      </c>
      <c r="DV21" s="98" t="n">
        <v>1.1732E-005</v>
      </c>
      <c r="DW21" s="98" t="n">
        <v>1.14217E-005</v>
      </c>
      <c r="DX21" s="98" t="n">
        <v>1.11195E-005</v>
      </c>
      <c r="DY21" s="98" t="n">
        <v>1.08254E-005</v>
      </c>
      <c r="DZ21" s="98" t="n">
        <v>1.0539E-005</v>
      </c>
      <c r="EA21" s="98" t="n">
        <v>1.02602E-005</v>
      </c>
      <c r="EB21" s="98" t="n">
        <v>9.9888E-006</v>
      </c>
      <c r="EC21" s="98" t="n">
        <v>9.7246E-006</v>
      </c>
      <c r="ED21" s="98" t="n">
        <v>9.4673E-006</v>
      </c>
      <c r="EE21" s="98" t="n">
        <v>9.2169E-006</v>
      </c>
      <c r="EF21" s="98" t="n">
        <v>8.973E-006</v>
      </c>
      <c r="EG21" s="98" t="n">
        <v>8.7357E-006</v>
      </c>
      <c r="EH21" s="98" t="n">
        <v>8.5046E-006</v>
      </c>
      <c r="EI21" s="98" t="n">
        <v>8.2796E-006</v>
      </c>
      <c r="EJ21" s="98" t="n">
        <v>8.0606E-006</v>
      </c>
      <c r="EK21" s="98" t="n">
        <v>7.8473E-006</v>
      </c>
      <c r="EL21" s="98" t="n">
        <v>7.6397E-006</v>
      </c>
      <c r="EM21" s="98" t="n">
        <v>7.4376E-006</v>
      </c>
      <c r="EN21" s="98" t="n">
        <v>7.2409E-006</v>
      </c>
      <c r="EO21" s="98" t="n">
        <v>7.0493E-006</v>
      </c>
      <c r="EP21" s="98" t="n">
        <v>6.8629E-006</v>
      </c>
      <c r="EQ21" s="98" t="n">
        <v>6.6813E-006</v>
      </c>
      <c r="ER21" s="98" t="n">
        <v>6.5046E-006</v>
      </c>
      <c r="ES21" s="98" t="n">
        <v>6.3325E-006</v>
      </c>
      <c r="ET21" s="98" t="n">
        <v>6.165E-006</v>
      </c>
      <c r="EU21" s="98" t="n">
        <v>6.0019E-006</v>
      </c>
      <c r="EV21" s="98" t="n">
        <v>5.8431E-006</v>
      </c>
      <c r="EW21" s="98" t="n">
        <v>5.6885E-006</v>
      </c>
      <c r="EX21" s="98" t="n">
        <v>5.5381E-006</v>
      </c>
      <c r="EY21" s="98" t="n">
        <v>5.3916E-006</v>
      </c>
      <c r="EZ21" s="98" t="n">
        <v>5.2489E-006</v>
      </c>
      <c r="FA21" s="98" t="n">
        <v>5.1101E-006</v>
      </c>
      <c r="FB21" s="98" t="n">
        <v>4.9749E-006</v>
      </c>
      <c r="FC21" s="98" t="n">
        <v>4.8433E-006</v>
      </c>
      <c r="FD21" s="98" t="n">
        <v>4.7152E-006</v>
      </c>
      <c r="FE21" s="98" t="n">
        <v>4.5904E-006</v>
      </c>
      <c r="FF21" s="98" t="n">
        <v>4.469E-006</v>
      </c>
      <c r="FG21" s="98" t="n">
        <v>4.3508E-006</v>
      </c>
      <c r="FH21" s="98" t="n">
        <v>4.2357E-006</v>
      </c>
      <c r="FI21" s="98" t="n">
        <v>4.1236E-006</v>
      </c>
      <c r="FJ21" s="98" t="n">
        <v>4.0145E-006</v>
      </c>
      <c r="FK21" s="98" t="n">
        <v>3.9083E-006</v>
      </c>
      <c r="FL21" s="98" t="n">
        <v>3.8049E-006</v>
      </c>
      <c r="FM21" s="98" t="n">
        <v>3.7043E-006</v>
      </c>
      <c r="FN21" s="98" t="n">
        <v>3.6063E-006</v>
      </c>
      <c r="FO21" s="98" t="n">
        <v>3.5109E-006</v>
      </c>
      <c r="FP21" s="98" t="n">
        <v>3.418E-006</v>
      </c>
      <c r="FQ21" s="98" t="n">
        <v>3.3276E-006</v>
      </c>
    </row>
    <row r="22" customFormat="false" ht="15" hidden="false" customHeight="true" outlineLevel="0" collapsed="false">
      <c r="A22" s="97" t="n">
        <v>20</v>
      </c>
      <c r="B22" s="98" t="n">
        <v>0.0003205942</v>
      </c>
      <c r="C22" s="98" t="n">
        <v>0.0003145987</v>
      </c>
      <c r="D22" s="98" t="n">
        <v>0.0003085808</v>
      </c>
      <c r="E22" s="98" t="n">
        <v>0.0003025561</v>
      </c>
      <c r="F22" s="98" t="n">
        <v>0.0002965389</v>
      </c>
      <c r="G22" s="98" t="n">
        <v>0.0002905415</v>
      </c>
      <c r="H22" s="98" t="n">
        <v>0.0002845751</v>
      </c>
      <c r="I22" s="98" t="n">
        <v>0.0002786497</v>
      </c>
      <c r="J22" s="98" t="n">
        <v>0.0002727739</v>
      </c>
      <c r="K22" s="98" t="n">
        <v>0.0002669553</v>
      </c>
      <c r="L22" s="98" t="n">
        <v>0.0002612006</v>
      </c>
      <c r="M22" s="98" t="n">
        <v>0.0002555155</v>
      </c>
      <c r="N22" s="98" t="n">
        <v>0.000249905</v>
      </c>
      <c r="O22" s="98" t="n">
        <v>0.0002443733</v>
      </c>
      <c r="P22" s="98" t="n">
        <v>0.000238924</v>
      </c>
      <c r="Q22" s="98" t="n">
        <v>0.00023356</v>
      </c>
      <c r="R22" s="98" t="n">
        <v>0.0002282838</v>
      </c>
      <c r="S22" s="98" t="n">
        <v>0.0002230972</v>
      </c>
      <c r="T22" s="98" t="n">
        <v>0.000218002</v>
      </c>
      <c r="U22" s="98" t="n">
        <v>0.0002129991</v>
      </c>
      <c r="V22" s="98" t="n">
        <v>0.0002080893</v>
      </c>
      <c r="W22" s="98" t="n">
        <v>0.0002032732</v>
      </c>
      <c r="X22" s="98" t="n">
        <v>0.000198551</v>
      </c>
      <c r="Y22" s="98" t="n">
        <v>0.0001939225</v>
      </c>
      <c r="Z22" s="98" t="n">
        <v>0.0001893877</v>
      </c>
      <c r="AA22" s="98" t="n">
        <v>0.0001849459</v>
      </c>
      <c r="AB22" s="98" t="n">
        <v>0.0001805967</v>
      </c>
      <c r="AC22" s="98" t="n">
        <v>0.0001763392</v>
      </c>
      <c r="AD22" s="98" t="n">
        <v>0.0001721726</v>
      </c>
      <c r="AE22" s="98" t="n">
        <v>0.0001680959</v>
      </c>
      <c r="AF22" s="98" t="n">
        <v>0.0001641081</v>
      </c>
      <c r="AG22" s="98" t="n">
        <v>0.0001602079</v>
      </c>
      <c r="AH22" s="98" t="n">
        <v>0.0001563941</v>
      </c>
      <c r="AI22" s="98" t="n">
        <v>0.0001526655</v>
      </c>
      <c r="AJ22" s="98" t="n">
        <v>0.0001490206</v>
      </c>
      <c r="AK22" s="98" t="n">
        <v>0.0001454583</v>
      </c>
      <c r="AL22" s="98" t="n">
        <v>0.0001419769</v>
      </c>
      <c r="AM22" s="98" t="n">
        <v>0.0001385751</v>
      </c>
      <c r="AN22" s="98" t="n">
        <v>0.0001352515</v>
      </c>
      <c r="AO22" s="98" t="n">
        <v>0.0001320045</v>
      </c>
      <c r="AP22" s="98" t="n">
        <v>0.0001288328</v>
      </c>
      <c r="AQ22" s="98" t="n">
        <v>0.0001257348</v>
      </c>
      <c r="AR22" s="98" t="n">
        <v>0.0001227091</v>
      </c>
      <c r="AS22" s="98" t="n">
        <v>0.0001197542</v>
      </c>
      <c r="AT22" s="98" t="n">
        <v>0.0001168687</v>
      </c>
      <c r="AU22" s="98" t="n">
        <v>0.0001140511</v>
      </c>
      <c r="AV22" s="98" t="n">
        <v>0.0001112999</v>
      </c>
      <c r="AW22" s="98" t="n">
        <v>0.0001086138</v>
      </c>
      <c r="AX22" s="98" t="n">
        <v>0.0001059913</v>
      </c>
      <c r="AY22" s="98" t="n">
        <v>0.0001034311</v>
      </c>
      <c r="AZ22" s="98" t="n">
        <v>0.0001009317</v>
      </c>
      <c r="BA22" s="98" t="n">
        <v>9.84919E-005</v>
      </c>
      <c r="BB22" s="98" t="n">
        <v>9.61102E-005</v>
      </c>
      <c r="BC22" s="98" t="n">
        <v>9.37855E-005</v>
      </c>
      <c r="BD22" s="98" t="n">
        <v>9.15163E-005</v>
      </c>
      <c r="BE22" s="98" t="n">
        <v>8.93015E-005</v>
      </c>
      <c r="BF22" s="98" t="n">
        <v>8.71398E-005</v>
      </c>
      <c r="BG22" s="98" t="n">
        <v>8.50299E-005</v>
      </c>
      <c r="BH22" s="98" t="n">
        <v>8.29706E-005</v>
      </c>
      <c r="BI22" s="98" t="n">
        <v>8.09609E-005</v>
      </c>
      <c r="BJ22" s="98" t="n">
        <v>7.89995E-005</v>
      </c>
      <c r="BK22" s="98" t="n">
        <v>7.70853E-005</v>
      </c>
      <c r="BL22" s="98" t="n">
        <v>7.52173E-005</v>
      </c>
      <c r="BM22" s="98" t="n">
        <v>7.33942E-005</v>
      </c>
      <c r="BN22" s="98" t="n">
        <v>7.16151E-005</v>
      </c>
      <c r="BO22" s="98" t="n">
        <v>6.98789E-005</v>
      </c>
      <c r="BP22" s="98" t="n">
        <v>6.81847E-005</v>
      </c>
      <c r="BQ22" s="98" t="n">
        <v>6.65313E-005</v>
      </c>
      <c r="BR22" s="98" t="n">
        <v>6.49179E-005</v>
      </c>
      <c r="BS22" s="98" t="n">
        <v>6.33435E-005</v>
      </c>
      <c r="BT22" s="98" t="n">
        <v>6.18071E-005</v>
      </c>
      <c r="BU22" s="98" t="n">
        <v>6.03079E-005</v>
      </c>
      <c r="BV22" s="98" t="n">
        <v>5.8845E-005</v>
      </c>
      <c r="BW22" s="98" t="n">
        <v>5.74174E-005</v>
      </c>
      <c r="BX22" s="98" t="n">
        <v>5.60244E-005</v>
      </c>
      <c r="BY22" s="98" t="n">
        <v>5.46652E-005</v>
      </c>
      <c r="BZ22" s="98" t="n">
        <v>5.33388E-005</v>
      </c>
      <c r="CA22" s="98" t="n">
        <v>5.20446E-005</v>
      </c>
      <c r="CB22" s="98" t="n">
        <v>5.07817E-005</v>
      </c>
      <c r="CC22" s="98" t="n">
        <v>4.95494E-005</v>
      </c>
      <c r="CD22" s="98" t="n">
        <v>4.8347E-005</v>
      </c>
      <c r="CE22" s="98" t="n">
        <v>4.71737E-005</v>
      </c>
      <c r="CF22" s="98" t="n">
        <v>4.60289E-005</v>
      </c>
      <c r="CG22" s="98" t="n">
        <v>4.49118E-005</v>
      </c>
      <c r="CH22" s="98" t="n">
        <v>4.38218E-005</v>
      </c>
      <c r="CI22" s="98" t="n">
        <v>4.27582E-005</v>
      </c>
      <c r="CJ22" s="98" t="n">
        <v>4.17204E-005</v>
      </c>
      <c r="CK22" s="98" t="n">
        <v>4.07078E-005</v>
      </c>
      <c r="CL22" s="98" t="n">
        <v>3.97197E-005</v>
      </c>
      <c r="CM22" s="98" t="n">
        <v>3.87556E-005</v>
      </c>
      <c r="CN22" s="98" t="n">
        <v>3.78149E-005</v>
      </c>
      <c r="CO22" s="98" t="n">
        <v>3.6897E-005</v>
      </c>
      <c r="CP22" s="98" t="n">
        <v>3.60014E-005</v>
      </c>
      <c r="CQ22" s="98" t="n">
        <v>3.51275E-005</v>
      </c>
      <c r="CR22" s="98" t="n">
        <v>3.42748E-005</v>
      </c>
      <c r="CS22" s="98" t="n">
        <v>3.34428E-005</v>
      </c>
      <c r="CT22" s="98" t="n">
        <v>3.2631E-005</v>
      </c>
      <c r="CU22" s="98" t="n">
        <v>3.18389E-005</v>
      </c>
      <c r="CV22" s="98" t="n">
        <v>3.1066E-005</v>
      </c>
      <c r="CW22" s="98" t="n">
        <v>3.03118E-005</v>
      </c>
      <c r="CX22" s="98" t="n">
        <v>2.9576E-005</v>
      </c>
      <c r="CY22" s="98" t="n">
        <v>2.8858E-005</v>
      </c>
      <c r="CZ22" s="98" t="n">
        <v>2.81575E-005</v>
      </c>
      <c r="DA22" s="98" t="n">
        <v>2.74739E-005</v>
      </c>
      <c r="DB22" s="98" t="n">
        <v>2.68069E-005</v>
      </c>
      <c r="DC22" s="98" t="n">
        <v>2.61562E-005</v>
      </c>
      <c r="DD22" s="98" t="n">
        <v>2.55212E-005</v>
      </c>
      <c r="DE22" s="98" t="n">
        <v>2.49016E-005</v>
      </c>
      <c r="DF22" s="98" t="n">
        <v>2.42971E-005</v>
      </c>
      <c r="DG22" s="98" t="n">
        <v>2.37072E-005</v>
      </c>
      <c r="DH22" s="98" t="n">
        <v>2.31317E-005</v>
      </c>
      <c r="DI22" s="98" t="n">
        <v>2.25701E-005</v>
      </c>
      <c r="DJ22" s="98" t="n">
        <v>2.20222E-005</v>
      </c>
      <c r="DK22" s="98" t="n">
        <v>2.14876E-005</v>
      </c>
      <c r="DL22" s="98" t="n">
        <v>2.09659E-005</v>
      </c>
      <c r="DM22" s="98" t="n">
        <v>2.04569E-005</v>
      </c>
      <c r="DN22" s="98" t="n">
        <v>1.99603E-005</v>
      </c>
      <c r="DO22" s="98" t="n">
        <v>1.94757E-005</v>
      </c>
      <c r="DP22" s="98" t="n">
        <v>1.90029E-005</v>
      </c>
      <c r="DQ22" s="98" t="n">
        <v>1.85416E-005</v>
      </c>
      <c r="DR22" s="98" t="n">
        <v>1.80914E-005</v>
      </c>
      <c r="DS22" s="98" t="n">
        <v>1.76522E-005</v>
      </c>
      <c r="DT22" s="98" t="n">
        <v>1.72236E-005</v>
      </c>
      <c r="DU22" s="98" t="n">
        <v>1.68055E-005</v>
      </c>
      <c r="DV22" s="98" t="n">
        <v>1.63975E-005</v>
      </c>
      <c r="DW22" s="98" t="n">
        <v>1.59994E-005</v>
      </c>
      <c r="DX22" s="98" t="n">
        <v>1.5611E-005</v>
      </c>
      <c r="DY22" s="98" t="n">
        <v>1.5232E-005</v>
      </c>
      <c r="DZ22" s="98" t="n">
        <v>1.48622E-005</v>
      </c>
      <c r="EA22" s="98" t="n">
        <v>1.45014E-005</v>
      </c>
      <c r="EB22" s="98" t="n">
        <v>1.41493E-005</v>
      </c>
      <c r="EC22" s="98" t="n">
        <v>1.38058E-005</v>
      </c>
      <c r="ED22" s="98" t="n">
        <v>1.34706E-005</v>
      </c>
      <c r="EE22" s="98" t="n">
        <v>1.31436E-005</v>
      </c>
      <c r="EF22" s="98" t="n">
        <v>1.28245E-005</v>
      </c>
      <c r="EG22" s="98" t="n">
        <v>1.25131E-005</v>
      </c>
      <c r="EH22" s="98" t="n">
        <v>1.22094E-005</v>
      </c>
      <c r="EI22" s="98" t="n">
        <v>1.19129E-005</v>
      </c>
      <c r="EJ22" s="98" t="n">
        <v>1.16237E-005</v>
      </c>
      <c r="EK22" s="98" t="n">
        <v>1.13415E-005</v>
      </c>
      <c r="EL22" s="98" t="n">
        <v>1.10662E-005</v>
      </c>
      <c r="EM22" s="98" t="n">
        <v>1.07975E-005</v>
      </c>
      <c r="EN22" s="98" t="n">
        <v>1.05354E-005</v>
      </c>
      <c r="EO22" s="98" t="n">
        <v>1.02796E-005</v>
      </c>
      <c r="EP22" s="98" t="n">
        <v>1.003E-005</v>
      </c>
      <c r="EQ22" s="98" t="n">
        <v>9.7865E-006</v>
      </c>
      <c r="ER22" s="98" t="n">
        <v>9.5489E-006</v>
      </c>
      <c r="ES22" s="98" t="n">
        <v>9.3171E-006</v>
      </c>
      <c r="ET22" s="98" t="n">
        <v>9.0909E-006</v>
      </c>
      <c r="EU22" s="98" t="n">
        <v>8.8702E-006</v>
      </c>
      <c r="EV22" s="98" t="n">
        <v>8.6548E-006</v>
      </c>
      <c r="EW22" s="98" t="n">
        <v>8.4447E-006</v>
      </c>
      <c r="EX22" s="98" t="n">
        <v>8.2397E-006</v>
      </c>
      <c r="EY22" s="98" t="n">
        <v>8.0397E-006</v>
      </c>
      <c r="EZ22" s="98" t="n">
        <v>7.8445E-006</v>
      </c>
      <c r="FA22" s="98" t="n">
        <v>7.654E-006</v>
      </c>
      <c r="FB22" s="98" t="n">
        <v>7.4682E-006</v>
      </c>
      <c r="FC22" s="98" t="n">
        <v>7.2869E-006</v>
      </c>
      <c r="FD22" s="98" t="n">
        <v>7.11E-006</v>
      </c>
      <c r="FE22" s="98" t="n">
        <v>6.9374E-006</v>
      </c>
      <c r="FF22" s="98" t="n">
        <v>6.7689E-006</v>
      </c>
      <c r="FG22" s="98" t="n">
        <v>6.6046E-006</v>
      </c>
      <c r="FH22" s="98" t="n">
        <v>6.4443E-006</v>
      </c>
      <c r="FI22" s="98" t="n">
        <v>6.2878E-006</v>
      </c>
      <c r="FJ22" s="98" t="n">
        <v>6.1351E-006</v>
      </c>
      <c r="FK22" s="98" t="n">
        <v>5.9862E-006</v>
      </c>
      <c r="FL22" s="98" t="n">
        <v>5.8409E-006</v>
      </c>
      <c r="FM22" s="98" t="n">
        <v>5.6991E-006</v>
      </c>
      <c r="FN22" s="98" t="n">
        <v>5.5607E-006</v>
      </c>
      <c r="FO22" s="98" t="n">
        <v>5.4257E-006</v>
      </c>
      <c r="FP22" s="98" t="n">
        <v>5.294E-006</v>
      </c>
      <c r="FQ22" s="98" t="n">
        <v>5.1654E-006</v>
      </c>
    </row>
    <row r="23" customFormat="false" ht="15" hidden="false" customHeight="true" outlineLevel="0" collapsed="false">
      <c r="A23" s="97" t="n">
        <v>21</v>
      </c>
      <c r="B23" s="98" t="n">
        <v>0.0003372797</v>
      </c>
      <c r="C23" s="98" t="n">
        <v>0.0003309491</v>
      </c>
      <c r="D23" s="98" t="n">
        <v>0.0003246295</v>
      </c>
      <c r="E23" s="98" t="n">
        <v>0.0003183329</v>
      </c>
      <c r="F23" s="98" t="n">
        <v>0.0003120699</v>
      </c>
      <c r="G23" s="98" t="n">
        <v>0.0003058502</v>
      </c>
      <c r="H23" s="98" t="n">
        <v>0.0002996819</v>
      </c>
      <c r="I23" s="98" t="n">
        <v>0.0002935725</v>
      </c>
      <c r="J23" s="98" t="n">
        <v>0.0002875284</v>
      </c>
      <c r="K23" s="98" t="n">
        <v>0.0002815552</v>
      </c>
      <c r="L23" s="98" t="n">
        <v>0.0002756575</v>
      </c>
      <c r="M23" s="98" t="n">
        <v>0.0002698396</v>
      </c>
      <c r="N23" s="98" t="n">
        <v>0.0002641049</v>
      </c>
      <c r="O23" s="98" t="n">
        <v>0.0002584563</v>
      </c>
      <c r="P23" s="98" t="n">
        <v>0.0002528962</v>
      </c>
      <c r="Q23" s="98" t="n">
        <v>0.0002474265</v>
      </c>
      <c r="R23" s="98" t="n">
        <v>0.0002420486</v>
      </c>
      <c r="S23" s="98" t="n">
        <v>0.0002367638</v>
      </c>
      <c r="T23" s="98" t="n">
        <v>0.0002315729</v>
      </c>
      <c r="U23" s="98" t="n">
        <v>0.0002264763</v>
      </c>
      <c r="V23" s="98" t="n">
        <v>0.0002214744</v>
      </c>
      <c r="W23" s="98" t="n">
        <v>0.000216567</v>
      </c>
      <c r="X23" s="98" t="n">
        <v>0.000211754</v>
      </c>
      <c r="Y23" s="98" t="n">
        <v>0.0002070351</v>
      </c>
      <c r="Z23" s="98" t="n">
        <v>0.0002024097</v>
      </c>
      <c r="AA23" s="98" t="n">
        <v>0.000197877</v>
      </c>
      <c r="AB23" s="98" t="n">
        <v>0.0001934364</v>
      </c>
      <c r="AC23" s="98" t="n">
        <v>0.0001890868</v>
      </c>
      <c r="AD23" s="98" t="n">
        <v>0.0001848272</v>
      </c>
      <c r="AE23" s="98" t="n">
        <v>0.0001806566</v>
      </c>
      <c r="AF23" s="98" t="n">
        <v>0.0001765738</v>
      </c>
      <c r="AG23" s="98" t="n">
        <v>0.0001725776</v>
      </c>
      <c r="AH23" s="98" t="n">
        <v>0.0001686666</v>
      </c>
      <c r="AI23" s="98" t="n">
        <v>0.0001648397</v>
      </c>
      <c r="AJ23" s="98" t="n">
        <v>0.0001610953</v>
      </c>
      <c r="AK23" s="98" t="n">
        <v>0.0001574323</v>
      </c>
      <c r="AL23" s="98" t="n">
        <v>0.0001538491</v>
      </c>
      <c r="AM23" s="98" t="n">
        <v>0.0001503444</v>
      </c>
      <c r="AN23" s="98" t="n">
        <v>0.0001469167</v>
      </c>
      <c r="AO23" s="98" t="n">
        <v>0.0001435647</v>
      </c>
      <c r="AP23" s="98" t="n">
        <v>0.0001402869</v>
      </c>
      <c r="AQ23" s="98" t="n">
        <v>0.0001370818</v>
      </c>
      <c r="AR23" s="98" t="n">
        <v>0.0001339482</v>
      </c>
      <c r="AS23" s="98" t="n">
        <v>0.0001308845</v>
      </c>
      <c r="AT23" s="98" t="n">
        <v>0.0001278894</v>
      </c>
      <c r="AU23" s="98" t="n">
        <v>0.0001249615</v>
      </c>
      <c r="AV23" s="98" t="n">
        <v>0.0001220994</v>
      </c>
      <c r="AW23" s="98" t="n">
        <v>0.0001193017</v>
      </c>
      <c r="AX23" s="98" t="n">
        <v>0.0001165671</v>
      </c>
      <c r="AY23" s="98" t="n">
        <v>0.0001138943</v>
      </c>
      <c r="AZ23" s="98" t="n">
        <v>0.000111282</v>
      </c>
      <c r="BA23" s="98" t="n">
        <v>0.0001087289</v>
      </c>
      <c r="BB23" s="98" t="n">
        <v>0.0001062337</v>
      </c>
      <c r="BC23" s="98" t="n">
        <v>0.0001037951</v>
      </c>
      <c r="BD23" s="98" t="n">
        <v>0.000101412</v>
      </c>
      <c r="BE23" s="98" t="n">
        <v>9.90831E-005</v>
      </c>
      <c r="BF23" s="98" t="n">
        <v>9.68073E-005</v>
      </c>
      <c r="BG23" s="98" t="n">
        <v>9.45833E-005</v>
      </c>
      <c r="BH23" s="98" t="n">
        <v>9.24101E-005</v>
      </c>
      <c r="BI23" s="98" t="n">
        <v>9.02864E-005</v>
      </c>
      <c r="BJ23" s="98" t="n">
        <v>8.82113E-005</v>
      </c>
      <c r="BK23" s="98" t="n">
        <v>8.61836E-005</v>
      </c>
      <c r="BL23" s="98" t="n">
        <v>8.42023E-005</v>
      </c>
      <c r="BM23" s="98" t="n">
        <v>8.22664E-005</v>
      </c>
      <c r="BN23" s="98" t="n">
        <v>8.03747E-005</v>
      </c>
      <c r="BO23" s="98" t="n">
        <v>7.85264E-005</v>
      </c>
      <c r="BP23" s="98" t="n">
        <v>7.67204E-005</v>
      </c>
      <c r="BQ23" s="98" t="n">
        <v>7.49558E-005</v>
      </c>
      <c r="BR23" s="98" t="n">
        <v>7.32317E-005</v>
      </c>
      <c r="BS23" s="98" t="n">
        <v>7.15471E-005</v>
      </c>
      <c r="BT23" s="98" t="n">
        <v>6.99011E-005</v>
      </c>
      <c r="BU23" s="98" t="n">
        <v>6.82929E-005</v>
      </c>
      <c r="BV23" s="98" t="n">
        <v>6.67217E-005</v>
      </c>
      <c r="BW23" s="98" t="n">
        <v>6.51865E-005</v>
      </c>
      <c r="BX23" s="98" t="n">
        <v>6.36866E-005</v>
      </c>
      <c r="BY23" s="98" t="n">
        <v>6.22211E-005</v>
      </c>
      <c r="BZ23" s="98" t="n">
        <v>6.07893E-005</v>
      </c>
      <c r="CA23" s="98" t="n">
        <v>5.93903E-005</v>
      </c>
      <c r="CB23" s="98" t="n">
        <v>5.80236E-005</v>
      </c>
      <c r="CC23" s="98" t="n">
        <v>5.66882E-005</v>
      </c>
      <c r="CD23" s="98" t="n">
        <v>5.53835E-005</v>
      </c>
      <c r="CE23" s="98" t="n">
        <v>5.41088E-005</v>
      </c>
      <c r="CF23" s="98" t="n">
        <v>5.28635E-005</v>
      </c>
      <c r="CG23" s="98" t="n">
        <v>5.16467E-005</v>
      </c>
      <c r="CH23" s="98" t="n">
        <v>5.0458E-005</v>
      </c>
      <c r="CI23" s="98" t="n">
        <v>4.92966E-005</v>
      </c>
      <c r="CJ23" s="98" t="n">
        <v>4.81619E-005</v>
      </c>
      <c r="CK23" s="98" t="n">
        <v>4.70533E-005</v>
      </c>
      <c r="CL23" s="98" t="n">
        <v>4.59702E-005</v>
      </c>
      <c r="CM23" s="98" t="n">
        <v>4.4912E-005</v>
      </c>
      <c r="CN23" s="98" t="n">
        <v>4.38781E-005</v>
      </c>
      <c r="CO23" s="98" t="n">
        <v>4.28681E-005</v>
      </c>
      <c r="CP23" s="98" t="n">
        <v>4.18813E-005</v>
      </c>
      <c r="CQ23" s="98" t="n">
        <v>4.09172E-005</v>
      </c>
      <c r="CR23" s="98" t="n">
        <v>3.99752E-005</v>
      </c>
      <c r="CS23" s="98" t="n">
        <v>3.9055E-005</v>
      </c>
      <c r="CT23" s="98" t="n">
        <v>3.81559E-005</v>
      </c>
      <c r="CU23" s="98" t="n">
        <v>3.72775E-005</v>
      </c>
      <c r="CV23" s="98" t="n">
        <v>3.64194E-005</v>
      </c>
      <c r="CW23" s="98" t="n">
        <v>3.55809E-005</v>
      </c>
      <c r="CX23" s="98" t="n">
        <v>3.47618E-005</v>
      </c>
      <c r="CY23" s="98" t="n">
        <v>3.39616E-005</v>
      </c>
      <c r="CZ23" s="98" t="n">
        <v>3.31797E-005</v>
      </c>
      <c r="DA23" s="98" t="n">
        <v>3.24159E-005</v>
      </c>
      <c r="DB23" s="98" t="n">
        <v>3.16696E-005</v>
      </c>
      <c r="DC23" s="98" t="n">
        <v>3.09405E-005</v>
      </c>
      <c r="DD23" s="98" t="n">
        <v>3.02282E-005</v>
      </c>
      <c r="DE23" s="98" t="n">
        <v>2.95323E-005</v>
      </c>
      <c r="DF23" s="98" t="n">
        <v>2.88524E-005</v>
      </c>
      <c r="DG23" s="98" t="n">
        <v>2.81881E-005</v>
      </c>
      <c r="DH23" s="98" t="n">
        <v>2.75392E-005</v>
      </c>
      <c r="DI23" s="98" t="n">
        <v>2.69052E-005</v>
      </c>
      <c r="DJ23" s="98" t="n">
        <v>2.62857E-005</v>
      </c>
      <c r="DK23" s="98" t="n">
        <v>2.56806E-005</v>
      </c>
      <c r="DL23" s="98" t="n">
        <v>2.50893E-005</v>
      </c>
      <c r="DM23" s="98" t="n">
        <v>2.45117E-005</v>
      </c>
      <c r="DN23" s="98" t="n">
        <v>2.39474E-005</v>
      </c>
      <c r="DO23" s="98" t="n">
        <v>2.33961E-005</v>
      </c>
      <c r="DP23" s="98" t="n">
        <v>2.28574E-005</v>
      </c>
      <c r="DQ23" s="98" t="n">
        <v>2.23312E-005</v>
      </c>
      <c r="DR23" s="98" t="n">
        <v>2.18171E-005</v>
      </c>
      <c r="DS23" s="98" t="n">
        <v>2.13148E-005</v>
      </c>
      <c r="DT23" s="98" t="n">
        <v>2.0824E-005</v>
      </c>
      <c r="DU23" s="98" t="n">
        <v>2.03446E-005</v>
      </c>
      <c r="DV23" s="98" t="n">
        <v>1.98762E-005</v>
      </c>
      <c r="DW23" s="98" t="n">
        <v>1.94186E-005</v>
      </c>
      <c r="DX23" s="98" t="n">
        <v>1.89715E-005</v>
      </c>
      <c r="DY23" s="98" t="n">
        <v>1.85348E-005</v>
      </c>
      <c r="DZ23" s="98" t="n">
        <v>1.8108E-005</v>
      </c>
      <c r="EA23" s="98" t="n">
        <v>1.76911E-005</v>
      </c>
      <c r="EB23" s="98" t="n">
        <v>1.72838E-005</v>
      </c>
      <c r="EC23" s="98" t="n">
        <v>1.68859E-005</v>
      </c>
      <c r="ED23" s="98" t="n">
        <v>1.64971E-005</v>
      </c>
      <c r="EE23" s="98" t="n">
        <v>1.61173E-005</v>
      </c>
      <c r="EF23" s="98" t="n">
        <v>1.57463E-005</v>
      </c>
      <c r="EG23" s="98" t="n">
        <v>1.53837E-005</v>
      </c>
      <c r="EH23" s="98" t="n">
        <v>1.50296E-005</v>
      </c>
      <c r="EI23" s="98" t="n">
        <v>1.46835E-005</v>
      </c>
      <c r="EJ23" s="98" t="n">
        <v>1.43455E-005</v>
      </c>
      <c r="EK23" s="98" t="n">
        <v>1.40152E-005</v>
      </c>
      <c r="EL23" s="98" t="n">
        <v>1.36925E-005</v>
      </c>
      <c r="EM23" s="98" t="n">
        <v>1.33773E-005</v>
      </c>
      <c r="EN23" s="98" t="n">
        <v>1.30693E-005</v>
      </c>
      <c r="EO23" s="98" t="n">
        <v>1.27684E-005</v>
      </c>
      <c r="EP23" s="98" t="n">
        <v>1.24744E-005</v>
      </c>
      <c r="EQ23" s="98" t="n">
        <v>1.21872E-005</v>
      </c>
      <c r="ER23" s="98" t="n">
        <v>1.19066E-005</v>
      </c>
      <c r="ES23" s="98" t="n">
        <v>1.16325E-005</v>
      </c>
      <c r="ET23" s="98" t="n">
        <v>1.13647E-005</v>
      </c>
      <c r="EU23" s="98" t="n">
        <v>1.1103E-005</v>
      </c>
      <c r="EV23" s="98" t="n">
        <v>1.08474E-005</v>
      </c>
      <c r="EW23" s="98" t="n">
        <v>1.05977E-005</v>
      </c>
      <c r="EX23" s="98" t="n">
        <v>1.03537E-005</v>
      </c>
      <c r="EY23" s="98" t="n">
        <v>1.01153E-005</v>
      </c>
      <c r="EZ23" s="98" t="n">
        <v>9.8824E-006</v>
      </c>
      <c r="FA23" s="98" t="n">
        <v>9.6549E-006</v>
      </c>
      <c r="FB23" s="98" t="n">
        <v>9.4326E-006</v>
      </c>
      <c r="FC23" s="98" t="n">
        <v>9.2154E-006</v>
      </c>
      <c r="FD23" s="98" t="n">
        <v>9.0033E-006</v>
      </c>
      <c r="FE23" s="98" t="n">
        <v>8.796E-006</v>
      </c>
      <c r="FF23" s="98" t="n">
        <v>8.5935E-006</v>
      </c>
      <c r="FG23" s="98" t="n">
        <v>8.3956E-006</v>
      </c>
      <c r="FH23" s="98" t="n">
        <v>8.2023E-006</v>
      </c>
      <c r="FI23" s="98" t="n">
        <v>8.0135E-006</v>
      </c>
      <c r="FJ23" s="98" t="n">
        <v>7.829E-006</v>
      </c>
      <c r="FK23" s="98" t="n">
        <v>7.6487E-006</v>
      </c>
      <c r="FL23" s="98" t="n">
        <v>7.4726E-006</v>
      </c>
      <c r="FM23" s="98" t="n">
        <v>7.3006E-006</v>
      </c>
      <c r="FN23" s="98" t="n">
        <v>7.1325E-006</v>
      </c>
      <c r="FO23" s="98" t="n">
        <v>6.9683E-006</v>
      </c>
      <c r="FP23" s="98" t="n">
        <v>6.8079E-006</v>
      </c>
      <c r="FQ23" s="98" t="n">
        <v>6.6511E-006</v>
      </c>
    </row>
    <row r="24" customFormat="false" ht="15" hidden="false" customHeight="true" outlineLevel="0" collapsed="false">
      <c r="A24" s="97" t="n">
        <v>22</v>
      </c>
      <c r="B24" s="98" t="n">
        <v>0.0003393692</v>
      </c>
      <c r="C24" s="98" t="n">
        <v>0.0003330449</v>
      </c>
      <c r="D24" s="98" t="n">
        <v>0.0003267556</v>
      </c>
      <c r="E24" s="98" t="n">
        <v>0.0003205102</v>
      </c>
      <c r="F24" s="98" t="n">
        <v>0.0003143162</v>
      </c>
      <c r="G24" s="98" t="n">
        <v>0.0003081804</v>
      </c>
      <c r="H24" s="98" t="n">
        <v>0.0003021087</v>
      </c>
      <c r="I24" s="98" t="n">
        <v>0.0002961063</v>
      </c>
      <c r="J24" s="98" t="n">
        <v>0.0002901775</v>
      </c>
      <c r="K24" s="98" t="n">
        <v>0.0002843262</v>
      </c>
      <c r="L24" s="98" t="n">
        <v>0.0002785555</v>
      </c>
      <c r="M24" s="98" t="n">
        <v>0.0002728682</v>
      </c>
      <c r="N24" s="98" t="n">
        <v>0.0002672664</v>
      </c>
      <c r="O24" s="98" t="n">
        <v>0.0002617521</v>
      </c>
      <c r="P24" s="98" t="n">
        <v>0.0002563265</v>
      </c>
      <c r="Q24" s="98" t="n">
        <v>0.0002509908</v>
      </c>
      <c r="R24" s="98" t="n">
        <v>0.0002457457</v>
      </c>
      <c r="S24" s="98" t="n">
        <v>0.0002405918</v>
      </c>
      <c r="T24" s="98" t="n">
        <v>0.0002355293</v>
      </c>
      <c r="U24" s="98" t="n">
        <v>0.0002305582</v>
      </c>
      <c r="V24" s="98" t="n">
        <v>0.0002256783</v>
      </c>
      <c r="W24" s="98" t="n">
        <v>0.0002208895</v>
      </c>
      <c r="X24" s="98" t="n">
        <v>0.0002161911</v>
      </c>
      <c r="Y24" s="98" t="n">
        <v>0.0002115825</v>
      </c>
      <c r="Z24" s="98" t="n">
        <v>0.0002070631</v>
      </c>
      <c r="AA24" s="98" t="n">
        <v>0.000202632</v>
      </c>
      <c r="AB24" s="98" t="n">
        <v>0.0001982882</v>
      </c>
      <c r="AC24" s="98" t="n">
        <v>0.0001940309</v>
      </c>
      <c r="AD24" s="98" t="n">
        <v>0.0001898589</v>
      </c>
      <c r="AE24" s="98" t="n">
        <v>0.0001857711</v>
      </c>
      <c r="AF24" s="98" t="n">
        <v>0.0001817664</v>
      </c>
      <c r="AG24" s="98" t="n">
        <v>0.0001778435</v>
      </c>
      <c r="AH24" s="98" t="n">
        <v>0.0001740012</v>
      </c>
      <c r="AI24" s="98" t="n">
        <v>0.0001702383</v>
      </c>
      <c r="AJ24" s="98" t="n">
        <v>0.0001665535</v>
      </c>
      <c r="AK24" s="98" t="n">
        <v>0.0001629454</v>
      </c>
      <c r="AL24" s="98" t="n">
        <v>0.0001594127</v>
      </c>
      <c r="AM24" s="98" t="n">
        <v>0.0001559543</v>
      </c>
      <c r="AN24" s="98" t="n">
        <v>0.0001525686</v>
      </c>
      <c r="AO24" s="98" t="n">
        <v>0.0001492545</v>
      </c>
      <c r="AP24" s="98" t="n">
        <v>0.0001460105</v>
      </c>
      <c r="AQ24" s="98" t="n">
        <v>0.0001428355</v>
      </c>
      <c r="AR24" s="98" t="n">
        <v>0.000139728</v>
      </c>
      <c r="AS24" s="98" t="n">
        <v>0.0001366868</v>
      </c>
      <c r="AT24" s="98" t="n">
        <v>0.0001337106</v>
      </c>
      <c r="AU24" s="98" t="n">
        <v>0.000130798</v>
      </c>
      <c r="AV24" s="98" t="n">
        <v>0.000127948</v>
      </c>
      <c r="AW24" s="98" t="n">
        <v>0.0001251592</v>
      </c>
      <c r="AX24" s="98" t="n">
        <v>0.0001224303</v>
      </c>
      <c r="AY24" s="98" t="n">
        <v>0.0001197603</v>
      </c>
      <c r="AZ24" s="98" t="n">
        <v>0.0001171478</v>
      </c>
      <c r="BA24" s="98" t="n">
        <v>0.0001145917</v>
      </c>
      <c r="BB24" s="98" t="n">
        <v>0.0001120909</v>
      </c>
      <c r="BC24" s="98" t="n">
        <v>0.0001096441</v>
      </c>
      <c r="BD24" s="98" t="n">
        <v>0.0001072503</v>
      </c>
      <c r="BE24" s="98" t="n">
        <v>0.0001049084</v>
      </c>
      <c r="BF24" s="98" t="n">
        <v>0.0001026173</v>
      </c>
      <c r="BG24" s="98" t="n">
        <v>0.0001003759</v>
      </c>
      <c r="BH24" s="98" t="n">
        <v>9.81832E-005</v>
      </c>
      <c r="BI24" s="98" t="n">
        <v>9.60381E-005</v>
      </c>
      <c r="BJ24" s="98" t="n">
        <v>9.39396E-005</v>
      </c>
      <c r="BK24" s="98" t="n">
        <v>9.18868E-005</v>
      </c>
      <c r="BL24" s="98" t="n">
        <v>8.98786E-005</v>
      </c>
      <c r="BM24" s="98" t="n">
        <v>8.79141E-005</v>
      </c>
      <c r="BN24" s="98" t="n">
        <v>8.59924E-005</v>
      </c>
      <c r="BO24" s="98" t="n">
        <v>8.41126E-005</v>
      </c>
      <c r="BP24" s="98" t="n">
        <v>8.22738E-005</v>
      </c>
      <c r="BQ24" s="98" t="n">
        <v>8.0475E-005</v>
      </c>
      <c r="BR24" s="98" t="n">
        <v>7.87155E-005</v>
      </c>
      <c r="BS24" s="98" t="n">
        <v>7.69943E-005</v>
      </c>
      <c r="BT24" s="98" t="n">
        <v>7.53107E-005</v>
      </c>
      <c r="BU24" s="98" t="n">
        <v>7.36638E-005</v>
      </c>
      <c r="BV24" s="98" t="n">
        <v>7.20528E-005</v>
      </c>
      <c r="BW24" s="98" t="n">
        <v>7.04771E-005</v>
      </c>
      <c r="BX24" s="98" t="n">
        <v>6.89357E-005</v>
      </c>
      <c r="BY24" s="98" t="n">
        <v>6.7428E-005</v>
      </c>
      <c r="BZ24" s="98" t="n">
        <v>6.59532E-005</v>
      </c>
      <c r="CA24" s="98" t="n">
        <v>6.45106E-005</v>
      </c>
      <c r="CB24" s="98" t="n">
        <v>6.30996E-005</v>
      </c>
      <c r="CC24" s="98" t="n">
        <v>6.17193E-005</v>
      </c>
      <c r="CD24" s="98" t="n">
        <v>6.03693E-005</v>
      </c>
      <c r="CE24" s="98" t="n">
        <v>5.90487E-005</v>
      </c>
      <c r="CF24" s="98" t="n">
        <v>5.7757E-005</v>
      </c>
      <c r="CG24" s="98" t="n">
        <v>5.64935E-005</v>
      </c>
      <c r="CH24" s="98" t="n">
        <v>5.52577E-005</v>
      </c>
      <c r="CI24" s="98" t="n">
        <v>5.40488E-005</v>
      </c>
      <c r="CJ24" s="98" t="n">
        <v>5.28664E-005</v>
      </c>
      <c r="CK24" s="98" t="n">
        <v>5.17099E-005</v>
      </c>
      <c r="CL24" s="98" t="n">
        <v>5.05786E-005</v>
      </c>
      <c r="CM24" s="98" t="n">
        <v>4.94721E-005</v>
      </c>
      <c r="CN24" s="98" t="n">
        <v>4.83897E-005</v>
      </c>
      <c r="CO24" s="98" t="n">
        <v>4.73311E-005</v>
      </c>
      <c r="CP24" s="98" t="n">
        <v>4.62956E-005</v>
      </c>
      <c r="CQ24" s="98" t="n">
        <v>4.52827E-005</v>
      </c>
      <c r="CR24" s="98" t="n">
        <v>4.4292E-005</v>
      </c>
      <c r="CS24" s="98" t="n">
        <v>4.33229E-005</v>
      </c>
      <c r="CT24" s="98" t="n">
        <v>4.23751E-005</v>
      </c>
      <c r="CU24" s="98" t="n">
        <v>4.14479E-005</v>
      </c>
      <c r="CV24" s="98" t="n">
        <v>4.05411E-005</v>
      </c>
      <c r="CW24" s="98" t="n">
        <v>3.96541E-005</v>
      </c>
      <c r="CX24" s="98" t="n">
        <v>3.87865E-005</v>
      </c>
      <c r="CY24" s="98" t="n">
        <v>3.79379E-005</v>
      </c>
      <c r="CZ24" s="98" t="n">
        <v>3.71078E-005</v>
      </c>
      <c r="DA24" s="98" t="n">
        <v>3.62959E-005</v>
      </c>
      <c r="DB24" s="98" t="n">
        <v>3.55017E-005</v>
      </c>
      <c r="DC24" s="98" t="n">
        <v>3.4725E-005</v>
      </c>
      <c r="DD24" s="98" t="n">
        <v>3.39652E-005</v>
      </c>
      <c r="DE24" s="98" t="n">
        <v>3.3222E-005</v>
      </c>
      <c r="DF24" s="98" t="n">
        <v>3.24951E-005</v>
      </c>
      <c r="DG24" s="98" t="n">
        <v>3.17841E-005</v>
      </c>
      <c r="DH24" s="98" t="n">
        <v>3.10887E-005</v>
      </c>
      <c r="DI24" s="98" t="n">
        <v>3.04085E-005</v>
      </c>
      <c r="DJ24" s="98" t="n">
        <v>2.97431E-005</v>
      </c>
      <c r="DK24" s="98" t="n">
        <v>2.90924E-005</v>
      </c>
      <c r="DL24" s="98" t="n">
        <v>2.84558E-005</v>
      </c>
      <c r="DM24" s="98" t="n">
        <v>2.78332E-005</v>
      </c>
      <c r="DN24" s="98" t="n">
        <v>2.72242E-005</v>
      </c>
      <c r="DO24" s="98" t="n">
        <v>2.66285E-005</v>
      </c>
      <c r="DP24" s="98" t="n">
        <v>2.60459E-005</v>
      </c>
      <c r="DQ24" s="98" t="n">
        <v>2.5476E-005</v>
      </c>
      <c r="DR24" s="98" t="n">
        <v>2.49185E-005</v>
      </c>
      <c r="DS24" s="98" t="n">
        <v>2.43733E-005</v>
      </c>
      <c r="DT24" s="98" t="n">
        <v>2.384E-005</v>
      </c>
      <c r="DU24" s="98" t="n">
        <v>2.33184E-005</v>
      </c>
      <c r="DV24" s="98" t="n">
        <v>2.28082E-005</v>
      </c>
      <c r="DW24" s="98" t="n">
        <v>2.23091E-005</v>
      </c>
      <c r="DX24" s="98" t="n">
        <v>2.1821E-005</v>
      </c>
      <c r="DY24" s="98" t="n">
        <v>2.13435E-005</v>
      </c>
      <c r="DZ24" s="98" t="n">
        <v>2.08765E-005</v>
      </c>
      <c r="EA24" s="98" t="n">
        <v>2.04197E-005</v>
      </c>
      <c r="EB24" s="98" t="n">
        <v>1.99729E-005</v>
      </c>
      <c r="EC24" s="98" t="n">
        <v>1.95359E-005</v>
      </c>
      <c r="ED24" s="98" t="n">
        <v>1.91084E-005</v>
      </c>
      <c r="EE24" s="98" t="n">
        <v>1.86903E-005</v>
      </c>
      <c r="EF24" s="98" t="n">
        <v>1.82814E-005</v>
      </c>
      <c r="EG24" s="98" t="n">
        <v>1.78814E-005</v>
      </c>
      <c r="EH24" s="98" t="n">
        <v>1.74901E-005</v>
      </c>
      <c r="EI24" s="98" t="n">
        <v>1.71074E-005</v>
      </c>
      <c r="EJ24" s="98" t="n">
        <v>1.67331E-005</v>
      </c>
      <c r="EK24" s="98" t="n">
        <v>1.6367E-005</v>
      </c>
      <c r="EL24" s="98" t="n">
        <v>1.60088E-005</v>
      </c>
      <c r="EM24" s="98" t="n">
        <v>1.56586E-005</v>
      </c>
      <c r="EN24" s="98" t="n">
        <v>1.53159E-005</v>
      </c>
      <c r="EO24" s="98" t="n">
        <v>1.49808E-005</v>
      </c>
      <c r="EP24" s="98" t="n">
        <v>1.4653E-005</v>
      </c>
      <c r="EQ24" s="98" t="n">
        <v>1.43324E-005</v>
      </c>
      <c r="ER24" s="98" t="n">
        <v>1.40188E-005</v>
      </c>
      <c r="ES24" s="98" t="n">
        <v>1.3712E-005</v>
      </c>
      <c r="ET24" s="98" t="n">
        <v>1.3412E-005</v>
      </c>
      <c r="EU24" s="98" t="n">
        <v>1.31186E-005</v>
      </c>
      <c r="EV24" s="98" t="n">
        <v>1.28315E-005</v>
      </c>
      <c r="EW24" s="98" t="n">
        <v>1.25507E-005</v>
      </c>
      <c r="EX24" s="98" t="n">
        <v>1.22761E-005</v>
      </c>
      <c r="EY24" s="98" t="n">
        <v>1.20075E-005</v>
      </c>
      <c r="EZ24" s="98" t="n">
        <v>1.17448E-005</v>
      </c>
      <c r="FA24" s="98" t="n">
        <v>1.14878E-005</v>
      </c>
      <c r="FB24" s="98" t="n">
        <v>1.12364E-005</v>
      </c>
      <c r="FC24" s="98" t="n">
        <v>1.09906E-005</v>
      </c>
      <c r="FD24" s="98" t="n">
        <v>1.07501E-005</v>
      </c>
      <c r="FE24" s="98" t="n">
        <v>1.05149E-005</v>
      </c>
      <c r="FF24" s="98" t="n">
        <v>1.02848E-005</v>
      </c>
      <c r="FG24" s="98" t="n">
        <v>1.00597E-005</v>
      </c>
      <c r="FH24" s="98" t="n">
        <v>9.8396E-006</v>
      </c>
      <c r="FI24" s="98" t="n">
        <v>9.6243E-006</v>
      </c>
      <c r="FJ24" s="98" t="n">
        <v>9.4137E-006</v>
      </c>
      <c r="FK24" s="98" t="n">
        <v>9.2078E-006</v>
      </c>
      <c r="FL24" s="98" t="n">
        <v>9.0063E-006</v>
      </c>
      <c r="FM24" s="98" t="n">
        <v>8.8092E-006</v>
      </c>
      <c r="FN24" s="98" t="n">
        <v>8.6165E-006</v>
      </c>
      <c r="FO24" s="98" t="n">
        <v>8.4279E-006</v>
      </c>
      <c r="FP24" s="98" t="n">
        <v>8.2435E-006</v>
      </c>
      <c r="FQ24" s="98" t="n">
        <v>8.0631E-006</v>
      </c>
    </row>
    <row r="25" customFormat="false" ht="15" hidden="false" customHeight="true" outlineLevel="0" collapsed="false">
      <c r="A25" s="97" t="n">
        <v>23</v>
      </c>
      <c r="B25" s="98" t="n">
        <v>0.0003745341</v>
      </c>
      <c r="C25" s="98" t="n">
        <v>0.0003679842</v>
      </c>
      <c r="D25" s="98" t="n">
        <v>0.0003614823</v>
      </c>
      <c r="E25" s="98" t="n">
        <v>0.000355035</v>
      </c>
      <c r="F25" s="98" t="n">
        <v>0.000348648</v>
      </c>
      <c r="G25" s="98" t="n">
        <v>0.0003423262</v>
      </c>
      <c r="H25" s="98" t="n">
        <v>0.0003360741</v>
      </c>
      <c r="I25" s="98" t="n">
        <v>0.0003298954</v>
      </c>
      <c r="J25" s="98" t="n">
        <v>0.0003237933</v>
      </c>
      <c r="K25" s="98" t="n">
        <v>0.0003177706</v>
      </c>
      <c r="L25" s="98" t="n">
        <v>0.0003118296</v>
      </c>
      <c r="M25" s="98" t="n">
        <v>0.0003059721</v>
      </c>
      <c r="N25" s="98" t="n">
        <v>0.0003001998</v>
      </c>
      <c r="O25" s="98" t="n">
        <v>0.0002945138</v>
      </c>
      <c r="P25" s="98" t="n">
        <v>0.000288915</v>
      </c>
      <c r="Q25" s="98" t="n">
        <v>0.0002834041</v>
      </c>
      <c r="R25" s="98" t="n">
        <v>0.0002779815</v>
      </c>
      <c r="S25" s="98" t="n">
        <v>0.0002726475</v>
      </c>
      <c r="T25" s="98" t="n">
        <v>0.0002674021</v>
      </c>
      <c r="U25" s="98" t="n">
        <v>0.0002622451</v>
      </c>
      <c r="V25" s="98" t="n">
        <v>0.0002571763</v>
      </c>
      <c r="W25" s="98" t="n">
        <v>0.0002521952</v>
      </c>
      <c r="X25" s="98" t="n">
        <v>0.0002473013</v>
      </c>
      <c r="Y25" s="98" t="n">
        <v>0.000242494</v>
      </c>
      <c r="Z25" s="98" t="n">
        <v>0.0002377726</v>
      </c>
      <c r="AA25" s="98" t="n">
        <v>0.0002331362</v>
      </c>
      <c r="AB25" s="98" t="n">
        <v>0.0002285839</v>
      </c>
      <c r="AC25" s="98" t="n">
        <v>0.000224115</v>
      </c>
      <c r="AD25" s="98" t="n">
        <v>0.0002197282</v>
      </c>
      <c r="AE25" s="98" t="n">
        <v>0.0002154227</v>
      </c>
      <c r="AF25" s="98" t="n">
        <v>0.0002111974</v>
      </c>
      <c r="AG25" s="98" t="n">
        <v>0.0002070512</v>
      </c>
      <c r="AH25" s="98" t="n">
        <v>0.000202983</v>
      </c>
      <c r="AI25" s="98" t="n">
        <v>0.0001989915</v>
      </c>
      <c r="AJ25" s="98" t="n">
        <v>0.0001950758</v>
      </c>
      <c r="AK25" s="98" t="n">
        <v>0.0001912345</v>
      </c>
      <c r="AL25" s="98" t="n">
        <v>0.0001874666</v>
      </c>
      <c r="AM25" s="98" t="n">
        <v>0.0001837708</v>
      </c>
      <c r="AN25" s="98" t="n">
        <v>0.000180146</v>
      </c>
      <c r="AO25" s="98" t="n">
        <v>0.000176591</v>
      </c>
      <c r="AP25" s="98" t="n">
        <v>0.0001731045</v>
      </c>
      <c r="AQ25" s="98" t="n">
        <v>0.0001696856</v>
      </c>
      <c r="AR25" s="98" t="n">
        <v>0.0001663328</v>
      </c>
      <c r="AS25" s="98" t="n">
        <v>0.0001630452</v>
      </c>
      <c r="AT25" s="98" t="n">
        <v>0.0001598215</v>
      </c>
      <c r="AU25" s="98" t="n">
        <v>0.0001566606</v>
      </c>
      <c r="AV25" s="98" t="n">
        <v>0.0001535613</v>
      </c>
      <c r="AW25" s="98" t="n">
        <v>0.0001505226</v>
      </c>
      <c r="AX25" s="98" t="n">
        <v>0.0001475433</v>
      </c>
      <c r="AY25" s="98" t="n">
        <v>0.0001446224</v>
      </c>
      <c r="AZ25" s="98" t="n">
        <v>0.0001417587</v>
      </c>
      <c r="BA25" s="98" t="n">
        <v>0.0001389512</v>
      </c>
      <c r="BB25" s="98" t="n">
        <v>0.0001361988</v>
      </c>
      <c r="BC25" s="98" t="n">
        <v>0.0001335005</v>
      </c>
      <c r="BD25" s="98" t="n">
        <v>0.0001308553</v>
      </c>
      <c r="BE25" s="98" t="n">
        <v>0.0001282621</v>
      </c>
      <c r="BF25" s="98" t="n">
        <v>0.0001257201</v>
      </c>
      <c r="BG25" s="98" t="n">
        <v>0.0001232281</v>
      </c>
      <c r="BH25" s="98" t="n">
        <v>0.0001207852</v>
      </c>
      <c r="BI25" s="98" t="n">
        <v>0.0001183906</v>
      </c>
      <c r="BJ25" s="98" t="n">
        <v>0.0001160432</v>
      </c>
      <c r="BK25" s="98" t="n">
        <v>0.0001137421</v>
      </c>
      <c r="BL25" s="98" t="n">
        <v>0.0001114865</v>
      </c>
      <c r="BM25" s="98" t="n">
        <v>0.0001092755</v>
      </c>
      <c r="BN25" s="98" t="n">
        <v>0.0001071082</v>
      </c>
      <c r="BO25" s="98" t="n">
        <v>0.0001049837</v>
      </c>
      <c r="BP25" s="98" t="n">
        <v>0.0001029013</v>
      </c>
      <c r="BQ25" s="98" t="n">
        <v>0.00010086</v>
      </c>
      <c r="BR25" s="98" t="n">
        <v>9.88592E-005</v>
      </c>
      <c r="BS25" s="98" t="n">
        <v>9.68979E-005</v>
      </c>
      <c r="BT25" s="98" t="n">
        <v>9.49755E-005</v>
      </c>
      <c r="BU25" s="98" t="n">
        <v>9.30912E-005</v>
      </c>
      <c r="BV25" s="98" t="n">
        <v>9.12442E-005</v>
      </c>
      <c r="BW25" s="98" t="n">
        <v>8.94337E-005</v>
      </c>
      <c r="BX25" s="98" t="n">
        <v>8.76592E-005</v>
      </c>
      <c r="BY25" s="98" t="n">
        <v>8.59197E-005</v>
      </c>
      <c r="BZ25" s="98" t="n">
        <v>8.42148E-005</v>
      </c>
      <c r="CA25" s="98" t="n">
        <v>8.25437E-005</v>
      </c>
      <c r="CB25" s="98" t="n">
        <v>8.09056E-005</v>
      </c>
      <c r="CC25" s="98" t="n">
        <v>7.93001E-005</v>
      </c>
      <c r="CD25" s="98" t="n">
        <v>7.77264E-005</v>
      </c>
      <c r="CE25" s="98" t="n">
        <v>7.61839E-005</v>
      </c>
      <c r="CF25" s="98" t="n">
        <v>7.46719E-005</v>
      </c>
      <c r="CG25" s="98" t="n">
        <v>7.319E-005</v>
      </c>
      <c r="CH25" s="98" t="n">
        <v>7.17375E-005</v>
      </c>
      <c r="CI25" s="98" t="n">
        <v>7.03137E-005</v>
      </c>
      <c r="CJ25" s="98" t="n">
        <v>6.89182E-005</v>
      </c>
      <c r="CK25" s="98" t="n">
        <v>6.75504E-005</v>
      </c>
      <c r="CL25" s="98" t="n">
        <v>6.62097E-005</v>
      </c>
      <c r="CM25" s="98" t="n">
        <v>6.48956E-005</v>
      </c>
      <c r="CN25" s="98" t="n">
        <v>6.36076E-005</v>
      </c>
      <c r="CO25" s="98" t="n">
        <v>6.23451E-005</v>
      </c>
      <c r="CP25" s="98" t="n">
        <v>6.11077E-005</v>
      </c>
      <c r="CQ25" s="98" t="n">
        <v>5.98948E-005</v>
      </c>
      <c r="CR25" s="98" t="n">
        <v>5.8706E-005</v>
      </c>
      <c r="CS25" s="98" t="n">
        <v>5.75408E-005</v>
      </c>
      <c r="CT25" s="98" t="n">
        <v>5.63987E-005</v>
      </c>
      <c r="CU25" s="98" t="n">
        <v>5.52793E-005</v>
      </c>
      <c r="CV25" s="98" t="n">
        <v>5.41821E-005</v>
      </c>
      <c r="CW25" s="98" t="n">
        <v>5.31066E-005</v>
      </c>
      <c r="CX25" s="98" t="n">
        <v>5.20525E-005</v>
      </c>
      <c r="CY25" s="98" t="n">
        <v>5.10193E-005</v>
      </c>
      <c r="CZ25" s="98" t="n">
        <v>5.00067E-005</v>
      </c>
      <c r="DA25" s="98" t="n">
        <v>4.90141E-005</v>
      </c>
      <c r="DB25" s="98" t="n">
        <v>4.80412E-005</v>
      </c>
      <c r="DC25" s="98" t="n">
        <v>4.70876E-005</v>
      </c>
      <c r="DD25" s="98" t="n">
        <v>4.6153E-005</v>
      </c>
      <c r="DE25" s="98" t="n">
        <v>4.52369E-005</v>
      </c>
      <c r="DF25" s="98" t="n">
        <v>4.43389E-005</v>
      </c>
      <c r="DG25" s="98" t="n">
        <v>4.34588E-005</v>
      </c>
      <c r="DH25" s="98" t="n">
        <v>4.25962E-005</v>
      </c>
      <c r="DI25" s="98" t="n">
        <v>4.17507E-005</v>
      </c>
      <c r="DJ25" s="98" t="n">
        <v>4.0922E-005</v>
      </c>
      <c r="DK25" s="98" t="n">
        <v>4.01097E-005</v>
      </c>
      <c r="DL25" s="98" t="n">
        <v>3.93135E-005</v>
      </c>
      <c r="DM25" s="98" t="n">
        <v>3.85332E-005</v>
      </c>
      <c r="DN25" s="98" t="n">
        <v>3.77683E-005</v>
      </c>
      <c r="DO25" s="98" t="n">
        <v>3.70186E-005</v>
      </c>
      <c r="DP25" s="98" t="n">
        <v>3.62838E-005</v>
      </c>
      <c r="DQ25" s="98" t="n">
        <v>3.55636E-005</v>
      </c>
      <c r="DR25" s="98" t="n">
        <v>3.48577E-005</v>
      </c>
      <c r="DS25" s="98" t="n">
        <v>3.41658E-005</v>
      </c>
      <c r="DT25" s="98" t="n">
        <v>3.34876E-005</v>
      </c>
      <c r="DU25" s="98" t="n">
        <v>3.28229E-005</v>
      </c>
      <c r="DV25" s="98" t="n">
        <v>3.21713E-005</v>
      </c>
      <c r="DW25" s="98" t="n">
        <v>3.15327E-005</v>
      </c>
      <c r="DX25" s="98" t="n">
        <v>3.09068E-005</v>
      </c>
      <c r="DY25" s="98" t="n">
        <v>3.02933E-005</v>
      </c>
      <c r="DZ25" s="98" t="n">
        <v>2.9692E-005</v>
      </c>
      <c r="EA25" s="98" t="n">
        <v>2.91026E-005</v>
      </c>
      <c r="EB25" s="98" t="n">
        <v>2.85249E-005</v>
      </c>
      <c r="EC25" s="98" t="n">
        <v>2.79587E-005</v>
      </c>
      <c r="ED25" s="98" t="n">
        <v>2.74038E-005</v>
      </c>
      <c r="EE25" s="98" t="n">
        <v>2.68598E-005</v>
      </c>
      <c r="EF25" s="98" t="n">
        <v>2.63266E-005</v>
      </c>
      <c r="EG25" s="98" t="n">
        <v>2.58041E-005</v>
      </c>
      <c r="EH25" s="98" t="n">
        <v>2.52918E-005</v>
      </c>
      <c r="EI25" s="98" t="n">
        <v>2.47898E-005</v>
      </c>
      <c r="EJ25" s="98" t="n">
        <v>2.42977E-005</v>
      </c>
      <c r="EK25" s="98" t="n">
        <v>2.38154E-005</v>
      </c>
      <c r="EL25" s="98" t="n">
        <v>2.33427E-005</v>
      </c>
      <c r="EM25" s="98" t="n">
        <v>2.28793E-005</v>
      </c>
      <c r="EN25" s="98" t="n">
        <v>2.24252E-005</v>
      </c>
      <c r="EO25" s="98" t="n">
        <v>2.198E-005</v>
      </c>
      <c r="EP25" s="98" t="n">
        <v>2.15437E-005</v>
      </c>
      <c r="EQ25" s="98" t="n">
        <v>2.11161E-005</v>
      </c>
      <c r="ER25" s="98" t="n">
        <v>2.06969E-005</v>
      </c>
      <c r="ES25" s="98" t="n">
        <v>2.02861E-005</v>
      </c>
      <c r="ET25" s="98" t="n">
        <v>1.98834E-005</v>
      </c>
      <c r="EU25" s="98" t="n">
        <v>1.94887E-005</v>
      </c>
      <c r="EV25" s="98" t="n">
        <v>1.91019E-005</v>
      </c>
      <c r="EW25" s="98" t="n">
        <v>1.87227E-005</v>
      </c>
      <c r="EX25" s="98" t="n">
        <v>1.83511E-005</v>
      </c>
      <c r="EY25" s="98" t="n">
        <v>1.79868E-005</v>
      </c>
      <c r="EZ25" s="98" t="n">
        <v>1.76298E-005</v>
      </c>
      <c r="FA25" s="98" t="n">
        <v>1.72798E-005</v>
      </c>
      <c r="FB25" s="98" t="n">
        <v>1.69368E-005</v>
      </c>
      <c r="FC25" s="98" t="n">
        <v>1.66006E-005</v>
      </c>
      <c r="FD25" s="98" t="n">
        <v>1.62711E-005</v>
      </c>
      <c r="FE25" s="98" t="n">
        <v>1.59481E-005</v>
      </c>
      <c r="FF25" s="98" t="n">
        <v>1.56315E-005</v>
      </c>
      <c r="FG25" s="98" t="n">
        <v>1.53213E-005</v>
      </c>
      <c r="FH25" s="98" t="n">
        <v>1.50171E-005</v>
      </c>
      <c r="FI25" s="98" t="n">
        <v>1.4719E-005</v>
      </c>
      <c r="FJ25" s="98" t="n">
        <v>1.44269E-005</v>
      </c>
      <c r="FK25" s="98" t="n">
        <v>1.41405E-005</v>
      </c>
      <c r="FL25" s="98" t="n">
        <v>1.38598E-005</v>
      </c>
      <c r="FM25" s="98" t="n">
        <v>1.35847E-005</v>
      </c>
      <c r="FN25" s="98" t="n">
        <v>1.3315E-005</v>
      </c>
      <c r="FO25" s="98" t="n">
        <v>1.30507E-005</v>
      </c>
      <c r="FP25" s="98" t="n">
        <v>1.27917E-005</v>
      </c>
      <c r="FQ25" s="98" t="n">
        <v>1.25377E-005</v>
      </c>
    </row>
    <row r="26" customFormat="false" ht="15" hidden="false" customHeight="true" outlineLevel="0" collapsed="false">
      <c r="A26" s="97" t="n">
        <v>24</v>
      </c>
      <c r="B26" s="98" t="n">
        <v>0.0003846205</v>
      </c>
      <c r="C26" s="98" t="n">
        <v>0.0003794671</v>
      </c>
      <c r="D26" s="98" t="n">
        <v>0.0003742442</v>
      </c>
      <c r="E26" s="98" t="n">
        <v>0.0003689668</v>
      </c>
      <c r="F26" s="98" t="n">
        <v>0.0003636491</v>
      </c>
      <c r="G26" s="98" t="n">
        <v>0.0003583034</v>
      </c>
      <c r="H26" s="98" t="n">
        <v>0.0003529412</v>
      </c>
      <c r="I26" s="98" t="n">
        <v>0.0003475728</v>
      </c>
      <c r="J26" s="98" t="n">
        <v>0.0003422074</v>
      </c>
      <c r="K26" s="98" t="n">
        <v>0.0003368533</v>
      </c>
      <c r="L26" s="98" t="n">
        <v>0.0003315181</v>
      </c>
      <c r="M26" s="98" t="n">
        <v>0.0003262083</v>
      </c>
      <c r="N26" s="98" t="n">
        <v>0.00032093</v>
      </c>
      <c r="O26" s="98" t="n">
        <v>0.0003156883</v>
      </c>
      <c r="P26" s="98" t="n">
        <v>0.000310488</v>
      </c>
      <c r="Q26" s="98" t="n">
        <v>0.0003053332</v>
      </c>
      <c r="R26" s="98" t="n">
        <v>0.0003002275</v>
      </c>
      <c r="S26" s="98" t="n">
        <v>0.000295174</v>
      </c>
      <c r="T26" s="98" t="n">
        <v>0.0002901755</v>
      </c>
      <c r="U26" s="98" t="n">
        <v>0.0002852344</v>
      </c>
      <c r="V26" s="98" t="n">
        <v>0.0002803526</v>
      </c>
      <c r="W26" s="98" t="n">
        <v>0.0002755318</v>
      </c>
      <c r="X26" s="98" t="n">
        <v>0.0002707736</v>
      </c>
      <c r="Y26" s="98" t="n">
        <v>0.000266079</v>
      </c>
      <c r="Z26" s="98" t="n">
        <v>0.0002614489</v>
      </c>
      <c r="AA26" s="98" t="n">
        <v>0.0002568842</v>
      </c>
      <c r="AB26" s="98" t="n">
        <v>0.0002523854</v>
      </c>
      <c r="AC26" s="98" t="n">
        <v>0.0002479528</v>
      </c>
      <c r="AD26" s="98" t="n">
        <v>0.0002435866</v>
      </c>
      <c r="AE26" s="98" t="n">
        <v>0.000239287</v>
      </c>
      <c r="AF26" s="98" t="n">
        <v>0.0002350539</v>
      </c>
      <c r="AG26" s="98" t="n">
        <v>0.0002308871</v>
      </c>
      <c r="AH26" s="98" t="n">
        <v>0.0002267866</v>
      </c>
      <c r="AI26" s="98" t="n">
        <v>0.0002227518</v>
      </c>
      <c r="AJ26" s="98" t="n">
        <v>0.0002187825</v>
      </c>
      <c r="AK26" s="98" t="n">
        <v>0.0002148782</v>
      </c>
      <c r="AL26" s="98" t="n">
        <v>0.0002110383</v>
      </c>
      <c r="AM26" s="98" t="n">
        <v>0.0002072623</v>
      </c>
      <c r="AN26" s="98" t="n">
        <v>0.0002035495</v>
      </c>
      <c r="AO26" s="98" t="n">
        <v>0.0001998994</v>
      </c>
      <c r="AP26" s="98" t="n">
        <v>0.0001963112</v>
      </c>
      <c r="AQ26" s="98" t="n">
        <v>0.0001927842</v>
      </c>
      <c r="AR26" s="98" t="n">
        <v>0.0001893176</v>
      </c>
      <c r="AS26" s="98" t="n">
        <v>0.0001859108</v>
      </c>
      <c r="AT26" s="98" t="n">
        <v>0.0001825629</v>
      </c>
      <c r="AU26" s="98" t="n">
        <v>0.000179273</v>
      </c>
      <c r="AV26" s="98" t="n">
        <v>0.0001760405</v>
      </c>
      <c r="AW26" s="98" t="n">
        <v>0.0001728645</v>
      </c>
      <c r="AX26" s="98" t="n">
        <v>0.0001697442</v>
      </c>
      <c r="AY26" s="98" t="n">
        <v>0.0001666788</v>
      </c>
      <c r="AZ26" s="98" t="n">
        <v>0.0001636673</v>
      </c>
      <c r="BA26" s="98" t="n">
        <v>0.0001607091</v>
      </c>
      <c r="BB26" s="98" t="n">
        <v>0.0001578032</v>
      </c>
      <c r="BC26" s="98" t="n">
        <v>0.0001549489</v>
      </c>
      <c r="BD26" s="98" t="n">
        <v>0.0001521454</v>
      </c>
      <c r="BE26" s="98" t="n">
        <v>0.0001493917</v>
      </c>
      <c r="BF26" s="98" t="n">
        <v>0.0001466871</v>
      </c>
      <c r="BG26" s="98" t="n">
        <v>0.0001440308</v>
      </c>
      <c r="BH26" s="98" t="n">
        <v>0.000141422</v>
      </c>
      <c r="BI26" s="98" t="n">
        <v>0.0001388599</v>
      </c>
      <c r="BJ26" s="98" t="n">
        <v>0.0001363438</v>
      </c>
      <c r="BK26" s="98" t="n">
        <v>0.0001338727</v>
      </c>
      <c r="BL26" s="98" t="n">
        <v>0.0001314461</v>
      </c>
      <c r="BM26" s="98" t="n">
        <v>0.000129063</v>
      </c>
      <c r="BN26" s="98" t="n">
        <v>0.0001267228</v>
      </c>
      <c r="BO26" s="98" t="n">
        <v>0.0001244247</v>
      </c>
      <c r="BP26" s="98" t="n">
        <v>0.0001221681</v>
      </c>
      <c r="BQ26" s="98" t="n">
        <v>0.0001199521</v>
      </c>
      <c r="BR26" s="98" t="n">
        <v>0.000117776</v>
      </c>
      <c r="BS26" s="98" t="n">
        <v>0.0001156393</v>
      </c>
      <c r="BT26" s="98" t="n">
        <v>0.0001135411</v>
      </c>
      <c r="BU26" s="98" t="n">
        <v>0.0001114808</v>
      </c>
      <c r="BV26" s="98" t="n">
        <v>0.0001094577</v>
      </c>
      <c r="BW26" s="98" t="n">
        <v>0.0001074713</v>
      </c>
      <c r="BX26" s="98" t="n">
        <v>0.0001055207</v>
      </c>
      <c r="BY26" s="98" t="n">
        <v>0.0001036054</v>
      </c>
      <c r="BZ26" s="98" t="n">
        <v>0.0001017248</v>
      </c>
      <c r="CA26" s="98" t="n">
        <v>9.98782E-005</v>
      </c>
      <c r="CB26" s="98" t="n">
        <v>9.80651E-005</v>
      </c>
      <c r="CC26" s="98" t="n">
        <v>9.62848E-005</v>
      </c>
      <c r="CD26" s="98" t="n">
        <v>9.45367E-005</v>
      </c>
      <c r="CE26" s="98" t="n">
        <v>9.28203E-005</v>
      </c>
      <c r="CF26" s="98" t="n">
        <v>9.1135E-005</v>
      </c>
      <c r="CG26" s="98" t="n">
        <v>8.94803E-005</v>
      </c>
      <c r="CH26" s="98" t="n">
        <v>8.78555E-005</v>
      </c>
      <c r="CI26" s="98" t="n">
        <v>8.62602E-005</v>
      </c>
      <c r="CJ26" s="98" t="n">
        <v>8.46939E-005</v>
      </c>
      <c r="CK26" s="98" t="n">
        <v>8.31559E-005</v>
      </c>
      <c r="CL26" s="98" t="n">
        <v>8.16458E-005</v>
      </c>
      <c r="CM26" s="98" t="n">
        <v>8.01632E-005</v>
      </c>
      <c r="CN26" s="98" t="n">
        <v>7.87074E-005</v>
      </c>
      <c r="CO26" s="98" t="n">
        <v>7.7278E-005</v>
      </c>
      <c r="CP26" s="98" t="n">
        <v>7.58746E-005</v>
      </c>
      <c r="CQ26" s="98" t="n">
        <v>7.44967E-005</v>
      </c>
      <c r="CR26" s="98" t="n">
        <v>7.31437E-005</v>
      </c>
      <c r="CS26" s="98" t="n">
        <v>7.18153E-005</v>
      </c>
      <c r="CT26" s="98" t="n">
        <v>7.0511E-005</v>
      </c>
      <c r="CU26" s="98" t="n">
        <v>6.92304E-005</v>
      </c>
      <c r="CV26" s="98" t="n">
        <v>6.7973E-005</v>
      </c>
      <c r="CW26" s="98" t="n">
        <v>6.67385E-005</v>
      </c>
      <c r="CX26" s="98" t="n">
        <v>6.55264E-005</v>
      </c>
      <c r="CY26" s="98" t="n">
        <v>6.43362E-005</v>
      </c>
      <c r="CZ26" s="98" t="n">
        <v>6.31677E-005</v>
      </c>
      <c r="DA26" s="98" t="n">
        <v>6.20204E-005</v>
      </c>
      <c r="DB26" s="98" t="n">
        <v>6.08939E-005</v>
      </c>
      <c r="DC26" s="98" t="n">
        <v>5.97879E-005</v>
      </c>
      <c r="DD26" s="98" t="n">
        <v>5.8702E-005</v>
      </c>
      <c r="DE26" s="98" t="n">
        <v>5.76358E-005</v>
      </c>
      <c r="DF26" s="98" t="n">
        <v>5.65889E-005</v>
      </c>
      <c r="DG26" s="98" t="n">
        <v>5.5561E-005</v>
      </c>
      <c r="DH26" s="98" t="n">
        <v>5.45519E-005</v>
      </c>
      <c r="DI26" s="98" t="n">
        <v>5.3561E-005</v>
      </c>
      <c r="DJ26" s="98" t="n">
        <v>5.25881E-005</v>
      </c>
      <c r="DK26" s="98" t="n">
        <v>5.16329E-005</v>
      </c>
      <c r="DL26" s="98" t="n">
        <v>5.06951E-005</v>
      </c>
      <c r="DM26" s="98" t="n">
        <v>4.97743E-005</v>
      </c>
      <c r="DN26" s="98" t="n">
        <v>4.88702E-005</v>
      </c>
      <c r="DO26" s="98" t="n">
        <v>4.79825E-005</v>
      </c>
      <c r="DP26" s="98" t="n">
        <v>4.7111E-005</v>
      </c>
      <c r="DQ26" s="98" t="n">
        <v>4.62552E-005</v>
      </c>
      <c r="DR26" s="98" t="n">
        <v>4.54151E-005</v>
      </c>
      <c r="DS26" s="98" t="n">
        <v>4.45901E-005</v>
      </c>
      <c r="DT26" s="98" t="n">
        <v>4.37802E-005</v>
      </c>
      <c r="DU26" s="98" t="n">
        <v>4.2985E-005</v>
      </c>
      <c r="DV26" s="98" t="n">
        <v>4.22042E-005</v>
      </c>
      <c r="DW26" s="98" t="n">
        <v>4.14376E-005</v>
      </c>
      <c r="DX26" s="98" t="n">
        <v>4.06849E-005</v>
      </c>
      <c r="DY26" s="98" t="n">
        <v>3.99459E-005</v>
      </c>
      <c r="DZ26" s="98" t="n">
        <v>3.92203E-005</v>
      </c>
      <c r="EA26" s="98" t="n">
        <v>3.85079E-005</v>
      </c>
      <c r="EB26" s="98" t="n">
        <v>3.78084E-005</v>
      </c>
      <c r="EC26" s="98" t="n">
        <v>3.71217E-005</v>
      </c>
      <c r="ED26" s="98" t="n">
        <v>3.64474E-005</v>
      </c>
      <c r="EE26" s="98" t="n">
        <v>3.57853E-005</v>
      </c>
      <c r="EF26" s="98" t="n">
        <v>3.51353E-005</v>
      </c>
      <c r="EG26" s="98" t="n">
        <v>3.44971E-005</v>
      </c>
      <c r="EH26" s="98" t="n">
        <v>3.38705E-005</v>
      </c>
      <c r="EI26" s="98" t="n">
        <v>3.32552E-005</v>
      </c>
      <c r="EJ26" s="98" t="n">
        <v>3.26512E-005</v>
      </c>
      <c r="EK26" s="98" t="n">
        <v>3.20581E-005</v>
      </c>
      <c r="EL26" s="98" t="n">
        <v>3.14758E-005</v>
      </c>
      <c r="EM26" s="98" t="n">
        <v>3.0904E-005</v>
      </c>
      <c r="EN26" s="98" t="n">
        <v>3.03427E-005</v>
      </c>
      <c r="EO26" s="98" t="n">
        <v>2.97915E-005</v>
      </c>
      <c r="EP26" s="98" t="n">
        <v>2.92504E-005</v>
      </c>
      <c r="EQ26" s="98" t="n">
        <v>2.8719E-005</v>
      </c>
      <c r="ER26" s="98" t="n">
        <v>2.81974E-005</v>
      </c>
      <c r="ES26" s="98" t="n">
        <v>2.76852E-005</v>
      </c>
      <c r="ET26" s="98" t="n">
        <v>2.71823E-005</v>
      </c>
      <c r="EU26" s="98" t="n">
        <v>2.66885E-005</v>
      </c>
      <c r="EV26" s="98" t="n">
        <v>2.62038E-005</v>
      </c>
      <c r="EW26" s="98" t="n">
        <v>2.57278E-005</v>
      </c>
      <c r="EX26" s="98" t="n">
        <v>2.52604E-005</v>
      </c>
      <c r="EY26" s="98" t="n">
        <v>2.48016E-005</v>
      </c>
      <c r="EZ26" s="98" t="n">
        <v>2.43511E-005</v>
      </c>
      <c r="FA26" s="98" t="n">
        <v>2.39088E-005</v>
      </c>
      <c r="FB26" s="98" t="n">
        <v>2.34745E-005</v>
      </c>
      <c r="FC26" s="98" t="n">
        <v>2.30481E-005</v>
      </c>
      <c r="FD26" s="98" t="n">
        <v>2.26294E-005</v>
      </c>
      <c r="FE26" s="98" t="n">
        <v>2.22184E-005</v>
      </c>
      <c r="FF26" s="98" t="n">
        <v>2.18148E-005</v>
      </c>
      <c r="FG26" s="98" t="n">
        <v>2.14185E-005</v>
      </c>
      <c r="FH26" s="98" t="n">
        <v>2.10295E-005</v>
      </c>
      <c r="FI26" s="98" t="n">
        <v>2.06475E-005</v>
      </c>
      <c r="FJ26" s="98" t="n">
        <v>2.02724E-005</v>
      </c>
      <c r="FK26" s="98" t="n">
        <v>1.99042E-005</v>
      </c>
      <c r="FL26" s="98" t="n">
        <v>1.95426E-005</v>
      </c>
      <c r="FM26" s="98" t="n">
        <v>1.91876E-005</v>
      </c>
      <c r="FN26" s="98" t="n">
        <v>1.88391E-005</v>
      </c>
      <c r="FO26" s="98" t="n">
        <v>1.84969E-005</v>
      </c>
      <c r="FP26" s="98" t="n">
        <v>1.81609E-005</v>
      </c>
      <c r="FQ26" s="98" t="n">
        <v>1.7831E-005</v>
      </c>
    </row>
    <row r="27" customFormat="false" ht="15" hidden="false" customHeight="true" outlineLevel="0" collapsed="false">
      <c r="A27" s="97" t="n">
        <v>25</v>
      </c>
      <c r="B27" s="98" t="n">
        <v>0.0003991221</v>
      </c>
      <c r="C27" s="98" t="n">
        <v>0.0003925674</v>
      </c>
      <c r="D27" s="98" t="n">
        <v>0.000386103</v>
      </c>
      <c r="E27" s="98" t="n">
        <v>0.0003797294</v>
      </c>
      <c r="F27" s="98" t="n">
        <v>0.0003734467</v>
      </c>
      <c r="G27" s="98" t="n">
        <v>0.000367255</v>
      </c>
      <c r="H27" s="98" t="n">
        <v>0.0003611541</v>
      </c>
      <c r="I27" s="98" t="n">
        <v>0.0003551439</v>
      </c>
      <c r="J27" s="98" t="n">
        <v>0.000349224</v>
      </c>
      <c r="K27" s="98" t="n">
        <v>0.000343394</v>
      </c>
      <c r="L27" s="98" t="n">
        <v>0.0003376533</v>
      </c>
      <c r="M27" s="98" t="n">
        <v>0.0003320012</v>
      </c>
      <c r="N27" s="98" t="n">
        <v>0.0003264372</v>
      </c>
      <c r="O27" s="98" t="n">
        <v>0.0003209604</v>
      </c>
      <c r="P27" s="98" t="n">
        <v>0.0003155701</v>
      </c>
      <c r="Q27" s="98" t="n">
        <v>0.0003102653</v>
      </c>
      <c r="R27" s="98" t="n">
        <v>0.0003050452</v>
      </c>
      <c r="S27" s="98" t="n">
        <v>0.0002999089</v>
      </c>
      <c r="T27" s="98" t="n">
        <v>0.0002948553</v>
      </c>
      <c r="U27" s="98" t="n">
        <v>0.0002898835</v>
      </c>
      <c r="V27" s="98" t="n">
        <v>0.0002849926</v>
      </c>
      <c r="W27" s="98" t="n">
        <v>0.0002801813</v>
      </c>
      <c r="X27" s="98" t="n">
        <v>0.0002754488</v>
      </c>
      <c r="Y27" s="98" t="n">
        <v>0.0002707939</v>
      </c>
      <c r="Z27" s="98" t="n">
        <v>0.0002662155</v>
      </c>
      <c r="AA27" s="98" t="n">
        <v>0.0002617127</v>
      </c>
      <c r="AB27" s="98" t="n">
        <v>0.0002572844</v>
      </c>
      <c r="AC27" s="98" t="n">
        <v>0.0002529294</v>
      </c>
      <c r="AD27" s="98" t="n">
        <v>0.0002486467</v>
      </c>
      <c r="AE27" s="98" t="n">
        <v>0.0002444353</v>
      </c>
      <c r="AF27" s="98" t="n">
        <v>0.000240294</v>
      </c>
      <c r="AG27" s="98" t="n">
        <v>0.0002362218</v>
      </c>
      <c r="AH27" s="98" t="n">
        <v>0.0002322177</v>
      </c>
      <c r="AI27" s="98" t="n">
        <v>0.0002282806</v>
      </c>
      <c r="AJ27" s="98" t="n">
        <v>0.0002244094</v>
      </c>
      <c r="AK27" s="98" t="n">
        <v>0.0002206032</v>
      </c>
      <c r="AL27" s="98" t="n">
        <v>0.0002168608</v>
      </c>
      <c r="AM27" s="98" t="n">
        <v>0.0002131814</v>
      </c>
      <c r="AN27" s="98" t="n">
        <v>0.0002095638</v>
      </c>
      <c r="AO27" s="98" t="n">
        <v>0.0002060072</v>
      </c>
      <c r="AP27" s="98" t="n">
        <v>0.0002025104</v>
      </c>
      <c r="AQ27" s="98" t="n">
        <v>0.0001990726</v>
      </c>
      <c r="AR27" s="98" t="n">
        <v>0.0001956928</v>
      </c>
      <c r="AS27" s="98" t="n">
        <v>0.00019237</v>
      </c>
      <c r="AT27" s="98" t="n">
        <v>0.0001891034</v>
      </c>
      <c r="AU27" s="98" t="n">
        <v>0.0001858919</v>
      </c>
      <c r="AV27" s="98" t="n">
        <v>0.0001827348</v>
      </c>
      <c r="AW27" s="98" t="n">
        <v>0.000179631</v>
      </c>
      <c r="AX27" s="98" t="n">
        <v>0.0001765797</v>
      </c>
      <c r="AY27" s="98" t="n">
        <v>0.0001735801</v>
      </c>
      <c r="AZ27" s="98" t="n">
        <v>0.0001706313</v>
      </c>
      <c r="BA27" s="98" t="n">
        <v>0.0001677324</v>
      </c>
      <c r="BB27" s="98" t="n">
        <v>0.0001648826</v>
      </c>
      <c r="BC27" s="98" t="n">
        <v>0.0001620811</v>
      </c>
      <c r="BD27" s="98" t="n">
        <v>0.0001593271</v>
      </c>
      <c r="BE27" s="98" t="n">
        <v>0.0001566197</v>
      </c>
      <c r="BF27" s="98" t="n">
        <v>0.0001539583</v>
      </c>
      <c r="BG27" s="98" t="n">
        <v>0.000151342</v>
      </c>
      <c r="BH27" s="98" t="n">
        <v>0.0001487701</v>
      </c>
      <c r="BI27" s="98" t="n">
        <v>0.0001462418</v>
      </c>
      <c r="BJ27" s="98" t="n">
        <v>0.0001437565</v>
      </c>
      <c r="BK27" s="98" t="n">
        <v>0.0001413133</v>
      </c>
      <c r="BL27" s="98" t="n">
        <v>0.0001389115</v>
      </c>
      <c r="BM27" s="98" t="n">
        <v>0.0001365506</v>
      </c>
      <c r="BN27" s="98" t="n">
        <v>0.0001342297</v>
      </c>
      <c r="BO27" s="98" t="n">
        <v>0.0001319482</v>
      </c>
      <c r="BP27" s="98" t="n">
        <v>0.0001297055</v>
      </c>
      <c r="BQ27" s="98" t="n">
        <v>0.0001275009</v>
      </c>
      <c r="BR27" s="98" t="n">
        <v>0.0001253336</v>
      </c>
      <c r="BS27" s="98" t="n">
        <v>0.0001232033</v>
      </c>
      <c r="BT27" s="98" t="n">
        <v>0.000121109</v>
      </c>
      <c r="BU27" s="98" t="n">
        <v>0.0001190504</v>
      </c>
      <c r="BV27" s="98" t="n">
        <v>0.0001170267</v>
      </c>
      <c r="BW27" s="98" t="n">
        <v>0.0001150374</v>
      </c>
      <c r="BX27" s="98" t="n">
        <v>0.000113082</v>
      </c>
      <c r="BY27" s="98" t="n">
        <v>0.0001111597</v>
      </c>
      <c r="BZ27" s="98" t="n">
        <v>0.0001092701</v>
      </c>
      <c r="CA27" s="98" t="n">
        <v>0.0001074126</v>
      </c>
      <c r="CB27" s="98" t="n">
        <v>0.0001055866</v>
      </c>
      <c r="CC27" s="98" t="n">
        <v>0.0001037917</v>
      </c>
      <c r="CD27" s="98" t="n">
        <v>0.0001020273</v>
      </c>
      <c r="CE27" s="98" t="n">
        <v>0.0001002929</v>
      </c>
      <c r="CF27" s="98" t="n">
        <v>9.8588E-005</v>
      </c>
      <c r="CG27" s="98" t="n">
        <v>9.6912E-005</v>
      </c>
      <c r="CH27" s="98" t="n">
        <v>9.52645E-005</v>
      </c>
      <c r="CI27" s="98" t="n">
        <v>9.3645E-005</v>
      </c>
      <c r="CJ27" s="98" t="n">
        <v>9.20531E-005</v>
      </c>
      <c r="CK27" s="98" t="n">
        <v>9.04882E-005</v>
      </c>
      <c r="CL27" s="98" t="n">
        <v>8.89498E-005</v>
      </c>
      <c r="CM27" s="98" t="n">
        <v>8.74377E-005</v>
      </c>
      <c r="CN27" s="98" t="n">
        <v>8.59512E-005</v>
      </c>
      <c r="CO27" s="98" t="n">
        <v>8.449E-005</v>
      </c>
      <c r="CP27" s="98" t="n">
        <v>8.30537E-005</v>
      </c>
      <c r="CQ27" s="98" t="n">
        <v>8.16417E-005</v>
      </c>
      <c r="CR27" s="98" t="n">
        <v>8.02538E-005</v>
      </c>
      <c r="CS27" s="98" t="n">
        <v>7.88894E-005</v>
      </c>
      <c r="CT27" s="98" t="n">
        <v>7.75483E-005</v>
      </c>
      <c r="CU27" s="98" t="n">
        <v>7.62299E-005</v>
      </c>
      <c r="CV27" s="98" t="n">
        <v>7.4934E-005</v>
      </c>
      <c r="CW27" s="98" t="n">
        <v>7.36601E-005</v>
      </c>
      <c r="CX27" s="98" t="n">
        <v>7.24078E-005</v>
      </c>
      <c r="CY27" s="98" t="n">
        <v>7.11768E-005</v>
      </c>
      <c r="CZ27" s="98" t="n">
        <v>6.99668E-005</v>
      </c>
      <c r="DA27" s="98" t="n">
        <v>6.87773E-005</v>
      </c>
      <c r="DB27" s="98" t="n">
        <v>6.7608E-005</v>
      </c>
      <c r="DC27" s="98" t="n">
        <v>6.64586E-005</v>
      </c>
      <c r="DD27" s="98" t="n">
        <v>6.53288E-005</v>
      </c>
      <c r="DE27" s="98" t="n">
        <v>6.42182E-005</v>
      </c>
      <c r="DF27" s="98" t="n">
        <v>6.31264E-005</v>
      </c>
      <c r="DG27" s="98" t="n">
        <v>6.20532E-005</v>
      </c>
      <c r="DH27" s="98" t="n">
        <v>6.09982E-005</v>
      </c>
      <c r="DI27" s="98" t="n">
        <v>5.99612E-005</v>
      </c>
      <c r="DJ27" s="98" t="n">
        <v>5.89418E-005</v>
      </c>
      <c r="DK27" s="98" t="n">
        <v>5.79398E-005</v>
      </c>
      <c r="DL27" s="98" t="n">
        <v>5.69547E-005</v>
      </c>
      <c r="DM27" s="98" t="n">
        <v>5.59865E-005</v>
      </c>
      <c r="DN27" s="98" t="n">
        <v>5.50346E-005</v>
      </c>
      <c r="DO27" s="98" t="n">
        <v>5.4099E-005</v>
      </c>
      <c r="DP27" s="98" t="n">
        <v>5.31793E-005</v>
      </c>
      <c r="DQ27" s="98" t="n">
        <v>5.22752E-005</v>
      </c>
      <c r="DR27" s="98" t="n">
        <v>5.13865E-005</v>
      </c>
      <c r="DS27" s="98" t="n">
        <v>5.05128E-005</v>
      </c>
      <c r="DT27" s="98" t="n">
        <v>4.96541E-005</v>
      </c>
      <c r="DU27" s="98" t="n">
        <v>4.88099E-005</v>
      </c>
      <c r="DV27" s="98" t="n">
        <v>4.79801E-005</v>
      </c>
      <c r="DW27" s="98" t="n">
        <v>4.71644E-005</v>
      </c>
      <c r="DX27" s="98" t="n">
        <v>4.63625E-005</v>
      </c>
      <c r="DY27" s="98" t="n">
        <v>4.55743E-005</v>
      </c>
      <c r="DZ27" s="98" t="n">
        <v>4.47995E-005</v>
      </c>
      <c r="EA27" s="98" t="n">
        <v>4.40379E-005</v>
      </c>
      <c r="EB27" s="98" t="n">
        <v>4.32892E-005</v>
      </c>
      <c r="EC27" s="98" t="n">
        <v>4.25532E-005</v>
      </c>
      <c r="ED27" s="98" t="n">
        <v>4.18298E-005</v>
      </c>
      <c r="EE27" s="98" t="n">
        <v>4.11186E-005</v>
      </c>
      <c r="EF27" s="98" t="n">
        <v>4.04196E-005</v>
      </c>
      <c r="EG27" s="98" t="n">
        <v>3.97324E-005</v>
      </c>
      <c r="EH27" s="98" t="n">
        <v>3.90569E-005</v>
      </c>
      <c r="EI27" s="98" t="n">
        <v>3.83929E-005</v>
      </c>
      <c r="EJ27" s="98" t="n">
        <v>3.77402E-005</v>
      </c>
      <c r="EK27" s="98" t="n">
        <v>3.70985E-005</v>
      </c>
      <c r="EL27" s="98" t="n">
        <v>3.64678E-005</v>
      </c>
      <c r="EM27" s="98" t="n">
        <v>3.58478E-005</v>
      </c>
      <c r="EN27" s="98" t="n">
        <v>3.52384E-005</v>
      </c>
      <c r="EO27" s="98" t="n">
        <v>3.46393E-005</v>
      </c>
      <c r="EP27" s="98" t="n">
        <v>3.40504E-005</v>
      </c>
      <c r="EQ27" s="98" t="n">
        <v>3.34715E-005</v>
      </c>
      <c r="ER27" s="98" t="n">
        <v>3.29024E-005</v>
      </c>
      <c r="ES27" s="98" t="n">
        <v>3.23431E-005</v>
      </c>
      <c r="ET27" s="98" t="n">
        <v>3.17932E-005</v>
      </c>
      <c r="EU27" s="98" t="n">
        <v>3.12527E-005</v>
      </c>
      <c r="EV27" s="98" t="n">
        <v>3.07213E-005</v>
      </c>
      <c r="EW27" s="98" t="n">
        <v>3.0199E-005</v>
      </c>
      <c r="EX27" s="98" t="n">
        <v>2.96856E-005</v>
      </c>
      <c r="EY27" s="98" t="n">
        <v>2.91809E-005</v>
      </c>
      <c r="EZ27" s="98" t="n">
        <v>2.86848E-005</v>
      </c>
      <c r="FA27" s="98" t="n">
        <v>2.81971E-005</v>
      </c>
      <c r="FB27" s="98" t="n">
        <v>2.77178E-005</v>
      </c>
      <c r="FC27" s="98" t="n">
        <v>2.72465E-005</v>
      </c>
      <c r="FD27" s="98" t="n">
        <v>2.67833E-005</v>
      </c>
      <c r="FE27" s="98" t="n">
        <v>2.6328E-005</v>
      </c>
      <c r="FF27" s="98" t="n">
        <v>2.58803E-005</v>
      </c>
      <c r="FG27" s="98" t="n">
        <v>2.54403E-005</v>
      </c>
      <c r="FH27" s="98" t="n">
        <v>2.50078E-005</v>
      </c>
      <c r="FI27" s="98" t="n">
        <v>2.45827E-005</v>
      </c>
      <c r="FJ27" s="98" t="n">
        <v>2.41647E-005</v>
      </c>
      <c r="FK27" s="98" t="n">
        <v>2.37539E-005</v>
      </c>
      <c r="FL27" s="98" t="n">
        <v>2.33501E-005</v>
      </c>
      <c r="FM27" s="98" t="n">
        <v>2.29531E-005</v>
      </c>
      <c r="FN27" s="98" t="n">
        <v>2.25628E-005</v>
      </c>
      <c r="FO27" s="98" t="n">
        <v>2.21793E-005</v>
      </c>
      <c r="FP27" s="98" t="n">
        <v>2.18022E-005</v>
      </c>
      <c r="FQ27" s="98" t="n">
        <v>2.14315E-005</v>
      </c>
    </row>
    <row r="28" customFormat="false" ht="15" hidden="false" customHeight="true" outlineLevel="0" collapsed="false">
      <c r="A28" s="97" t="n">
        <v>26</v>
      </c>
      <c r="B28" s="98" t="n">
        <v>0.0004064342</v>
      </c>
      <c r="C28" s="98" t="n">
        <v>0.0004018556</v>
      </c>
      <c r="D28" s="98" t="n">
        <v>0.0003971698</v>
      </c>
      <c r="E28" s="98" t="n">
        <v>0.0003923939</v>
      </c>
      <c r="F28" s="98" t="n">
        <v>0.0003875433</v>
      </c>
      <c r="G28" s="98" t="n">
        <v>0.0003826323</v>
      </c>
      <c r="H28" s="98" t="n">
        <v>0.0003776738</v>
      </c>
      <c r="I28" s="98" t="n">
        <v>0.0003726796</v>
      </c>
      <c r="J28" s="98" t="n">
        <v>0.0003676602</v>
      </c>
      <c r="K28" s="98" t="n">
        <v>0.0003626255</v>
      </c>
      <c r="L28" s="98" t="n">
        <v>0.0003575842</v>
      </c>
      <c r="M28" s="98" t="n">
        <v>0.0003525441</v>
      </c>
      <c r="N28" s="98" t="n">
        <v>0.0003475125</v>
      </c>
      <c r="O28" s="98" t="n">
        <v>0.0003424957</v>
      </c>
      <c r="P28" s="98" t="n">
        <v>0.0003374994</v>
      </c>
      <c r="Q28" s="98" t="n">
        <v>0.0003325288</v>
      </c>
      <c r="R28" s="98" t="n">
        <v>0.0003275884</v>
      </c>
      <c r="S28" s="98" t="n">
        <v>0.0003226825</v>
      </c>
      <c r="T28" s="98" t="n">
        <v>0.0003178144</v>
      </c>
      <c r="U28" s="98" t="n">
        <v>0.0003129875</v>
      </c>
      <c r="V28" s="98" t="n">
        <v>0.0003082045</v>
      </c>
      <c r="W28" s="98" t="n">
        <v>0.0003034679</v>
      </c>
      <c r="X28" s="98" t="n">
        <v>0.0002987798</v>
      </c>
      <c r="Y28" s="98" t="n">
        <v>0.000294142</v>
      </c>
      <c r="Z28" s="98" t="n">
        <v>0.0002895561</v>
      </c>
      <c r="AA28" s="98" t="n">
        <v>0.0002850235</v>
      </c>
      <c r="AB28" s="98" t="n">
        <v>0.0002805452</v>
      </c>
      <c r="AC28" s="98" t="n">
        <v>0.0002761223</v>
      </c>
      <c r="AD28" s="98" t="n">
        <v>0.0002717553</v>
      </c>
      <c r="AE28" s="98" t="n">
        <v>0.000267445</v>
      </c>
      <c r="AF28" s="98" t="n">
        <v>0.0002631917</v>
      </c>
      <c r="AG28" s="98" t="n">
        <v>0.0002589957</v>
      </c>
      <c r="AH28" s="98" t="n">
        <v>0.0002548573</v>
      </c>
      <c r="AI28" s="98" t="n">
        <v>0.0002507766</v>
      </c>
      <c r="AJ28" s="98" t="n">
        <v>0.0002467534</v>
      </c>
      <c r="AK28" s="98" t="n">
        <v>0.0002427878</v>
      </c>
      <c r="AL28" s="98" t="n">
        <v>0.0002388795</v>
      </c>
      <c r="AM28" s="98" t="n">
        <v>0.0002350284</v>
      </c>
      <c r="AN28" s="98" t="n">
        <v>0.000231234</v>
      </c>
      <c r="AO28" s="98" t="n">
        <v>0.0002274962</v>
      </c>
      <c r="AP28" s="98" t="n">
        <v>0.0002238144</v>
      </c>
      <c r="AQ28" s="98" t="n">
        <v>0.0002201883</v>
      </c>
      <c r="AR28" s="98" t="n">
        <v>0.0002166173</v>
      </c>
      <c r="AS28" s="98" t="n">
        <v>0.000213101</v>
      </c>
      <c r="AT28" s="98" t="n">
        <v>0.0002096388</v>
      </c>
      <c r="AU28" s="98" t="n">
        <v>0.0002062301</v>
      </c>
      <c r="AV28" s="98" t="n">
        <v>0.0002028744</v>
      </c>
      <c r="AW28" s="98" t="n">
        <v>0.0001995712</v>
      </c>
      <c r="AX28" s="98" t="n">
        <v>0.0001963196</v>
      </c>
      <c r="AY28" s="98" t="n">
        <v>0.0001931193</v>
      </c>
      <c r="AZ28" s="98" t="n">
        <v>0.0001899694</v>
      </c>
      <c r="BA28" s="98" t="n">
        <v>0.0001868694</v>
      </c>
      <c r="BB28" s="98" t="n">
        <v>0.0001838186</v>
      </c>
      <c r="BC28" s="98" t="n">
        <v>0.0001808163</v>
      </c>
      <c r="BD28" s="98" t="n">
        <v>0.000177862</v>
      </c>
      <c r="BE28" s="98" t="n">
        <v>0.0001749549</v>
      </c>
      <c r="BF28" s="98" t="n">
        <v>0.0001720944</v>
      </c>
      <c r="BG28" s="98" t="n">
        <v>0.0001692798</v>
      </c>
      <c r="BH28" s="98" t="n">
        <v>0.0001665104</v>
      </c>
      <c r="BI28" s="98" t="n">
        <v>0.0001637857</v>
      </c>
      <c r="BJ28" s="98" t="n">
        <v>0.0001611049</v>
      </c>
      <c r="BK28" s="98" t="n">
        <v>0.0001584674</v>
      </c>
      <c r="BL28" s="98" t="n">
        <v>0.0001558725</v>
      </c>
      <c r="BM28" s="98" t="n">
        <v>0.0001533197</v>
      </c>
      <c r="BN28" s="98" t="n">
        <v>0.0001508082</v>
      </c>
      <c r="BO28" s="98" t="n">
        <v>0.0001483375</v>
      </c>
      <c r="BP28" s="98" t="n">
        <v>0.0001459069</v>
      </c>
      <c r="BQ28" s="98" t="n">
        <v>0.0001435158</v>
      </c>
      <c r="BR28" s="98" t="n">
        <v>0.0001411636</v>
      </c>
      <c r="BS28" s="98" t="n">
        <v>0.0001388497</v>
      </c>
      <c r="BT28" s="98" t="n">
        <v>0.0001365734</v>
      </c>
      <c r="BU28" s="98" t="n">
        <v>0.0001343343</v>
      </c>
      <c r="BV28" s="98" t="n">
        <v>0.0001321316</v>
      </c>
      <c r="BW28" s="98" t="n">
        <v>0.0001299649</v>
      </c>
      <c r="BX28" s="98" t="n">
        <v>0.0001278336</v>
      </c>
      <c r="BY28" s="98" t="n">
        <v>0.000125737</v>
      </c>
      <c r="BZ28" s="98" t="n">
        <v>0.0001236747</v>
      </c>
      <c r="CA28" s="98" t="n">
        <v>0.0001216461</v>
      </c>
      <c r="CB28" s="98" t="n">
        <v>0.0001196507</v>
      </c>
      <c r="CC28" s="98" t="n">
        <v>0.0001176878</v>
      </c>
      <c r="CD28" s="98" t="n">
        <v>0.0001157571</v>
      </c>
      <c r="CE28" s="98" t="n">
        <v>0.000113858</v>
      </c>
      <c r="CF28" s="98" t="n">
        <v>0.00011199</v>
      </c>
      <c r="CG28" s="98" t="n">
        <v>0.0001101525</v>
      </c>
      <c r="CH28" s="98" t="n">
        <v>0.0001083451</v>
      </c>
      <c r="CI28" s="98" t="n">
        <v>0.0001065673</v>
      </c>
      <c r="CJ28" s="98" t="n">
        <v>0.0001048187</v>
      </c>
      <c r="CK28" s="98" t="n">
        <v>0.0001030986</v>
      </c>
      <c r="CL28" s="98" t="n">
        <v>0.0001014068</v>
      </c>
      <c r="CM28" s="98" t="n">
        <v>9.97427E-005</v>
      </c>
      <c r="CN28" s="98" t="n">
        <v>9.81058E-005</v>
      </c>
      <c r="CO28" s="98" t="n">
        <v>9.64958E-005</v>
      </c>
      <c r="CP28" s="98" t="n">
        <v>9.49122E-005</v>
      </c>
      <c r="CQ28" s="98" t="n">
        <v>9.33545E-005</v>
      </c>
      <c r="CR28" s="98" t="n">
        <v>9.18224E-005</v>
      </c>
      <c r="CS28" s="98" t="n">
        <v>9.03154E-005</v>
      </c>
      <c r="CT28" s="98" t="n">
        <v>8.88331E-005</v>
      </c>
      <c r="CU28" s="98" t="n">
        <v>8.73751E-005</v>
      </c>
      <c r="CV28" s="98" t="n">
        <v>8.5941E-005</v>
      </c>
      <c r="CW28" s="98" t="n">
        <v>8.45304E-005</v>
      </c>
      <c r="CX28" s="98" t="n">
        <v>8.3143E-005</v>
      </c>
      <c r="CY28" s="98" t="n">
        <v>8.17784E-005</v>
      </c>
      <c r="CZ28" s="98" t="n">
        <v>8.04361E-005</v>
      </c>
      <c r="DA28" s="98" t="n">
        <v>7.91159E-005</v>
      </c>
      <c r="DB28" s="98" t="n">
        <v>7.78173E-005</v>
      </c>
      <c r="DC28" s="98" t="n">
        <v>7.654E-005</v>
      </c>
      <c r="DD28" s="98" t="n">
        <v>7.52836E-005</v>
      </c>
      <c r="DE28" s="98" t="n">
        <v>7.40479E-005</v>
      </c>
      <c r="DF28" s="98" t="n">
        <v>7.28325E-005</v>
      </c>
      <c r="DG28" s="98" t="n">
        <v>7.1637E-005</v>
      </c>
      <c r="DH28" s="98" t="n">
        <v>7.04611E-005</v>
      </c>
      <c r="DI28" s="98" t="n">
        <v>6.93045E-005</v>
      </c>
      <c r="DJ28" s="98" t="n">
        <v>6.81669E-005</v>
      </c>
      <c r="DK28" s="98" t="n">
        <v>6.7048E-005</v>
      </c>
      <c r="DL28" s="98" t="n">
        <v>6.59474E-005</v>
      </c>
      <c r="DM28" s="98" t="n">
        <v>6.48649E-005</v>
      </c>
      <c r="DN28" s="98" t="n">
        <v>6.38002E-005</v>
      </c>
      <c r="DO28" s="98" t="n">
        <v>6.27529E-005</v>
      </c>
      <c r="DP28" s="98" t="n">
        <v>6.17228E-005</v>
      </c>
      <c r="DQ28" s="98" t="n">
        <v>6.07097E-005</v>
      </c>
      <c r="DR28" s="98" t="n">
        <v>5.97131E-005</v>
      </c>
      <c r="DS28" s="98" t="n">
        <v>5.87329E-005</v>
      </c>
      <c r="DT28" s="98" t="n">
        <v>5.77688E-005</v>
      </c>
      <c r="DU28" s="98" t="n">
        <v>5.68205E-005</v>
      </c>
      <c r="DV28" s="98" t="n">
        <v>5.58878E-005</v>
      </c>
      <c r="DW28" s="98" t="n">
        <v>5.49704E-005</v>
      </c>
      <c r="DX28" s="98" t="n">
        <v>5.40681E-005</v>
      </c>
      <c r="DY28" s="98" t="n">
        <v>5.31805E-005</v>
      </c>
      <c r="DZ28" s="98" t="n">
        <v>5.23076E-005</v>
      </c>
      <c r="EA28" s="98" t="n">
        <v>5.14489E-005</v>
      </c>
      <c r="EB28" s="98" t="n">
        <v>5.06044E-005</v>
      </c>
      <c r="EC28" s="98" t="n">
        <v>4.97737E-005</v>
      </c>
      <c r="ED28" s="98" t="n">
        <v>4.89567E-005</v>
      </c>
      <c r="EE28" s="98" t="n">
        <v>4.8153E-005</v>
      </c>
      <c r="EF28" s="98" t="n">
        <v>4.73626E-005</v>
      </c>
      <c r="EG28" s="98" t="n">
        <v>4.65851E-005</v>
      </c>
      <c r="EH28" s="98" t="n">
        <v>4.58204E-005</v>
      </c>
      <c r="EI28" s="98" t="n">
        <v>4.50682E-005</v>
      </c>
      <c r="EJ28" s="98" t="n">
        <v>4.43284E-005</v>
      </c>
      <c r="EK28" s="98" t="n">
        <v>4.36007E-005</v>
      </c>
      <c r="EL28" s="98" t="n">
        <v>4.2885E-005</v>
      </c>
      <c r="EM28" s="98" t="n">
        <v>4.2181E-005</v>
      </c>
      <c r="EN28" s="98" t="n">
        <v>4.14886E-005</v>
      </c>
      <c r="EO28" s="98" t="n">
        <v>4.08076E-005</v>
      </c>
      <c r="EP28" s="98" t="n">
        <v>4.01377E-005</v>
      </c>
      <c r="EQ28" s="98" t="n">
        <v>3.94788E-005</v>
      </c>
      <c r="ER28" s="98" t="n">
        <v>3.88308E-005</v>
      </c>
      <c r="ES28" s="98" t="n">
        <v>3.81933E-005</v>
      </c>
      <c r="ET28" s="98" t="n">
        <v>3.75664E-005</v>
      </c>
      <c r="EU28" s="98" t="n">
        <v>3.69497E-005</v>
      </c>
      <c r="EV28" s="98" t="n">
        <v>3.63432E-005</v>
      </c>
      <c r="EW28" s="98" t="n">
        <v>3.57466E-005</v>
      </c>
      <c r="EX28" s="98" t="n">
        <v>3.51598E-005</v>
      </c>
      <c r="EY28" s="98" t="n">
        <v>3.45826E-005</v>
      </c>
      <c r="EZ28" s="98" t="n">
        <v>3.40149E-005</v>
      </c>
      <c r="FA28" s="98" t="n">
        <v>3.34565E-005</v>
      </c>
      <c r="FB28" s="98" t="n">
        <v>3.29073E-005</v>
      </c>
      <c r="FC28" s="98" t="n">
        <v>3.23671E-005</v>
      </c>
      <c r="FD28" s="98" t="n">
        <v>3.18358E-005</v>
      </c>
      <c r="FE28" s="98" t="n">
        <v>3.13132E-005</v>
      </c>
      <c r="FF28" s="98" t="n">
        <v>3.07992E-005</v>
      </c>
      <c r="FG28" s="98" t="n">
        <v>3.02936E-005</v>
      </c>
      <c r="FH28" s="98" t="n">
        <v>2.97963E-005</v>
      </c>
      <c r="FI28" s="98" t="n">
        <v>2.93072E-005</v>
      </c>
      <c r="FJ28" s="98" t="n">
        <v>2.88261E-005</v>
      </c>
      <c r="FK28" s="98" t="n">
        <v>2.83529E-005</v>
      </c>
      <c r="FL28" s="98" t="n">
        <v>2.78875E-005</v>
      </c>
      <c r="FM28" s="98" t="n">
        <v>2.74297E-005</v>
      </c>
      <c r="FN28" s="98" t="n">
        <v>2.69794E-005</v>
      </c>
      <c r="FO28" s="98" t="n">
        <v>2.65365E-005</v>
      </c>
      <c r="FP28" s="98" t="n">
        <v>2.61009E-005</v>
      </c>
      <c r="FQ28" s="98" t="n">
        <v>2.56724E-005</v>
      </c>
    </row>
    <row r="29" customFormat="false" ht="15" hidden="false" customHeight="true" outlineLevel="0" collapsed="false">
      <c r="A29" s="97" t="n">
        <v>27</v>
      </c>
      <c r="B29" s="98" t="n">
        <v>0.000396057</v>
      </c>
      <c r="C29" s="98" t="n">
        <v>0.0003901435</v>
      </c>
      <c r="D29" s="98" t="n">
        <v>0.000384275</v>
      </c>
      <c r="E29" s="98" t="n">
        <v>0.0003784554</v>
      </c>
      <c r="F29" s="98" t="n">
        <v>0.0003726882</v>
      </c>
      <c r="G29" s="98" t="n">
        <v>0.0003669763</v>
      </c>
      <c r="H29" s="98" t="n">
        <v>0.0003613223</v>
      </c>
      <c r="I29" s="98" t="n">
        <v>0.0003557286</v>
      </c>
      <c r="J29" s="98" t="n">
        <v>0.000350197</v>
      </c>
      <c r="K29" s="98" t="n">
        <v>0.0003447292</v>
      </c>
      <c r="L29" s="98" t="n">
        <v>0.0003393265</v>
      </c>
      <c r="M29" s="98" t="n">
        <v>0.0003339901</v>
      </c>
      <c r="N29" s="98" t="n">
        <v>0.000328721</v>
      </c>
      <c r="O29" s="98" t="n">
        <v>0.0003235198</v>
      </c>
      <c r="P29" s="98" t="n">
        <v>0.0003183871</v>
      </c>
      <c r="Q29" s="98" t="n">
        <v>0.0003133233</v>
      </c>
      <c r="R29" s="98" t="n">
        <v>0.0003083286</v>
      </c>
      <c r="S29" s="98" t="n">
        <v>0.0003034032</v>
      </c>
      <c r="T29" s="98" t="n">
        <v>0.0002985471</v>
      </c>
      <c r="U29" s="98" t="n">
        <v>0.0002937601</v>
      </c>
      <c r="V29" s="98" t="n">
        <v>0.0002890421</v>
      </c>
      <c r="W29" s="98" t="n">
        <v>0.0002843929</v>
      </c>
      <c r="X29" s="98" t="n">
        <v>0.000279812</v>
      </c>
      <c r="Y29" s="98" t="n">
        <v>0.000275299</v>
      </c>
      <c r="Z29" s="98" t="n">
        <v>0.0002708536</v>
      </c>
      <c r="AA29" s="98" t="n">
        <v>0.0002664751</v>
      </c>
      <c r="AB29" s="98" t="n">
        <v>0.000262163</v>
      </c>
      <c r="AC29" s="98" t="n">
        <v>0.0002579167</v>
      </c>
      <c r="AD29" s="98" t="n">
        <v>0.0002537356</v>
      </c>
      <c r="AE29" s="98" t="n">
        <v>0.000249619</v>
      </c>
      <c r="AF29" s="98" t="n">
        <v>0.0002455662</v>
      </c>
      <c r="AG29" s="98" t="n">
        <v>0.0002415765</v>
      </c>
      <c r="AH29" s="98" t="n">
        <v>0.0002376491</v>
      </c>
      <c r="AI29" s="98" t="n">
        <v>0.0002337834</v>
      </c>
      <c r="AJ29" s="98" t="n">
        <v>0.0002299785</v>
      </c>
      <c r="AK29" s="98" t="n">
        <v>0.0002262336</v>
      </c>
      <c r="AL29" s="98" t="n">
        <v>0.0002225481</v>
      </c>
      <c r="AM29" s="98" t="n">
        <v>0.0002189211</v>
      </c>
      <c r="AN29" s="98" t="n">
        <v>0.0002153518</v>
      </c>
      <c r="AO29" s="98" t="n">
        <v>0.0002118395</v>
      </c>
      <c r="AP29" s="98" t="n">
        <v>0.0002083833</v>
      </c>
      <c r="AQ29" s="98" t="n">
        <v>0.0002049825</v>
      </c>
      <c r="AR29" s="98" t="n">
        <v>0.0002016362</v>
      </c>
      <c r="AS29" s="98" t="n">
        <v>0.0001983436</v>
      </c>
      <c r="AT29" s="98" t="n">
        <v>0.0001951041</v>
      </c>
      <c r="AU29" s="98" t="n">
        <v>0.0001919167</v>
      </c>
      <c r="AV29" s="98" t="n">
        <v>0.0001887808</v>
      </c>
      <c r="AW29" s="98" t="n">
        <v>0.0001856956</v>
      </c>
      <c r="AX29" s="98" t="n">
        <v>0.0001826602</v>
      </c>
      <c r="AY29" s="98" t="n">
        <v>0.000179674</v>
      </c>
      <c r="AZ29" s="98" t="n">
        <v>0.0001767361</v>
      </c>
      <c r="BA29" s="98" t="n">
        <v>0.0001738459</v>
      </c>
      <c r="BB29" s="98" t="n">
        <v>0.0001710026</v>
      </c>
      <c r="BC29" s="98" t="n">
        <v>0.0001682054</v>
      </c>
      <c r="BD29" s="98" t="n">
        <v>0.0001654537</v>
      </c>
      <c r="BE29" s="98" t="n">
        <v>0.0001627468</v>
      </c>
      <c r="BF29" s="98" t="n">
        <v>0.0001600839</v>
      </c>
      <c r="BG29" s="98" t="n">
        <v>0.0001574643</v>
      </c>
      <c r="BH29" s="98" t="n">
        <v>0.0001548874</v>
      </c>
      <c r="BI29" s="98" t="n">
        <v>0.0001523525</v>
      </c>
      <c r="BJ29" s="98" t="n">
        <v>0.0001498589</v>
      </c>
      <c r="BK29" s="98" t="n">
        <v>0.000147406</v>
      </c>
      <c r="BL29" s="98" t="n">
        <v>0.000144993</v>
      </c>
      <c r="BM29" s="98" t="n">
        <v>0.0001426195</v>
      </c>
      <c r="BN29" s="98" t="n">
        <v>0.0001402847</v>
      </c>
      <c r="BO29" s="98" t="n">
        <v>0.000137988</v>
      </c>
      <c r="BP29" s="98" t="n">
        <v>0.0001357288</v>
      </c>
      <c r="BQ29" s="98" t="n">
        <v>0.0001335065</v>
      </c>
      <c r="BR29" s="98" t="n">
        <v>0.0001313205</v>
      </c>
      <c r="BS29" s="98" t="n">
        <v>0.0001291702</v>
      </c>
      <c r="BT29" s="98" t="n">
        <v>0.0001270551</v>
      </c>
      <c r="BU29" s="98" t="n">
        <v>0.0001249745</v>
      </c>
      <c r="BV29" s="98" t="n">
        <v>0.000122928</v>
      </c>
      <c r="BW29" s="98" t="n">
        <v>0.0001209149</v>
      </c>
      <c r="BX29" s="98" t="n">
        <v>0.0001189348</v>
      </c>
      <c r="BY29" s="98" t="n">
        <v>0.000116987</v>
      </c>
      <c r="BZ29" s="98" t="n">
        <v>0.0001150711</v>
      </c>
      <c r="CA29" s="98" t="n">
        <v>0.0001131865</v>
      </c>
      <c r="CB29" s="98" t="n">
        <v>0.0001113328</v>
      </c>
      <c r="CC29" s="98" t="n">
        <v>0.0001095094</v>
      </c>
      <c r="CD29" s="98" t="n">
        <v>0.0001077158</v>
      </c>
      <c r="CE29" s="98" t="n">
        <v>0.0001059516</v>
      </c>
      <c r="CF29" s="98" t="n">
        <v>0.0001042163</v>
      </c>
      <c r="CG29" s="98" t="n">
        <v>0.0001025093</v>
      </c>
      <c r="CH29" s="98" t="n">
        <v>0.0001008303</v>
      </c>
      <c r="CI29" s="98" t="n">
        <v>9.91788E-005</v>
      </c>
      <c r="CJ29" s="98" t="n">
        <v>9.75544E-005</v>
      </c>
      <c r="CK29" s="98" t="n">
        <v>9.59565E-005</v>
      </c>
      <c r="CL29" s="98" t="n">
        <v>9.43848E-005</v>
      </c>
      <c r="CM29" s="98" t="n">
        <v>9.28388E-005</v>
      </c>
      <c r="CN29" s="98" t="n">
        <v>9.13181E-005</v>
      </c>
      <c r="CO29" s="98" t="n">
        <v>8.98223E-005</v>
      </c>
      <c r="CP29" s="98" t="n">
        <v>8.8351E-005</v>
      </c>
      <c r="CQ29" s="98" t="n">
        <v>8.69038E-005</v>
      </c>
      <c r="CR29" s="98" t="n">
        <v>8.54803E-005</v>
      </c>
      <c r="CS29" s="98" t="n">
        <v>8.40801E-005</v>
      </c>
      <c r="CT29" s="98" t="n">
        <v>8.27029E-005</v>
      </c>
      <c r="CU29" s="98" t="n">
        <v>8.13482E-005</v>
      </c>
      <c r="CV29" s="98" t="n">
        <v>8.00157E-005</v>
      </c>
      <c r="CW29" s="98" t="n">
        <v>7.8705E-005</v>
      </c>
      <c r="CX29" s="98" t="n">
        <v>7.74157E-005</v>
      </c>
      <c r="CY29" s="98" t="n">
        <v>7.61476E-005</v>
      </c>
      <c r="CZ29" s="98" t="n">
        <v>7.49003E-005</v>
      </c>
      <c r="DA29" s="98" t="n">
        <v>7.36734E-005</v>
      </c>
      <c r="DB29" s="98" t="n">
        <v>7.24665E-005</v>
      </c>
      <c r="DC29" s="98" t="n">
        <v>7.12795E-005</v>
      </c>
      <c r="DD29" s="98" t="n">
        <v>7.01119E-005</v>
      </c>
      <c r="DE29" s="98" t="n">
        <v>6.89634E-005</v>
      </c>
      <c r="DF29" s="98" t="n">
        <v>6.78337E-005</v>
      </c>
      <c r="DG29" s="98" t="n">
        <v>6.67225E-005</v>
      </c>
      <c r="DH29" s="98" t="n">
        <v>6.56295E-005</v>
      </c>
      <c r="DI29" s="98" t="n">
        <v>6.45545E-005</v>
      </c>
      <c r="DJ29" s="98" t="n">
        <v>6.3497E-005</v>
      </c>
      <c r="DK29" s="98" t="n">
        <v>6.24569E-005</v>
      </c>
      <c r="DL29" s="98" t="n">
        <v>6.14337E-005</v>
      </c>
      <c r="DM29" s="98" t="n">
        <v>6.04274E-005</v>
      </c>
      <c r="DN29" s="98" t="n">
        <v>5.94375E-005</v>
      </c>
      <c r="DO29" s="98" t="n">
        <v>5.84639E-005</v>
      </c>
      <c r="DP29" s="98" t="n">
        <v>5.75062E-005</v>
      </c>
      <c r="DQ29" s="98" t="n">
        <v>5.65642E-005</v>
      </c>
      <c r="DR29" s="98" t="n">
        <v>5.56376E-005</v>
      </c>
      <c r="DS29" s="98" t="n">
        <v>5.47262E-005</v>
      </c>
      <c r="DT29" s="98" t="n">
        <v>5.38297E-005</v>
      </c>
      <c r="DU29" s="98" t="n">
        <v>5.29479E-005</v>
      </c>
      <c r="DV29" s="98" t="n">
        <v>5.20805E-005</v>
      </c>
      <c r="DW29" s="98" t="n">
        <v>5.12274E-005</v>
      </c>
      <c r="DX29" s="98" t="n">
        <v>5.03882E-005</v>
      </c>
      <c r="DY29" s="98" t="n">
        <v>4.95628E-005</v>
      </c>
      <c r="DZ29" s="98" t="n">
        <v>4.87509E-005</v>
      </c>
      <c r="EA29" s="98" t="n">
        <v>4.79523E-005</v>
      </c>
      <c r="EB29" s="98" t="n">
        <v>4.71668E-005</v>
      </c>
      <c r="EC29" s="98" t="n">
        <v>4.63941E-005</v>
      </c>
      <c r="ED29" s="98" t="n">
        <v>4.56341E-005</v>
      </c>
      <c r="EE29" s="98" t="n">
        <v>4.48866E-005</v>
      </c>
      <c r="EF29" s="98" t="n">
        <v>4.41513E-005</v>
      </c>
      <c r="EG29" s="98" t="n">
        <v>4.3428E-005</v>
      </c>
      <c r="EH29" s="98" t="n">
        <v>4.27166E-005</v>
      </c>
      <c r="EI29" s="98" t="n">
        <v>4.20169E-005</v>
      </c>
      <c r="EJ29" s="98" t="n">
        <v>4.13286E-005</v>
      </c>
      <c r="EK29" s="98" t="n">
        <v>4.06515E-005</v>
      </c>
      <c r="EL29" s="98" t="n">
        <v>3.99856E-005</v>
      </c>
      <c r="EM29" s="98" t="n">
        <v>3.93306E-005</v>
      </c>
      <c r="EN29" s="98" t="n">
        <v>3.86863E-005</v>
      </c>
      <c r="EO29" s="98" t="n">
        <v>3.80526E-005</v>
      </c>
      <c r="EP29" s="98" t="n">
        <v>3.74292E-005</v>
      </c>
      <c r="EQ29" s="98" t="n">
        <v>3.68161E-005</v>
      </c>
      <c r="ER29" s="98" t="n">
        <v>3.6213E-005</v>
      </c>
      <c r="ES29" s="98" t="n">
        <v>3.56198E-005</v>
      </c>
      <c r="ET29" s="98" t="n">
        <v>3.50363E-005</v>
      </c>
      <c r="EU29" s="98" t="n">
        <v>3.44623E-005</v>
      </c>
      <c r="EV29" s="98" t="n">
        <v>3.38978E-005</v>
      </c>
      <c r="EW29" s="98" t="n">
        <v>3.33425E-005</v>
      </c>
      <c r="EX29" s="98" t="n">
        <v>3.27963E-005</v>
      </c>
      <c r="EY29" s="98" t="n">
        <v>3.2259E-005</v>
      </c>
      <c r="EZ29" s="98" t="n">
        <v>3.17306E-005</v>
      </c>
      <c r="FA29" s="98" t="n">
        <v>3.12108E-005</v>
      </c>
      <c r="FB29" s="98" t="n">
        <v>3.06995E-005</v>
      </c>
      <c r="FC29" s="98" t="n">
        <v>3.01966E-005</v>
      </c>
      <c r="FD29" s="98" t="n">
        <v>2.97019E-005</v>
      </c>
      <c r="FE29" s="98" t="n">
        <v>2.92154E-005</v>
      </c>
      <c r="FF29" s="98" t="n">
        <v>2.87368E-005</v>
      </c>
      <c r="FG29" s="98" t="n">
        <v>2.8266E-005</v>
      </c>
      <c r="FH29" s="98" t="n">
        <v>2.7803E-005</v>
      </c>
      <c r="FI29" s="98" t="n">
        <v>2.73475E-005</v>
      </c>
      <c r="FJ29" s="98" t="n">
        <v>2.68995E-005</v>
      </c>
      <c r="FK29" s="98" t="n">
        <v>2.64589E-005</v>
      </c>
      <c r="FL29" s="98" t="n">
        <v>2.60255E-005</v>
      </c>
      <c r="FM29" s="98" t="n">
        <v>2.55991E-005</v>
      </c>
      <c r="FN29" s="98" t="n">
        <v>2.51798E-005</v>
      </c>
      <c r="FO29" s="98" t="n">
        <v>2.47673E-005</v>
      </c>
      <c r="FP29" s="98" t="n">
        <v>2.43616E-005</v>
      </c>
      <c r="FQ29" s="98" t="n">
        <v>2.39625E-005</v>
      </c>
    </row>
    <row r="30" customFormat="false" ht="15" hidden="false" customHeight="true" outlineLevel="0" collapsed="false">
      <c r="A30" s="97" t="n">
        <v>28</v>
      </c>
      <c r="B30" s="98" t="n">
        <v>0.0004312663</v>
      </c>
      <c r="C30" s="98" t="n">
        <v>0.0004250026</v>
      </c>
      <c r="D30" s="98" t="n">
        <v>0.0004187897</v>
      </c>
      <c r="E30" s="98" t="n">
        <v>0.0004126313</v>
      </c>
      <c r="F30" s="98" t="n">
        <v>0.0004065304</v>
      </c>
      <c r="G30" s="98" t="n">
        <v>0.0004004895</v>
      </c>
      <c r="H30" s="98" t="n">
        <v>0.0003945109</v>
      </c>
      <c r="I30" s="98" t="n">
        <v>0.0003885967</v>
      </c>
      <c r="J30" s="98" t="n">
        <v>0.0003827484</v>
      </c>
      <c r="K30" s="98" t="n">
        <v>0.0003769675</v>
      </c>
      <c r="L30" s="98" t="n">
        <v>0.0003712552</v>
      </c>
      <c r="M30" s="98" t="n">
        <v>0.0003656123</v>
      </c>
      <c r="N30" s="98" t="n">
        <v>0.0003600397</v>
      </c>
      <c r="O30" s="98" t="n">
        <v>0.0003545379</v>
      </c>
      <c r="P30" s="98" t="n">
        <v>0.0003491073</v>
      </c>
      <c r="Q30" s="98" t="n">
        <v>0.0003437483</v>
      </c>
      <c r="R30" s="98" t="n">
        <v>0.0003384609</v>
      </c>
      <c r="S30" s="98" t="n">
        <v>0.0003332451</v>
      </c>
      <c r="T30" s="98" t="n">
        <v>0.000328101</v>
      </c>
      <c r="U30" s="98" t="n">
        <v>0.0003230283</v>
      </c>
      <c r="V30" s="98" t="n">
        <v>0.0003180268</v>
      </c>
      <c r="W30" s="98" t="n">
        <v>0.0003130961</v>
      </c>
      <c r="X30" s="98" t="n">
        <v>0.0003082358</v>
      </c>
      <c r="Y30" s="98" t="n">
        <v>0.0003034456</v>
      </c>
      <c r="Z30" s="98" t="n">
        <v>0.0002987248</v>
      </c>
      <c r="AA30" s="98" t="n">
        <v>0.000294073</v>
      </c>
      <c r="AB30" s="98" t="n">
        <v>0.0002894895</v>
      </c>
      <c r="AC30" s="98" t="n">
        <v>0.0002849737</v>
      </c>
      <c r="AD30" s="98" t="n">
        <v>0.0002805249</v>
      </c>
      <c r="AE30" s="98" t="n">
        <v>0.0002761426</v>
      </c>
      <c r="AF30" s="98" t="n">
        <v>0.0002718258</v>
      </c>
      <c r="AG30" s="98" t="n">
        <v>0.0002675741</v>
      </c>
      <c r="AH30" s="98" t="n">
        <v>0.0002633865</v>
      </c>
      <c r="AI30" s="98" t="n">
        <v>0.0002592623</v>
      </c>
      <c r="AJ30" s="98" t="n">
        <v>0.0002552008</v>
      </c>
      <c r="AK30" s="98" t="n">
        <v>0.0002512012</v>
      </c>
      <c r="AL30" s="98" t="n">
        <v>0.0002472627</v>
      </c>
      <c r="AM30" s="98" t="n">
        <v>0.0002433845</v>
      </c>
      <c r="AN30" s="98" t="n">
        <v>0.0002395658</v>
      </c>
      <c r="AO30" s="98" t="n">
        <v>0.0002358058</v>
      </c>
      <c r="AP30" s="98" t="n">
        <v>0.0002321038</v>
      </c>
      <c r="AQ30" s="98" t="n">
        <v>0.0002284589</v>
      </c>
      <c r="AR30" s="98" t="n">
        <v>0.0002248703</v>
      </c>
      <c r="AS30" s="98" t="n">
        <v>0.0002213373</v>
      </c>
      <c r="AT30" s="98" t="n">
        <v>0.0002178591</v>
      </c>
      <c r="AU30" s="98" t="n">
        <v>0.0002144349</v>
      </c>
      <c r="AV30" s="98" t="n">
        <v>0.0002110638</v>
      </c>
      <c r="AW30" s="98" t="n">
        <v>0.0002077452</v>
      </c>
      <c r="AX30" s="98" t="n">
        <v>0.0002044783</v>
      </c>
      <c r="AY30" s="98" t="n">
        <v>0.0002012623</v>
      </c>
      <c r="AZ30" s="98" t="n">
        <v>0.0001980964</v>
      </c>
      <c r="BA30" s="98" t="n">
        <v>0.00019498</v>
      </c>
      <c r="BB30" s="98" t="n">
        <v>0.0001919122</v>
      </c>
      <c r="BC30" s="98" t="n">
        <v>0.0001888924</v>
      </c>
      <c r="BD30" s="98" t="n">
        <v>0.0001859199</v>
      </c>
      <c r="BE30" s="98" t="n">
        <v>0.0001829938</v>
      </c>
      <c r="BF30" s="98" t="n">
        <v>0.0001801136</v>
      </c>
      <c r="BG30" s="98" t="n">
        <v>0.0001772785</v>
      </c>
      <c r="BH30" s="98" t="n">
        <v>0.0001744878</v>
      </c>
      <c r="BI30" s="98" t="n">
        <v>0.0001717408</v>
      </c>
      <c r="BJ30" s="98" t="n">
        <v>0.000169037</v>
      </c>
      <c r="BK30" s="98" t="n">
        <v>0.0001663755</v>
      </c>
      <c r="BL30" s="98" t="n">
        <v>0.0001637559</v>
      </c>
      <c r="BM30" s="98" t="n">
        <v>0.0001611773</v>
      </c>
      <c r="BN30" s="98" t="n">
        <v>0.0001586393</v>
      </c>
      <c r="BO30" s="98" t="n">
        <v>0.0001561411</v>
      </c>
      <c r="BP30" s="98" t="n">
        <v>0.0001536821</v>
      </c>
      <c r="BQ30" s="98" t="n">
        <v>0.0001512618</v>
      </c>
      <c r="BR30" s="98" t="n">
        <v>0.0001488796</v>
      </c>
      <c r="BS30" s="98" t="n">
        <v>0.0001465347</v>
      </c>
      <c r="BT30" s="98" t="n">
        <v>0.0001442268</v>
      </c>
      <c r="BU30" s="98" t="n">
        <v>0.0001419551</v>
      </c>
      <c r="BV30" s="98" t="n">
        <v>0.0001397192</v>
      </c>
      <c r="BW30" s="98" t="n">
        <v>0.0001375184</v>
      </c>
      <c r="BX30" s="98" t="n">
        <v>0.0001353523</v>
      </c>
      <c r="BY30" s="98" t="n">
        <v>0.0001332202</v>
      </c>
      <c r="BZ30" s="98" t="n">
        <v>0.0001311217</v>
      </c>
      <c r="CA30" s="98" t="n">
        <v>0.0001290562</v>
      </c>
      <c r="CB30" s="98" t="n">
        <v>0.0001270233</v>
      </c>
      <c r="CC30" s="98" t="n">
        <v>0.0001250223</v>
      </c>
      <c r="CD30" s="98" t="n">
        <v>0.0001230528</v>
      </c>
      <c r="CE30" s="98" t="n">
        <v>0.0001211143</v>
      </c>
      <c r="CF30" s="98" t="n">
        <v>0.0001192063</v>
      </c>
      <c r="CG30" s="98" t="n">
        <v>0.0001173284</v>
      </c>
      <c r="CH30" s="98" t="n">
        <v>0.00011548</v>
      </c>
      <c r="CI30" s="98" t="n">
        <v>0.0001136608</v>
      </c>
      <c r="CJ30" s="98" t="n">
        <v>0.0001118701</v>
      </c>
      <c r="CK30" s="98" t="n">
        <v>0.0001101077</v>
      </c>
      <c r="CL30" s="98" t="n">
        <v>0.000108373</v>
      </c>
      <c r="CM30" s="98" t="n">
        <v>0.0001066657</v>
      </c>
      <c r="CN30" s="98" t="n">
        <v>0.0001049852</v>
      </c>
      <c r="CO30" s="98" t="n">
        <v>0.0001033312</v>
      </c>
      <c r="CP30" s="98" t="n">
        <v>0.0001017033</v>
      </c>
      <c r="CQ30" s="98" t="n">
        <v>0.000100101</v>
      </c>
      <c r="CR30" s="98" t="n">
        <v>9.85239E-005</v>
      </c>
      <c r="CS30" s="98" t="n">
        <v>9.69717E-005</v>
      </c>
      <c r="CT30" s="98" t="n">
        <v>9.54439E-005</v>
      </c>
      <c r="CU30" s="98" t="n">
        <v>9.39401E-005</v>
      </c>
      <c r="CV30" s="98" t="n">
        <v>9.24601E-005</v>
      </c>
      <c r="CW30" s="98" t="n">
        <v>9.10034E-005</v>
      </c>
      <c r="CX30" s="98" t="n">
        <v>8.95696E-005</v>
      </c>
      <c r="CY30" s="98" t="n">
        <v>8.81584E-005</v>
      </c>
      <c r="CZ30" s="98" t="n">
        <v>8.67695E-005</v>
      </c>
      <c r="DA30" s="98" t="n">
        <v>8.54024E-005</v>
      </c>
      <c r="DB30" s="98" t="n">
        <v>8.40568E-005</v>
      </c>
      <c r="DC30" s="98" t="n">
        <v>8.27325E-005</v>
      </c>
      <c r="DD30" s="98" t="n">
        <v>8.1429E-005</v>
      </c>
      <c r="DE30" s="98" t="n">
        <v>8.0146E-005</v>
      </c>
      <c r="DF30" s="98" t="n">
        <v>7.88833E-005</v>
      </c>
      <c r="DG30" s="98" t="n">
        <v>7.76405E-005</v>
      </c>
      <c r="DH30" s="98" t="n">
        <v>7.64172E-005</v>
      </c>
      <c r="DI30" s="98" t="n">
        <v>7.52132E-005</v>
      </c>
      <c r="DJ30" s="98" t="n">
        <v>7.40282E-005</v>
      </c>
      <c r="DK30" s="98" t="n">
        <v>7.28618E-005</v>
      </c>
      <c r="DL30" s="98" t="n">
        <v>7.17138E-005</v>
      </c>
      <c r="DM30" s="98" t="n">
        <v>7.05839E-005</v>
      </c>
      <c r="DN30" s="98" t="n">
        <v>6.94718E-005</v>
      </c>
      <c r="DO30" s="98" t="n">
        <v>6.83772E-005</v>
      </c>
      <c r="DP30" s="98" t="n">
        <v>6.72999E-005</v>
      </c>
      <c r="DQ30" s="98" t="n">
        <v>6.62396E-005</v>
      </c>
      <c r="DR30" s="98" t="n">
        <v>6.51959E-005</v>
      </c>
      <c r="DS30" s="98" t="n">
        <v>6.41687E-005</v>
      </c>
      <c r="DT30" s="98" t="n">
        <v>6.31577E-005</v>
      </c>
      <c r="DU30" s="98" t="n">
        <v>6.21626E-005</v>
      </c>
      <c r="DV30" s="98" t="n">
        <v>6.11831E-005</v>
      </c>
      <c r="DW30" s="98" t="n">
        <v>6.02191E-005</v>
      </c>
      <c r="DX30" s="98" t="n">
        <v>5.92703E-005</v>
      </c>
      <c r="DY30" s="98" t="n">
        <v>5.83365E-005</v>
      </c>
      <c r="DZ30" s="98" t="n">
        <v>5.74173E-005</v>
      </c>
      <c r="EA30" s="98" t="n">
        <v>5.65127E-005</v>
      </c>
      <c r="EB30" s="98" t="n">
        <v>5.56223E-005</v>
      </c>
      <c r="EC30" s="98" t="n">
        <v>5.47459E-005</v>
      </c>
      <c r="ED30" s="98" t="n">
        <v>5.38833E-005</v>
      </c>
      <c r="EE30" s="98" t="n">
        <v>5.30343E-005</v>
      </c>
      <c r="EF30" s="98" t="n">
        <v>5.21987E-005</v>
      </c>
      <c r="EG30" s="98" t="n">
        <v>5.13763E-005</v>
      </c>
      <c r="EH30" s="98" t="n">
        <v>5.05668E-005</v>
      </c>
      <c r="EI30" s="98" t="n">
        <v>4.97701E-005</v>
      </c>
      <c r="EJ30" s="98" t="n">
        <v>4.89859E-005</v>
      </c>
      <c r="EK30" s="98" t="n">
        <v>4.82141E-005</v>
      </c>
      <c r="EL30" s="98" t="n">
        <v>4.74544E-005</v>
      </c>
      <c r="EM30" s="98" t="n">
        <v>4.67067E-005</v>
      </c>
      <c r="EN30" s="98" t="n">
        <v>4.59708E-005</v>
      </c>
      <c r="EO30" s="98" t="n">
        <v>4.52465E-005</v>
      </c>
      <c r="EP30" s="98" t="n">
        <v>4.45336E-005</v>
      </c>
      <c r="EQ30" s="98" t="n">
        <v>4.38319E-005</v>
      </c>
      <c r="ER30" s="98" t="n">
        <v>4.31413E-005</v>
      </c>
      <c r="ES30" s="98" t="n">
        <v>4.24616E-005</v>
      </c>
      <c r="ET30" s="98" t="n">
        <v>4.17926E-005</v>
      </c>
      <c r="EU30" s="98" t="n">
        <v>4.11341E-005</v>
      </c>
      <c r="EV30" s="98" t="n">
        <v>4.0486E-005</v>
      </c>
      <c r="EW30" s="98" t="n">
        <v>3.98481E-005</v>
      </c>
      <c r="EX30" s="98" t="n">
        <v>3.92202E-005</v>
      </c>
      <c r="EY30" s="98" t="n">
        <v>3.86023E-005</v>
      </c>
      <c r="EZ30" s="98" t="n">
        <v>3.7994E-005</v>
      </c>
      <c r="FA30" s="98" t="n">
        <v>3.73954E-005</v>
      </c>
      <c r="FB30" s="98" t="n">
        <v>3.68062E-005</v>
      </c>
      <c r="FC30" s="98" t="n">
        <v>3.62263E-005</v>
      </c>
      <c r="FD30" s="98" t="n">
        <v>3.56555E-005</v>
      </c>
      <c r="FE30" s="98" t="n">
        <v>3.50937E-005</v>
      </c>
      <c r="FF30" s="98" t="n">
        <v>3.45408E-005</v>
      </c>
      <c r="FG30" s="98" t="n">
        <v>3.39965E-005</v>
      </c>
      <c r="FH30" s="98" t="n">
        <v>3.34609E-005</v>
      </c>
      <c r="FI30" s="98" t="n">
        <v>3.29337E-005</v>
      </c>
      <c r="FJ30" s="98" t="n">
        <v>3.24148E-005</v>
      </c>
      <c r="FK30" s="98" t="n">
        <v>3.1904E-005</v>
      </c>
      <c r="FL30" s="98" t="n">
        <v>3.14014E-005</v>
      </c>
      <c r="FM30" s="98" t="n">
        <v>3.09066E-005</v>
      </c>
      <c r="FN30" s="98" t="n">
        <v>3.04196E-005</v>
      </c>
      <c r="FO30" s="98" t="n">
        <v>2.99403E-005</v>
      </c>
      <c r="FP30" s="98" t="n">
        <v>2.94686E-005</v>
      </c>
      <c r="FQ30" s="98" t="n">
        <v>2.90043E-005</v>
      </c>
    </row>
    <row r="31" customFormat="false" ht="15" hidden="false" customHeight="true" outlineLevel="0" collapsed="false">
      <c r="A31" s="97" t="n">
        <v>29</v>
      </c>
      <c r="B31" s="98" t="n">
        <v>0.0004513153</v>
      </c>
      <c r="C31" s="98" t="n">
        <v>0.0004444528</v>
      </c>
      <c r="D31" s="98" t="n">
        <v>0.0004376707</v>
      </c>
      <c r="E31" s="98" t="n">
        <v>0.0004309703</v>
      </c>
      <c r="F31" s="98" t="n">
        <v>0.0004243528</v>
      </c>
      <c r="G31" s="98" t="n">
        <v>0.0004178188</v>
      </c>
      <c r="H31" s="98" t="n">
        <v>0.0004113691</v>
      </c>
      <c r="I31" s="98" t="n">
        <v>0.000405004</v>
      </c>
      <c r="J31" s="98" t="n">
        <v>0.000398724</v>
      </c>
      <c r="K31" s="98" t="n">
        <v>0.000392529</v>
      </c>
      <c r="L31" s="98" t="n">
        <v>0.000386419</v>
      </c>
      <c r="M31" s="98" t="n">
        <v>0.000380394</v>
      </c>
      <c r="N31" s="98" t="n">
        <v>0.0003744537</v>
      </c>
      <c r="O31" s="98" t="n">
        <v>0.0003685978</v>
      </c>
      <c r="P31" s="98" t="n">
        <v>0.0003628258</v>
      </c>
      <c r="Q31" s="98" t="n">
        <v>0.0003571373</v>
      </c>
      <c r="R31" s="98" t="n">
        <v>0.0003515316</v>
      </c>
      <c r="S31" s="98" t="n">
        <v>0.0003460081</v>
      </c>
      <c r="T31" s="98" t="n">
        <v>0.0003405663</v>
      </c>
      <c r="U31" s="98" t="n">
        <v>0.0003352052</v>
      </c>
      <c r="V31" s="98" t="n">
        <v>0.0003299243</v>
      </c>
      <c r="W31" s="98" t="n">
        <v>0.0003247226</v>
      </c>
      <c r="X31" s="98" t="n">
        <v>0.0003195994</v>
      </c>
      <c r="Y31" s="98" t="n">
        <v>0.0003145538</v>
      </c>
      <c r="Z31" s="98" t="n">
        <v>0.0003095848</v>
      </c>
      <c r="AA31" s="98" t="n">
        <v>0.0003046917</v>
      </c>
      <c r="AB31" s="98" t="n">
        <v>0.0002998735</v>
      </c>
      <c r="AC31" s="98" t="n">
        <v>0.0002951293</v>
      </c>
      <c r="AD31" s="98" t="n">
        <v>0.0002904581</v>
      </c>
      <c r="AE31" s="98" t="n">
        <v>0.000285859</v>
      </c>
      <c r="AF31" s="98" t="n">
        <v>0.0002813311</v>
      </c>
      <c r="AG31" s="98" t="n">
        <v>0.0002768734</v>
      </c>
      <c r="AH31" s="98" t="n">
        <v>0.0002724849</v>
      </c>
      <c r="AI31" s="98" t="n">
        <v>0.0002681648</v>
      </c>
      <c r="AJ31" s="98" t="n">
        <v>0.000263912</v>
      </c>
      <c r="AK31" s="98" t="n">
        <v>0.0002597256</v>
      </c>
      <c r="AL31" s="98" t="n">
        <v>0.0002556047</v>
      </c>
      <c r="AM31" s="98" t="n">
        <v>0.0002515483</v>
      </c>
      <c r="AN31" s="98" t="n">
        <v>0.0002475555</v>
      </c>
      <c r="AO31" s="98" t="n">
        <v>0.0002436254</v>
      </c>
      <c r="AP31" s="98" t="n">
        <v>0.000239757</v>
      </c>
      <c r="AQ31" s="98" t="n">
        <v>0.0002359495</v>
      </c>
      <c r="AR31" s="98" t="n">
        <v>0.0002322019</v>
      </c>
      <c r="AS31" s="98" t="n">
        <v>0.0002285134</v>
      </c>
      <c r="AT31" s="98" t="n">
        <v>0.000224883</v>
      </c>
      <c r="AU31" s="98" t="n">
        <v>0.0002213098</v>
      </c>
      <c r="AV31" s="98" t="n">
        <v>0.0002177931</v>
      </c>
      <c r="AW31" s="98" t="n">
        <v>0.0002143319</v>
      </c>
      <c r="AX31" s="98" t="n">
        <v>0.0002109255</v>
      </c>
      <c r="AY31" s="98" t="n">
        <v>0.0002075729</v>
      </c>
      <c r="AZ31" s="98" t="n">
        <v>0.0002042733</v>
      </c>
      <c r="BA31" s="98" t="n">
        <v>0.000201026</v>
      </c>
      <c r="BB31" s="98" t="n">
        <v>0.0001978301</v>
      </c>
      <c r="BC31" s="98" t="n">
        <v>0.0001946848</v>
      </c>
      <c r="BD31" s="98" t="n">
        <v>0.0001915893</v>
      </c>
      <c r="BE31" s="98" t="n">
        <v>0.0001885429</v>
      </c>
      <c r="BF31" s="98" t="n">
        <v>0.0001855448</v>
      </c>
      <c r="BG31" s="98" t="n">
        <v>0.0001825942</v>
      </c>
      <c r="BH31" s="98" t="n">
        <v>0.0001796905</v>
      </c>
      <c r="BI31" s="98" t="n">
        <v>0.0001768328</v>
      </c>
      <c r="BJ31" s="98" t="n">
        <v>0.0001740204</v>
      </c>
      <c r="BK31" s="98" t="n">
        <v>0.0001712527</v>
      </c>
      <c r="BL31" s="98" t="n">
        <v>0.000168529</v>
      </c>
      <c r="BM31" s="98" t="n">
        <v>0.0001658485</v>
      </c>
      <c r="BN31" s="98" t="n">
        <v>0.0001632105</v>
      </c>
      <c r="BO31" s="98" t="n">
        <v>0.0001606145</v>
      </c>
      <c r="BP31" s="98" t="n">
        <v>0.0001580597</v>
      </c>
      <c r="BQ31" s="98" t="n">
        <v>0.0001555454</v>
      </c>
      <c r="BR31" s="98" t="n">
        <v>0.0001530711</v>
      </c>
      <c r="BS31" s="98" t="n">
        <v>0.0001506362</v>
      </c>
      <c r="BT31" s="98" t="n">
        <v>0.0001482399</v>
      </c>
      <c r="BU31" s="98" t="n">
        <v>0.0001458817</v>
      </c>
      <c r="BV31" s="98" t="n">
        <v>0.000143561</v>
      </c>
      <c r="BW31" s="98" t="n">
        <v>0.0001412772</v>
      </c>
      <c r="BX31" s="98" t="n">
        <v>0.0001390297</v>
      </c>
      <c r="BY31" s="98" t="n">
        <v>0.0001368179</v>
      </c>
      <c r="BZ31" s="98" t="n">
        <v>0.0001346413</v>
      </c>
      <c r="CA31" s="98" t="n">
        <v>0.0001324993</v>
      </c>
      <c r="CB31" s="98" t="n">
        <v>0.0001303913</v>
      </c>
      <c r="CC31" s="98" t="n">
        <v>0.0001283169</v>
      </c>
      <c r="CD31" s="98" t="n">
        <v>0.0001262754</v>
      </c>
      <c r="CE31" s="98" t="n">
        <v>0.0001242665</v>
      </c>
      <c r="CF31" s="98" t="n">
        <v>0.0001222894</v>
      </c>
      <c r="CG31" s="98" t="n">
        <v>0.0001203438</v>
      </c>
      <c r="CH31" s="98" t="n">
        <v>0.0001184292</v>
      </c>
      <c r="CI31" s="98" t="n">
        <v>0.000116545</v>
      </c>
      <c r="CJ31" s="98" t="n">
        <v>0.0001146907</v>
      </c>
      <c r="CK31" s="98" t="n">
        <v>0.000112866</v>
      </c>
      <c r="CL31" s="98" t="n">
        <v>0.0001110703</v>
      </c>
      <c r="CM31" s="98" t="n">
        <v>0.0001093031</v>
      </c>
      <c r="CN31" s="98" t="n">
        <v>0.0001075641</v>
      </c>
      <c r="CO31" s="98" t="n">
        <v>0.0001058527</v>
      </c>
      <c r="CP31" s="98" t="n">
        <v>0.0001041686</v>
      </c>
      <c r="CQ31" s="98" t="n">
        <v>0.0001025112</v>
      </c>
      <c r="CR31" s="98" t="n">
        <v>0.0001008802</v>
      </c>
      <c r="CS31" s="98" t="n">
        <v>9.92751E-005</v>
      </c>
      <c r="CT31" s="98" t="n">
        <v>9.76956E-005</v>
      </c>
      <c r="CU31" s="98" t="n">
        <v>9.61412E-005</v>
      </c>
      <c r="CV31" s="98" t="n">
        <v>9.46115E-005</v>
      </c>
      <c r="CW31" s="98" t="n">
        <v>9.31062E-005</v>
      </c>
      <c r="CX31" s="98" t="n">
        <v>9.16248E-005</v>
      </c>
      <c r="CY31" s="98" t="n">
        <v>9.0167E-005</v>
      </c>
      <c r="CZ31" s="98" t="n">
        <v>8.87324E-005</v>
      </c>
      <c r="DA31" s="98" t="n">
        <v>8.73205E-005</v>
      </c>
      <c r="DB31" s="98" t="n">
        <v>8.59312E-005</v>
      </c>
      <c r="DC31" s="98" t="n">
        <v>8.4564E-005</v>
      </c>
      <c r="DD31" s="98" t="n">
        <v>8.32185E-005</v>
      </c>
      <c r="DE31" s="98" t="n">
        <v>8.18944E-005</v>
      </c>
      <c r="DF31" s="98" t="n">
        <v>8.05914E-005</v>
      </c>
      <c r="DG31" s="98" t="n">
        <v>7.93091E-005</v>
      </c>
      <c r="DH31" s="98" t="n">
        <v>7.80472E-005</v>
      </c>
      <c r="DI31" s="98" t="n">
        <v>7.68054E-005</v>
      </c>
      <c r="DJ31" s="98" t="n">
        <v>7.55833E-005</v>
      </c>
      <c r="DK31" s="98" t="n">
        <v>7.43807E-005</v>
      </c>
      <c r="DL31" s="98" t="n">
        <v>7.31973E-005</v>
      </c>
      <c r="DM31" s="98" t="n">
        <v>7.20326E-005</v>
      </c>
      <c r="DN31" s="98" t="n">
        <v>7.08865E-005</v>
      </c>
      <c r="DO31" s="98" t="n">
        <v>6.97586E-005</v>
      </c>
      <c r="DP31" s="98" t="n">
        <v>6.86487E-005</v>
      </c>
      <c r="DQ31" s="98" t="n">
        <v>6.75564E-005</v>
      </c>
      <c r="DR31" s="98" t="n">
        <v>6.64815E-005</v>
      </c>
      <c r="DS31" s="98" t="n">
        <v>6.54237E-005</v>
      </c>
      <c r="DT31" s="98" t="n">
        <v>6.43827E-005</v>
      </c>
      <c r="DU31" s="98" t="n">
        <v>6.33583E-005</v>
      </c>
      <c r="DV31" s="98" t="n">
        <v>6.23502E-005</v>
      </c>
      <c r="DW31" s="98" t="n">
        <v>6.13581E-005</v>
      </c>
      <c r="DX31" s="98" t="n">
        <v>6.03819E-005</v>
      </c>
      <c r="DY31" s="98" t="n">
        <v>5.94211E-005</v>
      </c>
      <c r="DZ31" s="98" t="n">
        <v>5.84756E-005</v>
      </c>
      <c r="EA31" s="98" t="n">
        <v>5.75452E-005</v>
      </c>
      <c r="EB31" s="98" t="n">
        <v>5.66296E-005</v>
      </c>
      <c r="EC31" s="98" t="n">
        <v>5.57286E-005</v>
      </c>
      <c r="ED31" s="98" t="n">
        <v>5.48418E-005</v>
      </c>
      <c r="EE31" s="98" t="n">
        <v>5.39692E-005</v>
      </c>
      <c r="EF31" s="98" t="n">
        <v>5.31105E-005</v>
      </c>
      <c r="EG31" s="98" t="n">
        <v>5.22655E-005</v>
      </c>
      <c r="EH31" s="98" t="n">
        <v>5.14339E-005</v>
      </c>
      <c r="EI31" s="98" t="n">
        <v>5.06155E-005</v>
      </c>
      <c r="EJ31" s="98" t="n">
        <v>4.98101E-005</v>
      </c>
      <c r="EK31" s="98" t="n">
        <v>4.90176E-005</v>
      </c>
      <c r="EL31" s="98" t="n">
        <v>4.82376E-005</v>
      </c>
      <c r="EM31" s="98" t="n">
        <v>4.74701E-005</v>
      </c>
      <c r="EN31" s="98" t="n">
        <v>4.67148E-005</v>
      </c>
      <c r="EO31" s="98" t="n">
        <v>4.59715E-005</v>
      </c>
      <c r="EP31" s="98" t="n">
        <v>4.524E-005</v>
      </c>
      <c r="EQ31" s="98" t="n">
        <v>4.45202E-005</v>
      </c>
      <c r="ER31" s="98" t="n">
        <v>4.38118E-005</v>
      </c>
      <c r="ES31" s="98" t="n">
        <v>4.31147E-005</v>
      </c>
      <c r="ET31" s="98" t="n">
        <v>4.24287E-005</v>
      </c>
      <c r="EU31" s="98" t="n">
        <v>4.17536E-005</v>
      </c>
      <c r="EV31" s="98" t="n">
        <v>4.10892E-005</v>
      </c>
      <c r="EW31" s="98" t="n">
        <v>4.04355E-005</v>
      </c>
      <c r="EX31" s="98" t="n">
        <v>3.97921E-005</v>
      </c>
      <c r="EY31" s="98" t="n">
        <v>3.91589E-005</v>
      </c>
      <c r="EZ31" s="98" t="n">
        <v>3.85358E-005</v>
      </c>
      <c r="FA31" s="98" t="n">
        <v>3.79227E-005</v>
      </c>
      <c r="FB31" s="98" t="n">
        <v>3.73193E-005</v>
      </c>
      <c r="FC31" s="98" t="n">
        <v>3.67255E-005</v>
      </c>
      <c r="FD31" s="98" t="n">
        <v>3.61411E-005</v>
      </c>
      <c r="FE31" s="98" t="n">
        <v>3.55661E-005</v>
      </c>
      <c r="FF31" s="98" t="n">
        <v>3.50002E-005</v>
      </c>
      <c r="FG31" s="98" t="n">
        <v>3.44433E-005</v>
      </c>
      <c r="FH31" s="98" t="n">
        <v>3.38952E-005</v>
      </c>
      <c r="FI31" s="98" t="n">
        <v>3.33559E-005</v>
      </c>
      <c r="FJ31" s="98" t="n">
        <v>3.28252E-005</v>
      </c>
      <c r="FK31" s="98" t="n">
        <v>3.23029E-005</v>
      </c>
      <c r="FL31" s="98" t="n">
        <v>3.17889E-005</v>
      </c>
      <c r="FM31" s="98" t="n">
        <v>3.12831E-005</v>
      </c>
      <c r="FN31" s="98" t="n">
        <v>3.07853E-005</v>
      </c>
      <c r="FO31" s="98" t="n">
        <v>3.02955E-005</v>
      </c>
      <c r="FP31" s="98" t="n">
        <v>2.98134E-005</v>
      </c>
      <c r="FQ31" s="98" t="n">
        <v>2.9339E-005</v>
      </c>
    </row>
    <row r="32" customFormat="false" ht="15" hidden="false" customHeight="true" outlineLevel="0" collapsed="false">
      <c r="A32" s="97" t="n">
        <v>30</v>
      </c>
      <c r="B32" s="98" t="n">
        <v>0.000450136</v>
      </c>
      <c r="C32" s="98" t="n">
        <v>0.0004448225</v>
      </c>
      <c r="D32" s="98" t="n">
        <v>0.000439434</v>
      </c>
      <c r="E32" s="98" t="n">
        <v>0.0004339851</v>
      </c>
      <c r="F32" s="98" t="n">
        <v>0.0004284892</v>
      </c>
      <c r="G32" s="98" t="n">
        <v>0.0004229585</v>
      </c>
      <c r="H32" s="98" t="n">
        <v>0.000417404</v>
      </c>
      <c r="I32" s="98" t="n">
        <v>0.0004118357</v>
      </c>
      <c r="J32" s="98" t="n">
        <v>0.0004062628</v>
      </c>
      <c r="K32" s="98" t="n">
        <v>0.0004006933</v>
      </c>
      <c r="L32" s="98" t="n">
        <v>0.0003951346</v>
      </c>
      <c r="M32" s="98" t="n">
        <v>0.0003895934</v>
      </c>
      <c r="N32" s="98" t="n">
        <v>0.0003840755</v>
      </c>
      <c r="O32" s="98" t="n">
        <v>0.0003785864</v>
      </c>
      <c r="P32" s="98" t="n">
        <v>0.0003731308</v>
      </c>
      <c r="Q32" s="98" t="n">
        <v>0.0003677128</v>
      </c>
      <c r="R32" s="98" t="n">
        <v>0.0003623362</v>
      </c>
      <c r="S32" s="98" t="n">
        <v>0.0003570043</v>
      </c>
      <c r="T32" s="98" t="n">
        <v>0.00035172</v>
      </c>
      <c r="U32" s="98" t="n">
        <v>0.0003464859</v>
      </c>
      <c r="V32" s="98" t="n">
        <v>0.0003413041</v>
      </c>
      <c r="W32" s="98" t="n">
        <v>0.0003361766</v>
      </c>
      <c r="X32" s="98" t="n">
        <v>0.000331105</v>
      </c>
      <c r="Y32" s="98" t="n">
        <v>0.0003260907</v>
      </c>
      <c r="Z32" s="98" t="n">
        <v>0.0003211349</v>
      </c>
      <c r="AA32" s="98" t="n">
        <v>0.0003162385</v>
      </c>
      <c r="AB32" s="98" t="n">
        <v>0.0003114023</v>
      </c>
      <c r="AC32" s="98" t="n">
        <v>0.0003066269</v>
      </c>
      <c r="AD32" s="98" t="n">
        <v>0.0003019128</v>
      </c>
      <c r="AE32" s="98" t="n">
        <v>0.0002972603</v>
      </c>
      <c r="AF32" s="98" t="n">
        <v>0.0002926697</v>
      </c>
      <c r="AG32" s="98" t="n">
        <v>0.0002881409</v>
      </c>
      <c r="AH32" s="98" t="n">
        <v>0.000283674</v>
      </c>
      <c r="AI32" s="98" t="n">
        <v>0.000279269</v>
      </c>
      <c r="AJ32" s="98" t="n">
        <v>0.0002749256</v>
      </c>
      <c r="AK32" s="98" t="n">
        <v>0.0002706437</v>
      </c>
      <c r="AL32" s="98" t="n">
        <v>0.0002664228</v>
      </c>
      <c r="AM32" s="98" t="n">
        <v>0.0002622627</v>
      </c>
      <c r="AN32" s="98" t="n">
        <v>0.0002581629</v>
      </c>
      <c r="AO32" s="98" t="n">
        <v>0.0002541231</v>
      </c>
      <c r="AP32" s="98" t="n">
        <v>0.0002501426</v>
      </c>
      <c r="AQ32" s="98" t="n">
        <v>0.000246221</v>
      </c>
      <c r="AR32" s="98" t="n">
        <v>0.0002423578</v>
      </c>
      <c r="AS32" s="98" t="n">
        <v>0.0002385523</v>
      </c>
      <c r="AT32" s="98" t="n">
        <v>0.0002348039</v>
      </c>
      <c r="AU32" s="98" t="n">
        <v>0.0002311121</v>
      </c>
      <c r="AV32" s="98" t="n">
        <v>0.0002274762</v>
      </c>
      <c r="AW32" s="98" t="n">
        <v>0.0002238955</v>
      </c>
      <c r="AX32" s="98" t="n">
        <v>0.0002203694</v>
      </c>
      <c r="AY32" s="98" t="n">
        <v>0.0002168972</v>
      </c>
      <c r="AZ32" s="98" t="n">
        <v>0.0002134783</v>
      </c>
      <c r="BA32" s="98" t="n">
        <v>0.0002101119</v>
      </c>
      <c r="BB32" s="98" t="n">
        <v>0.0002067974</v>
      </c>
      <c r="BC32" s="98" t="n">
        <v>0.000203534</v>
      </c>
      <c r="BD32" s="98" t="n">
        <v>0.0002003212</v>
      </c>
      <c r="BE32" s="98" t="n">
        <v>0.0001971581</v>
      </c>
      <c r="BF32" s="98" t="n">
        <v>0.0001940442</v>
      </c>
      <c r="BG32" s="98" t="n">
        <v>0.0001909787</v>
      </c>
      <c r="BH32" s="98" t="n">
        <v>0.000187961</v>
      </c>
      <c r="BI32" s="98" t="n">
        <v>0.0001849903</v>
      </c>
      <c r="BJ32" s="98" t="n">
        <v>0.0001820659</v>
      </c>
      <c r="BK32" s="98" t="n">
        <v>0.0001791873</v>
      </c>
      <c r="BL32" s="98" t="n">
        <v>0.0001763538</v>
      </c>
      <c r="BM32" s="98" t="n">
        <v>0.0001735646</v>
      </c>
      <c r="BN32" s="98" t="n">
        <v>0.0001708191</v>
      </c>
      <c r="BO32" s="98" t="n">
        <v>0.0001681168</v>
      </c>
      <c r="BP32" s="98" t="n">
        <v>0.0001654568</v>
      </c>
      <c r="BQ32" s="98" t="n">
        <v>0.0001628387</v>
      </c>
      <c r="BR32" s="98" t="n">
        <v>0.0001602617</v>
      </c>
      <c r="BS32" s="98" t="n">
        <v>0.0001577252</v>
      </c>
      <c r="BT32" s="98" t="n">
        <v>0.0001552287</v>
      </c>
      <c r="BU32" s="98" t="n">
        <v>0.0001527715</v>
      </c>
      <c r="BV32" s="98" t="n">
        <v>0.000150353</v>
      </c>
      <c r="BW32" s="98" t="n">
        <v>0.0001479726</v>
      </c>
      <c r="BX32" s="98" t="n">
        <v>0.0001456298</v>
      </c>
      <c r="BY32" s="98" t="n">
        <v>0.0001433239</v>
      </c>
      <c r="BZ32" s="98" t="n">
        <v>0.0001410544</v>
      </c>
      <c r="CA32" s="98" t="n">
        <v>0.0001388207</v>
      </c>
      <c r="CB32" s="98" t="n">
        <v>0.0001366223</v>
      </c>
      <c r="CC32" s="98" t="n">
        <v>0.0001344586</v>
      </c>
      <c r="CD32" s="98" t="n">
        <v>0.0001323291</v>
      </c>
      <c r="CE32" s="98" t="n">
        <v>0.0001302333</v>
      </c>
      <c r="CF32" s="98" t="n">
        <v>0.0001281706</v>
      </c>
      <c r="CG32" s="98" t="n">
        <v>0.0001261404</v>
      </c>
      <c r="CH32" s="98" t="n">
        <v>0.0001241424</v>
      </c>
      <c r="CI32" s="98" t="n">
        <v>0.000122176</v>
      </c>
      <c r="CJ32" s="98" t="n">
        <v>0.0001202406</v>
      </c>
      <c r="CK32" s="98" t="n">
        <v>0.0001183359</v>
      </c>
      <c r="CL32" s="98" t="n">
        <v>0.0001164613</v>
      </c>
      <c r="CM32" s="98" t="n">
        <v>0.0001146164</v>
      </c>
      <c r="CN32" s="98" t="n">
        <v>0.0001128007</v>
      </c>
      <c r="CO32" s="98" t="n">
        <v>0.0001110137</v>
      </c>
      <c r="CP32" s="98" t="n">
        <v>0.0001092549</v>
      </c>
      <c r="CQ32" s="98" t="n">
        <v>0.0001075241</v>
      </c>
      <c r="CR32" s="98" t="n">
        <v>0.0001058206</v>
      </c>
      <c r="CS32" s="98" t="n">
        <v>0.000104144</v>
      </c>
      <c r="CT32" s="98" t="n">
        <v>0.0001024941</v>
      </c>
      <c r="CU32" s="98" t="n">
        <v>0.0001008702</v>
      </c>
      <c r="CV32" s="98" t="n">
        <v>9.92721E-005</v>
      </c>
      <c r="CW32" s="98" t="n">
        <v>9.76992E-005</v>
      </c>
      <c r="CX32" s="98" t="n">
        <v>9.61513E-005</v>
      </c>
      <c r="CY32" s="98" t="n">
        <v>9.46279E-005</v>
      </c>
      <c r="CZ32" s="98" t="n">
        <v>9.31286E-005</v>
      </c>
      <c r="DA32" s="98" t="n">
        <v>9.1653E-005</v>
      </c>
      <c r="DB32" s="98" t="n">
        <v>9.02009E-005</v>
      </c>
      <c r="DC32" s="98" t="n">
        <v>8.87717E-005</v>
      </c>
      <c r="DD32" s="98" t="n">
        <v>8.73651E-005</v>
      </c>
      <c r="DE32" s="98" t="n">
        <v>8.59809E-005</v>
      </c>
      <c r="DF32" s="98" t="n">
        <v>8.46185E-005</v>
      </c>
      <c r="DG32" s="98" t="n">
        <v>8.32778E-005</v>
      </c>
      <c r="DH32" s="98" t="n">
        <v>8.19583E-005</v>
      </c>
      <c r="DI32" s="98" t="n">
        <v>8.06597E-005</v>
      </c>
      <c r="DJ32" s="98" t="n">
        <v>7.93816E-005</v>
      </c>
      <c r="DK32" s="98" t="n">
        <v>7.81238E-005</v>
      </c>
      <c r="DL32" s="98" t="n">
        <v>7.68859E-005</v>
      </c>
      <c r="DM32" s="98" t="n">
        <v>7.56677E-005</v>
      </c>
      <c r="DN32" s="98" t="n">
        <v>7.44687E-005</v>
      </c>
      <c r="DO32" s="98" t="n">
        <v>7.32887E-005</v>
      </c>
      <c r="DP32" s="98" t="n">
        <v>7.21275E-005</v>
      </c>
      <c r="DQ32" s="98" t="n">
        <v>7.09846E-005</v>
      </c>
      <c r="DR32" s="98" t="n">
        <v>6.98598E-005</v>
      </c>
      <c r="DS32" s="98" t="n">
        <v>6.87529E-005</v>
      </c>
      <c r="DT32" s="98" t="n">
        <v>6.76635E-005</v>
      </c>
      <c r="DU32" s="98" t="n">
        <v>6.65913E-005</v>
      </c>
      <c r="DV32" s="98" t="n">
        <v>6.55361E-005</v>
      </c>
      <c r="DW32" s="98" t="n">
        <v>6.44977E-005</v>
      </c>
      <c r="DX32" s="98" t="n">
        <v>6.34757E-005</v>
      </c>
      <c r="DY32" s="98" t="n">
        <v>6.24699E-005</v>
      </c>
      <c r="DZ32" s="98" t="n">
        <v>6.148E-005</v>
      </c>
      <c r="EA32" s="98" t="n">
        <v>6.05059E-005</v>
      </c>
      <c r="EB32" s="98" t="n">
        <v>5.95471E-005</v>
      </c>
      <c r="EC32" s="98" t="n">
        <v>5.86036E-005</v>
      </c>
      <c r="ED32" s="98" t="n">
        <v>5.76749E-005</v>
      </c>
      <c r="EE32" s="98" t="n">
        <v>5.67611E-005</v>
      </c>
      <c r="EF32" s="98" t="n">
        <v>5.58616E-005</v>
      </c>
      <c r="EG32" s="98" t="n">
        <v>5.49765E-005</v>
      </c>
      <c r="EH32" s="98" t="n">
        <v>5.41053E-005</v>
      </c>
      <c r="EI32" s="98" t="n">
        <v>5.3248E-005</v>
      </c>
      <c r="EJ32" s="98" t="n">
        <v>5.24043E-005</v>
      </c>
      <c r="EK32" s="98" t="n">
        <v>5.15739E-005</v>
      </c>
      <c r="EL32" s="98" t="n">
        <v>5.07567E-005</v>
      </c>
      <c r="EM32" s="98" t="n">
        <v>4.99524E-005</v>
      </c>
      <c r="EN32" s="98" t="n">
        <v>4.91609E-005</v>
      </c>
      <c r="EO32" s="98" t="n">
        <v>4.83819E-005</v>
      </c>
      <c r="EP32" s="98" t="n">
        <v>4.76152E-005</v>
      </c>
      <c r="EQ32" s="98" t="n">
        <v>4.68607E-005</v>
      </c>
      <c r="ER32" s="98" t="n">
        <v>4.61182E-005</v>
      </c>
      <c r="ES32" s="98" t="n">
        <v>4.53874E-005</v>
      </c>
      <c r="ET32" s="98" t="n">
        <v>4.46682E-005</v>
      </c>
      <c r="EU32" s="98" t="n">
        <v>4.39604E-005</v>
      </c>
      <c r="EV32" s="98" t="n">
        <v>4.32638E-005</v>
      </c>
      <c r="EW32" s="98" t="n">
        <v>4.25783E-005</v>
      </c>
      <c r="EX32" s="98" t="n">
        <v>4.19036E-005</v>
      </c>
      <c r="EY32" s="98" t="n">
        <v>4.12396E-005</v>
      </c>
      <c r="EZ32" s="98" t="n">
        <v>4.05861E-005</v>
      </c>
      <c r="FA32" s="98" t="n">
        <v>3.9943E-005</v>
      </c>
      <c r="FB32" s="98" t="n">
        <v>3.93101E-005</v>
      </c>
      <c r="FC32" s="98" t="n">
        <v>3.86872E-005</v>
      </c>
      <c r="FD32" s="98" t="n">
        <v>3.80741E-005</v>
      </c>
      <c r="FE32" s="98" t="n">
        <v>3.74708E-005</v>
      </c>
      <c r="FF32" s="98" t="n">
        <v>3.68771E-005</v>
      </c>
      <c r="FG32" s="98" t="n">
        <v>3.62927E-005</v>
      </c>
      <c r="FH32" s="98" t="n">
        <v>3.57176E-005</v>
      </c>
      <c r="FI32" s="98" t="n">
        <v>3.51517E-005</v>
      </c>
      <c r="FJ32" s="98" t="n">
        <v>3.45947E-005</v>
      </c>
      <c r="FK32" s="98" t="n">
        <v>3.40465E-005</v>
      </c>
      <c r="FL32" s="98" t="n">
        <v>3.3507E-005</v>
      </c>
      <c r="FM32" s="98" t="n">
        <v>3.2976E-005</v>
      </c>
      <c r="FN32" s="98" t="n">
        <v>3.24535E-005</v>
      </c>
      <c r="FO32" s="98" t="n">
        <v>3.19392E-005</v>
      </c>
      <c r="FP32" s="98" t="n">
        <v>3.14331E-005</v>
      </c>
      <c r="FQ32" s="98" t="n">
        <v>3.09351E-005</v>
      </c>
    </row>
    <row r="33" customFormat="false" ht="15" hidden="false" customHeight="true" outlineLevel="0" collapsed="false">
      <c r="A33" s="97" t="n">
        <v>31</v>
      </c>
      <c r="B33" s="98" t="n">
        <v>0.0004916993</v>
      </c>
      <c r="C33" s="98" t="n">
        <v>0.0004858051</v>
      </c>
      <c r="D33" s="98" t="n">
        <v>0.0004798628</v>
      </c>
      <c r="E33" s="98" t="n">
        <v>0.0004738849</v>
      </c>
      <c r="F33" s="98" t="n">
        <v>0.0004678828</v>
      </c>
      <c r="G33" s="98" t="n">
        <v>0.0004618668</v>
      </c>
      <c r="H33" s="98" t="n">
        <v>0.0004558461</v>
      </c>
      <c r="I33" s="98" t="n">
        <v>0.0004498291</v>
      </c>
      <c r="J33" s="98" t="n">
        <v>0.0004438235</v>
      </c>
      <c r="K33" s="98" t="n">
        <v>0.000437836</v>
      </c>
      <c r="L33" s="98" t="n">
        <v>0.0004318728</v>
      </c>
      <c r="M33" s="98" t="n">
        <v>0.0004259393</v>
      </c>
      <c r="N33" s="98" t="n">
        <v>0.0004200405</v>
      </c>
      <c r="O33" s="98" t="n">
        <v>0.0004141807</v>
      </c>
      <c r="P33" s="98" t="n">
        <v>0.0004083638</v>
      </c>
      <c r="Q33" s="98" t="n">
        <v>0.0004025932</v>
      </c>
      <c r="R33" s="98" t="n">
        <v>0.0003968719</v>
      </c>
      <c r="S33" s="98" t="n">
        <v>0.0003912026</v>
      </c>
      <c r="T33" s="98" t="n">
        <v>0.0003855876</v>
      </c>
      <c r="U33" s="98" t="n">
        <v>0.0003800289</v>
      </c>
      <c r="V33" s="98" t="n">
        <v>0.0003745283</v>
      </c>
      <c r="W33" s="98" t="n">
        <v>0.0003690871</v>
      </c>
      <c r="X33" s="98" t="n">
        <v>0.0003637067</v>
      </c>
      <c r="Y33" s="98" t="n">
        <v>0.000358388</v>
      </c>
      <c r="Z33" s="98" t="n">
        <v>0.0003531319</v>
      </c>
      <c r="AA33" s="98" t="n">
        <v>0.0003479392</v>
      </c>
      <c r="AB33" s="98" t="n">
        <v>0.0003428102</v>
      </c>
      <c r="AC33" s="98" t="n">
        <v>0.0003377454</v>
      </c>
      <c r="AD33" s="98" t="n">
        <v>0.0003327451</v>
      </c>
      <c r="AE33" s="98" t="n">
        <v>0.0003278093</v>
      </c>
      <c r="AF33" s="98" t="n">
        <v>0.0003229381</v>
      </c>
      <c r="AG33" s="98" t="n">
        <v>0.0003181315</v>
      </c>
      <c r="AH33" s="98" t="n">
        <v>0.0003133893</v>
      </c>
      <c r="AI33" s="98" t="n">
        <v>0.0003087114</v>
      </c>
      <c r="AJ33" s="98" t="n">
        <v>0.0003040973</v>
      </c>
      <c r="AK33" s="98" t="n">
        <v>0.0002995469</v>
      </c>
      <c r="AL33" s="98" t="n">
        <v>0.0002950596</v>
      </c>
      <c r="AM33" s="98" t="n">
        <v>0.0002906352</v>
      </c>
      <c r="AN33" s="98" t="n">
        <v>0.000286273</v>
      </c>
      <c r="AO33" s="98" t="n">
        <v>0.0002819727</v>
      </c>
      <c r="AP33" s="98" t="n">
        <v>0.0002777336</v>
      </c>
      <c r="AQ33" s="98" t="n">
        <v>0.0002735552</v>
      </c>
      <c r="AR33" s="98" t="n">
        <v>0.0002694368</v>
      </c>
      <c r="AS33" s="98" t="n">
        <v>0.000265378</v>
      </c>
      <c r="AT33" s="98" t="n">
        <v>0.0002613781</v>
      </c>
      <c r="AU33" s="98" t="n">
        <v>0.0002574363</v>
      </c>
      <c r="AV33" s="98" t="n">
        <v>0.0002535521</v>
      </c>
      <c r="AW33" s="98" t="n">
        <v>0.0002497247</v>
      </c>
      <c r="AX33" s="98" t="n">
        <v>0.0002459536</v>
      </c>
      <c r="AY33" s="98" t="n">
        <v>0.000242238</v>
      </c>
      <c r="AZ33" s="98" t="n">
        <v>0.0002385772</v>
      </c>
      <c r="BA33" s="98" t="n">
        <v>0.0002349706</v>
      </c>
      <c r="BB33" s="98" t="n">
        <v>0.0002314174</v>
      </c>
      <c r="BC33" s="98" t="n">
        <v>0.000227917</v>
      </c>
      <c r="BD33" s="98" t="n">
        <v>0.0002244686</v>
      </c>
      <c r="BE33" s="98" t="n">
        <v>0.0002210716</v>
      </c>
      <c r="BF33" s="98" t="n">
        <v>0.0002177253</v>
      </c>
      <c r="BG33" s="98" t="n">
        <v>0.0002144289</v>
      </c>
      <c r="BH33" s="98" t="n">
        <v>0.0002111819</v>
      </c>
      <c r="BI33" s="98" t="n">
        <v>0.0002079834</v>
      </c>
      <c r="BJ33" s="98" t="n">
        <v>0.0002048329</v>
      </c>
      <c r="BK33" s="98" t="n">
        <v>0.0002017297</v>
      </c>
      <c r="BL33" s="98" t="n">
        <v>0.000198673</v>
      </c>
      <c r="BM33" s="98" t="n">
        <v>0.0001956623</v>
      </c>
      <c r="BN33" s="98" t="n">
        <v>0.0001926969</v>
      </c>
      <c r="BO33" s="98" t="n">
        <v>0.0001897761</v>
      </c>
      <c r="BP33" s="98" t="n">
        <v>0.0001868993</v>
      </c>
      <c r="BQ33" s="98" t="n">
        <v>0.0001840658</v>
      </c>
      <c r="BR33" s="98" t="n">
        <v>0.000181275</v>
      </c>
      <c r="BS33" s="98" t="n">
        <v>0.0001785264</v>
      </c>
      <c r="BT33" s="98" t="n">
        <v>0.0001758192</v>
      </c>
      <c r="BU33" s="98" t="n">
        <v>0.0001731529</v>
      </c>
      <c r="BV33" s="98" t="n">
        <v>0.0001705269</v>
      </c>
      <c r="BW33" s="98" t="n">
        <v>0.0001679405</v>
      </c>
      <c r="BX33" s="98" t="n">
        <v>0.0001653932</v>
      </c>
      <c r="BY33" s="98" t="n">
        <v>0.0001628845</v>
      </c>
      <c r="BZ33" s="98" t="n">
        <v>0.0001604137</v>
      </c>
      <c r="CA33" s="98" t="n">
        <v>0.0001579802</v>
      </c>
      <c r="CB33" s="98" t="n">
        <v>0.0001555836</v>
      </c>
      <c r="CC33" s="98" t="n">
        <v>0.0001532233</v>
      </c>
      <c r="CD33" s="98" t="n">
        <v>0.0001508987</v>
      </c>
      <c r="CE33" s="98" t="n">
        <v>0.0001486093</v>
      </c>
      <c r="CF33" s="98" t="n">
        <v>0.0001463545</v>
      </c>
      <c r="CG33" s="98" t="n">
        <v>0.0001441339</v>
      </c>
      <c r="CH33" s="98" t="n">
        <v>0.000141947</v>
      </c>
      <c r="CI33" s="98" t="n">
        <v>0.0001397932</v>
      </c>
      <c r="CJ33" s="98" t="n">
        <v>0.000137672</v>
      </c>
      <c r="CK33" s="98" t="n">
        <v>0.0001355829</v>
      </c>
      <c r="CL33" s="98" t="n">
        <v>0.0001335256</v>
      </c>
      <c r="CM33" s="98" t="n">
        <v>0.0001314994</v>
      </c>
      <c r="CN33" s="98" t="n">
        <v>0.0001295039</v>
      </c>
      <c r="CO33" s="98" t="n">
        <v>0.0001275387</v>
      </c>
      <c r="CP33" s="98" t="n">
        <v>0.0001256032</v>
      </c>
      <c r="CQ33" s="98" t="n">
        <v>0.0001236972</v>
      </c>
      <c r="CR33" s="98" t="n">
        <v>0.00012182</v>
      </c>
      <c r="CS33" s="98" t="n">
        <v>0.0001199713</v>
      </c>
      <c r="CT33" s="98" t="n">
        <v>0.0001181506</v>
      </c>
      <c r="CU33" s="98" t="n">
        <v>0.0001163576</v>
      </c>
      <c r="CV33" s="98" t="n">
        <v>0.0001145917</v>
      </c>
      <c r="CW33" s="98" t="n">
        <v>0.0001128526</v>
      </c>
      <c r="CX33" s="98" t="n">
        <v>0.0001111399</v>
      </c>
      <c r="CY33" s="98" t="n">
        <v>0.0001094532</v>
      </c>
      <c r="CZ33" s="98" t="n">
        <v>0.0001077921</v>
      </c>
      <c r="DA33" s="98" t="n">
        <v>0.0001061562</v>
      </c>
      <c r="DB33" s="98" t="n">
        <v>0.0001045451</v>
      </c>
      <c r="DC33" s="98" t="n">
        <v>0.0001029584</v>
      </c>
      <c r="DD33" s="98" t="n">
        <v>0.0001013958</v>
      </c>
      <c r="DE33" s="98" t="n">
        <v>9.98569E-005</v>
      </c>
      <c r="DF33" s="98" t="n">
        <v>9.83414E-005</v>
      </c>
      <c r="DG33" s="98" t="n">
        <v>9.68488E-005</v>
      </c>
      <c r="DH33" s="98" t="n">
        <v>9.53789E-005</v>
      </c>
      <c r="DI33" s="98" t="n">
        <v>9.39314E-005</v>
      </c>
      <c r="DJ33" s="98" t="n">
        <v>9.25057E-005</v>
      </c>
      <c r="DK33" s="98" t="n">
        <v>9.11018E-005</v>
      </c>
      <c r="DL33" s="98" t="n">
        <v>8.97191E-005</v>
      </c>
      <c r="DM33" s="98" t="n">
        <v>8.83574E-005</v>
      </c>
      <c r="DN33" s="98" t="n">
        <v>8.70163E-005</v>
      </c>
      <c r="DO33" s="98" t="n">
        <v>8.56956E-005</v>
      </c>
      <c r="DP33" s="98" t="n">
        <v>8.4395E-005</v>
      </c>
      <c r="DQ33" s="98" t="n">
        <v>8.31141E-005</v>
      </c>
      <c r="DR33" s="98" t="n">
        <v>8.18526E-005</v>
      </c>
      <c r="DS33" s="98" t="n">
        <v>8.06103E-005</v>
      </c>
      <c r="DT33" s="98" t="n">
        <v>7.93868E-005</v>
      </c>
      <c r="DU33" s="98" t="n">
        <v>7.81819E-005</v>
      </c>
      <c r="DV33" s="98" t="n">
        <v>7.69953E-005</v>
      </c>
      <c r="DW33" s="98" t="n">
        <v>7.58267E-005</v>
      </c>
      <c r="DX33" s="98" t="n">
        <v>7.46758E-005</v>
      </c>
      <c r="DY33" s="98" t="n">
        <v>7.35424E-005</v>
      </c>
      <c r="DZ33" s="98" t="n">
        <v>7.24262E-005</v>
      </c>
      <c r="EA33" s="98" t="n">
        <v>7.13269E-005</v>
      </c>
      <c r="EB33" s="98" t="n">
        <v>7.02443E-005</v>
      </c>
      <c r="EC33" s="98" t="n">
        <v>6.91782E-005</v>
      </c>
      <c r="ED33" s="98" t="n">
        <v>6.81282E-005</v>
      </c>
      <c r="EE33" s="98" t="n">
        <v>6.70942E-005</v>
      </c>
      <c r="EF33" s="98" t="n">
        <v>6.60758E-005</v>
      </c>
      <c r="EG33" s="98" t="n">
        <v>6.50729E-005</v>
      </c>
      <c r="EH33" s="98" t="n">
        <v>6.40853E-005</v>
      </c>
      <c r="EI33" s="98" t="n">
        <v>6.31126E-005</v>
      </c>
      <c r="EJ33" s="98" t="n">
        <v>6.21547E-005</v>
      </c>
      <c r="EK33" s="98" t="n">
        <v>6.12113E-005</v>
      </c>
      <c r="EL33" s="98" t="n">
        <v>6.02822E-005</v>
      </c>
      <c r="EM33" s="98" t="n">
        <v>5.93673E-005</v>
      </c>
      <c r="EN33" s="98" t="n">
        <v>5.84662E-005</v>
      </c>
      <c r="EO33" s="98" t="n">
        <v>5.75788E-005</v>
      </c>
      <c r="EP33" s="98" t="n">
        <v>5.67049E-005</v>
      </c>
      <c r="EQ33" s="98" t="n">
        <v>5.58442E-005</v>
      </c>
      <c r="ER33" s="98" t="n">
        <v>5.49966E-005</v>
      </c>
      <c r="ES33" s="98" t="n">
        <v>5.41619E-005</v>
      </c>
      <c r="ET33" s="98" t="n">
        <v>5.33398E-005</v>
      </c>
      <c r="EU33" s="98" t="n">
        <v>5.25302E-005</v>
      </c>
      <c r="EV33" s="98" t="n">
        <v>5.17329E-005</v>
      </c>
      <c r="EW33" s="98" t="n">
        <v>5.09477E-005</v>
      </c>
      <c r="EX33" s="98" t="n">
        <v>5.01744E-005</v>
      </c>
      <c r="EY33" s="98" t="n">
        <v>4.94129E-005</v>
      </c>
      <c r="EZ33" s="98" t="n">
        <v>4.86629E-005</v>
      </c>
      <c r="FA33" s="98" t="n">
        <v>4.79243E-005</v>
      </c>
      <c r="FB33" s="98" t="n">
        <v>4.71969E-005</v>
      </c>
      <c r="FC33" s="98" t="n">
        <v>4.64805E-005</v>
      </c>
      <c r="FD33" s="98" t="n">
        <v>4.5775E-005</v>
      </c>
      <c r="FE33" s="98" t="n">
        <v>4.50802E-005</v>
      </c>
      <c r="FF33" s="98" t="n">
        <v>4.4396E-005</v>
      </c>
      <c r="FG33" s="98" t="n">
        <v>4.37222E-005</v>
      </c>
      <c r="FH33" s="98" t="n">
        <v>4.30585E-005</v>
      </c>
      <c r="FI33" s="98" t="n">
        <v>4.2405E-005</v>
      </c>
      <c r="FJ33" s="98" t="n">
        <v>4.17614E-005</v>
      </c>
      <c r="FK33" s="98" t="n">
        <v>4.11275E-005</v>
      </c>
      <c r="FL33" s="98" t="n">
        <v>4.05033E-005</v>
      </c>
      <c r="FM33" s="98" t="n">
        <v>3.98885E-005</v>
      </c>
      <c r="FN33" s="98" t="n">
        <v>3.92831E-005</v>
      </c>
      <c r="FO33" s="98" t="n">
        <v>3.86868E-005</v>
      </c>
      <c r="FP33" s="98" t="n">
        <v>3.80996E-005</v>
      </c>
      <c r="FQ33" s="98" t="n">
        <v>3.75214E-005</v>
      </c>
    </row>
    <row r="34" customFormat="false" ht="15" hidden="false" customHeight="true" outlineLevel="0" collapsed="false">
      <c r="A34" s="97" t="n">
        <v>32</v>
      </c>
      <c r="B34" s="98" t="n">
        <v>0.0005312473</v>
      </c>
      <c r="C34" s="98" t="n">
        <v>0.0005231501</v>
      </c>
      <c r="D34" s="98" t="n">
        <v>0.0005151848</v>
      </c>
      <c r="E34" s="98" t="n">
        <v>0.0005073484</v>
      </c>
      <c r="F34" s="98" t="n">
        <v>0.0004996382</v>
      </c>
      <c r="G34" s="98" t="n">
        <v>0.0004920516</v>
      </c>
      <c r="H34" s="98" t="n">
        <v>0.000484586</v>
      </c>
      <c r="I34" s="98" t="n">
        <v>0.0004772389</v>
      </c>
      <c r="J34" s="98" t="n">
        <v>0.0004700079</v>
      </c>
      <c r="K34" s="98" t="n">
        <v>0.0004628909</v>
      </c>
      <c r="L34" s="98" t="n">
        <v>0.0004558856</v>
      </c>
      <c r="M34" s="98" t="n">
        <v>0.0004489899</v>
      </c>
      <c r="N34" s="98" t="n">
        <v>0.0004422018</v>
      </c>
      <c r="O34" s="98" t="n">
        <v>0.0004355193</v>
      </c>
      <c r="P34" s="98" t="n">
        <v>0.0004289405</v>
      </c>
      <c r="Q34" s="98" t="n">
        <v>0.0004224635</v>
      </c>
      <c r="R34" s="98" t="n">
        <v>0.0004160865</v>
      </c>
      <c r="S34" s="98" t="n">
        <v>0.0004098079</v>
      </c>
      <c r="T34" s="98" t="n">
        <v>0.0004036258</v>
      </c>
      <c r="U34" s="98" t="n">
        <v>0.0003975386</v>
      </c>
      <c r="V34" s="98" t="n">
        <v>0.0003915448</v>
      </c>
      <c r="W34" s="98" t="n">
        <v>0.0003856427</v>
      </c>
      <c r="X34" s="98" t="n">
        <v>0.0003798309</v>
      </c>
      <c r="Y34" s="98" t="n">
        <v>0.0003741077</v>
      </c>
      <c r="Z34" s="98" t="n">
        <v>0.0003684719</v>
      </c>
      <c r="AA34" s="98" t="n">
        <v>0.0003629219</v>
      </c>
      <c r="AB34" s="98" t="n">
        <v>0.0003574564</v>
      </c>
      <c r="AC34" s="98" t="n">
        <v>0.0003520739</v>
      </c>
      <c r="AD34" s="98" t="n">
        <v>0.0003467732</v>
      </c>
      <c r="AE34" s="98" t="n">
        <v>0.0003415529</v>
      </c>
      <c r="AF34" s="98" t="n">
        <v>0.0003364119</v>
      </c>
      <c r="AG34" s="98" t="n">
        <v>0.0003313487</v>
      </c>
      <c r="AH34" s="98" t="n">
        <v>0.0003263622</v>
      </c>
      <c r="AI34" s="98" t="n">
        <v>0.0003214512</v>
      </c>
      <c r="AJ34" s="98" t="n">
        <v>0.0003166145</v>
      </c>
      <c r="AK34" s="98" t="n">
        <v>0.0003118509</v>
      </c>
      <c r="AL34" s="98" t="n">
        <v>0.0003071594</v>
      </c>
      <c r="AM34" s="98" t="n">
        <v>0.0003025387</v>
      </c>
      <c r="AN34" s="98" t="n">
        <v>0.0002979877</v>
      </c>
      <c r="AO34" s="98" t="n">
        <v>0.0002935055</v>
      </c>
      <c r="AP34" s="98" t="n">
        <v>0.0002890909</v>
      </c>
      <c r="AQ34" s="98" t="n">
        <v>0.000284743</v>
      </c>
      <c r="AR34" s="98" t="n">
        <v>0.0002804606</v>
      </c>
      <c r="AS34" s="98" t="n">
        <v>0.0002762427</v>
      </c>
      <c r="AT34" s="98" t="n">
        <v>0.0002720885</v>
      </c>
      <c r="AU34" s="98" t="n">
        <v>0.0002679969</v>
      </c>
      <c r="AV34" s="98" t="n">
        <v>0.0002639669</v>
      </c>
      <c r="AW34" s="98" t="n">
        <v>0.0002599976</v>
      </c>
      <c r="AX34" s="98" t="n">
        <v>0.0002560881</v>
      </c>
      <c r="AY34" s="98" t="n">
        <v>0.0002522375</v>
      </c>
      <c r="AZ34" s="98" t="n">
        <v>0.0002484449</v>
      </c>
      <c r="BA34" s="98" t="n">
        <v>0.0002447094</v>
      </c>
      <c r="BB34" s="98" t="n">
        <v>0.0002410301</v>
      </c>
      <c r="BC34" s="98" t="n">
        <v>0.0002374062</v>
      </c>
      <c r="BD34" s="98" t="n">
        <v>0.0002338368</v>
      </c>
      <c r="BE34" s="98" t="n">
        <v>0.0002303211</v>
      </c>
      <c r="BF34" s="98" t="n">
        <v>0.0002268584</v>
      </c>
      <c r="BG34" s="98" t="n">
        <v>0.0002234477</v>
      </c>
      <c r="BH34" s="98" t="n">
        <v>0.0002200884</v>
      </c>
      <c r="BI34" s="98" t="n">
        <v>0.0002167796</v>
      </c>
      <c r="BJ34" s="98" t="n">
        <v>0.0002135205</v>
      </c>
      <c r="BK34" s="98" t="n">
        <v>0.0002103105</v>
      </c>
      <c r="BL34" s="98" t="n">
        <v>0.0002071488</v>
      </c>
      <c r="BM34" s="98" t="n">
        <v>0.0002040346</v>
      </c>
      <c r="BN34" s="98" t="n">
        <v>0.0002009673</v>
      </c>
      <c r="BO34" s="98" t="n">
        <v>0.0001979461</v>
      </c>
      <c r="BP34" s="98" t="n">
        <v>0.0001949703</v>
      </c>
      <c r="BQ34" s="98" t="n">
        <v>0.0001920393</v>
      </c>
      <c r="BR34" s="98" t="n">
        <v>0.0001891523</v>
      </c>
      <c r="BS34" s="98" t="n">
        <v>0.0001863088</v>
      </c>
      <c r="BT34" s="98" t="n">
        <v>0.000183508</v>
      </c>
      <c r="BU34" s="98" t="n">
        <v>0.0001807494</v>
      </c>
      <c r="BV34" s="98" t="n">
        <v>0.0001780322</v>
      </c>
      <c r="BW34" s="98" t="n">
        <v>0.0001753558</v>
      </c>
      <c r="BX34" s="98" t="n">
        <v>0.0001727197</v>
      </c>
      <c r="BY34" s="98" t="n">
        <v>0.0001701233</v>
      </c>
      <c r="BZ34" s="98" t="n">
        <v>0.0001675658</v>
      </c>
      <c r="CA34" s="98" t="n">
        <v>0.0001650469</v>
      </c>
      <c r="CB34" s="98" t="n">
        <v>0.0001625657</v>
      </c>
      <c r="CC34" s="98" t="n">
        <v>0.0001601219</v>
      </c>
      <c r="CD34" s="98" t="n">
        <v>0.0001577149</v>
      </c>
      <c r="CE34" s="98" t="n">
        <v>0.000155344</v>
      </c>
      <c r="CF34" s="98" t="n">
        <v>0.0001530087</v>
      </c>
      <c r="CG34" s="98" t="n">
        <v>0.0001507086</v>
      </c>
      <c r="CH34" s="98" t="n">
        <v>0.0001484431</v>
      </c>
      <c r="CI34" s="98" t="n">
        <v>0.0001462116</v>
      </c>
      <c r="CJ34" s="98" t="n">
        <v>0.0001440136</v>
      </c>
      <c r="CK34" s="98" t="n">
        <v>0.0001418487</v>
      </c>
      <c r="CL34" s="98" t="n">
        <v>0.0001397163</v>
      </c>
      <c r="CM34" s="98" t="n">
        <v>0.000137616</v>
      </c>
      <c r="CN34" s="98" t="n">
        <v>0.0001355473</v>
      </c>
      <c r="CO34" s="98" t="n">
        <v>0.0001335097</v>
      </c>
      <c r="CP34" s="98" t="n">
        <v>0.0001315026</v>
      </c>
      <c r="CQ34" s="98" t="n">
        <v>0.0001295258</v>
      </c>
      <c r="CR34" s="98" t="n">
        <v>0.0001275787</v>
      </c>
      <c r="CS34" s="98" t="n">
        <v>0.0001256608</v>
      </c>
      <c r="CT34" s="98" t="n">
        <v>0.0001237718</v>
      </c>
      <c r="CU34" s="98" t="n">
        <v>0.0001219112</v>
      </c>
      <c r="CV34" s="98" t="n">
        <v>0.0001200785</v>
      </c>
      <c r="CW34" s="98" t="n">
        <v>0.0001182734</v>
      </c>
      <c r="CX34" s="98" t="n">
        <v>0.0001164955</v>
      </c>
      <c r="CY34" s="98" t="n">
        <v>0.0001147442</v>
      </c>
      <c r="CZ34" s="98" t="n">
        <v>0.0001130193</v>
      </c>
      <c r="DA34" s="98" t="n">
        <v>0.0001113203</v>
      </c>
      <c r="DB34" s="98" t="n">
        <v>0.0001096469</v>
      </c>
      <c r="DC34" s="98" t="n">
        <v>0.0001079986</v>
      </c>
      <c r="DD34" s="98" t="n">
        <v>0.000106375</v>
      </c>
      <c r="DE34" s="98" t="n">
        <v>0.0001047759</v>
      </c>
      <c r="DF34" s="98" t="n">
        <v>0.0001032009</v>
      </c>
      <c r="DG34" s="98" t="n">
        <v>0.0001016495</v>
      </c>
      <c r="DH34" s="98" t="n">
        <v>0.0001001214</v>
      </c>
      <c r="DI34" s="98" t="n">
        <v>9.86163E-005</v>
      </c>
      <c r="DJ34" s="98" t="n">
        <v>9.71338E-005</v>
      </c>
      <c r="DK34" s="98" t="n">
        <v>9.56736E-005</v>
      </c>
      <c r="DL34" s="98" t="n">
        <v>9.42354E-005</v>
      </c>
      <c r="DM34" s="98" t="n">
        <v>9.28187E-005</v>
      </c>
      <c r="DN34" s="98" t="n">
        <v>9.14234E-005</v>
      </c>
      <c r="DO34" s="98" t="n">
        <v>9.00491E-005</v>
      </c>
      <c r="DP34" s="98" t="n">
        <v>8.86954E-005</v>
      </c>
      <c r="DQ34" s="98" t="n">
        <v>8.7362E-005</v>
      </c>
      <c r="DR34" s="98" t="n">
        <v>8.60487E-005</v>
      </c>
      <c r="DS34" s="98" t="n">
        <v>8.47551E-005</v>
      </c>
      <c r="DT34" s="98" t="n">
        <v>8.3481E-005</v>
      </c>
      <c r="DU34" s="98" t="n">
        <v>8.22261E-005</v>
      </c>
      <c r="DV34" s="98" t="n">
        <v>8.099E-005</v>
      </c>
      <c r="DW34" s="98" t="n">
        <v>7.97725E-005</v>
      </c>
      <c r="DX34" s="98" t="n">
        <v>7.85732E-005</v>
      </c>
      <c r="DY34" s="98" t="n">
        <v>7.73921E-005</v>
      </c>
      <c r="DZ34" s="98" t="n">
        <v>7.62286E-005</v>
      </c>
      <c r="EA34" s="98" t="n">
        <v>7.50827E-005</v>
      </c>
      <c r="EB34" s="98" t="n">
        <v>7.3954E-005</v>
      </c>
      <c r="EC34" s="98" t="n">
        <v>7.28422E-005</v>
      </c>
      <c r="ED34" s="98" t="n">
        <v>7.17472E-005</v>
      </c>
      <c r="EE34" s="98" t="n">
        <v>7.06686E-005</v>
      </c>
      <c r="EF34" s="98" t="n">
        <v>6.96062E-005</v>
      </c>
      <c r="EG34" s="98" t="n">
        <v>6.85599E-005</v>
      </c>
      <c r="EH34" s="98" t="n">
        <v>6.75292E-005</v>
      </c>
      <c r="EI34" s="98" t="n">
        <v>6.6514E-005</v>
      </c>
      <c r="EJ34" s="98" t="n">
        <v>6.55141E-005</v>
      </c>
      <c r="EK34" s="98" t="n">
        <v>6.45292E-005</v>
      </c>
      <c r="EL34" s="98" t="n">
        <v>6.35592E-005</v>
      </c>
      <c r="EM34" s="98" t="n">
        <v>6.26037E-005</v>
      </c>
      <c r="EN34" s="98" t="n">
        <v>6.16626E-005</v>
      </c>
      <c r="EO34" s="98" t="n">
        <v>6.07356E-005</v>
      </c>
      <c r="EP34" s="98" t="n">
        <v>5.98225E-005</v>
      </c>
      <c r="EQ34" s="98" t="n">
        <v>5.89232E-005</v>
      </c>
      <c r="ER34" s="98" t="n">
        <v>5.80374E-005</v>
      </c>
      <c r="ES34" s="98" t="n">
        <v>5.71649E-005</v>
      </c>
      <c r="ET34" s="98" t="n">
        <v>5.63056E-005</v>
      </c>
      <c r="EU34" s="98" t="n">
        <v>5.54591E-005</v>
      </c>
      <c r="EV34" s="98" t="n">
        <v>5.46254E-005</v>
      </c>
      <c r="EW34" s="98" t="n">
        <v>5.38042E-005</v>
      </c>
      <c r="EX34" s="98" t="n">
        <v>5.29954E-005</v>
      </c>
      <c r="EY34" s="98" t="n">
        <v>5.21987E-005</v>
      </c>
      <c r="EZ34" s="98" t="n">
        <v>5.1414E-005</v>
      </c>
      <c r="FA34" s="98" t="n">
        <v>5.06411E-005</v>
      </c>
      <c r="FB34" s="98" t="n">
        <v>4.98798E-005</v>
      </c>
      <c r="FC34" s="98" t="n">
        <v>4.91299E-005</v>
      </c>
      <c r="FD34" s="98" t="n">
        <v>4.83913E-005</v>
      </c>
      <c r="FE34" s="98" t="n">
        <v>4.76639E-005</v>
      </c>
      <c r="FF34" s="98" t="n">
        <v>4.69473E-005</v>
      </c>
      <c r="FG34" s="98" t="n">
        <v>4.62416E-005</v>
      </c>
      <c r="FH34" s="98" t="n">
        <v>4.55464E-005</v>
      </c>
      <c r="FI34" s="98" t="n">
        <v>4.48617E-005</v>
      </c>
      <c r="FJ34" s="98" t="n">
        <v>4.41873E-005</v>
      </c>
      <c r="FK34" s="98" t="n">
        <v>4.3523E-005</v>
      </c>
      <c r="FL34" s="98" t="n">
        <v>4.28687E-005</v>
      </c>
      <c r="FM34" s="98" t="n">
        <v>4.22243E-005</v>
      </c>
      <c r="FN34" s="98" t="n">
        <v>4.15895E-005</v>
      </c>
      <c r="FO34" s="98" t="n">
        <v>4.09643E-005</v>
      </c>
      <c r="FP34" s="98" t="n">
        <v>4.03485E-005</v>
      </c>
      <c r="FQ34" s="98" t="n">
        <v>3.97419E-005</v>
      </c>
    </row>
    <row r="35" customFormat="false" ht="15" hidden="false" customHeight="true" outlineLevel="0" collapsed="false">
      <c r="A35" s="97" t="n">
        <v>33</v>
      </c>
      <c r="B35" s="98" t="n">
        <v>0.0005379103</v>
      </c>
      <c r="C35" s="98" t="n">
        <v>0.0005308623</v>
      </c>
      <c r="D35" s="98" t="n">
        <v>0.0005238082</v>
      </c>
      <c r="E35" s="98" t="n">
        <v>0.0005167579</v>
      </c>
      <c r="F35" s="98" t="n">
        <v>0.0005097207</v>
      </c>
      <c r="G35" s="98" t="n">
        <v>0.0005027049</v>
      </c>
      <c r="H35" s="98" t="n">
        <v>0.0004957178</v>
      </c>
      <c r="I35" s="98" t="n">
        <v>0.000488766</v>
      </c>
      <c r="J35" s="98" t="n">
        <v>0.0004818554</v>
      </c>
      <c r="K35" s="98" t="n">
        <v>0.0004749914</v>
      </c>
      <c r="L35" s="98" t="n">
        <v>0.0004681785</v>
      </c>
      <c r="M35" s="98" t="n">
        <v>0.0004614209</v>
      </c>
      <c r="N35" s="98" t="n">
        <v>0.0004547222</v>
      </c>
      <c r="O35" s="98" t="n">
        <v>0.0004480857</v>
      </c>
      <c r="P35" s="98" t="n">
        <v>0.000441514</v>
      </c>
      <c r="Q35" s="98" t="n">
        <v>0.0004350096</v>
      </c>
      <c r="R35" s="98" t="n">
        <v>0.0004285746</v>
      </c>
      <c r="S35" s="98" t="n">
        <v>0.0004222107</v>
      </c>
      <c r="T35" s="98" t="n">
        <v>0.0004159194</v>
      </c>
      <c r="U35" s="98" t="n">
        <v>0.0004097018</v>
      </c>
      <c r="V35" s="98" t="n">
        <v>0.0004035592</v>
      </c>
      <c r="W35" s="98" t="n">
        <v>0.0003974921</v>
      </c>
      <c r="X35" s="98" t="n">
        <v>0.0003915012</v>
      </c>
      <c r="Y35" s="98" t="n">
        <v>0.000385587</v>
      </c>
      <c r="Z35" s="98" t="n">
        <v>0.0003797497</v>
      </c>
      <c r="AA35" s="98" t="n">
        <v>0.0003739894</v>
      </c>
      <c r="AB35" s="98" t="n">
        <v>0.0003683063</v>
      </c>
      <c r="AC35" s="98" t="n">
        <v>0.0003627002</v>
      </c>
      <c r="AD35" s="98" t="n">
        <v>0.000357171</v>
      </c>
      <c r="AE35" s="98" t="n">
        <v>0.0003517183</v>
      </c>
      <c r="AF35" s="98" t="n">
        <v>0.0003463418</v>
      </c>
      <c r="AG35" s="98" t="n">
        <v>0.0003410412</v>
      </c>
      <c r="AH35" s="98" t="n">
        <v>0.0003358158</v>
      </c>
      <c r="AI35" s="98" t="n">
        <v>0.0003306652</v>
      </c>
      <c r="AJ35" s="98" t="n">
        <v>0.0003255888</v>
      </c>
      <c r="AK35" s="98" t="n">
        <v>0.000320586</v>
      </c>
      <c r="AL35" s="98" t="n">
        <v>0.0003156561</v>
      </c>
      <c r="AM35" s="98" t="n">
        <v>0.0003107983</v>
      </c>
      <c r="AN35" s="98" t="n">
        <v>0.0003060121</v>
      </c>
      <c r="AO35" s="98" t="n">
        <v>0.0003012965</v>
      </c>
      <c r="AP35" s="98" t="n">
        <v>0.0002966509</v>
      </c>
      <c r="AQ35" s="98" t="n">
        <v>0.0002920745</v>
      </c>
      <c r="AR35" s="98" t="n">
        <v>0.0002875664</v>
      </c>
      <c r="AS35" s="98" t="n">
        <v>0.0002831258</v>
      </c>
      <c r="AT35" s="98" t="n">
        <v>0.000278752</v>
      </c>
      <c r="AU35" s="98" t="n">
        <v>0.000274444</v>
      </c>
      <c r="AV35" s="98" t="n">
        <v>0.0002702011</v>
      </c>
      <c r="AW35" s="98" t="n">
        <v>0.0002660223</v>
      </c>
      <c r="AX35" s="98" t="n">
        <v>0.000261907</v>
      </c>
      <c r="AY35" s="98" t="n">
        <v>0.0002578541</v>
      </c>
      <c r="AZ35" s="98" t="n">
        <v>0.0002538629</v>
      </c>
      <c r="BA35" s="98" t="n">
        <v>0.0002499325</v>
      </c>
      <c r="BB35" s="98" t="n">
        <v>0.0002460621</v>
      </c>
      <c r="BC35" s="98" t="n">
        <v>0.0002422508</v>
      </c>
      <c r="BD35" s="98" t="n">
        <v>0.0002384978</v>
      </c>
      <c r="BE35" s="98" t="n">
        <v>0.0002348024</v>
      </c>
      <c r="BF35" s="98" t="n">
        <v>0.0002311636</v>
      </c>
      <c r="BG35" s="98" t="n">
        <v>0.0002275806</v>
      </c>
      <c r="BH35" s="98" t="n">
        <v>0.0002240527</v>
      </c>
      <c r="BI35" s="98" t="n">
        <v>0.000220579</v>
      </c>
      <c r="BJ35" s="98" t="n">
        <v>0.0002171588</v>
      </c>
      <c r="BK35" s="98" t="n">
        <v>0.0002137912</v>
      </c>
      <c r="BL35" s="98" t="n">
        <v>0.0002104755</v>
      </c>
      <c r="BM35" s="98" t="n">
        <v>0.0002072109</v>
      </c>
      <c r="BN35" s="98" t="n">
        <v>0.0002039967</v>
      </c>
      <c r="BO35" s="98" t="n">
        <v>0.0002008321</v>
      </c>
      <c r="BP35" s="98" t="n">
        <v>0.0001977163</v>
      </c>
      <c r="BQ35" s="98" t="n">
        <v>0.0001946487</v>
      </c>
      <c r="BR35" s="98" t="n">
        <v>0.0001916285</v>
      </c>
      <c r="BS35" s="98" t="n">
        <v>0.0001886549</v>
      </c>
      <c r="BT35" s="98" t="n">
        <v>0.0001857274</v>
      </c>
      <c r="BU35" s="98" t="n">
        <v>0.0001828451</v>
      </c>
      <c r="BV35" s="98" t="n">
        <v>0.0001800074</v>
      </c>
      <c r="BW35" s="98" t="n">
        <v>0.0001772137</v>
      </c>
      <c r="BX35" s="98" t="n">
        <v>0.0001744631</v>
      </c>
      <c r="BY35" s="98" t="n">
        <v>0.0001717552</v>
      </c>
      <c r="BZ35" s="98" t="n">
        <v>0.0001690892</v>
      </c>
      <c r="CA35" s="98" t="n">
        <v>0.0001664646</v>
      </c>
      <c r="CB35" s="98" t="n">
        <v>0.0001638805</v>
      </c>
      <c r="CC35" s="98" t="n">
        <v>0.0001613366</v>
      </c>
      <c r="CD35" s="98" t="n">
        <v>0.000158832</v>
      </c>
      <c r="CE35" s="98" t="n">
        <v>0.0001563663</v>
      </c>
      <c r="CF35" s="98" t="n">
        <v>0.0001539388</v>
      </c>
      <c r="CG35" s="98" t="n">
        <v>0.0001515489</v>
      </c>
      <c r="CH35" s="98" t="n">
        <v>0.0001491961</v>
      </c>
      <c r="CI35" s="98" t="n">
        <v>0.0001468798</v>
      </c>
      <c r="CJ35" s="98" t="n">
        <v>0.0001445994</v>
      </c>
      <c r="CK35" s="98" t="n">
        <v>0.0001423544</v>
      </c>
      <c r="CL35" s="98" t="n">
        <v>0.0001401442</v>
      </c>
      <c r="CM35" s="98" t="n">
        <v>0.0001379683</v>
      </c>
      <c r="CN35" s="98" t="n">
        <v>0.0001358262</v>
      </c>
      <c r="CO35" s="98" t="n">
        <v>0.0001337172</v>
      </c>
      <c r="CP35" s="98" t="n">
        <v>0.0001316411</v>
      </c>
      <c r="CQ35" s="98" t="n">
        <v>0.0001295971</v>
      </c>
      <c r="CR35" s="98" t="n">
        <v>0.0001275848</v>
      </c>
      <c r="CS35" s="98" t="n">
        <v>0.0001256038</v>
      </c>
      <c r="CT35" s="98" t="n">
        <v>0.0001236535</v>
      </c>
      <c r="CU35" s="98" t="n">
        <v>0.0001217335</v>
      </c>
      <c r="CV35" s="98" t="n">
        <v>0.0001198433</v>
      </c>
      <c r="CW35" s="98" t="n">
        <v>0.0001179824</v>
      </c>
      <c r="CX35" s="98" t="n">
        <v>0.0001161504</v>
      </c>
      <c r="CY35" s="98" t="n">
        <v>0.0001143469</v>
      </c>
      <c r="CZ35" s="98" t="n">
        <v>0.0001125713</v>
      </c>
      <c r="DA35" s="98" t="n">
        <v>0.0001108233</v>
      </c>
      <c r="DB35" s="98" t="n">
        <v>0.0001091025</v>
      </c>
      <c r="DC35" s="98" t="n">
        <v>0.0001074083</v>
      </c>
      <c r="DD35" s="98" t="n">
        <v>0.0001057405</v>
      </c>
      <c r="DE35" s="98" t="n">
        <v>0.0001040985</v>
      </c>
      <c r="DF35" s="98" t="n">
        <v>0.0001024821</v>
      </c>
      <c r="DG35" s="98" t="n">
        <v>0.0001008907</v>
      </c>
      <c r="DH35" s="98" t="n">
        <v>9.93241E-005</v>
      </c>
      <c r="DI35" s="98" t="n">
        <v>9.77817E-005</v>
      </c>
      <c r="DJ35" s="98" t="n">
        <v>9.62633E-005</v>
      </c>
      <c r="DK35" s="98" t="n">
        <v>9.47685E-005</v>
      </c>
      <c r="DL35" s="98" t="n">
        <v>9.32969E-005</v>
      </c>
      <c r="DM35" s="98" t="n">
        <v>9.18481E-005</v>
      </c>
      <c r="DN35" s="98" t="n">
        <v>9.04219E-005</v>
      </c>
      <c r="DO35" s="98" t="n">
        <v>8.90178E-005</v>
      </c>
      <c r="DP35" s="98" t="n">
        <v>8.76354E-005</v>
      </c>
      <c r="DQ35" s="98" t="n">
        <v>8.62746E-005</v>
      </c>
      <c r="DR35" s="98" t="n">
        <v>8.49349E-005</v>
      </c>
      <c r="DS35" s="98" t="n">
        <v>8.36159E-005</v>
      </c>
      <c r="DT35" s="98" t="n">
        <v>8.23175E-005</v>
      </c>
      <c r="DU35" s="98" t="n">
        <v>8.10392E-005</v>
      </c>
      <c r="DV35" s="98" t="n">
        <v>7.97808E-005</v>
      </c>
      <c r="DW35" s="98" t="n">
        <v>7.85419E-005</v>
      </c>
      <c r="DX35" s="98" t="n">
        <v>7.73222E-005</v>
      </c>
      <c r="DY35" s="98" t="n">
        <v>7.61215E-005</v>
      </c>
      <c r="DZ35" s="98" t="n">
        <v>7.49394E-005</v>
      </c>
      <c r="EA35" s="98" t="n">
        <v>7.37757E-005</v>
      </c>
      <c r="EB35" s="98" t="n">
        <v>7.26301E-005</v>
      </c>
      <c r="EC35" s="98" t="n">
        <v>7.15022E-005</v>
      </c>
      <c r="ED35" s="98" t="n">
        <v>7.03919E-005</v>
      </c>
      <c r="EE35" s="98" t="n">
        <v>6.92988E-005</v>
      </c>
      <c r="EF35" s="98" t="n">
        <v>6.82226E-005</v>
      </c>
      <c r="EG35" s="98" t="n">
        <v>6.71632E-005</v>
      </c>
      <c r="EH35" s="98" t="n">
        <v>6.61202E-005</v>
      </c>
      <c r="EI35" s="98" t="n">
        <v>6.50935E-005</v>
      </c>
      <c r="EJ35" s="98" t="n">
        <v>6.40826E-005</v>
      </c>
      <c r="EK35" s="98" t="n">
        <v>6.30875E-005</v>
      </c>
      <c r="EL35" s="98" t="n">
        <v>6.21078E-005</v>
      </c>
      <c r="EM35" s="98" t="n">
        <v>6.11433E-005</v>
      </c>
      <c r="EN35" s="98" t="n">
        <v>6.01939E-005</v>
      </c>
      <c r="EO35" s="98" t="n">
        <v>5.92591E-005</v>
      </c>
      <c r="EP35" s="98" t="n">
        <v>5.83389E-005</v>
      </c>
      <c r="EQ35" s="98" t="n">
        <v>5.74329E-005</v>
      </c>
      <c r="ER35" s="98" t="n">
        <v>5.6541E-005</v>
      </c>
      <c r="ES35" s="98" t="n">
        <v>5.5663E-005</v>
      </c>
      <c r="ET35" s="98" t="n">
        <v>5.47986E-005</v>
      </c>
      <c r="EU35" s="98" t="n">
        <v>5.39477E-005</v>
      </c>
      <c r="EV35" s="98" t="n">
        <v>5.31099E-005</v>
      </c>
      <c r="EW35" s="98" t="n">
        <v>5.22852E-005</v>
      </c>
      <c r="EX35" s="98" t="n">
        <v>5.14732E-005</v>
      </c>
      <c r="EY35" s="98" t="n">
        <v>5.06739E-005</v>
      </c>
      <c r="EZ35" s="98" t="n">
        <v>4.9887E-005</v>
      </c>
      <c r="FA35" s="98" t="n">
        <v>4.91123E-005</v>
      </c>
      <c r="FB35" s="98" t="n">
        <v>4.83496E-005</v>
      </c>
      <c r="FC35" s="98" t="n">
        <v>4.75988E-005</v>
      </c>
      <c r="FD35" s="98" t="n">
        <v>4.68596E-005</v>
      </c>
      <c r="FE35" s="98" t="n">
        <v>4.61319E-005</v>
      </c>
      <c r="FF35" s="98" t="n">
        <v>4.54155E-005</v>
      </c>
      <c r="FG35" s="98" t="n">
        <v>4.47103E-005</v>
      </c>
      <c r="FH35" s="98" t="n">
        <v>4.4016E-005</v>
      </c>
      <c r="FI35" s="98" t="n">
        <v>4.33324E-005</v>
      </c>
      <c r="FJ35" s="98" t="n">
        <v>4.26595E-005</v>
      </c>
      <c r="FK35" s="98" t="n">
        <v>4.19971E-005</v>
      </c>
      <c r="FL35" s="98" t="n">
        <v>4.13449E-005</v>
      </c>
      <c r="FM35" s="98" t="n">
        <v>4.07028E-005</v>
      </c>
      <c r="FN35" s="98" t="n">
        <v>4.00708E-005</v>
      </c>
      <c r="FO35" s="98" t="n">
        <v>3.94485E-005</v>
      </c>
      <c r="FP35" s="98" t="n">
        <v>3.88359E-005</v>
      </c>
      <c r="FQ35" s="98" t="n">
        <v>3.82328E-005</v>
      </c>
    </row>
    <row r="36" customFormat="false" ht="15" hidden="false" customHeight="true" outlineLevel="0" collapsed="false">
      <c r="A36" s="97" t="n">
        <v>34</v>
      </c>
      <c r="B36" s="98" t="n">
        <v>0.0005674637</v>
      </c>
      <c r="C36" s="98" t="n">
        <v>0.0005605012</v>
      </c>
      <c r="D36" s="98" t="n">
        <v>0.0005534885</v>
      </c>
      <c r="E36" s="98" t="n">
        <v>0.0005464398</v>
      </c>
      <c r="F36" s="98" t="n">
        <v>0.0005393682</v>
      </c>
      <c r="G36" s="98" t="n">
        <v>0.0005322853</v>
      </c>
      <c r="H36" s="98" t="n">
        <v>0.0005252019</v>
      </c>
      <c r="I36" s="98" t="n">
        <v>0.0005181274</v>
      </c>
      <c r="J36" s="98" t="n">
        <v>0.0005110705</v>
      </c>
      <c r="K36" s="98" t="n">
        <v>0.000504039</v>
      </c>
      <c r="L36" s="98" t="n">
        <v>0.0004970397</v>
      </c>
      <c r="M36" s="98" t="n">
        <v>0.000490079</v>
      </c>
      <c r="N36" s="98" t="n">
        <v>0.0004831624</v>
      </c>
      <c r="O36" s="98" t="n">
        <v>0.0004762947</v>
      </c>
      <c r="P36" s="98" t="n">
        <v>0.0004694804</v>
      </c>
      <c r="Q36" s="98" t="n">
        <v>0.0004627232</v>
      </c>
      <c r="R36" s="98" t="n">
        <v>0.0004560267</v>
      </c>
      <c r="S36" s="98" t="n">
        <v>0.0004493937</v>
      </c>
      <c r="T36" s="98" t="n">
        <v>0.0004428268</v>
      </c>
      <c r="U36" s="98" t="n">
        <v>0.0004363282</v>
      </c>
      <c r="V36" s="98" t="n">
        <v>0.0004298998</v>
      </c>
      <c r="W36" s="98" t="n">
        <v>0.0004235433</v>
      </c>
      <c r="X36" s="98" t="n">
        <v>0.0004172599</v>
      </c>
      <c r="Y36" s="98" t="n">
        <v>0.0004110508</v>
      </c>
      <c r="Z36" s="98" t="n">
        <v>0.0004049169</v>
      </c>
      <c r="AA36" s="98" t="n">
        <v>0.0003988588</v>
      </c>
      <c r="AB36" s="98" t="n">
        <v>0.0003928771</v>
      </c>
      <c r="AC36" s="98" t="n">
        <v>0.0003869722</v>
      </c>
      <c r="AD36" s="98" t="n">
        <v>0.0003811442</v>
      </c>
      <c r="AE36" s="98" t="n">
        <v>0.0003753932</v>
      </c>
      <c r="AF36" s="98" t="n">
        <v>0.0003697192</v>
      </c>
      <c r="AG36" s="98" t="n">
        <v>0.0003641222</v>
      </c>
      <c r="AH36" s="98" t="n">
        <v>0.0003586017</v>
      </c>
      <c r="AI36" s="98" t="n">
        <v>0.0003531577</v>
      </c>
      <c r="AJ36" s="98" t="n">
        <v>0.0003477896</v>
      </c>
      <c r="AK36" s="98" t="n">
        <v>0.000342497</v>
      </c>
      <c r="AL36" s="98" t="n">
        <v>0.0003372794</v>
      </c>
      <c r="AM36" s="98" t="n">
        <v>0.0003321363</v>
      </c>
      <c r="AN36" s="98" t="n">
        <v>0.000327067</v>
      </c>
      <c r="AO36" s="98" t="n">
        <v>0.000322071</v>
      </c>
      <c r="AP36" s="98" t="n">
        <v>0.0003171474</v>
      </c>
      <c r="AQ36" s="98" t="n">
        <v>0.0003122958</v>
      </c>
      <c r="AR36" s="98" t="n">
        <v>0.0003075151</v>
      </c>
      <c r="AS36" s="98" t="n">
        <v>0.0003028049</v>
      </c>
      <c r="AT36" s="98" t="n">
        <v>0.0002981642</v>
      </c>
      <c r="AU36" s="98" t="n">
        <v>0.0002935922</v>
      </c>
      <c r="AV36" s="98" t="n">
        <v>0.0002890882</v>
      </c>
      <c r="AW36" s="98" t="n">
        <v>0.0002846514</v>
      </c>
      <c r="AX36" s="98" t="n">
        <v>0.0002802809</v>
      </c>
      <c r="AY36" s="98" t="n">
        <v>0.0002759759</v>
      </c>
      <c r="AZ36" s="98" t="n">
        <v>0.0002717355</v>
      </c>
      <c r="BA36" s="98" t="n">
        <v>0.000267559</v>
      </c>
      <c r="BB36" s="98" t="n">
        <v>0.0002634454</v>
      </c>
      <c r="BC36" s="98" t="n">
        <v>0.000259394</v>
      </c>
      <c r="BD36" s="98" t="n">
        <v>0.0002554039</v>
      </c>
      <c r="BE36" s="98" t="n">
        <v>0.0002514742</v>
      </c>
      <c r="BF36" s="98" t="n">
        <v>0.0002476042</v>
      </c>
      <c r="BG36" s="98" t="n">
        <v>0.000243793</v>
      </c>
      <c r="BH36" s="98" t="n">
        <v>0.0002400397</v>
      </c>
      <c r="BI36" s="98" t="n">
        <v>0.0002363436</v>
      </c>
      <c r="BJ36" s="98" t="n">
        <v>0.0002327039</v>
      </c>
      <c r="BK36" s="98" t="n">
        <v>0.0002291196</v>
      </c>
      <c r="BL36" s="98" t="n">
        <v>0.0002255902</v>
      </c>
      <c r="BM36" s="98" t="n">
        <v>0.0002221146</v>
      </c>
      <c r="BN36" s="98" t="n">
        <v>0.0002186922</v>
      </c>
      <c r="BO36" s="98" t="n">
        <v>0.0002153222</v>
      </c>
      <c r="BP36" s="98" t="n">
        <v>0.0002120038</v>
      </c>
      <c r="BQ36" s="98" t="n">
        <v>0.0002087363</v>
      </c>
      <c r="BR36" s="98" t="n">
        <v>0.0002055188</v>
      </c>
      <c r="BS36" s="98" t="n">
        <v>0.0002023507</v>
      </c>
      <c r="BT36" s="98" t="n">
        <v>0.0001992312</v>
      </c>
      <c r="BU36" s="98" t="n">
        <v>0.0001961596</v>
      </c>
      <c r="BV36" s="98" t="n">
        <v>0.0001931352</v>
      </c>
      <c r="BW36" s="98" t="n">
        <v>0.0001901572</v>
      </c>
      <c r="BX36" s="98" t="n">
        <v>0.000187225</v>
      </c>
      <c r="BY36" s="98" t="n">
        <v>0.0001843378</v>
      </c>
      <c r="BZ36" s="98" t="n">
        <v>0.0001814951</v>
      </c>
      <c r="CA36" s="98" t="n">
        <v>0.0001786961</v>
      </c>
      <c r="CB36" s="98" t="n">
        <v>0.0001759401</v>
      </c>
      <c r="CC36" s="98" t="n">
        <v>0.0001732266</v>
      </c>
      <c r="CD36" s="98" t="n">
        <v>0.0001705548</v>
      </c>
      <c r="CE36" s="98" t="n">
        <v>0.0001679242</v>
      </c>
      <c r="CF36" s="98" t="n">
        <v>0.000165334</v>
      </c>
      <c r="CG36" s="98" t="n">
        <v>0.0001627837</v>
      </c>
      <c r="CH36" s="98" t="n">
        <v>0.0001602728</v>
      </c>
      <c r="CI36" s="98" t="n">
        <v>0.0001578005</v>
      </c>
      <c r="CJ36" s="98" t="n">
        <v>0.0001553662</v>
      </c>
      <c r="CK36" s="98" t="n">
        <v>0.0001529695</v>
      </c>
      <c r="CL36" s="98" t="n">
        <v>0.0001506097</v>
      </c>
      <c r="CM36" s="98" t="n">
        <v>0.0001482863</v>
      </c>
      <c r="CN36" s="98" t="n">
        <v>0.0001459987</v>
      </c>
      <c r="CO36" s="98" t="n">
        <v>0.0001437463</v>
      </c>
      <c r="CP36" s="98" t="n">
        <v>0.0001415287</v>
      </c>
      <c r="CQ36" s="98" t="n">
        <v>0.0001393452</v>
      </c>
      <c r="CR36" s="98" t="n">
        <v>0.0001371954</v>
      </c>
      <c r="CS36" s="98" t="n">
        <v>0.0001350788</v>
      </c>
      <c r="CT36" s="98" t="n">
        <v>0.0001329948</v>
      </c>
      <c r="CU36" s="98" t="n">
        <v>0.0001309429</v>
      </c>
      <c r="CV36" s="98" t="n">
        <v>0.0001289227</v>
      </c>
      <c r="CW36" s="98" t="n">
        <v>0.0001269336</v>
      </c>
      <c r="CX36" s="98" t="n">
        <v>0.0001249752</v>
      </c>
      <c r="CY36" s="98" t="n">
        <v>0.000123047</v>
      </c>
      <c r="CZ36" s="98" t="n">
        <v>0.0001211485</v>
      </c>
      <c r="DA36" s="98" t="n">
        <v>0.0001192793</v>
      </c>
      <c r="DB36" s="98" t="n">
        <v>0.0001174389</v>
      </c>
      <c r="DC36" s="98" t="n">
        <v>0.000115627</v>
      </c>
      <c r="DD36" s="98" t="n">
        <v>0.0001138429</v>
      </c>
      <c r="DE36" s="98" t="n">
        <v>0.0001120864</v>
      </c>
      <c r="DF36" s="98" t="n">
        <v>0.000110357</v>
      </c>
      <c r="DG36" s="98" t="n">
        <v>0.0001086543</v>
      </c>
      <c r="DH36" s="98" t="n">
        <v>0.0001069778</v>
      </c>
      <c r="DI36" s="98" t="n">
        <v>0.0001053272</v>
      </c>
      <c r="DJ36" s="98" t="n">
        <v>0.000103702</v>
      </c>
      <c r="DK36" s="98" t="n">
        <v>0.000102102</v>
      </c>
      <c r="DL36" s="98" t="n">
        <v>0.0001005266</v>
      </c>
      <c r="DM36" s="98" t="n">
        <v>9.89755E-005</v>
      </c>
      <c r="DN36" s="98" t="n">
        <v>9.74483E-005</v>
      </c>
      <c r="DO36" s="98" t="n">
        <v>9.59447E-005</v>
      </c>
      <c r="DP36" s="98" t="n">
        <v>9.44643E-005</v>
      </c>
      <c r="DQ36" s="98" t="n">
        <v>9.30067E-005</v>
      </c>
      <c r="DR36" s="98" t="n">
        <v>9.15717E-005</v>
      </c>
      <c r="DS36" s="98" t="n">
        <v>9.01587E-005</v>
      </c>
      <c r="DT36" s="98" t="n">
        <v>8.87676E-005</v>
      </c>
      <c r="DU36" s="98" t="n">
        <v>8.73979E-005</v>
      </c>
      <c r="DV36" s="98" t="n">
        <v>8.60494E-005</v>
      </c>
      <c r="DW36" s="98" t="n">
        <v>8.47216E-005</v>
      </c>
      <c r="DX36" s="98" t="n">
        <v>8.34144E-005</v>
      </c>
      <c r="DY36" s="98" t="n">
        <v>8.21273E-005</v>
      </c>
      <c r="DZ36" s="98" t="n">
        <v>8.08601E-005</v>
      </c>
      <c r="EA36" s="98" t="n">
        <v>7.96124E-005</v>
      </c>
      <c r="EB36" s="98" t="n">
        <v>7.8384E-005</v>
      </c>
      <c r="EC36" s="98" t="n">
        <v>7.71745E-005</v>
      </c>
      <c r="ED36" s="98" t="n">
        <v>7.59837E-005</v>
      </c>
      <c r="EE36" s="98" t="n">
        <v>7.48112E-005</v>
      </c>
      <c r="EF36" s="98" t="n">
        <v>7.36569E-005</v>
      </c>
      <c r="EG36" s="98" t="n">
        <v>7.25204E-005</v>
      </c>
      <c r="EH36" s="98" t="n">
        <v>7.14014E-005</v>
      </c>
      <c r="EI36" s="98" t="n">
        <v>7.02996E-005</v>
      </c>
      <c r="EJ36" s="98" t="n">
        <v>6.92149E-005</v>
      </c>
      <c r="EK36" s="98" t="n">
        <v>6.81469E-005</v>
      </c>
      <c r="EL36" s="98" t="n">
        <v>6.70954E-005</v>
      </c>
      <c r="EM36" s="98" t="n">
        <v>6.60601E-005</v>
      </c>
      <c r="EN36" s="98" t="n">
        <v>6.50407E-005</v>
      </c>
      <c r="EO36" s="98" t="n">
        <v>6.40371E-005</v>
      </c>
      <c r="EP36" s="98" t="n">
        <v>6.3049E-005</v>
      </c>
      <c r="EQ36" s="98" t="n">
        <v>6.20762E-005</v>
      </c>
      <c r="ER36" s="98" t="n">
        <v>6.11183E-005</v>
      </c>
      <c r="ES36" s="98" t="n">
        <v>6.01752E-005</v>
      </c>
      <c r="ET36" s="98" t="n">
        <v>5.92467E-005</v>
      </c>
      <c r="EU36" s="98" t="n">
        <v>5.83325E-005</v>
      </c>
      <c r="EV36" s="98" t="n">
        <v>5.74324E-005</v>
      </c>
      <c r="EW36" s="98" t="n">
        <v>5.65462E-005</v>
      </c>
      <c r="EX36" s="98" t="n">
        <v>5.56737E-005</v>
      </c>
      <c r="EY36" s="98" t="n">
        <v>5.48146E-005</v>
      </c>
      <c r="EZ36" s="98" t="n">
        <v>5.39688E-005</v>
      </c>
      <c r="FA36" s="98" t="n">
        <v>5.31361E-005</v>
      </c>
      <c r="FB36" s="98" t="n">
        <v>5.23162E-005</v>
      </c>
      <c r="FC36" s="98" t="n">
        <v>5.15089E-005</v>
      </c>
      <c r="FD36" s="98" t="n">
        <v>5.07141E-005</v>
      </c>
      <c r="FE36" s="98" t="n">
        <v>4.99316E-005</v>
      </c>
      <c r="FF36" s="98" t="n">
        <v>4.91611E-005</v>
      </c>
      <c r="FG36" s="98" t="n">
        <v>4.84025E-005</v>
      </c>
      <c r="FH36" s="98" t="n">
        <v>4.76557E-005</v>
      </c>
      <c r="FI36" s="98" t="n">
        <v>4.69203E-005</v>
      </c>
      <c r="FJ36" s="98" t="n">
        <v>4.61963E-005</v>
      </c>
      <c r="FK36" s="98" t="n">
        <v>4.54835E-005</v>
      </c>
      <c r="FL36" s="98" t="n">
        <v>4.47817E-005</v>
      </c>
      <c r="FM36" s="98" t="n">
        <v>4.40907E-005</v>
      </c>
      <c r="FN36" s="98" t="n">
        <v>4.34103E-005</v>
      </c>
      <c r="FO36" s="98" t="n">
        <v>4.27405E-005</v>
      </c>
      <c r="FP36" s="98" t="n">
        <v>4.2081E-005</v>
      </c>
      <c r="FQ36" s="98" t="n">
        <v>4.14316E-005</v>
      </c>
    </row>
    <row r="37" customFormat="false" ht="15" hidden="false" customHeight="true" outlineLevel="0" collapsed="false">
      <c r="A37" s="97" t="n">
        <v>35</v>
      </c>
      <c r="B37" s="98" t="n">
        <v>0.0006165203</v>
      </c>
      <c r="C37" s="98" t="n">
        <v>0.0006076255</v>
      </c>
      <c r="D37" s="98" t="n">
        <v>0.0005988044</v>
      </c>
      <c r="E37" s="98" t="n">
        <v>0.0005900617</v>
      </c>
      <c r="F37" s="98" t="n">
        <v>0.0005814013</v>
      </c>
      <c r="G37" s="98" t="n">
        <v>0.0005728268</v>
      </c>
      <c r="H37" s="98" t="n">
        <v>0.0005643414</v>
      </c>
      <c r="I37" s="98" t="n">
        <v>0.0005559475</v>
      </c>
      <c r="J37" s="98" t="n">
        <v>0.0005476475</v>
      </c>
      <c r="K37" s="98" t="n">
        <v>0.0005394432</v>
      </c>
      <c r="L37" s="98" t="n">
        <v>0.0005313361</v>
      </c>
      <c r="M37" s="98" t="n">
        <v>0.0005233276</v>
      </c>
      <c r="N37" s="98" t="n">
        <v>0.0005154185</v>
      </c>
      <c r="O37" s="98" t="n">
        <v>0.0005076096</v>
      </c>
      <c r="P37" s="98" t="n">
        <v>0.0004999014</v>
      </c>
      <c r="Q37" s="98" t="n">
        <v>0.0004922944</v>
      </c>
      <c r="R37" s="98" t="n">
        <v>0.0004847885</v>
      </c>
      <c r="S37" s="98" t="n">
        <v>0.0004773839</v>
      </c>
      <c r="T37" s="98" t="n">
        <v>0.0004700804</v>
      </c>
      <c r="U37" s="98" t="n">
        <v>0.0004628776</v>
      </c>
      <c r="V37" s="98" t="n">
        <v>0.0004557753</v>
      </c>
      <c r="W37" s="98" t="n">
        <v>0.000448773</v>
      </c>
      <c r="X37" s="98" t="n">
        <v>0.0004418699</v>
      </c>
      <c r="Y37" s="98" t="n">
        <v>0.0004350656</v>
      </c>
      <c r="Z37" s="98" t="n">
        <v>0.0004283593</v>
      </c>
      <c r="AA37" s="98" t="n">
        <v>0.0004217501</v>
      </c>
      <c r="AB37" s="98" t="n">
        <v>0.0004152374</v>
      </c>
      <c r="AC37" s="98" t="n">
        <v>0.00040882</v>
      </c>
      <c r="AD37" s="98" t="n">
        <v>0.0004024972</v>
      </c>
      <c r="AE37" s="98" t="n">
        <v>0.000396268</v>
      </c>
      <c r="AF37" s="98" t="n">
        <v>0.0003901313</v>
      </c>
      <c r="AG37" s="98" t="n">
        <v>0.0003840861</v>
      </c>
      <c r="AH37" s="98" t="n">
        <v>0.0003781314</v>
      </c>
      <c r="AI37" s="98" t="n">
        <v>0.0003722662</v>
      </c>
      <c r="AJ37" s="98" t="n">
        <v>0.0003664893</v>
      </c>
      <c r="AK37" s="98" t="n">
        <v>0.0003607996</v>
      </c>
      <c r="AL37" s="98" t="n">
        <v>0.0003551961</v>
      </c>
      <c r="AM37" s="98" t="n">
        <v>0.0003496777</v>
      </c>
      <c r="AN37" s="98" t="n">
        <v>0.0003442432</v>
      </c>
      <c r="AO37" s="98" t="n">
        <v>0.0003388915</v>
      </c>
      <c r="AP37" s="98" t="n">
        <v>0.0003336215</v>
      </c>
      <c r="AQ37" s="98" t="n">
        <v>0.0003284321</v>
      </c>
      <c r="AR37" s="98" t="n">
        <v>0.0003233222</v>
      </c>
      <c r="AS37" s="98" t="n">
        <v>0.0003182907</v>
      </c>
      <c r="AT37" s="98" t="n">
        <v>0.0003133364</v>
      </c>
      <c r="AU37" s="98" t="n">
        <v>0.0003084584</v>
      </c>
      <c r="AV37" s="98" t="n">
        <v>0.0003036554</v>
      </c>
      <c r="AW37" s="98" t="n">
        <v>0.0002989265</v>
      </c>
      <c r="AX37" s="98" t="n">
        <v>0.0002942705</v>
      </c>
      <c r="AY37" s="98" t="n">
        <v>0.0002896864</v>
      </c>
      <c r="AZ37" s="98" t="n">
        <v>0.0002851731</v>
      </c>
      <c r="BA37" s="98" t="n">
        <v>0.0002807296</v>
      </c>
      <c r="BB37" s="98" t="n">
        <v>0.0002763549</v>
      </c>
      <c r="BC37" s="98" t="n">
        <v>0.0002720479</v>
      </c>
      <c r="BD37" s="98" t="n">
        <v>0.0002678076</v>
      </c>
      <c r="BE37" s="98" t="n">
        <v>0.000263633</v>
      </c>
      <c r="BF37" s="98" t="n">
        <v>0.0002595232</v>
      </c>
      <c r="BG37" s="98" t="n">
        <v>0.0002554772</v>
      </c>
      <c r="BH37" s="98" t="n">
        <v>0.000251494</v>
      </c>
      <c r="BI37" s="98" t="n">
        <v>0.0002475726</v>
      </c>
      <c r="BJ37" s="98" t="n">
        <v>0.0002437121</v>
      </c>
      <c r="BK37" s="98" t="n">
        <v>0.0002399117</v>
      </c>
      <c r="BL37" s="98" t="n">
        <v>0.0002361703</v>
      </c>
      <c r="BM37" s="98" t="n">
        <v>0.0002324871</v>
      </c>
      <c r="BN37" s="98" t="n">
        <v>0.0002288611</v>
      </c>
      <c r="BO37" s="98" t="n">
        <v>0.0002252916</v>
      </c>
      <c r="BP37" s="98" t="n">
        <v>0.0002217776</v>
      </c>
      <c r="BQ37" s="98" t="n">
        <v>0.0002183184</v>
      </c>
      <c r="BR37" s="98" t="n">
        <v>0.0002149129</v>
      </c>
      <c r="BS37" s="98" t="n">
        <v>0.0002115605</v>
      </c>
      <c r="BT37" s="98" t="n">
        <v>0.0002082603</v>
      </c>
      <c r="BU37" s="98" t="n">
        <v>0.0002050115</v>
      </c>
      <c r="BV37" s="98" t="n">
        <v>0.0002018133</v>
      </c>
      <c r="BW37" s="98" t="n">
        <v>0.0001986649</v>
      </c>
      <c r="BX37" s="98" t="n">
        <v>0.0001955655</v>
      </c>
      <c r="BY37" s="98" t="n">
        <v>0.0001925145</v>
      </c>
      <c r="BZ37" s="98" t="n">
        <v>0.000189511</v>
      </c>
      <c r="CA37" s="98" t="n">
        <v>0.0001865543</v>
      </c>
      <c r="CB37" s="98" t="n">
        <v>0.0001836438</v>
      </c>
      <c r="CC37" s="98" t="n">
        <v>0.0001807785</v>
      </c>
      <c r="CD37" s="98" t="n">
        <v>0.000177958</v>
      </c>
      <c r="CE37" s="98" t="n">
        <v>0.0001751814</v>
      </c>
      <c r="CF37" s="98" t="n">
        <v>0.0001724481</v>
      </c>
      <c r="CG37" s="98" t="n">
        <v>0.0001697574</v>
      </c>
      <c r="CH37" s="98" t="n">
        <v>0.0001671087</v>
      </c>
      <c r="CI37" s="98" t="n">
        <v>0.0001645013</v>
      </c>
      <c r="CJ37" s="98" t="n">
        <v>0.0001619346</v>
      </c>
      <c r="CK37" s="98" t="n">
        <v>0.0001594078</v>
      </c>
      <c r="CL37" s="98" t="n">
        <v>0.0001569205</v>
      </c>
      <c r="CM37" s="98" t="n">
        <v>0.000154472</v>
      </c>
      <c r="CN37" s="98" t="n">
        <v>0.0001520617</v>
      </c>
      <c r="CO37" s="98" t="n">
        <v>0.0001496889</v>
      </c>
      <c r="CP37" s="98" t="n">
        <v>0.0001473532</v>
      </c>
      <c r="CQ37" s="98" t="n">
        <v>0.0001450539</v>
      </c>
      <c r="CR37" s="98" t="n">
        <v>0.0001427905</v>
      </c>
      <c r="CS37" s="98" t="n">
        <v>0.0001405624</v>
      </c>
      <c r="CT37" s="98" t="n">
        <v>0.000138369</v>
      </c>
      <c r="CU37" s="98" t="n">
        <v>0.0001362099</v>
      </c>
      <c r="CV37" s="98" t="n">
        <v>0.0001340844</v>
      </c>
      <c r="CW37" s="98" t="n">
        <v>0.0001319922</v>
      </c>
      <c r="CX37" s="98" t="n">
        <v>0.0001299325</v>
      </c>
      <c r="CY37" s="98" t="n">
        <v>0.000127905</v>
      </c>
      <c r="CZ37" s="98" t="n">
        <v>0.0001259091</v>
      </c>
      <c r="DA37" s="98" t="n">
        <v>0.0001239443</v>
      </c>
      <c r="DB37" s="98" t="n">
        <v>0.0001220102</v>
      </c>
      <c r="DC37" s="98" t="n">
        <v>0.0001201063</v>
      </c>
      <c r="DD37" s="98" t="n">
        <v>0.0001182321</v>
      </c>
      <c r="DE37" s="98" t="n">
        <v>0.0001163871</v>
      </c>
      <c r="DF37" s="98" t="n">
        <v>0.0001145709</v>
      </c>
      <c r="DG37" s="98" t="n">
        <v>0.0001127831</v>
      </c>
      <c r="DH37" s="98" t="n">
        <v>0.0001110231</v>
      </c>
      <c r="DI37" s="98" t="n">
        <v>0.0001092906</v>
      </c>
      <c r="DJ37" s="98" t="n">
        <v>0.0001075852</v>
      </c>
      <c r="DK37" s="98" t="n">
        <v>0.0001059063</v>
      </c>
      <c r="DL37" s="98" t="n">
        <v>0.0001042537</v>
      </c>
      <c r="DM37" s="98" t="n">
        <v>0.0001026268</v>
      </c>
      <c r="DN37" s="98" t="n">
        <v>0.0001010253</v>
      </c>
      <c r="DO37" s="98" t="n">
        <v>9.94488E-005</v>
      </c>
      <c r="DP37" s="98" t="n">
        <v>9.78969E-005</v>
      </c>
      <c r="DQ37" s="98" t="n">
        <v>9.63693E-005</v>
      </c>
      <c r="DR37" s="98" t="n">
        <v>9.48654E-005</v>
      </c>
      <c r="DS37" s="98" t="n">
        <v>9.3385E-005</v>
      </c>
      <c r="DT37" s="98" t="n">
        <v>9.19278E-005</v>
      </c>
      <c r="DU37" s="98" t="n">
        <v>9.04932E-005</v>
      </c>
      <c r="DV37" s="98" t="n">
        <v>8.90811E-005</v>
      </c>
      <c r="DW37" s="98" t="n">
        <v>8.7691E-005</v>
      </c>
      <c r="DX37" s="98" t="n">
        <v>8.63225E-005</v>
      </c>
      <c r="DY37" s="98" t="n">
        <v>8.49755E-005</v>
      </c>
      <c r="DZ37" s="98" t="n">
        <v>8.36494E-005</v>
      </c>
      <c r="EA37" s="98" t="n">
        <v>8.2344E-005</v>
      </c>
      <c r="EB37" s="98" t="n">
        <v>8.10591E-005</v>
      </c>
      <c r="EC37" s="98" t="n">
        <v>7.97941E-005</v>
      </c>
      <c r="ED37" s="98" t="n">
        <v>7.85489E-005</v>
      </c>
      <c r="EE37" s="98" t="n">
        <v>7.73231E-005</v>
      </c>
      <c r="EF37" s="98" t="n">
        <v>7.61165E-005</v>
      </c>
      <c r="EG37" s="98" t="n">
        <v>7.49287E-005</v>
      </c>
      <c r="EH37" s="98" t="n">
        <v>7.37594E-005</v>
      </c>
      <c r="EI37" s="98" t="n">
        <v>7.26084E-005</v>
      </c>
      <c r="EJ37" s="98" t="n">
        <v>7.14753E-005</v>
      </c>
      <c r="EK37" s="98" t="n">
        <v>7.03599E-005</v>
      </c>
      <c r="EL37" s="98" t="n">
        <v>6.92619E-005</v>
      </c>
      <c r="EM37" s="98" t="n">
        <v>6.81811E-005</v>
      </c>
      <c r="EN37" s="98" t="n">
        <v>6.71171E-005</v>
      </c>
      <c r="EO37" s="98" t="n">
        <v>6.60697E-005</v>
      </c>
      <c r="EP37" s="98" t="n">
        <v>6.50387E-005</v>
      </c>
      <c r="EQ37" s="98" t="n">
        <v>6.40237E-005</v>
      </c>
      <c r="ER37" s="98" t="n">
        <v>6.30246E-005</v>
      </c>
      <c r="ES37" s="98" t="n">
        <v>6.20411E-005</v>
      </c>
      <c r="ET37" s="98" t="n">
        <v>6.10729E-005</v>
      </c>
      <c r="EU37" s="98" t="n">
        <v>6.01198E-005</v>
      </c>
      <c r="EV37" s="98" t="n">
        <v>5.91817E-005</v>
      </c>
      <c r="EW37" s="98" t="n">
        <v>5.82581E-005</v>
      </c>
      <c r="EX37" s="98" t="n">
        <v>5.7349E-005</v>
      </c>
      <c r="EY37" s="98" t="n">
        <v>5.6454E-005</v>
      </c>
      <c r="EZ37" s="98" t="n">
        <v>5.5573E-005</v>
      </c>
      <c r="FA37" s="98" t="n">
        <v>5.47058E-005</v>
      </c>
      <c r="FB37" s="98" t="n">
        <v>5.38521E-005</v>
      </c>
      <c r="FC37" s="98" t="n">
        <v>5.30117E-005</v>
      </c>
      <c r="FD37" s="98" t="n">
        <v>5.21844E-005</v>
      </c>
      <c r="FE37" s="98" t="n">
        <v>5.13701E-005</v>
      </c>
      <c r="FF37" s="98" t="n">
        <v>5.05684E-005</v>
      </c>
      <c r="FG37" s="98" t="n">
        <v>4.97793E-005</v>
      </c>
      <c r="FH37" s="98" t="n">
        <v>4.90024E-005</v>
      </c>
      <c r="FI37" s="98" t="n">
        <v>4.82377E-005</v>
      </c>
      <c r="FJ37" s="98" t="n">
        <v>4.7485E-005</v>
      </c>
      <c r="FK37" s="98" t="n">
        <v>4.67439E-005</v>
      </c>
      <c r="FL37" s="98" t="n">
        <v>4.60145E-005</v>
      </c>
      <c r="FM37" s="98" t="n">
        <v>4.52964E-005</v>
      </c>
      <c r="FN37" s="98" t="n">
        <v>4.45895E-005</v>
      </c>
      <c r="FO37" s="98" t="n">
        <v>4.38937E-005</v>
      </c>
      <c r="FP37" s="98" t="n">
        <v>4.32087E-005</v>
      </c>
      <c r="FQ37" s="98" t="n">
        <v>4.25344E-005</v>
      </c>
    </row>
    <row r="38" customFormat="false" ht="15" hidden="false" customHeight="true" outlineLevel="0" collapsed="false">
      <c r="A38" s="97" t="n">
        <v>36</v>
      </c>
      <c r="B38" s="98" t="n">
        <v>0.0006448172</v>
      </c>
      <c r="C38" s="98" t="n">
        <v>0.0006344654</v>
      </c>
      <c r="D38" s="98" t="n">
        <v>0.0006242925</v>
      </c>
      <c r="E38" s="98" t="n">
        <v>0.0006142942</v>
      </c>
      <c r="F38" s="98" t="n">
        <v>0.0006044665</v>
      </c>
      <c r="G38" s="98" t="n">
        <v>0.0005948054</v>
      </c>
      <c r="H38" s="98" t="n">
        <v>0.0005853074</v>
      </c>
      <c r="I38" s="98" t="n">
        <v>0.0005759688</v>
      </c>
      <c r="J38" s="98" t="n">
        <v>0.0005667864</v>
      </c>
      <c r="K38" s="98" t="n">
        <v>0.0005577568</v>
      </c>
      <c r="L38" s="98" t="n">
        <v>0.0005488769</v>
      </c>
      <c r="M38" s="98" t="n">
        <v>0.0005401438</v>
      </c>
      <c r="N38" s="98" t="n">
        <v>0.0005315544</v>
      </c>
      <c r="O38" s="98" t="n">
        <v>0.000523106</v>
      </c>
      <c r="P38" s="98" t="n">
        <v>0.0005147958</v>
      </c>
      <c r="Q38" s="98" t="n">
        <v>0.0005066213</v>
      </c>
      <c r="R38" s="98" t="n">
        <v>0.0004985799</v>
      </c>
      <c r="S38" s="98" t="n">
        <v>0.0004906691</v>
      </c>
      <c r="T38" s="98" t="n">
        <v>0.0004828866</v>
      </c>
      <c r="U38" s="98" t="n">
        <v>0.00047523</v>
      </c>
      <c r="V38" s="98" t="n">
        <v>0.000467697</v>
      </c>
      <c r="W38" s="98" t="n">
        <v>0.0004602854</v>
      </c>
      <c r="X38" s="98" t="n">
        <v>0.0004529932</v>
      </c>
      <c r="Y38" s="98" t="n">
        <v>0.0004458181</v>
      </c>
      <c r="Z38" s="98" t="n">
        <v>0.0004387583</v>
      </c>
      <c r="AA38" s="98" t="n">
        <v>0.0004318116</v>
      </c>
      <c r="AB38" s="98" t="n">
        <v>0.0004249761</v>
      </c>
      <c r="AC38" s="98" t="n">
        <v>0.00041825</v>
      </c>
      <c r="AD38" s="98" t="n">
        <v>0.0004116314</v>
      </c>
      <c r="AE38" s="98" t="n">
        <v>0.0004051184</v>
      </c>
      <c r="AF38" s="98" t="n">
        <v>0.0003987094</v>
      </c>
      <c r="AG38" s="98" t="n">
        <v>0.0003924025</v>
      </c>
      <c r="AH38" s="98" t="n">
        <v>0.0003861961</v>
      </c>
      <c r="AI38" s="98" t="n">
        <v>0.0003800884</v>
      </c>
      <c r="AJ38" s="98" t="n">
        <v>0.000374078</v>
      </c>
      <c r="AK38" s="98" t="n">
        <v>0.0003681631</v>
      </c>
      <c r="AL38" s="98" t="n">
        <v>0.0003623422</v>
      </c>
      <c r="AM38" s="98" t="n">
        <v>0.0003566138</v>
      </c>
      <c r="AN38" s="98" t="n">
        <v>0.0003509763</v>
      </c>
      <c r="AO38" s="98" t="n">
        <v>0.0003454284</v>
      </c>
      <c r="AP38" s="98" t="n">
        <v>0.0003399684</v>
      </c>
      <c r="AQ38" s="98" t="n">
        <v>0.000334595</v>
      </c>
      <c r="AR38" s="98" t="n">
        <v>0.0003293068</v>
      </c>
      <c r="AS38" s="98" t="n">
        <v>0.0003241024</v>
      </c>
      <c r="AT38" s="98" t="n">
        <v>0.0003189805</v>
      </c>
      <c r="AU38" s="98" t="n">
        <v>0.0003139398</v>
      </c>
      <c r="AV38" s="98" t="n">
        <v>0.0003089788</v>
      </c>
      <c r="AW38" s="98" t="n">
        <v>0.0003040964</v>
      </c>
      <c r="AX38" s="98" t="n">
        <v>0.0002992914</v>
      </c>
      <c r="AY38" s="98" t="n">
        <v>0.0002945623</v>
      </c>
      <c r="AZ38" s="98" t="n">
        <v>0.0002899081</v>
      </c>
      <c r="BA38" s="98" t="n">
        <v>0.0002853276</v>
      </c>
      <c r="BB38" s="98" t="n">
        <v>0.0002808195</v>
      </c>
      <c r="BC38" s="98" t="n">
        <v>0.0002763828</v>
      </c>
      <c r="BD38" s="98" t="n">
        <v>0.0002720162</v>
      </c>
      <c r="BE38" s="98" t="n">
        <v>0.0002677186</v>
      </c>
      <c r="BF38" s="98" t="n">
        <v>0.0002634891</v>
      </c>
      <c r="BG38" s="98" t="n">
        <v>0.0002593264</v>
      </c>
      <c r="BH38" s="98" t="n">
        <v>0.0002552295</v>
      </c>
      <c r="BI38" s="98" t="n">
        <v>0.0002511974</v>
      </c>
      <c r="BJ38" s="98" t="n">
        <v>0.000247229</v>
      </c>
      <c r="BK38" s="98" t="n">
        <v>0.0002433234</v>
      </c>
      <c r="BL38" s="98" t="n">
        <v>0.0002394795</v>
      </c>
      <c r="BM38" s="98" t="n">
        <v>0.0002356964</v>
      </c>
      <c r="BN38" s="98" t="n">
        <v>0.000231973</v>
      </c>
      <c r="BO38" s="98" t="n">
        <v>0.0002283085</v>
      </c>
      <c r="BP38" s="98" t="n">
        <v>0.0002247019</v>
      </c>
      <c r="BQ38" s="98" t="n">
        <v>0.0002211523</v>
      </c>
      <c r="BR38" s="98" t="n">
        <v>0.0002176588</v>
      </c>
      <c r="BS38" s="98" t="n">
        <v>0.0002142204</v>
      </c>
      <c r="BT38" s="98" t="n">
        <v>0.0002108364</v>
      </c>
      <c r="BU38" s="98" t="n">
        <v>0.0002075059</v>
      </c>
      <c r="BV38" s="98" t="n">
        <v>0.000204228</v>
      </c>
      <c r="BW38" s="98" t="n">
        <v>0.0002010019</v>
      </c>
      <c r="BX38" s="98" t="n">
        <v>0.0001978268</v>
      </c>
      <c r="BY38" s="98" t="n">
        <v>0.0001947018</v>
      </c>
      <c r="BZ38" s="98" t="n">
        <v>0.0001916262</v>
      </c>
      <c r="CA38" s="98" t="n">
        <v>0.0001885992</v>
      </c>
      <c r="CB38" s="98" t="n">
        <v>0.00018562</v>
      </c>
      <c r="CC38" s="98" t="n">
        <v>0.0001826878</v>
      </c>
      <c r="CD38" s="98" t="n">
        <v>0.000179802</v>
      </c>
      <c r="CE38" s="98" t="n">
        <v>0.0001769618</v>
      </c>
      <c r="CF38" s="98" t="n">
        <v>0.0001741664</v>
      </c>
      <c r="CG38" s="98" t="n">
        <v>0.0001714152</v>
      </c>
      <c r="CH38" s="98" t="n">
        <v>0.0001687075</v>
      </c>
      <c r="CI38" s="98" t="n">
        <v>0.0001660425</v>
      </c>
      <c r="CJ38" s="98" t="n">
        <v>0.0001634197</v>
      </c>
      <c r="CK38" s="98" t="n">
        <v>0.0001608382</v>
      </c>
      <c r="CL38" s="98" t="n">
        <v>0.0001582976</v>
      </c>
      <c r="CM38" s="98" t="n">
        <v>0.000155797</v>
      </c>
      <c r="CN38" s="98" t="n">
        <v>0.000153336</v>
      </c>
      <c r="CO38" s="98" t="n">
        <v>0.0001509139</v>
      </c>
      <c r="CP38" s="98" t="n">
        <v>0.00014853</v>
      </c>
      <c r="CQ38" s="98" t="n">
        <v>0.0001461837</v>
      </c>
      <c r="CR38" s="98" t="n">
        <v>0.0001438746</v>
      </c>
      <c r="CS38" s="98" t="n">
        <v>0.0001416019</v>
      </c>
      <c r="CT38" s="98" t="n">
        <v>0.0001393651</v>
      </c>
      <c r="CU38" s="98" t="n">
        <v>0.0001371636</v>
      </c>
      <c r="CV38" s="98" t="n">
        <v>0.0001349969</v>
      </c>
      <c r="CW38" s="98" t="n">
        <v>0.0001328644</v>
      </c>
      <c r="CX38" s="98" t="n">
        <v>0.0001307657</v>
      </c>
      <c r="CY38" s="98" t="n">
        <v>0.0001287</v>
      </c>
      <c r="CZ38" s="98" t="n">
        <v>0.000126667</v>
      </c>
      <c r="DA38" s="98" t="n">
        <v>0.0001246661</v>
      </c>
      <c r="DB38" s="98" t="n">
        <v>0.0001226968</v>
      </c>
      <c r="DC38" s="98" t="n">
        <v>0.0001207587</v>
      </c>
      <c r="DD38" s="98" t="n">
        <v>0.0001188511</v>
      </c>
      <c r="DE38" s="98" t="n">
        <v>0.0001169737</v>
      </c>
      <c r="DF38" s="98" t="n">
        <v>0.0001151259</v>
      </c>
      <c r="DG38" s="98" t="n">
        <v>0.0001133073</v>
      </c>
      <c r="DH38" s="98" t="n">
        <v>0.0001115175</v>
      </c>
      <c r="DI38" s="98" t="n">
        <v>0.0001097559</v>
      </c>
      <c r="DJ38" s="98" t="n">
        <v>0.0001080221</v>
      </c>
      <c r="DK38" s="98" t="n">
        <v>0.0001063157</v>
      </c>
      <c r="DL38" s="98" t="n">
        <v>0.0001046363</v>
      </c>
      <c r="DM38" s="98" t="n">
        <v>0.0001029834</v>
      </c>
      <c r="DN38" s="98" t="n">
        <v>0.0001013566</v>
      </c>
      <c r="DO38" s="98" t="n">
        <v>9.97555E-005</v>
      </c>
      <c r="DP38" s="98" t="n">
        <v>9.81797E-005</v>
      </c>
      <c r="DQ38" s="98" t="n">
        <v>9.66288E-005</v>
      </c>
      <c r="DR38" s="98" t="n">
        <v>9.51024E-005</v>
      </c>
      <c r="DS38" s="98" t="n">
        <v>9.36001E-005</v>
      </c>
      <c r="DT38" s="98" t="n">
        <v>9.21215E-005</v>
      </c>
      <c r="DU38" s="98" t="n">
        <v>9.06663E-005</v>
      </c>
      <c r="DV38" s="98" t="n">
        <v>8.92341E-005</v>
      </c>
      <c r="DW38" s="98" t="n">
        <v>8.78245E-005</v>
      </c>
      <c r="DX38" s="98" t="n">
        <v>8.64372E-005</v>
      </c>
      <c r="DY38" s="98" t="n">
        <v>8.50717E-005</v>
      </c>
      <c r="DZ38" s="98" t="n">
        <v>8.37279E-005</v>
      </c>
      <c r="EA38" s="98" t="n">
        <v>8.24053E-005</v>
      </c>
      <c r="EB38" s="98" t="n">
        <v>8.11035E-005</v>
      </c>
      <c r="EC38" s="98" t="n">
        <v>7.98224E-005</v>
      </c>
      <c r="ED38" s="98" t="n">
        <v>7.85614E-005</v>
      </c>
      <c r="EE38" s="98" t="n">
        <v>7.73204E-005</v>
      </c>
      <c r="EF38" s="98" t="n">
        <v>7.6099E-005</v>
      </c>
      <c r="EG38" s="98" t="n">
        <v>7.48969E-005</v>
      </c>
      <c r="EH38" s="98" t="n">
        <v>7.37138E-005</v>
      </c>
      <c r="EI38" s="98" t="n">
        <v>7.25493E-005</v>
      </c>
      <c r="EJ38" s="98" t="n">
        <v>7.14033E-005</v>
      </c>
      <c r="EK38" s="98" t="n">
        <v>7.02753E-005</v>
      </c>
      <c r="EL38" s="98" t="n">
        <v>6.91652E-005</v>
      </c>
      <c r="EM38" s="98" t="n">
        <v>6.80726E-005</v>
      </c>
      <c r="EN38" s="98" t="n">
        <v>6.69973E-005</v>
      </c>
      <c r="EO38" s="98" t="n">
        <v>6.59389E-005</v>
      </c>
      <c r="EP38" s="98" t="n">
        <v>6.48973E-005</v>
      </c>
      <c r="EQ38" s="98" t="n">
        <v>6.38721E-005</v>
      </c>
      <c r="ER38" s="98" t="n">
        <v>6.28631E-005</v>
      </c>
      <c r="ES38" s="98" t="n">
        <v>6.18701E-005</v>
      </c>
      <c r="ET38" s="98" t="n">
        <v>6.08928E-005</v>
      </c>
      <c r="EU38" s="98" t="n">
        <v>5.99308E-005</v>
      </c>
      <c r="EV38" s="98" t="n">
        <v>5.89841E-005</v>
      </c>
      <c r="EW38" s="98" t="n">
        <v>5.80523E-005</v>
      </c>
      <c r="EX38" s="98" t="n">
        <v>5.71353E-005</v>
      </c>
      <c r="EY38" s="98" t="n">
        <v>5.62327E-005</v>
      </c>
      <c r="EZ38" s="98" t="n">
        <v>5.53444E-005</v>
      </c>
      <c r="FA38" s="98" t="n">
        <v>5.44702E-005</v>
      </c>
      <c r="FB38" s="98" t="n">
        <v>5.36097E-005</v>
      </c>
      <c r="FC38" s="98" t="n">
        <v>5.27628E-005</v>
      </c>
      <c r="FD38" s="98" t="n">
        <v>5.19293E-005</v>
      </c>
      <c r="FE38" s="98" t="n">
        <v>5.1109E-005</v>
      </c>
      <c r="FF38" s="98" t="n">
        <v>5.03016E-005</v>
      </c>
      <c r="FG38" s="98" t="n">
        <v>4.9507E-005</v>
      </c>
      <c r="FH38" s="98" t="n">
        <v>4.8725E-005</v>
      </c>
      <c r="FI38" s="98" t="n">
        <v>4.79553E-005</v>
      </c>
      <c r="FJ38" s="98" t="n">
        <v>4.71977E-005</v>
      </c>
      <c r="FK38" s="98" t="n">
        <v>4.64521E-005</v>
      </c>
      <c r="FL38" s="98" t="n">
        <v>4.57183E-005</v>
      </c>
      <c r="FM38" s="98" t="n">
        <v>4.49961E-005</v>
      </c>
      <c r="FN38" s="98" t="n">
        <v>4.42853E-005</v>
      </c>
      <c r="FO38" s="98" t="n">
        <v>4.35857E-005</v>
      </c>
      <c r="FP38" s="98" t="n">
        <v>4.28972E-005</v>
      </c>
      <c r="FQ38" s="98" t="n">
        <v>4.22196E-005</v>
      </c>
    </row>
    <row r="39" customFormat="false" ht="15" hidden="false" customHeight="true" outlineLevel="0" collapsed="false">
      <c r="A39" s="97" t="n">
        <v>37</v>
      </c>
      <c r="B39" s="98" t="n">
        <v>0.0006884587</v>
      </c>
      <c r="C39" s="98" t="n">
        <v>0.0006788193</v>
      </c>
      <c r="D39" s="98" t="n">
        <v>0.0006691947</v>
      </c>
      <c r="E39" s="98" t="n">
        <v>0.000659597</v>
      </c>
      <c r="F39" s="98" t="n">
        <v>0.0006500373</v>
      </c>
      <c r="G39" s="98" t="n">
        <v>0.0006405255</v>
      </c>
      <c r="H39" s="98" t="n">
        <v>0.0006310704</v>
      </c>
      <c r="I39" s="98" t="n">
        <v>0.0006216798</v>
      </c>
      <c r="J39" s="98" t="n">
        <v>0.0006123606</v>
      </c>
      <c r="K39" s="98" t="n">
        <v>0.000603119</v>
      </c>
      <c r="L39" s="98" t="n">
        <v>0.0005939605</v>
      </c>
      <c r="M39" s="98" t="n">
        <v>0.0005848896</v>
      </c>
      <c r="N39" s="98" t="n">
        <v>0.0005759106</v>
      </c>
      <c r="O39" s="98" t="n">
        <v>0.0005670269</v>
      </c>
      <c r="P39" s="98" t="n">
        <v>0.0005582417</v>
      </c>
      <c r="Q39" s="98" t="n">
        <v>0.0005495574</v>
      </c>
      <c r="R39" s="98" t="n">
        <v>0.0005409764</v>
      </c>
      <c r="S39" s="98" t="n">
        <v>0.0005325003</v>
      </c>
      <c r="T39" s="98" t="n">
        <v>0.0005241306</v>
      </c>
      <c r="U39" s="98" t="n">
        <v>0.0005158685</v>
      </c>
      <c r="V39" s="98" t="n">
        <v>0.0005077149</v>
      </c>
      <c r="W39" s="98" t="n">
        <v>0.0004996703</v>
      </c>
      <c r="X39" s="98" t="n">
        <v>0.0004917352</v>
      </c>
      <c r="Y39" s="98" t="n">
        <v>0.0004839097</v>
      </c>
      <c r="Z39" s="98" t="n">
        <v>0.0004761939</v>
      </c>
      <c r="AA39" s="98" t="n">
        <v>0.0004685876</v>
      </c>
      <c r="AB39" s="98" t="n">
        <v>0.0004610905</v>
      </c>
      <c r="AC39" s="98" t="n">
        <v>0.0004537022</v>
      </c>
      <c r="AD39" s="98" t="n">
        <v>0.0004464222</v>
      </c>
      <c r="AE39" s="98" t="n">
        <v>0.0004392497</v>
      </c>
      <c r="AF39" s="98" t="n">
        <v>0.0004321841</v>
      </c>
      <c r="AG39" s="98" t="n">
        <v>0.0004252245</v>
      </c>
      <c r="AH39" s="98" t="n">
        <v>0.0004183701</v>
      </c>
      <c r="AI39" s="98" t="n">
        <v>0.0004116199</v>
      </c>
      <c r="AJ39" s="98" t="n">
        <v>0.0004049729</v>
      </c>
      <c r="AK39" s="98" t="n">
        <v>0.000398428</v>
      </c>
      <c r="AL39" s="98" t="n">
        <v>0.0003919842</v>
      </c>
      <c r="AM39" s="98" t="n">
        <v>0.0003856403</v>
      </c>
      <c r="AN39" s="98" t="n">
        <v>0.0003793952</v>
      </c>
      <c r="AO39" s="98" t="n">
        <v>0.0003732476</v>
      </c>
      <c r="AP39" s="98" t="n">
        <v>0.0003671965</v>
      </c>
      <c r="AQ39" s="98" t="n">
        <v>0.0003612405</v>
      </c>
      <c r="AR39" s="98" t="n">
        <v>0.0003553785</v>
      </c>
      <c r="AS39" s="98" t="n">
        <v>0.0003496092</v>
      </c>
      <c r="AT39" s="98" t="n">
        <v>0.0003439314</v>
      </c>
      <c r="AU39" s="98" t="n">
        <v>0.0003383437</v>
      </c>
      <c r="AV39" s="98" t="n">
        <v>0.0003328451</v>
      </c>
      <c r="AW39" s="98" t="n">
        <v>0.0003274341</v>
      </c>
      <c r="AX39" s="98" t="n">
        <v>0.0003221096</v>
      </c>
      <c r="AY39" s="98" t="n">
        <v>0.0003168703</v>
      </c>
      <c r="AZ39" s="98" t="n">
        <v>0.0003117151</v>
      </c>
      <c r="BA39" s="98" t="n">
        <v>0.0003066425</v>
      </c>
      <c r="BB39" s="98" t="n">
        <v>0.0003016515</v>
      </c>
      <c r="BC39" s="98" t="n">
        <v>0.0002967408</v>
      </c>
      <c r="BD39" s="98" t="n">
        <v>0.0002919092</v>
      </c>
      <c r="BE39" s="98" t="n">
        <v>0.0002871554</v>
      </c>
      <c r="BF39" s="98" t="n">
        <v>0.0002824784</v>
      </c>
      <c r="BG39" s="98" t="n">
        <v>0.000277877</v>
      </c>
      <c r="BH39" s="98" t="n">
        <v>0.0002733499</v>
      </c>
      <c r="BI39" s="98" t="n">
        <v>0.000268896</v>
      </c>
      <c r="BJ39" s="98" t="n">
        <v>0.0002645143</v>
      </c>
      <c r="BK39" s="98" t="n">
        <v>0.0002602035</v>
      </c>
      <c r="BL39" s="98" t="n">
        <v>0.0002559625</v>
      </c>
      <c r="BM39" s="98" t="n">
        <v>0.0002517903</v>
      </c>
      <c r="BN39" s="98" t="n">
        <v>0.0002476858</v>
      </c>
      <c r="BO39" s="98" t="n">
        <v>0.0002436479</v>
      </c>
      <c r="BP39" s="98" t="n">
        <v>0.0002396756</v>
      </c>
      <c r="BQ39" s="98" t="n">
        <v>0.0002357678</v>
      </c>
      <c r="BR39" s="98" t="n">
        <v>0.0002319234</v>
      </c>
      <c r="BS39" s="98" t="n">
        <v>0.0002281416</v>
      </c>
      <c r="BT39" s="98" t="n">
        <v>0.0002244212</v>
      </c>
      <c r="BU39" s="98" t="n">
        <v>0.0002207613</v>
      </c>
      <c r="BV39" s="98" t="n">
        <v>0.000217161</v>
      </c>
      <c r="BW39" s="98" t="n">
        <v>0.0002136192</v>
      </c>
      <c r="BX39" s="98" t="n">
        <v>0.0002101351</v>
      </c>
      <c r="BY39" s="98" t="n">
        <v>0.0002067077</v>
      </c>
      <c r="BZ39" s="98" t="n">
        <v>0.0002033361</v>
      </c>
      <c r="CA39" s="98" t="n">
        <v>0.0002000193</v>
      </c>
      <c r="CB39" s="98" t="n">
        <v>0.0001967566</v>
      </c>
      <c r="CC39" s="98" t="n">
        <v>0.000193547</v>
      </c>
      <c r="CD39" s="98" t="n">
        <v>0.0001903898</v>
      </c>
      <c r="CE39" s="98" t="n">
        <v>0.0001872839</v>
      </c>
      <c r="CF39" s="98" t="n">
        <v>0.0001842287</v>
      </c>
      <c r="CG39" s="98" t="n">
        <v>0.0001812232</v>
      </c>
      <c r="CH39" s="98" t="n">
        <v>0.0001782667</v>
      </c>
      <c r="CI39" s="98" t="n">
        <v>0.0001753584</v>
      </c>
      <c r="CJ39" s="98" t="n">
        <v>0.0001724975</v>
      </c>
      <c r="CK39" s="98" t="n">
        <v>0.0001696833</v>
      </c>
      <c r="CL39" s="98" t="n">
        <v>0.0001669149</v>
      </c>
      <c r="CM39" s="98" t="n">
        <v>0.0001641916</v>
      </c>
      <c r="CN39" s="98" t="n">
        <v>0.0001615128</v>
      </c>
      <c r="CO39" s="98" t="n">
        <v>0.0001588776</v>
      </c>
      <c r="CP39" s="98" t="n">
        <v>0.0001562854</v>
      </c>
      <c r="CQ39" s="98" t="n">
        <v>0.0001537355</v>
      </c>
      <c r="CR39" s="98" t="n">
        <v>0.0001512271</v>
      </c>
      <c r="CS39" s="98" t="n">
        <v>0.0001487597</v>
      </c>
      <c r="CT39" s="98" t="n">
        <v>0.0001463325</v>
      </c>
      <c r="CU39" s="98" t="n">
        <v>0.0001439449</v>
      </c>
      <c r="CV39" s="98" t="n">
        <v>0.0001415962</v>
      </c>
      <c r="CW39" s="98" t="n">
        <v>0.0001392859</v>
      </c>
      <c r="CX39" s="98" t="n">
        <v>0.0001370132</v>
      </c>
      <c r="CY39" s="98" t="n">
        <v>0.0001347776</v>
      </c>
      <c r="CZ39" s="98" t="n">
        <v>0.0001325784</v>
      </c>
      <c r="DA39" s="98" t="n">
        <v>0.0001304152</v>
      </c>
      <c r="DB39" s="98" t="n">
        <v>0.0001282872</v>
      </c>
      <c r="DC39" s="98" t="n">
        <v>0.0001261939</v>
      </c>
      <c r="DD39" s="98" t="n">
        <v>0.0001241348</v>
      </c>
      <c r="DE39" s="98" t="n">
        <v>0.0001221093</v>
      </c>
      <c r="DF39" s="98" t="n">
        <v>0.0001201168</v>
      </c>
      <c r="DG39" s="98" t="n">
        <v>0.0001181569</v>
      </c>
      <c r="DH39" s="98" t="n">
        <v>0.0001162289</v>
      </c>
      <c r="DI39" s="98" t="n">
        <v>0.0001143323</v>
      </c>
      <c r="DJ39" s="98" t="n">
        <v>0.0001124667</v>
      </c>
      <c r="DK39" s="98" t="n">
        <v>0.0001106315</v>
      </c>
      <c r="DL39" s="98" t="n">
        <v>0.0001088263</v>
      </c>
      <c r="DM39" s="98" t="n">
        <v>0.0001070506</v>
      </c>
      <c r="DN39" s="98" t="n">
        <v>0.0001053038</v>
      </c>
      <c r="DO39" s="98" t="n">
        <v>0.0001035855</v>
      </c>
      <c r="DP39" s="98" t="n">
        <v>0.0001018952</v>
      </c>
      <c r="DQ39" s="98" t="n">
        <v>0.0001002325</v>
      </c>
      <c r="DR39" s="98" t="n">
        <v>9.85969E-005</v>
      </c>
      <c r="DS39" s="98" t="n">
        <v>9.69881E-005</v>
      </c>
      <c r="DT39" s="98" t="n">
        <v>9.54055E-005</v>
      </c>
      <c r="DU39" s="98" t="n">
        <v>9.38487E-005</v>
      </c>
      <c r="DV39" s="98" t="n">
        <v>9.23173E-005</v>
      </c>
      <c r="DW39" s="98" t="n">
        <v>9.08108E-005</v>
      </c>
      <c r="DX39" s="98" t="n">
        <v>8.9329E-005</v>
      </c>
      <c r="DY39" s="98" t="n">
        <v>8.78714E-005</v>
      </c>
      <c r="DZ39" s="98" t="n">
        <v>8.64375E-005</v>
      </c>
      <c r="EA39" s="98" t="n">
        <v>8.5027E-005</v>
      </c>
      <c r="EB39" s="98" t="n">
        <v>8.36396E-005</v>
      </c>
      <c r="EC39" s="98" t="n">
        <v>8.22747E-005</v>
      </c>
      <c r="ED39" s="98" t="n">
        <v>8.09322E-005</v>
      </c>
      <c r="EE39" s="98" t="n">
        <v>7.96116E-005</v>
      </c>
      <c r="EF39" s="98" t="n">
        <v>7.83125E-005</v>
      </c>
      <c r="EG39" s="98" t="n">
        <v>7.70346E-005</v>
      </c>
      <c r="EH39" s="98" t="n">
        <v>7.57775E-005</v>
      </c>
      <c r="EI39" s="98" t="n">
        <v>7.4541E-005</v>
      </c>
      <c r="EJ39" s="98" t="n">
        <v>7.33246E-005</v>
      </c>
      <c r="EK39" s="98" t="n">
        <v>7.21281E-005</v>
      </c>
      <c r="EL39" s="98" t="n">
        <v>7.09511E-005</v>
      </c>
      <c r="EM39" s="98" t="n">
        <v>6.97933E-005</v>
      </c>
      <c r="EN39" s="98" t="n">
        <v>6.86545E-005</v>
      </c>
      <c r="EO39" s="98" t="n">
        <v>6.75341E-005</v>
      </c>
      <c r="EP39" s="98" t="n">
        <v>6.64321E-005</v>
      </c>
      <c r="EQ39" s="98" t="n">
        <v>6.53481E-005</v>
      </c>
      <c r="ER39" s="98" t="n">
        <v>6.42817E-005</v>
      </c>
      <c r="ES39" s="98" t="n">
        <v>6.32328E-005</v>
      </c>
      <c r="ET39" s="98" t="n">
        <v>6.22009E-005</v>
      </c>
      <c r="EU39" s="98" t="n">
        <v>6.11859E-005</v>
      </c>
      <c r="EV39" s="98" t="n">
        <v>6.01875E-005</v>
      </c>
      <c r="EW39" s="98" t="n">
        <v>5.92053E-005</v>
      </c>
      <c r="EX39" s="98" t="n">
        <v>5.82392E-005</v>
      </c>
      <c r="EY39" s="98" t="n">
        <v>5.72889E-005</v>
      </c>
      <c r="EZ39" s="98" t="n">
        <v>5.6354E-005</v>
      </c>
      <c r="FA39" s="98" t="n">
        <v>5.54344E-005</v>
      </c>
      <c r="FB39" s="98" t="n">
        <v>5.45298E-005</v>
      </c>
      <c r="FC39" s="98" t="n">
        <v>5.364E-005</v>
      </c>
      <c r="FD39" s="98" t="n">
        <v>5.27647E-005</v>
      </c>
      <c r="FE39" s="98" t="n">
        <v>5.19037E-005</v>
      </c>
      <c r="FF39" s="98" t="n">
        <v>5.10567E-005</v>
      </c>
      <c r="FG39" s="98" t="n">
        <v>5.02236E-005</v>
      </c>
      <c r="FH39" s="98" t="n">
        <v>4.9404E-005</v>
      </c>
      <c r="FI39" s="98" t="n">
        <v>4.85978E-005</v>
      </c>
      <c r="FJ39" s="98" t="n">
        <v>4.78048E-005</v>
      </c>
      <c r="FK39" s="98" t="n">
        <v>4.70247E-005</v>
      </c>
      <c r="FL39" s="98" t="n">
        <v>4.62573E-005</v>
      </c>
      <c r="FM39" s="98" t="n">
        <v>4.55025E-005</v>
      </c>
      <c r="FN39" s="98" t="n">
        <v>4.476E-005</v>
      </c>
      <c r="FO39" s="98" t="n">
        <v>4.40296E-005</v>
      </c>
      <c r="FP39" s="98" t="n">
        <v>4.33111E-005</v>
      </c>
      <c r="FQ39" s="98" t="n">
        <v>4.26043E-005</v>
      </c>
    </row>
    <row r="40" customFormat="false" ht="15" hidden="false" customHeight="true" outlineLevel="0" collapsed="false">
      <c r="A40" s="97" t="n">
        <v>38</v>
      </c>
      <c r="B40" s="98" t="n">
        <v>0.0007289639</v>
      </c>
      <c r="C40" s="98" t="n">
        <v>0.0007193715</v>
      </c>
      <c r="D40" s="98" t="n">
        <v>0.0007097167</v>
      </c>
      <c r="E40" s="98" t="n">
        <v>0.0007000198</v>
      </c>
      <c r="F40" s="98" t="n">
        <v>0.0006902989</v>
      </c>
      <c r="G40" s="98" t="n">
        <v>0.0006805706</v>
      </c>
      <c r="H40" s="98" t="n">
        <v>0.0006708498</v>
      </c>
      <c r="I40" s="98" t="n">
        <v>0.0006611498</v>
      </c>
      <c r="J40" s="98" t="n">
        <v>0.0006514827</v>
      </c>
      <c r="K40" s="98" t="n">
        <v>0.0006418593</v>
      </c>
      <c r="L40" s="98" t="n">
        <v>0.0006322891</v>
      </c>
      <c r="M40" s="98" t="n">
        <v>0.0006227808</v>
      </c>
      <c r="N40" s="98" t="n">
        <v>0.0006133419</v>
      </c>
      <c r="O40" s="98" t="n">
        <v>0.0006039792</v>
      </c>
      <c r="P40" s="98" t="n">
        <v>0.0005946987</v>
      </c>
      <c r="Q40" s="98" t="n">
        <v>0.0005855054</v>
      </c>
      <c r="R40" s="98" t="n">
        <v>0.000576404</v>
      </c>
      <c r="S40" s="98" t="n">
        <v>0.0005673984</v>
      </c>
      <c r="T40" s="98" t="n">
        <v>0.000558492</v>
      </c>
      <c r="U40" s="98" t="n">
        <v>0.0005496876</v>
      </c>
      <c r="V40" s="98" t="n">
        <v>0.0005409877</v>
      </c>
      <c r="W40" s="98" t="n">
        <v>0.0005323943</v>
      </c>
      <c r="X40" s="98" t="n">
        <v>0.000523909</v>
      </c>
      <c r="Y40" s="98" t="n">
        <v>0.0005155332</v>
      </c>
      <c r="Z40" s="98" t="n">
        <v>0.0005072679</v>
      </c>
      <c r="AA40" s="98" t="n">
        <v>0.0004991139</v>
      </c>
      <c r="AB40" s="98" t="n">
        <v>0.0004910716</v>
      </c>
      <c r="AC40" s="98" t="n">
        <v>0.0004831413</v>
      </c>
      <c r="AD40" s="98" t="n">
        <v>0.0004753231</v>
      </c>
      <c r="AE40" s="98" t="n">
        <v>0.000467617</v>
      </c>
      <c r="AF40" s="98" t="n">
        <v>0.0004600226</v>
      </c>
      <c r="AG40" s="98" t="n">
        <v>0.0004525395</v>
      </c>
      <c r="AH40" s="98" t="n">
        <v>0.0004451673</v>
      </c>
      <c r="AI40" s="98" t="n">
        <v>0.0004379054</v>
      </c>
      <c r="AJ40" s="98" t="n">
        <v>0.0004307529</v>
      </c>
      <c r="AK40" s="98" t="n">
        <v>0.000423709</v>
      </c>
      <c r="AL40" s="98" t="n">
        <v>0.000416773</v>
      </c>
      <c r="AM40" s="98" t="n">
        <v>0.0004099437</v>
      </c>
      <c r="AN40" s="98" t="n">
        <v>0.0004032203</v>
      </c>
      <c r="AO40" s="98" t="n">
        <v>0.0003966015</v>
      </c>
      <c r="AP40" s="98" t="n">
        <v>0.0003900864</v>
      </c>
      <c r="AQ40" s="98" t="n">
        <v>0.0003836737</v>
      </c>
      <c r="AR40" s="98" t="n">
        <v>0.0003773622</v>
      </c>
      <c r="AS40" s="98" t="n">
        <v>0.0003711508</v>
      </c>
      <c r="AT40" s="98" t="n">
        <v>0.0003650382</v>
      </c>
      <c r="AU40" s="98" t="n">
        <v>0.0003590231</v>
      </c>
      <c r="AV40" s="98" t="n">
        <v>0.0003531043</v>
      </c>
      <c r="AW40" s="98" t="n">
        <v>0.0003472805</v>
      </c>
      <c r="AX40" s="98" t="n">
        <v>0.0003415504</v>
      </c>
      <c r="AY40" s="98" t="n">
        <v>0.0003359127</v>
      </c>
      <c r="AZ40" s="98" t="n">
        <v>0.0003303662</v>
      </c>
      <c r="BA40" s="98" t="n">
        <v>0.0003249094</v>
      </c>
      <c r="BB40" s="98" t="n">
        <v>0.0003195412</v>
      </c>
      <c r="BC40" s="98" t="n">
        <v>0.0003142603</v>
      </c>
      <c r="BD40" s="98" t="n">
        <v>0.0003090653</v>
      </c>
      <c r="BE40" s="98" t="n">
        <v>0.0003039549</v>
      </c>
      <c r="BF40" s="98" t="n">
        <v>0.000298928</v>
      </c>
      <c r="BG40" s="98" t="n">
        <v>0.0002939832</v>
      </c>
      <c r="BH40" s="98" t="n">
        <v>0.0002891193</v>
      </c>
      <c r="BI40" s="98" t="n">
        <v>0.0002843351</v>
      </c>
      <c r="BJ40" s="98" t="n">
        <v>0.0002796293</v>
      </c>
      <c r="BK40" s="98" t="n">
        <v>0.0002750007</v>
      </c>
      <c r="BL40" s="98" t="n">
        <v>0.0002704481</v>
      </c>
      <c r="BM40" s="98" t="n">
        <v>0.0002659703</v>
      </c>
      <c r="BN40" s="98" t="n">
        <v>0.0002615662</v>
      </c>
      <c r="BO40" s="98" t="n">
        <v>0.0002572345</v>
      </c>
      <c r="BP40" s="98" t="n">
        <v>0.0002529741</v>
      </c>
      <c r="BQ40" s="98" t="n">
        <v>0.0002487839</v>
      </c>
      <c r="BR40" s="98" t="n">
        <v>0.0002446627</v>
      </c>
      <c r="BS40" s="98" t="n">
        <v>0.0002406095</v>
      </c>
      <c r="BT40" s="98" t="n">
        <v>0.0002366232</v>
      </c>
      <c r="BU40" s="98" t="n">
        <v>0.0002327027</v>
      </c>
      <c r="BV40" s="98" t="n">
        <v>0.0002288468</v>
      </c>
      <c r="BW40" s="98" t="n">
        <v>0.0002250547</v>
      </c>
      <c r="BX40" s="98" t="n">
        <v>0.0002213252</v>
      </c>
      <c r="BY40" s="98" t="n">
        <v>0.0002176573</v>
      </c>
      <c r="BZ40" s="98" t="n">
        <v>0.00021405</v>
      </c>
      <c r="CA40" s="98" t="n">
        <v>0.0002105024</v>
      </c>
      <c r="CB40" s="98" t="n">
        <v>0.0002070134</v>
      </c>
      <c r="CC40" s="98" t="n">
        <v>0.0002035821</v>
      </c>
      <c r="CD40" s="98" t="n">
        <v>0.0002002076</v>
      </c>
      <c r="CE40" s="98" t="n">
        <v>0.0001968889</v>
      </c>
      <c r="CF40" s="98" t="n">
        <v>0.0001936252</v>
      </c>
      <c r="CG40" s="98" t="n">
        <v>0.0001904154</v>
      </c>
      <c r="CH40" s="98" t="n">
        <v>0.0001872588</v>
      </c>
      <c r="CI40" s="98" t="n">
        <v>0.0001841545</v>
      </c>
      <c r="CJ40" s="98" t="n">
        <v>0.0001811015</v>
      </c>
      <c r="CK40" s="98" t="n">
        <v>0.0001780991</v>
      </c>
      <c r="CL40" s="98" t="n">
        <v>0.0001751465</v>
      </c>
      <c r="CM40" s="98" t="n">
        <v>0.0001722427</v>
      </c>
      <c r="CN40" s="98" t="n">
        <v>0.000169387</v>
      </c>
      <c r="CO40" s="98" t="n">
        <v>0.0001665786</v>
      </c>
      <c r="CP40" s="98" t="n">
        <v>0.0001638168</v>
      </c>
      <c r="CQ40" s="98" t="n">
        <v>0.0001611007</v>
      </c>
      <c r="CR40" s="98" t="n">
        <v>0.0001584296</v>
      </c>
      <c r="CS40" s="98" t="n">
        <v>0.0001558028</v>
      </c>
      <c r="CT40" s="98" t="n">
        <v>0.0001532195</v>
      </c>
      <c r="CU40" s="98" t="n">
        <v>0.000150679</v>
      </c>
      <c r="CV40" s="98" t="n">
        <v>0.0001481806</v>
      </c>
      <c r="CW40" s="98" t="n">
        <v>0.0001457236</v>
      </c>
      <c r="CX40" s="98" t="n">
        <v>0.0001433073</v>
      </c>
      <c r="CY40" s="98" t="n">
        <v>0.0001409311</v>
      </c>
      <c r="CZ40" s="98" t="n">
        <v>0.0001385943</v>
      </c>
      <c r="DA40" s="98" t="n">
        <v>0.0001362962</v>
      </c>
      <c r="DB40" s="98" t="n">
        <v>0.0001340362</v>
      </c>
      <c r="DC40" s="98" t="n">
        <v>0.0001318136</v>
      </c>
      <c r="DD40" s="98" t="n">
        <v>0.0001296279</v>
      </c>
      <c r="DE40" s="98" t="n">
        <v>0.0001274784</v>
      </c>
      <c r="DF40" s="98" t="n">
        <v>0.0001253646</v>
      </c>
      <c r="DG40" s="98" t="n">
        <v>0.0001232858</v>
      </c>
      <c r="DH40" s="98" t="n">
        <v>0.0001212415</v>
      </c>
      <c r="DI40" s="98" t="n">
        <v>0.000119231</v>
      </c>
      <c r="DJ40" s="98" t="n">
        <v>0.0001172539</v>
      </c>
      <c r="DK40" s="98" t="n">
        <v>0.0001153096</v>
      </c>
      <c r="DL40" s="98" t="n">
        <v>0.0001133975</v>
      </c>
      <c r="DM40" s="98" t="n">
        <v>0.0001115171</v>
      </c>
      <c r="DN40" s="98" t="n">
        <v>0.0001096679</v>
      </c>
      <c r="DO40" s="98" t="n">
        <v>0.0001078493</v>
      </c>
      <c r="DP40" s="98" t="n">
        <v>0.0001060609</v>
      </c>
      <c r="DQ40" s="98" t="n">
        <v>0.0001043022</v>
      </c>
      <c r="DR40" s="98" t="n">
        <v>0.0001025726</v>
      </c>
      <c r="DS40" s="98" t="n">
        <v>0.0001008716</v>
      </c>
      <c r="DT40" s="98" t="n">
        <v>9.91989E-005</v>
      </c>
      <c r="DU40" s="98" t="n">
        <v>9.7554E-005</v>
      </c>
      <c r="DV40" s="98" t="n">
        <v>9.59363E-005</v>
      </c>
      <c r="DW40" s="98" t="n">
        <v>9.43454E-005</v>
      </c>
      <c r="DX40" s="98" t="n">
        <v>9.27809E-005</v>
      </c>
      <c r="DY40" s="98" t="n">
        <v>9.12423E-005</v>
      </c>
      <c r="DZ40" s="98" t="n">
        <v>8.97293E-005</v>
      </c>
      <c r="EA40" s="98" t="n">
        <v>8.82413E-005</v>
      </c>
      <c r="EB40" s="98" t="n">
        <v>8.6778E-005</v>
      </c>
      <c r="EC40" s="98" t="n">
        <v>8.5339E-005</v>
      </c>
      <c r="ED40" s="98" t="n">
        <v>8.39238E-005</v>
      </c>
      <c r="EE40" s="98" t="n">
        <v>8.25321E-005</v>
      </c>
      <c r="EF40" s="98" t="n">
        <v>8.11635E-005</v>
      </c>
      <c r="EG40" s="98" t="n">
        <v>7.98176E-005</v>
      </c>
      <c r="EH40" s="98" t="n">
        <v>7.8494E-005</v>
      </c>
      <c r="EI40" s="98" t="n">
        <v>7.71923E-005</v>
      </c>
      <c r="EJ40" s="98" t="n">
        <v>7.59122E-005</v>
      </c>
      <c r="EK40" s="98" t="n">
        <v>7.46534E-005</v>
      </c>
      <c r="EL40" s="98" t="n">
        <v>7.34154E-005</v>
      </c>
      <c r="EM40" s="98" t="n">
        <v>7.2198E-005</v>
      </c>
      <c r="EN40" s="98" t="n">
        <v>7.10007E-005</v>
      </c>
      <c r="EO40" s="98" t="n">
        <v>6.98233E-005</v>
      </c>
      <c r="EP40" s="98" t="n">
        <v>6.86654E-005</v>
      </c>
      <c r="EQ40" s="98" t="n">
        <v>6.75267E-005</v>
      </c>
      <c r="ER40" s="98" t="n">
        <v>6.64069E-005</v>
      </c>
      <c r="ES40" s="98" t="n">
        <v>6.53057E-005</v>
      </c>
      <c r="ET40" s="98" t="n">
        <v>6.42227E-005</v>
      </c>
      <c r="EU40" s="98" t="n">
        <v>6.31577E-005</v>
      </c>
      <c r="EV40" s="98" t="n">
        <v>6.21104E-005</v>
      </c>
      <c r="EW40" s="98" t="n">
        <v>6.10804E-005</v>
      </c>
      <c r="EX40" s="98" t="n">
        <v>6.00675E-005</v>
      </c>
      <c r="EY40" s="98" t="n">
        <v>5.90714E-005</v>
      </c>
      <c r="EZ40" s="98" t="n">
        <v>5.80918E-005</v>
      </c>
      <c r="FA40" s="98" t="n">
        <v>5.71284E-005</v>
      </c>
      <c r="FB40" s="98" t="n">
        <v>5.61811E-005</v>
      </c>
      <c r="FC40" s="98" t="n">
        <v>5.52494E-005</v>
      </c>
      <c r="FD40" s="98" t="n">
        <v>5.43332E-005</v>
      </c>
      <c r="FE40" s="98" t="n">
        <v>5.34322E-005</v>
      </c>
      <c r="FF40" s="98" t="n">
        <v>5.25461E-005</v>
      </c>
      <c r="FG40" s="98" t="n">
        <v>5.16747E-005</v>
      </c>
      <c r="FH40" s="98" t="n">
        <v>5.08178E-005</v>
      </c>
      <c r="FI40" s="98" t="n">
        <v>4.99751E-005</v>
      </c>
      <c r="FJ40" s="98" t="n">
        <v>4.91463E-005</v>
      </c>
      <c r="FK40" s="98" t="n">
        <v>4.83313E-005</v>
      </c>
      <c r="FL40" s="98" t="n">
        <v>4.75298E-005</v>
      </c>
      <c r="FM40" s="98" t="n">
        <v>4.67416E-005</v>
      </c>
      <c r="FN40" s="98" t="n">
        <v>4.59665E-005</v>
      </c>
      <c r="FO40" s="98" t="n">
        <v>4.52042E-005</v>
      </c>
      <c r="FP40" s="98" t="n">
        <v>4.44546E-005</v>
      </c>
      <c r="FQ40" s="98" t="n">
        <v>4.37174E-005</v>
      </c>
    </row>
    <row r="41" customFormat="false" ht="15" hidden="false" customHeight="true" outlineLevel="0" collapsed="false">
      <c r="A41" s="97" t="n">
        <v>39</v>
      </c>
      <c r="B41" s="98" t="n">
        <v>0.0007960009</v>
      </c>
      <c r="C41" s="98" t="n">
        <v>0.0007863338</v>
      </c>
      <c r="D41" s="98" t="n">
        <v>0.0007765078</v>
      </c>
      <c r="E41" s="98" t="n">
        <v>0.0007665528</v>
      </c>
      <c r="F41" s="98" t="n">
        <v>0.0007564958</v>
      </c>
      <c r="G41" s="98" t="n">
        <v>0.0007463616</v>
      </c>
      <c r="H41" s="98" t="n">
        <v>0.0007361726</v>
      </c>
      <c r="I41" s="98" t="n">
        <v>0.0007259493</v>
      </c>
      <c r="J41" s="98" t="n">
        <v>0.0007157099</v>
      </c>
      <c r="K41" s="98" t="n">
        <v>0.0007054712</v>
      </c>
      <c r="L41" s="98" t="n">
        <v>0.0006952482</v>
      </c>
      <c r="M41" s="98" t="n">
        <v>0.0006850542</v>
      </c>
      <c r="N41" s="98" t="n">
        <v>0.0006749013</v>
      </c>
      <c r="O41" s="98" t="n">
        <v>0.0006648003</v>
      </c>
      <c r="P41" s="98" t="n">
        <v>0.0006547609</v>
      </c>
      <c r="Q41" s="98" t="n">
        <v>0.0006447916</v>
      </c>
      <c r="R41" s="98" t="n">
        <v>0.0006348999</v>
      </c>
      <c r="S41" s="98" t="n">
        <v>0.0006250926</v>
      </c>
      <c r="T41" s="98" t="n">
        <v>0.0006153755</v>
      </c>
      <c r="U41" s="98" t="n">
        <v>0.0006057537</v>
      </c>
      <c r="V41" s="98" t="n">
        <v>0.0005962317</v>
      </c>
      <c r="W41" s="98" t="n">
        <v>0.0005868134</v>
      </c>
      <c r="X41" s="98" t="n">
        <v>0.000577502</v>
      </c>
      <c r="Y41" s="98" t="n">
        <v>0.0005683004</v>
      </c>
      <c r="Z41" s="98" t="n">
        <v>0.0005592108</v>
      </c>
      <c r="AA41" s="98" t="n">
        <v>0.0005502352</v>
      </c>
      <c r="AB41" s="98" t="n">
        <v>0.0005413751</v>
      </c>
      <c r="AC41" s="98" t="n">
        <v>0.0005326318</v>
      </c>
      <c r="AD41" s="98" t="n">
        <v>0.0005240061</v>
      </c>
      <c r="AE41" s="98" t="n">
        <v>0.0005154987</v>
      </c>
      <c r="AF41" s="98" t="n">
        <v>0.00050711</v>
      </c>
      <c r="AG41" s="98" t="n">
        <v>0.0004988401</v>
      </c>
      <c r="AH41" s="98" t="n">
        <v>0.0004906891</v>
      </c>
      <c r="AI41" s="98" t="n">
        <v>0.0004826566</v>
      </c>
      <c r="AJ41" s="98" t="n">
        <v>0.0004747424</v>
      </c>
      <c r="AK41" s="98" t="n">
        <v>0.000466946</v>
      </c>
      <c r="AL41" s="98" t="n">
        <v>0.0004592666</v>
      </c>
      <c r="AM41" s="98" t="n">
        <v>0.0004517036</v>
      </c>
      <c r="AN41" s="98" t="n">
        <v>0.0004442561</v>
      </c>
      <c r="AO41" s="98" t="n">
        <v>0.0004369232</v>
      </c>
      <c r="AP41" s="98" t="n">
        <v>0.000429704</v>
      </c>
      <c r="AQ41" s="98" t="n">
        <v>0.0004225972</v>
      </c>
      <c r="AR41" s="98" t="n">
        <v>0.0004156018</v>
      </c>
      <c r="AS41" s="98" t="n">
        <v>0.0004087167</v>
      </c>
      <c r="AT41" s="98" t="n">
        <v>0.0004019405</v>
      </c>
      <c r="AU41" s="98" t="n">
        <v>0.0003952721</v>
      </c>
      <c r="AV41" s="98" t="n">
        <v>0.0003887101</v>
      </c>
      <c r="AW41" s="98" t="n">
        <v>0.0003822533</v>
      </c>
      <c r="AX41" s="98" t="n">
        <v>0.0003759003</v>
      </c>
      <c r="AY41" s="98" t="n">
        <v>0.0003696497</v>
      </c>
      <c r="AZ41" s="98" t="n">
        <v>0.0003635002</v>
      </c>
      <c r="BA41" s="98" t="n">
        <v>0.0003574504</v>
      </c>
      <c r="BB41" s="98" t="n">
        <v>0.000351499</v>
      </c>
      <c r="BC41" s="98" t="n">
        <v>0.0003456445</v>
      </c>
      <c r="BD41" s="98" t="n">
        <v>0.0003398856</v>
      </c>
      <c r="BE41" s="98" t="n">
        <v>0.0003342208</v>
      </c>
      <c r="BF41" s="98" t="n">
        <v>0.0003286489</v>
      </c>
      <c r="BG41" s="98" t="n">
        <v>0.0003231684</v>
      </c>
      <c r="BH41" s="98" t="n">
        <v>0.000317778</v>
      </c>
      <c r="BI41" s="98" t="n">
        <v>0.0003124763</v>
      </c>
      <c r="BJ41" s="98" t="n">
        <v>0.0003072619</v>
      </c>
      <c r="BK41" s="98" t="n">
        <v>0.0003021336</v>
      </c>
      <c r="BL41" s="98" t="n">
        <v>0.00029709</v>
      </c>
      <c r="BM41" s="98" t="n">
        <v>0.0002921297</v>
      </c>
      <c r="BN41" s="98" t="n">
        <v>0.0002872515</v>
      </c>
      <c r="BO41" s="98" t="n">
        <v>0.0002824541</v>
      </c>
      <c r="BP41" s="98" t="n">
        <v>0.0002777362</v>
      </c>
      <c r="BQ41" s="98" t="n">
        <v>0.0002730965</v>
      </c>
      <c r="BR41" s="98" t="n">
        <v>0.0002685339</v>
      </c>
      <c r="BS41" s="98" t="n">
        <v>0.000264047</v>
      </c>
      <c r="BT41" s="98" t="n">
        <v>0.0002596346</v>
      </c>
      <c r="BU41" s="98" t="n">
        <v>0.0002552956</v>
      </c>
      <c r="BV41" s="98" t="n">
        <v>0.0002510288</v>
      </c>
      <c r="BW41" s="98" t="n">
        <v>0.0002468329</v>
      </c>
      <c r="BX41" s="98" t="n">
        <v>0.000242707</v>
      </c>
      <c r="BY41" s="98" t="n">
        <v>0.0002386497</v>
      </c>
      <c r="BZ41" s="98" t="n">
        <v>0.00023466</v>
      </c>
      <c r="CA41" s="98" t="n">
        <v>0.0002307368</v>
      </c>
      <c r="CB41" s="98" t="n">
        <v>0.0002268789</v>
      </c>
      <c r="CC41" s="98" t="n">
        <v>0.0002230854</v>
      </c>
      <c r="CD41" s="98" t="n">
        <v>0.0002193552</v>
      </c>
      <c r="CE41" s="98" t="n">
        <v>0.0002156872</v>
      </c>
      <c r="CF41" s="98" t="n">
        <v>0.0002120804</v>
      </c>
      <c r="CG41" s="98" t="n">
        <v>0.0002085337</v>
      </c>
      <c r="CH41" s="98" t="n">
        <v>0.0002050463</v>
      </c>
      <c r="CI41" s="98" t="n">
        <v>0.0002016171</v>
      </c>
      <c r="CJ41" s="98" t="n">
        <v>0.0001982452</v>
      </c>
      <c r="CK41" s="98" t="n">
        <v>0.0001949295</v>
      </c>
      <c r="CL41" s="98" t="n">
        <v>0.0001916693</v>
      </c>
      <c r="CM41" s="98" t="n">
        <v>0.0001884635</v>
      </c>
      <c r="CN41" s="98" t="n">
        <v>0.0001853112</v>
      </c>
      <c r="CO41" s="98" t="n">
        <v>0.0001822116</v>
      </c>
      <c r="CP41" s="98" t="n">
        <v>0.0001791638</v>
      </c>
      <c r="CQ41" s="98" t="n">
        <v>0.000176167</v>
      </c>
      <c r="CR41" s="98" t="n">
        <v>0.0001732202</v>
      </c>
      <c r="CS41" s="98" t="n">
        <v>0.0001703227</v>
      </c>
      <c r="CT41" s="98" t="n">
        <v>0.0001674736</v>
      </c>
      <c r="CU41" s="98" t="n">
        <v>0.0001646721</v>
      </c>
      <c r="CV41" s="98" t="n">
        <v>0.0001619174</v>
      </c>
      <c r="CW41" s="98" t="n">
        <v>0.0001592088</v>
      </c>
      <c r="CX41" s="98" t="n">
        <v>0.0001565455</v>
      </c>
      <c r="CY41" s="98" t="n">
        <v>0.0001539268</v>
      </c>
      <c r="CZ41" s="98" t="n">
        <v>0.0001513518</v>
      </c>
      <c r="DA41" s="98" t="n">
        <v>0.0001488198</v>
      </c>
      <c r="DB41" s="98" t="n">
        <v>0.0001463302</v>
      </c>
      <c r="DC41" s="98" t="n">
        <v>0.0001438823</v>
      </c>
      <c r="DD41" s="98" t="n">
        <v>0.0001414752</v>
      </c>
      <c r="DE41" s="98" t="n">
        <v>0.0001391085</v>
      </c>
      <c r="DF41" s="98" t="n">
        <v>0.0001367813</v>
      </c>
      <c r="DG41" s="98" t="n">
        <v>0.000134493</v>
      </c>
      <c r="DH41" s="98" t="n">
        <v>0.000132243</v>
      </c>
      <c r="DI41" s="98" t="n">
        <v>0.0001300306</v>
      </c>
      <c r="DJ41" s="98" t="n">
        <v>0.0001278552</v>
      </c>
      <c r="DK41" s="98" t="n">
        <v>0.0001257162</v>
      </c>
      <c r="DL41" s="98" t="n">
        <v>0.000123613</v>
      </c>
      <c r="DM41" s="98" t="n">
        <v>0.000121545</v>
      </c>
      <c r="DN41" s="98" t="n">
        <v>0.0001195116</v>
      </c>
      <c r="DO41" s="98" t="n">
        <v>0.0001175121</v>
      </c>
      <c r="DP41" s="98" t="n">
        <v>0.0001155461</v>
      </c>
      <c r="DQ41" s="98" t="n">
        <v>0.000113613</v>
      </c>
      <c r="DR41" s="98" t="n">
        <v>0.0001117123</v>
      </c>
      <c r="DS41" s="98" t="n">
        <v>0.0001098433</v>
      </c>
      <c r="DT41" s="98" t="n">
        <v>0.0001080056</v>
      </c>
      <c r="DU41" s="98" t="n">
        <v>0.0001061987</v>
      </c>
      <c r="DV41" s="98" t="n">
        <v>0.0001044219</v>
      </c>
      <c r="DW41" s="98" t="n">
        <v>0.0001026749</v>
      </c>
      <c r="DX41" s="98" t="n">
        <v>0.0001009571</v>
      </c>
      <c r="DY41" s="98" t="n">
        <v>9.92681E-005</v>
      </c>
      <c r="DZ41" s="98" t="n">
        <v>9.76073E-005</v>
      </c>
      <c r="EA41" s="98" t="n">
        <v>9.59743E-005</v>
      </c>
      <c r="EB41" s="98" t="n">
        <v>9.43686E-005</v>
      </c>
      <c r="EC41" s="98" t="n">
        <v>9.27897E-005</v>
      </c>
      <c r="ED41" s="98" t="n">
        <v>9.12373E-005</v>
      </c>
      <c r="EE41" s="98" t="n">
        <v>8.97109E-005</v>
      </c>
      <c r="EF41" s="98" t="n">
        <v>8.82099E-005</v>
      </c>
      <c r="EG41" s="98" t="n">
        <v>8.67341E-005</v>
      </c>
      <c r="EH41" s="98" t="n">
        <v>8.5283E-005</v>
      </c>
      <c r="EI41" s="98" t="n">
        <v>8.38562E-005</v>
      </c>
      <c r="EJ41" s="98" t="n">
        <v>8.24532E-005</v>
      </c>
      <c r="EK41" s="98" t="n">
        <v>8.10737E-005</v>
      </c>
      <c r="EL41" s="98" t="n">
        <v>7.97173E-005</v>
      </c>
      <c r="EM41" s="98" t="n">
        <v>7.83836E-005</v>
      </c>
      <c r="EN41" s="98" t="n">
        <v>7.70722E-005</v>
      </c>
      <c r="EO41" s="98" t="n">
        <v>7.57827E-005</v>
      </c>
      <c r="EP41" s="98" t="n">
        <v>7.45148E-005</v>
      </c>
      <c r="EQ41" s="98" t="n">
        <v>7.32681E-005</v>
      </c>
      <c r="ER41" s="98" t="n">
        <v>7.20423E-005</v>
      </c>
      <c r="ES41" s="98" t="n">
        <v>7.08369E-005</v>
      </c>
      <c r="ET41" s="98" t="n">
        <v>6.96518E-005</v>
      </c>
      <c r="EU41" s="98" t="n">
        <v>6.84864E-005</v>
      </c>
      <c r="EV41" s="98" t="n">
        <v>6.73406E-005</v>
      </c>
      <c r="EW41" s="98" t="n">
        <v>6.62139E-005</v>
      </c>
      <c r="EX41" s="98" t="n">
        <v>6.51061E-005</v>
      </c>
      <c r="EY41" s="98" t="n">
        <v>6.40168E-005</v>
      </c>
      <c r="EZ41" s="98" t="n">
        <v>6.29458E-005</v>
      </c>
      <c r="FA41" s="98" t="n">
        <v>6.18926E-005</v>
      </c>
      <c r="FB41" s="98" t="n">
        <v>6.08571E-005</v>
      </c>
      <c r="FC41" s="98" t="n">
        <v>5.98389E-005</v>
      </c>
      <c r="FD41" s="98" t="n">
        <v>5.88378E-005</v>
      </c>
      <c r="FE41" s="98" t="n">
        <v>5.78534E-005</v>
      </c>
      <c r="FF41" s="98" t="n">
        <v>5.68854E-005</v>
      </c>
      <c r="FG41" s="98" t="n">
        <v>5.59337E-005</v>
      </c>
      <c r="FH41" s="98" t="n">
        <v>5.49978E-005</v>
      </c>
      <c r="FI41" s="98" t="n">
        <v>5.40777E-005</v>
      </c>
      <c r="FJ41" s="98" t="n">
        <v>5.31729E-005</v>
      </c>
      <c r="FK41" s="98" t="n">
        <v>5.22833E-005</v>
      </c>
      <c r="FL41" s="98" t="n">
        <v>5.14085E-005</v>
      </c>
      <c r="FM41" s="98" t="n">
        <v>5.05484E-005</v>
      </c>
      <c r="FN41" s="98" t="n">
        <v>4.97027E-005</v>
      </c>
      <c r="FO41" s="98" t="n">
        <v>4.88711E-005</v>
      </c>
      <c r="FP41" s="98" t="n">
        <v>4.80534E-005</v>
      </c>
      <c r="FQ41" s="98" t="n">
        <v>4.72495E-005</v>
      </c>
    </row>
    <row r="42" customFormat="false" ht="15" hidden="false" customHeight="true" outlineLevel="0" collapsed="false">
      <c r="A42" s="97" t="n">
        <v>40</v>
      </c>
      <c r="B42" s="98" t="n">
        <v>0.0008690168</v>
      </c>
      <c r="C42" s="98" t="n">
        <v>0.0008559592</v>
      </c>
      <c r="D42" s="98" t="n">
        <v>0.0008429603</v>
      </c>
      <c r="E42" s="98" t="n">
        <v>0.0008300338</v>
      </c>
      <c r="F42" s="98" t="n">
        <v>0.0008171918</v>
      </c>
      <c r="G42" s="98" t="n">
        <v>0.0008044452</v>
      </c>
      <c r="H42" s="98" t="n">
        <v>0.0007918035</v>
      </c>
      <c r="I42" s="98" t="n">
        <v>0.0007792751</v>
      </c>
      <c r="J42" s="98" t="n">
        <v>0.0007668673</v>
      </c>
      <c r="K42" s="98" t="n">
        <v>0.0007545866</v>
      </c>
      <c r="L42" s="98" t="n">
        <v>0.0007424385</v>
      </c>
      <c r="M42" s="98" t="n">
        <v>0.0007304277</v>
      </c>
      <c r="N42" s="98" t="n">
        <v>0.0007185583</v>
      </c>
      <c r="O42" s="98" t="n">
        <v>0.0007068338</v>
      </c>
      <c r="P42" s="98" t="n">
        <v>0.0006952569</v>
      </c>
      <c r="Q42" s="98" t="n">
        <v>0.00068383</v>
      </c>
      <c r="R42" s="98" t="n">
        <v>0.0006725549</v>
      </c>
      <c r="S42" s="98" t="n">
        <v>0.0006614329</v>
      </c>
      <c r="T42" s="98" t="n">
        <v>0.0006504652</v>
      </c>
      <c r="U42" s="98" t="n">
        <v>0.0006396523</v>
      </c>
      <c r="V42" s="98" t="n">
        <v>0.0006289947</v>
      </c>
      <c r="W42" s="98" t="n">
        <v>0.0006184924</v>
      </c>
      <c r="X42" s="98" t="n">
        <v>0.0006081452</v>
      </c>
      <c r="Y42" s="98" t="n">
        <v>0.0005979528</v>
      </c>
      <c r="Z42" s="98" t="n">
        <v>0.0005879145</v>
      </c>
      <c r="AA42" s="98" t="n">
        <v>0.0005780296</v>
      </c>
      <c r="AB42" s="98" t="n">
        <v>0.0005682971</v>
      </c>
      <c r="AC42" s="98" t="n">
        <v>0.000558716</v>
      </c>
      <c r="AD42" s="98" t="n">
        <v>0.0005492851</v>
      </c>
      <c r="AE42" s="98" t="n">
        <v>0.0005400031</v>
      </c>
      <c r="AF42" s="98" t="n">
        <v>0.0005308686</v>
      </c>
      <c r="AG42" s="98" t="n">
        <v>0.0005218802</v>
      </c>
      <c r="AH42" s="98" t="n">
        <v>0.0005130362</v>
      </c>
      <c r="AI42" s="98" t="n">
        <v>0.0005043351</v>
      </c>
      <c r="AJ42" s="98" t="n">
        <v>0.0004957752</v>
      </c>
      <c r="AK42" s="98" t="n">
        <v>0.0004873547</v>
      </c>
      <c r="AL42" s="98" t="n">
        <v>0.0004790721</v>
      </c>
      <c r="AM42" s="98" t="n">
        <v>0.0004709255</v>
      </c>
      <c r="AN42" s="98" t="n">
        <v>0.0004629131</v>
      </c>
      <c r="AO42" s="98" t="n">
        <v>0.000455033</v>
      </c>
      <c r="AP42" s="98" t="n">
        <v>0.0004472836</v>
      </c>
      <c r="AQ42" s="98" t="n">
        <v>0.0004396629</v>
      </c>
      <c r="AR42" s="98" t="n">
        <v>0.000432169</v>
      </c>
      <c r="AS42" s="98" t="n">
        <v>0.0004248003</v>
      </c>
      <c r="AT42" s="98" t="n">
        <v>0.0004175547</v>
      </c>
      <c r="AU42" s="98" t="n">
        <v>0.0004104306</v>
      </c>
      <c r="AV42" s="98" t="n">
        <v>0.0004034259</v>
      </c>
      <c r="AW42" s="98" t="n">
        <v>0.000396539</v>
      </c>
      <c r="AX42" s="98" t="n">
        <v>0.000389768</v>
      </c>
      <c r="AY42" s="98" t="n">
        <v>0.0003831112</v>
      </c>
      <c r="AZ42" s="98" t="n">
        <v>0.0003765666</v>
      </c>
      <c r="BA42" s="98" t="n">
        <v>0.0003701326</v>
      </c>
      <c r="BB42" s="98" t="n">
        <v>0.0003638074</v>
      </c>
      <c r="BC42" s="98" t="n">
        <v>0.0003575893</v>
      </c>
      <c r="BD42" s="98" t="n">
        <v>0.0003514765</v>
      </c>
      <c r="BE42" s="98" t="n">
        <v>0.0003454674</v>
      </c>
      <c r="BF42" s="98" t="n">
        <v>0.0003395603</v>
      </c>
      <c r="BG42" s="98" t="n">
        <v>0.0003337534</v>
      </c>
      <c r="BH42" s="98" t="n">
        <v>0.0003280452</v>
      </c>
      <c r="BI42" s="98" t="n">
        <v>0.0003224341</v>
      </c>
      <c r="BJ42" s="98" t="n">
        <v>0.0003169184</v>
      </c>
      <c r="BK42" s="98" t="n">
        <v>0.0003114966</v>
      </c>
      <c r="BL42" s="98" t="n">
        <v>0.0003061671</v>
      </c>
      <c r="BM42" s="98" t="n">
        <v>0.0003009285</v>
      </c>
      <c r="BN42" s="98" t="n">
        <v>0.000295779</v>
      </c>
      <c r="BO42" s="98" t="n">
        <v>0.0002907174</v>
      </c>
      <c r="BP42" s="98" t="n">
        <v>0.0002857421</v>
      </c>
      <c r="BQ42" s="98" t="n">
        <v>0.0002808517</v>
      </c>
      <c r="BR42" s="98" t="n">
        <v>0.0002760447</v>
      </c>
      <c r="BS42" s="98" t="n">
        <v>0.0002713198</v>
      </c>
      <c r="BT42" s="98" t="n">
        <v>0.0002666755</v>
      </c>
      <c r="BU42" s="98" t="n">
        <v>0.0002621106</v>
      </c>
      <c r="BV42" s="98" t="n">
        <v>0.0002576236</v>
      </c>
      <c r="BW42" s="98" t="n">
        <v>0.0002532133</v>
      </c>
      <c r="BX42" s="98" t="n">
        <v>0.0002488783</v>
      </c>
      <c r="BY42" s="98" t="n">
        <v>0.0002446175</v>
      </c>
      <c r="BZ42" s="98" t="n">
        <v>0.0002404294</v>
      </c>
      <c r="CA42" s="98" t="n">
        <v>0.000236313</v>
      </c>
      <c r="CB42" s="98" t="n">
        <v>0.0002322669</v>
      </c>
      <c r="CC42" s="98" t="n">
        <v>0.00022829</v>
      </c>
      <c r="CD42" s="98" t="n">
        <v>0.0002243812</v>
      </c>
      <c r="CE42" s="98" t="n">
        <v>0.0002205392</v>
      </c>
      <c r="CF42" s="98" t="n">
        <v>0.0002167629</v>
      </c>
      <c r="CG42" s="98" t="n">
        <v>0.0002130512</v>
      </c>
      <c r="CH42" s="98" t="n">
        <v>0.000209403</v>
      </c>
      <c r="CI42" s="98" t="n">
        <v>0.0002058172</v>
      </c>
      <c r="CJ42" s="98" t="n">
        <v>0.0002022928</v>
      </c>
      <c r="CK42" s="98" t="n">
        <v>0.0001988287</v>
      </c>
      <c r="CL42" s="98" t="n">
        <v>0.0001954238</v>
      </c>
      <c r="CM42" s="98" t="n">
        <v>0.0001920773</v>
      </c>
      <c r="CN42" s="98" t="n">
        <v>0.000188788</v>
      </c>
      <c r="CO42" s="98" t="n">
        <v>0.000185555</v>
      </c>
      <c r="CP42" s="98" t="n">
        <v>0.0001823774</v>
      </c>
      <c r="CQ42" s="98" t="n">
        <v>0.0001792541</v>
      </c>
      <c r="CR42" s="98" t="n">
        <v>0.0001761843</v>
      </c>
      <c r="CS42" s="98" t="n">
        <v>0.0001731671</v>
      </c>
      <c r="CT42" s="98" t="n">
        <v>0.0001702015</v>
      </c>
      <c r="CU42" s="98" t="n">
        <v>0.0001672866</v>
      </c>
      <c r="CV42" s="98" t="n">
        <v>0.0001644217</v>
      </c>
      <c r="CW42" s="98" t="n">
        <v>0.0001616058</v>
      </c>
      <c r="CX42" s="98" t="n">
        <v>0.0001588382</v>
      </c>
      <c r="CY42" s="98" t="n">
        <v>0.0001561179</v>
      </c>
      <c r="CZ42" s="98" t="n">
        <v>0.0001534442</v>
      </c>
      <c r="DA42" s="98" t="n">
        <v>0.0001508163</v>
      </c>
      <c r="DB42" s="98" t="n">
        <v>0.0001482333</v>
      </c>
      <c r="DC42" s="98" t="n">
        <v>0.0001456946</v>
      </c>
      <c r="DD42" s="98" t="n">
        <v>0.0001431994</v>
      </c>
      <c r="DE42" s="98" t="n">
        <v>0.0001407469</v>
      </c>
      <c r="DF42" s="98" t="n">
        <v>0.0001383364</v>
      </c>
      <c r="DG42" s="98" t="n">
        <v>0.0001359672</v>
      </c>
      <c r="DH42" s="98" t="n">
        <v>0.0001336385</v>
      </c>
      <c r="DI42" s="98" t="n">
        <v>0.0001313497</v>
      </c>
      <c r="DJ42" s="98" t="n">
        <v>0.0001291001</v>
      </c>
      <c r="DK42" s="98" t="n">
        <v>0.000126889</v>
      </c>
      <c r="DL42" s="98" t="n">
        <v>0.0001247158</v>
      </c>
      <c r="DM42" s="98" t="n">
        <v>0.0001225798</v>
      </c>
      <c r="DN42" s="98" t="n">
        <v>0.0001204804</v>
      </c>
      <c r="DO42" s="98" t="n">
        <v>0.000118417</v>
      </c>
      <c r="DP42" s="98" t="n">
        <v>0.0001163888</v>
      </c>
      <c r="DQ42" s="98" t="n">
        <v>0.0001143954</v>
      </c>
      <c r="DR42" s="98" t="n">
        <v>0.0001124362</v>
      </c>
      <c r="DS42" s="98" t="n">
        <v>0.0001105105</v>
      </c>
      <c r="DT42" s="98" t="n">
        <v>0.0001086178</v>
      </c>
      <c r="DU42" s="98" t="n">
        <v>0.0001067574</v>
      </c>
      <c r="DV42" s="98" t="n">
        <v>0.000104929</v>
      </c>
      <c r="DW42" s="98" t="n">
        <v>0.0001031319</v>
      </c>
      <c r="DX42" s="98" t="n">
        <v>0.0001013655</v>
      </c>
      <c r="DY42" s="98" t="n">
        <v>9.96294E-005</v>
      </c>
      <c r="DZ42" s="98" t="n">
        <v>9.7923E-005</v>
      </c>
      <c r="EA42" s="98" t="n">
        <v>9.62459E-005</v>
      </c>
      <c r="EB42" s="98" t="n">
        <v>9.45974E-005</v>
      </c>
      <c r="EC42" s="98" t="n">
        <v>9.29772E-005</v>
      </c>
      <c r="ED42" s="98" t="n">
        <v>9.13848E-005</v>
      </c>
      <c r="EE42" s="98" t="n">
        <v>8.98196E-005</v>
      </c>
      <c r="EF42" s="98" t="n">
        <v>8.82812E-005</v>
      </c>
      <c r="EG42" s="98" t="n">
        <v>8.67692E-005</v>
      </c>
      <c r="EH42" s="98" t="n">
        <v>8.52831E-005</v>
      </c>
      <c r="EI42" s="98" t="n">
        <v>8.38224E-005</v>
      </c>
      <c r="EJ42" s="98" t="n">
        <v>8.23867E-005</v>
      </c>
      <c r="EK42" s="98" t="n">
        <v>8.09757E-005</v>
      </c>
      <c r="EL42" s="98" t="n">
        <v>7.95887E-005</v>
      </c>
      <c r="EM42" s="98" t="n">
        <v>7.82256E-005</v>
      </c>
      <c r="EN42" s="98" t="n">
        <v>7.68858E-005</v>
      </c>
      <c r="EO42" s="98" t="n">
        <v>7.55689E-005</v>
      </c>
      <c r="EP42" s="98" t="n">
        <v>7.42746E-005</v>
      </c>
      <c r="EQ42" s="98" t="n">
        <v>7.30025E-005</v>
      </c>
      <c r="ER42" s="98" t="n">
        <v>7.17521E-005</v>
      </c>
      <c r="ES42" s="98" t="n">
        <v>7.05232E-005</v>
      </c>
      <c r="ET42" s="98" t="n">
        <v>6.93153E-005</v>
      </c>
      <c r="EU42" s="98" t="n">
        <v>6.81281E-005</v>
      </c>
      <c r="EV42" s="98" t="n">
        <v>6.69612E-005</v>
      </c>
      <c r="EW42" s="98" t="n">
        <v>6.58143E-005</v>
      </c>
      <c r="EX42" s="98" t="n">
        <v>6.46871E-005</v>
      </c>
      <c r="EY42" s="98" t="n">
        <v>6.35792E-005</v>
      </c>
      <c r="EZ42" s="98" t="n">
        <v>6.24902E-005</v>
      </c>
      <c r="FA42" s="98" t="n">
        <v>6.14199E-005</v>
      </c>
      <c r="FB42" s="98" t="n">
        <v>6.03679E-005</v>
      </c>
      <c r="FC42" s="98" t="n">
        <v>5.9334E-005</v>
      </c>
      <c r="FD42" s="98" t="n">
        <v>5.83177E-005</v>
      </c>
      <c r="FE42" s="98" t="n">
        <v>5.73189E-005</v>
      </c>
      <c r="FF42" s="98" t="n">
        <v>5.63371E-005</v>
      </c>
      <c r="FG42" s="98" t="n">
        <v>5.53722E-005</v>
      </c>
      <c r="FH42" s="98" t="n">
        <v>5.44238E-005</v>
      </c>
      <c r="FI42" s="98" t="n">
        <v>5.34916E-005</v>
      </c>
      <c r="FJ42" s="98" t="n">
        <v>5.25755E-005</v>
      </c>
      <c r="FK42" s="98" t="n">
        <v>5.1675E-005</v>
      </c>
      <c r="FL42" s="98" t="n">
        <v>5.07899E-005</v>
      </c>
      <c r="FM42" s="98" t="n">
        <v>4.992E-005</v>
      </c>
      <c r="FN42" s="98" t="n">
        <v>4.90649E-005</v>
      </c>
      <c r="FO42" s="98" t="n">
        <v>4.82246E-005</v>
      </c>
      <c r="FP42" s="98" t="n">
        <v>4.73986E-005</v>
      </c>
      <c r="FQ42" s="98" t="n">
        <v>4.65868E-005</v>
      </c>
    </row>
    <row r="43" customFormat="false" ht="15" hidden="false" customHeight="true" outlineLevel="0" collapsed="false">
      <c r="A43" s="97" t="n">
        <v>41</v>
      </c>
      <c r="B43" s="98" t="n">
        <v>0.0009487125</v>
      </c>
      <c r="C43" s="98" t="n">
        <v>0.0009346795</v>
      </c>
      <c r="D43" s="98" t="n">
        <v>0.000920677</v>
      </c>
      <c r="E43" s="98" t="n">
        <v>0.0009067232</v>
      </c>
      <c r="F43" s="98" t="n">
        <v>0.0008928345</v>
      </c>
      <c r="G43" s="98" t="n">
        <v>0.0008790253</v>
      </c>
      <c r="H43" s="98" t="n">
        <v>0.0008653086</v>
      </c>
      <c r="I43" s="98" t="n">
        <v>0.0008516959</v>
      </c>
      <c r="J43" s="98" t="n">
        <v>0.0008381974</v>
      </c>
      <c r="K43" s="98" t="n">
        <v>0.0008248219</v>
      </c>
      <c r="L43" s="98" t="n">
        <v>0.0008115772</v>
      </c>
      <c r="M43" s="98" t="n">
        <v>0.0007984701</v>
      </c>
      <c r="N43" s="98" t="n">
        <v>0.0007855066</v>
      </c>
      <c r="O43" s="98" t="n">
        <v>0.0007726915</v>
      </c>
      <c r="P43" s="98" t="n">
        <v>0.0007600293</v>
      </c>
      <c r="Q43" s="98" t="n">
        <v>0.0007475234</v>
      </c>
      <c r="R43" s="98" t="n">
        <v>0.0007351769</v>
      </c>
      <c r="S43" s="98" t="n">
        <v>0.0007229921</v>
      </c>
      <c r="T43" s="98" t="n">
        <v>0.000710971</v>
      </c>
      <c r="U43" s="98" t="n">
        <v>0.0006991149</v>
      </c>
      <c r="V43" s="98" t="n">
        <v>0.000687425</v>
      </c>
      <c r="W43" s="98" t="n">
        <v>0.0006759019</v>
      </c>
      <c r="X43" s="98" t="n">
        <v>0.0006645458</v>
      </c>
      <c r="Y43" s="98" t="n">
        <v>0.0006533569</v>
      </c>
      <c r="Z43" s="98" t="n">
        <v>0.0006423349</v>
      </c>
      <c r="AA43" s="98" t="n">
        <v>0.0006314794</v>
      </c>
      <c r="AB43" s="98" t="n">
        <v>0.0006207895</v>
      </c>
      <c r="AC43" s="98" t="n">
        <v>0.0006102646</v>
      </c>
      <c r="AD43" s="98" t="n">
        <v>0.0005999035</v>
      </c>
      <c r="AE43" s="98" t="n">
        <v>0.000589705</v>
      </c>
      <c r="AF43" s="98" t="n">
        <v>0.0005796679</v>
      </c>
      <c r="AG43" s="98" t="n">
        <v>0.0005697907</v>
      </c>
      <c r="AH43" s="98" t="n">
        <v>0.0005600719</v>
      </c>
      <c r="AI43" s="98" t="n">
        <v>0.0005505098</v>
      </c>
      <c r="AJ43" s="98" t="n">
        <v>0.0005411028</v>
      </c>
      <c r="AK43" s="98" t="n">
        <v>0.0005318491</v>
      </c>
      <c r="AL43" s="98" t="n">
        <v>0.0005227469</v>
      </c>
      <c r="AM43" s="98" t="n">
        <v>0.0005137944</v>
      </c>
      <c r="AN43" s="98" t="n">
        <v>0.0005049896</v>
      </c>
      <c r="AO43" s="98" t="n">
        <v>0.0004963306</v>
      </c>
      <c r="AP43" s="98" t="n">
        <v>0.0004878156</v>
      </c>
      <c r="AQ43" s="98" t="n">
        <v>0.0004794424</v>
      </c>
      <c r="AR43" s="98" t="n">
        <v>0.0004712092</v>
      </c>
      <c r="AS43" s="98" t="n">
        <v>0.000463114</v>
      </c>
      <c r="AT43" s="98" t="n">
        <v>0.0004551547</v>
      </c>
      <c r="AU43" s="98" t="n">
        <v>0.0004473293</v>
      </c>
      <c r="AV43" s="98" t="n">
        <v>0.000439636</v>
      </c>
      <c r="AW43" s="98" t="n">
        <v>0.0004320726</v>
      </c>
      <c r="AX43" s="98" t="n">
        <v>0.0004246371</v>
      </c>
      <c r="AY43" s="98" t="n">
        <v>0.0004173278</v>
      </c>
      <c r="AZ43" s="98" t="n">
        <v>0.0004101425</v>
      </c>
      <c r="BA43" s="98" t="n">
        <v>0.0004030793</v>
      </c>
      <c r="BB43" s="98" t="n">
        <v>0.0003961363</v>
      </c>
      <c r="BC43" s="98" t="n">
        <v>0.0003893116</v>
      </c>
      <c r="BD43" s="98" t="n">
        <v>0.0003826032</v>
      </c>
      <c r="BE43" s="98" t="n">
        <v>0.0003760094</v>
      </c>
      <c r="BF43" s="98" t="n">
        <v>0.0003695282</v>
      </c>
      <c r="BG43" s="98" t="n">
        <v>0.0003631579</v>
      </c>
      <c r="BH43" s="98" t="n">
        <v>0.0003568965</v>
      </c>
      <c r="BI43" s="98" t="n">
        <v>0.0003507424</v>
      </c>
      <c r="BJ43" s="98" t="n">
        <v>0.0003446937</v>
      </c>
      <c r="BK43" s="98" t="n">
        <v>0.0003387487</v>
      </c>
      <c r="BL43" s="98" t="n">
        <v>0.0003329057</v>
      </c>
      <c r="BM43" s="98" t="n">
        <v>0.000327163</v>
      </c>
      <c r="BN43" s="98" t="n">
        <v>0.0003215188</v>
      </c>
      <c r="BO43" s="98" t="n">
        <v>0.0003159717</v>
      </c>
      <c r="BP43" s="98" t="n">
        <v>0.0003105198</v>
      </c>
      <c r="BQ43" s="98" t="n">
        <v>0.0003051617</v>
      </c>
      <c r="BR43" s="98" t="n">
        <v>0.0002998957</v>
      </c>
      <c r="BS43" s="98" t="n">
        <v>0.0002947203</v>
      </c>
      <c r="BT43" s="98" t="n">
        <v>0.000289634</v>
      </c>
      <c r="BU43" s="98" t="n">
        <v>0.0002846352</v>
      </c>
      <c r="BV43" s="98" t="n">
        <v>0.0002797224</v>
      </c>
      <c r="BW43" s="98" t="n">
        <v>0.0002748943</v>
      </c>
      <c r="BX43" s="98" t="n">
        <v>0.0002701493</v>
      </c>
      <c r="BY43" s="98" t="n">
        <v>0.000265486</v>
      </c>
      <c r="BZ43" s="98" t="n">
        <v>0.0002609031</v>
      </c>
      <c r="CA43" s="98" t="n">
        <v>0.0002563992</v>
      </c>
      <c r="CB43" s="98" t="n">
        <v>0.0002519729</v>
      </c>
      <c r="CC43" s="98" t="n">
        <v>0.0002476229</v>
      </c>
      <c r="CD43" s="98" t="n">
        <v>0.0002433479</v>
      </c>
      <c r="CE43" s="98" t="n">
        <v>0.0002391466</v>
      </c>
      <c r="CF43" s="98" t="n">
        <v>0.0002350177</v>
      </c>
      <c r="CG43" s="98" t="n">
        <v>0.0002309601</v>
      </c>
      <c r="CH43" s="98" t="n">
        <v>0.0002269724</v>
      </c>
      <c r="CI43" s="98" t="n">
        <v>0.0002230536</v>
      </c>
      <c r="CJ43" s="98" t="n">
        <v>0.0002192023</v>
      </c>
      <c r="CK43" s="98" t="n">
        <v>0.0002154174</v>
      </c>
      <c r="CL43" s="98" t="n">
        <v>0.0002116979</v>
      </c>
      <c r="CM43" s="98" t="n">
        <v>0.0002080426</v>
      </c>
      <c r="CN43" s="98" t="n">
        <v>0.0002044503</v>
      </c>
      <c r="CO43" s="98" t="n">
        <v>0.00020092</v>
      </c>
      <c r="CP43" s="98" t="n">
        <v>0.0001974506</v>
      </c>
      <c r="CQ43" s="98" t="n">
        <v>0.0001940411</v>
      </c>
      <c r="CR43" s="98" t="n">
        <v>0.0001906905</v>
      </c>
      <c r="CS43" s="98" t="n">
        <v>0.0001873977</v>
      </c>
      <c r="CT43" s="98" t="n">
        <v>0.0001841617</v>
      </c>
      <c r="CU43" s="98" t="n">
        <v>0.0001809816</v>
      </c>
      <c r="CV43" s="98" t="n">
        <v>0.0001778563</v>
      </c>
      <c r="CW43" s="98" t="n">
        <v>0.000174785</v>
      </c>
      <c r="CX43" s="98" t="n">
        <v>0.0001717668</v>
      </c>
      <c r="CY43" s="98" t="n">
        <v>0.0001688006</v>
      </c>
      <c r="CZ43" s="98" t="n">
        <v>0.0001658857</v>
      </c>
      <c r="DA43" s="98" t="n">
        <v>0.000163021</v>
      </c>
      <c r="DB43" s="98" t="n">
        <v>0.0001602058</v>
      </c>
      <c r="DC43" s="98" t="n">
        <v>0.0001574393</v>
      </c>
      <c r="DD43" s="98" t="n">
        <v>0.0001547205</v>
      </c>
      <c r="DE43" s="98" t="n">
        <v>0.0001520486</v>
      </c>
      <c r="DF43" s="98" t="n">
        <v>0.0001494228</v>
      </c>
      <c r="DG43" s="98" t="n">
        <v>0.0001468424</v>
      </c>
      <c r="DH43" s="98" t="n">
        <v>0.0001443066</v>
      </c>
      <c r="DI43" s="98" t="n">
        <v>0.0001418145</v>
      </c>
      <c r="DJ43" s="98" t="n">
        <v>0.0001393655</v>
      </c>
      <c r="DK43" s="98" t="n">
        <v>0.0001369587</v>
      </c>
      <c r="DL43" s="98" t="n">
        <v>0.0001345935</v>
      </c>
      <c r="DM43" s="98" t="n">
        <v>0.0001322692</v>
      </c>
      <c r="DN43" s="98" t="n">
        <v>0.000129985</v>
      </c>
      <c r="DO43" s="98" t="n">
        <v>0.0001277402</v>
      </c>
      <c r="DP43" s="98" t="n">
        <v>0.0001255342</v>
      </c>
      <c r="DQ43" s="98" t="n">
        <v>0.0001233662</v>
      </c>
      <c r="DR43" s="98" t="n">
        <v>0.0001212358</v>
      </c>
      <c r="DS43" s="98" t="n">
        <v>0.0001191421</v>
      </c>
      <c r="DT43" s="98" t="n">
        <v>0.0001170845</v>
      </c>
      <c r="DU43" s="98" t="n">
        <v>0.0001150625</v>
      </c>
      <c r="DV43" s="98" t="n">
        <v>0.0001130754</v>
      </c>
      <c r="DW43" s="98" t="n">
        <v>0.0001111226</v>
      </c>
      <c r="DX43" s="98" t="n">
        <v>0.0001092035</v>
      </c>
      <c r="DY43" s="98" t="n">
        <v>0.0001073176</v>
      </c>
      <c r="DZ43" s="98" t="n">
        <v>0.0001054642</v>
      </c>
      <c r="EA43" s="98" t="n">
        <v>0.0001036429</v>
      </c>
      <c r="EB43" s="98" t="n">
        <v>0.000101853</v>
      </c>
      <c r="EC43" s="98" t="n">
        <v>0.000100094</v>
      </c>
      <c r="ED43" s="98" t="n">
        <v>9.83654E-005</v>
      </c>
      <c r="EE43" s="98" t="n">
        <v>9.66666E-005</v>
      </c>
      <c r="EF43" s="98" t="n">
        <v>9.49972E-005</v>
      </c>
      <c r="EG43" s="98" t="n">
        <v>9.33566E-005</v>
      </c>
      <c r="EH43" s="98" t="n">
        <v>9.17443E-005</v>
      </c>
      <c r="EI43" s="98" t="n">
        <v>9.01599E-005</v>
      </c>
      <c r="EJ43" s="98" t="n">
        <v>8.86028E-005</v>
      </c>
      <c r="EK43" s="98" t="n">
        <v>8.70726E-005</v>
      </c>
      <c r="EL43" s="98" t="n">
        <v>8.55689E-005</v>
      </c>
      <c r="EM43" s="98" t="n">
        <v>8.40911E-005</v>
      </c>
      <c r="EN43" s="98" t="n">
        <v>8.26388E-005</v>
      </c>
      <c r="EO43" s="98" t="n">
        <v>8.12117E-005</v>
      </c>
      <c r="EP43" s="98" t="n">
        <v>7.98091E-005</v>
      </c>
      <c r="EQ43" s="98" t="n">
        <v>7.84308E-005</v>
      </c>
      <c r="ER43" s="98" t="n">
        <v>7.70763E-005</v>
      </c>
      <c r="ES43" s="98" t="n">
        <v>7.57452E-005</v>
      </c>
      <c r="ET43" s="98" t="n">
        <v>7.4437E-005</v>
      </c>
      <c r="EU43" s="98" t="n">
        <v>7.31515E-005</v>
      </c>
      <c r="EV43" s="98" t="n">
        <v>7.18881E-005</v>
      </c>
      <c r="EW43" s="98" t="n">
        <v>7.06466E-005</v>
      </c>
      <c r="EX43" s="98" t="n">
        <v>6.94265E-005</v>
      </c>
      <c r="EY43" s="98" t="n">
        <v>6.82275E-005</v>
      </c>
      <c r="EZ43" s="98" t="n">
        <v>6.70492E-005</v>
      </c>
      <c r="FA43" s="98" t="n">
        <v>6.58912E-005</v>
      </c>
      <c r="FB43" s="98" t="n">
        <v>6.47533E-005</v>
      </c>
      <c r="FC43" s="98" t="n">
        <v>6.3635E-005</v>
      </c>
      <c r="FD43" s="98" t="n">
        <v>6.2536E-005</v>
      </c>
      <c r="FE43" s="98" t="n">
        <v>6.1456E-005</v>
      </c>
      <c r="FF43" s="98" t="n">
        <v>6.03946E-005</v>
      </c>
      <c r="FG43" s="98" t="n">
        <v>5.93516E-005</v>
      </c>
      <c r="FH43" s="98" t="n">
        <v>5.83265E-005</v>
      </c>
      <c r="FI43" s="98" t="n">
        <v>5.73192E-005</v>
      </c>
      <c r="FJ43" s="98" t="n">
        <v>5.63293E-005</v>
      </c>
      <c r="FK43" s="98" t="n">
        <v>5.53565E-005</v>
      </c>
      <c r="FL43" s="98" t="n">
        <v>5.44004E-005</v>
      </c>
      <c r="FM43" s="98" t="n">
        <v>5.34609E-005</v>
      </c>
      <c r="FN43" s="98" t="n">
        <v>5.25376E-005</v>
      </c>
      <c r="FO43" s="98" t="n">
        <v>5.16303E-005</v>
      </c>
      <c r="FP43" s="98" t="n">
        <v>5.07386E-005</v>
      </c>
      <c r="FQ43" s="98" t="n">
        <v>4.98623E-005</v>
      </c>
    </row>
    <row r="44" customFormat="false" ht="15" hidden="false" customHeight="true" outlineLevel="0" collapsed="false">
      <c r="A44" s="97" t="n">
        <v>42</v>
      </c>
      <c r="B44" s="98" t="n">
        <v>0.0010431245</v>
      </c>
      <c r="C44" s="98" t="n">
        <v>0.0010287161</v>
      </c>
      <c r="D44" s="98" t="n">
        <v>0.001014198</v>
      </c>
      <c r="E44" s="98" t="n">
        <v>0.0009996039</v>
      </c>
      <c r="F44" s="98" t="n">
        <v>0.0009849641</v>
      </c>
      <c r="G44" s="98" t="n">
        <v>0.0009703062</v>
      </c>
      <c r="H44" s="98" t="n">
        <v>0.0009556549</v>
      </c>
      <c r="I44" s="98" t="n">
        <v>0.0009410325</v>
      </c>
      <c r="J44" s="98" t="n">
        <v>0.0009264588</v>
      </c>
      <c r="K44" s="98" t="n">
        <v>0.0009119519</v>
      </c>
      <c r="L44" s="98" t="n">
        <v>0.0008975277</v>
      </c>
      <c r="M44" s="98" t="n">
        <v>0.0008832002</v>
      </c>
      <c r="N44" s="98" t="n">
        <v>0.0008689822</v>
      </c>
      <c r="O44" s="98" t="n">
        <v>0.0008548846</v>
      </c>
      <c r="P44" s="98" t="n">
        <v>0.0008409172</v>
      </c>
      <c r="Q44" s="98" t="n">
        <v>0.0008270885</v>
      </c>
      <c r="R44" s="98" t="n">
        <v>0.000813406</v>
      </c>
      <c r="S44" s="98" t="n">
        <v>0.0007998761</v>
      </c>
      <c r="T44" s="98" t="n">
        <v>0.0007865041</v>
      </c>
      <c r="U44" s="98" t="n">
        <v>0.0007732949</v>
      </c>
      <c r="V44" s="98" t="n">
        <v>0.0007602523</v>
      </c>
      <c r="W44" s="98" t="n">
        <v>0.0007473794</v>
      </c>
      <c r="X44" s="98" t="n">
        <v>0.000734679</v>
      </c>
      <c r="Y44" s="98" t="n">
        <v>0.0007221531</v>
      </c>
      <c r="Z44" s="98" t="n">
        <v>0.0007098032</v>
      </c>
      <c r="AA44" s="98" t="n">
        <v>0.0006976304</v>
      </c>
      <c r="AB44" s="98" t="n">
        <v>0.0006856355</v>
      </c>
      <c r="AC44" s="98" t="n">
        <v>0.0006738187</v>
      </c>
      <c r="AD44" s="98" t="n">
        <v>0.00066218</v>
      </c>
      <c r="AE44" s="98" t="n">
        <v>0.0006507193</v>
      </c>
      <c r="AF44" s="98" t="n">
        <v>0.000639436</v>
      </c>
      <c r="AG44" s="98" t="n">
        <v>0.0006283292</v>
      </c>
      <c r="AH44" s="98" t="n">
        <v>0.0006173981</v>
      </c>
      <c r="AI44" s="98" t="n">
        <v>0.0006066414</v>
      </c>
      <c r="AJ44" s="98" t="n">
        <v>0.0005960579</v>
      </c>
      <c r="AK44" s="98" t="n">
        <v>0.0005856461</v>
      </c>
      <c r="AL44" s="98" t="n">
        <v>0.0005754045</v>
      </c>
      <c r="AM44" s="98" t="n">
        <v>0.0005653313</v>
      </c>
      <c r="AN44" s="98" t="n">
        <v>0.0005554248</v>
      </c>
      <c r="AO44" s="98" t="n">
        <v>0.0005456831</v>
      </c>
      <c r="AP44" s="98" t="n">
        <v>0.0005361043</v>
      </c>
      <c r="AQ44" s="98" t="n">
        <v>0.0005266865</v>
      </c>
      <c r="AR44" s="98" t="n">
        <v>0.0005174275</v>
      </c>
      <c r="AS44" s="98" t="n">
        <v>0.0005083253</v>
      </c>
      <c r="AT44" s="98" t="n">
        <v>0.0004993779</v>
      </c>
      <c r="AU44" s="98" t="n">
        <v>0.000490583</v>
      </c>
      <c r="AV44" s="98" t="n">
        <v>0.0004819386</v>
      </c>
      <c r="AW44" s="98" t="n">
        <v>0.0004734425</v>
      </c>
      <c r="AX44" s="98" t="n">
        <v>0.0004650924</v>
      </c>
      <c r="AY44" s="98" t="n">
        <v>0.0004568864</v>
      </c>
      <c r="AZ44" s="98" t="n">
        <v>0.0004488221</v>
      </c>
      <c r="BA44" s="98" t="n">
        <v>0.0004408973</v>
      </c>
      <c r="BB44" s="98" t="n">
        <v>0.00043311</v>
      </c>
      <c r="BC44" s="98" t="n">
        <v>0.000425458</v>
      </c>
      <c r="BD44" s="98" t="n">
        <v>0.0004179392</v>
      </c>
      <c r="BE44" s="98" t="n">
        <v>0.0004105513</v>
      </c>
      <c r="BF44" s="98" t="n">
        <v>0.0004032924</v>
      </c>
      <c r="BG44" s="98" t="n">
        <v>0.0003961603</v>
      </c>
      <c r="BH44" s="98" t="n">
        <v>0.0003891528</v>
      </c>
      <c r="BI44" s="98" t="n">
        <v>0.0003822681</v>
      </c>
      <c r="BJ44" s="98" t="n">
        <v>0.0003755041</v>
      </c>
      <c r="BK44" s="98" t="n">
        <v>0.0003688586</v>
      </c>
      <c r="BL44" s="98" t="n">
        <v>0.0003623299</v>
      </c>
      <c r="BM44" s="98" t="n">
        <v>0.0003559158</v>
      </c>
      <c r="BN44" s="98" t="n">
        <v>0.0003496145</v>
      </c>
      <c r="BO44" s="98" t="n">
        <v>0.000343424</v>
      </c>
      <c r="BP44" s="98" t="n">
        <v>0.0003373425</v>
      </c>
      <c r="BQ44" s="98" t="n">
        <v>0.0003313681</v>
      </c>
      <c r="BR44" s="98" t="n">
        <v>0.000325499</v>
      </c>
      <c r="BS44" s="98" t="n">
        <v>0.0003197333</v>
      </c>
      <c r="BT44" s="98" t="n">
        <v>0.0003140694</v>
      </c>
      <c r="BU44" s="98" t="n">
        <v>0.0003085053</v>
      </c>
      <c r="BV44" s="98" t="n">
        <v>0.0003030395</v>
      </c>
      <c r="BW44" s="98" t="n">
        <v>0.0002976702</v>
      </c>
      <c r="BX44" s="98" t="n">
        <v>0.0002923957</v>
      </c>
      <c r="BY44" s="98" t="n">
        <v>0.0002872144</v>
      </c>
      <c r="BZ44" s="98" t="n">
        <v>0.0002821247</v>
      </c>
      <c r="CA44" s="98" t="n">
        <v>0.0002771249</v>
      </c>
      <c r="CB44" s="98" t="n">
        <v>0.0002722135</v>
      </c>
      <c r="CC44" s="98" t="n">
        <v>0.000267389</v>
      </c>
      <c r="CD44" s="98" t="n">
        <v>0.0002626498</v>
      </c>
      <c r="CE44" s="98" t="n">
        <v>0.0002579945</v>
      </c>
      <c r="CF44" s="98" t="n">
        <v>0.0002534215</v>
      </c>
      <c r="CG44" s="98" t="n">
        <v>0.0002489295</v>
      </c>
      <c r="CH44" s="98" t="n">
        <v>0.0002445169</v>
      </c>
      <c r="CI44" s="98" t="n">
        <v>0.0002401825</v>
      </c>
      <c r="CJ44" s="98" t="n">
        <v>0.0002359248</v>
      </c>
      <c r="CK44" s="98" t="n">
        <v>0.0002317425</v>
      </c>
      <c r="CL44" s="98" t="n">
        <v>0.0002276342</v>
      </c>
      <c r="CM44" s="98" t="n">
        <v>0.0002235987</v>
      </c>
      <c r="CN44" s="98" t="n">
        <v>0.0002196347</v>
      </c>
      <c r="CO44" s="98" t="n">
        <v>0.0002157409</v>
      </c>
      <c r="CP44" s="98" t="n">
        <v>0.0002119161</v>
      </c>
      <c r="CQ44" s="98" t="n">
        <v>0.000208159</v>
      </c>
      <c r="CR44" s="98" t="n">
        <v>0.0002044685</v>
      </c>
      <c r="CS44" s="98" t="n">
        <v>0.0002008434</v>
      </c>
      <c r="CT44" s="98" t="n">
        <v>0.0001972825</v>
      </c>
      <c r="CU44" s="98" t="n">
        <v>0.0001937847</v>
      </c>
      <c r="CV44" s="98" t="n">
        <v>0.0001903488</v>
      </c>
      <c r="CW44" s="98" t="n">
        <v>0.0001869739</v>
      </c>
      <c r="CX44" s="98" t="n">
        <v>0.0001836588</v>
      </c>
      <c r="CY44" s="98" t="n">
        <v>0.0001804024</v>
      </c>
      <c r="CZ44" s="98" t="n">
        <v>0.0001772038</v>
      </c>
      <c r="DA44" s="98" t="n">
        <v>0.0001740618</v>
      </c>
      <c r="DB44" s="98" t="n">
        <v>0.0001709755</v>
      </c>
      <c r="DC44" s="98" t="n">
        <v>0.000167944</v>
      </c>
      <c r="DD44" s="98" t="n">
        <v>0.0001649661</v>
      </c>
      <c r="DE44" s="98" t="n">
        <v>0.0001620411</v>
      </c>
      <c r="DF44" s="98" t="n">
        <v>0.0001591679</v>
      </c>
      <c r="DG44" s="98" t="n">
        <v>0.0001563456</v>
      </c>
      <c r="DH44" s="98" t="n">
        <v>0.0001535734</v>
      </c>
      <c r="DI44" s="98" t="n">
        <v>0.0001508503</v>
      </c>
      <c r="DJ44" s="98" t="n">
        <v>0.0001481754</v>
      </c>
      <c r="DK44" s="98" t="n">
        <v>0.000145548</v>
      </c>
      <c r="DL44" s="98" t="n">
        <v>0.0001429672</v>
      </c>
      <c r="DM44" s="98" t="n">
        <v>0.0001404322</v>
      </c>
      <c r="DN44" s="98" t="n">
        <v>0.000137942</v>
      </c>
      <c r="DO44" s="98" t="n">
        <v>0.0001354961</v>
      </c>
      <c r="DP44" s="98" t="n">
        <v>0.0001330934</v>
      </c>
      <c r="DQ44" s="98" t="n">
        <v>0.0001307334</v>
      </c>
      <c r="DR44" s="98" t="n">
        <v>0.0001284153</v>
      </c>
      <c r="DS44" s="98" t="n">
        <v>0.0001261382</v>
      </c>
      <c r="DT44" s="98" t="n">
        <v>0.0001239015</v>
      </c>
      <c r="DU44" s="98" t="n">
        <v>0.0001217044</v>
      </c>
      <c r="DV44" s="98" t="n">
        <v>0.0001195464</v>
      </c>
      <c r="DW44" s="98" t="n">
        <v>0.0001174265</v>
      </c>
      <c r="DX44" s="98" t="n">
        <v>0.0001153443</v>
      </c>
      <c r="DY44" s="98" t="n">
        <v>0.000113299</v>
      </c>
      <c r="DZ44" s="98" t="n">
        <v>0.0001112899</v>
      </c>
      <c r="EA44" s="98" t="n">
        <v>0.0001093165</v>
      </c>
      <c r="EB44" s="98" t="n">
        <v>0.000107378</v>
      </c>
      <c r="EC44" s="98" t="n">
        <v>0.000105474</v>
      </c>
      <c r="ED44" s="98" t="n">
        <v>0.0001036036</v>
      </c>
      <c r="EE44" s="98" t="n">
        <v>0.0001017665</v>
      </c>
      <c r="EF44" s="98" t="n">
        <v>9.99619E-005</v>
      </c>
      <c r="EG44" s="98" t="n">
        <v>9.81893E-005</v>
      </c>
      <c r="EH44" s="98" t="n">
        <v>9.64482E-005</v>
      </c>
      <c r="EI44" s="98" t="n">
        <v>9.47379E-005</v>
      </c>
      <c r="EJ44" s="98" t="n">
        <v>9.3058E-005</v>
      </c>
      <c r="EK44" s="98" t="n">
        <v>9.14078E-005</v>
      </c>
      <c r="EL44" s="98" t="n">
        <v>8.97869E-005</v>
      </c>
      <c r="EM44" s="98" t="n">
        <v>8.81947E-005</v>
      </c>
      <c r="EN44" s="98" t="n">
        <v>8.66308E-005</v>
      </c>
      <c r="EO44" s="98" t="n">
        <v>8.50946E-005</v>
      </c>
      <c r="EP44" s="98" t="n">
        <v>8.35857E-005</v>
      </c>
      <c r="EQ44" s="98" t="n">
        <v>8.21035E-005</v>
      </c>
      <c r="ER44" s="98" t="n">
        <v>8.06475E-005</v>
      </c>
      <c r="ES44" s="98" t="n">
        <v>7.92174E-005</v>
      </c>
      <c r="ET44" s="98" t="n">
        <v>7.78127E-005</v>
      </c>
      <c r="EU44" s="98" t="n">
        <v>7.64328E-005</v>
      </c>
      <c r="EV44" s="98" t="n">
        <v>7.50775E-005</v>
      </c>
      <c r="EW44" s="98" t="n">
        <v>7.37461E-005</v>
      </c>
      <c r="EX44" s="98" t="n">
        <v>7.24384E-005</v>
      </c>
      <c r="EY44" s="98" t="n">
        <v>7.11539E-005</v>
      </c>
      <c r="EZ44" s="98" t="n">
        <v>6.98921E-005</v>
      </c>
      <c r="FA44" s="98" t="n">
        <v>6.86527E-005</v>
      </c>
      <c r="FB44" s="98" t="n">
        <v>6.74353E-005</v>
      </c>
      <c r="FC44" s="98" t="n">
        <v>6.62395E-005</v>
      </c>
      <c r="FD44" s="98" t="n">
        <v>6.50649E-005</v>
      </c>
      <c r="FE44" s="98" t="n">
        <v>6.39111E-005</v>
      </c>
      <c r="FF44" s="98" t="n">
        <v>6.27778E-005</v>
      </c>
      <c r="FG44" s="98" t="n">
        <v>6.16645E-005</v>
      </c>
      <c r="FH44" s="98" t="n">
        <v>6.0571E-005</v>
      </c>
      <c r="FI44" s="98" t="n">
        <v>5.94969E-005</v>
      </c>
      <c r="FJ44" s="98" t="n">
        <v>5.84419E-005</v>
      </c>
      <c r="FK44" s="98" t="n">
        <v>5.74055E-005</v>
      </c>
      <c r="FL44" s="98" t="n">
        <v>5.63875E-005</v>
      </c>
      <c r="FM44" s="98" t="n">
        <v>5.53876E-005</v>
      </c>
      <c r="FN44" s="98" t="n">
        <v>5.44054E-005</v>
      </c>
      <c r="FO44" s="98" t="n">
        <v>5.34407E-005</v>
      </c>
      <c r="FP44" s="98" t="n">
        <v>5.2493E-005</v>
      </c>
      <c r="FQ44" s="98" t="n">
        <v>5.15621E-005</v>
      </c>
    </row>
    <row r="45" customFormat="false" ht="15" hidden="false" customHeight="true" outlineLevel="0" collapsed="false">
      <c r="A45" s="97" t="n">
        <v>43</v>
      </c>
      <c r="B45" s="98" t="n">
        <v>0.0011496536</v>
      </c>
      <c r="C45" s="98" t="n">
        <v>0.0011344623</v>
      </c>
      <c r="D45" s="98" t="n">
        <v>0.0011190816</v>
      </c>
      <c r="E45" s="98" t="n">
        <v>0.001103554</v>
      </c>
      <c r="F45" s="98" t="n">
        <v>0.0010879183</v>
      </c>
      <c r="G45" s="98" t="n">
        <v>0.0010722096</v>
      </c>
      <c r="H45" s="98" t="n">
        <v>0.0010564598</v>
      </c>
      <c r="I45" s="98" t="n">
        <v>0.0010406976</v>
      </c>
      <c r="J45" s="98" t="n">
        <v>0.0010249488</v>
      </c>
      <c r="K45" s="98" t="n">
        <v>0.0010092367</v>
      </c>
      <c r="L45" s="98" t="n">
        <v>0.0009935822</v>
      </c>
      <c r="M45" s="98" t="n">
        <v>0.0009780038</v>
      </c>
      <c r="N45" s="98" t="n">
        <v>0.0009625183</v>
      </c>
      <c r="O45" s="98" t="n">
        <v>0.0009471403</v>
      </c>
      <c r="P45" s="98" t="n">
        <v>0.0009318829</v>
      </c>
      <c r="Q45" s="98" t="n">
        <v>0.0009167577</v>
      </c>
      <c r="R45" s="98" t="n">
        <v>0.0009017747</v>
      </c>
      <c r="S45" s="98" t="n">
        <v>0.0008869428</v>
      </c>
      <c r="T45" s="98" t="n">
        <v>0.0008722698</v>
      </c>
      <c r="U45" s="98" t="n">
        <v>0.0008577621</v>
      </c>
      <c r="V45" s="98" t="n">
        <v>0.0008434255</v>
      </c>
      <c r="W45" s="98" t="n">
        <v>0.0008292647</v>
      </c>
      <c r="X45" s="98" t="n">
        <v>0.0008152837</v>
      </c>
      <c r="Y45" s="98" t="n">
        <v>0.0008014859</v>
      </c>
      <c r="Z45" s="98" t="n">
        <v>0.0007878738</v>
      </c>
      <c r="AA45" s="98" t="n">
        <v>0.0007744496</v>
      </c>
      <c r="AB45" s="98" t="n">
        <v>0.0007612148</v>
      </c>
      <c r="AC45" s="98" t="n">
        <v>0.0007481704</v>
      </c>
      <c r="AD45" s="98" t="n">
        <v>0.0007353171</v>
      </c>
      <c r="AE45" s="98" t="n">
        <v>0.0007226552</v>
      </c>
      <c r="AF45" s="98" t="n">
        <v>0.0007101846</v>
      </c>
      <c r="AG45" s="98" t="n">
        <v>0.000697905</v>
      </c>
      <c r="AH45" s="98" t="n">
        <v>0.0006858157</v>
      </c>
      <c r="AI45" s="98" t="n">
        <v>0.0006739158</v>
      </c>
      <c r="AJ45" s="98" t="n">
        <v>0.0006622043</v>
      </c>
      <c r="AK45" s="98" t="n">
        <v>0.0006506798</v>
      </c>
      <c r="AL45" s="98" t="n">
        <v>0.000639341</v>
      </c>
      <c r="AM45" s="98" t="n">
        <v>0.0006281862</v>
      </c>
      <c r="AN45" s="98" t="n">
        <v>0.0006172137</v>
      </c>
      <c r="AO45" s="98" t="n">
        <v>0.0006064217</v>
      </c>
      <c r="AP45" s="98" t="n">
        <v>0.0005958083</v>
      </c>
      <c r="AQ45" s="98" t="n">
        <v>0.0005853714</v>
      </c>
      <c r="AR45" s="98" t="n">
        <v>0.000575109</v>
      </c>
      <c r="AS45" s="98" t="n">
        <v>0.0005650189</v>
      </c>
      <c r="AT45" s="98" t="n">
        <v>0.000555099</v>
      </c>
      <c r="AU45" s="98" t="n">
        <v>0.000545347</v>
      </c>
      <c r="AV45" s="98" t="n">
        <v>0.0005357607</v>
      </c>
      <c r="AW45" s="98" t="n">
        <v>0.0005263377</v>
      </c>
      <c r="AX45" s="98" t="n">
        <v>0.0005170758</v>
      </c>
      <c r="AY45" s="98" t="n">
        <v>0.0005079726</v>
      </c>
      <c r="AZ45" s="98" t="n">
        <v>0.0004990258</v>
      </c>
      <c r="BA45" s="98" t="n">
        <v>0.0004902331</v>
      </c>
      <c r="BB45" s="98" t="n">
        <v>0.0004815922</v>
      </c>
      <c r="BC45" s="98" t="n">
        <v>0.0004731007</v>
      </c>
      <c r="BD45" s="98" t="n">
        <v>0.0004647563</v>
      </c>
      <c r="BE45" s="98" t="n">
        <v>0.0004565567</v>
      </c>
      <c r="BF45" s="98" t="n">
        <v>0.0004484997</v>
      </c>
      <c r="BG45" s="98" t="n">
        <v>0.0004405828</v>
      </c>
      <c r="BH45" s="98" t="n">
        <v>0.0004328039</v>
      </c>
      <c r="BI45" s="98" t="n">
        <v>0.0004251608</v>
      </c>
      <c r="BJ45" s="98" t="n">
        <v>0.0004176511</v>
      </c>
      <c r="BK45" s="98" t="n">
        <v>0.0004102728</v>
      </c>
      <c r="BL45" s="98" t="n">
        <v>0.0004030236</v>
      </c>
      <c r="BM45" s="98" t="n">
        <v>0.0003959014</v>
      </c>
      <c r="BN45" s="98" t="n">
        <v>0.0003889041</v>
      </c>
      <c r="BO45" s="98" t="n">
        <v>0.0003820295</v>
      </c>
      <c r="BP45" s="98" t="n">
        <v>0.0003752756</v>
      </c>
      <c r="BQ45" s="98" t="n">
        <v>0.0003686404</v>
      </c>
      <c r="BR45" s="98" t="n">
        <v>0.0003621218</v>
      </c>
      <c r="BS45" s="98" t="n">
        <v>0.0003557179</v>
      </c>
      <c r="BT45" s="98" t="n">
        <v>0.0003494267</v>
      </c>
      <c r="BU45" s="98" t="n">
        <v>0.0003432462</v>
      </c>
      <c r="BV45" s="98" t="n">
        <v>0.0003371745</v>
      </c>
      <c r="BW45" s="98" t="n">
        <v>0.0003312099</v>
      </c>
      <c r="BX45" s="98" t="n">
        <v>0.0003253503</v>
      </c>
      <c r="BY45" s="98" t="n">
        <v>0.0003195941</v>
      </c>
      <c r="BZ45" s="98" t="n">
        <v>0.0003139394</v>
      </c>
      <c r="CA45" s="98" t="n">
        <v>0.0003083845</v>
      </c>
      <c r="CB45" s="98" t="n">
        <v>0.0003029276</v>
      </c>
      <c r="CC45" s="98" t="n">
        <v>0.000297567</v>
      </c>
      <c r="CD45" s="98" t="n">
        <v>0.0002923011</v>
      </c>
      <c r="CE45" s="98" t="n">
        <v>0.0002871281</v>
      </c>
      <c r="CF45" s="98" t="n">
        <v>0.0002820465</v>
      </c>
      <c r="CG45" s="98" t="n">
        <v>0.0002770547</v>
      </c>
      <c r="CH45" s="98" t="n">
        <v>0.0002721511</v>
      </c>
      <c r="CI45" s="98" t="n">
        <v>0.0002673341</v>
      </c>
      <c r="CJ45" s="98" t="n">
        <v>0.0002626023</v>
      </c>
      <c r="CK45" s="98" t="n">
        <v>0.0002579541</v>
      </c>
      <c r="CL45" s="98" t="n">
        <v>0.0002533881</v>
      </c>
      <c r="CM45" s="98" t="n">
        <v>0.0002489028</v>
      </c>
      <c r="CN45" s="98" t="n">
        <v>0.0002444968</v>
      </c>
      <c r="CO45" s="98" t="n">
        <v>0.0002401687</v>
      </c>
      <c r="CP45" s="98" t="n">
        <v>0.0002359172</v>
      </c>
      <c r="CQ45" s="98" t="n">
        <v>0.0002317408</v>
      </c>
      <c r="CR45" s="98" t="n">
        <v>0.0002276384</v>
      </c>
      <c r="CS45" s="98" t="n">
        <v>0.0002236085</v>
      </c>
      <c r="CT45" s="98" t="n">
        <v>0.0002196499</v>
      </c>
      <c r="CU45" s="98" t="n">
        <v>0.0002157613</v>
      </c>
      <c r="CV45" s="98" t="n">
        <v>0.0002119415</v>
      </c>
      <c r="CW45" s="98" t="n">
        <v>0.0002081893</v>
      </c>
      <c r="CX45" s="98" t="n">
        <v>0.0002045035</v>
      </c>
      <c r="CY45" s="98" t="n">
        <v>0.000200883</v>
      </c>
      <c r="CZ45" s="98" t="n">
        <v>0.0001973265</v>
      </c>
      <c r="DA45" s="98" t="n">
        <v>0.0001938329</v>
      </c>
      <c r="DB45" s="98" t="n">
        <v>0.0001904012</v>
      </c>
      <c r="DC45" s="98" t="n">
        <v>0.0001870301</v>
      </c>
      <c r="DD45" s="98" t="n">
        <v>0.0001837188</v>
      </c>
      <c r="DE45" s="98" t="n">
        <v>0.0001804661</v>
      </c>
      <c r="DF45" s="98" t="n">
        <v>0.0001772709</v>
      </c>
      <c r="DG45" s="98" t="n">
        <v>0.0001741323</v>
      </c>
      <c r="DH45" s="98" t="n">
        <v>0.0001710492</v>
      </c>
      <c r="DI45" s="98" t="n">
        <v>0.0001680207</v>
      </c>
      <c r="DJ45" s="98" t="n">
        <v>0.0001650459</v>
      </c>
      <c r="DK45" s="98" t="n">
        <v>0.0001621236</v>
      </c>
      <c r="DL45" s="98" t="n">
        <v>0.0001592531</v>
      </c>
      <c r="DM45" s="98" t="n">
        <v>0.0001564335</v>
      </c>
      <c r="DN45" s="98" t="n">
        <v>0.0001536637</v>
      </c>
      <c r="DO45" s="98" t="n">
        <v>0.000150943</v>
      </c>
      <c r="DP45" s="98" t="n">
        <v>0.0001482704</v>
      </c>
      <c r="DQ45" s="98" t="n">
        <v>0.0001456451</v>
      </c>
      <c r="DR45" s="98" t="n">
        <v>0.0001430663</v>
      </c>
      <c r="DS45" s="98" t="n">
        <v>0.0001405332</v>
      </c>
      <c r="DT45" s="98" t="n">
        <v>0.0001380449</v>
      </c>
      <c r="DU45" s="98" t="n">
        <v>0.0001356007</v>
      </c>
      <c r="DV45" s="98" t="n">
        <v>0.0001331997</v>
      </c>
      <c r="DW45" s="98" t="n">
        <v>0.0001308413</v>
      </c>
      <c r="DX45" s="98" t="n">
        <v>0.0001285246</v>
      </c>
      <c r="DY45" s="98" t="n">
        <v>0.0001262489</v>
      </c>
      <c r="DZ45" s="98" t="n">
        <v>0.0001240135</v>
      </c>
      <c r="EA45" s="98" t="n">
        <v>0.0001218177</v>
      </c>
      <c r="EB45" s="98" t="n">
        <v>0.0001196607</v>
      </c>
      <c r="EC45" s="98" t="n">
        <v>0.000117542</v>
      </c>
      <c r="ED45" s="98" t="n">
        <v>0.0001154607</v>
      </c>
      <c r="EE45" s="98" t="n">
        <v>0.0001134163</v>
      </c>
      <c r="EF45" s="98" t="n">
        <v>0.0001114081</v>
      </c>
      <c r="EG45" s="98" t="n">
        <v>0.0001094355</v>
      </c>
      <c r="EH45" s="98" t="n">
        <v>0.0001074978</v>
      </c>
      <c r="EI45" s="98" t="n">
        <v>0.0001055943</v>
      </c>
      <c r="EJ45" s="98" t="n">
        <v>0.0001037246</v>
      </c>
      <c r="EK45" s="98" t="n">
        <v>0.000101888</v>
      </c>
      <c r="EL45" s="98" t="n">
        <v>0.0001000839</v>
      </c>
      <c r="EM45" s="98" t="n">
        <v>9.83118E-005</v>
      </c>
      <c r="EN45" s="98" t="n">
        <v>9.6571E-005</v>
      </c>
      <c r="EO45" s="98" t="n">
        <v>9.48611E-005</v>
      </c>
      <c r="EP45" s="98" t="n">
        <v>9.31814E-005</v>
      </c>
      <c r="EQ45" s="98" t="n">
        <v>9.15315E-005</v>
      </c>
      <c r="ER45" s="98" t="n">
        <v>8.99107E-005</v>
      </c>
      <c r="ES45" s="98" t="n">
        <v>8.83187E-005</v>
      </c>
      <c r="ET45" s="98" t="n">
        <v>8.67549E-005</v>
      </c>
      <c r="EU45" s="98" t="n">
        <v>8.52187E-005</v>
      </c>
      <c r="EV45" s="98" t="n">
        <v>8.37098E-005</v>
      </c>
      <c r="EW45" s="98" t="n">
        <v>8.22275E-005</v>
      </c>
      <c r="EX45" s="98" t="n">
        <v>8.07716E-005</v>
      </c>
      <c r="EY45" s="98" t="n">
        <v>7.93413E-005</v>
      </c>
      <c r="EZ45" s="98" t="n">
        <v>7.79365E-005</v>
      </c>
      <c r="FA45" s="98" t="n">
        <v>7.65565E-005</v>
      </c>
      <c r="FB45" s="98" t="n">
        <v>7.52009E-005</v>
      </c>
      <c r="FC45" s="98" t="n">
        <v>7.38693E-005</v>
      </c>
      <c r="FD45" s="98" t="n">
        <v>7.25613E-005</v>
      </c>
      <c r="FE45" s="98" t="n">
        <v>7.12765E-005</v>
      </c>
      <c r="FF45" s="98" t="n">
        <v>7.00144E-005</v>
      </c>
      <c r="FG45" s="98" t="n">
        <v>6.87746E-005</v>
      </c>
      <c r="FH45" s="98" t="n">
        <v>6.75569E-005</v>
      </c>
      <c r="FI45" s="98" t="n">
        <v>6.63606E-005</v>
      </c>
      <c r="FJ45" s="98" t="n">
        <v>6.51856E-005</v>
      </c>
      <c r="FK45" s="98" t="n">
        <v>6.40313E-005</v>
      </c>
      <c r="FL45" s="98" t="n">
        <v>6.28975E-005</v>
      </c>
      <c r="FM45" s="98" t="n">
        <v>6.17838E-005</v>
      </c>
      <c r="FN45" s="98" t="n">
        <v>6.06898E-005</v>
      </c>
      <c r="FO45" s="98" t="n">
        <v>5.96152E-005</v>
      </c>
      <c r="FP45" s="98" t="n">
        <v>5.85596E-005</v>
      </c>
      <c r="FQ45" s="98" t="n">
        <v>5.75227E-005</v>
      </c>
    </row>
    <row r="46" customFormat="false" ht="15" hidden="false" customHeight="true" outlineLevel="0" collapsed="false">
      <c r="A46" s="97" t="n">
        <v>44</v>
      </c>
      <c r="B46" s="98" t="n">
        <v>0.0012920993</v>
      </c>
      <c r="C46" s="98" t="n">
        <v>0.0012712824</v>
      </c>
      <c r="D46" s="98" t="n">
        <v>0.0012506362</v>
      </c>
      <c r="E46" s="98" t="n">
        <v>0.0012301756</v>
      </c>
      <c r="F46" s="98" t="n">
        <v>0.0012099139</v>
      </c>
      <c r="G46" s="98" t="n">
        <v>0.0011898624</v>
      </c>
      <c r="H46" s="98" t="n">
        <v>0.0011700312</v>
      </c>
      <c r="I46" s="98" t="n">
        <v>0.0011504286</v>
      </c>
      <c r="J46" s="98" t="n">
        <v>0.001131062</v>
      </c>
      <c r="K46" s="98" t="n">
        <v>0.0011119375</v>
      </c>
      <c r="L46" s="98" t="n">
        <v>0.0010930601</v>
      </c>
      <c r="M46" s="98" t="n">
        <v>0.001074434</v>
      </c>
      <c r="N46" s="98" t="n">
        <v>0.0010560625</v>
      </c>
      <c r="O46" s="98" t="n">
        <v>0.001037948</v>
      </c>
      <c r="P46" s="98" t="n">
        <v>0.0010200926</v>
      </c>
      <c r="Q46" s="98" t="n">
        <v>0.0010024972</v>
      </c>
      <c r="R46" s="98" t="n">
        <v>0.0009851628</v>
      </c>
      <c r="S46" s="98" t="n">
        <v>0.0009680893</v>
      </c>
      <c r="T46" s="98" t="n">
        <v>0.0009512766</v>
      </c>
      <c r="U46" s="98" t="n">
        <v>0.000934724</v>
      </c>
      <c r="V46" s="98" t="n">
        <v>0.0009184305</v>
      </c>
      <c r="W46" s="98" t="n">
        <v>0.0009023946</v>
      </c>
      <c r="X46" s="98" t="n">
        <v>0.000886615</v>
      </c>
      <c r="Y46" s="98" t="n">
        <v>0.0008710896</v>
      </c>
      <c r="Z46" s="98" t="n">
        <v>0.0008558164</v>
      </c>
      <c r="AA46" s="98" t="n">
        <v>0.0008407932</v>
      </c>
      <c r="AB46" s="98" t="n">
        <v>0.0008260175</v>
      </c>
      <c r="AC46" s="98" t="n">
        <v>0.0008114868</v>
      </c>
      <c r="AD46" s="98" t="n">
        <v>0.0007971984</v>
      </c>
      <c r="AE46" s="98" t="n">
        <v>0.0007831495</v>
      </c>
      <c r="AF46" s="98" t="n">
        <v>0.0007693371</v>
      </c>
      <c r="AG46" s="98" t="n">
        <v>0.0007557584</v>
      </c>
      <c r="AH46" s="98" t="n">
        <v>0.0007424103</v>
      </c>
      <c r="AI46" s="98" t="n">
        <v>0.0007292898</v>
      </c>
      <c r="AJ46" s="98" t="n">
        <v>0.0007163936</v>
      </c>
      <c r="AK46" s="98" t="n">
        <v>0.0007037188</v>
      </c>
      <c r="AL46" s="98" t="n">
        <v>0.000691262</v>
      </c>
      <c r="AM46" s="98" t="n">
        <v>0.0006790202</v>
      </c>
      <c r="AN46" s="98" t="n">
        <v>0.0006669901</v>
      </c>
      <c r="AO46" s="98" t="n">
        <v>0.0006551685</v>
      </c>
      <c r="AP46" s="98" t="n">
        <v>0.0006435523</v>
      </c>
      <c r="AQ46" s="98" t="n">
        <v>0.0006321383</v>
      </c>
      <c r="AR46" s="98" t="n">
        <v>0.0006209232</v>
      </c>
      <c r="AS46" s="98" t="n">
        <v>0.000609904</v>
      </c>
      <c r="AT46" s="98" t="n">
        <v>0.0005990775</v>
      </c>
      <c r="AU46" s="98" t="n">
        <v>0.0005884406</v>
      </c>
      <c r="AV46" s="98" t="n">
        <v>0.0005779902</v>
      </c>
      <c r="AW46" s="98" t="n">
        <v>0.0005677233</v>
      </c>
      <c r="AX46" s="98" t="n">
        <v>0.0005576368</v>
      </c>
      <c r="AY46" s="98" t="n">
        <v>0.0005477278</v>
      </c>
      <c r="AZ46" s="98" t="n">
        <v>0.0005379932</v>
      </c>
      <c r="BA46" s="98" t="n">
        <v>0.0005284303</v>
      </c>
      <c r="BB46" s="98" t="n">
        <v>0.0005190359</v>
      </c>
      <c r="BC46" s="98" t="n">
        <v>0.0005098074</v>
      </c>
      <c r="BD46" s="98" t="n">
        <v>0.0005007419</v>
      </c>
      <c r="BE46" s="98" t="n">
        <v>0.0004918366</v>
      </c>
      <c r="BF46" s="98" t="n">
        <v>0.0004830888</v>
      </c>
      <c r="BG46" s="98" t="n">
        <v>0.0004744957</v>
      </c>
      <c r="BH46" s="98" t="n">
        <v>0.0004660548</v>
      </c>
      <c r="BI46" s="98" t="n">
        <v>0.0004577633</v>
      </c>
      <c r="BJ46" s="98" t="n">
        <v>0.0004496187</v>
      </c>
      <c r="BK46" s="98" t="n">
        <v>0.0004416185</v>
      </c>
      <c r="BL46" s="98" t="n">
        <v>0.0004337601</v>
      </c>
      <c r="BM46" s="98" t="n">
        <v>0.0004260411</v>
      </c>
      <c r="BN46" s="98" t="n">
        <v>0.000418459</v>
      </c>
      <c r="BO46" s="98" t="n">
        <v>0.0004110115</v>
      </c>
      <c r="BP46" s="98" t="n">
        <v>0.0004036961</v>
      </c>
      <c r="BQ46" s="98" t="n">
        <v>0.0003965107</v>
      </c>
      <c r="BR46" s="98" t="n">
        <v>0.0003894528</v>
      </c>
      <c r="BS46" s="98" t="n">
        <v>0.0003825203</v>
      </c>
      <c r="BT46" s="98" t="n">
        <v>0.000375711</v>
      </c>
      <c r="BU46" s="98" t="n">
        <v>0.0003690227</v>
      </c>
      <c r="BV46" s="98" t="n">
        <v>0.0003624532</v>
      </c>
      <c r="BW46" s="98" t="n">
        <v>0.0003560005</v>
      </c>
      <c r="BX46" s="98" t="n">
        <v>0.0003496625</v>
      </c>
      <c r="BY46" s="98" t="n">
        <v>0.0003434371</v>
      </c>
      <c r="BZ46" s="98" t="n">
        <v>0.0003373225</v>
      </c>
      <c r="CA46" s="98" t="n">
        <v>0.0003313166</v>
      </c>
      <c r="CB46" s="98" t="n">
        <v>0.0003254176</v>
      </c>
      <c r="CC46" s="98" t="n">
        <v>0.0003196234</v>
      </c>
      <c r="CD46" s="98" t="n">
        <v>0.0003139323</v>
      </c>
      <c r="CE46" s="98" t="n">
        <v>0.0003083425</v>
      </c>
      <c r="CF46" s="98" t="n">
        <v>0.0003028521</v>
      </c>
      <c r="CG46" s="98" t="n">
        <v>0.0002974594</v>
      </c>
      <c r="CH46" s="98" t="n">
        <v>0.0002921626</v>
      </c>
      <c r="CI46" s="98" t="n">
        <v>0.0002869601</v>
      </c>
      <c r="CJ46" s="98" t="n">
        <v>0.0002818502</v>
      </c>
      <c r="CK46" s="98" t="n">
        <v>0.0002768312</v>
      </c>
      <c r="CL46" s="98" t="n">
        <v>0.0002719016</v>
      </c>
      <c r="CM46" s="98" t="n">
        <v>0.0002670597</v>
      </c>
      <c r="CN46" s="98" t="n">
        <v>0.0002623039</v>
      </c>
      <c r="CO46" s="98" t="n">
        <v>0.0002576328</v>
      </c>
      <c r="CP46" s="98" t="n">
        <v>0.0002530449</v>
      </c>
      <c r="CQ46" s="98" t="n">
        <v>0.0002485386</v>
      </c>
      <c r="CR46" s="98" t="n">
        <v>0.0002441126</v>
      </c>
      <c r="CS46" s="98" t="n">
        <v>0.0002397653</v>
      </c>
      <c r="CT46" s="98" t="n">
        <v>0.0002354954</v>
      </c>
      <c r="CU46" s="98" t="n">
        <v>0.0002313016</v>
      </c>
      <c r="CV46" s="98" t="n">
        <v>0.0002271824</v>
      </c>
      <c r="CW46" s="98" t="n">
        <v>0.0002231365</v>
      </c>
      <c r="CX46" s="98" t="n">
        <v>0.0002191627</v>
      </c>
      <c r="CY46" s="98" t="n">
        <v>0.0002152597</v>
      </c>
      <c r="CZ46" s="98" t="n">
        <v>0.0002114261</v>
      </c>
      <c r="DA46" s="98" t="n">
        <v>0.0002076608</v>
      </c>
      <c r="DB46" s="98" t="n">
        <v>0.0002039625</v>
      </c>
      <c r="DC46" s="98" t="n">
        <v>0.00020033</v>
      </c>
      <c r="DD46" s="98" t="n">
        <v>0.0001967623</v>
      </c>
      <c r="DE46" s="98" t="n">
        <v>0.0001932581</v>
      </c>
      <c r="DF46" s="98" t="n">
        <v>0.0001898162</v>
      </c>
      <c r="DG46" s="98" t="n">
        <v>0.0001864357</v>
      </c>
      <c r="DH46" s="98" t="n">
        <v>0.0001831154</v>
      </c>
      <c r="DI46" s="98" t="n">
        <v>0.0001798541</v>
      </c>
      <c r="DJ46" s="98" t="n">
        <v>0.000176651</v>
      </c>
      <c r="DK46" s="98" t="n">
        <v>0.0001735049</v>
      </c>
      <c r="DL46" s="98" t="n">
        <v>0.0001704148</v>
      </c>
      <c r="DM46" s="98" t="n">
        <v>0.0001673797</v>
      </c>
      <c r="DN46" s="98" t="n">
        <v>0.0001643987</v>
      </c>
      <c r="DO46" s="98" t="n">
        <v>0.0001614708</v>
      </c>
      <c r="DP46" s="98" t="n">
        <v>0.000158595</v>
      </c>
      <c r="DQ46" s="98" t="n">
        <v>0.0001557704</v>
      </c>
      <c r="DR46" s="98" t="n">
        <v>0.0001529962</v>
      </c>
      <c r="DS46" s="98" t="n">
        <v>0.0001502713</v>
      </c>
      <c r="DT46" s="98" t="n">
        <v>0.0001475949</v>
      </c>
      <c r="DU46" s="98" t="n">
        <v>0.0001449663</v>
      </c>
      <c r="DV46" s="98" t="n">
        <v>0.0001423844</v>
      </c>
      <c r="DW46" s="98" t="n">
        <v>0.0001398485</v>
      </c>
      <c r="DX46" s="98" t="n">
        <v>0.0001373578</v>
      </c>
      <c r="DY46" s="98" t="n">
        <v>0.0001349114</v>
      </c>
      <c r="DZ46" s="98" t="n">
        <v>0.0001325086</v>
      </c>
      <c r="EA46" s="98" t="n">
        <v>0.0001301486</v>
      </c>
      <c r="EB46" s="98" t="n">
        <v>0.0001278306</v>
      </c>
      <c r="EC46" s="98" t="n">
        <v>0.0001255539</v>
      </c>
      <c r="ED46" s="98" t="n">
        <v>0.0001233177</v>
      </c>
      <c r="EE46" s="98" t="n">
        <v>0.0001211214</v>
      </c>
      <c r="EF46" s="98" t="n">
        <v>0.0001189642</v>
      </c>
      <c r="EG46" s="98" t="n">
        <v>0.0001168453</v>
      </c>
      <c r="EH46" s="98" t="n">
        <v>0.0001147643</v>
      </c>
      <c r="EI46" s="98" t="n">
        <v>0.0001127203</v>
      </c>
      <c r="EJ46" s="98" t="n">
        <v>0.0001107127</v>
      </c>
      <c r="EK46" s="98" t="n">
        <v>0.0001087408</v>
      </c>
      <c r="EL46" s="98" t="n">
        <v>0.0001068041</v>
      </c>
      <c r="EM46" s="98" t="n">
        <v>0.0001049018</v>
      </c>
      <c r="EN46" s="98" t="n">
        <v>0.0001030335</v>
      </c>
      <c r="EO46" s="98" t="n">
        <v>0.0001011984</v>
      </c>
      <c r="EP46" s="98" t="n">
        <v>9.9396E-005</v>
      </c>
      <c r="EQ46" s="98" t="n">
        <v>9.76257E-005</v>
      </c>
      <c r="ER46" s="98" t="n">
        <v>9.58869E-005</v>
      </c>
      <c r="ES46" s="98" t="n">
        <v>9.41791E-005</v>
      </c>
      <c r="ET46" s="98" t="n">
        <v>9.25017E-005</v>
      </c>
      <c r="EU46" s="98" t="n">
        <v>9.08542E-005</v>
      </c>
      <c r="EV46" s="98" t="n">
        <v>8.9236E-005</v>
      </c>
      <c r="EW46" s="98" t="n">
        <v>8.76467E-005</v>
      </c>
      <c r="EX46" s="98" t="n">
        <v>8.60856E-005</v>
      </c>
      <c r="EY46" s="98" t="n">
        <v>8.45523E-005</v>
      </c>
      <c r="EZ46" s="98" t="n">
        <v>8.30464E-005</v>
      </c>
      <c r="FA46" s="98" t="n">
        <v>8.15673E-005</v>
      </c>
      <c r="FB46" s="98" t="n">
        <v>8.01145E-005</v>
      </c>
      <c r="FC46" s="98" t="n">
        <v>7.86876E-005</v>
      </c>
      <c r="FD46" s="98" t="n">
        <v>7.72861E-005</v>
      </c>
      <c r="FE46" s="98" t="n">
        <v>7.59096E-005</v>
      </c>
      <c r="FF46" s="98" t="n">
        <v>7.45576E-005</v>
      </c>
      <c r="FG46" s="98" t="n">
        <v>7.32296E-005</v>
      </c>
      <c r="FH46" s="98" t="n">
        <v>7.19254E-005</v>
      </c>
      <c r="FI46" s="98" t="n">
        <v>7.06443E-005</v>
      </c>
      <c r="FJ46" s="98" t="n">
        <v>6.93861E-005</v>
      </c>
      <c r="FK46" s="98" t="n">
        <v>6.81502E-005</v>
      </c>
      <c r="FL46" s="98" t="n">
        <v>6.69364E-005</v>
      </c>
      <c r="FM46" s="98" t="n">
        <v>6.57442E-005</v>
      </c>
      <c r="FN46" s="98" t="n">
        <v>6.45732E-005</v>
      </c>
      <c r="FO46" s="98" t="n">
        <v>6.34231E-005</v>
      </c>
      <c r="FP46" s="98" t="n">
        <v>6.22935E-005</v>
      </c>
      <c r="FQ46" s="98" t="n">
        <v>6.1184E-005</v>
      </c>
    </row>
    <row r="47" customFormat="false" ht="15" hidden="false" customHeight="true" outlineLevel="0" collapsed="false">
      <c r="A47" s="97" t="n">
        <v>45</v>
      </c>
      <c r="B47" s="98" t="n">
        <v>0.0013931983</v>
      </c>
      <c r="C47" s="98" t="n">
        <v>0.0013711903</v>
      </c>
      <c r="D47" s="98" t="n">
        <v>0.0013493098</v>
      </c>
      <c r="E47" s="98" t="n">
        <v>0.0013275785</v>
      </c>
      <c r="F47" s="98" t="n">
        <v>0.0013060155</v>
      </c>
      <c r="G47" s="98" t="n">
        <v>0.0012846376</v>
      </c>
      <c r="H47" s="98" t="n">
        <v>0.0012634597</v>
      </c>
      <c r="I47" s="98" t="n">
        <v>0.0012424948</v>
      </c>
      <c r="J47" s="98" t="n">
        <v>0.001221754</v>
      </c>
      <c r="K47" s="98" t="n">
        <v>0.0012012472</v>
      </c>
      <c r="L47" s="98" t="n">
        <v>0.0011809826</v>
      </c>
      <c r="M47" s="98" t="n">
        <v>0.0011609672</v>
      </c>
      <c r="N47" s="98" t="n">
        <v>0.001141207</v>
      </c>
      <c r="O47" s="98" t="n">
        <v>0.0011217068</v>
      </c>
      <c r="P47" s="98" t="n">
        <v>0.0011024706</v>
      </c>
      <c r="Q47" s="98" t="n">
        <v>0.0010835013</v>
      </c>
      <c r="R47" s="98" t="n">
        <v>0.0010648013</v>
      </c>
      <c r="S47" s="98" t="n">
        <v>0.0010463723</v>
      </c>
      <c r="T47" s="98" t="n">
        <v>0.0010282151</v>
      </c>
      <c r="U47" s="98" t="n">
        <v>0.0010103304</v>
      </c>
      <c r="V47" s="98" t="n">
        <v>0.000992718</v>
      </c>
      <c r="W47" s="98" t="n">
        <v>0.0009753775</v>
      </c>
      <c r="X47" s="98" t="n">
        <v>0.0009583079</v>
      </c>
      <c r="Y47" s="98" t="n">
        <v>0.0009415081</v>
      </c>
      <c r="Z47" s="98" t="n">
        <v>0.0009249765</v>
      </c>
      <c r="AA47" s="98" t="n">
        <v>0.0009087114</v>
      </c>
      <c r="AB47" s="98" t="n">
        <v>0.0008927106</v>
      </c>
      <c r="AC47" s="98" t="n">
        <v>0.0008769719</v>
      </c>
      <c r="AD47" s="98" t="n">
        <v>0.0008614929</v>
      </c>
      <c r="AE47" s="98" t="n">
        <v>0.0008462708</v>
      </c>
      <c r="AF47" s="98" t="n">
        <v>0.0008313031</v>
      </c>
      <c r="AG47" s="98" t="n">
        <v>0.0008165868</v>
      </c>
      <c r="AH47" s="98" t="n">
        <v>0.0008021188</v>
      </c>
      <c r="AI47" s="98" t="n">
        <v>0.0007878963</v>
      </c>
      <c r="AJ47" s="98" t="n">
        <v>0.0007739159</v>
      </c>
      <c r="AK47" s="98" t="n">
        <v>0.0007601746</v>
      </c>
      <c r="AL47" s="98" t="n">
        <v>0.000746669</v>
      </c>
      <c r="AM47" s="98" t="n">
        <v>0.000733396</v>
      </c>
      <c r="AN47" s="98" t="n">
        <v>0.0007203521</v>
      </c>
      <c r="AO47" s="98" t="n">
        <v>0.0007075341</v>
      </c>
      <c r="AP47" s="98" t="n">
        <v>0.0006949386</v>
      </c>
      <c r="AQ47" s="98" t="n">
        <v>0.0006825622</v>
      </c>
      <c r="AR47" s="98" t="n">
        <v>0.0006704017</v>
      </c>
      <c r="AS47" s="98" t="n">
        <v>0.0006584536</v>
      </c>
      <c r="AT47" s="98" t="n">
        <v>0.0006467147</v>
      </c>
      <c r="AU47" s="98" t="n">
        <v>0.0006351816</v>
      </c>
      <c r="AV47" s="98" t="n">
        <v>0.0006238511</v>
      </c>
      <c r="AW47" s="98" t="n">
        <v>0.0006127199</v>
      </c>
      <c r="AX47" s="98" t="n">
        <v>0.0006017847</v>
      </c>
      <c r="AY47" s="98" t="n">
        <v>0.0005910423</v>
      </c>
      <c r="AZ47" s="98" t="n">
        <v>0.0005804896</v>
      </c>
      <c r="BA47" s="98" t="n">
        <v>0.0005701233</v>
      </c>
      <c r="BB47" s="98" t="n">
        <v>0.0005599404</v>
      </c>
      <c r="BC47" s="98" t="n">
        <v>0.0005499378</v>
      </c>
      <c r="BD47" s="98" t="n">
        <v>0.0005401124</v>
      </c>
      <c r="BE47" s="98" t="n">
        <v>0.0005304612</v>
      </c>
      <c r="BF47" s="98" t="n">
        <v>0.0005209813</v>
      </c>
      <c r="BG47" s="98" t="n">
        <v>0.0005116697</v>
      </c>
      <c r="BH47" s="98" t="n">
        <v>0.0005025236</v>
      </c>
      <c r="BI47" s="98" t="n">
        <v>0.00049354</v>
      </c>
      <c r="BJ47" s="98" t="n">
        <v>0.0004847163</v>
      </c>
      <c r="BK47" s="98" t="n">
        <v>0.0004760495</v>
      </c>
      <c r="BL47" s="98" t="n">
        <v>0.000467537</v>
      </c>
      <c r="BM47" s="98" t="n">
        <v>0.0004591762</v>
      </c>
      <c r="BN47" s="98" t="n">
        <v>0.0004509642</v>
      </c>
      <c r="BO47" s="98" t="n">
        <v>0.0004428987</v>
      </c>
      <c r="BP47" s="98" t="n">
        <v>0.0004349769</v>
      </c>
      <c r="BQ47" s="98" t="n">
        <v>0.0004271964</v>
      </c>
      <c r="BR47" s="98" t="n">
        <v>0.0004195546</v>
      </c>
      <c r="BS47" s="98" t="n">
        <v>0.0004120492</v>
      </c>
      <c r="BT47" s="98" t="n">
        <v>0.0004046778</v>
      </c>
      <c r="BU47" s="98" t="n">
        <v>0.0003974379</v>
      </c>
      <c r="BV47" s="98" t="n">
        <v>0.0003903273</v>
      </c>
      <c r="BW47" s="98" t="n">
        <v>0.0003833437</v>
      </c>
      <c r="BX47" s="98" t="n">
        <v>0.0003764848</v>
      </c>
      <c r="BY47" s="98" t="n">
        <v>0.0003697484</v>
      </c>
      <c r="BZ47" s="98" t="n">
        <v>0.0003631324</v>
      </c>
      <c r="CA47" s="98" t="n">
        <v>0.0003566345</v>
      </c>
      <c r="CB47" s="98" t="n">
        <v>0.0003502528</v>
      </c>
      <c r="CC47" s="98" t="n">
        <v>0.0003439852</v>
      </c>
      <c r="CD47" s="98" t="n">
        <v>0.0003378295</v>
      </c>
      <c r="CE47" s="98" t="n">
        <v>0.000331784</v>
      </c>
      <c r="CF47" s="98" t="n">
        <v>0.0003258464</v>
      </c>
      <c r="CG47" s="98" t="n">
        <v>0.0003200151</v>
      </c>
      <c r="CH47" s="98" t="n">
        <v>0.000314288</v>
      </c>
      <c r="CI47" s="98" t="n">
        <v>0.0003086633</v>
      </c>
      <c r="CJ47" s="98" t="n">
        <v>0.0003031392</v>
      </c>
      <c r="CK47" s="98" t="n">
        <v>0.0002977139</v>
      </c>
      <c r="CL47" s="98" t="n">
        <v>0.0002923857</v>
      </c>
      <c r="CM47" s="98" t="n">
        <v>0.0002871527</v>
      </c>
      <c r="CN47" s="98" t="n">
        <v>0.0002820133</v>
      </c>
      <c r="CO47" s="98" t="n">
        <v>0.0002769659</v>
      </c>
      <c r="CP47" s="98" t="n">
        <v>0.0002720088</v>
      </c>
      <c r="CQ47" s="98" t="n">
        <v>0.0002671403</v>
      </c>
      <c r="CR47" s="98" t="n">
        <v>0.000262359</v>
      </c>
      <c r="CS47" s="98" t="n">
        <v>0.0002576631</v>
      </c>
      <c r="CT47" s="98" t="n">
        <v>0.0002530513</v>
      </c>
      <c r="CU47" s="98" t="n">
        <v>0.000248522</v>
      </c>
      <c r="CV47" s="98" t="n">
        <v>0.0002440738</v>
      </c>
      <c r="CW47" s="98" t="n">
        <v>0.0002397051</v>
      </c>
      <c r="CX47" s="98" t="n">
        <v>0.0002354146</v>
      </c>
      <c r="CY47" s="98" t="n">
        <v>0.0002312009</v>
      </c>
      <c r="CZ47" s="98" t="n">
        <v>0.0002270626</v>
      </c>
      <c r="DA47" s="98" t="n">
        <v>0.0002229983</v>
      </c>
      <c r="DB47" s="98" t="n">
        <v>0.0002190068</v>
      </c>
      <c r="DC47" s="98" t="n">
        <v>0.0002150867</v>
      </c>
      <c r="DD47" s="98" t="n">
        <v>0.0002112367</v>
      </c>
      <c r="DE47" s="98" t="n">
        <v>0.0002074557</v>
      </c>
      <c r="DF47" s="98" t="n">
        <v>0.0002037423</v>
      </c>
      <c r="DG47" s="98" t="n">
        <v>0.0002000953</v>
      </c>
      <c r="DH47" s="98" t="n">
        <v>0.0001965137</v>
      </c>
      <c r="DI47" s="98" t="n">
        <v>0.0001929961</v>
      </c>
      <c r="DJ47" s="98" t="n">
        <v>0.0001895415</v>
      </c>
      <c r="DK47" s="98" t="n">
        <v>0.0001861487</v>
      </c>
      <c r="DL47" s="98" t="n">
        <v>0.0001828166</v>
      </c>
      <c r="DM47" s="98" t="n">
        <v>0.0001795442</v>
      </c>
      <c r="DN47" s="98" t="n">
        <v>0.0001763303</v>
      </c>
      <c r="DO47" s="98" t="n">
        <v>0.000173174</v>
      </c>
      <c r="DP47" s="98" t="n">
        <v>0.0001700741</v>
      </c>
      <c r="DQ47" s="98" t="n">
        <v>0.0001670297</v>
      </c>
      <c r="DR47" s="98" t="n">
        <v>0.0001640399</v>
      </c>
      <c r="DS47" s="98" t="n">
        <v>0.0001611035</v>
      </c>
      <c r="DT47" s="98" t="n">
        <v>0.0001582197</v>
      </c>
      <c r="DU47" s="98" t="n">
        <v>0.0001553875</v>
      </c>
      <c r="DV47" s="98" t="n">
        <v>0.000152606</v>
      </c>
      <c r="DW47" s="98" t="n">
        <v>0.0001498742</v>
      </c>
      <c r="DX47" s="98" t="n">
        <v>0.0001471914</v>
      </c>
      <c r="DY47" s="98" t="n">
        <v>0.0001445566</v>
      </c>
      <c r="DZ47" s="98" t="n">
        <v>0.000141969</v>
      </c>
      <c r="EA47" s="98" t="n">
        <v>0.0001394276</v>
      </c>
      <c r="EB47" s="98" t="n">
        <v>0.0001369318</v>
      </c>
      <c r="EC47" s="98" t="n">
        <v>0.0001344806</v>
      </c>
      <c r="ED47" s="98" t="n">
        <v>0.0001320733</v>
      </c>
      <c r="EE47" s="98" t="n">
        <v>0.0001297091</v>
      </c>
      <c r="EF47" s="98" t="n">
        <v>0.0001273872</v>
      </c>
      <c r="EG47" s="98" t="n">
        <v>0.0001251069</v>
      </c>
      <c r="EH47" s="98" t="n">
        <v>0.0001228674</v>
      </c>
      <c r="EI47" s="98" t="n">
        <v>0.0001206679</v>
      </c>
      <c r="EJ47" s="98" t="n">
        <v>0.0001185079</v>
      </c>
      <c r="EK47" s="98" t="n">
        <v>0.0001163865</v>
      </c>
      <c r="EL47" s="98" t="n">
        <v>0.0001143031</v>
      </c>
      <c r="EM47" s="98" t="n">
        <v>0.0001122569</v>
      </c>
      <c r="EN47" s="98" t="n">
        <v>0.0001102474</v>
      </c>
      <c r="EO47" s="98" t="n">
        <v>0.0001082739</v>
      </c>
      <c r="EP47" s="98" t="n">
        <v>0.0001063357</v>
      </c>
      <c r="EQ47" s="98" t="n">
        <v>0.0001044322</v>
      </c>
      <c r="ER47" s="98" t="n">
        <v>0.0001025628</v>
      </c>
      <c r="ES47" s="98" t="n">
        <v>0.0001007268</v>
      </c>
      <c r="ET47" s="98" t="n">
        <v>9.89237E-005</v>
      </c>
      <c r="EU47" s="98" t="n">
        <v>9.71528E-005</v>
      </c>
      <c r="EV47" s="98" t="n">
        <v>9.54137E-005</v>
      </c>
      <c r="EW47" s="98" t="n">
        <v>9.37057E-005</v>
      </c>
      <c r="EX47" s="98" t="n">
        <v>9.20282E-005</v>
      </c>
      <c r="EY47" s="98" t="n">
        <v>9.03808E-005</v>
      </c>
      <c r="EZ47" s="98" t="n">
        <v>8.87629E-005</v>
      </c>
      <c r="FA47" s="98" t="n">
        <v>8.7174E-005</v>
      </c>
      <c r="FB47" s="98" t="n">
        <v>8.56134E-005</v>
      </c>
      <c r="FC47" s="98" t="n">
        <v>8.40809E-005</v>
      </c>
      <c r="FD47" s="98" t="n">
        <v>8.25757E-005</v>
      </c>
      <c r="FE47" s="98" t="n">
        <v>8.10975E-005</v>
      </c>
      <c r="FF47" s="98" t="n">
        <v>7.96458E-005</v>
      </c>
      <c r="FG47" s="98" t="n">
        <v>7.822E-005</v>
      </c>
      <c r="FH47" s="98" t="n">
        <v>7.68198E-005</v>
      </c>
      <c r="FI47" s="98" t="n">
        <v>7.54446E-005</v>
      </c>
      <c r="FJ47" s="98" t="n">
        <v>7.4094E-005</v>
      </c>
      <c r="FK47" s="98" t="n">
        <v>7.27677E-005</v>
      </c>
      <c r="FL47" s="98" t="n">
        <v>7.1465E-005</v>
      </c>
      <c r="FM47" s="98" t="n">
        <v>7.01857E-005</v>
      </c>
      <c r="FN47" s="98" t="n">
        <v>6.89293E-005</v>
      </c>
      <c r="FO47" s="98" t="n">
        <v>6.76954E-005</v>
      </c>
      <c r="FP47" s="98" t="n">
        <v>6.64835E-005</v>
      </c>
      <c r="FQ47" s="98" t="n">
        <v>6.52934E-005</v>
      </c>
    </row>
    <row r="48" customFormat="false" ht="15" hidden="false" customHeight="true" outlineLevel="0" collapsed="false">
      <c r="A48" s="97" t="n">
        <v>46</v>
      </c>
      <c r="B48" s="98" t="n">
        <v>0.0015333958</v>
      </c>
      <c r="C48" s="98" t="n">
        <v>0.0015095554</v>
      </c>
      <c r="D48" s="98" t="n">
        <v>0.0014858037</v>
      </c>
      <c r="E48" s="98" t="n">
        <v>0.0014621693</v>
      </c>
      <c r="F48" s="98" t="n">
        <v>0.001438678</v>
      </c>
      <c r="G48" s="98" t="n">
        <v>0.0014153524</v>
      </c>
      <c r="H48" s="98" t="n">
        <v>0.0013922128</v>
      </c>
      <c r="I48" s="98" t="n">
        <v>0.0013692768</v>
      </c>
      <c r="J48" s="98" t="n">
        <v>0.0013465601</v>
      </c>
      <c r="K48" s="98" t="n">
        <v>0.0013240762</v>
      </c>
      <c r="L48" s="98" t="n">
        <v>0.0013018369</v>
      </c>
      <c r="M48" s="98" t="n">
        <v>0.0012798524</v>
      </c>
      <c r="N48" s="98" t="n">
        <v>0.0012581313</v>
      </c>
      <c r="O48" s="98" t="n">
        <v>0.0012366809</v>
      </c>
      <c r="P48" s="98" t="n">
        <v>0.0012155074</v>
      </c>
      <c r="Q48" s="98" t="n">
        <v>0.0011946157</v>
      </c>
      <c r="R48" s="98" t="n">
        <v>0.0011740098</v>
      </c>
      <c r="S48" s="98" t="n">
        <v>0.0011536929</v>
      </c>
      <c r="T48" s="98" t="n">
        <v>0.0011336672</v>
      </c>
      <c r="U48" s="98" t="n">
        <v>0.0011139344</v>
      </c>
      <c r="V48" s="98" t="n">
        <v>0.0010944953</v>
      </c>
      <c r="W48" s="98" t="n">
        <v>0.0010753504</v>
      </c>
      <c r="X48" s="98" t="n">
        <v>0.0010564994</v>
      </c>
      <c r="Y48" s="98" t="n">
        <v>0.0010379418</v>
      </c>
      <c r="Z48" s="98" t="n">
        <v>0.0010196764</v>
      </c>
      <c r="AA48" s="98" t="n">
        <v>0.0010017018</v>
      </c>
      <c r="AB48" s="98" t="n">
        <v>0.0009840163</v>
      </c>
      <c r="AC48" s="98" t="n">
        <v>0.0009666178</v>
      </c>
      <c r="AD48" s="98" t="n">
        <v>0.0009495041</v>
      </c>
      <c r="AE48" s="98" t="n">
        <v>0.0009326727</v>
      </c>
      <c r="AF48" s="98" t="n">
        <v>0.0009161208</v>
      </c>
      <c r="AG48" s="98" t="n">
        <v>0.0008998455</v>
      </c>
      <c r="AH48" s="98" t="n">
        <v>0.0008838439</v>
      </c>
      <c r="AI48" s="98" t="n">
        <v>0.0008681127</v>
      </c>
      <c r="AJ48" s="98" t="n">
        <v>0.0008526488</v>
      </c>
      <c r="AK48" s="98" t="n">
        <v>0.0008374487</v>
      </c>
      <c r="AL48" s="98" t="n">
        <v>0.0008225091</v>
      </c>
      <c r="AM48" s="98" t="n">
        <v>0.0008078265</v>
      </c>
      <c r="AN48" s="98" t="n">
        <v>0.0007933973</v>
      </c>
      <c r="AO48" s="98" t="n">
        <v>0.0007792179</v>
      </c>
      <c r="AP48" s="98" t="n">
        <v>0.0007652848</v>
      </c>
      <c r="AQ48" s="98" t="n">
        <v>0.0007515944</v>
      </c>
      <c r="AR48" s="98" t="n">
        <v>0.000738143</v>
      </c>
      <c r="AS48" s="98" t="n">
        <v>0.000724927</v>
      </c>
      <c r="AT48" s="98" t="n">
        <v>0.0007119428</v>
      </c>
      <c r="AU48" s="98" t="n">
        <v>0.0006991867</v>
      </c>
      <c r="AV48" s="98" t="n">
        <v>0.0006866552</v>
      </c>
      <c r="AW48" s="98" t="n">
        <v>0.0006743447</v>
      </c>
      <c r="AX48" s="98" t="n">
        <v>0.0006622515</v>
      </c>
      <c r="AY48" s="98" t="n">
        <v>0.0006503723</v>
      </c>
      <c r="AZ48" s="98" t="n">
        <v>0.0006387034</v>
      </c>
      <c r="BA48" s="98" t="n">
        <v>0.0006272414</v>
      </c>
      <c r="BB48" s="98" t="n">
        <v>0.0006159828</v>
      </c>
      <c r="BC48" s="98" t="n">
        <v>0.0006049243</v>
      </c>
      <c r="BD48" s="98" t="n">
        <v>0.0005940625</v>
      </c>
      <c r="BE48" s="98" t="n">
        <v>0.000583394</v>
      </c>
      <c r="BF48" s="98" t="n">
        <v>0.0005729156</v>
      </c>
      <c r="BG48" s="98" t="n">
        <v>0.000562624</v>
      </c>
      <c r="BH48" s="98" t="n">
        <v>0.000552516</v>
      </c>
      <c r="BI48" s="98" t="n">
        <v>0.0005425884</v>
      </c>
      <c r="BJ48" s="98" t="n">
        <v>0.0005328382</v>
      </c>
      <c r="BK48" s="98" t="n">
        <v>0.0005232623</v>
      </c>
      <c r="BL48" s="98" t="n">
        <v>0.0005138575</v>
      </c>
      <c r="BM48" s="98" t="n">
        <v>0.0005046211</v>
      </c>
      <c r="BN48" s="98" t="n">
        <v>0.0004955499</v>
      </c>
      <c r="BO48" s="98" t="n">
        <v>0.0004866411</v>
      </c>
      <c r="BP48" s="98" t="n">
        <v>0.0004778919</v>
      </c>
      <c r="BQ48" s="98" t="n">
        <v>0.0004692995</v>
      </c>
      <c r="BR48" s="98" t="n">
        <v>0.0004608611</v>
      </c>
      <c r="BS48" s="98" t="n">
        <v>0.0004525739</v>
      </c>
      <c r="BT48" s="98" t="n">
        <v>0.0004444354</v>
      </c>
      <c r="BU48" s="98" t="n">
        <v>0.0004364428</v>
      </c>
      <c r="BV48" s="98" t="n">
        <v>0.0004285936</v>
      </c>
      <c r="BW48" s="98" t="n">
        <v>0.0004208853</v>
      </c>
      <c r="BX48" s="98" t="n">
        <v>0.0004133154</v>
      </c>
      <c r="BY48" s="98" t="n">
        <v>0.0004058813</v>
      </c>
      <c r="BZ48" s="98" t="n">
        <v>0.0003985807</v>
      </c>
      <c r="CA48" s="98" t="n">
        <v>0.0003914112</v>
      </c>
      <c r="CB48" s="98" t="n">
        <v>0.0003843705</v>
      </c>
      <c r="CC48" s="98" t="n">
        <v>0.0003774562</v>
      </c>
      <c r="CD48" s="98" t="n">
        <v>0.0003706662</v>
      </c>
      <c r="CE48" s="98" t="n">
        <v>0.0003639982</v>
      </c>
      <c r="CF48" s="98" t="n">
        <v>0.0003574499</v>
      </c>
      <c r="CG48" s="98" t="n">
        <v>0.0003510194</v>
      </c>
      <c r="CH48" s="98" t="n">
        <v>0.0003447044</v>
      </c>
      <c r="CI48" s="98" t="n">
        <v>0.0003385029</v>
      </c>
      <c r="CJ48" s="98" t="n">
        <v>0.0003324129</v>
      </c>
      <c r="CK48" s="98" t="n">
        <v>0.0003264324</v>
      </c>
      <c r="CL48" s="98" t="n">
        <v>0.0003205593</v>
      </c>
      <c r="CM48" s="98" t="n">
        <v>0.0003147919</v>
      </c>
      <c r="CN48" s="98" t="n">
        <v>0.0003091282</v>
      </c>
      <c r="CO48" s="98" t="n">
        <v>0.0003035663</v>
      </c>
      <c r="CP48" s="98" t="n">
        <v>0.0002981044</v>
      </c>
      <c r="CQ48" s="98" t="n">
        <v>0.0002927407</v>
      </c>
      <c r="CR48" s="98" t="n">
        <v>0.0002874735</v>
      </c>
      <c r="CS48" s="98" t="n">
        <v>0.0002823011</v>
      </c>
      <c r="CT48" s="98" t="n">
        <v>0.0002772216</v>
      </c>
      <c r="CU48" s="98" t="n">
        <v>0.0002722335</v>
      </c>
      <c r="CV48" s="98" t="n">
        <v>0.0002673351</v>
      </c>
      <c r="CW48" s="98" t="n">
        <v>0.0002625248</v>
      </c>
      <c r="CX48" s="98" t="n">
        <v>0.0002578011</v>
      </c>
      <c r="CY48" s="98" t="n">
        <v>0.0002531623</v>
      </c>
      <c r="CZ48" s="98" t="n">
        <v>0.0002486069</v>
      </c>
      <c r="DA48" s="98" t="n">
        <v>0.0002441335</v>
      </c>
      <c r="DB48" s="98" t="n">
        <v>0.0002397406</v>
      </c>
      <c r="DC48" s="98" t="n">
        <v>0.0002354267</v>
      </c>
      <c r="DD48" s="98" t="n">
        <v>0.0002311904</v>
      </c>
      <c r="DE48" s="98" t="n">
        <v>0.0002270303</v>
      </c>
      <c r="DF48" s="98" t="n">
        <v>0.000222945</v>
      </c>
      <c r="DG48" s="98" t="n">
        <v>0.0002189333</v>
      </c>
      <c r="DH48" s="98" t="n">
        <v>0.0002149937</v>
      </c>
      <c r="DI48" s="98" t="n">
        <v>0.000211125</v>
      </c>
      <c r="DJ48" s="98" t="n">
        <v>0.0002073259</v>
      </c>
      <c r="DK48" s="98" t="n">
        <v>0.0002035951</v>
      </c>
      <c r="DL48" s="98" t="n">
        <v>0.0001999315</v>
      </c>
      <c r="DM48" s="98" t="n">
        <v>0.0001963338</v>
      </c>
      <c r="DN48" s="98" t="n">
        <v>0.0001928008</v>
      </c>
      <c r="DO48" s="98" t="n">
        <v>0.0001893314</v>
      </c>
      <c r="DP48" s="98" t="n">
        <v>0.0001859244</v>
      </c>
      <c r="DQ48" s="98" t="n">
        <v>0.0001825787</v>
      </c>
      <c r="DR48" s="98" t="n">
        <v>0.0001792932</v>
      </c>
      <c r="DS48" s="98" t="n">
        <v>0.0001760668</v>
      </c>
      <c r="DT48" s="98" t="n">
        <v>0.0001728984</v>
      </c>
      <c r="DU48" s="98" t="n">
        <v>0.0001697871</v>
      </c>
      <c r="DV48" s="98" t="n">
        <v>0.0001667318</v>
      </c>
      <c r="DW48" s="98" t="n">
        <v>0.0001637314</v>
      </c>
      <c r="DX48" s="98" t="n">
        <v>0.000160785</v>
      </c>
      <c r="DY48" s="98" t="n">
        <v>0.0001578916</v>
      </c>
      <c r="DZ48" s="98" t="n">
        <v>0.0001550503</v>
      </c>
      <c r="EA48" s="98" t="n">
        <v>0.0001522601</v>
      </c>
      <c r="EB48" s="98" t="n">
        <v>0.0001495202</v>
      </c>
      <c r="EC48" s="98" t="n">
        <v>0.0001468295</v>
      </c>
      <c r="ED48" s="98" t="n">
        <v>0.0001441872</v>
      </c>
      <c r="EE48" s="98" t="n">
        <v>0.0001415925</v>
      </c>
      <c r="EF48" s="98" t="n">
        <v>0.0001390445</v>
      </c>
      <c r="EG48" s="98" t="n">
        <v>0.0001365423</v>
      </c>
      <c r="EH48" s="98" t="n">
        <v>0.0001340852</v>
      </c>
      <c r="EI48" s="98" t="n">
        <v>0.0001316722</v>
      </c>
      <c r="EJ48" s="98" t="n">
        <v>0.0001293027</v>
      </c>
      <c r="EK48" s="98" t="n">
        <v>0.0001269758</v>
      </c>
      <c r="EL48" s="98" t="n">
        <v>0.0001246908</v>
      </c>
      <c r="EM48" s="98" t="n">
        <v>0.0001224469</v>
      </c>
      <c r="EN48" s="98" t="n">
        <v>0.0001202434</v>
      </c>
      <c r="EO48" s="98" t="n">
        <v>0.0001180795</v>
      </c>
      <c r="EP48" s="98" t="n">
        <v>0.0001159546</v>
      </c>
      <c r="EQ48" s="98" t="n">
        <v>0.0001138679</v>
      </c>
      <c r="ER48" s="98" t="n">
        <v>0.0001118188</v>
      </c>
      <c r="ES48" s="98" t="n">
        <v>0.0001098065</v>
      </c>
      <c r="ET48" s="98" t="n">
        <v>0.0001078304</v>
      </c>
      <c r="EU48" s="98" t="n">
        <v>0.0001058899</v>
      </c>
      <c r="EV48" s="98" t="n">
        <v>0.0001039844</v>
      </c>
      <c r="EW48" s="98" t="n">
        <v>0.0001021131</v>
      </c>
      <c r="EX48" s="98" t="n">
        <v>0.0001002755</v>
      </c>
      <c r="EY48" s="98" t="n">
        <v>9.84709E-005</v>
      </c>
      <c r="EZ48" s="98" t="n">
        <v>9.66988E-005</v>
      </c>
      <c r="FA48" s="98" t="n">
        <v>9.49587E-005</v>
      </c>
      <c r="FB48" s="98" t="n">
        <v>9.32498E-005</v>
      </c>
      <c r="FC48" s="98" t="n">
        <v>9.15717E-005</v>
      </c>
      <c r="FD48" s="98" t="n">
        <v>8.99237E-005</v>
      </c>
      <c r="FE48" s="98" t="n">
        <v>8.83055E-005</v>
      </c>
      <c r="FF48" s="98" t="n">
        <v>8.67163E-005</v>
      </c>
      <c r="FG48" s="98" t="n">
        <v>8.51558E-005</v>
      </c>
      <c r="FH48" s="98" t="n">
        <v>8.36233E-005</v>
      </c>
      <c r="FI48" s="98" t="n">
        <v>8.21184E-005</v>
      </c>
      <c r="FJ48" s="98" t="n">
        <v>8.06406E-005</v>
      </c>
      <c r="FK48" s="98" t="n">
        <v>7.91894E-005</v>
      </c>
      <c r="FL48" s="98" t="n">
        <v>7.77643E-005</v>
      </c>
      <c r="FM48" s="98" t="n">
        <v>7.63648E-005</v>
      </c>
      <c r="FN48" s="98" t="n">
        <v>7.49906E-005</v>
      </c>
      <c r="FO48" s="98" t="n">
        <v>7.3641E-005</v>
      </c>
      <c r="FP48" s="98" t="n">
        <v>7.23158E-005</v>
      </c>
      <c r="FQ48" s="98" t="n">
        <v>7.10144E-005</v>
      </c>
    </row>
    <row r="49" customFormat="false" ht="15" hidden="false" customHeight="true" outlineLevel="0" collapsed="false">
      <c r="A49" s="97" t="n">
        <v>47</v>
      </c>
      <c r="B49" s="98" t="n">
        <v>0.0017169009</v>
      </c>
      <c r="C49" s="98" t="n">
        <v>0.0016958858</v>
      </c>
      <c r="D49" s="98" t="n">
        <v>0.001674398</v>
      </c>
      <c r="E49" s="98" t="n">
        <v>0.0016525171</v>
      </c>
      <c r="F49" s="98" t="n">
        <v>0.0016303159</v>
      </c>
      <c r="G49" s="98" t="n">
        <v>0.0016078609</v>
      </c>
      <c r="H49" s="98" t="n">
        <v>0.0015852124</v>
      </c>
      <c r="I49" s="98" t="n">
        <v>0.0015624254</v>
      </c>
      <c r="J49" s="98" t="n">
        <v>0.0015395496</v>
      </c>
      <c r="K49" s="98" t="n">
        <v>0.0015166299</v>
      </c>
      <c r="L49" s="98" t="n">
        <v>0.0014937068</v>
      </c>
      <c r="M49" s="98" t="n">
        <v>0.0014708168</v>
      </c>
      <c r="N49" s="98" t="n">
        <v>0.0014479927</v>
      </c>
      <c r="O49" s="98" t="n">
        <v>0.0014252638</v>
      </c>
      <c r="P49" s="98" t="n">
        <v>0.0014026562</v>
      </c>
      <c r="Q49" s="98" t="n">
        <v>0.0013801934</v>
      </c>
      <c r="R49" s="98" t="n">
        <v>0.0013578959</v>
      </c>
      <c r="S49" s="98" t="n">
        <v>0.001335782</v>
      </c>
      <c r="T49" s="98" t="n">
        <v>0.0013138679</v>
      </c>
      <c r="U49" s="98" t="n">
        <v>0.0012921675</v>
      </c>
      <c r="V49" s="98" t="n">
        <v>0.0012706932</v>
      </c>
      <c r="W49" s="98" t="n">
        <v>0.0012494556</v>
      </c>
      <c r="X49" s="98" t="n">
        <v>0.0012284639</v>
      </c>
      <c r="Y49" s="98" t="n">
        <v>0.0012077256</v>
      </c>
      <c r="Z49" s="98" t="n">
        <v>0.0011872475</v>
      </c>
      <c r="AA49" s="98" t="n">
        <v>0.001167035</v>
      </c>
      <c r="AB49" s="98" t="n">
        <v>0.0011470923</v>
      </c>
      <c r="AC49" s="98" t="n">
        <v>0.0011274231</v>
      </c>
      <c r="AD49" s="98" t="n">
        <v>0.0011080301</v>
      </c>
      <c r="AE49" s="98" t="n">
        <v>0.0010889152</v>
      </c>
      <c r="AF49" s="98" t="n">
        <v>0.0010700797</v>
      </c>
      <c r="AG49" s="98" t="n">
        <v>0.0010515242</v>
      </c>
      <c r="AH49" s="98" t="n">
        <v>0.0010332491</v>
      </c>
      <c r="AI49" s="98" t="n">
        <v>0.0010152539</v>
      </c>
      <c r="AJ49" s="98" t="n">
        <v>0.0009975379</v>
      </c>
      <c r="AK49" s="98" t="n">
        <v>0.0009801</v>
      </c>
      <c r="AL49" s="98" t="n">
        <v>0.0009629388</v>
      </c>
      <c r="AM49" s="98" t="n">
        <v>0.0009460526</v>
      </c>
      <c r="AN49" s="98" t="n">
        <v>0.0009294392</v>
      </c>
      <c r="AO49" s="98" t="n">
        <v>0.0009130966</v>
      </c>
      <c r="AP49" s="98" t="n">
        <v>0.0008970222</v>
      </c>
      <c r="AQ49" s="98" t="n">
        <v>0.0008812135</v>
      </c>
      <c r="AR49" s="98" t="n">
        <v>0.0008656676</v>
      </c>
      <c r="AS49" s="98" t="n">
        <v>0.0008503817</v>
      </c>
      <c r="AT49" s="98" t="n">
        <v>0.0008353527</v>
      </c>
      <c r="AU49" s="98" t="n">
        <v>0.0008205776</v>
      </c>
      <c r="AV49" s="98" t="n">
        <v>0.0008060532</v>
      </c>
      <c r="AW49" s="98" t="n">
        <v>0.0007917761</v>
      </c>
      <c r="AX49" s="98" t="n">
        <v>0.0007777431</v>
      </c>
      <c r="AY49" s="98" t="n">
        <v>0.0007639509</v>
      </c>
      <c r="AZ49" s="98" t="n">
        <v>0.0007503959</v>
      </c>
      <c r="BA49" s="98" t="n">
        <v>0.0007370749</v>
      </c>
      <c r="BB49" s="98" t="n">
        <v>0.0007239844</v>
      </c>
      <c r="BC49" s="98" t="n">
        <v>0.000711121</v>
      </c>
      <c r="BD49" s="98" t="n">
        <v>0.0006984812</v>
      </c>
      <c r="BE49" s="98" t="n">
        <v>0.0006860616</v>
      </c>
      <c r="BF49" s="98" t="n">
        <v>0.0006738587</v>
      </c>
      <c r="BG49" s="98" t="n">
        <v>0.0006618692</v>
      </c>
      <c r="BH49" s="98" t="n">
        <v>0.0006500897</v>
      </c>
      <c r="BI49" s="98" t="n">
        <v>0.0006385168</v>
      </c>
      <c r="BJ49" s="98" t="n">
        <v>0.0006271471</v>
      </c>
      <c r="BK49" s="98" t="n">
        <v>0.0006159774</v>
      </c>
      <c r="BL49" s="98" t="n">
        <v>0.0006050043</v>
      </c>
      <c r="BM49" s="98" t="n">
        <v>0.0005942247</v>
      </c>
      <c r="BN49" s="98" t="n">
        <v>0.0005836352</v>
      </c>
      <c r="BO49" s="98" t="n">
        <v>0.0005732327</v>
      </c>
      <c r="BP49" s="98" t="n">
        <v>0.0005630141</v>
      </c>
      <c r="BQ49" s="98" t="n">
        <v>0.0005529762</v>
      </c>
      <c r="BR49" s="98" t="n">
        <v>0.000543116</v>
      </c>
      <c r="BS49" s="98" t="n">
        <v>0.0005334305</v>
      </c>
      <c r="BT49" s="98" t="n">
        <v>0.0005239166</v>
      </c>
      <c r="BU49" s="98" t="n">
        <v>0.0005145714</v>
      </c>
      <c r="BV49" s="98" t="n">
        <v>0.000505392</v>
      </c>
      <c r="BW49" s="98" t="n">
        <v>0.0004963756</v>
      </c>
      <c r="BX49" s="98" t="n">
        <v>0.0004875194</v>
      </c>
      <c r="BY49" s="98" t="n">
        <v>0.0004788204</v>
      </c>
      <c r="BZ49" s="98" t="n">
        <v>0.0004702761</v>
      </c>
      <c r="CA49" s="98" t="n">
        <v>0.0004618837</v>
      </c>
      <c r="CB49" s="98" t="n">
        <v>0.0004536406</v>
      </c>
      <c r="CC49" s="98" t="n">
        <v>0.0004455441</v>
      </c>
      <c r="CD49" s="98" t="n">
        <v>0.0004375918</v>
      </c>
      <c r="CE49" s="98" t="n">
        <v>0.000429781</v>
      </c>
      <c r="CF49" s="98" t="n">
        <v>0.0004221092</v>
      </c>
      <c r="CG49" s="98" t="n">
        <v>0.0004145741</v>
      </c>
      <c r="CH49" s="98" t="n">
        <v>0.0004071732</v>
      </c>
      <c r="CI49" s="98" t="n">
        <v>0.0003999042</v>
      </c>
      <c r="CJ49" s="98" t="n">
        <v>0.0003927647</v>
      </c>
      <c r="CK49" s="98" t="n">
        <v>0.0003857524</v>
      </c>
      <c r="CL49" s="98" t="n">
        <v>0.0003788652</v>
      </c>
      <c r="CM49" s="98" t="n">
        <v>0.0003721007</v>
      </c>
      <c r="CN49" s="98" t="n">
        <v>0.0003654568</v>
      </c>
      <c r="CO49" s="98" t="n">
        <v>0.0003589314</v>
      </c>
      <c r="CP49" s="98" t="n">
        <v>0.0003525224</v>
      </c>
      <c r="CQ49" s="98" t="n">
        <v>0.0003462277</v>
      </c>
      <c r="CR49" s="98" t="n">
        <v>0.0003400453</v>
      </c>
      <c r="CS49" s="98" t="n">
        <v>0.0003339731</v>
      </c>
      <c r="CT49" s="98" t="n">
        <v>0.0003280093</v>
      </c>
      <c r="CU49" s="98" t="n">
        <v>0.0003221519</v>
      </c>
      <c r="CV49" s="98" t="n">
        <v>0.0003163991</v>
      </c>
      <c r="CW49" s="98" t="n">
        <v>0.0003107488</v>
      </c>
      <c r="CX49" s="98" t="n">
        <v>0.0003051994</v>
      </c>
      <c r="CY49" s="98" t="n">
        <v>0.0002997491</v>
      </c>
      <c r="CZ49" s="98" t="n">
        <v>0.000294396</v>
      </c>
      <c r="DA49" s="98" t="n">
        <v>0.0002891385</v>
      </c>
      <c r="DB49" s="98" t="n">
        <v>0.0002839748</v>
      </c>
      <c r="DC49" s="98" t="n">
        <v>0.0002789033</v>
      </c>
      <c r="DD49" s="98" t="n">
        <v>0.0002739223</v>
      </c>
      <c r="DE49" s="98" t="n">
        <v>0.0002690302</v>
      </c>
      <c r="DF49" s="98" t="n">
        <v>0.0002642254</v>
      </c>
      <c r="DG49" s="98" t="n">
        <v>0.0002595065</v>
      </c>
      <c r="DH49" s="98" t="n">
        <v>0.0002548718</v>
      </c>
      <c r="DI49" s="98" t="n">
        <v>0.0002503198</v>
      </c>
      <c r="DJ49" s="98" t="n">
        <v>0.0002458491</v>
      </c>
      <c r="DK49" s="98" t="n">
        <v>0.0002414582</v>
      </c>
      <c r="DL49" s="98" t="n">
        <v>0.0002371457</v>
      </c>
      <c r="DM49" s="98" t="n">
        <v>0.0002329102</v>
      </c>
      <c r="DN49" s="98" t="n">
        <v>0.0002287504</v>
      </c>
      <c r="DO49" s="98" t="n">
        <v>0.0002246648</v>
      </c>
      <c r="DP49" s="98" t="n">
        <v>0.0002206522</v>
      </c>
      <c r="DQ49" s="98" t="n">
        <v>0.0002167112</v>
      </c>
      <c r="DR49" s="98" t="n">
        <v>0.0002128406</v>
      </c>
      <c r="DS49" s="98" t="n">
        <v>0.0002090391</v>
      </c>
      <c r="DT49" s="98" t="n">
        <v>0.0002053055</v>
      </c>
      <c r="DU49" s="98" t="n">
        <v>0.0002016386</v>
      </c>
      <c r="DV49" s="98" t="n">
        <v>0.0001980372</v>
      </c>
      <c r="DW49" s="98" t="n">
        <v>0.0001945</v>
      </c>
      <c r="DX49" s="98" t="n">
        <v>0.0001910261</v>
      </c>
      <c r="DY49" s="98" t="n">
        <v>0.0001876141</v>
      </c>
      <c r="DZ49" s="98" t="n">
        <v>0.0001842631</v>
      </c>
      <c r="EA49" s="98" t="n">
        <v>0.000180972</v>
      </c>
      <c r="EB49" s="98" t="n">
        <v>0.0001777396</v>
      </c>
      <c r="EC49" s="98" t="n">
        <v>0.000174565</v>
      </c>
      <c r="ED49" s="98" t="n">
        <v>0.000171447</v>
      </c>
      <c r="EE49" s="98" t="n">
        <v>0.0001683848</v>
      </c>
      <c r="EF49" s="98" t="n">
        <v>0.0001653772</v>
      </c>
      <c r="EG49" s="98" t="n">
        <v>0.0001624233</v>
      </c>
      <c r="EH49" s="98" t="n">
        <v>0.0001595222</v>
      </c>
      <c r="EI49" s="98" t="n">
        <v>0.0001566729</v>
      </c>
      <c r="EJ49" s="98" t="n">
        <v>0.0001538745</v>
      </c>
      <c r="EK49" s="98" t="n">
        <v>0.0001511261</v>
      </c>
      <c r="EL49" s="98" t="n">
        <v>0.0001484267</v>
      </c>
      <c r="EM49" s="98" t="n">
        <v>0.0001457756</v>
      </c>
      <c r="EN49" s="98" t="n">
        <v>0.0001431718</v>
      </c>
      <c r="EO49" s="98" t="n">
        <v>0.0001406145</v>
      </c>
      <c r="EP49" s="98" t="n">
        <v>0.0001381029</v>
      </c>
      <c r="EQ49" s="98" t="n">
        <v>0.0001356361</v>
      </c>
      <c r="ER49" s="98" t="n">
        <v>0.0001332134</v>
      </c>
      <c r="ES49" s="98" t="n">
        <v>0.000130834</v>
      </c>
      <c r="ET49" s="98" t="n">
        <v>0.0001284971</v>
      </c>
      <c r="EU49" s="98" t="n">
        <v>0.0001262019</v>
      </c>
      <c r="EV49" s="98" t="n">
        <v>0.0001239477</v>
      </c>
      <c r="EW49" s="98" t="n">
        <v>0.0001217338</v>
      </c>
      <c r="EX49" s="98" t="n">
        <v>0.0001195594</v>
      </c>
      <c r="EY49" s="98" t="n">
        <v>0.0001174238</v>
      </c>
      <c r="EZ49" s="98" t="n">
        <v>0.0001153264</v>
      </c>
      <c r="FA49" s="98" t="n">
        <v>0.0001132665</v>
      </c>
      <c r="FB49" s="98" t="n">
        <v>0.0001112433</v>
      </c>
      <c r="FC49" s="98" t="n">
        <v>0.0001092563</v>
      </c>
      <c r="FD49" s="98" t="n">
        <v>0.0001073047</v>
      </c>
      <c r="FE49" s="98" t="n">
        <v>0.0001053881</v>
      </c>
      <c r="FF49" s="98" t="n">
        <v>0.0001035056</v>
      </c>
      <c r="FG49" s="98" t="n">
        <v>0.0001016568</v>
      </c>
      <c r="FH49" s="98" t="n">
        <v>9.9841E-005</v>
      </c>
      <c r="FI49" s="98" t="n">
        <v>9.80576E-005</v>
      </c>
      <c r="FJ49" s="98" t="n">
        <v>9.63061E-005</v>
      </c>
      <c r="FK49" s="98" t="n">
        <v>9.45859E-005</v>
      </c>
      <c r="FL49" s="98" t="n">
        <v>9.28964E-005</v>
      </c>
      <c r="FM49" s="98" t="n">
        <v>9.1237E-005</v>
      </c>
      <c r="FN49" s="98" t="n">
        <v>8.96074E-005</v>
      </c>
      <c r="FO49" s="98" t="n">
        <v>8.80068E-005</v>
      </c>
      <c r="FP49" s="98" t="n">
        <v>8.64348E-005</v>
      </c>
      <c r="FQ49" s="98" t="n">
        <v>8.48909E-005</v>
      </c>
    </row>
    <row r="50" customFormat="false" ht="15" hidden="false" customHeight="true" outlineLevel="0" collapsed="false">
      <c r="A50" s="97" t="n">
        <v>48</v>
      </c>
      <c r="B50" s="98" t="n">
        <v>0.0019371462</v>
      </c>
      <c r="C50" s="98" t="n">
        <v>0.0019061756</v>
      </c>
      <c r="D50" s="98" t="n">
        <v>0.0018754183</v>
      </c>
      <c r="E50" s="98" t="n">
        <v>0.0018449012</v>
      </c>
      <c r="F50" s="98" t="n">
        <v>0.001814648</v>
      </c>
      <c r="G50" s="98" t="n">
        <v>0.0017846796</v>
      </c>
      <c r="H50" s="98" t="n">
        <v>0.0017550141</v>
      </c>
      <c r="I50" s="98" t="n">
        <v>0.0017256673</v>
      </c>
      <c r="J50" s="98" t="n">
        <v>0.001696653</v>
      </c>
      <c r="K50" s="98" t="n">
        <v>0.0016679828</v>
      </c>
      <c r="L50" s="98" t="n">
        <v>0.0016396664</v>
      </c>
      <c r="M50" s="98" t="n">
        <v>0.0016117123</v>
      </c>
      <c r="N50" s="98" t="n">
        <v>0.0015841271</v>
      </c>
      <c r="O50" s="98" t="n">
        <v>0.0015569164</v>
      </c>
      <c r="P50" s="98" t="n">
        <v>0.0015300844</v>
      </c>
      <c r="Q50" s="98" t="n">
        <v>0.0015036344</v>
      </c>
      <c r="R50" s="98" t="n">
        <v>0.0014775684</v>
      </c>
      <c r="S50" s="98" t="n">
        <v>0.0014518881</v>
      </c>
      <c r="T50" s="98" t="n">
        <v>0.0014265938</v>
      </c>
      <c r="U50" s="98" t="n">
        <v>0.0014016856</v>
      </c>
      <c r="V50" s="98" t="n">
        <v>0.0013771626</v>
      </c>
      <c r="W50" s="98" t="n">
        <v>0.0013530237</v>
      </c>
      <c r="X50" s="98" t="n">
        <v>0.001329267</v>
      </c>
      <c r="Y50" s="98" t="n">
        <v>0.0013058903</v>
      </c>
      <c r="Z50" s="98" t="n">
        <v>0.0012828911</v>
      </c>
      <c r="AA50" s="98" t="n">
        <v>0.0012602663</v>
      </c>
      <c r="AB50" s="98" t="n">
        <v>0.0012380129</v>
      </c>
      <c r="AC50" s="98" t="n">
        <v>0.0012161272</v>
      </c>
      <c r="AD50" s="98" t="n">
        <v>0.0011946055</v>
      </c>
      <c r="AE50" s="98" t="n">
        <v>0.001173444</v>
      </c>
      <c r="AF50" s="98" t="n">
        <v>0.0011526385</v>
      </c>
      <c r="AG50" s="98" t="n">
        <v>0.0011321848</v>
      </c>
      <c r="AH50" s="98" t="n">
        <v>0.0011120786</v>
      </c>
      <c r="AI50" s="98" t="n">
        <v>0.0010923153</v>
      </c>
      <c r="AJ50" s="98" t="n">
        <v>0.0010728904</v>
      </c>
      <c r="AK50" s="98" t="n">
        <v>0.0010537994</v>
      </c>
      <c r="AL50" s="98" t="n">
        <v>0.0010350375</v>
      </c>
      <c r="AM50" s="98" t="n">
        <v>0.0010166001</v>
      </c>
      <c r="AN50" s="98" t="n">
        <v>0.0009984824</v>
      </c>
      <c r="AO50" s="98" t="n">
        <v>0.0009806798</v>
      </c>
      <c r="AP50" s="98" t="n">
        <v>0.0009631873</v>
      </c>
      <c r="AQ50" s="98" t="n">
        <v>0.0009460004</v>
      </c>
      <c r="AR50" s="98" t="n">
        <v>0.0009291143</v>
      </c>
      <c r="AS50" s="98" t="n">
        <v>0.0009125241</v>
      </c>
      <c r="AT50" s="98" t="n">
        <v>0.0008962254</v>
      </c>
      <c r="AU50" s="98" t="n">
        <v>0.0008802133</v>
      </c>
      <c r="AV50" s="98" t="n">
        <v>0.0008644833</v>
      </c>
      <c r="AW50" s="98" t="n">
        <v>0.0008490307</v>
      </c>
      <c r="AX50" s="98" t="n">
        <v>0.000833851</v>
      </c>
      <c r="AY50" s="98" t="n">
        <v>0.0008189396</v>
      </c>
      <c r="AZ50" s="98" t="n">
        <v>0.0008042922</v>
      </c>
      <c r="BA50" s="98" t="n">
        <v>0.0007899043</v>
      </c>
      <c r="BB50" s="98" t="n">
        <v>0.0007757714</v>
      </c>
      <c r="BC50" s="98" t="n">
        <v>0.0007618894</v>
      </c>
      <c r="BD50" s="98" t="n">
        <v>0.0007482539</v>
      </c>
      <c r="BE50" s="98" t="n">
        <v>0.0007348607</v>
      </c>
      <c r="BF50" s="98" t="n">
        <v>0.0007217056</v>
      </c>
      <c r="BG50" s="98" t="n">
        <v>0.0007087847</v>
      </c>
      <c r="BH50" s="98" t="n">
        <v>0.0006960938</v>
      </c>
      <c r="BI50" s="98" t="n">
        <v>0.000683629</v>
      </c>
      <c r="BJ50" s="98" t="n">
        <v>0.0006713862</v>
      </c>
      <c r="BK50" s="98" t="n">
        <v>0.0006593618</v>
      </c>
      <c r="BL50" s="98" t="n">
        <v>0.0006475518</v>
      </c>
      <c r="BM50" s="98" t="n">
        <v>0.0006359526</v>
      </c>
      <c r="BN50" s="98" t="n">
        <v>0.0006245604</v>
      </c>
      <c r="BO50" s="98" t="n">
        <v>0.0006133716</v>
      </c>
      <c r="BP50" s="98" t="n">
        <v>0.0006023826</v>
      </c>
      <c r="BQ50" s="98" t="n">
        <v>0.0005915899</v>
      </c>
      <c r="BR50" s="98" t="n">
        <v>0.0005809901</v>
      </c>
      <c r="BS50" s="98" t="n">
        <v>0.0005705797</v>
      </c>
      <c r="BT50" s="98" t="n">
        <v>0.0005603555</v>
      </c>
      <c r="BU50" s="98" t="n">
        <v>0.0005503141</v>
      </c>
      <c r="BV50" s="98" t="n">
        <v>0.0005404522</v>
      </c>
      <c r="BW50" s="98" t="n">
        <v>0.0005307668</v>
      </c>
      <c r="BX50" s="98" t="n">
        <v>0.0005212546</v>
      </c>
      <c r="BY50" s="98" t="n">
        <v>0.0005119126</v>
      </c>
      <c r="BZ50" s="98" t="n">
        <v>0.0005027378</v>
      </c>
      <c r="CA50" s="98" t="n">
        <v>0.0004937272</v>
      </c>
      <c r="CB50" s="98" t="n">
        <v>0.0004848779</v>
      </c>
      <c r="CC50" s="98" t="n">
        <v>0.0004761871</v>
      </c>
      <c r="CD50" s="98" t="n">
        <v>0.0004676518</v>
      </c>
      <c r="CE50" s="98" t="n">
        <v>0.0004592693</v>
      </c>
      <c r="CF50" s="98" t="n">
        <v>0.000451037</v>
      </c>
      <c r="CG50" s="98" t="n">
        <v>0.000442952</v>
      </c>
      <c r="CH50" s="98" t="n">
        <v>0.0004350119</v>
      </c>
      <c r="CI50" s="98" t="n">
        <v>0.000427214</v>
      </c>
      <c r="CJ50" s="98" t="n">
        <v>0.0004195557</v>
      </c>
      <c r="CK50" s="98" t="n">
        <v>0.0004120347</v>
      </c>
      <c r="CL50" s="98" t="n">
        <v>0.0004046483</v>
      </c>
      <c r="CM50" s="98" t="n">
        <v>0.0003973943</v>
      </c>
      <c r="CN50" s="98" t="n">
        <v>0.0003902703</v>
      </c>
      <c r="CO50" s="98" t="n">
        <v>0.0003832739</v>
      </c>
      <c r="CP50" s="98" t="n">
        <v>0.0003764028</v>
      </c>
      <c r="CQ50" s="98" t="n">
        <v>0.0003696549</v>
      </c>
      <c r="CR50" s="98" t="n">
        <v>0.0003630279</v>
      </c>
      <c r="CS50" s="98" t="n">
        <v>0.0003565196</v>
      </c>
      <c r="CT50" s="98" t="n">
        <v>0.000350128</v>
      </c>
      <c r="CU50" s="98" t="n">
        <v>0.0003438509</v>
      </c>
      <c r="CV50" s="98" t="n">
        <v>0.0003376863</v>
      </c>
      <c r="CW50" s="98" t="n">
        <v>0.0003316322</v>
      </c>
      <c r="CX50" s="98" t="n">
        <v>0.0003256866</v>
      </c>
      <c r="CY50" s="98" t="n">
        <v>0.0003198475</v>
      </c>
      <c r="CZ50" s="98" t="n">
        <v>0.0003141131</v>
      </c>
      <c r="DA50" s="98" t="n">
        <v>0.0003084815</v>
      </c>
      <c r="DB50" s="98" t="n">
        <v>0.0003029508</v>
      </c>
      <c r="DC50" s="98" t="n">
        <v>0.0002975192</v>
      </c>
      <c r="DD50" s="98" t="n">
        <v>0.000292185</v>
      </c>
      <c r="DE50" s="98" t="n">
        <v>0.0002869464</v>
      </c>
      <c r="DF50" s="98" t="n">
        <v>0.0002818018</v>
      </c>
      <c r="DG50" s="98" t="n">
        <v>0.0002767493</v>
      </c>
      <c r="DH50" s="98" t="n">
        <v>0.0002717874</v>
      </c>
      <c r="DI50" s="98" t="n">
        <v>0.0002669144</v>
      </c>
      <c r="DJ50" s="98" t="n">
        <v>0.0002621288</v>
      </c>
      <c r="DK50" s="98" t="n">
        <v>0.000257429</v>
      </c>
      <c r="DL50" s="98" t="n">
        <v>0.0002528134</v>
      </c>
      <c r="DM50" s="98" t="n">
        <v>0.0002482806</v>
      </c>
      <c r="DN50" s="98" t="n">
        <v>0.000243829</v>
      </c>
      <c r="DO50" s="98" t="n">
        <v>0.0002394572</v>
      </c>
      <c r="DP50" s="98" t="n">
        <v>0.0002351638</v>
      </c>
      <c r="DQ50" s="98" t="n">
        <v>0.0002309474</v>
      </c>
      <c r="DR50" s="98" t="n">
        <v>0.0002268066</v>
      </c>
      <c r="DS50" s="98" t="n">
        <v>0.00022274</v>
      </c>
      <c r="DT50" s="98" t="n">
        <v>0.0002187463</v>
      </c>
      <c r="DU50" s="98" t="n">
        <v>0.0002148241</v>
      </c>
      <c r="DV50" s="98" t="n">
        <v>0.0002109723</v>
      </c>
      <c r="DW50" s="98" t="n">
        <v>0.0002071896</v>
      </c>
      <c r="DX50" s="98" t="n">
        <v>0.0002034747</v>
      </c>
      <c r="DY50" s="98" t="n">
        <v>0.0001998264</v>
      </c>
      <c r="DZ50" s="98" t="n">
        <v>0.0001962434</v>
      </c>
      <c r="EA50" s="98" t="n">
        <v>0.0001927247</v>
      </c>
      <c r="EB50" s="98" t="n">
        <v>0.0001892691</v>
      </c>
      <c r="EC50" s="98" t="n">
        <v>0.0001858755</v>
      </c>
      <c r="ED50" s="98" t="n">
        <v>0.0001825427</v>
      </c>
      <c r="EE50" s="98" t="n">
        <v>0.0001792696</v>
      </c>
      <c r="EF50" s="98" t="n">
        <v>0.0001760553</v>
      </c>
      <c r="EG50" s="98" t="n">
        <v>0.0001728985</v>
      </c>
      <c r="EH50" s="98" t="n">
        <v>0.0001697984</v>
      </c>
      <c r="EI50" s="98" t="n">
        <v>0.0001667538</v>
      </c>
      <c r="EJ50" s="98" t="n">
        <v>0.0001637638</v>
      </c>
      <c r="EK50" s="98" t="n">
        <v>0.0001608275</v>
      </c>
      <c r="EL50" s="98" t="n">
        <v>0.0001579437</v>
      </c>
      <c r="EM50" s="98" t="n">
        <v>0.0001551117</v>
      </c>
      <c r="EN50" s="98" t="n">
        <v>0.0001523305</v>
      </c>
      <c r="EO50" s="98" t="n">
        <v>0.0001495991</v>
      </c>
      <c r="EP50" s="98" t="n">
        <v>0.0001469167</v>
      </c>
      <c r="EQ50" s="98" t="n">
        <v>0.0001442824</v>
      </c>
      <c r="ER50" s="98" t="n">
        <v>0.0001416953</v>
      </c>
      <c r="ES50" s="98" t="n">
        <v>0.0001391546</v>
      </c>
      <c r="ET50" s="98" t="n">
        <v>0.0001366594</v>
      </c>
      <c r="EU50" s="98" t="n">
        <v>0.000134209</v>
      </c>
      <c r="EV50" s="98" t="n">
        <v>0.0001318026</v>
      </c>
      <c r="EW50" s="98" t="n">
        <v>0.0001294392</v>
      </c>
      <c r="EX50" s="98" t="n">
        <v>0.0001271183</v>
      </c>
      <c r="EY50" s="98" t="n">
        <v>0.0001248389</v>
      </c>
      <c r="EZ50" s="98" t="n">
        <v>0.0001226005</v>
      </c>
      <c r="FA50" s="98" t="n">
        <v>0.0001204021</v>
      </c>
      <c r="FB50" s="98" t="n">
        <v>0.0001182432</v>
      </c>
      <c r="FC50" s="98" t="n">
        <v>0.000116123</v>
      </c>
      <c r="FD50" s="98" t="n">
        <v>0.0001140408</v>
      </c>
      <c r="FE50" s="98" t="n">
        <v>0.0001119959</v>
      </c>
      <c r="FF50" s="98" t="n">
        <v>0.0001099877</v>
      </c>
      <c r="FG50" s="98" t="n">
        <v>0.0001080155</v>
      </c>
      <c r="FH50" s="98" t="n">
        <v>0.0001060787</v>
      </c>
      <c r="FI50" s="98" t="n">
        <v>0.0001041766</v>
      </c>
      <c r="FJ50" s="98" t="n">
        <v>0.0001023086</v>
      </c>
      <c r="FK50" s="98" t="n">
        <v>0.0001004741</v>
      </c>
      <c r="FL50" s="98" t="n">
        <v>9.86725E-005</v>
      </c>
      <c r="FM50" s="98" t="n">
        <v>9.69032E-005</v>
      </c>
      <c r="FN50" s="98" t="n">
        <v>9.51656E-005</v>
      </c>
      <c r="FO50" s="98" t="n">
        <v>9.34592E-005</v>
      </c>
      <c r="FP50" s="98" t="n">
        <v>9.17833E-005</v>
      </c>
      <c r="FQ50" s="98" t="n">
        <v>9.01375E-005</v>
      </c>
    </row>
    <row r="51" customFormat="false" ht="15" hidden="false" customHeight="true" outlineLevel="0" collapsed="false">
      <c r="A51" s="97" t="n">
        <v>49</v>
      </c>
      <c r="B51" s="98" t="n">
        <v>0.002129642</v>
      </c>
      <c r="C51" s="98" t="n">
        <v>0.0020977638</v>
      </c>
      <c r="D51" s="98" t="n">
        <v>0.0020658884</v>
      </c>
      <c r="E51" s="98" t="n">
        <v>0.002034066</v>
      </c>
      <c r="F51" s="98" t="n">
        <v>0.0020023417</v>
      </c>
      <c r="G51" s="98" t="n">
        <v>0.0019707558</v>
      </c>
      <c r="H51" s="98" t="n">
        <v>0.0019393441</v>
      </c>
      <c r="I51" s="98" t="n">
        <v>0.0019081387</v>
      </c>
      <c r="J51" s="98" t="n">
        <v>0.0018771679</v>
      </c>
      <c r="K51" s="98" t="n">
        <v>0.0018464568</v>
      </c>
      <c r="L51" s="98" t="n">
        <v>0.0018160273</v>
      </c>
      <c r="M51" s="98" t="n">
        <v>0.0017858988</v>
      </c>
      <c r="N51" s="98" t="n">
        <v>0.0017560881</v>
      </c>
      <c r="O51" s="98" t="n">
        <v>0.0017266096</v>
      </c>
      <c r="P51" s="98" t="n">
        <v>0.0016974757</v>
      </c>
      <c r="Q51" s="98" t="n">
        <v>0.0016686971</v>
      </c>
      <c r="R51" s="98" t="n">
        <v>0.0016402825</v>
      </c>
      <c r="S51" s="98" t="n">
        <v>0.0016122394</v>
      </c>
      <c r="T51" s="98" t="n">
        <v>0.0015845737</v>
      </c>
      <c r="U51" s="98" t="n">
        <v>0.00155729</v>
      </c>
      <c r="V51" s="98" t="n">
        <v>0.0015303921</v>
      </c>
      <c r="W51" s="98" t="n">
        <v>0.0015038823</v>
      </c>
      <c r="X51" s="98" t="n">
        <v>0.0014777625</v>
      </c>
      <c r="Y51" s="98" t="n">
        <v>0.0014520335</v>
      </c>
      <c r="Z51" s="98" t="n">
        <v>0.0014266953</v>
      </c>
      <c r="AA51" s="98" t="n">
        <v>0.0014017474</v>
      </c>
      <c r="AB51" s="98" t="n">
        <v>0.0013771888</v>
      </c>
      <c r="AC51" s="98" t="n">
        <v>0.0013530177</v>
      </c>
      <c r="AD51" s="98" t="n">
        <v>0.0013292321</v>
      </c>
      <c r="AE51" s="98" t="n">
        <v>0.0013058294</v>
      </c>
      <c r="AF51" s="98" t="n">
        <v>0.0012828069</v>
      </c>
      <c r="AG51" s="98" t="n">
        <v>0.0012601613</v>
      </c>
      <c r="AH51" s="98" t="n">
        <v>0.0012378891</v>
      </c>
      <c r="AI51" s="98" t="n">
        <v>0.0012159867</v>
      </c>
      <c r="AJ51" s="98" t="n">
        <v>0.0011944502</v>
      </c>
      <c r="AK51" s="98" t="n">
        <v>0.0011732754</v>
      </c>
      <c r="AL51" s="98" t="n">
        <v>0.0011524581</v>
      </c>
      <c r="AM51" s="98" t="n">
        <v>0.001131994</v>
      </c>
      <c r="AN51" s="98" t="n">
        <v>0.0011118786</v>
      </c>
      <c r="AO51" s="98" t="n">
        <v>0.0010921072</v>
      </c>
      <c r="AP51" s="98" t="n">
        <v>0.0010726753</v>
      </c>
      <c r="AQ51" s="98" t="n">
        <v>0.0010535781</v>
      </c>
      <c r="AR51" s="98" t="n">
        <v>0.0010348109</v>
      </c>
      <c r="AS51" s="98" t="n">
        <v>0.0010163689</v>
      </c>
      <c r="AT51" s="98" t="n">
        <v>0.0009982474</v>
      </c>
      <c r="AU51" s="98" t="n">
        <v>0.0009804414</v>
      </c>
      <c r="AV51" s="98" t="n">
        <v>0.0009629463</v>
      </c>
      <c r="AW51" s="98" t="n">
        <v>0.0009457572</v>
      </c>
      <c r="AX51" s="98" t="n">
        <v>0.0009288693</v>
      </c>
      <c r="AY51" s="98" t="n">
        <v>0.0009122778</v>
      </c>
      <c r="AZ51" s="98" t="n">
        <v>0.0008959781</v>
      </c>
      <c r="BA51" s="98" t="n">
        <v>0.0008799654</v>
      </c>
      <c r="BB51" s="98" t="n">
        <v>0.000864235</v>
      </c>
      <c r="BC51" s="98" t="n">
        <v>0.0008487824</v>
      </c>
      <c r="BD51" s="98" t="n">
        <v>0.0008336029</v>
      </c>
      <c r="BE51" s="98" t="n">
        <v>0.000818692</v>
      </c>
      <c r="BF51" s="98" t="n">
        <v>0.0008040452</v>
      </c>
      <c r="BG51" s="98" t="n">
        <v>0.0007896581</v>
      </c>
      <c r="BH51" s="98" t="n">
        <v>0.0007755262</v>
      </c>
      <c r="BI51" s="98" t="n">
        <v>0.0007616453</v>
      </c>
      <c r="BJ51" s="98" t="n">
        <v>0.000748011</v>
      </c>
      <c r="BK51" s="98" t="n">
        <v>0.0007346192</v>
      </c>
      <c r="BL51" s="98" t="n">
        <v>0.0007214657</v>
      </c>
      <c r="BM51" s="98" t="n">
        <v>0.0007085463</v>
      </c>
      <c r="BN51" s="98" t="n">
        <v>0.000695857</v>
      </c>
      <c r="BO51" s="98" t="n">
        <v>0.0006833939</v>
      </c>
      <c r="BP51" s="98" t="n">
        <v>0.000671153</v>
      </c>
      <c r="BQ51" s="98" t="n">
        <v>0.0006591304</v>
      </c>
      <c r="BR51" s="98" t="n">
        <v>0.0006473224</v>
      </c>
      <c r="BS51" s="98" t="n">
        <v>0.0006357251</v>
      </c>
      <c r="BT51" s="98" t="n">
        <v>0.0006243349</v>
      </c>
      <c r="BU51" s="98" t="n">
        <v>0.0006131481</v>
      </c>
      <c r="BV51" s="98" t="n">
        <v>0.0006021611</v>
      </c>
      <c r="BW51" s="98" t="n">
        <v>0.0005913706</v>
      </c>
      <c r="BX51" s="98" t="n">
        <v>0.0005807728</v>
      </c>
      <c r="BY51" s="98" t="n">
        <v>0.0005703646</v>
      </c>
      <c r="BZ51" s="98" t="n">
        <v>0.0005601425</v>
      </c>
      <c r="CA51" s="98" t="n">
        <v>0.0005501032</v>
      </c>
      <c r="CB51" s="98" t="n">
        <v>0.0005402435</v>
      </c>
      <c r="CC51" s="98" t="n">
        <v>0.0005305602</v>
      </c>
      <c r="CD51" s="98" t="n">
        <v>0.0005210502</v>
      </c>
      <c r="CE51" s="98" t="n">
        <v>0.0005117104</v>
      </c>
      <c r="CF51" s="98" t="n">
        <v>0.0005025377</v>
      </c>
      <c r="CG51" s="98" t="n">
        <v>0.0004935293</v>
      </c>
      <c r="CH51" s="98" t="n">
        <v>0.0004846822</v>
      </c>
      <c r="CI51" s="98" t="n">
        <v>0.0004759934</v>
      </c>
      <c r="CJ51" s="98" t="n">
        <v>0.0004674603</v>
      </c>
      <c r="CK51" s="98" t="n">
        <v>0.0004590799</v>
      </c>
      <c r="CL51" s="98" t="n">
        <v>0.0004508497</v>
      </c>
      <c r="CM51" s="98" t="n">
        <v>0.0004427669</v>
      </c>
      <c r="CN51" s="98" t="n">
        <v>0.0004348289</v>
      </c>
      <c r="CO51" s="98" t="n">
        <v>0.000427033</v>
      </c>
      <c r="CP51" s="98" t="n">
        <v>0.0004193769</v>
      </c>
      <c r="CQ51" s="98" t="n">
        <v>0.0004118579</v>
      </c>
      <c r="CR51" s="98" t="n">
        <v>0.0004044736</v>
      </c>
      <c r="CS51" s="98" t="n">
        <v>0.0003972216</v>
      </c>
      <c r="CT51" s="98" t="n">
        <v>0.0003900996</v>
      </c>
      <c r="CU51" s="98" t="n">
        <v>0.0003831052</v>
      </c>
      <c r="CV51" s="98" t="n">
        <v>0.0003762362</v>
      </c>
      <c r="CW51" s="98" t="n">
        <v>0.0003694902</v>
      </c>
      <c r="CX51" s="98" t="n">
        <v>0.0003628652</v>
      </c>
      <c r="CY51" s="98" t="n">
        <v>0.0003563588</v>
      </c>
      <c r="CZ51" s="98" t="n">
        <v>0.0003499691</v>
      </c>
      <c r="DA51" s="98" t="n">
        <v>0.000343694</v>
      </c>
      <c r="DB51" s="98" t="n">
        <v>0.0003375313</v>
      </c>
      <c r="DC51" s="98" t="n">
        <v>0.000331479</v>
      </c>
      <c r="DD51" s="98" t="n">
        <v>0.0003255353</v>
      </c>
      <c r="DE51" s="98" t="n">
        <v>0.0003196981</v>
      </c>
      <c r="DF51" s="98" t="n">
        <v>0.0003139655</v>
      </c>
      <c r="DG51" s="98" t="n">
        <v>0.0003083357</v>
      </c>
      <c r="DH51" s="98" t="n">
        <v>0.0003028068</v>
      </c>
      <c r="DI51" s="98" t="n">
        <v>0.000297377</v>
      </c>
      <c r="DJ51" s="98" t="n">
        <v>0.0002920446</v>
      </c>
      <c r="DK51" s="98" t="n">
        <v>0.0002868078</v>
      </c>
      <c r="DL51" s="98" t="n">
        <v>0.0002816648</v>
      </c>
      <c r="DM51" s="98" t="n">
        <v>0.000276614</v>
      </c>
      <c r="DN51" s="98" t="n">
        <v>0.0002716538</v>
      </c>
      <c r="DO51" s="98" t="n">
        <v>0.0002667826</v>
      </c>
      <c r="DP51" s="98" t="n">
        <v>0.0002619986</v>
      </c>
      <c r="DQ51" s="98" t="n">
        <v>0.0002573004</v>
      </c>
      <c r="DR51" s="98" t="n">
        <v>0.0002526865</v>
      </c>
      <c r="DS51" s="98" t="n">
        <v>0.0002481553</v>
      </c>
      <c r="DT51" s="98" t="n">
        <v>0.0002437053</v>
      </c>
      <c r="DU51" s="98" t="n">
        <v>0.0002393351</v>
      </c>
      <c r="DV51" s="98" t="n">
        <v>0.0002350433</v>
      </c>
      <c r="DW51" s="98" t="n">
        <v>0.0002308284</v>
      </c>
      <c r="DX51" s="98" t="n">
        <v>0.0002266891</v>
      </c>
      <c r="DY51" s="98" t="n">
        <v>0.000222624</v>
      </c>
      <c r="DZ51" s="98" t="n">
        <v>0.0002186318</v>
      </c>
      <c r="EA51" s="98" t="n">
        <v>0.0002147111</v>
      </c>
      <c r="EB51" s="98" t="n">
        <v>0.0002108608</v>
      </c>
      <c r="EC51" s="98" t="n">
        <v>0.0002070795</v>
      </c>
      <c r="ED51" s="98" t="n">
        <v>0.000203366</v>
      </c>
      <c r="EE51" s="98" t="n">
        <v>0.0001997191</v>
      </c>
      <c r="EF51" s="98" t="n">
        <v>0.0001961376</v>
      </c>
      <c r="EG51" s="98" t="n">
        <v>0.0001926203</v>
      </c>
      <c r="EH51" s="98" t="n">
        <v>0.0001891661</v>
      </c>
      <c r="EI51" s="98" t="n">
        <v>0.0001857738</v>
      </c>
      <c r="EJ51" s="98" t="n">
        <v>0.0001824423</v>
      </c>
      <c r="EK51" s="98" t="n">
        <v>0.0001791706</v>
      </c>
      <c r="EL51" s="98" t="n">
        <v>0.0001759575</v>
      </c>
      <c r="EM51" s="98" t="n">
        <v>0.0001728021</v>
      </c>
      <c r="EN51" s="98" t="n">
        <v>0.0001697032</v>
      </c>
      <c r="EO51" s="98" t="n">
        <v>0.0001666599</v>
      </c>
      <c r="EP51" s="98" t="n">
        <v>0.0001636712</v>
      </c>
      <c r="EQ51" s="98" t="n">
        <v>0.000160736</v>
      </c>
      <c r="ER51" s="98" t="n">
        <v>0.0001578535</v>
      </c>
      <c r="ES51" s="98" t="n">
        <v>0.0001550227</v>
      </c>
      <c r="ET51" s="98" t="n">
        <v>0.0001522426</v>
      </c>
      <c r="EU51" s="98" t="n">
        <v>0.0001495124</v>
      </c>
      <c r="EV51" s="98" t="n">
        <v>0.0001468312</v>
      </c>
      <c r="EW51" s="98" t="n">
        <v>0.000144198</v>
      </c>
      <c r="EX51" s="98" t="n">
        <v>0.0001416121</v>
      </c>
      <c r="EY51" s="98" t="n">
        <v>0.0001390725</v>
      </c>
      <c r="EZ51" s="98" t="n">
        <v>0.0001365785</v>
      </c>
      <c r="FA51" s="98" t="n">
        <v>0.0001341291</v>
      </c>
      <c r="FB51" s="98" t="n">
        <v>0.0001317238</v>
      </c>
      <c r="FC51" s="98" t="n">
        <v>0.0001293615</v>
      </c>
      <c r="FD51" s="98" t="n">
        <v>0.0001270416</v>
      </c>
      <c r="FE51" s="98" t="n">
        <v>0.0001247633</v>
      </c>
      <c r="FF51" s="98" t="n">
        <v>0.0001225259</v>
      </c>
      <c r="FG51" s="98" t="n">
        <v>0.0001203285</v>
      </c>
      <c r="FH51" s="98" t="n">
        <v>0.0001181706</v>
      </c>
      <c r="FI51" s="98" t="n">
        <v>0.0001160514</v>
      </c>
      <c r="FJ51" s="98" t="n">
        <v>0.0001139702</v>
      </c>
      <c r="FK51" s="98" t="n">
        <v>0.0001119263</v>
      </c>
      <c r="FL51" s="98" t="n">
        <v>0.000109919</v>
      </c>
      <c r="FM51" s="98" t="n">
        <v>0.0001079478</v>
      </c>
      <c r="FN51" s="98" t="n">
        <v>0.0001060119</v>
      </c>
      <c r="FO51" s="98" t="n">
        <v>0.0001041107</v>
      </c>
      <c r="FP51" s="98" t="n">
        <v>0.0001022436</v>
      </c>
      <c r="FQ51" s="98" t="n">
        <v>0.00010041</v>
      </c>
    </row>
    <row r="52" customFormat="false" ht="15" hidden="false" customHeight="true" outlineLevel="0" collapsed="false">
      <c r="A52" s="97" t="n">
        <v>50</v>
      </c>
      <c r="B52" s="98" t="n">
        <v>0.0023679232</v>
      </c>
      <c r="C52" s="98" t="n">
        <v>0.0023302539</v>
      </c>
      <c r="D52" s="98" t="n">
        <v>0.0022927796</v>
      </c>
      <c r="E52" s="98" t="n">
        <v>0.0022555408</v>
      </c>
      <c r="F52" s="98" t="n">
        <v>0.0022185733</v>
      </c>
      <c r="G52" s="98" t="n">
        <v>0.0021819085</v>
      </c>
      <c r="H52" s="98" t="n">
        <v>0.0021455745</v>
      </c>
      <c r="I52" s="98" t="n">
        <v>0.0021095955</v>
      </c>
      <c r="J52" s="98" t="n">
        <v>0.0020739929</v>
      </c>
      <c r="K52" s="98" t="n">
        <v>0.002038785</v>
      </c>
      <c r="L52" s="98" t="n">
        <v>0.0020039877</v>
      </c>
      <c r="M52" s="98" t="n">
        <v>0.0019696144</v>
      </c>
      <c r="N52" s="98" t="n">
        <v>0.0019356764</v>
      </c>
      <c r="O52" s="98" t="n">
        <v>0.0019021833</v>
      </c>
      <c r="P52" s="98" t="n">
        <v>0.0018691426</v>
      </c>
      <c r="Q52" s="98" t="n">
        <v>0.0018365605</v>
      </c>
      <c r="R52" s="98" t="n">
        <v>0.0018044416</v>
      </c>
      <c r="S52" s="98" t="n">
        <v>0.0017727895</v>
      </c>
      <c r="T52" s="98" t="n">
        <v>0.0017416063</v>
      </c>
      <c r="U52" s="98" t="n">
        <v>0.0017108934</v>
      </c>
      <c r="V52" s="98" t="n">
        <v>0.0016806511</v>
      </c>
      <c r="W52" s="98" t="n">
        <v>0.0016508789</v>
      </c>
      <c r="X52" s="98" t="n">
        <v>0.0016215757</v>
      </c>
      <c r="Y52" s="98" t="n">
        <v>0.0015927394</v>
      </c>
      <c r="Z52" s="98" t="n">
        <v>0.0015643678</v>
      </c>
      <c r="AA52" s="98" t="n">
        <v>0.0015364579</v>
      </c>
      <c r="AB52" s="98" t="n">
        <v>0.0015090062</v>
      </c>
      <c r="AC52" s="98" t="n">
        <v>0.0014820091</v>
      </c>
      <c r="AD52" s="98" t="n">
        <v>0.0014554622</v>
      </c>
      <c r="AE52" s="98" t="n">
        <v>0.0014293612</v>
      </c>
      <c r="AF52" s="98" t="n">
        <v>0.0014037014</v>
      </c>
      <c r="AG52" s="98" t="n">
        <v>0.0013784777</v>
      </c>
      <c r="AH52" s="98" t="n">
        <v>0.0013536852</v>
      </c>
      <c r="AI52" s="98" t="n">
        <v>0.0013293184</v>
      </c>
      <c r="AJ52" s="98" t="n">
        <v>0.001305372</v>
      </c>
      <c r="AK52" s="98" t="n">
        <v>0.0012818404</v>
      </c>
      <c r="AL52" s="98" t="n">
        <v>0.0012587179</v>
      </c>
      <c r="AM52" s="98" t="n">
        <v>0.0012359989</v>
      </c>
      <c r="AN52" s="98" t="n">
        <v>0.0012136775</v>
      </c>
      <c r="AO52" s="98" t="n">
        <v>0.0011917479</v>
      </c>
      <c r="AP52" s="98" t="n">
        <v>0.0011702044</v>
      </c>
      <c r="AQ52" s="98" t="n">
        <v>0.001149041</v>
      </c>
      <c r="AR52" s="98" t="n">
        <v>0.0011282519</v>
      </c>
      <c r="AS52" s="98" t="n">
        <v>0.0011078313</v>
      </c>
      <c r="AT52" s="98" t="n">
        <v>0.0010877734</v>
      </c>
      <c r="AU52" s="98" t="n">
        <v>0.0010680722</v>
      </c>
      <c r="AV52" s="98" t="n">
        <v>0.0010487222</v>
      </c>
      <c r="AW52" s="98" t="n">
        <v>0.0010297175</v>
      </c>
      <c r="AX52" s="98" t="n">
        <v>0.0010110524</v>
      </c>
      <c r="AY52" s="98" t="n">
        <v>0.0009927214</v>
      </c>
      <c r="AZ52" s="98" t="n">
        <v>0.0009747188</v>
      </c>
      <c r="BA52" s="98" t="n">
        <v>0.0009570391</v>
      </c>
      <c r="BB52" s="98" t="n">
        <v>0.0009396768</v>
      </c>
      <c r="BC52" s="98" t="n">
        <v>0.0009226266</v>
      </c>
      <c r="BD52" s="98" t="n">
        <v>0.0009058831</v>
      </c>
      <c r="BE52" s="98" t="n">
        <v>0.000889441</v>
      </c>
      <c r="BF52" s="98" t="n">
        <v>0.0008732951</v>
      </c>
      <c r="BG52" s="98" t="n">
        <v>0.0008574402</v>
      </c>
      <c r="BH52" s="98" t="n">
        <v>0.0008418714</v>
      </c>
      <c r="BI52" s="98" t="n">
        <v>0.0008265836</v>
      </c>
      <c r="BJ52" s="98" t="n">
        <v>0.0008115719</v>
      </c>
      <c r="BK52" s="98" t="n">
        <v>0.0007968315</v>
      </c>
      <c r="BL52" s="98" t="n">
        <v>0.0007823575</v>
      </c>
      <c r="BM52" s="98" t="n">
        <v>0.0007681452</v>
      </c>
      <c r="BN52" s="98" t="n">
        <v>0.0007541901</v>
      </c>
      <c r="BO52" s="98" t="n">
        <v>0.0007404876</v>
      </c>
      <c r="BP52" s="98" t="n">
        <v>0.0007270331</v>
      </c>
      <c r="BQ52" s="98" t="n">
        <v>0.0007138223</v>
      </c>
      <c r="BR52" s="98" t="n">
        <v>0.0007008509</v>
      </c>
      <c r="BS52" s="98" t="n">
        <v>0.0006881144</v>
      </c>
      <c r="BT52" s="98" t="n">
        <v>0.0006756089</v>
      </c>
      <c r="BU52" s="98" t="n">
        <v>0.00066333</v>
      </c>
      <c r="BV52" s="98" t="n">
        <v>0.0006512738</v>
      </c>
      <c r="BW52" s="98" t="n">
        <v>0.0006394363</v>
      </c>
      <c r="BX52" s="98" t="n">
        <v>0.0006278134</v>
      </c>
      <c r="BY52" s="98" t="n">
        <v>0.0006164015</v>
      </c>
      <c r="BZ52" s="98" t="n">
        <v>0.0006051967</v>
      </c>
      <c r="CA52" s="98" t="n">
        <v>0.0005941952</v>
      </c>
      <c r="CB52" s="98" t="n">
        <v>0.0005833933</v>
      </c>
      <c r="CC52" s="98" t="n">
        <v>0.0005727876</v>
      </c>
      <c r="CD52" s="98" t="n">
        <v>0.0005623744</v>
      </c>
      <c r="CE52" s="98" t="n">
        <v>0.0005521504</v>
      </c>
      <c r="CF52" s="98" t="n">
        <v>0.0005421119</v>
      </c>
      <c r="CG52" s="98" t="n">
        <v>0.0005322558</v>
      </c>
      <c r="CH52" s="98" t="n">
        <v>0.0005225787</v>
      </c>
      <c r="CI52" s="98" t="n">
        <v>0.0005130773</v>
      </c>
      <c r="CJ52" s="98" t="n">
        <v>0.0005037486</v>
      </c>
      <c r="CK52" s="98" t="n">
        <v>0.0004945893</v>
      </c>
      <c r="CL52" s="98" t="n">
        <v>0.0004855965</v>
      </c>
      <c r="CM52" s="98" t="n">
        <v>0.000476767</v>
      </c>
      <c r="CN52" s="98" t="n">
        <v>0.000468098</v>
      </c>
      <c r="CO52" s="98" t="n">
        <v>0.0004595865</v>
      </c>
      <c r="CP52" s="98" t="n">
        <v>0.0004512296</v>
      </c>
      <c r="CQ52" s="98" t="n">
        <v>0.0004430246</v>
      </c>
      <c r="CR52" s="98" t="n">
        <v>0.0004349688</v>
      </c>
      <c r="CS52" s="98" t="n">
        <v>0.0004270593</v>
      </c>
      <c r="CT52" s="98" t="n">
        <v>0.0004192936</v>
      </c>
      <c r="CU52" s="98" t="n">
        <v>0.000411669</v>
      </c>
      <c r="CV52" s="98" t="n">
        <v>0.0004041831</v>
      </c>
      <c r="CW52" s="98" t="n">
        <v>0.0003968332</v>
      </c>
      <c r="CX52" s="98" t="n">
        <v>0.0003896169</v>
      </c>
      <c r="CY52" s="98" t="n">
        <v>0.0003825318</v>
      </c>
      <c r="CZ52" s="98" t="n">
        <v>0.0003755754</v>
      </c>
      <c r="DA52" s="98" t="n">
        <v>0.0003687455</v>
      </c>
      <c r="DB52" s="98" t="n">
        <v>0.0003620398</v>
      </c>
      <c r="DC52" s="98" t="n">
        <v>0.000355456</v>
      </c>
      <c r="DD52" s="98" t="n">
        <v>0.0003489919</v>
      </c>
      <c r="DE52" s="98" t="n">
        <v>0.0003426453</v>
      </c>
      <c r="DF52" s="98" t="n">
        <v>0.0003364141</v>
      </c>
      <c r="DG52" s="98" t="n">
        <v>0.0003302962</v>
      </c>
      <c r="DH52" s="98" t="n">
        <v>0.0003242895</v>
      </c>
      <c r="DI52" s="98" t="n">
        <v>0.000318392</v>
      </c>
      <c r="DJ52" s="98" t="n">
        <v>0.0003126017</v>
      </c>
      <c r="DK52" s="98" t="n">
        <v>0.0003069168</v>
      </c>
      <c r="DL52" s="98" t="n">
        <v>0.0003013351</v>
      </c>
      <c r="DM52" s="98" t="n">
        <v>0.000295855</v>
      </c>
      <c r="DN52" s="98" t="n">
        <v>0.0002904745</v>
      </c>
      <c r="DO52" s="98" t="n">
        <v>0.0002851919</v>
      </c>
      <c r="DP52" s="98" t="n">
        <v>0.0002800053</v>
      </c>
      <c r="DQ52" s="98" t="n">
        <v>0.000274913</v>
      </c>
      <c r="DR52" s="98" t="n">
        <v>0.0002699133</v>
      </c>
      <c r="DS52" s="98" t="n">
        <v>0.0002650045</v>
      </c>
      <c r="DT52" s="98" t="n">
        <v>0.0002601849</v>
      </c>
      <c r="DU52" s="98" t="n">
        <v>0.000255453</v>
      </c>
      <c r="DV52" s="98" t="n">
        <v>0.0002508072</v>
      </c>
      <c r="DW52" s="98" t="n">
        <v>0.0002462458</v>
      </c>
      <c r="DX52" s="98" t="n">
        <v>0.0002417674</v>
      </c>
      <c r="DY52" s="98" t="n">
        <v>0.0002373704</v>
      </c>
      <c r="DZ52" s="98" t="n">
        <v>0.0002330534</v>
      </c>
      <c r="EA52" s="98" t="n">
        <v>0.0002288148</v>
      </c>
      <c r="EB52" s="98" t="n">
        <v>0.0002246534</v>
      </c>
      <c r="EC52" s="98" t="n">
        <v>0.0002205676</v>
      </c>
      <c r="ED52" s="98" t="n">
        <v>0.0002165561</v>
      </c>
      <c r="EE52" s="98" t="n">
        <v>0.0002126176</v>
      </c>
      <c r="EF52" s="98" t="n">
        <v>0.0002087507</v>
      </c>
      <c r="EG52" s="98" t="n">
        <v>0.0002049541</v>
      </c>
      <c r="EH52" s="98" t="n">
        <v>0.0002012265</v>
      </c>
      <c r="EI52" s="98" t="n">
        <v>0.0001975668</v>
      </c>
      <c r="EJ52" s="98" t="n">
        <v>0.0001939736</v>
      </c>
      <c r="EK52" s="98" t="n">
        <v>0.0001904457</v>
      </c>
      <c r="EL52" s="98" t="n">
        <v>0.000186982</v>
      </c>
      <c r="EM52" s="98" t="n">
        <v>0.0001835813</v>
      </c>
      <c r="EN52" s="98" t="n">
        <v>0.0001802424</v>
      </c>
      <c r="EO52" s="98" t="n">
        <v>0.0001769643</v>
      </c>
      <c r="EP52" s="98" t="n">
        <v>0.0001737457</v>
      </c>
      <c r="EQ52" s="98" t="n">
        <v>0.0001705857</v>
      </c>
      <c r="ER52" s="98" t="n">
        <v>0.0001674832</v>
      </c>
      <c r="ES52" s="98" t="n">
        <v>0.0001644371</v>
      </c>
      <c r="ET52" s="98" t="n">
        <v>0.0001614463</v>
      </c>
      <c r="EU52" s="98" t="n">
        <v>0.00015851</v>
      </c>
      <c r="EV52" s="98" t="n">
        <v>0.0001556271</v>
      </c>
      <c r="EW52" s="98" t="n">
        <v>0.0001527966</v>
      </c>
      <c r="EX52" s="98" t="n">
        <v>0.0001500175</v>
      </c>
      <c r="EY52" s="98" t="n">
        <v>0.0001472891</v>
      </c>
      <c r="EZ52" s="98" t="n">
        <v>0.0001446102</v>
      </c>
      <c r="FA52" s="98" t="n">
        <v>0.0001419801</v>
      </c>
      <c r="FB52" s="98" t="n">
        <v>0.0001393977</v>
      </c>
      <c r="FC52" s="98" t="n">
        <v>0.0001368624</v>
      </c>
      <c r="FD52" s="98" t="n">
        <v>0.0001343732</v>
      </c>
      <c r="FE52" s="98" t="n">
        <v>0.0001319292</v>
      </c>
      <c r="FF52" s="98" t="n">
        <v>0.0001295297</v>
      </c>
      <c r="FG52" s="98" t="n">
        <v>0.0001271738</v>
      </c>
      <c r="FH52" s="98" t="n">
        <v>0.0001248608</v>
      </c>
      <c r="FI52" s="98" t="n">
        <v>0.0001225898</v>
      </c>
      <c r="FJ52" s="98" t="n">
        <v>0.0001203601</v>
      </c>
      <c r="FK52" s="98" t="n">
        <v>0.000118171</v>
      </c>
      <c r="FL52" s="98" t="n">
        <v>0.0001160217</v>
      </c>
      <c r="FM52" s="98" t="n">
        <v>0.0001139115</v>
      </c>
      <c r="FN52" s="98" t="n">
        <v>0.0001118397</v>
      </c>
      <c r="FO52" s="98" t="n">
        <v>0.0001098055</v>
      </c>
      <c r="FP52" s="98" t="n">
        <v>0.0001078084</v>
      </c>
      <c r="FQ52" s="98" t="n">
        <v>0.0001058475</v>
      </c>
    </row>
    <row r="53" customFormat="false" ht="15" hidden="false" customHeight="true" outlineLevel="0" collapsed="false">
      <c r="A53" s="97" t="n">
        <v>51</v>
      </c>
      <c r="B53" s="98" t="n">
        <v>0.0026546838</v>
      </c>
      <c r="C53" s="98" t="n">
        <v>0.0026119772</v>
      </c>
      <c r="D53" s="98" t="n">
        <v>0.0025695885</v>
      </c>
      <c r="E53" s="98" t="n">
        <v>0.0025275524</v>
      </c>
      <c r="F53" s="98" t="n">
        <v>0.0024858994</v>
      </c>
      <c r="G53" s="98" t="n">
        <v>0.002444656</v>
      </c>
      <c r="H53" s="98" t="n">
        <v>0.0024038456</v>
      </c>
      <c r="I53" s="98" t="n">
        <v>0.0023634881</v>
      </c>
      <c r="J53" s="98" t="n">
        <v>0.002323601</v>
      </c>
      <c r="K53" s="98" t="n">
        <v>0.0022841987</v>
      </c>
      <c r="L53" s="98" t="n">
        <v>0.0022452936</v>
      </c>
      <c r="M53" s="98" t="n">
        <v>0.002206896</v>
      </c>
      <c r="N53" s="98" t="n">
        <v>0.0021690141</v>
      </c>
      <c r="O53" s="98" t="n">
        <v>0.0021316546</v>
      </c>
      <c r="P53" s="98" t="n">
        <v>0.0020948224</v>
      </c>
      <c r="Q53" s="98" t="n">
        <v>0.0020585211</v>
      </c>
      <c r="R53" s="98" t="n">
        <v>0.0020227532</v>
      </c>
      <c r="S53" s="98" t="n">
        <v>0.0019875198</v>
      </c>
      <c r="T53" s="98" t="n">
        <v>0.0019528213</v>
      </c>
      <c r="U53" s="98" t="n">
        <v>0.0019186569</v>
      </c>
      <c r="V53" s="98" t="n">
        <v>0.0018850252</v>
      </c>
      <c r="W53" s="98" t="n">
        <v>0.0018519241</v>
      </c>
      <c r="X53" s="98" t="n">
        <v>0.0018193506</v>
      </c>
      <c r="Y53" s="98" t="n">
        <v>0.0017873014</v>
      </c>
      <c r="Z53" s="98" t="n">
        <v>0.0017557726</v>
      </c>
      <c r="AA53" s="98" t="n">
        <v>0.0017247599</v>
      </c>
      <c r="AB53" s="98" t="n">
        <v>0.0016942586</v>
      </c>
      <c r="AC53" s="98" t="n">
        <v>0.0016642636</v>
      </c>
      <c r="AD53" s="98" t="n">
        <v>0.0016347697</v>
      </c>
      <c r="AE53" s="98" t="n">
        <v>0.0016057712</v>
      </c>
      <c r="AF53" s="98" t="n">
        <v>0.0015772624</v>
      </c>
      <c r="AG53" s="98" t="n">
        <v>0.0015492373</v>
      </c>
      <c r="AH53" s="98" t="n">
        <v>0.0015216897</v>
      </c>
      <c r="AI53" s="98" t="n">
        <v>0.0014946135</v>
      </c>
      <c r="AJ53" s="98" t="n">
        <v>0.0014680022</v>
      </c>
      <c r="AK53" s="98" t="n">
        <v>0.0014418494</v>
      </c>
      <c r="AL53" s="98" t="n">
        <v>0.0014161487</v>
      </c>
      <c r="AM53" s="98" t="n">
        <v>0.0013908935</v>
      </c>
      <c r="AN53" s="98" t="n">
        <v>0.0013660772</v>
      </c>
      <c r="AO53" s="98" t="n">
        <v>0.0013416933</v>
      </c>
      <c r="AP53" s="98" t="n">
        <v>0.0013177352</v>
      </c>
      <c r="AQ53" s="98" t="n">
        <v>0.0012941963</v>
      </c>
      <c r="AR53" s="98" t="n">
        <v>0.00127107</v>
      </c>
      <c r="AS53" s="98" t="n">
        <v>0.0012483499</v>
      </c>
      <c r="AT53" s="98" t="n">
        <v>0.0012260295</v>
      </c>
      <c r="AU53" s="98" t="n">
        <v>0.0012041023</v>
      </c>
      <c r="AV53" s="98" t="n">
        <v>0.0011825619</v>
      </c>
      <c r="AW53" s="98" t="n">
        <v>0.0011614021</v>
      </c>
      <c r="AX53" s="98" t="n">
        <v>0.0011406164</v>
      </c>
      <c r="AY53" s="98" t="n">
        <v>0.0011201987</v>
      </c>
      <c r="AZ53" s="98" t="n">
        <v>0.0011001428</v>
      </c>
      <c r="BA53" s="98" t="n">
        <v>0.0010804427</v>
      </c>
      <c r="BB53" s="98" t="n">
        <v>0.0010610924</v>
      </c>
      <c r="BC53" s="98" t="n">
        <v>0.0010420858</v>
      </c>
      <c r="BD53" s="98" t="n">
        <v>0.0010234172</v>
      </c>
      <c r="BE53" s="98" t="n">
        <v>0.0010050807</v>
      </c>
      <c r="BF53" s="98" t="n">
        <v>0.0009870707</v>
      </c>
      <c r="BG53" s="98" t="n">
        <v>0.0009693815</v>
      </c>
      <c r="BH53" s="98" t="n">
        <v>0.0009520076</v>
      </c>
      <c r="BI53" s="98" t="n">
        <v>0.0009349435</v>
      </c>
      <c r="BJ53" s="98" t="n">
        <v>0.0009181838</v>
      </c>
      <c r="BK53" s="98" t="n">
        <v>0.0009017232</v>
      </c>
      <c r="BL53" s="98" t="n">
        <v>0.0008855565</v>
      </c>
      <c r="BM53" s="98" t="n">
        <v>0.0008696786</v>
      </c>
      <c r="BN53" s="98" t="n">
        <v>0.0008540844</v>
      </c>
      <c r="BO53" s="98" t="n">
        <v>0.0008387688</v>
      </c>
      <c r="BP53" s="98" t="n">
        <v>0.0008237271</v>
      </c>
      <c r="BQ53" s="98" t="n">
        <v>0.0008089544</v>
      </c>
      <c r="BR53" s="98" t="n">
        <v>0.0007944458</v>
      </c>
      <c r="BS53" s="98" t="n">
        <v>0.0007801969</v>
      </c>
      <c r="BT53" s="98" t="n">
        <v>0.0007662029</v>
      </c>
      <c r="BU53" s="98" t="n">
        <v>0.0007524594</v>
      </c>
      <c r="BV53" s="98" t="n">
        <v>0.0007389619</v>
      </c>
      <c r="BW53" s="98" t="n">
        <v>0.0007257061</v>
      </c>
      <c r="BX53" s="98" t="n">
        <v>0.0007126877</v>
      </c>
      <c r="BY53" s="98" t="n">
        <v>0.0006999024</v>
      </c>
      <c r="BZ53" s="98" t="n">
        <v>0.0006873461</v>
      </c>
      <c r="CA53" s="98" t="n">
        <v>0.0006750148</v>
      </c>
      <c r="CB53" s="98" t="n">
        <v>0.0006629044</v>
      </c>
      <c r="CC53" s="98" t="n">
        <v>0.000651011</v>
      </c>
      <c r="CD53" s="98" t="n">
        <v>0.0006393307</v>
      </c>
      <c r="CE53" s="98" t="n">
        <v>0.0006278598</v>
      </c>
      <c r="CF53" s="98" t="n">
        <v>0.0006165944</v>
      </c>
      <c r="CG53" s="98" t="n">
        <v>0.000605531</v>
      </c>
      <c r="CH53" s="98" t="n">
        <v>0.0005946659</v>
      </c>
      <c r="CI53" s="98" t="n">
        <v>0.0005839956</v>
      </c>
      <c r="CJ53" s="98" t="n">
        <v>0.0005735166</v>
      </c>
      <c r="CK53" s="98" t="n">
        <v>0.0005632255</v>
      </c>
      <c r="CL53" s="98" t="n">
        <v>0.0005531189</v>
      </c>
      <c r="CM53" s="98" t="n">
        <v>0.0005431935</v>
      </c>
      <c r="CN53" s="98" t="n">
        <v>0.0005334461</v>
      </c>
      <c r="CO53" s="98" t="n">
        <v>0.0005238736</v>
      </c>
      <c r="CP53" s="98" t="n">
        <v>0.0005144727</v>
      </c>
      <c r="CQ53" s="98" t="n">
        <v>0.0005052404</v>
      </c>
      <c r="CR53" s="98" t="n">
        <v>0.0004961737</v>
      </c>
      <c r="CS53" s="98" t="n">
        <v>0.0004872696</v>
      </c>
      <c r="CT53" s="98" t="n">
        <v>0.0004785252</v>
      </c>
      <c r="CU53" s="98" t="n">
        <v>0.0004699377</v>
      </c>
      <c r="CV53" s="98" t="n">
        <v>0.0004615042</v>
      </c>
      <c r="CW53" s="98" t="n">
        <v>0.000453222</v>
      </c>
      <c r="CX53" s="98" t="n">
        <v>0.0004450884</v>
      </c>
      <c r="CY53" s="98" t="n">
        <v>0.0004371007</v>
      </c>
      <c r="CZ53" s="98" t="n">
        <v>0.0004292563</v>
      </c>
      <c r="DA53" s="98" t="n">
        <v>0.0004215526</v>
      </c>
      <c r="DB53" s="98" t="n">
        <v>0.0004139871</v>
      </c>
      <c r="DC53" s="98" t="n">
        <v>0.0004065574</v>
      </c>
      <c r="DD53" s="98" t="n">
        <v>0.000399261</v>
      </c>
      <c r="DE53" s="98" t="n">
        <v>0.0003920954</v>
      </c>
      <c r="DF53" s="98" t="n">
        <v>0.0003850585</v>
      </c>
      <c r="DG53" s="98" t="n">
        <v>0.0003781478</v>
      </c>
      <c r="DH53" s="98" t="n">
        <v>0.000371361</v>
      </c>
      <c r="DI53" s="98" t="n">
        <v>0.0003646961</v>
      </c>
      <c r="DJ53" s="98" t="n">
        <v>0.0003581507</v>
      </c>
      <c r="DK53" s="98" t="n">
        <v>0.0003517228</v>
      </c>
      <c r="DL53" s="98" t="n">
        <v>0.0003454103</v>
      </c>
      <c r="DM53" s="98" t="n">
        <v>0.000339211</v>
      </c>
      <c r="DN53" s="98" t="n">
        <v>0.0003331229</v>
      </c>
      <c r="DO53" s="98" t="n">
        <v>0.0003271441</v>
      </c>
      <c r="DP53" s="98" t="n">
        <v>0.0003212726</v>
      </c>
      <c r="DQ53" s="98" t="n">
        <v>0.0003155064</v>
      </c>
      <c r="DR53" s="98" t="n">
        <v>0.0003098437</v>
      </c>
      <c r="DS53" s="98" t="n">
        <v>0.0003042826</v>
      </c>
      <c r="DT53" s="98" t="n">
        <v>0.0002988213</v>
      </c>
      <c r="DU53" s="98" t="n">
        <v>0.000293458</v>
      </c>
      <c r="DV53" s="98" t="n">
        <v>0.000288191</v>
      </c>
      <c r="DW53" s="98" t="n">
        <v>0.0002830184</v>
      </c>
      <c r="DX53" s="98" t="n">
        <v>0.0002779387</v>
      </c>
      <c r="DY53" s="98" t="n">
        <v>0.0002729502</v>
      </c>
      <c r="DZ53" s="98" t="n">
        <v>0.0002680512</v>
      </c>
      <c r="EA53" s="98" t="n">
        <v>0.00026324</v>
      </c>
      <c r="EB53" s="98" t="n">
        <v>0.0002585153</v>
      </c>
      <c r="EC53" s="98" t="n">
        <v>0.0002538753</v>
      </c>
      <c r="ED53" s="98" t="n">
        <v>0.0002493186</v>
      </c>
      <c r="EE53" s="98" t="n">
        <v>0.0002448437</v>
      </c>
      <c r="EF53" s="98" t="n">
        <v>0.000240449</v>
      </c>
      <c r="EG53" s="98" t="n">
        <v>0.0002361333</v>
      </c>
      <c r="EH53" s="98" t="n">
        <v>0.000231895</v>
      </c>
      <c r="EI53" s="98" t="n">
        <v>0.0002277327</v>
      </c>
      <c r="EJ53" s="98" t="n">
        <v>0.0002236452</v>
      </c>
      <c r="EK53" s="98" t="n">
        <v>0.000219631</v>
      </c>
      <c r="EL53" s="98" t="n">
        <v>0.0002156889</v>
      </c>
      <c r="EM53" s="98" t="n">
        <v>0.0002118175</v>
      </c>
      <c r="EN53" s="98" t="n">
        <v>0.0002080156</v>
      </c>
      <c r="EO53" s="98" t="n">
        <v>0.0002042819</v>
      </c>
      <c r="EP53" s="98" t="n">
        <v>0.0002006152</v>
      </c>
      <c r="EQ53" s="98" t="n">
        <v>0.0001970143</v>
      </c>
      <c r="ER53" s="98" t="n">
        <v>0.0001934781</v>
      </c>
      <c r="ES53" s="98" t="n">
        <v>0.0001900053</v>
      </c>
      <c r="ET53" s="98" t="n">
        <v>0.0001865949</v>
      </c>
      <c r="EU53" s="98" t="n">
        <v>0.0001832456</v>
      </c>
      <c r="EV53" s="98" t="n">
        <v>0.0001799565</v>
      </c>
      <c r="EW53" s="98" t="n">
        <v>0.0001767264</v>
      </c>
      <c r="EX53" s="98" t="n">
        <v>0.0001735543</v>
      </c>
      <c r="EY53" s="98" t="n">
        <v>0.0001704391</v>
      </c>
      <c r="EZ53" s="98" t="n">
        <v>0.0001673798</v>
      </c>
      <c r="FA53" s="98" t="n">
        <v>0.0001643755</v>
      </c>
      <c r="FB53" s="98" t="n">
        <v>0.000161425</v>
      </c>
      <c r="FC53" s="98" t="n">
        <v>0.0001585275</v>
      </c>
      <c r="FD53" s="98" t="n">
        <v>0.000155682</v>
      </c>
      <c r="FE53" s="98" t="n">
        <v>0.0001528876</v>
      </c>
      <c r="FF53" s="98" t="n">
        <v>0.0001501433</v>
      </c>
      <c r="FG53" s="98" t="n">
        <v>0.0001474483</v>
      </c>
      <c r="FH53" s="98" t="n">
        <v>0.0001448017</v>
      </c>
      <c r="FI53" s="98" t="n">
        <v>0.0001422026</v>
      </c>
      <c r="FJ53" s="98" t="n">
        <v>0.0001396501</v>
      </c>
      <c r="FK53" s="98" t="n">
        <v>0.0001371434</v>
      </c>
      <c r="FL53" s="98" t="n">
        <v>0.0001346817</v>
      </c>
      <c r="FM53" s="98" t="n">
        <v>0.0001322642</v>
      </c>
      <c r="FN53" s="98" t="n">
        <v>0.0001298901</v>
      </c>
      <c r="FO53" s="98" t="n">
        <v>0.0001275586</v>
      </c>
      <c r="FP53" s="98" t="n">
        <v>0.000125269</v>
      </c>
      <c r="FQ53" s="98" t="n">
        <v>0.0001230204</v>
      </c>
    </row>
    <row r="54" customFormat="false" ht="15" hidden="false" customHeight="true" outlineLevel="0" collapsed="false">
      <c r="A54" s="97" t="n">
        <v>52</v>
      </c>
      <c r="B54" s="98" t="n">
        <v>0.0029547239</v>
      </c>
      <c r="C54" s="98" t="n">
        <v>0.0029063351</v>
      </c>
      <c r="D54" s="98" t="n">
        <v>0.002858392</v>
      </c>
      <c r="E54" s="98" t="n">
        <v>0.0028109248</v>
      </c>
      <c r="F54" s="98" t="n">
        <v>0.0027639598</v>
      </c>
      <c r="G54" s="98" t="n">
        <v>0.0027175196</v>
      </c>
      <c r="H54" s="98" t="n">
        <v>0.0026716238</v>
      </c>
      <c r="I54" s="98" t="n">
        <v>0.0026262887</v>
      </c>
      <c r="J54" s="98" t="n">
        <v>0.0025815284</v>
      </c>
      <c r="K54" s="98" t="n">
        <v>0.0025373542</v>
      </c>
      <c r="L54" s="98" t="n">
        <v>0.0024937755</v>
      </c>
      <c r="M54" s="98" t="n">
        <v>0.0024507995</v>
      </c>
      <c r="N54" s="98" t="n">
        <v>0.0024084319</v>
      </c>
      <c r="O54" s="98" t="n">
        <v>0.0023666767</v>
      </c>
      <c r="P54" s="98" t="n">
        <v>0.0023255363</v>
      </c>
      <c r="Q54" s="98" t="n">
        <v>0.0022850122</v>
      </c>
      <c r="R54" s="98" t="n">
        <v>0.0022451043</v>
      </c>
      <c r="S54" s="98" t="n">
        <v>0.0022058119</v>
      </c>
      <c r="T54" s="98" t="n">
        <v>0.002167133</v>
      </c>
      <c r="U54" s="98" t="n">
        <v>0.0021290652</v>
      </c>
      <c r="V54" s="98" t="n">
        <v>0.002091605</v>
      </c>
      <c r="W54" s="98" t="n">
        <v>0.0020547484</v>
      </c>
      <c r="X54" s="98" t="n">
        <v>0.0020184911</v>
      </c>
      <c r="Y54" s="98" t="n">
        <v>0.0019828278</v>
      </c>
      <c r="Z54" s="98" t="n">
        <v>0.0019477531</v>
      </c>
      <c r="AA54" s="98" t="n">
        <v>0.0019132612</v>
      </c>
      <c r="AB54" s="98" t="n">
        <v>0.0018793459</v>
      </c>
      <c r="AC54" s="98" t="n">
        <v>0.0018460007</v>
      </c>
      <c r="AD54" s="98" t="n">
        <v>0.001813219</v>
      </c>
      <c r="AE54" s="98" t="n">
        <v>0.0017809938</v>
      </c>
      <c r="AF54" s="98" t="n">
        <v>0.001749318</v>
      </c>
      <c r="AG54" s="98" t="n">
        <v>0.0017181845</v>
      </c>
      <c r="AH54" s="98" t="n">
        <v>0.0016875859</v>
      </c>
      <c r="AI54" s="98" t="n">
        <v>0.0016575147</v>
      </c>
      <c r="AJ54" s="98" t="n">
        <v>0.0016279636</v>
      </c>
      <c r="AK54" s="98" t="n">
        <v>0.0015989249</v>
      </c>
      <c r="AL54" s="98" t="n">
        <v>0.0015703911</v>
      </c>
      <c r="AM54" s="98" t="n">
        <v>0.0015423546</v>
      </c>
      <c r="AN54" s="98" t="n">
        <v>0.0015148078</v>
      </c>
      <c r="AO54" s="98" t="n">
        <v>0.0014877432</v>
      </c>
      <c r="AP54" s="98" t="n">
        <v>0.0014611533</v>
      </c>
      <c r="AQ54" s="98" t="n">
        <v>0.0014350304</v>
      </c>
      <c r="AR54" s="98" t="n">
        <v>0.0014093672</v>
      </c>
      <c r="AS54" s="98" t="n">
        <v>0.0013841562</v>
      </c>
      <c r="AT54" s="98" t="n">
        <v>0.0013593901</v>
      </c>
      <c r="AU54" s="98" t="n">
        <v>0.0013350615</v>
      </c>
      <c r="AV54" s="98" t="n">
        <v>0.0013111633</v>
      </c>
      <c r="AW54" s="98" t="n">
        <v>0.0012876883</v>
      </c>
      <c r="AX54" s="98" t="n">
        <v>0.0012646294</v>
      </c>
      <c r="AY54" s="98" t="n">
        <v>0.0012419795</v>
      </c>
      <c r="AZ54" s="98" t="n">
        <v>0.0012197319</v>
      </c>
      <c r="BA54" s="98" t="n">
        <v>0.0011978796</v>
      </c>
      <c r="BB54" s="98" t="n">
        <v>0.001176416</v>
      </c>
      <c r="BC54" s="98" t="n">
        <v>0.0011553342</v>
      </c>
      <c r="BD54" s="98" t="n">
        <v>0.0011346279</v>
      </c>
      <c r="BE54" s="98" t="n">
        <v>0.0011142905</v>
      </c>
      <c r="BF54" s="98" t="n">
        <v>0.0010943156</v>
      </c>
      <c r="BG54" s="98" t="n">
        <v>0.001074697</v>
      </c>
      <c r="BH54" s="98" t="n">
        <v>0.0010554284</v>
      </c>
      <c r="BI54" s="98" t="n">
        <v>0.0010365038</v>
      </c>
      <c r="BJ54" s="98" t="n">
        <v>0.0010179171</v>
      </c>
      <c r="BK54" s="98" t="n">
        <v>0.0009996625</v>
      </c>
      <c r="BL54" s="98" t="n">
        <v>0.0009817341</v>
      </c>
      <c r="BM54" s="98" t="n">
        <v>0.0009641261</v>
      </c>
      <c r="BN54" s="98" t="n">
        <v>0.000946833</v>
      </c>
      <c r="BO54" s="98" t="n">
        <v>0.0009298491</v>
      </c>
      <c r="BP54" s="98" t="n">
        <v>0.0009131691</v>
      </c>
      <c r="BQ54" s="98" t="n">
        <v>0.0008967876</v>
      </c>
      <c r="BR54" s="98" t="n">
        <v>0.0008806992</v>
      </c>
      <c r="BS54" s="98" t="n">
        <v>0.0008648989</v>
      </c>
      <c r="BT54" s="98" t="n">
        <v>0.0008493814</v>
      </c>
      <c r="BU54" s="98" t="n">
        <v>0.0008341418</v>
      </c>
      <c r="BV54" s="98" t="n">
        <v>0.0008191751</v>
      </c>
      <c r="BW54" s="98" t="n">
        <v>0.0008044766</v>
      </c>
      <c r="BX54" s="98" t="n">
        <v>0.0007900413</v>
      </c>
      <c r="BY54" s="98" t="n">
        <v>0.0007758647</v>
      </c>
      <c r="BZ54" s="98" t="n">
        <v>0.0007619422</v>
      </c>
      <c r="CA54" s="98" t="n">
        <v>0.0007482691</v>
      </c>
      <c r="CB54" s="98" t="n">
        <v>0.0007348411</v>
      </c>
      <c r="CC54" s="98" t="n">
        <v>0.0007216538</v>
      </c>
      <c r="CD54" s="98" t="n">
        <v>0.0007087029</v>
      </c>
      <c r="CE54" s="98" t="n">
        <v>0.0006959842</v>
      </c>
      <c r="CF54" s="98" t="n">
        <v>0.0006834935</v>
      </c>
      <c r="CG54" s="98" t="n">
        <v>0.0006712268</v>
      </c>
      <c r="CH54" s="98" t="n">
        <v>0.0006591801</v>
      </c>
      <c r="CI54" s="98" t="n">
        <v>0.0006473493</v>
      </c>
      <c r="CJ54" s="98" t="n">
        <v>0.0006357308</v>
      </c>
      <c r="CK54" s="98" t="n">
        <v>0.0006243206</v>
      </c>
      <c r="CL54" s="98" t="n">
        <v>0.0006131151</v>
      </c>
      <c r="CM54" s="98" t="n">
        <v>0.0006021106</v>
      </c>
      <c r="CN54" s="98" t="n">
        <v>0.0005913034</v>
      </c>
      <c r="CO54" s="98" t="n">
        <v>0.0005806901</v>
      </c>
      <c r="CP54" s="98" t="n">
        <v>0.0005702672</v>
      </c>
      <c r="CQ54" s="98" t="n">
        <v>0.0005600313</v>
      </c>
      <c r="CR54" s="98" t="n">
        <v>0.000549979</v>
      </c>
      <c r="CS54" s="98" t="n">
        <v>0.0005401071</v>
      </c>
      <c r="CT54" s="98" t="n">
        <v>0.0005304123</v>
      </c>
      <c r="CU54" s="98" t="n">
        <v>0.0005208914</v>
      </c>
      <c r="CV54" s="98" t="n">
        <v>0.0005115413</v>
      </c>
      <c r="CW54" s="98" t="n">
        <v>0.0005023591</v>
      </c>
      <c r="CX54" s="98" t="n">
        <v>0.0004933415</v>
      </c>
      <c r="CY54" s="98" t="n">
        <v>0.0004844858</v>
      </c>
      <c r="CZ54" s="98" t="n">
        <v>0.000475789</v>
      </c>
      <c r="DA54" s="98" t="n">
        <v>0.0004672482</v>
      </c>
      <c r="DB54" s="98" t="n">
        <v>0.0004588607</v>
      </c>
      <c r="DC54" s="98" t="n">
        <v>0.0004506238</v>
      </c>
      <c r="DD54" s="98" t="n">
        <v>0.0004425346</v>
      </c>
      <c r="DE54" s="98" t="n">
        <v>0.0004345906</v>
      </c>
      <c r="DF54" s="98" t="n">
        <v>0.0004267892</v>
      </c>
      <c r="DG54" s="98" t="n">
        <v>0.0004191277</v>
      </c>
      <c r="DH54" s="98" t="n">
        <v>0.0004116038</v>
      </c>
      <c r="DI54" s="98" t="n">
        <v>0.0004042149</v>
      </c>
      <c r="DJ54" s="98" t="n">
        <v>0.0003969586</v>
      </c>
      <c r="DK54" s="98" t="n">
        <v>0.0003898325</v>
      </c>
      <c r="DL54" s="98" t="n">
        <v>0.0003828343</v>
      </c>
      <c r="DM54" s="98" t="n">
        <v>0.0003759618</v>
      </c>
      <c r="DN54" s="98" t="n">
        <v>0.0003692125</v>
      </c>
      <c r="DO54" s="98" t="n">
        <v>0.0003625844</v>
      </c>
      <c r="DP54" s="98" t="n">
        <v>0.0003560753</v>
      </c>
      <c r="DQ54" s="98" t="n">
        <v>0.000349683</v>
      </c>
      <c r="DR54" s="98" t="n">
        <v>0.0003434054</v>
      </c>
      <c r="DS54" s="98" t="n">
        <v>0.0003372405</v>
      </c>
      <c r="DT54" s="98" t="n">
        <v>0.0003311863</v>
      </c>
      <c r="DU54" s="98" t="n">
        <v>0.0003252407</v>
      </c>
      <c r="DV54" s="98" t="n">
        <v>0.0003194018</v>
      </c>
      <c r="DW54" s="98" t="n">
        <v>0.0003136678</v>
      </c>
      <c r="DX54" s="98" t="n">
        <v>0.0003080367</v>
      </c>
      <c r="DY54" s="98" t="n">
        <v>0.0003025066</v>
      </c>
      <c r="DZ54" s="98" t="n">
        <v>0.0002970758</v>
      </c>
      <c r="EA54" s="98" t="n">
        <v>0.0002917425</v>
      </c>
      <c r="EB54" s="98" t="n">
        <v>0.0002865049</v>
      </c>
      <c r="EC54" s="98" t="n">
        <v>0.0002813613</v>
      </c>
      <c r="ED54" s="98" t="n">
        <v>0.0002763101</v>
      </c>
      <c r="EE54" s="98" t="n">
        <v>0.0002713495</v>
      </c>
      <c r="EF54" s="98" t="n">
        <v>0.000266478</v>
      </c>
      <c r="EG54" s="98" t="n">
        <v>0.0002616939</v>
      </c>
      <c r="EH54" s="98" t="n">
        <v>0.0002569957</v>
      </c>
      <c r="EI54" s="98" t="n">
        <v>0.0002523819</v>
      </c>
      <c r="EJ54" s="98" t="n">
        <v>0.0002478508</v>
      </c>
      <c r="EK54" s="98" t="n">
        <v>0.0002434011</v>
      </c>
      <c r="EL54" s="98" t="n">
        <v>0.0002390313</v>
      </c>
      <c r="EM54" s="98" t="n">
        <v>0.0002347399</v>
      </c>
      <c r="EN54" s="98" t="n">
        <v>0.0002305255</v>
      </c>
      <c r="EO54" s="98" t="n">
        <v>0.0002263868</v>
      </c>
      <c r="EP54" s="98" t="n">
        <v>0.0002223224</v>
      </c>
      <c r="EQ54" s="98" t="n">
        <v>0.000218331</v>
      </c>
      <c r="ER54" s="98" t="n">
        <v>0.0002144112</v>
      </c>
      <c r="ES54" s="98" t="n">
        <v>0.0002105618</v>
      </c>
      <c r="ET54" s="98" t="n">
        <v>0.0002067815</v>
      </c>
      <c r="EU54" s="98" t="n">
        <v>0.000203069</v>
      </c>
      <c r="EV54" s="98" t="n">
        <v>0.0001994232</v>
      </c>
      <c r="EW54" s="98" t="n">
        <v>0.0001958428</v>
      </c>
      <c r="EX54" s="98" t="n">
        <v>0.0001923267</v>
      </c>
      <c r="EY54" s="98" t="n">
        <v>0.0001888737</v>
      </c>
      <c r="EZ54" s="98" t="n">
        <v>0.0001854828</v>
      </c>
      <c r="FA54" s="98" t="n">
        <v>0.0001821527</v>
      </c>
      <c r="FB54" s="98" t="n">
        <v>0.0001788823</v>
      </c>
      <c r="FC54" s="98" t="n">
        <v>0.0001756707</v>
      </c>
      <c r="FD54" s="98" t="n">
        <v>0.0001725167</v>
      </c>
      <c r="FE54" s="98" t="n">
        <v>0.0001694194</v>
      </c>
      <c r="FF54" s="98" t="n">
        <v>0.0001663777</v>
      </c>
      <c r="FG54" s="98" t="n">
        <v>0.0001633905</v>
      </c>
      <c r="FH54" s="98" t="n">
        <v>0.000160457</v>
      </c>
      <c r="FI54" s="98" t="n">
        <v>0.0001575762</v>
      </c>
      <c r="FJ54" s="98" t="n">
        <v>0.0001547471</v>
      </c>
      <c r="FK54" s="98" t="n">
        <v>0.0001519687</v>
      </c>
      <c r="FL54" s="98" t="n">
        <v>0.0001492403</v>
      </c>
      <c r="FM54" s="98" t="n">
        <v>0.0001465608</v>
      </c>
      <c r="FN54" s="98" t="n">
        <v>0.0001439295</v>
      </c>
      <c r="FO54" s="98" t="n">
        <v>0.0001413453</v>
      </c>
      <c r="FP54" s="98" t="n">
        <v>0.0001388076</v>
      </c>
      <c r="FQ54" s="98" t="n">
        <v>0.0001363154</v>
      </c>
    </row>
    <row r="55" customFormat="false" ht="15" hidden="false" customHeight="true" outlineLevel="0" collapsed="false">
      <c r="A55" s="97" t="n">
        <v>53</v>
      </c>
      <c r="B55" s="98" t="n">
        <v>0.0033581377</v>
      </c>
      <c r="C55" s="98" t="n">
        <v>0.0032938799</v>
      </c>
      <c r="D55" s="98" t="n">
        <v>0.0032311815</v>
      </c>
      <c r="E55" s="98" t="n">
        <v>0.0031699752</v>
      </c>
      <c r="F55" s="98" t="n">
        <v>0.003110199</v>
      </c>
      <c r="G55" s="98" t="n">
        <v>0.003051795</v>
      </c>
      <c r="H55" s="98" t="n">
        <v>0.0029947098</v>
      </c>
      <c r="I55" s="98" t="n">
        <v>0.0029388935</v>
      </c>
      <c r="J55" s="98" t="n">
        <v>0.0028842997</v>
      </c>
      <c r="K55" s="98" t="n">
        <v>0.0028308852</v>
      </c>
      <c r="L55" s="98" t="n">
        <v>0.0027786095</v>
      </c>
      <c r="M55" s="98" t="n">
        <v>0.0027274346</v>
      </c>
      <c r="N55" s="98" t="n">
        <v>0.002677325</v>
      </c>
      <c r="O55" s="98" t="n">
        <v>0.0026282472</v>
      </c>
      <c r="P55" s="98" t="n">
        <v>0.0025801699</v>
      </c>
      <c r="Q55" s="98" t="n">
        <v>0.0025330634</v>
      </c>
      <c r="R55" s="98" t="n">
        <v>0.0024868996</v>
      </c>
      <c r="S55" s="98" t="n">
        <v>0.002441652</v>
      </c>
      <c r="T55" s="98" t="n">
        <v>0.0023972957</v>
      </c>
      <c r="U55" s="98" t="n">
        <v>0.0023538066</v>
      </c>
      <c r="V55" s="98" t="n">
        <v>0.0023111622</v>
      </c>
      <c r="W55" s="98" t="n">
        <v>0.0022693409</v>
      </c>
      <c r="X55" s="98" t="n">
        <v>0.002228322</v>
      </c>
      <c r="Y55" s="98" t="n">
        <v>0.0021880861</v>
      </c>
      <c r="Z55" s="98" t="n">
        <v>0.0021486141</v>
      </c>
      <c r="AA55" s="98" t="n">
        <v>0.0021098882</v>
      </c>
      <c r="AB55" s="98" t="n">
        <v>0.0020718911</v>
      </c>
      <c r="AC55" s="98" t="n">
        <v>0.0020346061</v>
      </c>
      <c r="AD55" s="98" t="n">
        <v>0.0019980173</v>
      </c>
      <c r="AE55" s="98" t="n">
        <v>0.0019621093</v>
      </c>
      <c r="AF55" s="98" t="n">
        <v>0.0019268673</v>
      </c>
      <c r="AG55" s="98" t="n">
        <v>0.0018922771</v>
      </c>
      <c r="AH55" s="98" t="n">
        <v>0.0018583247</v>
      </c>
      <c r="AI55" s="98" t="n">
        <v>0.0018249969</v>
      </c>
      <c r="AJ55" s="98" t="n">
        <v>0.0017922807</v>
      </c>
      <c r="AK55" s="98" t="n">
        <v>0.0017601635</v>
      </c>
      <c r="AL55" s="98" t="n">
        <v>0.0017286331</v>
      </c>
      <c r="AM55" s="98" t="n">
        <v>0.0016976779</v>
      </c>
      <c r="AN55" s="98" t="n">
        <v>0.0016672863</v>
      </c>
      <c r="AO55" s="98" t="n">
        <v>0.0016374472</v>
      </c>
      <c r="AP55" s="98" t="n">
        <v>0.0016081496</v>
      </c>
      <c r="AQ55" s="98" t="n">
        <v>0.0015793832</v>
      </c>
      <c r="AR55" s="98" t="n">
        <v>0.0015511374</v>
      </c>
      <c r="AS55" s="98" t="n">
        <v>0.0015234025</v>
      </c>
      <c r="AT55" s="98" t="n">
        <v>0.0014961685</v>
      </c>
      <c r="AU55" s="98" t="n">
        <v>0.0014694259</v>
      </c>
      <c r="AV55" s="98" t="n">
        <v>0.0014431655</v>
      </c>
      <c r="AW55" s="98" t="n">
        <v>0.0014173781</v>
      </c>
      <c r="AX55" s="98" t="n">
        <v>0.0013920548</v>
      </c>
      <c r="AY55" s="98" t="n">
        <v>0.0013671869</v>
      </c>
      <c r="AZ55" s="98" t="n">
        <v>0.0013427661</v>
      </c>
      <c r="BA55" s="98" t="n">
        <v>0.0013187838</v>
      </c>
      <c r="BB55" s="98" t="n">
        <v>0.0012952322</v>
      </c>
      <c r="BC55" s="98" t="n">
        <v>0.0012721031</v>
      </c>
      <c r="BD55" s="98" t="n">
        <v>0.0012493888</v>
      </c>
      <c r="BE55" s="98" t="n">
        <v>0.0012270817</v>
      </c>
      <c r="BF55" s="98" t="n">
        <v>0.0012051743</v>
      </c>
      <c r="BG55" s="98" t="n">
        <v>0.0011836594</v>
      </c>
      <c r="BH55" s="98" t="n">
        <v>0.0011625296</v>
      </c>
      <c r="BI55" s="98" t="n">
        <v>0.0011417782</v>
      </c>
      <c r="BJ55" s="98" t="n">
        <v>0.001121398</v>
      </c>
      <c r="BK55" s="98" t="n">
        <v>0.0011013825</v>
      </c>
      <c r="BL55" s="98" t="n">
        <v>0.0010817249</v>
      </c>
      <c r="BM55" s="98" t="n">
        <v>0.0010624189</v>
      </c>
      <c r="BN55" s="98" t="n">
        <v>0.001043458</v>
      </c>
      <c r="BO55" s="98" t="n">
        <v>0.0010248361</v>
      </c>
      <c r="BP55" s="98" t="n">
        <v>0.0010065469</v>
      </c>
      <c r="BQ55" s="98" t="n">
        <v>0.0009885846</v>
      </c>
      <c r="BR55" s="98" t="n">
        <v>0.0009709431</v>
      </c>
      <c r="BS55" s="98" t="n">
        <v>0.0009536168</v>
      </c>
      <c r="BT55" s="98" t="n">
        <v>0.0009366</v>
      </c>
      <c r="BU55" s="98" t="n">
        <v>0.0009198871</v>
      </c>
      <c r="BV55" s="98" t="n">
        <v>0.0009034726</v>
      </c>
      <c r="BW55" s="98" t="n">
        <v>0.0008873512</v>
      </c>
      <c r="BX55" s="98" t="n">
        <v>0.0008715176</v>
      </c>
      <c r="BY55" s="98" t="n">
        <v>0.0008559667</v>
      </c>
      <c r="BZ55" s="98" t="n">
        <v>0.0008406934</v>
      </c>
      <c r="CA55" s="98" t="n">
        <v>0.0008256928</v>
      </c>
      <c r="CB55" s="98" t="n">
        <v>0.0008109599</v>
      </c>
      <c r="CC55" s="98" t="n">
        <v>0.0007964899</v>
      </c>
      <c r="CD55" s="98" t="n">
        <v>0.0007822782</v>
      </c>
      <c r="CE55" s="98" t="n">
        <v>0.0007683201</v>
      </c>
      <c r="CF55" s="98" t="n">
        <v>0.0007546111</v>
      </c>
      <c r="CG55" s="98" t="n">
        <v>0.0007411468</v>
      </c>
      <c r="CH55" s="98" t="n">
        <v>0.0007279227</v>
      </c>
      <c r="CI55" s="98" t="n">
        <v>0.0007149346</v>
      </c>
      <c r="CJ55" s="98" t="n">
        <v>0.0007021782</v>
      </c>
      <c r="CK55" s="98" t="n">
        <v>0.0006896495</v>
      </c>
      <c r="CL55" s="98" t="n">
        <v>0.0006773442</v>
      </c>
      <c r="CM55" s="98" t="n">
        <v>0.0006652586</v>
      </c>
      <c r="CN55" s="98" t="n">
        <v>0.0006533885</v>
      </c>
      <c r="CO55" s="98" t="n">
        <v>0.0006417303</v>
      </c>
      <c r="CP55" s="98" t="n">
        <v>0.0006302801</v>
      </c>
      <c r="CQ55" s="98" t="n">
        <v>0.0006190341</v>
      </c>
      <c r="CR55" s="98" t="n">
        <v>0.0006079888</v>
      </c>
      <c r="CS55" s="98" t="n">
        <v>0.0005971405</v>
      </c>
      <c r="CT55" s="98" t="n">
        <v>0.0005864858</v>
      </c>
      <c r="CU55" s="98" t="n">
        <v>0.0005760211</v>
      </c>
      <c r="CV55" s="98" t="n">
        <v>0.0005657432</v>
      </c>
      <c r="CW55" s="98" t="n">
        <v>0.0005556486</v>
      </c>
      <c r="CX55" s="98" t="n">
        <v>0.0005457341</v>
      </c>
      <c r="CY55" s="98" t="n">
        <v>0.0005359965</v>
      </c>
      <c r="CZ55" s="98" t="n">
        <v>0.0005264326</v>
      </c>
      <c r="DA55" s="98" t="n">
        <v>0.0005170394</v>
      </c>
      <c r="DB55" s="98" t="n">
        <v>0.0005078137</v>
      </c>
      <c r="DC55" s="98" t="n">
        <v>0.0004987526</v>
      </c>
      <c r="DD55" s="98" t="n">
        <v>0.0004898532</v>
      </c>
      <c r="DE55" s="98" t="n">
        <v>0.0004811125</v>
      </c>
      <c r="DF55" s="98" t="n">
        <v>0.0004725278</v>
      </c>
      <c r="DG55" s="98" t="n">
        <v>0.0004640962</v>
      </c>
      <c r="DH55" s="98" t="n">
        <v>0.000455815</v>
      </c>
      <c r="DI55" s="98" t="n">
        <v>0.0004476816</v>
      </c>
      <c r="DJ55" s="98" t="n">
        <v>0.0004396933</v>
      </c>
      <c r="DK55" s="98" t="n">
        <v>0.0004318475</v>
      </c>
      <c r="DL55" s="98" t="n">
        <v>0.0004241417</v>
      </c>
      <c r="DM55" s="98" t="n">
        <v>0.0004165734</v>
      </c>
      <c r="DN55" s="98" t="n">
        <v>0.0004091401</v>
      </c>
      <c r="DO55" s="98" t="n">
        <v>0.0004018394</v>
      </c>
      <c r="DP55" s="98" t="n">
        <v>0.0003946689</v>
      </c>
      <c r="DQ55" s="98" t="n">
        <v>0.0003876264</v>
      </c>
      <c r="DR55" s="98" t="n">
        <v>0.0003807095</v>
      </c>
      <c r="DS55" s="98" t="n">
        <v>0.0003739161</v>
      </c>
      <c r="DT55" s="98" t="n">
        <v>0.0003672438</v>
      </c>
      <c r="DU55" s="98" t="n">
        <v>0.0003606906</v>
      </c>
      <c r="DV55" s="98" t="n">
        <v>0.0003542543</v>
      </c>
      <c r="DW55" s="98" t="n">
        <v>0.0003479328</v>
      </c>
      <c r="DX55" s="98" t="n">
        <v>0.0003417242</v>
      </c>
      <c r="DY55" s="98" t="n">
        <v>0.0003356263</v>
      </c>
      <c r="DZ55" s="98" t="n">
        <v>0.0003296371</v>
      </c>
      <c r="EA55" s="98" t="n">
        <v>0.0003237549</v>
      </c>
      <c r="EB55" s="98" t="n">
        <v>0.0003179776</v>
      </c>
      <c r="EC55" s="98" t="n">
        <v>0.0003123034</v>
      </c>
      <c r="ED55" s="98" t="n">
        <v>0.0003067304</v>
      </c>
      <c r="EE55" s="98" t="n">
        <v>0.0003012569</v>
      </c>
      <c r="EF55" s="98" t="n">
        <v>0.000295881</v>
      </c>
      <c r="EG55" s="98" t="n">
        <v>0.000290601</v>
      </c>
      <c r="EH55" s="98" t="n">
        <v>0.0002854152</v>
      </c>
      <c r="EI55" s="98" t="n">
        <v>0.000280322</v>
      </c>
      <c r="EJ55" s="98" t="n">
        <v>0.0002753197</v>
      </c>
      <c r="EK55" s="98" t="n">
        <v>0.0002704066</v>
      </c>
      <c r="EL55" s="98" t="n">
        <v>0.0002655811</v>
      </c>
      <c r="EM55" s="98" t="n">
        <v>0.0002608418</v>
      </c>
      <c r="EN55" s="98" t="n">
        <v>0.000256187</v>
      </c>
      <c r="EO55" s="98" t="n">
        <v>0.0002516153</v>
      </c>
      <c r="EP55" s="98" t="n">
        <v>0.0002471252</v>
      </c>
      <c r="EQ55" s="98" t="n">
        <v>0.0002427151</v>
      </c>
      <c r="ER55" s="98" t="n">
        <v>0.0002383838</v>
      </c>
      <c r="ES55" s="98" t="n">
        <v>0.0002341298</v>
      </c>
      <c r="ET55" s="98" t="n">
        <v>0.0002299516</v>
      </c>
      <c r="EU55" s="98" t="n">
        <v>0.000225848</v>
      </c>
      <c r="EV55" s="98" t="n">
        <v>0.0002218177</v>
      </c>
      <c r="EW55" s="98" t="n">
        <v>0.0002178592</v>
      </c>
      <c r="EX55" s="98" t="n">
        <v>0.0002139714</v>
      </c>
      <c r="EY55" s="98" t="n">
        <v>0.0002101529</v>
      </c>
      <c r="EZ55" s="98" t="n">
        <v>0.0002064026</v>
      </c>
      <c r="FA55" s="98" t="n">
        <v>0.0002027192</v>
      </c>
      <c r="FB55" s="98" t="n">
        <v>0.0001991016</v>
      </c>
      <c r="FC55" s="98" t="n">
        <v>0.0001955485</v>
      </c>
      <c r="FD55" s="98" t="n">
        <v>0.0001920588</v>
      </c>
      <c r="FE55" s="98" t="n">
        <v>0.0001886313</v>
      </c>
      <c r="FF55" s="98" t="n">
        <v>0.000185265</v>
      </c>
      <c r="FG55" s="98" t="n">
        <v>0.0001819588</v>
      </c>
      <c r="FH55" s="98" t="n">
        <v>0.0001787116</v>
      </c>
      <c r="FI55" s="98" t="n">
        <v>0.0001755223</v>
      </c>
      <c r="FJ55" s="98" t="n">
        <v>0.00017239</v>
      </c>
      <c r="FK55" s="98" t="n">
        <v>0.0001693135</v>
      </c>
      <c r="FL55" s="98" t="n">
        <v>0.000166292</v>
      </c>
      <c r="FM55" s="98" t="n">
        <v>0.0001633243</v>
      </c>
      <c r="FN55" s="98" t="n">
        <v>0.0001604096</v>
      </c>
      <c r="FO55" s="98" t="n">
        <v>0.0001575469</v>
      </c>
      <c r="FP55" s="98" t="n">
        <v>0.0001547353</v>
      </c>
      <c r="FQ55" s="98" t="n">
        <v>0.0001519739</v>
      </c>
    </row>
    <row r="56" customFormat="false" ht="15" hidden="false" customHeight="true" outlineLevel="0" collapsed="false">
      <c r="A56" s="97" t="n">
        <v>54</v>
      </c>
      <c r="B56" s="98" t="n">
        <v>0.0036958128</v>
      </c>
      <c r="C56" s="98" t="n">
        <v>0.0036242654</v>
      </c>
      <c r="D56" s="98" t="n">
        <v>0.0035545131</v>
      </c>
      <c r="E56" s="98" t="n">
        <v>0.0034864746</v>
      </c>
      <c r="F56" s="98" t="n">
        <v>0.0034200746</v>
      </c>
      <c r="G56" s="98" t="n">
        <v>0.0033552438</v>
      </c>
      <c r="H56" s="98" t="n">
        <v>0.0032919177</v>
      </c>
      <c r="I56" s="98" t="n">
        <v>0.0032300367</v>
      </c>
      <c r="J56" s="98" t="n">
        <v>0.0031695452</v>
      </c>
      <c r="K56" s="98" t="n">
        <v>0.0031103915</v>
      </c>
      <c r="L56" s="98" t="n">
        <v>0.0030525276</v>
      </c>
      <c r="M56" s="98" t="n">
        <v>0.0029959084</v>
      </c>
      <c r="N56" s="98" t="n">
        <v>0.0029404917</v>
      </c>
      <c r="O56" s="98" t="n">
        <v>0.0028862382</v>
      </c>
      <c r="P56" s="98" t="n">
        <v>0.0028331108</v>
      </c>
      <c r="Q56" s="98" t="n">
        <v>0.0027810746</v>
      </c>
      <c r="R56" s="98" t="n">
        <v>0.0027300969</v>
      </c>
      <c r="S56" s="98" t="n">
        <v>0.0026801465</v>
      </c>
      <c r="T56" s="98" t="n">
        <v>0.0026311943</v>
      </c>
      <c r="U56" s="98" t="n">
        <v>0.0025832126</v>
      </c>
      <c r="V56" s="98" t="n">
        <v>0.0025361749</v>
      </c>
      <c r="W56" s="98" t="n">
        <v>0.0024900564</v>
      </c>
      <c r="X56" s="98" t="n">
        <v>0.0024448332</v>
      </c>
      <c r="Y56" s="98" t="n">
        <v>0.0024004827</v>
      </c>
      <c r="Z56" s="98" t="n">
        <v>0.0023569833</v>
      </c>
      <c r="AA56" s="98" t="n">
        <v>0.0023143143</v>
      </c>
      <c r="AB56" s="98" t="n">
        <v>0.0022724558</v>
      </c>
      <c r="AC56" s="98" t="n">
        <v>0.0022313891</v>
      </c>
      <c r="AD56" s="98" t="n">
        <v>0.0021910957</v>
      </c>
      <c r="AE56" s="98" t="n">
        <v>0.0021515583</v>
      </c>
      <c r="AF56" s="98" t="n">
        <v>0.0021127599</v>
      </c>
      <c r="AG56" s="98" t="n">
        <v>0.0020746844</v>
      </c>
      <c r="AH56" s="98" t="n">
        <v>0.0020373161</v>
      </c>
      <c r="AI56" s="98" t="n">
        <v>0.0020006399</v>
      </c>
      <c r="AJ56" s="98" t="n">
        <v>0.0019646411</v>
      </c>
      <c r="AK56" s="98" t="n">
        <v>0.0019293056</v>
      </c>
      <c r="AL56" s="98" t="n">
        <v>0.0018946198</v>
      </c>
      <c r="AM56" s="98" t="n">
        <v>0.0018605702</v>
      </c>
      <c r="AN56" s="98" t="n">
        <v>0.0018271442</v>
      </c>
      <c r="AO56" s="98" t="n">
        <v>0.001794329</v>
      </c>
      <c r="AP56" s="98" t="n">
        <v>0.0017621126</v>
      </c>
      <c r="AQ56" s="98" t="n">
        <v>0.0017304832</v>
      </c>
      <c r="AR56" s="98" t="n">
        <v>0.0016994292</v>
      </c>
      <c r="AS56" s="98" t="n">
        <v>0.0016689393</v>
      </c>
      <c r="AT56" s="98" t="n">
        <v>0.0016390028</v>
      </c>
      <c r="AU56" s="98" t="n">
        <v>0.001609609</v>
      </c>
      <c r="AV56" s="98" t="n">
        <v>0.0015807474</v>
      </c>
      <c r="AW56" s="98" t="n">
        <v>0.0015524079</v>
      </c>
      <c r="AX56" s="98" t="n">
        <v>0.0015245806</v>
      </c>
      <c r="AY56" s="98" t="n">
        <v>0.0014972559</v>
      </c>
      <c r="AZ56" s="98" t="n">
        <v>0.0014704243</v>
      </c>
      <c r="BA56" s="98" t="n">
        <v>0.0014440766</v>
      </c>
      <c r="BB56" s="98" t="n">
        <v>0.0014182037</v>
      </c>
      <c r="BC56" s="98" t="n">
        <v>0.0013927969</v>
      </c>
      <c r="BD56" s="98" t="n">
        <v>0.0013678474</v>
      </c>
      <c r="BE56" s="98" t="n">
        <v>0.0013433468</v>
      </c>
      <c r="BF56" s="98" t="n">
        <v>0.0013192869</v>
      </c>
      <c r="BG56" s="98" t="n">
        <v>0.0012956595</v>
      </c>
      <c r="BH56" s="98" t="n">
        <v>0.0012724568</v>
      </c>
      <c r="BI56" s="98" t="n">
        <v>0.0012496708</v>
      </c>
      <c r="BJ56" s="98" t="n">
        <v>0.001227294</v>
      </c>
      <c r="BK56" s="98" t="n">
        <v>0.0012053189</v>
      </c>
      <c r="BL56" s="98" t="n">
        <v>0.0011837382</v>
      </c>
      <c r="BM56" s="98" t="n">
        <v>0.0011625447</v>
      </c>
      <c r="BN56" s="98" t="n">
        <v>0.0011417315</v>
      </c>
      <c r="BO56" s="98" t="n">
        <v>0.0011212914</v>
      </c>
      <c r="BP56" s="98" t="n">
        <v>0.0011012179</v>
      </c>
      <c r="BQ56" s="98" t="n">
        <v>0.0010815043</v>
      </c>
      <c r="BR56" s="98" t="n">
        <v>0.0010621441</v>
      </c>
      <c r="BS56" s="98" t="n">
        <v>0.0010431308</v>
      </c>
      <c r="BT56" s="98" t="n">
        <v>0.0010244582</v>
      </c>
      <c r="BU56" s="98" t="n">
        <v>0.0010061202</v>
      </c>
      <c r="BV56" s="98" t="n">
        <v>0.0009881107</v>
      </c>
      <c r="BW56" s="98" t="n">
        <v>0.0009704238</v>
      </c>
      <c r="BX56" s="98" t="n">
        <v>0.0009530538</v>
      </c>
      <c r="BY56" s="98" t="n">
        <v>0.0009359948</v>
      </c>
      <c r="BZ56" s="98" t="n">
        <v>0.0009192413</v>
      </c>
      <c r="CA56" s="98" t="n">
        <v>0.0009027878</v>
      </c>
      <c r="CB56" s="98" t="n">
        <v>0.0008866289</v>
      </c>
      <c r="CC56" s="98" t="n">
        <v>0.0008707594</v>
      </c>
      <c r="CD56" s="98" t="n">
        <v>0.0008551739</v>
      </c>
      <c r="CE56" s="98" t="n">
        <v>0.0008398675</v>
      </c>
      <c r="CF56" s="98" t="n">
        <v>0.0008248352</v>
      </c>
      <c r="CG56" s="98" t="n">
        <v>0.0008100719</v>
      </c>
      <c r="CH56" s="98" t="n">
        <v>0.0007955728</v>
      </c>
      <c r="CI56" s="98" t="n">
        <v>0.0007813333</v>
      </c>
      <c r="CJ56" s="98" t="n">
        <v>0.0007673487</v>
      </c>
      <c r="CK56" s="98" t="n">
        <v>0.0007536144</v>
      </c>
      <c r="CL56" s="98" t="n">
        <v>0.0007401259</v>
      </c>
      <c r="CM56" s="98" t="n">
        <v>0.0007268789</v>
      </c>
      <c r="CN56" s="98" t="n">
        <v>0.0007138689</v>
      </c>
      <c r="CO56" s="98" t="n">
        <v>0.0007010918</v>
      </c>
      <c r="CP56" s="98" t="n">
        <v>0.0006885433</v>
      </c>
      <c r="CQ56" s="98" t="n">
        <v>0.0006762194</v>
      </c>
      <c r="CR56" s="98" t="n">
        <v>0.0006641161</v>
      </c>
      <c r="CS56" s="98" t="n">
        <v>0.0006522294</v>
      </c>
      <c r="CT56" s="98" t="n">
        <v>0.0006405554</v>
      </c>
      <c r="CU56" s="98" t="n">
        <v>0.0006290903</v>
      </c>
      <c r="CV56" s="98" t="n">
        <v>0.0006178304</v>
      </c>
      <c r="CW56" s="98" t="n">
        <v>0.0006067721</v>
      </c>
      <c r="CX56" s="98" t="n">
        <v>0.0005959116</v>
      </c>
      <c r="CY56" s="98" t="n">
        <v>0.0005852455</v>
      </c>
      <c r="CZ56" s="98" t="n">
        <v>0.0005747702</v>
      </c>
      <c r="DA56" s="98" t="n">
        <v>0.0005644824</v>
      </c>
      <c r="DB56" s="98" t="n">
        <v>0.0005543788</v>
      </c>
      <c r="DC56" s="98" t="n">
        <v>0.0005444559</v>
      </c>
      <c r="DD56" s="98" t="n">
        <v>0.0005347106</v>
      </c>
      <c r="DE56" s="98" t="n">
        <v>0.0005251397</v>
      </c>
      <c r="DF56" s="98" t="n">
        <v>0.0005157401</v>
      </c>
      <c r="DG56" s="98" t="n">
        <v>0.0005065088</v>
      </c>
      <c r="DH56" s="98" t="n">
        <v>0.0004974426</v>
      </c>
      <c r="DI56" s="98" t="n">
        <v>0.0004885386</v>
      </c>
      <c r="DJ56" s="98" t="n">
        <v>0.0004797941</v>
      </c>
      <c r="DK56" s="98" t="n">
        <v>0.000471206</v>
      </c>
      <c r="DL56" s="98" t="n">
        <v>0.0004627716</v>
      </c>
      <c r="DM56" s="98" t="n">
        <v>0.0004544881</v>
      </c>
      <c r="DN56" s="98" t="n">
        <v>0.0004463529</v>
      </c>
      <c r="DO56" s="98" t="n">
        <v>0.0004383633</v>
      </c>
      <c r="DP56" s="98" t="n">
        <v>0.0004305167</v>
      </c>
      <c r="DQ56" s="98" t="n">
        <v>0.0004228105</v>
      </c>
      <c r="DR56" s="98" t="n">
        <v>0.0004152422</v>
      </c>
      <c r="DS56" s="98" t="n">
        <v>0.0004078093</v>
      </c>
      <c r="DT56" s="98" t="n">
        <v>0.0004005095</v>
      </c>
      <c r="DU56" s="98" t="n">
        <v>0.0003933404</v>
      </c>
      <c r="DV56" s="98" t="n">
        <v>0.0003862995</v>
      </c>
      <c r="DW56" s="98" t="n">
        <v>0.0003793846</v>
      </c>
      <c r="DX56" s="98" t="n">
        <v>0.0003725935</v>
      </c>
      <c r="DY56" s="98" t="n">
        <v>0.000365924</v>
      </c>
      <c r="DZ56" s="98" t="n">
        <v>0.0003593738</v>
      </c>
      <c r="EA56" s="98" t="n">
        <v>0.0003529409</v>
      </c>
      <c r="EB56" s="98" t="n">
        <v>0.000346623</v>
      </c>
      <c r="EC56" s="98" t="n">
        <v>0.0003404183</v>
      </c>
      <c r="ED56" s="98" t="n">
        <v>0.0003343246</v>
      </c>
      <c r="EE56" s="98" t="n">
        <v>0.00032834</v>
      </c>
      <c r="EF56" s="98" t="n">
        <v>0.0003224625</v>
      </c>
      <c r="EG56" s="98" t="n">
        <v>0.0003166901</v>
      </c>
      <c r="EH56" s="98" t="n">
        <v>0.0003110211</v>
      </c>
      <c r="EI56" s="98" t="n">
        <v>0.0003054536</v>
      </c>
      <c r="EJ56" s="98" t="n">
        <v>0.0002999857</v>
      </c>
      <c r="EK56" s="98" t="n">
        <v>0.0002946157</v>
      </c>
      <c r="EL56" s="98" t="n">
        <v>0.0002893418</v>
      </c>
      <c r="EM56" s="98" t="n">
        <v>0.0002841622</v>
      </c>
      <c r="EN56" s="98" t="n">
        <v>0.0002790754</v>
      </c>
      <c r="EO56" s="98" t="n">
        <v>0.0002740797</v>
      </c>
      <c r="EP56" s="98" t="n">
        <v>0.0002691733</v>
      </c>
      <c r="EQ56" s="98" t="n">
        <v>0.0002643548</v>
      </c>
      <c r="ER56" s="98" t="n">
        <v>0.0002596225</v>
      </c>
      <c r="ES56" s="98" t="n">
        <v>0.0002549749</v>
      </c>
      <c r="ET56" s="98" t="n">
        <v>0.0002504105</v>
      </c>
      <c r="EU56" s="98" t="n">
        <v>0.0002459279</v>
      </c>
      <c r="EV56" s="98" t="n">
        <v>0.0002415254</v>
      </c>
      <c r="EW56" s="98" t="n">
        <v>0.0002372017</v>
      </c>
      <c r="EX56" s="98" t="n">
        <v>0.0002329555</v>
      </c>
      <c r="EY56" s="98" t="n">
        <v>0.0002287852</v>
      </c>
      <c r="EZ56" s="98" t="n">
        <v>0.0002246896</v>
      </c>
      <c r="FA56" s="98" t="n">
        <v>0.0002206673</v>
      </c>
      <c r="FB56" s="98" t="n">
        <v>0.000216717</v>
      </c>
      <c r="FC56" s="98" t="n">
        <v>0.0002128374</v>
      </c>
      <c r="FD56" s="98" t="n">
        <v>0.0002090273</v>
      </c>
      <c r="FE56" s="98" t="n">
        <v>0.0002052853</v>
      </c>
      <c r="FF56" s="98" t="n">
        <v>0.0002016104</v>
      </c>
      <c r="FG56" s="98" t="n">
        <v>0.0001980012</v>
      </c>
      <c r="FH56" s="98" t="n">
        <v>0.0001944566</v>
      </c>
      <c r="FI56" s="98" t="n">
        <v>0.0001909755</v>
      </c>
      <c r="FJ56" s="98" t="n">
        <v>0.0001875566</v>
      </c>
      <c r="FK56" s="98" t="n">
        <v>0.000184199</v>
      </c>
      <c r="FL56" s="98" t="n">
        <v>0.0001809015</v>
      </c>
      <c r="FM56" s="98" t="n">
        <v>0.000177663</v>
      </c>
      <c r="FN56" s="98" t="n">
        <v>0.0001744825</v>
      </c>
      <c r="FO56" s="98" t="n">
        <v>0.0001713589</v>
      </c>
      <c r="FP56" s="98" t="n">
        <v>0.0001682912</v>
      </c>
      <c r="FQ56" s="98" t="n">
        <v>0.0001652785</v>
      </c>
    </row>
    <row r="57" customFormat="false" ht="15" hidden="false" customHeight="true" outlineLevel="0" collapsed="false">
      <c r="A57" s="97" t="n">
        <v>55</v>
      </c>
      <c r="B57" s="98" t="n">
        <v>0.004213046</v>
      </c>
      <c r="C57" s="98" t="n">
        <v>0.0041318608</v>
      </c>
      <c r="D57" s="98" t="n">
        <v>0.0040196697</v>
      </c>
      <c r="E57" s="98" t="n">
        <v>0.003927842</v>
      </c>
      <c r="F57" s="98" t="n">
        <v>0.0038466945</v>
      </c>
      <c r="G57" s="98" t="n">
        <v>0.0037715175</v>
      </c>
      <c r="H57" s="98" t="n">
        <v>0.0036999928</v>
      </c>
      <c r="I57" s="98" t="n">
        <v>0.0036309649</v>
      </c>
      <c r="J57" s="98" t="n">
        <v>0.0035638469</v>
      </c>
      <c r="K57" s="98" t="n">
        <v>0.0034983316</v>
      </c>
      <c r="L57" s="98" t="n">
        <v>0.0034342496</v>
      </c>
      <c r="M57" s="98" t="n">
        <v>0.0033715001</v>
      </c>
      <c r="N57" s="98" t="n">
        <v>0.0033100172</v>
      </c>
      <c r="O57" s="98" t="n">
        <v>0.0032497524</v>
      </c>
      <c r="P57" s="98" t="n">
        <v>0.0031906669</v>
      </c>
      <c r="Q57" s="98" t="n">
        <v>0.0031327271</v>
      </c>
      <c r="R57" s="98" t="n">
        <v>0.0030759027</v>
      </c>
      <c r="S57" s="98" t="n">
        <v>0.0030201657</v>
      </c>
      <c r="T57" s="98" t="n">
        <v>0.0029654896</v>
      </c>
      <c r="U57" s="98" t="n">
        <v>0.0029118493</v>
      </c>
      <c r="V57" s="98" t="n">
        <v>0.0028592207</v>
      </c>
      <c r="W57" s="98" t="n">
        <v>0.0028075809</v>
      </c>
      <c r="X57" s="98" t="n">
        <v>0.0027569076</v>
      </c>
      <c r="Y57" s="98" t="n">
        <v>0.0027071797</v>
      </c>
      <c r="Z57" s="98" t="n">
        <v>0.0026583764</v>
      </c>
      <c r="AA57" s="98" t="n">
        <v>0.002610478</v>
      </c>
      <c r="AB57" s="98" t="n">
        <v>0.0025634653</v>
      </c>
      <c r="AC57" s="98" t="n">
        <v>0.0025173198</v>
      </c>
      <c r="AD57" s="98" t="n">
        <v>0.0024720236</v>
      </c>
      <c r="AE57" s="98" t="n">
        <v>0.0024275591</v>
      </c>
      <c r="AF57" s="98" t="n">
        <v>0.0023839096</v>
      </c>
      <c r="AG57" s="98" t="n">
        <v>0.0023410585</v>
      </c>
      <c r="AH57" s="98" t="n">
        <v>0.0022989901</v>
      </c>
      <c r="AI57" s="98" t="n">
        <v>0.0022576888</v>
      </c>
      <c r="AJ57" s="98" t="n">
        <v>0.0022171396</v>
      </c>
      <c r="AK57" s="98" t="n">
        <v>0.0021773277</v>
      </c>
      <c r="AL57" s="98" t="n">
        <v>0.0021382389</v>
      </c>
      <c r="AM57" s="98" t="n">
        <v>0.0020998592</v>
      </c>
      <c r="AN57" s="98" t="n">
        <v>0.002062175</v>
      </c>
      <c r="AO57" s="98" t="n">
        <v>0.0020251731</v>
      </c>
      <c r="AP57" s="98" t="n">
        <v>0.0019888406</v>
      </c>
      <c r="AQ57" s="98" t="n">
        <v>0.0019531647</v>
      </c>
      <c r="AR57" s="98" t="n">
        <v>0.0019181332</v>
      </c>
      <c r="AS57" s="98" t="n">
        <v>0.0018837338</v>
      </c>
      <c r="AT57" s="98" t="n">
        <v>0.001849955</v>
      </c>
      <c r="AU57" s="98" t="n">
        <v>0.001816785</v>
      </c>
      <c r="AV57" s="98" t="n">
        <v>0.0017842126</v>
      </c>
      <c r="AW57" s="98" t="n">
        <v>0.0017522267</v>
      </c>
      <c r="AX57" s="98" t="n">
        <v>0.0017208165</v>
      </c>
      <c r="AY57" s="98" t="n">
        <v>0.0016899714</v>
      </c>
      <c r="AZ57" s="98" t="n">
        <v>0.001659681</v>
      </c>
      <c r="BA57" s="98" t="n">
        <v>0.0016299352</v>
      </c>
      <c r="BB57" s="98" t="n">
        <v>0.0016007239</v>
      </c>
      <c r="BC57" s="98" t="n">
        <v>0.0015720374</v>
      </c>
      <c r="BD57" s="98" t="n">
        <v>0.0015438662</v>
      </c>
      <c r="BE57" s="98" t="n">
        <v>0.0015162008</v>
      </c>
      <c r="BF57" s="98" t="n">
        <v>0.001489032</v>
      </c>
      <c r="BG57" s="98" t="n">
        <v>0.0014623509</v>
      </c>
      <c r="BH57" s="98" t="n">
        <v>0.0014361486</v>
      </c>
      <c r="BI57" s="98" t="n">
        <v>0.0014104164</v>
      </c>
      <c r="BJ57" s="98" t="n">
        <v>0.0013851458</v>
      </c>
      <c r="BK57" s="98" t="n">
        <v>0.0013603284</v>
      </c>
      <c r="BL57" s="98" t="n">
        <v>0.0013359561</v>
      </c>
      <c r="BM57" s="98" t="n">
        <v>0.0013120208</v>
      </c>
      <c r="BN57" s="98" t="n">
        <v>0.0012885146</v>
      </c>
      <c r="BO57" s="98" t="n">
        <v>0.0012654298</v>
      </c>
      <c r="BP57" s="98" t="n">
        <v>0.0012427589</v>
      </c>
      <c r="BQ57" s="98" t="n">
        <v>0.0012204942</v>
      </c>
      <c r="BR57" s="98" t="n">
        <v>0.0011986287</v>
      </c>
      <c r="BS57" s="98" t="n">
        <v>0.0011771549</v>
      </c>
      <c r="BT57" s="98" t="n">
        <v>0.001156066</v>
      </c>
      <c r="BU57" s="98" t="n">
        <v>0.001135355</v>
      </c>
      <c r="BV57" s="98" t="n">
        <v>0.0011150151</v>
      </c>
      <c r="BW57" s="98" t="n">
        <v>0.0010950396</v>
      </c>
      <c r="BX57" s="98" t="n">
        <v>0.0010754219</v>
      </c>
      <c r="BY57" s="98" t="n">
        <v>0.0010561558</v>
      </c>
      <c r="BZ57" s="98" t="n">
        <v>0.0010372348</v>
      </c>
      <c r="CA57" s="98" t="n">
        <v>0.0010186528</v>
      </c>
      <c r="CB57" s="98" t="n">
        <v>0.0010004036</v>
      </c>
      <c r="CC57" s="98" t="n">
        <v>0.0009824814</v>
      </c>
      <c r="CD57" s="98" t="n">
        <v>0.0009648801</v>
      </c>
      <c r="CE57" s="98" t="n">
        <v>0.0009475942</v>
      </c>
      <c r="CF57" s="98" t="n">
        <v>0.0009306179</v>
      </c>
      <c r="CG57" s="98" t="n">
        <v>0.0009139457</v>
      </c>
      <c r="CH57" s="98" t="n">
        <v>0.0008975722</v>
      </c>
      <c r="CI57" s="98" t="n">
        <v>0.0008814919</v>
      </c>
      <c r="CJ57" s="98" t="n">
        <v>0.0008656996</v>
      </c>
      <c r="CK57" s="98" t="n">
        <v>0.0008501902</v>
      </c>
      <c r="CL57" s="98" t="n">
        <v>0.0008349586</v>
      </c>
      <c r="CM57" s="98" t="n">
        <v>0.0008199999</v>
      </c>
      <c r="CN57" s="98" t="n">
        <v>0.000805309</v>
      </c>
      <c r="CO57" s="98" t="n">
        <v>0.0007908813</v>
      </c>
      <c r="CP57" s="98" t="n">
        <v>0.000776712</v>
      </c>
      <c r="CQ57" s="98" t="n">
        <v>0.0007627965</v>
      </c>
      <c r="CR57" s="98" t="n">
        <v>0.0007491303</v>
      </c>
      <c r="CS57" s="98" t="n">
        <v>0.0007357088</v>
      </c>
      <c r="CT57" s="98" t="n">
        <v>0.0007225277</v>
      </c>
      <c r="CU57" s="98" t="n">
        <v>0.0007095827</v>
      </c>
      <c r="CV57" s="98" t="n">
        <v>0.0006968696</v>
      </c>
      <c r="CW57" s="98" t="n">
        <v>0.0006843842</v>
      </c>
      <c r="CX57" s="98" t="n">
        <v>0.0006721225</v>
      </c>
      <c r="CY57" s="98" t="n">
        <v>0.0006600803</v>
      </c>
      <c r="CZ57" s="98" t="n">
        <v>0.0006482539</v>
      </c>
      <c r="DA57" s="98" t="n">
        <v>0.0006366393</v>
      </c>
      <c r="DB57" s="98" t="n">
        <v>0.0006252327</v>
      </c>
      <c r="DC57" s="98" t="n">
        <v>0.0006140305</v>
      </c>
      <c r="DD57" s="98" t="n">
        <v>0.0006030289</v>
      </c>
      <c r="DE57" s="98" t="n">
        <v>0.0005922244</v>
      </c>
      <c r="DF57" s="98" t="n">
        <v>0.0005816134</v>
      </c>
      <c r="DG57" s="98" t="n">
        <v>0.0005711925</v>
      </c>
      <c r="DH57" s="98" t="n">
        <v>0.0005609583</v>
      </c>
      <c r="DI57" s="98" t="n">
        <v>0.0005509074</v>
      </c>
      <c r="DJ57" s="98" t="n">
        <v>0.0005410365</v>
      </c>
      <c r="DK57" s="98" t="n">
        <v>0.0005313424</v>
      </c>
      <c r="DL57" s="98" t="n">
        <v>0.000521822</v>
      </c>
      <c r="DM57" s="98" t="n">
        <v>0.0005124722</v>
      </c>
      <c r="DN57" s="98" t="n">
        <v>0.0005032898</v>
      </c>
      <c r="DO57" s="98" t="n">
        <v>0.0004942719</v>
      </c>
      <c r="DP57" s="98" t="n">
        <v>0.0004854156</v>
      </c>
      <c r="DQ57" s="98" t="n">
        <v>0.0004767179</v>
      </c>
      <c r="DR57" s="98" t="n">
        <v>0.0004681761</v>
      </c>
      <c r="DS57" s="98" t="n">
        <v>0.0004597872</v>
      </c>
      <c r="DT57" s="98" t="n">
        <v>0.0004515487</v>
      </c>
      <c r="DU57" s="98" t="n">
        <v>0.0004434577</v>
      </c>
      <c r="DV57" s="98" t="n">
        <v>0.0004355116</v>
      </c>
      <c r="DW57" s="98" t="n">
        <v>0.000427708</v>
      </c>
      <c r="DX57" s="98" t="n">
        <v>0.0004200441</v>
      </c>
      <c r="DY57" s="98" t="n">
        <v>0.0004125175</v>
      </c>
      <c r="DZ57" s="98" t="n">
        <v>0.0004051258</v>
      </c>
      <c r="EA57" s="98" t="n">
        <v>0.0003978664</v>
      </c>
      <c r="EB57" s="98" t="n">
        <v>0.0003907372</v>
      </c>
      <c r="EC57" s="98" t="n">
        <v>0.0003837356</v>
      </c>
      <c r="ED57" s="98" t="n">
        <v>0.0003768595</v>
      </c>
      <c r="EE57" s="98" t="n">
        <v>0.0003701066</v>
      </c>
      <c r="EF57" s="98" t="n">
        <v>0.0003634747</v>
      </c>
      <c r="EG57" s="98" t="n">
        <v>0.0003569616</v>
      </c>
      <c r="EH57" s="98" t="n">
        <v>0.0003505652</v>
      </c>
      <c r="EI57" s="98" t="n">
        <v>0.0003442833</v>
      </c>
      <c r="EJ57" s="98" t="n">
        <v>0.000338114</v>
      </c>
      <c r="EK57" s="98" t="n">
        <v>0.0003320553</v>
      </c>
      <c r="EL57" s="98" t="n">
        <v>0.0003261051</v>
      </c>
      <c r="EM57" s="98" t="n">
        <v>0.0003202615</v>
      </c>
      <c r="EN57" s="98" t="n">
        <v>0.0003145226</v>
      </c>
      <c r="EO57" s="98" t="n">
        <v>0.0003088865</v>
      </c>
      <c r="EP57" s="98" t="n">
        <v>0.0003033514</v>
      </c>
      <c r="EQ57" s="98" t="n">
        <v>0.0002979155</v>
      </c>
      <c r="ER57" s="98" t="n">
        <v>0.000292577</v>
      </c>
      <c r="ES57" s="98" t="n">
        <v>0.0002873341</v>
      </c>
      <c r="ET57" s="98" t="n">
        <v>0.0002821852</v>
      </c>
      <c r="EU57" s="98" t="n">
        <v>0.0002771285</v>
      </c>
      <c r="EV57" s="98" t="n">
        <v>0.0002721624</v>
      </c>
      <c r="EW57" s="98" t="n">
        <v>0.0002672853</v>
      </c>
      <c r="EX57" s="98" t="n">
        <v>0.0002624956</v>
      </c>
      <c r="EY57" s="98" t="n">
        <v>0.0002577917</v>
      </c>
      <c r="EZ57" s="98" t="n">
        <v>0.0002531721</v>
      </c>
      <c r="FA57" s="98" t="n">
        <v>0.0002486353</v>
      </c>
      <c r="FB57" s="98" t="n">
        <v>0.0002441797</v>
      </c>
      <c r="FC57" s="98" t="n">
        <v>0.000239804</v>
      </c>
      <c r="FD57" s="98" t="n">
        <v>0.0002355067</v>
      </c>
      <c r="FE57" s="98" t="n">
        <v>0.0002312864</v>
      </c>
      <c r="FF57" s="98" t="n">
        <v>0.0002271417</v>
      </c>
      <c r="FG57" s="98" t="n">
        <v>0.0002230712</v>
      </c>
      <c r="FH57" s="98" t="n">
        <v>0.0002190737</v>
      </c>
      <c r="FI57" s="98" t="n">
        <v>0.0002151479</v>
      </c>
      <c r="FJ57" s="98" t="n">
        <v>0.0002112924</v>
      </c>
      <c r="FK57" s="98" t="n">
        <v>0.0002075059</v>
      </c>
      <c r="FL57" s="98" t="n">
        <v>0.0002037873</v>
      </c>
      <c r="FM57" s="98" t="n">
        <v>0.0002001354</v>
      </c>
      <c r="FN57" s="98" t="n">
        <v>0.0001965489</v>
      </c>
      <c r="FO57" s="98" t="n">
        <v>0.0001930266</v>
      </c>
      <c r="FP57" s="98" t="n">
        <v>0.0001895675</v>
      </c>
      <c r="FQ57" s="98" t="n">
        <v>0.0001861703</v>
      </c>
    </row>
    <row r="58" customFormat="false" ht="15" hidden="false" customHeight="true" outlineLevel="0" collapsed="false">
      <c r="A58" s="97" t="n">
        <v>56</v>
      </c>
      <c r="B58" s="98" t="n">
        <v>0.0047208613</v>
      </c>
      <c r="C58" s="98" t="n">
        <v>0.004626877</v>
      </c>
      <c r="D58" s="98" t="n">
        <v>0.0044645021</v>
      </c>
      <c r="E58" s="98" t="n">
        <v>0.0043445203</v>
      </c>
      <c r="F58" s="98" t="n">
        <v>0.0042458548</v>
      </c>
      <c r="G58" s="98" t="n">
        <v>0.00415841</v>
      </c>
      <c r="H58" s="98" t="n">
        <v>0.0040772708</v>
      </c>
      <c r="I58" s="98" t="n">
        <v>0.0040000157</v>
      </c>
      <c r="J58" s="98" t="n">
        <v>0.0039254354</v>
      </c>
      <c r="K58" s="98" t="n">
        <v>0.0038529142</v>
      </c>
      <c r="L58" s="98" t="n">
        <v>0.0037821281</v>
      </c>
      <c r="M58" s="98" t="n">
        <v>0.0037128974</v>
      </c>
      <c r="N58" s="98" t="n">
        <v>0.0036451142</v>
      </c>
      <c r="O58" s="98" t="n">
        <v>0.0035787067</v>
      </c>
      <c r="P58" s="98" t="n">
        <v>0.0035136222</v>
      </c>
      <c r="Q58" s="98" t="n">
        <v>0.0034498177</v>
      </c>
      <c r="R58" s="98" t="n">
        <v>0.0033872563</v>
      </c>
      <c r="S58" s="98" t="n">
        <v>0.0033259043</v>
      </c>
      <c r="T58" s="98" t="n">
        <v>0.0032657307</v>
      </c>
      <c r="U58" s="98" t="n">
        <v>0.0032067062</v>
      </c>
      <c r="V58" s="98" t="n">
        <v>0.0031488031</v>
      </c>
      <c r="W58" s="98" t="n">
        <v>0.0030919948</v>
      </c>
      <c r="X58" s="98" t="n">
        <v>0.0030362559</v>
      </c>
      <c r="Y58" s="98" t="n">
        <v>0.0029815622</v>
      </c>
      <c r="Z58" s="98" t="n">
        <v>0.0029278901</v>
      </c>
      <c r="AA58" s="98" t="n">
        <v>0.0028752171</v>
      </c>
      <c r="AB58" s="98" t="n">
        <v>0.0028235216</v>
      </c>
      <c r="AC58" s="98" t="n">
        <v>0.0027727825</v>
      </c>
      <c r="AD58" s="98" t="n">
        <v>0.0027229796</v>
      </c>
      <c r="AE58" s="98" t="n">
        <v>0.0026740932</v>
      </c>
      <c r="AF58" s="98" t="n">
        <v>0.0026261044</v>
      </c>
      <c r="AG58" s="98" t="n">
        <v>0.0025789949</v>
      </c>
      <c r="AH58" s="98" t="n">
        <v>0.0025327467</v>
      </c>
      <c r="AI58" s="98" t="n">
        <v>0.0024873425</v>
      </c>
      <c r="AJ58" s="98" t="n">
        <v>0.0024427655</v>
      </c>
      <c r="AK58" s="98" t="n">
        <v>0.0023989994</v>
      </c>
      <c r="AL58" s="98" t="n">
        <v>0.0023560283</v>
      </c>
      <c r="AM58" s="98" t="n">
        <v>0.0023138366</v>
      </c>
      <c r="AN58" s="98" t="n">
        <v>0.0022724093</v>
      </c>
      <c r="AO58" s="98" t="n">
        <v>0.0022317316</v>
      </c>
      <c r="AP58" s="98" t="n">
        <v>0.0021917891</v>
      </c>
      <c r="AQ58" s="98" t="n">
        <v>0.002152568</v>
      </c>
      <c r="AR58" s="98" t="n">
        <v>0.0021140546</v>
      </c>
      <c r="AS58" s="98" t="n">
        <v>0.0020762354</v>
      </c>
      <c r="AT58" s="98" t="n">
        <v>0.0020390974</v>
      </c>
      <c r="AU58" s="98" t="n">
        <v>0.0020026279</v>
      </c>
      <c r="AV58" s="98" t="n">
        <v>0.0019668145</v>
      </c>
      <c r="AW58" s="98" t="n">
        <v>0.0019316449</v>
      </c>
      <c r="AX58" s="98" t="n">
        <v>0.0018971073</v>
      </c>
      <c r="AY58" s="98" t="n">
        <v>0.0018631899</v>
      </c>
      <c r="AZ58" s="98" t="n">
        <v>0.0018298813</v>
      </c>
      <c r="BA58" s="98" t="n">
        <v>0.0017971703</v>
      </c>
      <c r="BB58" s="98" t="n">
        <v>0.001765046</v>
      </c>
      <c r="BC58" s="98" t="n">
        <v>0.0017334977</v>
      </c>
      <c r="BD58" s="98" t="n">
        <v>0.0017025148</v>
      </c>
      <c r="BE58" s="98" t="n">
        <v>0.0016720871</v>
      </c>
      <c r="BF58" s="98" t="n">
        <v>0.0016422044</v>
      </c>
      <c r="BG58" s="98" t="n">
        <v>0.0016128568</v>
      </c>
      <c r="BH58" s="98" t="n">
        <v>0.0015840346</v>
      </c>
      <c r="BI58" s="98" t="n">
        <v>0.0015557283</v>
      </c>
      <c r="BJ58" s="98" t="n">
        <v>0.0015279286</v>
      </c>
      <c r="BK58" s="98" t="n">
        <v>0.0015006263</v>
      </c>
      <c r="BL58" s="98" t="n">
        <v>0.0014738124</v>
      </c>
      <c r="BM58" s="98" t="n">
        <v>0.0014474781</v>
      </c>
      <c r="BN58" s="98" t="n">
        <v>0.0014216148</v>
      </c>
      <c r="BO58" s="98" t="n">
        <v>0.001396214</v>
      </c>
      <c r="BP58" s="98" t="n">
        <v>0.0013712674</v>
      </c>
      <c r="BQ58" s="98" t="n">
        <v>0.0013467668</v>
      </c>
      <c r="BR58" s="98" t="n">
        <v>0.0013227041</v>
      </c>
      <c r="BS58" s="98" t="n">
        <v>0.0012990716</v>
      </c>
      <c r="BT58" s="98" t="n">
        <v>0.0012758614</v>
      </c>
      <c r="BU58" s="98" t="n">
        <v>0.0012530661</v>
      </c>
      <c r="BV58" s="98" t="n">
        <v>0.0012306781</v>
      </c>
      <c r="BW58" s="98" t="n">
        <v>0.0012086902</v>
      </c>
      <c r="BX58" s="98" t="n">
        <v>0.0011870952</v>
      </c>
      <c r="BY58" s="98" t="n">
        <v>0.0011658861</v>
      </c>
      <c r="BZ58" s="98" t="n">
        <v>0.0011450559</v>
      </c>
      <c r="CA58" s="98" t="n">
        <v>0.0011245979</v>
      </c>
      <c r="CB58" s="98" t="n">
        <v>0.0011045054</v>
      </c>
      <c r="CC58" s="98" t="n">
        <v>0.0010847718</v>
      </c>
      <c r="CD58" s="98" t="n">
        <v>0.0010653908</v>
      </c>
      <c r="CE58" s="98" t="n">
        <v>0.001046356</v>
      </c>
      <c r="CF58" s="98" t="n">
        <v>0.0010276613</v>
      </c>
      <c r="CG58" s="98" t="n">
        <v>0.0010093005</v>
      </c>
      <c r="CH58" s="98" t="n">
        <v>0.0009912677</v>
      </c>
      <c r="CI58" s="98" t="n">
        <v>0.000973557</v>
      </c>
      <c r="CJ58" s="98" t="n">
        <v>0.0009561627</v>
      </c>
      <c r="CK58" s="98" t="n">
        <v>0.0009390792</v>
      </c>
      <c r="CL58" s="98" t="n">
        <v>0.0009223007</v>
      </c>
      <c r="CM58" s="98" t="n">
        <v>0.000905822</v>
      </c>
      <c r="CN58" s="98" t="n">
        <v>0.0008896377</v>
      </c>
      <c r="CO58" s="98" t="n">
        <v>0.0008737424</v>
      </c>
      <c r="CP58" s="98" t="n">
        <v>0.0008581311</v>
      </c>
      <c r="CQ58" s="98" t="n">
        <v>0.0008427986</v>
      </c>
      <c r="CR58" s="98" t="n">
        <v>0.00082774</v>
      </c>
      <c r="CS58" s="98" t="n">
        <v>0.0008129504</v>
      </c>
      <c r="CT58" s="98" t="n">
        <v>0.000798425</v>
      </c>
      <c r="CU58" s="98" t="n">
        <v>0.000784159</v>
      </c>
      <c r="CV58" s="98" t="n">
        <v>0.0007701478</v>
      </c>
      <c r="CW58" s="98" t="n">
        <v>0.000756387</v>
      </c>
      <c r="CX58" s="98" t="n">
        <v>0.0007428719</v>
      </c>
      <c r="CY58" s="98" t="n">
        <v>0.0007295983</v>
      </c>
      <c r="CZ58" s="98" t="n">
        <v>0.0007165617</v>
      </c>
      <c r="DA58" s="98" t="n">
        <v>0.0007037581</v>
      </c>
      <c r="DB58" s="98" t="n">
        <v>0.0006911831</v>
      </c>
      <c r="DC58" s="98" t="n">
        <v>0.0006788328</v>
      </c>
      <c r="DD58" s="98" t="n">
        <v>0.0006667031</v>
      </c>
      <c r="DE58" s="98" t="n">
        <v>0.0006547901</v>
      </c>
      <c r="DF58" s="98" t="n">
        <v>0.0006430899</v>
      </c>
      <c r="DG58" s="98" t="n">
        <v>0.0006315987</v>
      </c>
      <c r="DH58" s="98" t="n">
        <v>0.0006203128</v>
      </c>
      <c r="DI58" s="98" t="n">
        <v>0.0006092285</v>
      </c>
      <c r="DJ58" s="98" t="n">
        <v>0.0005983422</v>
      </c>
      <c r="DK58" s="98" t="n">
        <v>0.0005876504</v>
      </c>
      <c r="DL58" s="98" t="n">
        <v>0.0005771496</v>
      </c>
      <c r="DM58" s="98" t="n">
        <v>0.0005668364</v>
      </c>
      <c r="DN58" s="98" t="n">
        <v>0.0005567074</v>
      </c>
      <c r="DO58" s="98" t="n">
        <v>0.0005467593</v>
      </c>
      <c r="DP58" s="98" t="n">
        <v>0.000536989</v>
      </c>
      <c r="DQ58" s="98" t="n">
        <v>0.0005273933</v>
      </c>
      <c r="DR58" s="98" t="n">
        <v>0.000517969</v>
      </c>
      <c r="DS58" s="98" t="n">
        <v>0.000508713</v>
      </c>
      <c r="DT58" s="98" t="n">
        <v>0.0004996224</v>
      </c>
      <c r="DU58" s="98" t="n">
        <v>0.0004906942</v>
      </c>
      <c r="DV58" s="98" t="n">
        <v>0.0004819256</v>
      </c>
      <c r="DW58" s="98" t="n">
        <v>0.0004733135</v>
      </c>
      <c r="DX58" s="98" t="n">
        <v>0.0004648554</v>
      </c>
      <c r="DY58" s="98" t="n">
        <v>0.0004565483</v>
      </c>
      <c r="DZ58" s="98" t="n">
        <v>0.0004483897</v>
      </c>
      <c r="EA58" s="98" t="n">
        <v>0.0004403769</v>
      </c>
      <c r="EB58" s="98" t="n">
        <v>0.0004325072</v>
      </c>
      <c r="EC58" s="98" t="n">
        <v>0.0004247781</v>
      </c>
      <c r="ED58" s="98" t="n">
        <v>0.0004171871</v>
      </c>
      <c r="EE58" s="98" t="n">
        <v>0.0004097317</v>
      </c>
      <c r="EF58" s="98" t="n">
        <v>0.0004024096</v>
      </c>
      <c r="EG58" s="98" t="n">
        <v>0.0003952182</v>
      </c>
      <c r="EH58" s="98" t="n">
        <v>0.0003881554</v>
      </c>
      <c r="EI58" s="98" t="n">
        <v>0.0003812187</v>
      </c>
      <c r="EJ58" s="98" t="n">
        <v>0.000374406</v>
      </c>
      <c r="EK58" s="98" t="n">
        <v>0.0003677151</v>
      </c>
      <c r="EL58" s="98" t="n">
        <v>0.0003611436</v>
      </c>
      <c r="EM58" s="98" t="n">
        <v>0.0003546896</v>
      </c>
      <c r="EN58" s="98" t="n">
        <v>0.0003483509</v>
      </c>
      <c r="EO58" s="98" t="n">
        <v>0.0003421255</v>
      </c>
      <c r="EP58" s="98" t="n">
        <v>0.0003360113</v>
      </c>
      <c r="EQ58" s="98" t="n">
        <v>0.0003300064</v>
      </c>
      <c r="ER58" s="98" t="n">
        <v>0.0003241087</v>
      </c>
      <c r="ES58" s="98" t="n">
        <v>0.0003183165</v>
      </c>
      <c r="ET58" s="98" t="n">
        <v>0.0003126277</v>
      </c>
      <c r="EU58" s="98" t="n">
        <v>0.0003070406</v>
      </c>
      <c r="EV58" s="98" t="n">
        <v>0.0003015533</v>
      </c>
      <c r="EW58" s="98" t="n">
        <v>0.0002961641</v>
      </c>
      <c r="EX58" s="98" t="n">
        <v>0.0002908712</v>
      </c>
      <c r="EY58" s="98" t="n">
        <v>0.0002856728</v>
      </c>
      <c r="EZ58" s="98" t="n">
        <v>0.0002805674</v>
      </c>
      <c r="FA58" s="98" t="n">
        <v>0.0002755531</v>
      </c>
      <c r="FB58" s="98" t="n">
        <v>0.0002706285</v>
      </c>
      <c r="FC58" s="98" t="n">
        <v>0.0002657919</v>
      </c>
      <c r="FD58" s="98" t="n">
        <v>0.0002610417</v>
      </c>
      <c r="FE58" s="98" t="n">
        <v>0.0002563764</v>
      </c>
      <c r="FF58" s="98" t="n">
        <v>0.0002517944</v>
      </c>
      <c r="FG58" s="98" t="n">
        <v>0.0002472944</v>
      </c>
      <c r="FH58" s="98" t="n">
        <v>0.0002428747</v>
      </c>
      <c r="FI58" s="98" t="n">
        <v>0.000238534</v>
      </c>
      <c r="FJ58" s="98" t="n">
        <v>0.0002342709</v>
      </c>
      <c r="FK58" s="98" t="n">
        <v>0.000230084</v>
      </c>
      <c r="FL58" s="98" t="n">
        <v>0.0002259719</v>
      </c>
      <c r="FM58" s="98" t="n">
        <v>0.0002219333</v>
      </c>
      <c r="FN58" s="98" t="n">
        <v>0.0002179668</v>
      </c>
      <c r="FO58" s="98" t="n">
        <v>0.0002140713</v>
      </c>
      <c r="FP58" s="98" t="n">
        <v>0.0002102453</v>
      </c>
      <c r="FQ58" s="98" t="n">
        <v>0.0002064878</v>
      </c>
    </row>
    <row r="59" customFormat="false" ht="15" hidden="false" customHeight="true" outlineLevel="0" collapsed="false">
      <c r="A59" s="97" t="n">
        <v>57</v>
      </c>
      <c r="B59" s="98" t="n">
        <v>0.0052424806</v>
      </c>
      <c r="C59" s="98" t="n">
        <v>0.0051337221</v>
      </c>
      <c r="D59" s="98" t="n">
        <v>0.0049844901</v>
      </c>
      <c r="E59" s="98" t="n">
        <v>0.0048629484</v>
      </c>
      <c r="F59" s="98" t="n">
        <v>0.0047561041</v>
      </c>
      <c r="G59" s="98" t="n">
        <v>0.0046576278</v>
      </c>
      <c r="H59" s="98" t="n">
        <v>0.0045643869</v>
      </c>
      <c r="I59" s="98" t="n">
        <v>0.0044748021</v>
      </c>
      <c r="J59" s="98" t="n">
        <v>0.0043880543</v>
      </c>
      <c r="K59" s="98" t="n">
        <v>0.0043036992</v>
      </c>
      <c r="L59" s="98" t="n">
        <v>0.0042214795</v>
      </c>
      <c r="M59" s="98" t="n">
        <v>0.0041412318</v>
      </c>
      <c r="N59" s="98" t="n">
        <v>0.0040628417</v>
      </c>
      <c r="O59" s="98" t="n">
        <v>0.0039862208</v>
      </c>
      <c r="P59" s="98" t="n">
        <v>0.0039112958</v>
      </c>
      <c r="Q59" s="98" t="n">
        <v>0.0038380025</v>
      </c>
      <c r="R59" s="98" t="n">
        <v>0.0037662832</v>
      </c>
      <c r="S59" s="98" t="n">
        <v>0.0036960849</v>
      </c>
      <c r="T59" s="98" t="n">
        <v>0.0036273583</v>
      </c>
      <c r="U59" s="98" t="n">
        <v>0.0035600572</v>
      </c>
      <c r="V59" s="98" t="n">
        <v>0.0034941384</v>
      </c>
      <c r="W59" s="98" t="n">
        <v>0.0034295611</v>
      </c>
      <c r="X59" s="98" t="n">
        <v>0.0033662868</v>
      </c>
      <c r="Y59" s="98" t="n">
        <v>0.0033042789</v>
      </c>
      <c r="Z59" s="98" t="n">
        <v>0.0032435031</v>
      </c>
      <c r="AA59" s="98" t="n">
        <v>0.0031839263</v>
      </c>
      <c r="AB59" s="98" t="n">
        <v>0.0031255173</v>
      </c>
      <c r="AC59" s="98" t="n">
        <v>0.0030682465</v>
      </c>
      <c r="AD59" s="98" t="n">
        <v>0.0030120854</v>
      </c>
      <c r="AE59" s="98" t="n">
        <v>0.0029570067</v>
      </c>
      <c r="AF59" s="98" t="n">
        <v>0.0029029847</v>
      </c>
      <c r="AG59" s="98" t="n">
        <v>0.0028499942</v>
      </c>
      <c r="AH59" s="98" t="n">
        <v>0.0027980115</v>
      </c>
      <c r="AI59" s="98" t="n">
        <v>0.0027470135</v>
      </c>
      <c r="AJ59" s="98" t="n">
        <v>0.0026969782</v>
      </c>
      <c r="AK59" s="98" t="n">
        <v>0.0026478841</v>
      </c>
      <c r="AL59" s="98" t="n">
        <v>0.0025997108</v>
      </c>
      <c r="AM59" s="98" t="n">
        <v>0.0025524384</v>
      </c>
      <c r="AN59" s="98" t="n">
        <v>0.0025060477</v>
      </c>
      <c r="AO59" s="98" t="n">
        <v>0.0024605202</v>
      </c>
      <c r="AP59" s="98" t="n">
        <v>0.0024158379</v>
      </c>
      <c r="AQ59" s="98" t="n">
        <v>0.0023719834</v>
      </c>
      <c r="AR59" s="98" t="n">
        <v>0.0023289397</v>
      </c>
      <c r="AS59" s="98" t="n">
        <v>0.0022866904</v>
      </c>
      <c r="AT59" s="98" t="n">
        <v>0.0022452196</v>
      </c>
      <c r="AU59" s="98" t="n">
        <v>0.0022045118</v>
      </c>
      <c r="AV59" s="98" t="n">
        <v>0.0021645519</v>
      </c>
      <c r="AW59" s="98" t="n">
        <v>0.0021253251</v>
      </c>
      <c r="AX59" s="98" t="n">
        <v>0.0020868173</v>
      </c>
      <c r="AY59" s="98" t="n">
        <v>0.0020490143</v>
      </c>
      <c r="AZ59" s="98" t="n">
        <v>0.0020119026</v>
      </c>
      <c r="BA59" s="98" t="n">
        <v>0.0019754689</v>
      </c>
      <c r="BB59" s="98" t="n">
        <v>0.0019397002</v>
      </c>
      <c r="BC59" s="98" t="n">
        <v>0.0019045839</v>
      </c>
      <c r="BD59" s="98" t="n">
        <v>0.0018701076</v>
      </c>
      <c r="BE59" s="98" t="n">
        <v>0.0018362593</v>
      </c>
      <c r="BF59" s="98" t="n">
        <v>0.0018030269</v>
      </c>
      <c r="BG59" s="98" t="n">
        <v>0.0017703992</v>
      </c>
      <c r="BH59" s="98" t="n">
        <v>0.0017383646</v>
      </c>
      <c r="BI59" s="98" t="n">
        <v>0.0017069121</v>
      </c>
      <c r="BJ59" s="98" t="n">
        <v>0.0016760309</v>
      </c>
      <c r="BK59" s="98" t="n">
        <v>0.0016457104</v>
      </c>
      <c r="BL59" s="98" t="n">
        <v>0.0016159402</v>
      </c>
      <c r="BM59" s="98" t="n">
        <v>0.0015867101</v>
      </c>
      <c r="BN59" s="98" t="n">
        <v>0.0015580102</v>
      </c>
      <c r="BO59" s="98" t="n">
        <v>0.0015298306</v>
      </c>
      <c r="BP59" s="98" t="n">
        <v>0.0015021618</v>
      </c>
      <c r="BQ59" s="98" t="n">
        <v>0.0014749944</v>
      </c>
      <c r="BR59" s="98" t="n">
        <v>0.0014483193</v>
      </c>
      <c r="BS59" s="98" t="n">
        <v>0.0014221273</v>
      </c>
      <c r="BT59" s="98" t="n">
        <v>0.0013964097</v>
      </c>
      <c r="BU59" s="98" t="n">
        <v>0.0013711577</v>
      </c>
      <c r="BV59" s="98" t="n">
        <v>0.0013463629</v>
      </c>
      <c r="BW59" s="98" t="n">
        <v>0.001322017</v>
      </c>
      <c r="BX59" s="98" t="n">
        <v>0.0012981117</v>
      </c>
      <c r="BY59" s="98" t="n">
        <v>0.001274639</v>
      </c>
      <c r="BZ59" s="98" t="n">
        <v>0.001251591</v>
      </c>
      <c r="CA59" s="98" t="n">
        <v>0.00122896</v>
      </c>
      <c r="CB59" s="98" t="n">
        <v>0.0012067385</v>
      </c>
      <c r="CC59" s="98" t="n">
        <v>0.001184919</v>
      </c>
      <c r="CD59" s="98" t="n">
        <v>0.0011634941</v>
      </c>
      <c r="CE59" s="98" t="n">
        <v>0.0011424567</v>
      </c>
      <c r="CF59" s="98" t="n">
        <v>0.0011217998</v>
      </c>
      <c r="CG59" s="98" t="n">
        <v>0.0011015165</v>
      </c>
      <c r="CH59" s="98" t="n">
        <v>0.0010816</v>
      </c>
      <c r="CI59" s="98" t="n">
        <v>0.0010620437</v>
      </c>
      <c r="CJ59" s="98" t="n">
        <v>0.0010428409</v>
      </c>
      <c r="CK59" s="98" t="n">
        <v>0.0010239854</v>
      </c>
      <c r="CL59" s="98" t="n">
        <v>0.0010054708</v>
      </c>
      <c r="CM59" s="98" t="n">
        <v>0.000987291</v>
      </c>
      <c r="CN59" s="98" t="n">
        <v>0.0009694399</v>
      </c>
      <c r="CO59" s="98" t="n">
        <v>0.0009519115</v>
      </c>
      <c r="CP59" s="98" t="n">
        <v>0.0009347</v>
      </c>
      <c r="CQ59" s="98" t="n">
        <v>0.0009177996</v>
      </c>
      <c r="CR59" s="98" t="n">
        <v>0.0009012048</v>
      </c>
      <c r="CS59" s="98" t="n">
        <v>0.00088491</v>
      </c>
      <c r="CT59" s="98" t="n">
        <v>0.0008689098</v>
      </c>
      <c r="CU59" s="98" t="n">
        <v>0.0008531989</v>
      </c>
      <c r="CV59" s="98" t="n">
        <v>0.0008377719</v>
      </c>
      <c r="CW59" s="98" t="n">
        <v>0.0008226239</v>
      </c>
      <c r="CX59" s="98" t="n">
        <v>0.0008077497</v>
      </c>
      <c r="CY59" s="98" t="n">
        <v>0.0007931443</v>
      </c>
      <c r="CZ59" s="98" t="n">
        <v>0.000778803</v>
      </c>
      <c r="DA59" s="98" t="n">
        <v>0.000764721</v>
      </c>
      <c r="DB59" s="98" t="n">
        <v>0.0007508935</v>
      </c>
      <c r="DC59" s="98" t="n">
        <v>0.000737316</v>
      </c>
      <c r="DD59" s="98" t="n">
        <v>0.0007239839</v>
      </c>
      <c r="DE59" s="98" t="n">
        <v>0.0007108929</v>
      </c>
      <c r="DF59" s="98" t="n">
        <v>0.0006980385</v>
      </c>
      <c r="DG59" s="98" t="n">
        <v>0.0006854164</v>
      </c>
      <c r="DH59" s="98" t="n">
        <v>0.0006730226</v>
      </c>
      <c r="DI59" s="98" t="n">
        <v>0.0006608528</v>
      </c>
      <c r="DJ59" s="98" t="n">
        <v>0.000648903</v>
      </c>
      <c r="DK59" s="98" t="n">
        <v>0.0006371692</v>
      </c>
      <c r="DL59" s="98" t="n">
        <v>0.0006256476</v>
      </c>
      <c r="DM59" s="98" t="n">
        <v>0.0006143342</v>
      </c>
      <c r="DN59" s="98" t="n">
        <v>0.0006032254</v>
      </c>
      <c r="DO59" s="98" t="n">
        <v>0.0005923174</v>
      </c>
      <c r="DP59" s="98" t="n">
        <v>0.0005816066</v>
      </c>
      <c r="DQ59" s="98" t="n">
        <v>0.0005710894</v>
      </c>
      <c r="DR59" s="98" t="n">
        <v>0.0005607624</v>
      </c>
      <c r="DS59" s="98" t="n">
        <v>0.000550622</v>
      </c>
      <c r="DT59" s="98" t="n">
        <v>0.000540665</v>
      </c>
      <c r="DU59" s="98" t="n">
        <v>0.000530888</v>
      </c>
      <c r="DV59" s="98" t="n">
        <v>0.0005212878</v>
      </c>
      <c r="DW59" s="98" t="n">
        <v>0.0005118611</v>
      </c>
      <c r="DX59" s="98" t="n">
        <v>0.0005026049</v>
      </c>
      <c r="DY59" s="98" t="n">
        <v>0.000493516</v>
      </c>
      <c r="DZ59" s="98" t="n">
        <v>0.0004845914</v>
      </c>
      <c r="EA59" s="98" t="n">
        <v>0.0004758282</v>
      </c>
      <c r="EB59" s="98" t="n">
        <v>0.0004672234</v>
      </c>
      <c r="EC59" s="98" t="n">
        <v>0.0004587742</v>
      </c>
      <c r="ED59" s="98" t="n">
        <v>0.0004504778</v>
      </c>
      <c r="EE59" s="98" t="n">
        <v>0.0004423313</v>
      </c>
      <c r="EF59" s="98" t="n">
        <v>0.0004343322</v>
      </c>
      <c r="EG59" s="98" t="n">
        <v>0.0004264777</v>
      </c>
      <c r="EH59" s="98" t="n">
        <v>0.0004187651</v>
      </c>
      <c r="EI59" s="98" t="n">
        <v>0.0004111921</v>
      </c>
      <c r="EJ59" s="98" t="n">
        <v>0.0004037559</v>
      </c>
      <c r="EK59" s="98" t="n">
        <v>0.0003964543</v>
      </c>
      <c r="EL59" s="98" t="n">
        <v>0.0003892846</v>
      </c>
      <c r="EM59" s="98" t="n">
        <v>0.0003822446</v>
      </c>
      <c r="EN59" s="98" t="n">
        <v>0.0003753318</v>
      </c>
      <c r="EO59" s="98" t="n">
        <v>0.0003685441</v>
      </c>
      <c r="EP59" s="98" t="n">
        <v>0.0003618791</v>
      </c>
      <c r="EQ59" s="98" t="n">
        <v>0.0003553346</v>
      </c>
      <c r="ER59" s="98" t="n">
        <v>0.0003489084</v>
      </c>
      <c r="ES59" s="98" t="n">
        <v>0.0003425985</v>
      </c>
      <c r="ET59" s="98" t="n">
        <v>0.0003364026</v>
      </c>
      <c r="EU59" s="98" t="n">
        <v>0.0003303188</v>
      </c>
      <c r="EV59" s="98" t="n">
        <v>0.0003243449</v>
      </c>
      <c r="EW59" s="98" t="n">
        <v>0.0003184791</v>
      </c>
      <c r="EX59" s="98" t="n">
        <v>0.0003127194</v>
      </c>
      <c r="EY59" s="98" t="n">
        <v>0.0003070638</v>
      </c>
      <c r="EZ59" s="98" t="n">
        <v>0.0003015105</v>
      </c>
      <c r="FA59" s="98" t="n">
        <v>0.0002960576</v>
      </c>
      <c r="FB59" s="98" t="n">
        <v>0.0002907033</v>
      </c>
      <c r="FC59" s="98" t="n">
        <v>0.0002854458</v>
      </c>
      <c r="FD59" s="98" t="n">
        <v>0.0002802834</v>
      </c>
      <c r="FE59" s="98" t="n">
        <v>0.0002752143</v>
      </c>
      <c r="FF59" s="98" t="n">
        <v>0.0002702369</v>
      </c>
      <c r="FG59" s="98" t="n">
        <v>0.0002653496</v>
      </c>
      <c r="FH59" s="98" t="n">
        <v>0.0002605505</v>
      </c>
      <c r="FI59" s="98" t="n">
        <v>0.0002558383</v>
      </c>
      <c r="FJ59" s="98" t="n">
        <v>0.0002512113</v>
      </c>
      <c r="FK59" s="98" t="n">
        <v>0.000246668</v>
      </c>
      <c r="FL59" s="98" t="n">
        <v>0.0002422068</v>
      </c>
      <c r="FM59" s="98" t="n">
        <v>0.0002378263</v>
      </c>
      <c r="FN59" s="98" t="n">
        <v>0.000233525</v>
      </c>
      <c r="FO59" s="98" t="n">
        <v>0.0002293015</v>
      </c>
      <c r="FP59" s="98" t="n">
        <v>0.0002251544</v>
      </c>
      <c r="FQ59" s="98" t="n">
        <v>0.0002210822</v>
      </c>
    </row>
    <row r="60" customFormat="false" ht="15" hidden="false" customHeight="true" outlineLevel="0" collapsed="false">
      <c r="A60" s="97" t="n">
        <v>58</v>
      </c>
      <c r="B60" s="98" t="n">
        <v>0.0058128589</v>
      </c>
      <c r="C60" s="98" t="n">
        <v>0.0056939898</v>
      </c>
      <c r="D60" s="98" t="n">
        <v>0.0055087945</v>
      </c>
      <c r="E60" s="98" t="n">
        <v>0.0053660307</v>
      </c>
      <c r="F60" s="98" t="n">
        <v>0.0052450106</v>
      </c>
      <c r="G60" s="98" t="n">
        <v>0.0051357597</v>
      </c>
      <c r="H60" s="98" t="n">
        <v>0.0050333953</v>
      </c>
      <c r="I60" s="98" t="n">
        <v>0.0049354942</v>
      </c>
      <c r="J60" s="98" t="n">
        <v>0.0048408324</v>
      </c>
      <c r="K60" s="98" t="n">
        <v>0.0047487738</v>
      </c>
      <c r="L60" s="98" t="n">
        <v>0.0046589723</v>
      </c>
      <c r="M60" s="98" t="n">
        <v>0.0045712262</v>
      </c>
      <c r="N60" s="98" t="n">
        <v>0.0044854065</v>
      </c>
      <c r="O60" s="98" t="n">
        <v>0.0044014212</v>
      </c>
      <c r="P60" s="98" t="n">
        <v>0.0043191988</v>
      </c>
      <c r="Q60" s="98" t="n">
        <v>0.0042386788</v>
      </c>
      <c r="R60" s="98" t="n">
        <v>0.0041598075</v>
      </c>
      <c r="S60" s="98" t="n">
        <v>0.0040825362</v>
      </c>
      <c r="T60" s="98" t="n">
        <v>0.0040068193</v>
      </c>
      <c r="U60" s="98" t="n">
        <v>0.0039326141</v>
      </c>
      <c r="V60" s="98" t="n">
        <v>0.0038598803</v>
      </c>
      <c r="W60" s="98" t="n">
        <v>0.0037885794</v>
      </c>
      <c r="X60" s="98" t="n">
        <v>0.0037186749</v>
      </c>
      <c r="Y60" s="98" t="n">
        <v>0.0036501321</v>
      </c>
      <c r="Z60" s="98" t="n">
        <v>0.0035829176</v>
      </c>
      <c r="AA60" s="98" t="n">
        <v>0.0035169995</v>
      </c>
      <c r="AB60" s="98" t="n">
        <v>0.0034523473</v>
      </c>
      <c r="AC60" s="98" t="n">
        <v>0.0033889316</v>
      </c>
      <c r="AD60" s="98" t="n">
        <v>0.0033267242</v>
      </c>
      <c r="AE60" s="98" t="n">
        <v>0.003265698</v>
      </c>
      <c r="AF60" s="98" t="n">
        <v>0.0032058267</v>
      </c>
      <c r="AG60" s="98" t="n">
        <v>0.0031470852</v>
      </c>
      <c r="AH60" s="98" t="n">
        <v>0.003089449</v>
      </c>
      <c r="AI60" s="98" t="n">
        <v>0.0030328945</v>
      </c>
      <c r="AJ60" s="98" t="n">
        <v>0.0029773989</v>
      </c>
      <c r="AK60" s="98" t="n">
        <v>0.0029229402</v>
      </c>
      <c r="AL60" s="98" t="n">
        <v>0.0028694967</v>
      </c>
      <c r="AM60" s="98" t="n">
        <v>0.0028170479</v>
      </c>
      <c r="AN60" s="98" t="n">
        <v>0.0027655734</v>
      </c>
      <c r="AO60" s="98" t="n">
        <v>0.0027150536</v>
      </c>
      <c r="AP60" s="98" t="n">
        <v>0.0026654695</v>
      </c>
      <c r="AQ60" s="98" t="n">
        <v>0.0026168023</v>
      </c>
      <c r="AR60" s="98" t="n">
        <v>0.0025690342</v>
      </c>
      <c r="AS60" s="98" t="n">
        <v>0.0025221473</v>
      </c>
      <c r="AT60" s="98" t="n">
        <v>0.0024761245</v>
      </c>
      <c r="AU60" s="98" t="n">
        <v>0.0024309491</v>
      </c>
      <c r="AV60" s="98" t="n">
        <v>0.0023866046</v>
      </c>
      <c r="AW60" s="98" t="n">
        <v>0.0023430752</v>
      </c>
      <c r="AX60" s="98" t="n">
        <v>0.0023003451</v>
      </c>
      <c r="AY60" s="98" t="n">
        <v>0.0022583993</v>
      </c>
      <c r="AZ60" s="98" t="n">
        <v>0.0022172227</v>
      </c>
      <c r="BA60" s="98" t="n">
        <v>0.0021768007</v>
      </c>
      <c r="BB60" s="98" t="n">
        <v>0.0021371193</v>
      </c>
      <c r="BC60" s="98" t="n">
        <v>0.0020981644</v>
      </c>
      <c r="BD60" s="98" t="n">
        <v>0.0020599223</v>
      </c>
      <c r="BE60" s="98" t="n">
        <v>0.0020223798</v>
      </c>
      <c r="BF60" s="98" t="n">
        <v>0.0019855237</v>
      </c>
      <c r="BG60" s="98" t="n">
        <v>0.0019493412</v>
      </c>
      <c r="BH60" s="98" t="n">
        <v>0.0019138199</v>
      </c>
      <c r="BI60" s="98" t="n">
        <v>0.0018789475</v>
      </c>
      <c r="BJ60" s="98" t="n">
        <v>0.0018447118</v>
      </c>
      <c r="BK60" s="98" t="n">
        <v>0.0018111012</v>
      </c>
      <c r="BL60" s="98" t="n">
        <v>0.001778104</v>
      </c>
      <c r="BM60" s="98" t="n">
        <v>0.001745709</v>
      </c>
      <c r="BN60" s="98" t="n">
        <v>0.0017139049</v>
      </c>
      <c r="BO60" s="98" t="n">
        <v>0.0016826811</v>
      </c>
      <c r="BP60" s="98" t="n">
        <v>0.0016520266</v>
      </c>
      <c r="BQ60" s="98" t="n">
        <v>0.0016219312</v>
      </c>
      <c r="BR60" s="98" t="n">
        <v>0.0015923845</v>
      </c>
      <c r="BS60" s="98" t="n">
        <v>0.0015633764</v>
      </c>
      <c r="BT60" s="98" t="n">
        <v>0.0015348971</v>
      </c>
      <c r="BU60" s="98" t="n">
        <v>0.0015069369</v>
      </c>
      <c r="BV60" s="98" t="n">
        <v>0.0014794862</v>
      </c>
      <c r="BW60" s="98" t="n">
        <v>0.0014525358</v>
      </c>
      <c r="BX60" s="98" t="n">
        <v>0.0014260764</v>
      </c>
      <c r="BY60" s="98" t="n">
        <v>0.0014000992</v>
      </c>
      <c r="BZ60" s="98" t="n">
        <v>0.0013745952</v>
      </c>
      <c r="CA60" s="98" t="n">
        <v>0.0013495558</v>
      </c>
      <c r="CB60" s="98" t="n">
        <v>0.0013249727</v>
      </c>
      <c r="CC60" s="98" t="n">
        <v>0.0013008373</v>
      </c>
      <c r="CD60" s="98" t="n">
        <v>0.0012771415</v>
      </c>
      <c r="CE60" s="98" t="n">
        <v>0.0012538774</v>
      </c>
      <c r="CF60" s="98" t="n">
        <v>0.001231037</v>
      </c>
      <c r="CG60" s="98" t="n">
        <v>0.0012086127</v>
      </c>
      <c r="CH60" s="98" t="n">
        <v>0.0011865967</v>
      </c>
      <c r="CI60" s="98" t="n">
        <v>0.0011649818</v>
      </c>
      <c r="CJ60" s="98" t="n">
        <v>0.0011437605</v>
      </c>
      <c r="CK60" s="98" t="n">
        <v>0.0011229257</v>
      </c>
      <c r="CL60" s="98" t="n">
        <v>0.0011024703</v>
      </c>
      <c r="CM60" s="98" t="n">
        <v>0.0010823875</v>
      </c>
      <c r="CN60" s="98" t="n">
        <v>0.0010626704</v>
      </c>
      <c r="CO60" s="98" t="n">
        <v>0.0010433123</v>
      </c>
      <c r="CP60" s="98" t="n">
        <v>0.0010243069</v>
      </c>
      <c r="CQ60" s="98" t="n">
        <v>0.0010056475</v>
      </c>
      <c r="CR60" s="98" t="n">
        <v>0.000987328</v>
      </c>
      <c r="CS60" s="98" t="n">
        <v>0.000969342</v>
      </c>
      <c r="CT60" s="98" t="n">
        <v>0.0009516837</v>
      </c>
      <c r="CU60" s="98" t="n">
        <v>0.0009343469</v>
      </c>
      <c r="CV60" s="98" t="n">
        <v>0.0009173258</v>
      </c>
      <c r="CW60" s="98" t="n">
        <v>0.0009006147</v>
      </c>
      <c r="CX60" s="98" t="n">
        <v>0.000884208</v>
      </c>
      <c r="CY60" s="98" t="n">
        <v>0.0008681</v>
      </c>
      <c r="CZ60" s="98" t="n">
        <v>0.0008522854</v>
      </c>
      <c r="DA60" s="98" t="n">
        <v>0.0008367588</v>
      </c>
      <c r="DB60" s="98" t="n">
        <v>0.0008215149</v>
      </c>
      <c r="DC60" s="98" t="n">
        <v>0.0008065487</v>
      </c>
      <c r="DD60" s="98" t="n">
        <v>0.0007918551</v>
      </c>
      <c r="DE60" s="98" t="n">
        <v>0.000777429</v>
      </c>
      <c r="DF60" s="98" t="n">
        <v>0.0007632657</v>
      </c>
      <c r="DG60" s="98" t="n">
        <v>0.0007493603</v>
      </c>
      <c r="DH60" s="98" t="n">
        <v>0.0007357082</v>
      </c>
      <c r="DI60" s="98" t="n">
        <v>0.0007223048</v>
      </c>
      <c r="DJ60" s="98" t="n">
        <v>0.0007091454</v>
      </c>
      <c r="DK60" s="98" t="n">
        <v>0.0006962257</v>
      </c>
      <c r="DL60" s="98" t="n">
        <v>0.0006835414</v>
      </c>
      <c r="DM60" s="98" t="n">
        <v>0.000671088</v>
      </c>
      <c r="DN60" s="98" t="n">
        <v>0.0006588615</v>
      </c>
      <c r="DO60" s="98" t="n">
        <v>0.0006468576</v>
      </c>
      <c r="DP60" s="98" t="n">
        <v>0.0006350724</v>
      </c>
      <c r="DQ60" s="98" t="n">
        <v>0.0006235019</v>
      </c>
      <c r="DR60" s="98" t="n">
        <v>0.0006121421</v>
      </c>
      <c r="DS60" s="98" t="n">
        <v>0.0006009892</v>
      </c>
      <c r="DT60" s="98" t="n">
        <v>0.0005900394</v>
      </c>
      <c r="DU60" s="98" t="n">
        <v>0.0005792891</v>
      </c>
      <c r="DV60" s="98" t="n">
        <v>0.0005687347</v>
      </c>
      <c r="DW60" s="98" t="n">
        <v>0.0005583724</v>
      </c>
      <c r="DX60" s="98" t="n">
        <v>0.0005481989</v>
      </c>
      <c r="DY60" s="98" t="n">
        <v>0.0005382108</v>
      </c>
      <c r="DZ60" s="98" t="n">
        <v>0.0005284045</v>
      </c>
      <c r="EA60" s="98" t="n">
        <v>0.0005187769</v>
      </c>
      <c r="EB60" s="98" t="n">
        <v>0.0005093247</v>
      </c>
      <c r="EC60" s="98" t="n">
        <v>0.0005000446</v>
      </c>
      <c r="ED60" s="98" t="n">
        <v>0.0004909336</v>
      </c>
      <c r="EE60" s="98" t="n">
        <v>0.0004819886</v>
      </c>
      <c r="EF60" s="98" t="n">
        <v>0.0004732065</v>
      </c>
      <c r="EG60" s="98" t="n">
        <v>0.0004645844</v>
      </c>
      <c r="EH60" s="98" t="n">
        <v>0.0004561193</v>
      </c>
      <c r="EI60" s="98" t="n">
        <v>0.0004478085</v>
      </c>
      <c r="EJ60" s="98" t="n">
        <v>0.000439649</v>
      </c>
      <c r="EK60" s="98" t="n">
        <v>0.0004316382</v>
      </c>
      <c r="EL60" s="98" t="n">
        <v>0.0004237733</v>
      </c>
      <c r="EM60" s="98" t="n">
        <v>0.0004160518</v>
      </c>
      <c r="EN60" s="98" t="n">
        <v>0.0004084708</v>
      </c>
      <c r="EO60" s="98" t="n">
        <v>0.000401028</v>
      </c>
      <c r="EP60" s="98" t="n">
        <v>0.0003937208</v>
      </c>
      <c r="EQ60" s="98" t="n">
        <v>0.0003865467</v>
      </c>
      <c r="ER60" s="98" t="n">
        <v>0.0003795032</v>
      </c>
      <c r="ES60" s="98" t="n">
        <v>0.0003725881</v>
      </c>
      <c r="ET60" s="98" t="n">
        <v>0.000365799</v>
      </c>
      <c r="EU60" s="98" t="n">
        <v>0.0003591336</v>
      </c>
      <c r="EV60" s="98" t="n">
        <v>0.0003525896</v>
      </c>
      <c r="EW60" s="98" t="n">
        <v>0.0003461648</v>
      </c>
      <c r="EX60" s="98" t="n">
        <v>0.0003398571</v>
      </c>
      <c r="EY60" s="98" t="n">
        <v>0.0003336643</v>
      </c>
      <c r="EZ60" s="98" t="n">
        <v>0.0003275843</v>
      </c>
      <c r="FA60" s="98" t="n">
        <v>0.0003216151</v>
      </c>
      <c r="FB60" s="98" t="n">
        <v>0.0003157547</v>
      </c>
      <c r="FC60" s="98" t="n">
        <v>0.000310001</v>
      </c>
      <c r="FD60" s="98" t="n">
        <v>0.0003043521</v>
      </c>
      <c r="FE60" s="98" t="n">
        <v>0.0002988062</v>
      </c>
      <c r="FF60" s="98" t="n">
        <v>0.0002933613</v>
      </c>
      <c r="FG60" s="98" t="n">
        <v>0.0002880156</v>
      </c>
      <c r="FH60" s="98" t="n">
        <v>0.0002827673</v>
      </c>
      <c r="FI60" s="98" t="n">
        <v>0.0002776146</v>
      </c>
      <c r="FJ60" s="98" t="n">
        <v>0.0002725559</v>
      </c>
      <c r="FK60" s="98" t="n">
        <v>0.0002675892</v>
      </c>
      <c r="FL60" s="98" t="n">
        <v>0.0002627131</v>
      </c>
      <c r="FM60" s="98" t="n">
        <v>0.0002579258</v>
      </c>
      <c r="FN60" s="98" t="n">
        <v>0.0002532258</v>
      </c>
      <c r="FO60" s="98" t="n">
        <v>0.0002486113</v>
      </c>
      <c r="FP60" s="98" t="n">
        <v>0.000244081</v>
      </c>
      <c r="FQ60" s="98" t="n">
        <v>0.0002396332</v>
      </c>
    </row>
    <row r="61" customFormat="false" ht="15" hidden="false" customHeight="true" outlineLevel="0" collapsed="false">
      <c r="A61" s="97" t="n">
        <v>59</v>
      </c>
      <c r="B61" s="98" t="n">
        <v>0.0063174395</v>
      </c>
      <c r="C61" s="98" t="n">
        <v>0.0061866431</v>
      </c>
      <c r="D61" s="98" t="n">
        <v>0.0060107404</v>
      </c>
      <c r="E61" s="98" t="n">
        <v>0.0058659947</v>
      </c>
      <c r="F61" s="98" t="n">
        <v>0.0057378791</v>
      </c>
      <c r="G61" s="98" t="n">
        <v>0.0056193068</v>
      </c>
      <c r="H61" s="98" t="n">
        <v>0.005506767</v>
      </c>
      <c r="I61" s="98" t="n">
        <v>0.0053984869</v>
      </c>
      <c r="J61" s="98" t="n">
        <v>0.0052935455</v>
      </c>
      <c r="K61" s="98" t="n">
        <v>0.0051914418</v>
      </c>
      <c r="L61" s="98" t="n">
        <v>0.0050918838</v>
      </c>
      <c r="M61" s="98" t="n">
        <v>0.0049946854</v>
      </c>
      <c r="N61" s="98" t="n">
        <v>0.0048997151</v>
      </c>
      <c r="O61" s="98" t="n">
        <v>0.0048068707</v>
      </c>
      <c r="P61" s="98" t="n">
        <v>0.0047160671</v>
      </c>
      <c r="Q61" s="98" t="n">
        <v>0.0046272293</v>
      </c>
      <c r="R61" s="98" t="n">
        <v>0.00454029</v>
      </c>
      <c r="S61" s="98" t="n">
        <v>0.0044551866</v>
      </c>
      <c r="T61" s="98" t="n">
        <v>0.0043718614</v>
      </c>
      <c r="U61" s="98" t="n">
        <v>0.00429026</v>
      </c>
      <c r="V61" s="98" t="n">
        <v>0.0042103312</v>
      </c>
      <c r="W61" s="98" t="n">
        <v>0.0041320268</v>
      </c>
      <c r="X61" s="98" t="n">
        <v>0.0040553012</v>
      </c>
      <c r="Y61" s="98" t="n">
        <v>0.003980111</v>
      </c>
      <c r="Z61" s="98" t="n">
        <v>0.0039064153</v>
      </c>
      <c r="AA61" s="98" t="n">
        <v>0.0038341749</v>
      </c>
      <c r="AB61" s="98" t="n">
        <v>0.0037633525</v>
      </c>
      <c r="AC61" s="98" t="n">
        <v>0.0036939126</v>
      </c>
      <c r="AD61" s="98" t="n">
        <v>0.0036258211</v>
      </c>
      <c r="AE61" s="98" t="n">
        <v>0.0035590457</v>
      </c>
      <c r="AF61" s="98" t="n">
        <v>0.0034935549</v>
      </c>
      <c r="AG61" s="98" t="n">
        <v>0.0034293191</v>
      </c>
      <c r="AH61" s="98" t="n">
        <v>0.0033663093</v>
      </c>
      <c r="AI61" s="98" t="n">
        <v>0.0033044978</v>
      </c>
      <c r="AJ61" s="98" t="n">
        <v>0.0032438581</v>
      </c>
      <c r="AK61" s="98" t="n">
        <v>0.0031843644</v>
      </c>
      <c r="AL61" s="98" t="n">
        <v>0.0031259918</v>
      </c>
      <c r="AM61" s="98" t="n">
        <v>0.0030687164</v>
      </c>
      <c r="AN61" s="98" t="n">
        <v>0.0030125148</v>
      </c>
      <c r="AO61" s="98" t="n">
        <v>0.0029573647</v>
      </c>
      <c r="AP61" s="98" t="n">
        <v>0.0029032441</v>
      </c>
      <c r="AQ61" s="98" t="n">
        <v>0.002850132</v>
      </c>
      <c r="AR61" s="98" t="n">
        <v>0.0027980077</v>
      </c>
      <c r="AS61" s="98" t="n">
        <v>0.0027468514</v>
      </c>
      <c r="AT61" s="98" t="n">
        <v>0.0026966436</v>
      </c>
      <c r="AU61" s="98" t="n">
        <v>0.0026473654</v>
      </c>
      <c r="AV61" s="98" t="n">
        <v>0.0025989984</v>
      </c>
      <c r="AW61" s="98" t="n">
        <v>0.0025515248</v>
      </c>
      <c r="AX61" s="98" t="n">
        <v>0.0025049269</v>
      </c>
      <c r="AY61" s="98" t="n">
        <v>0.0024591879</v>
      </c>
      <c r="AZ61" s="98" t="n">
        <v>0.0024142912</v>
      </c>
      <c r="BA61" s="98" t="n">
        <v>0.0023702203</v>
      </c>
      <c r="BB61" s="98" t="n">
        <v>0.0023269597</v>
      </c>
      <c r="BC61" s="98" t="n">
        <v>0.0022844937</v>
      </c>
      <c r="BD61" s="98" t="n">
        <v>0.0022428072</v>
      </c>
      <c r="BE61" s="98" t="n">
        <v>0.0022018855</v>
      </c>
      <c r="BF61" s="98" t="n">
        <v>0.0021617142</v>
      </c>
      <c r="BG61" s="98" t="n">
        <v>0.0021222789</v>
      </c>
      <c r="BH61" s="98" t="n">
        <v>0.002083566</v>
      </c>
      <c r="BI61" s="98" t="n">
        <v>0.0020455619</v>
      </c>
      <c r="BJ61" s="98" t="n">
        <v>0.0020082532</v>
      </c>
      <c r="BK61" s="98" t="n">
        <v>0.0019716271</v>
      </c>
      <c r="BL61" s="98" t="n">
        <v>0.0019356708</v>
      </c>
      <c r="BM61" s="98" t="n">
        <v>0.0019003719</v>
      </c>
      <c r="BN61" s="98" t="n">
        <v>0.0018657181</v>
      </c>
      <c r="BO61" s="98" t="n">
        <v>0.0018316975</v>
      </c>
      <c r="BP61" s="98" t="n">
        <v>0.0017982984</v>
      </c>
      <c r="BQ61" s="98" t="n">
        <v>0.0017655092</v>
      </c>
      <c r="BR61" s="98" t="n">
        <v>0.0017333188</v>
      </c>
      <c r="BS61" s="98" t="n">
        <v>0.001701716</v>
      </c>
      <c r="BT61" s="98" t="n">
        <v>0.0016706901</v>
      </c>
      <c r="BU61" s="98" t="n">
        <v>0.0016402304</v>
      </c>
      <c r="BV61" s="98" t="n">
        <v>0.0016103266</v>
      </c>
      <c r="BW61" s="98" t="n">
        <v>0.0015809683</v>
      </c>
      <c r="BX61" s="98" t="n">
        <v>0.0015521456</v>
      </c>
      <c r="BY61" s="98" t="n">
        <v>0.0015238487</v>
      </c>
      <c r="BZ61" s="98" t="n">
        <v>0.0014960679</v>
      </c>
      <c r="CA61" s="98" t="n">
        <v>0.0014687938</v>
      </c>
      <c r="CB61" s="98" t="n">
        <v>0.001442017</v>
      </c>
      <c r="CC61" s="98" t="n">
        <v>0.0014157285</v>
      </c>
      <c r="CD61" s="98" t="n">
        <v>0.0013899194</v>
      </c>
      <c r="CE61" s="98" t="n">
        <v>0.0013645808</v>
      </c>
      <c r="CF61" s="98" t="n">
        <v>0.0013397042</v>
      </c>
      <c r="CG61" s="98" t="n">
        <v>0.0013152811</v>
      </c>
      <c r="CH61" s="98" t="n">
        <v>0.0012913033</v>
      </c>
      <c r="CI61" s="98" t="n">
        <v>0.0012677625</v>
      </c>
      <c r="CJ61" s="98" t="n">
        <v>0.0012446509</v>
      </c>
      <c r="CK61" s="98" t="n">
        <v>0.0012219606</v>
      </c>
      <c r="CL61" s="98" t="n">
        <v>0.0011996839</v>
      </c>
      <c r="CM61" s="98" t="n">
        <v>0.0011778132</v>
      </c>
      <c r="CN61" s="98" t="n">
        <v>0.0011563411</v>
      </c>
      <c r="CO61" s="98" t="n">
        <v>0.0011352604</v>
      </c>
      <c r="CP61" s="98" t="n">
        <v>0.001114564</v>
      </c>
      <c r="CQ61" s="98" t="n">
        <v>0.0010942448</v>
      </c>
      <c r="CR61" s="98" t="n">
        <v>0.0010742959</v>
      </c>
      <c r="CS61" s="98" t="n">
        <v>0.0010547106</v>
      </c>
      <c r="CT61" s="98" t="n">
        <v>0.0010354822</v>
      </c>
      <c r="CU61" s="98" t="n">
        <v>0.0010166043</v>
      </c>
      <c r="CV61" s="98" t="n">
        <v>0.0009980705</v>
      </c>
      <c r="CW61" s="98" t="n">
        <v>0.0009798745</v>
      </c>
      <c r="CX61" s="98" t="n">
        <v>0.0009620101</v>
      </c>
      <c r="CY61" s="98" t="n">
        <v>0.0009444713</v>
      </c>
      <c r="CZ61" s="98" t="n">
        <v>0.0009272521</v>
      </c>
      <c r="DA61" s="98" t="n">
        <v>0.0009103468</v>
      </c>
      <c r="DB61" s="98" t="n">
        <v>0.0008937496</v>
      </c>
      <c r="DC61" s="98" t="n">
        <v>0.0008774549</v>
      </c>
      <c r="DD61" s="98" t="n">
        <v>0.0008614572</v>
      </c>
      <c r="DE61" s="98" t="n">
        <v>0.000845751</v>
      </c>
      <c r="DF61" s="98" t="n">
        <v>0.0008303312</v>
      </c>
      <c r="DG61" s="98" t="n">
        <v>0.0008151923</v>
      </c>
      <c r="DH61" s="98" t="n">
        <v>0.0008003294</v>
      </c>
      <c r="DI61" s="98" t="n">
        <v>0.0007857374</v>
      </c>
      <c r="DJ61" s="98" t="n">
        <v>0.0007714114</v>
      </c>
      <c r="DK61" s="98" t="n">
        <v>0.0007573465</v>
      </c>
      <c r="DL61" s="98" t="n">
        <v>0.0007435379</v>
      </c>
      <c r="DM61" s="98" t="n">
        <v>0.0007299811</v>
      </c>
      <c r="DN61" s="98" t="n">
        <v>0.0007166713</v>
      </c>
      <c r="DO61" s="98" t="n">
        <v>0.0007036041</v>
      </c>
      <c r="DP61" s="98" t="n">
        <v>0.0006907752</v>
      </c>
      <c r="DQ61" s="98" t="n">
        <v>0.00067818</v>
      </c>
      <c r="DR61" s="98" t="n">
        <v>0.0006658145</v>
      </c>
      <c r="DS61" s="98" t="n">
        <v>0.0006536743</v>
      </c>
      <c r="DT61" s="98" t="n">
        <v>0.0006417555</v>
      </c>
      <c r="DU61" s="98" t="n">
        <v>0.0006300539</v>
      </c>
      <c r="DV61" s="98" t="n">
        <v>0.0006185656</v>
      </c>
      <c r="DW61" s="98" t="n">
        <v>0.0006072867</v>
      </c>
      <c r="DX61" s="98" t="n">
        <v>0.0005962135</v>
      </c>
      <c r="DY61" s="98" t="n">
        <v>0.000585342</v>
      </c>
      <c r="DZ61" s="98" t="n">
        <v>0.0005746688</v>
      </c>
      <c r="EA61" s="98" t="n">
        <v>0.0005641901</v>
      </c>
      <c r="EB61" s="98" t="n">
        <v>0.0005539025</v>
      </c>
      <c r="EC61" s="98" t="n">
        <v>0.0005438024</v>
      </c>
      <c r="ED61" s="98" t="n">
        <v>0.0005338864</v>
      </c>
      <c r="EE61" s="98" t="n">
        <v>0.0005241512</v>
      </c>
      <c r="EF61" s="98" t="n">
        <v>0.0005145934</v>
      </c>
      <c r="EG61" s="98" t="n">
        <v>0.0005052099</v>
      </c>
      <c r="EH61" s="98" t="n">
        <v>0.0004959975</v>
      </c>
      <c r="EI61" s="98" t="n">
        <v>0.000486953</v>
      </c>
      <c r="EJ61" s="98" t="n">
        <v>0.0004780734</v>
      </c>
      <c r="EK61" s="98" t="n">
        <v>0.0004693557</v>
      </c>
      <c r="EL61" s="98" t="n">
        <v>0.0004607969</v>
      </c>
      <c r="EM61" s="98" t="n">
        <v>0.0004523941</v>
      </c>
      <c r="EN61" s="98" t="n">
        <v>0.0004441446</v>
      </c>
      <c r="EO61" s="98" t="n">
        <v>0.0004360454</v>
      </c>
      <c r="EP61" s="98" t="n">
        <v>0.0004280939</v>
      </c>
      <c r="EQ61" s="98" t="n">
        <v>0.0004202874</v>
      </c>
      <c r="ER61" s="98" t="n">
        <v>0.0004126232</v>
      </c>
      <c r="ES61" s="98" t="n">
        <v>0.0004050987</v>
      </c>
      <c r="ET61" s="98" t="n">
        <v>0.0003977115</v>
      </c>
      <c r="EU61" s="98" t="n">
        <v>0.0003904589</v>
      </c>
      <c r="EV61" s="98" t="n">
        <v>0.0003833385</v>
      </c>
      <c r="EW61" s="98" t="n">
        <v>0.000376348</v>
      </c>
      <c r="EX61" s="98" t="n">
        <v>0.0003694849</v>
      </c>
      <c r="EY61" s="98" t="n">
        <v>0.000362747</v>
      </c>
      <c r="EZ61" s="98" t="n">
        <v>0.0003561319</v>
      </c>
      <c r="FA61" s="98" t="n">
        <v>0.0003496374</v>
      </c>
      <c r="FB61" s="98" t="n">
        <v>0.0003432613</v>
      </c>
      <c r="FC61" s="98" t="n">
        <v>0.0003370015</v>
      </c>
      <c r="FD61" s="98" t="n">
        <v>0.0003308558</v>
      </c>
      <c r="FE61" s="98" t="n">
        <v>0.0003248222</v>
      </c>
      <c r="FF61" s="98" t="n">
        <v>0.0003188986</v>
      </c>
      <c r="FG61" s="98" t="n">
        <v>0.000313083</v>
      </c>
      <c r="FH61" s="98" t="n">
        <v>0.0003073735</v>
      </c>
      <c r="FI61" s="98" t="n">
        <v>0.000301768</v>
      </c>
      <c r="FJ61" s="98" t="n">
        <v>0.0002962648</v>
      </c>
      <c r="FK61" s="98" t="n">
        <v>0.0002908619</v>
      </c>
      <c r="FL61" s="98" t="n">
        <v>0.0002855575</v>
      </c>
      <c r="FM61" s="98" t="n">
        <v>0.0002803498</v>
      </c>
      <c r="FN61" s="98" t="n">
        <v>0.0002752371</v>
      </c>
      <c r="FO61" s="98" t="n">
        <v>0.0002702177</v>
      </c>
      <c r="FP61" s="98" t="n">
        <v>0.0002652897</v>
      </c>
      <c r="FQ61" s="98" t="n">
        <v>0.0002604517</v>
      </c>
    </row>
    <row r="62" customFormat="false" ht="15" hidden="false" customHeight="true" outlineLevel="0" collapsed="false">
      <c r="A62" s="97" t="n">
        <v>60</v>
      </c>
      <c r="B62" s="98" t="n">
        <v>0.0070299617</v>
      </c>
      <c r="C62" s="98" t="n">
        <v>0.0068855716</v>
      </c>
      <c r="D62" s="98" t="n">
        <v>0.006689398</v>
      </c>
      <c r="E62" s="98" t="n">
        <v>0.0065283263</v>
      </c>
      <c r="F62" s="98" t="n">
        <v>0.0063858577</v>
      </c>
      <c r="G62" s="98" t="n">
        <v>0.0062539597</v>
      </c>
      <c r="H62" s="98" t="n">
        <v>0.0061286664</v>
      </c>
      <c r="I62" s="98" t="n">
        <v>0.0060079875</v>
      </c>
      <c r="J62" s="98" t="n">
        <v>0.0058908991</v>
      </c>
      <c r="K62" s="98" t="n">
        <v>0.0057768533</v>
      </c>
      <c r="L62" s="98" t="n">
        <v>0.0056655378</v>
      </c>
      <c r="M62" s="98" t="n">
        <v>0.0055567587</v>
      </c>
      <c r="N62" s="98" t="n">
        <v>0.0054503826</v>
      </c>
      <c r="O62" s="98" t="n">
        <v>0.0053463077</v>
      </c>
      <c r="P62" s="98" t="n">
        <v>0.0052444501</v>
      </c>
      <c r="Q62" s="98" t="n">
        <v>0.0051447366</v>
      </c>
      <c r="R62" s="98" t="n">
        <v>0.0050471006</v>
      </c>
      <c r="S62" s="98" t="n">
        <v>0.0049514808</v>
      </c>
      <c r="T62" s="98" t="n">
        <v>0.0048578196</v>
      </c>
      <c r="U62" s="98" t="n">
        <v>0.004766063</v>
      </c>
      <c r="V62" s="98" t="n">
        <v>0.0046761594</v>
      </c>
      <c r="W62" s="98" t="n">
        <v>0.00458806</v>
      </c>
      <c r="X62" s="98" t="n">
        <v>0.0045017185</v>
      </c>
      <c r="Y62" s="98" t="n">
        <v>0.0044170903</v>
      </c>
      <c r="Z62" s="98" t="n">
        <v>0.0043341332</v>
      </c>
      <c r="AA62" s="98" t="n">
        <v>0.0042528064</v>
      </c>
      <c r="AB62" s="98" t="n">
        <v>0.004173071</v>
      </c>
      <c r="AC62" s="98" t="n">
        <v>0.0040948896</v>
      </c>
      <c r="AD62" s="98" t="n">
        <v>0.0040182263</v>
      </c>
      <c r="AE62" s="98" t="n">
        <v>0.0039430464</v>
      </c>
      <c r="AF62" s="98" t="n">
        <v>0.0038693167</v>
      </c>
      <c r="AG62" s="98" t="n">
        <v>0.0037970048</v>
      </c>
      <c r="AH62" s="98" t="n">
        <v>0.0037260799</v>
      </c>
      <c r="AI62" s="98" t="n">
        <v>0.0036565117</v>
      </c>
      <c r="AJ62" s="98" t="n">
        <v>0.0035882712</v>
      </c>
      <c r="AK62" s="98" t="n">
        <v>0.0035213304</v>
      </c>
      <c r="AL62" s="98" t="n">
        <v>0.0034556618</v>
      </c>
      <c r="AM62" s="98" t="n">
        <v>0.0033912389</v>
      </c>
      <c r="AN62" s="98" t="n">
        <v>0.0033280362</v>
      </c>
      <c r="AO62" s="98" t="n">
        <v>0.0032660285</v>
      </c>
      <c r="AP62" s="98" t="n">
        <v>0.0032051915</v>
      </c>
      <c r="AQ62" s="98" t="n">
        <v>0.0031455016</v>
      </c>
      <c r="AR62" s="98" t="n">
        <v>0.0030869358</v>
      </c>
      <c r="AS62" s="98" t="n">
        <v>0.0030294716</v>
      </c>
      <c r="AT62" s="98" t="n">
        <v>0.0029730872</v>
      </c>
      <c r="AU62" s="98" t="n">
        <v>0.0029177613</v>
      </c>
      <c r="AV62" s="98" t="n">
        <v>0.002863473</v>
      </c>
      <c r="AW62" s="98" t="n">
        <v>0.0028102021</v>
      </c>
      <c r="AX62" s="98" t="n">
        <v>0.0027579287</v>
      </c>
      <c r="AY62" s="98" t="n">
        <v>0.0027066335</v>
      </c>
      <c r="AZ62" s="98" t="n">
        <v>0.0026562975</v>
      </c>
      <c r="BA62" s="98" t="n">
        <v>0.0026069022</v>
      </c>
      <c r="BB62" s="98" t="n">
        <v>0.0025584296</v>
      </c>
      <c r="BC62" s="98" t="n">
        <v>0.002510862</v>
      </c>
      <c r="BD62" s="98" t="n">
        <v>0.002464182</v>
      </c>
      <c r="BE62" s="98" t="n">
        <v>0.0024183728</v>
      </c>
      <c r="BF62" s="98" t="n">
        <v>0.0023734178</v>
      </c>
      <c r="BG62" s="98" t="n">
        <v>0.0023293007</v>
      </c>
      <c r="BH62" s="98" t="n">
        <v>0.0022860056</v>
      </c>
      <c r="BI62" s="98" t="n">
        <v>0.002243517</v>
      </c>
      <c r="BJ62" s="98" t="n">
        <v>0.0022018197</v>
      </c>
      <c r="BK62" s="98" t="n">
        <v>0.0021608987</v>
      </c>
      <c r="BL62" s="98" t="n">
        <v>0.0021207394</v>
      </c>
      <c r="BM62" s="98" t="n">
        <v>0.0020813275</v>
      </c>
      <c r="BN62" s="98" t="n">
        <v>0.0020426489</v>
      </c>
      <c r="BO62" s="98" t="n">
        <v>0.0020046898</v>
      </c>
      <c r="BP62" s="98" t="n">
        <v>0.0019674368</v>
      </c>
      <c r="BQ62" s="98" t="n">
        <v>0.0019308766</v>
      </c>
      <c r="BR62" s="98" t="n">
        <v>0.0018949962</v>
      </c>
      <c r="BS62" s="98" t="n">
        <v>0.0018597829</v>
      </c>
      <c r="BT62" s="98" t="n">
        <v>0.0018252243</v>
      </c>
      <c r="BU62" s="98" t="n">
        <v>0.0017913081</v>
      </c>
      <c r="BV62" s="98" t="n">
        <v>0.0017580224</v>
      </c>
      <c r="BW62" s="98" t="n">
        <v>0.0017253552</v>
      </c>
      <c r="BX62" s="98" t="n">
        <v>0.0016932952</v>
      </c>
      <c r="BY62" s="98" t="n">
        <v>0.001661831</v>
      </c>
      <c r="BZ62" s="98" t="n">
        <v>0.0016309514</v>
      </c>
      <c r="CA62" s="98" t="n">
        <v>0.0016006456</v>
      </c>
      <c r="CB62" s="98" t="n">
        <v>0.001570903</v>
      </c>
      <c r="CC62" s="98" t="n">
        <v>0.0015417129</v>
      </c>
      <c r="CD62" s="98" t="n">
        <v>0.0015130652</v>
      </c>
      <c r="CE62" s="98" t="n">
        <v>0.0014849497</v>
      </c>
      <c r="CF62" s="98" t="n">
        <v>0.0014573565</v>
      </c>
      <c r="CG62" s="98" t="n">
        <v>0.001430276</v>
      </c>
      <c r="CH62" s="98" t="n">
        <v>0.0014036985</v>
      </c>
      <c r="CI62" s="98" t="n">
        <v>0.0013776148</v>
      </c>
      <c r="CJ62" s="98" t="n">
        <v>0.0013520156</v>
      </c>
      <c r="CK62" s="98" t="n">
        <v>0.001326892</v>
      </c>
      <c r="CL62" s="98" t="n">
        <v>0.0013022351</v>
      </c>
      <c r="CM62" s="98" t="n">
        <v>0.0012780362</v>
      </c>
      <c r="CN62" s="98" t="n">
        <v>0.0012542868</v>
      </c>
      <c r="CO62" s="98" t="n">
        <v>0.0012309786</v>
      </c>
      <c r="CP62" s="98" t="n">
        <v>0.0012081034</v>
      </c>
      <c r="CQ62" s="98" t="n">
        <v>0.0011856531</v>
      </c>
      <c r="CR62" s="98" t="n">
        <v>0.0011636198</v>
      </c>
      <c r="CS62" s="98" t="n">
        <v>0.0011419958</v>
      </c>
      <c r="CT62" s="98" t="n">
        <v>0.0011207736</v>
      </c>
      <c r="CU62" s="98" t="n">
        <v>0.0010999455</v>
      </c>
      <c r="CV62" s="98" t="n">
        <v>0.0010795044</v>
      </c>
      <c r="CW62" s="98" t="n">
        <v>0.001059443</v>
      </c>
      <c r="CX62" s="98" t="n">
        <v>0.0010397542</v>
      </c>
      <c r="CY62" s="98" t="n">
        <v>0.0010204312</v>
      </c>
      <c r="CZ62" s="98" t="n">
        <v>0.0010014672</v>
      </c>
      <c r="DA62" s="98" t="n">
        <v>0.0009828555</v>
      </c>
      <c r="DB62" s="98" t="n">
        <v>0.0009645895</v>
      </c>
      <c r="DC62" s="98" t="n">
        <v>0.0009466629</v>
      </c>
      <c r="DD62" s="98" t="n">
        <v>0.0009290692</v>
      </c>
      <c r="DE62" s="98" t="n">
        <v>0.0009118025</v>
      </c>
      <c r="DF62" s="98" t="n">
        <v>0.0008948565</v>
      </c>
      <c r="DG62" s="98" t="n">
        <v>0.0008782253</v>
      </c>
      <c r="DH62" s="98" t="n">
        <v>0.0008619032</v>
      </c>
      <c r="DI62" s="98" t="n">
        <v>0.0008458842</v>
      </c>
      <c r="DJ62" s="98" t="n">
        <v>0.0008301629</v>
      </c>
      <c r="DK62" s="98" t="n">
        <v>0.0008147337</v>
      </c>
      <c r="DL62" s="98" t="n">
        <v>0.0007995911</v>
      </c>
      <c r="DM62" s="98" t="n">
        <v>0.0007847299</v>
      </c>
      <c r="DN62" s="98" t="n">
        <v>0.0007701447</v>
      </c>
      <c r="DO62" s="98" t="n">
        <v>0.0007558306</v>
      </c>
      <c r="DP62" s="98" t="n">
        <v>0.0007417824</v>
      </c>
      <c r="DQ62" s="98" t="n">
        <v>0.0007279953</v>
      </c>
      <c r="DR62" s="98" t="n">
        <v>0.0007144643</v>
      </c>
      <c r="DS62" s="98" t="n">
        <v>0.0007011847</v>
      </c>
      <c r="DT62" s="98" t="n">
        <v>0.0006881519</v>
      </c>
      <c r="DU62" s="98" t="n">
        <v>0.0006753612</v>
      </c>
      <c r="DV62" s="98" t="n">
        <v>0.0006628082</v>
      </c>
      <c r="DW62" s="98" t="n">
        <v>0.0006504884</v>
      </c>
      <c r="DX62" s="98" t="n">
        <v>0.0006383976</v>
      </c>
      <c r="DY62" s="98" t="n">
        <v>0.0006265314</v>
      </c>
      <c r="DZ62" s="98" t="n">
        <v>0.0006148858</v>
      </c>
      <c r="EA62" s="98" t="n">
        <v>0.0006034565</v>
      </c>
      <c r="EB62" s="98" t="n">
        <v>0.0005922396</v>
      </c>
      <c r="EC62" s="98" t="n">
        <v>0.0005812312</v>
      </c>
      <c r="ED62" s="98" t="n">
        <v>0.0005704273</v>
      </c>
      <c r="EE62" s="98" t="n">
        <v>0.0005598242</v>
      </c>
      <c r="EF62" s="98" t="n">
        <v>0.0005494181</v>
      </c>
      <c r="EG62" s="98" t="n">
        <v>0.0005392054</v>
      </c>
      <c r="EH62" s="98" t="n">
        <v>0.0005291825</v>
      </c>
      <c r="EI62" s="98" t="n">
        <v>0.0005193459</v>
      </c>
      <c r="EJ62" s="98" t="n">
        <v>0.000509692</v>
      </c>
      <c r="EK62" s="98" t="n">
        <v>0.0005002176</v>
      </c>
      <c r="EL62" s="98" t="n">
        <v>0.0004909192</v>
      </c>
      <c r="EM62" s="98" t="n">
        <v>0.0004817937</v>
      </c>
      <c r="EN62" s="98" t="n">
        <v>0.0004728377</v>
      </c>
      <c r="EO62" s="98" t="n">
        <v>0.0004640482</v>
      </c>
      <c r="EP62" s="98" t="n">
        <v>0.000455422</v>
      </c>
      <c r="EQ62" s="98" t="n">
        <v>0.0004469561</v>
      </c>
      <c r="ER62" s="98" t="n">
        <v>0.0004386476</v>
      </c>
      <c r="ES62" s="98" t="n">
        <v>0.0004304935</v>
      </c>
      <c r="ET62" s="98" t="n">
        <v>0.000422491</v>
      </c>
      <c r="EU62" s="98" t="n">
        <v>0.0004146371</v>
      </c>
      <c r="EV62" s="98" t="n">
        <v>0.0004069293</v>
      </c>
      <c r="EW62" s="98" t="n">
        <v>0.0003993647</v>
      </c>
      <c r="EX62" s="98" t="n">
        <v>0.0003919407</v>
      </c>
      <c r="EY62" s="98" t="n">
        <v>0.0003846546</v>
      </c>
      <c r="EZ62" s="98" t="n">
        <v>0.000377504</v>
      </c>
      <c r="FA62" s="98" t="n">
        <v>0.0003704863</v>
      </c>
      <c r="FB62" s="98" t="n">
        <v>0.0003635991</v>
      </c>
      <c r="FC62" s="98" t="n">
        <v>0.0003568398</v>
      </c>
      <c r="FD62" s="98" t="n">
        <v>0.0003502062</v>
      </c>
      <c r="FE62" s="98" t="n">
        <v>0.0003436958</v>
      </c>
      <c r="FF62" s="98" t="n">
        <v>0.0003373065</v>
      </c>
      <c r="FG62" s="98" t="n">
        <v>0.000331036</v>
      </c>
      <c r="FH62" s="98" t="n">
        <v>0.0003248819</v>
      </c>
      <c r="FI62" s="98" t="n">
        <v>0.0003188423</v>
      </c>
      <c r="FJ62" s="98" t="n">
        <v>0.000312915</v>
      </c>
      <c r="FK62" s="98" t="n">
        <v>0.0003070978</v>
      </c>
      <c r="FL62" s="98" t="n">
        <v>0.0003013887</v>
      </c>
      <c r="FM62" s="98" t="n">
        <v>0.0002957857</v>
      </c>
      <c r="FN62" s="98" t="n">
        <v>0.0002902869</v>
      </c>
      <c r="FO62" s="98" t="n">
        <v>0.0002848904</v>
      </c>
      <c r="FP62" s="98" t="n">
        <v>0.0002795941</v>
      </c>
      <c r="FQ62" s="98" t="n">
        <v>0.0002743963</v>
      </c>
    </row>
    <row r="63" customFormat="false" ht="15" hidden="false" customHeight="true" outlineLevel="0" collapsed="false">
      <c r="A63" s="97" t="n">
        <v>61</v>
      </c>
      <c r="B63" s="98" t="n">
        <v>0.007712525</v>
      </c>
      <c r="C63" s="98" t="n">
        <v>0.0075550989</v>
      </c>
      <c r="D63" s="98" t="n">
        <v>0.0073268369</v>
      </c>
      <c r="E63" s="98" t="n">
        <v>0.0071446907</v>
      </c>
      <c r="F63" s="98" t="n">
        <v>0.0069864853</v>
      </c>
      <c r="G63" s="98" t="n">
        <v>0.0068414841</v>
      </c>
      <c r="H63" s="98" t="n">
        <v>0.0067044182</v>
      </c>
      <c r="I63" s="98" t="n">
        <v>0.0065726679</v>
      </c>
      <c r="J63" s="98" t="n">
        <v>0.0064449062</v>
      </c>
      <c r="K63" s="98" t="n">
        <v>0.0063204403</v>
      </c>
      <c r="L63" s="98" t="n">
        <v>0.0061988908</v>
      </c>
      <c r="M63" s="98" t="n">
        <v>0.0060800332</v>
      </c>
      <c r="N63" s="98" t="n">
        <v>0.0059637218</v>
      </c>
      <c r="O63" s="98" t="n">
        <v>0.0058498508</v>
      </c>
      <c r="P63" s="98" t="n">
        <v>0.0057383358</v>
      </c>
      <c r="Q63" s="98" t="n">
        <v>0.0056291046</v>
      </c>
      <c r="R63" s="98" t="n">
        <v>0.0055220925</v>
      </c>
      <c r="S63" s="98" t="n">
        <v>0.0054172394</v>
      </c>
      <c r="T63" s="98" t="n">
        <v>0.0053144894</v>
      </c>
      <c r="U63" s="98" t="n">
        <v>0.005213789</v>
      </c>
      <c r="V63" s="98" t="n">
        <v>0.0051150876</v>
      </c>
      <c r="W63" s="98" t="n">
        <v>0.0050183367</v>
      </c>
      <c r="X63" s="98" t="n">
        <v>0.0049234898</v>
      </c>
      <c r="Y63" s="98" t="n">
        <v>0.0048305023</v>
      </c>
      <c r="Z63" s="98" t="n">
        <v>0.0047393313</v>
      </c>
      <c r="AA63" s="98" t="n">
        <v>0.0046499354</v>
      </c>
      <c r="AB63" s="98" t="n">
        <v>0.0045622747</v>
      </c>
      <c r="AC63" s="98" t="n">
        <v>0.0044763108</v>
      </c>
      <c r="AD63" s="98" t="n">
        <v>0.0043920065</v>
      </c>
      <c r="AE63" s="98" t="n">
        <v>0.0043093259</v>
      </c>
      <c r="AF63" s="98" t="n">
        <v>0.0042282341</v>
      </c>
      <c r="AG63" s="98" t="n">
        <v>0.0041486974</v>
      </c>
      <c r="AH63" s="98" t="n">
        <v>0.004070683</v>
      </c>
      <c r="AI63" s="98" t="n">
        <v>0.0039941593</v>
      </c>
      <c r="AJ63" s="98" t="n">
        <v>0.0039190953</v>
      </c>
      <c r="AK63" s="98" t="n">
        <v>0.0038454611</v>
      </c>
      <c r="AL63" s="98" t="n">
        <v>0.0037732275</v>
      </c>
      <c r="AM63" s="98" t="n">
        <v>0.0037023661</v>
      </c>
      <c r="AN63" s="98" t="n">
        <v>0.0036328492</v>
      </c>
      <c r="AO63" s="98" t="n">
        <v>0.00356465</v>
      </c>
      <c r="AP63" s="98" t="n">
        <v>0.0034977421</v>
      </c>
      <c r="AQ63" s="98" t="n">
        <v>0.0034321</v>
      </c>
      <c r="AR63" s="98" t="n">
        <v>0.0033676986</v>
      </c>
      <c r="AS63" s="98" t="n">
        <v>0.0033045136</v>
      </c>
      <c r="AT63" s="98" t="n">
        <v>0.0032425211</v>
      </c>
      <c r="AU63" s="98" t="n">
        <v>0.0031816978</v>
      </c>
      <c r="AV63" s="98" t="n">
        <v>0.0031220211</v>
      </c>
      <c r="AW63" s="98" t="n">
        <v>0.0030634686</v>
      </c>
      <c r="AX63" s="98" t="n">
        <v>0.0030060186</v>
      </c>
      <c r="AY63" s="98" t="n">
        <v>0.0029496499</v>
      </c>
      <c r="AZ63" s="98" t="n">
        <v>0.0028943417</v>
      </c>
      <c r="BA63" s="98" t="n">
        <v>0.0028400736</v>
      </c>
      <c r="BB63" s="98" t="n">
        <v>0.0027868256</v>
      </c>
      <c r="BC63" s="98" t="n">
        <v>0.0027345783</v>
      </c>
      <c r="BD63" s="98" t="n">
        <v>0.0026833125</v>
      </c>
      <c r="BE63" s="98" t="n">
        <v>0.0026330096</v>
      </c>
      <c r="BF63" s="98" t="n">
        <v>0.0025836513</v>
      </c>
      <c r="BG63" s="98" t="n">
        <v>0.0025352195</v>
      </c>
      <c r="BH63" s="98" t="n">
        <v>0.0024876967</v>
      </c>
      <c r="BI63" s="98" t="n">
        <v>0.0024410658</v>
      </c>
      <c r="BJ63" s="98" t="n">
        <v>0.0023953096</v>
      </c>
      <c r="BK63" s="98" t="n">
        <v>0.0023504119</v>
      </c>
      <c r="BL63" s="98" t="n">
        <v>0.0023063562</v>
      </c>
      <c r="BM63" s="98" t="n">
        <v>0.0022631268</v>
      </c>
      <c r="BN63" s="98" t="n">
        <v>0.002220708</v>
      </c>
      <c r="BO63" s="98" t="n">
        <v>0.0021790845</v>
      </c>
      <c r="BP63" s="98" t="n">
        <v>0.0021382414</v>
      </c>
      <c r="BQ63" s="98" t="n">
        <v>0.0020981639</v>
      </c>
      <c r="BR63" s="98" t="n">
        <v>0.0020588377</v>
      </c>
      <c r="BS63" s="98" t="n">
        <v>0.0020202486</v>
      </c>
      <c r="BT63" s="98" t="n">
        <v>0.0019823827</v>
      </c>
      <c r="BU63" s="98" t="n">
        <v>0.0019452265</v>
      </c>
      <c r="BV63" s="98" t="n">
        <v>0.0019087667</v>
      </c>
      <c r="BW63" s="98" t="n">
        <v>0.0018729901</v>
      </c>
      <c r="BX63" s="98" t="n">
        <v>0.0018378839</v>
      </c>
      <c r="BY63" s="98" t="n">
        <v>0.0018034355</v>
      </c>
      <c r="BZ63" s="98" t="n">
        <v>0.0017696327</v>
      </c>
      <c r="CA63" s="98" t="n">
        <v>0.0017364632</v>
      </c>
      <c r="CB63" s="98" t="n">
        <v>0.0017039152</v>
      </c>
      <c r="CC63" s="98" t="n">
        <v>0.0016719771</v>
      </c>
      <c r="CD63" s="98" t="n">
        <v>0.0016406374</v>
      </c>
      <c r="CE63" s="98" t="n">
        <v>0.0016098849</v>
      </c>
      <c r="CF63" s="98" t="n">
        <v>0.0015797086</v>
      </c>
      <c r="CG63" s="98" t="n">
        <v>0.0015500976</v>
      </c>
      <c r="CH63" s="98" t="n">
        <v>0.0015210415</v>
      </c>
      <c r="CI63" s="98" t="n">
        <v>0.0014925298</v>
      </c>
      <c r="CJ63" s="98" t="n">
        <v>0.0014645522</v>
      </c>
      <c r="CK63" s="98" t="n">
        <v>0.0014370989</v>
      </c>
      <c r="CL63" s="98" t="n">
        <v>0.0014101599</v>
      </c>
      <c r="CM63" s="98" t="n">
        <v>0.0013837257</v>
      </c>
      <c r="CN63" s="98" t="n">
        <v>0.0013577867</v>
      </c>
      <c r="CO63" s="98" t="n">
        <v>0.0013323338</v>
      </c>
      <c r="CP63" s="98" t="n">
        <v>0.0013073577</v>
      </c>
      <c r="CQ63" s="98" t="n">
        <v>0.0012828497</v>
      </c>
      <c r="CR63" s="98" t="n">
        <v>0.0012588008</v>
      </c>
      <c r="CS63" s="98" t="n">
        <v>0.0012352026</v>
      </c>
      <c r="CT63" s="98" t="n">
        <v>0.0012120465</v>
      </c>
      <c r="CU63" s="98" t="n">
        <v>0.0011893243</v>
      </c>
      <c r="CV63" s="98" t="n">
        <v>0.0011670279</v>
      </c>
      <c r="CW63" s="98" t="n">
        <v>0.0011451493</v>
      </c>
      <c r="CX63" s="98" t="n">
        <v>0.0011236806</v>
      </c>
      <c r="CY63" s="98" t="n">
        <v>0.0011026143</v>
      </c>
      <c r="CZ63" s="98" t="n">
        <v>0.0010819427</v>
      </c>
      <c r="DA63" s="98" t="n">
        <v>0.0010616585</v>
      </c>
      <c r="DB63" s="98" t="n">
        <v>0.0010417543</v>
      </c>
      <c r="DC63" s="98" t="n">
        <v>0.0010222232</v>
      </c>
      <c r="DD63" s="98" t="n">
        <v>0.0010030581</v>
      </c>
      <c r="DE63" s="98" t="n">
        <v>0.0009842522</v>
      </c>
      <c r="DF63" s="98" t="n">
        <v>0.0009657986</v>
      </c>
      <c r="DG63" s="98" t="n">
        <v>0.000947691</v>
      </c>
      <c r="DH63" s="98" t="n">
        <v>0.0009299226</v>
      </c>
      <c r="DI63" s="98" t="n">
        <v>0.0009124873</v>
      </c>
      <c r="DJ63" s="98" t="n">
        <v>0.0008953787</v>
      </c>
      <c r="DK63" s="98" t="n">
        <v>0.0008785908</v>
      </c>
      <c r="DL63" s="98" t="n">
        <v>0.0008621175</v>
      </c>
      <c r="DM63" s="98" t="n">
        <v>0.000845953</v>
      </c>
      <c r="DN63" s="98" t="n">
        <v>0.0008300914</v>
      </c>
      <c r="DO63" s="98" t="n">
        <v>0.0008145271</v>
      </c>
      <c r="DP63" s="98" t="n">
        <v>0.0007992545</v>
      </c>
      <c r="DQ63" s="98" t="n">
        <v>0.0007842682</v>
      </c>
      <c r="DR63" s="98" t="n">
        <v>0.0007695628</v>
      </c>
      <c r="DS63" s="98" t="n">
        <v>0.000755133</v>
      </c>
      <c r="DT63" s="98" t="n">
        <v>0.0007409737</v>
      </c>
      <c r="DU63" s="98" t="n">
        <v>0.0007270798</v>
      </c>
      <c r="DV63" s="98" t="n">
        <v>0.0007134464</v>
      </c>
      <c r="DW63" s="98" t="n">
        <v>0.0007000685</v>
      </c>
      <c r="DX63" s="98" t="n">
        <v>0.0006869413</v>
      </c>
      <c r="DY63" s="98" t="n">
        <v>0.0006740602</v>
      </c>
      <c r="DZ63" s="98" t="n">
        <v>0.0006614206</v>
      </c>
      <c r="EA63" s="98" t="n">
        <v>0.0006490179</v>
      </c>
      <c r="EB63" s="98" t="n">
        <v>0.0006368477</v>
      </c>
      <c r="EC63" s="98" t="n">
        <v>0.0006249057</v>
      </c>
      <c r="ED63" s="98" t="n">
        <v>0.0006131875</v>
      </c>
      <c r="EE63" s="98" t="n">
        <v>0.000601689</v>
      </c>
      <c r="EF63" s="98" t="n">
        <v>0.0005904061</v>
      </c>
      <c r="EG63" s="98" t="n">
        <v>0.0005793347</v>
      </c>
      <c r="EH63" s="98" t="n">
        <v>0.0005684708</v>
      </c>
      <c r="EI63" s="98" t="n">
        <v>0.0005578106</v>
      </c>
      <c r="EJ63" s="98" t="n">
        <v>0.0005473502</v>
      </c>
      <c r="EK63" s="98" t="n">
        <v>0.000537086</v>
      </c>
      <c r="EL63" s="98" t="n">
        <v>0.0005270142</v>
      </c>
      <c r="EM63" s="98" t="n">
        <v>0.0005171312</v>
      </c>
      <c r="EN63" s="98" t="n">
        <v>0.0005074335</v>
      </c>
      <c r="EO63" s="98" t="n">
        <v>0.0004979176</v>
      </c>
      <c r="EP63" s="98" t="n">
        <v>0.0004885801</v>
      </c>
      <c r="EQ63" s="98" t="n">
        <v>0.0004794177</v>
      </c>
      <c r="ER63" s="98" t="n">
        <v>0.0004704271</v>
      </c>
      <c r="ES63" s="98" t="n">
        <v>0.000461605</v>
      </c>
      <c r="ET63" s="98" t="n">
        <v>0.0004529484</v>
      </c>
      <c r="EU63" s="98" t="n">
        <v>0.000444454</v>
      </c>
      <c r="EV63" s="98" t="n">
        <v>0.0004361189</v>
      </c>
      <c r="EW63" s="98" t="n">
        <v>0.0004279401</v>
      </c>
      <c r="EX63" s="98" t="n">
        <v>0.0004199146</v>
      </c>
      <c r="EY63" s="98" t="n">
        <v>0.0004120397</v>
      </c>
      <c r="EZ63" s="98" t="n">
        <v>0.0004043123</v>
      </c>
      <c r="FA63" s="98" t="n">
        <v>0.0003967299</v>
      </c>
      <c r="FB63" s="98" t="n">
        <v>0.0003892896</v>
      </c>
      <c r="FC63" s="98" t="n">
        <v>0.0003819889</v>
      </c>
      <c r="FD63" s="98" t="n">
        <v>0.000374825</v>
      </c>
      <c r="FE63" s="98" t="n">
        <v>0.0003677955</v>
      </c>
      <c r="FF63" s="98" t="n">
        <v>0.0003608977</v>
      </c>
      <c r="FG63" s="98" t="n">
        <v>0.0003541293</v>
      </c>
      <c r="FH63" s="98" t="n">
        <v>0.0003474879</v>
      </c>
      <c r="FI63" s="98" t="n">
        <v>0.0003409709</v>
      </c>
      <c r="FJ63" s="98" t="n">
        <v>0.0003345762</v>
      </c>
      <c r="FK63" s="98" t="n">
        <v>0.0003283014</v>
      </c>
      <c r="FL63" s="98" t="n">
        <v>0.0003221442</v>
      </c>
      <c r="FM63" s="98" t="n">
        <v>0.0003161025</v>
      </c>
      <c r="FN63" s="98" t="n">
        <v>0.0003101741</v>
      </c>
      <c r="FO63" s="98" t="n">
        <v>0.0003043568</v>
      </c>
      <c r="FP63" s="98" t="n">
        <v>0.0002986487</v>
      </c>
      <c r="FQ63" s="98" t="n">
        <v>0.0002930476</v>
      </c>
    </row>
    <row r="64" customFormat="false" ht="15" hidden="false" customHeight="true" outlineLevel="0" collapsed="false">
      <c r="A64" s="97" t="n">
        <v>62</v>
      </c>
      <c r="B64" s="98" t="n">
        <v>0.0085290652</v>
      </c>
      <c r="C64" s="98" t="n">
        <v>0.0083503775</v>
      </c>
      <c r="D64" s="98" t="n">
        <v>0.008100756</v>
      </c>
      <c r="E64" s="98" t="n">
        <v>0.0078984923</v>
      </c>
      <c r="F64" s="98" t="n">
        <v>0.0077211009</v>
      </c>
      <c r="G64" s="98" t="n">
        <v>0.0075576687</v>
      </c>
      <c r="H64" s="98" t="n">
        <v>0.0074028243</v>
      </c>
      <c r="I64" s="98" t="n">
        <v>0.0072538837</v>
      </c>
      <c r="J64" s="98" t="n">
        <v>0.0071094755</v>
      </c>
      <c r="K64" s="98" t="n">
        <v>0.0069688729</v>
      </c>
      <c r="L64" s="98" t="n">
        <v>0.0068316684</v>
      </c>
      <c r="M64" s="98" t="n">
        <v>0.0066976135</v>
      </c>
      <c r="N64" s="98" t="n">
        <v>0.0065665403</v>
      </c>
      <c r="O64" s="98" t="n">
        <v>0.0064383235</v>
      </c>
      <c r="P64" s="98" t="n">
        <v>0.0063128604</v>
      </c>
      <c r="Q64" s="98" t="n">
        <v>0.006190062</v>
      </c>
      <c r="R64" s="98" t="n">
        <v>0.0060698478</v>
      </c>
      <c r="S64" s="98" t="n">
        <v>0.0059521434</v>
      </c>
      <c r="T64" s="98" t="n">
        <v>0.005836879</v>
      </c>
      <c r="U64" s="98" t="n">
        <v>0.0057239887</v>
      </c>
      <c r="V64" s="98" t="n">
        <v>0.0056134098</v>
      </c>
      <c r="W64" s="98" t="n">
        <v>0.0055050826</v>
      </c>
      <c r="X64" s="98" t="n">
        <v>0.0053989502</v>
      </c>
      <c r="Y64" s="98" t="n">
        <v>0.005294958</v>
      </c>
      <c r="Z64" s="98" t="n">
        <v>0.0051930538</v>
      </c>
      <c r="AA64" s="98" t="n">
        <v>0.0050931874</v>
      </c>
      <c r="AB64" s="98" t="n">
        <v>0.0049953107</v>
      </c>
      <c r="AC64" s="98" t="n">
        <v>0.0048993772</v>
      </c>
      <c r="AD64" s="98" t="n">
        <v>0.0048053424</v>
      </c>
      <c r="AE64" s="98" t="n">
        <v>0.004713163</v>
      </c>
      <c r="AF64" s="98" t="n">
        <v>0.0046227976</v>
      </c>
      <c r="AG64" s="98" t="n">
        <v>0.0045342059</v>
      </c>
      <c r="AH64" s="98" t="n">
        <v>0.0044473491</v>
      </c>
      <c r="AI64" s="98" t="n">
        <v>0.0043621894</v>
      </c>
      <c r="AJ64" s="98" t="n">
        <v>0.0042786904</v>
      </c>
      <c r="AK64" s="98" t="n">
        <v>0.0041968167</v>
      </c>
      <c r="AL64" s="98" t="n">
        <v>0.0041165339</v>
      </c>
      <c r="AM64" s="98" t="n">
        <v>0.0040378087</v>
      </c>
      <c r="AN64" s="98" t="n">
        <v>0.0039606086</v>
      </c>
      <c r="AO64" s="98" t="n">
        <v>0.0038849021</v>
      </c>
      <c r="AP64" s="98" t="n">
        <v>0.0038106585</v>
      </c>
      <c r="AQ64" s="98" t="n">
        <v>0.0037378478</v>
      </c>
      <c r="AR64" s="98" t="n">
        <v>0.003666441</v>
      </c>
      <c r="AS64" s="98" t="n">
        <v>0.0035964096</v>
      </c>
      <c r="AT64" s="98" t="n">
        <v>0.0035277259</v>
      </c>
      <c r="AU64" s="98" t="n">
        <v>0.003460363</v>
      </c>
      <c r="AV64" s="98" t="n">
        <v>0.0033942944</v>
      </c>
      <c r="AW64" s="98" t="n">
        <v>0.0033294944</v>
      </c>
      <c r="AX64" s="98" t="n">
        <v>0.0032659379</v>
      </c>
      <c r="AY64" s="98" t="n">
        <v>0.0032036003</v>
      </c>
      <c r="AZ64" s="98" t="n">
        <v>0.0031424575</v>
      </c>
      <c r="BA64" s="98" t="n">
        <v>0.0030824861</v>
      </c>
      <c r="BB64" s="98" t="n">
        <v>0.0030236631</v>
      </c>
      <c r="BC64" s="98" t="n">
        <v>0.0029659661</v>
      </c>
      <c r="BD64" s="98" t="n">
        <v>0.0029093731</v>
      </c>
      <c r="BE64" s="98" t="n">
        <v>0.0028538626</v>
      </c>
      <c r="BF64" s="98" t="n">
        <v>0.0027994136</v>
      </c>
      <c r="BG64" s="98" t="n">
        <v>0.0027460054</v>
      </c>
      <c r="BH64" s="98" t="n">
        <v>0.0026936179</v>
      </c>
      <c r="BI64" s="98" t="n">
        <v>0.0026422313</v>
      </c>
      <c r="BJ64" s="98" t="n">
        <v>0.0025918264</v>
      </c>
      <c r="BK64" s="98" t="n">
        <v>0.002542384</v>
      </c>
      <c r="BL64" s="98" t="n">
        <v>0.0024938858</v>
      </c>
      <c r="BM64" s="98" t="n">
        <v>0.0024463135</v>
      </c>
      <c r="BN64" s="98" t="n">
        <v>0.0023996493</v>
      </c>
      <c r="BO64" s="98" t="n">
        <v>0.0023538758</v>
      </c>
      <c r="BP64" s="98" t="n">
        <v>0.0023089758</v>
      </c>
      <c r="BQ64" s="98" t="n">
        <v>0.0022649325</v>
      </c>
      <c r="BR64" s="98" t="n">
        <v>0.0022217296</v>
      </c>
      <c r="BS64" s="98" t="n">
        <v>0.002179351</v>
      </c>
      <c r="BT64" s="98" t="n">
        <v>0.0021377808</v>
      </c>
      <c r="BU64" s="98" t="n">
        <v>0.0020970035</v>
      </c>
      <c r="BV64" s="98" t="n">
        <v>0.0020570041</v>
      </c>
      <c r="BW64" s="98" t="n">
        <v>0.0020177675</v>
      </c>
      <c r="BX64" s="98" t="n">
        <v>0.0019792793</v>
      </c>
      <c r="BY64" s="98" t="n">
        <v>0.0019415251</v>
      </c>
      <c r="BZ64" s="98" t="n">
        <v>0.0019044909</v>
      </c>
      <c r="CA64" s="98" t="n">
        <v>0.0018681629</v>
      </c>
      <c r="CB64" s="98" t="n">
        <v>0.0018325277</v>
      </c>
      <c r="CC64" s="98" t="n">
        <v>0.001797572</v>
      </c>
      <c r="CD64" s="98" t="n">
        <v>0.0017632828</v>
      </c>
      <c r="CE64" s="98" t="n">
        <v>0.0017296475</v>
      </c>
      <c r="CF64" s="98" t="n">
        <v>0.0016966535</v>
      </c>
      <c r="CG64" s="98" t="n">
        <v>0.0016642886</v>
      </c>
      <c r="CH64" s="98" t="n">
        <v>0.0016325409</v>
      </c>
      <c r="CI64" s="98" t="n">
        <v>0.0016013985</v>
      </c>
      <c r="CJ64" s="98" t="n">
        <v>0.0015708499</v>
      </c>
      <c r="CK64" s="98" t="n">
        <v>0.0015408838</v>
      </c>
      <c r="CL64" s="98" t="n">
        <v>0.001511489</v>
      </c>
      <c r="CM64" s="98" t="n">
        <v>0.0014826548</v>
      </c>
      <c r="CN64" s="98" t="n">
        <v>0.0014543703</v>
      </c>
      <c r="CO64" s="98" t="n">
        <v>0.0014266252</v>
      </c>
      <c r="CP64" s="98" t="n">
        <v>0.001399409</v>
      </c>
      <c r="CQ64" s="98" t="n">
        <v>0.0013727119</v>
      </c>
      <c r="CR64" s="98" t="n">
        <v>0.0013465238</v>
      </c>
      <c r="CS64" s="98" t="n">
        <v>0.001320835</v>
      </c>
      <c r="CT64" s="98" t="n">
        <v>0.0012956361</v>
      </c>
      <c r="CU64" s="98" t="n">
        <v>0.0012709177</v>
      </c>
      <c r="CV64" s="98" t="n">
        <v>0.0012466706</v>
      </c>
      <c r="CW64" s="98" t="n">
        <v>0.0012228859</v>
      </c>
      <c r="CX64" s="98" t="n">
        <v>0.0011995548</v>
      </c>
      <c r="CY64" s="98" t="n">
        <v>0.0011766686</v>
      </c>
      <c r="CZ64" s="98" t="n">
        <v>0.0011542188</v>
      </c>
      <c r="DA64" s="98" t="n">
        <v>0.0011321971</v>
      </c>
      <c r="DB64" s="98" t="n">
        <v>0.0011105954</v>
      </c>
      <c r="DC64" s="98" t="n">
        <v>0.0010894056</v>
      </c>
      <c r="DD64" s="98" t="n">
        <v>0.00106862</v>
      </c>
      <c r="DE64" s="98" t="n">
        <v>0.0010482307</v>
      </c>
      <c r="DF64" s="98" t="n">
        <v>0.0010282303</v>
      </c>
      <c r="DG64" s="98" t="n">
        <v>0.0010086113</v>
      </c>
      <c r="DH64" s="98" t="n">
        <v>0.0009893665</v>
      </c>
      <c r="DI64" s="98" t="n">
        <v>0.0009704888</v>
      </c>
      <c r="DJ64" s="98" t="n">
        <v>0.000951971</v>
      </c>
      <c r="DK64" s="98" t="n">
        <v>0.0009338065</v>
      </c>
      <c r="DL64" s="98" t="n">
        <v>0.0009159884</v>
      </c>
      <c r="DM64" s="98" t="n">
        <v>0.0008985102</v>
      </c>
      <c r="DN64" s="98" t="n">
        <v>0.0008813653</v>
      </c>
      <c r="DO64" s="98" t="n">
        <v>0.0008645474</v>
      </c>
      <c r="DP64" s="98" t="n">
        <v>0.0008480504</v>
      </c>
      <c r="DQ64" s="98" t="n">
        <v>0.000831868</v>
      </c>
      <c r="DR64" s="98" t="n">
        <v>0.0008159942</v>
      </c>
      <c r="DS64" s="98" t="n">
        <v>0.0008004233</v>
      </c>
      <c r="DT64" s="98" t="n">
        <v>0.0007851494</v>
      </c>
      <c r="DU64" s="98" t="n">
        <v>0.0007701668</v>
      </c>
      <c r="DV64" s="98" t="n">
        <v>0.00075547</v>
      </c>
      <c r="DW64" s="98" t="n">
        <v>0.0007410536</v>
      </c>
      <c r="DX64" s="98" t="n">
        <v>0.0007269122</v>
      </c>
      <c r="DY64" s="98" t="n">
        <v>0.0007130406</v>
      </c>
      <c r="DZ64" s="98" t="n">
        <v>0.0006994335</v>
      </c>
      <c r="EA64" s="98" t="n">
        <v>0.0006860861</v>
      </c>
      <c r="EB64" s="98" t="n">
        <v>0.0006729933</v>
      </c>
      <c r="EC64" s="98" t="n">
        <v>0.0006601502</v>
      </c>
      <c r="ED64" s="98" t="n">
        <v>0.0006475522</v>
      </c>
      <c r="EE64" s="98" t="n">
        <v>0.0006351945</v>
      </c>
      <c r="EF64" s="98" t="n">
        <v>0.0006230726</v>
      </c>
      <c r="EG64" s="98" t="n">
        <v>0.0006111819</v>
      </c>
      <c r="EH64" s="98" t="n">
        <v>0.0005995181</v>
      </c>
      <c r="EI64" s="98" t="n">
        <v>0.0005880768</v>
      </c>
      <c r="EJ64" s="98" t="n">
        <v>0.0005768538</v>
      </c>
      <c r="EK64" s="98" t="n">
        <v>0.000565845</v>
      </c>
      <c r="EL64" s="98" t="n">
        <v>0.0005550461</v>
      </c>
      <c r="EM64" s="98" t="n">
        <v>0.0005444533</v>
      </c>
      <c r="EN64" s="98" t="n">
        <v>0.0005340626</v>
      </c>
      <c r="EO64" s="98" t="n">
        <v>0.0005238702</v>
      </c>
      <c r="EP64" s="98" t="n">
        <v>0.0005138722</v>
      </c>
      <c r="EQ64" s="98" t="n">
        <v>0.000504065</v>
      </c>
      <c r="ER64" s="98" t="n">
        <v>0.0004944449</v>
      </c>
      <c r="ES64" s="98" t="n">
        <v>0.0004850084</v>
      </c>
      <c r="ET64" s="98" t="n">
        <v>0.0004757519</v>
      </c>
      <c r="EU64" s="98" t="n">
        <v>0.000466672</v>
      </c>
      <c r="EV64" s="98" t="n">
        <v>0.0004577654</v>
      </c>
      <c r="EW64" s="98" t="n">
        <v>0.0004490288</v>
      </c>
      <c r="EX64" s="98" t="n">
        <v>0.0004404588</v>
      </c>
      <c r="EY64" s="98" t="n">
        <v>0.0004320524</v>
      </c>
      <c r="EZ64" s="98" t="n">
        <v>0.0004238064</v>
      </c>
      <c r="FA64" s="98" t="n">
        <v>0.0004157177</v>
      </c>
      <c r="FB64" s="98" t="n">
        <v>0.0004077834</v>
      </c>
      <c r="FC64" s="98" t="n">
        <v>0.0004000005</v>
      </c>
      <c r="FD64" s="98" t="n">
        <v>0.0003923661</v>
      </c>
      <c r="FE64" s="98" t="n">
        <v>0.0003848774</v>
      </c>
      <c r="FF64" s="98" t="n">
        <v>0.0003775316</v>
      </c>
      <c r="FG64" s="98" t="n">
        <v>0.0003703259</v>
      </c>
      <c r="FH64" s="98" t="n">
        <v>0.0003632578</v>
      </c>
      <c r="FI64" s="98" t="n">
        <v>0.0003563245</v>
      </c>
      <c r="FJ64" s="98" t="n">
        <v>0.0003495236</v>
      </c>
      <c r="FK64" s="98" t="n">
        <v>0.0003428524</v>
      </c>
      <c r="FL64" s="98" t="n">
        <v>0.0003363086</v>
      </c>
      <c r="FM64" s="98" t="n">
        <v>0.0003298896</v>
      </c>
      <c r="FN64" s="98" t="n">
        <v>0.0003235931</v>
      </c>
      <c r="FO64" s="98" t="n">
        <v>0.0003174168</v>
      </c>
      <c r="FP64" s="98" t="n">
        <v>0.0003113583</v>
      </c>
      <c r="FQ64" s="98" t="n">
        <v>0.0003054155</v>
      </c>
    </row>
    <row r="65" customFormat="false" ht="15" hidden="false" customHeight="true" outlineLevel="0" collapsed="false">
      <c r="A65" s="97" t="n">
        <v>63</v>
      </c>
      <c r="B65" s="98" t="n">
        <v>0.0097462482</v>
      </c>
      <c r="C65" s="98" t="n">
        <v>0.0095347581</v>
      </c>
      <c r="D65" s="98" t="n">
        <v>0.0091031274</v>
      </c>
      <c r="E65" s="98" t="n">
        <v>0.008806028</v>
      </c>
      <c r="F65" s="98" t="n">
        <v>0.008574965</v>
      </c>
      <c r="G65" s="98" t="n">
        <v>0.0083776766</v>
      </c>
      <c r="H65" s="98" t="n">
        <v>0.0081986265</v>
      </c>
      <c r="I65" s="98" t="n">
        <v>0.0080302297</v>
      </c>
      <c r="J65" s="98" t="n">
        <v>0.0078687404</v>
      </c>
      <c r="K65" s="98" t="n">
        <v>0.007712282</v>
      </c>
      <c r="L65" s="98" t="n">
        <v>0.0075598926</v>
      </c>
      <c r="M65" s="98" t="n">
        <v>0.0074110595</v>
      </c>
      <c r="N65" s="98" t="n">
        <v>0.0072654919</v>
      </c>
      <c r="O65" s="98" t="n">
        <v>0.0071230095</v>
      </c>
      <c r="P65" s="98" t="n">
        <v>0.0069834873</v>
      </c>
      <c r="Q65" s="98" t="n">
        <v>0.0068468294</v>
      </c>
      <c r="R65" s="98" t="n">
        <v>0.0067129549</v>
      </c>
      <c r="S65" s="98" t="n">
        <v>0.006581792</v>
      </c>
      <c r="T65" s="98" t="n">
        <v>0.0064532743</v>
      </c>
      <c r="U65" s="98" t="n">
        <v>0.0063273392</v>
      </c>
      <c r="V65" s="98" t="n">
        <v>0.0062039269</v>
      </c>
      <c r="W65" s="98" t="n">
        <v>0.0060829802</v>
      </c>
      <c r="X65" s="98" t="n">
        <v>0.0059644437</v>
      </c>
      <c r="Y65" s="98" t="n">
        <v>0.005848264</v>
      </c>
      <c r="Z65" s="98" t="n">
        <v>0.0057343895</v>
      </c>
      <c r="AA65" s="98" t="n">
        <v>0.0056227701</v>
      </c>
      <c r="AB65" s="98" t="n">
        <v>0.0055133572</v>
      </c>
      <c r="AC65" s="98" t="n">
        <v>0.0054061036</v>
      </c>
      <c r="AD65" s="98" t="n">
        <v>0.0053009636</v>
      </c>
      <c r="AE65" s="98" t="n">
        <v>0.0051978927</v>
      </c>
      <c r="AF65" s="98" t="n">
        <v>0.0050968475</v>
      </c>
      <c r="AG65" s="98" t="n">
        <v>0.004997786</v>
      </c>
      <c r="AH65" s="98" t="n">
        <v>0.004900667</v>
      </c>
      <c r="AI65" s="98" t="n">
        <v>0.0048054506</v>
      </c>
      <c r="AJ65" s="98" t="n">
        <v>0.0047120979</v>
      </c>
      <c r="AK65" s="98" t="n">
        <v>0.0046205708</v>
      </c>
      <c r="AL65" s="98" t="n">
        <v>0.0045308322</v>
      </c>
      <c r="AM65" s="98" t="n">
        <v>0.004442846</v>
      </c>
      <c r="AN65" s="98" t="n">
        <v>0.0043565768</v>
      </c>
      <c r="AO65" s="98" t="n">
        <v>0.0042719901</v>
      </c>
      <c r="AP65" s="98" t="n">
        <v>0.0041890523</v>
      </c>
      <c r="AQ65" s="98" t="n">
        <v>0.0041077303</v>
      </c>
      <c r="AR65" s="98" t="n">
        <v>0.0040279919</v>
      </c>
      <c r="AS65" s="98" t="n">
        <v>0.0039498058</v>
      </c>
      <c r="AT65" s="98" t="n">
        <v>0.003873141</v>
      </c>
      <c r="AU65" s="98" t="n">
        <v>0.0037979675</v>
      </c>
      <c r="AV65" s="98" t="n">
        <v>0.0037242557</v>
      </c>
      <c r="AW65" s="98" t="n">
        <v>0.003651977</v>
      </c>
      <c r="AX65" s="98" t="n">
        <v>0.0035811029</v>
      </c>
      <c r="AY65" s="98" t="n">
        <v>0.003511606</v>
      </c>
      <c r="AZ65" s="98" t="n">
        <v>0.0034434591</v>
      </c>
      <c r="BA65" s="98" t="n">
        <v>0.0033766358</v>
      </c>
      <c r="BB65" s="98" t="n">
        <v>0.0033111101</v>
      </c>
      <c r="BC65" s="98" t="n">
        <v>0.0032468566</v>
      </c>
      <c r="BD65" s="98" t="n">
        <v>0.0031838505</v>
      </c>
      <c r="BE65" s="98" t="n">
        <v>0.0031220674</v>
      </c>
      <c r="BF65" s="98" t="n">
        <v>0.0030614834</v>
      </c>
      <c r="BG65" s="98" t="n">
        <v>0.003002075</v>
      </c>
      <c r="BH65" s="98" t="n">
        <v>0.0029438195</v>
      </c>
      <c r="BI65" s="98" t="n">
        <v>0.0028866943</v>
      </c>
      <c r="BJ65" s="98" t="n">
        <v>0.0028306774</v>
      </c>
      <c r="BK65" s="98" t="n">
        <v>0.0027757473</v>
      </c>
      <c r="BL65" s="98" t="n">
        <v>0.0027218828</v>
      </c>
      <c r="BM65" s="98" t="n">
        <v>0.0026690631</v>
      </c>
      <c r="BN65" s="98" t="n">
        <v>0.002617268</v>
      </c>
      <c r="BO65" s="98" t="n">
        <v>0.0025664776</v>
      </c>
      <c r="BP65" s="98" t="n">
        <v>0.0025166723</v>
      </c>
      <c r="BQ65" s="98" t="n">
        <v>0.002467833</v>
      </c>
      <c r="BR65" s="98" t="n">
        <v>0.002419941</v>
      </c>
      <c r="BS65" s="98" t="n">
        <v>0.0023729779</v>
      </c>
      <c r="BT65" s="98" t="n">
        <v>0.0023269256</v>
      </c>
      <c r="BU65" s="98" t="n">
        <v>0.0022817664</v>
      </c>
      <c r="BV65" s="98" t="n">
        <v>0.0022374832</v>
      </c>
      <c r="BW65" s="98" t="n">
        <v>0.0021940587</v>
      </c>
      <c r="BX65" s="98" t="n">
        <v>0.0021514765</v>
      </c>
      <c r="BY65" s="98" t="n">
        <v>0.0021097202</v>
      </c>
      <c r="BZ65" s="98" t="n">
        <v>0.0020687737</v>
      </c>
      <c r="CA65" s="98" t="n">
        <v>0.0020286213</v>
      </c>
      <c r="CB65" s="98" t="n">
        <v>0.0019892477</v>
      </c>
      <c r="CC65" s="98" t="n">
        <v>0.0019506378</v>
      </c>
      <c r="CD65" s="98" t="n">
        <v>0.0019127768</v>
      </c>
      <c r="CE65" s="98" t="n">
        <v>0.00187565</v>
      </c>
      <c r="CF65" s="98" t="n">
        <v>0.0018392434</v>
      </c>
      <c r="CG65" s="98" t="n">
        <v>0.001803543</v>
      </c>
      <c r="CH65" s="98" t="n">
        <v>0.001768535</v>
      </c>
      <c r="CI65" s="98" t="n">
        <v>0.0017342061</v>
      </c>
      <c r="CJ65" s="98" t="n">
        <v>0.0017005431</v>
      </c>
      <c r="CK65" s="98" t="n">
        <v>0.0016675331</v>
      </c>
      <c r="CL65" s="98" t="n">
        <v>0.0016351634</v>
      </c>
      <c r="CM65" s="98" t="n">
        <v>0.0016034216</v>
      </c>
      <c r="CN65" s="98" t="n">
        <v>0.0015722956</v>
      </c>
      <c r="CO65" s="98" t="n">
        <v>0.0015417734</v>
      </c>
      <c r="CP65" s="98" t="n">
        <v>0.0015118433</v>
      </c>
      <c r="CQ65" s="98" t="n">
        <v>0.0014824938</v>
      </c>
      <c r="CR65" s="98" t="n">
        <v>0.0014537138</v>
      </c>
      <c r="CS65" s="98" t="n">
        <v>0.0014254921</v>
      </c>
      <c r="CT65" s="98" t="n">
        <v>0.001397818</v>
      </c>
      <c r="CU65" s="98" t="n">
        <v>0.0013706808</v>
      </c>
      <c r="CV65" s="98" t="n">
        <v>0.0013440701</v>
      </c>
      <c r="CW65" s="98" t="n">
        <v>0.0013179757</v>
      </c>
      <c r="CX65" s="98" t="n">
        <v>0.0012923876</v>
      </c>
      <c r="CY65" s="98" t="n">
        <v>0.001267296</v>
      </c>
      <c r="CZ65" s="98" t="n">
        <v>0.0012426913</v>
      </c>
      <c r="DA65" s="98" t="n">
        <v>0.001218564</v>
      </c>
      <c r="DB65" s="98" t="n">
        <v>0.0011949049</v>
      </c>
      <c r="DC65" s="98" t="n">
        <v>0.0011717049</v>
      </c>
      <c r="DD65" s="98" t="n">
        <v>0.0011489551</v>
      </c>
      <c r="DE65" s="98" t="n">
        <v>0.0011266467</v>
      </c>
      <c r="DF65" s="98" t="n">
        <v>0.0011047713</v>
      </c>
      <c r="DG65" s="98" t="n">
        <v>0.0010833204</v>
      </c>
      <c r="DH65" s="98" t="n">
        <v>0.0010622858</v>
      </c>
      <c r="DI65" s="98" t="n">
        <v>0.0010416594</v>
      </c>
      <c r="DJ65" s="98" t="n">
        <v>0.0010214333</v>
      </c>
      <c r="DK65" s="98" t="n">
        <v>0.0010015998</v>
      </c>
      <c r="DL65" s="98" t="n">
        <v>0.0009821512</v>
      </c>
      <c r="DM65" s="98" t="n">
        <v>0.00096308</v>
      </c>
      <c r="DN65" s="98" t="n">
        <v>0.0009443791</v>
      </c>
      <c r="DO65" s="98" t="n">
        <v>0.000926041</v>
      </c>
      <c r="DP65" s="98" t="n">
        <v>0.000908059</v>
      </c>
      <c r="DQ65" s="98" t="n">
        <v>0.0008904259</v>
      </c>
      <c r="DR65" s="98" t="n">
        <v>0.0008731351</v>
      </c>
      <c r="DS65" s="98" t="n">
        <v>0.0008561799</v>
      </c>
      <c r="DT65" s="98" t="n">
        <v>0.0008395539</v>
      </c>
      <c r="DU65" s="98" t="n">
        <v>0.0008232505</v>
      </c>
      <c r="DV65" s="98" t="n">
        <v>0.0008072637</v>
      </c>
      <c r="DW65" s="98" t="n">
        <v>0.0007915871</v>
      </c>
      <c r="DX65" s="98" t="n">
        <v>0.0007762149</v>
      </c>
      <c r="DY65" s="98" t="n">
        <v>0.0007611411</v>
      </c>
      <c r="DZ65" s="98" t="n">
        <v>0.0007463599</v>
      </c>
      <c r="EA65" s="98" t="n">
        <v>0.0007318656</v>
      </c>
      <c r="EB65" s="98" t="n">
        <v>0.0007176528</v>
      </c>
      <c r="EC65" s="98" t="n">
        <v>0.0007037158</v>
      </c>
      <c r="ED65" s="98" t="n">
        <v>0.0006900494</v>
      </c>
      <c r="EE65" s="98" t="n">
        <v>0.0006766484</v>
      </c>
      <c r="EF65" s="98" t="n">
        <v>0.0006635075</v>
      </c>
      <c r="EG65" s="98" t="n">
        <v>0.0006506217</v>
      </c>
      <c r="EH65" s="98" t="n">
        <v>0.0006379861</v>
      </c>
      <c r="EI65" s="98" t="n">
        <v>0.0006255958</v>
      </c>
      <c r="EJ65" s="98" t="n">
        <v>0.000613446</v>
      </c>
      <c r="EK65" s="98" t="n">
        <v>0.0006015322</v>
      </c>
      <c r="EL65" s="98" t="n">
        <v>0.0005898497</v>
      </c>
      <c r="EM65" s="98" t="n">
        <v>0.000578394</v>
      </c>
      <c r="EN65" s="98" t="n">
        <v>0.0005671607</v>
      </c>
      <c r="EO65" s="98" t="n">
        <v>0.0005561455</v>
      </c>
      <c r="EP65" s="98" t="n">
        <v>0.0005453442</v>
      </c>
      <c r="EQ65" s="98" t="n">
        <v>0.0005347526</v>
      </c>
      <c r="ER65" s="98" t="n">
        <v>0.0005243667</v>
      </c>
      <c r="ES65" s="98" t="n">
        <v>0.0005141825</v>
      </c>
      <c r="ET65" s="98" t="n">
        <v>0.0005041959</v>
      </c>
      <c r="EU65" s="98" t="n">
        <v>0.0004944033</v>
      </c>
      <c r="EV65" s="98" t="n">
        <v>0.0004848009</v>
      </c>
      <c r="EW65" s="98" t="n">
        <v>0.0004753849</v>
      </c>
      <c r="EX65" s="98" t="n">
        <v>0.0004661517</v>
      </c>
      <c r="EY65" s="98" t="n">
        <v>0.0004570979</v>
      </c>
      <c r="EZ65" s="98" t="n">
        <v>0.0004482198</v>
      </c>
      <c r="FA65" s="98" t="n">
        <v>0.0004395142</v>
      </c>
      <c r="FB65" s="98" t="n">
        <v>0.0004309776</v>
      </c>
      <c r="FC65" s="98" t="n">
        <v>0.0004226067</v>
      </c>
      <c r="FD65" s="98" t="n">
        <v>0.0004143984</v>
      </c>
      <c r="FE65" s="98" t="n">
        <v>0.0004063496</v>
      </c>
      <c r="FF65" s="98" t="n">
        <v>0.000398457</v>
      </c>
      <c r="FG65" s="98" t="n">
        <v>0.0003907177</v>
      </c>
      <c r="FH65" s="98" t="n">
        <v>0.0003831286</v>
      </c>
      <c r="FI65" s="98" t="n">
        <v>0.000375687</v>
      </c>
      <c r="FJ65" s="98" t="n">
        <v>0.0003683899</v>
      </c>
      <c r="FK65" s="98" t="n">
        <v>0.0003612344</v>
      </c>
      <c r="FL65" s="98" t="n">
        <v>0.000354218</v>
      </c>
      <c r="FM65" s="98" t="n">
        <v>0.0003473378</v>
      </c>
      <c r="FN65" s="98" t="n">
        <v>0.0003405912</v>
      </c>
      <c r="FO65" s="98" t="n">
        <v>0.0003339756</v>
      </c>
      <c r="FP65" s="98" t="n">
        <v>0.0003274885</v>
      </c>
      <c r="FQ65" s="98" t="n">
        <v>0.0003211274</v>
      </c>
    </row>
    <row r="66" customFormat="false" ht="15" hidden="false" customHeight="true" outlineLevel="0" collapsed="false">
      <c r="A66" s="97" t="n">
        <v>64</v>
      </c>
      <c r="B66" s="98" t="n">
        <v>0.0105767467</v>
      </c>
      <c r="C66" s="98" t="n">
        <v>0.010353379</v>
      </c>
      <c r="D66" s="98" t="n">
        <v>0.0099225958</v>
      </c>
      <c r="E66" s="98" t="n">
        <v>0.0096180789</v>
      </c>
      <c r="F66" s="98" t="n">
        <v>0.0093758415</v>
      </c>
      <c r="G66" s="98" t="n">
        <v>0.0091655876</v>
      </c>
      <c r="H66" s="98" t="n">
        <v>0.0089726988</v>
      </c>
      <c r="I66" s="98" t="n">
        <v>0.0087900415</v>
      </c>
      <c r="J66" s="98" t="n">
        <v>0.0086141028</v>
      </c>
      <c r="K66" s="98" t="n">
        <v>0.0084431332</v>
      </c>
      <c r="L66" s="98" t="n">
        <v>0.0082762454</v>
      </c>
      <c r="M66" s="98" t="n">
        <v>0.0081129742</v>
      </c>
      <c r="N66" s="98" t="n">
        <v>0.0079530617</v>
      </c>
      <c r="O66" s="98" t="n">
        <v>0.0077963519</v>
      </c>
      <c r="P66" s="98" t="n">
        <v>0.0076427394</v>
      </c>
      <c r="Q66" s="98" t="n">
        <v>0.0074921439</v>
      </c>
      <c r="R66" s="98" t="n">
        <v>0.0073444976</v>
      </c>
      <c r="S66" s="98" t="n">
        <v>0.0071997398</v>
      </c>
      <c r="T66" s="98" t="n">
        <v>0.0070578133</v>
      </c>
      <c r="U66" s="98" t="n">
        <v>0.0069186632</v>
      </c>
      <c r="V66" s="98" t="n">
        <v>0.0067822361</v>
      </c>
      <c r="W66" s="98" t="n">
        <v>0.00664848</v>
      </c>
      <c r="X66" s="98" t="n">
        <v>0.0065173437</v>
      </c>
      <c r="Y66" s="98" t="n">
        <v>0.0063887771</v>
      </c>
      <c r="Z66" s="98" t="n">
        <v>0.006262731</v>
      </c>
      <c r="AA66" s="98" t="n">
        <v>0.006139157</v>
      </c>
      <c r="AB66" s="98" t="n">
        <v>0.0060180075</v>
      </c>
      <c r="AC66" s="98" t="n">
        <v>0.0058992359</v>
      </c>
      <c r="AD66" s="98" t="n">
        <v>0.0057827964</v>
      </c>
      <c r="AE66" s="98" t="n">
        <v>0.0056686438</v>
      </c>
      <c r="AF66" s="98" t="n">
        <v>0.005556734</v>
      </c>
      <c r="AG66" s="98" t="n">
        <v>0.0054470236</v>
      </c>
      <c r="AH66" s="98" t="n">
        <v>0.0053394699</v>
      </c>
      <c r="AI66" s="98" t="n">
        <v>0.0052340312</v>
      </c>
      <c r="AJ66" s="98" t="n">
        <v>0.0051306663</v>
      </c>
      <c r="AK66" s="98" t="n">
        <v>0.0050293349</v>
      </c>
      <c r="AL66" s="98" t="n">
        <v>0.0049299976</v>
      </c>
      <c r="AM66" s="98" t="n">
        <v>0.0048326154</v>
      </c>
      <c r="AN66" s="98" t="n">
        <v>0.0047371503</v>
      </c>
      <c r="AO66" s="98" t="n">
        <v>0.0046435648</v>
      </c>
      <c r="AP66" s="98" t="n">
        <v>0.0045518224</v>
      </c>
      <c r="AQ66" s="98" t="n">
        <v>0.0044618871</v>
      </c>
      <c r="AR66" s="98" t="n">
        <v>0.0043737235</v>
      </c>
      <c r="AS66" s="98" t="n">
        <v>0.004287297</v>
      </c>
      <c r="AT66" s="98" t="n">
        <v>0.0042025736</v>
      </c>
      <c r="AU66" s="98" t="n">
        <v>0.0041195201</v>
      </c>
      <c r="AV66" s="98" t="n">
        <v>0.0040381038</v>
      </c>
      <c r="AW66" s="98" t="n">
        <v>0.0039582925</v>
      </c>
      <c r="AX66" s="98" t="n">
        <v>0.0038800549</v>
      </c>
      <c r="AY66" s="98" t="n">
        <v>0.00380336</v>
      </c>
      <c r="AZ66" s="98" t="n">
        <v>0.0037281778</v>
      </c>
      <c r="BA66" s="98" t="n">
        <v>0.0036544784</v>
      </c>
      <c r="BB66" s="98" t="n">
        <v>0.0035822328</v>
      </c>
      <c r="BC66" s="98" t="n">
        <v>0.0035114125</v>
      </c>
      <c r="BD66" s="98" t="n">
        <v>0.0034419895</v>
      </c>
      <c r="BE66" s="98" t="n">
        <v>0.0033739364</v>
      </c>
      <c r="BF66" s="98" t="n">
        <v>0.0033072262</v>
      </c>
      <c r="BG66" s="98" t="n">
        <v>0.0032418326</v>
      </c>
      <c r="BH66" s="98" t="n">
        <v>0.0031777297</v>
      </c>
      <c r="BI66" s="98" t="n">
        <v>0.0031148921</v>
      </c>
      <c r="BJ66" s="98" t="n">
        <v>0.0030532949</v>
      </c>
      <c r="BK66" s="98" t="n">
        <v>0.0029929138</v>
      </c>
      <c r="BL66" s="98" t="n">
        <v>0.0029337249</v>
      </c>
      <c r="BM66" s="98" t="n">
        <v>0.0028757047</v>
      </c>
      <c r="BN66" s="98" t="n">
        <v>0.0028188301</v>
      </c>
      <c r="BO66" s="98" t="n">
        <v>0.0027630787</v>
      </c>
      <c r="BP66" s="98" t="n">
        <v>0.0027084284</v>
      </c>
      <c r="BQ66" s="98" t="n">
        <v>0.0026548574</v>
      </c>
      <c r="BR66" s="98" t="n">
        <v>0.0026023446</v>
      </c>
      <c r="BS66" s="98" t="n">
        <v>0.002550869</v>
      </c>
      <c r="BT66" s="98" t="n">
        <v>0.0025004103</v>
      </c>
      <c r="BU66" s="98" t="n">
        <v>0.0024509484</v>
      </c>
      <c r="BV66" s="98" t="n">
        <v>0.0024024637</v>
      </c>
      <c r="BW66" s="98" t="n">
        <v>0.0023549369</v>
      </c>
      <c r="BX66" s="98" t="n">
        <v>0.0023083492</v>
      </c>
      <c r="BY66" s="98" t="n">
        <v>0.002262682</v>
      </c>
      <c r="BZ66" s="98" t="n">
        <v>0.0022179172</v>
      </c>
      <c r="CA66" s="98" t="n">
        <v>0.0021740371</v>
      </c>
      <c r="CB66" s="98" t="n">
        <v>0.0021310241</v>
      </c>
      <c r="CC66" s="98" t="n">
        <v>0.0020888612</v>
      </c>
      <c r="CD66" s="98" t="n">
        <v>0.0020475317</v>
      </c>
      <c r="CE66" s="98" t="n">
        <v>0.002007019</v>
      </c>
      <c r="CF66" s="98" t="n">
        <v>0.0019673071</v>
      </c>
      <c r="CG66" s="98" t="n">
        <v>0.0019283802</v>
      </c>
      <c r="CH66" s="98" t="n">
        <v>0.0018902227</v>
      </c>
      <c r="CI66" s="98" t="n">
        <v>0.0018528196</v>
      </c>
      <c r="CJ66" s="98" t="n">
        <v>0.0018161559</v>
      </c>
      <c r="CK66" s="98" t="n">
        <v>0.0017802171</v>
      </c>
      <c r="CL66" s="98" t="n">
        <v>0.0017449888</v>
      </c>
      <c r="CM66" s="98" t="n">
        <v>0.001710457</v>
      </c>
      <c r="CN66" s="98" t="n">
        <v>0.0016766079</v>
      </c>
      <c r="CO66" s="98" t="n">
        <v>0.0016434282</v>
      </c>
      <c r="CP66" s="98" t="n">
        <v>0.0016109046</v>
      </c>
      <c r="CQ66" s="98" t="n">
        <v>0.001579024</v>
      </c>
      <c r="CR66" s="98" t="n">
        <v>0.0015477739</v>
      </c>
      <c r="CS66" s="98" t="n">
        <v>0.0015171418</v>
      </c>
      <c r="CT66" s="98" t="n">
        <v>0.0014871155</v>
      </c>
      <c r="CU66" s="98" t="n">
        <v>0.001457683</v>
      </c>
      <c r="CV66" s="98" t="n">
        <v>0.0014288326</v>
      </c>
      <c r="CW66" s="98" t="n">
        <v>0.0014005528</v>
      </c>
      <c r="CX66" s="98" t="n">
        <v>0.0013728324</v>
      </c>
      <c r="CY66" s="98" t="n">
        <v>0.0013456602</v>
      </c>
      <c r="CZ66" s="98" t="n">
        <v>0.0013190255</v>
      </c>
      <c r="DA66" s="98" t="n">
        <v>0.0012929176</v>
      </c>
      <c r="DB66" s="98" t="n">
        <v>0.0012673261</v>
      </c>
      <c r="DC66" s="98" t="n">
        <v>0.0012422409</v>
      </c>
      <c r="DD66" s="98" t="n">
        <v>0.0012176519</v>
      </c>
      <c r="DE66" s="98" t="n">
        <v>0.0011935493</v>
      </c>
      <c r="DF66" s="98" t="n">
        <v>0.0011699235</v>
      </c>
      <c r="DG66" s="98" t="n">
        <v>0.0011467652</v>
      </c>
      <c r="DH66" s="98" t="n">
        <v>0.0011240649</v>
      </c>
      <c r="DI66" s="98" t="n">
        <v>0.0011018138</v>
      </c>
      <c r="DJ66" s="98" t="n">
        <v>0.0010800029</v>
      </c>
      <c r="DK66" s="98" t="n">
        <v>0.0010586236</v>
      </c>
      <c r="DL66" s="98" t="n">
        <v>0.0010376672</v>
      </c>
      <c r="DM66" s="98" t="n">
        <v>0.0010171255</v>
      </c>
      <c r="DN66" s="98" t="n">
        <v>0.0009969902</v>
      </c>
      <c r="DO66" s="98" t="n">
        <v>0.0009772533</v>
      </c>
      <c r="DP66" s="98" t="n">
        <v>0.000957907</v>
      </c>
      <c r="DQ66" s="98" t="n">
        <v>0.0009389434</v>
      </c>
      <c r="DR66" s="98" t="n">
        <v>0.0009203551</v>
      </c>
      <c r="DS66" s="98" t="n">
        <v>0.0009021347</v>
      </c>
      <c r="DT66" s="98" t="n">
        <v>0.0008842748</v>
      </c>
      <c r="DU66" s="98" t="n">
        <v>0.0008667683</v>
      </c>
      <c r="DV66" s="98" t="n">
        <v>0.0008496082</v>
      </c>
      <c r="DW66" s="98" t="n">
        <v>0.0008327878</v>
      </c>
      <c r="DX66" s="98" t="n">
        <v>0.0008163002</v>
      </c>
      <c r="DY66" s="98" t="n">
        <v>0.0008001389</v>
      </c>
      <c r="DZ66" s="98" t="n">
        <v>0.0007842974</v>
      </c>
      <c r="EA66" s="98" t="n">
        <v>0.0007687695</v>
      </c>
      <c r="EB66" s="98" t="n">
        <v>0.0007535489</v>
      </c>
      <c r="EC66" s="98" t="n">
        <v>0.0007386295</v>
      </c>
      <c r="ED66" s="98" t="n">
        <v>0.0007240054</v>
      </c>
      <c r="EE66" s="98" t="n">
        <v>0.0007096707</v>
      </c>
      <c r="EF66" s="98" t="n">
        <v>0.0006956197</v>
      </c>
      <c r="EG66" s="98" t="n">
        <v>0.0006818469</v>
      </c>
      <c r="EH66" s="98" t="n">
        <v>0.0006683466</v>
      </c>
      <c r="EI66" s="98" t="n">
        <v>0.0006551136</v>
      </c>
      <c r="EJ66" s="98" t="n">
        <v>0.0006421425</v>
      </c>
      <c r="EK66" s="98" t="n">
        <v>0.0006294281</v>
      </c>
      <c r="EL66" s="98" t="n">
        <v>0.0006169654</v>
      </c>
      <c r="EM66" s="98" t="n">
        <v>0.0006047494</v>
      </c>
      <c r="EN66" s="98" t="n">
        <v>0.0005927752</v>
      </c>
      <c r="EO66" s="98" t="n">
        <v>0.000581038</v>
      </c>
      <c r="EP66" s="98" t="n">
        <v>0.0005695332</v>
      </c>
      <c r="EQ66" s="98" t="n">
        <v>0.0005582561</v>
      </c>
      <c r="ER66" s="98" t="n">
        <v>0.0005472022</v>
      </c>
      <c r="ES66" s="98" t="n">
        <v>0.0005363671</v>
      </c>
      <c r="ET66" s="98" t="n">
        <v>0.0005257465</v>
      </c>
      <c r="EU66" s="98" t="n">
        <v>0.0005153362</v>
      </c>
      <c r="EV66" s="98" t="n">
        <v>0.000505132</v>
      </c>
      <c r="EW66" s="98" t="n">
        <v>0.0004951297</v>
      </c>
      <c r="EX66" s="98" t="n">
        <v>0.0004853255</v>
      </c>
      <c r="EY66" s="98" t="n">
        <v>0.0004757153</v>
      </c>
      <c r="EZ66" s="98" t="n">
        <v>0.0004662954</v>
      </c>
      <c r="FA66" s="98" t="n">
        <v>0.000457062</v>
      </c>
      <c r="FB66" s="98" t="n">
        <v>0.0004480114</v>
      </c>
      <c r="FC66" s="98" t="n">
        <v>0.00043914</v>
      </c>
      <c r="FD66" s="98" t="n">
        <v>0.0004304442</v>
      </c>
      <c r="FE66" s="98" t="n">
        <v>0.0004219205</v>
      </c>
      <c r="FF66" s="98" t="n">
        <v>0.0004135656</v>
      </c>
      <c r="FG66" s="98" t="n">
        <v>0.0004053762</v>
      </c>
      <c r="FH66" s="98" t="n">
        <v>0.0003973488</v>
      </c>
      <c r="FI66" s="98" t="n">
        <v>0.0003894804</v>
      </c>
      <c r="FJ66" s="98" t="n">
        <v>0.0003817678</v>
      </c>
      <c r="FK66" s="98" t="n">
        <v>0.0003742078</v>
      </c>
      <c r="FL66" s="98" t="n">
        <v>0.0003667976</v>
      </c>
      <c r="FM66" s="98" t="n">
        <v>0.000359534</v>
      </c>
      <c r="FN66" s="98" t="n">
        <v>0.0003524143</v>
      </c>
      <c r="FO66" s="98" t="n">
        <v>0.0003454355</v>
      </c>
      <c r="FP66" s="98" t="n">
        <v>0.0003385949</v>
      </c>
      <c r="FQ66" s="98" t="n">
        <v>0.0003318898</v>
      </c>
    </row>
    <row r="67" customFormat="false" ht="15" hidden="false" customHeight="true" outlineLevel="0" collapsed="false">
      <c r="A67" s="97" t="n">
        <v>65</v>
      </c>
      <c r="B67" s="98" t="n">
        <v>0.0118530117</v>
      </c>
      <c r="C67" s="98" t="n">
        <v>0.0115901117</v>
      </c>
      <c r="D67" s="98" t="n">
        <v>0.0110336004</v>
      </c>
      <c r="E67" s="98" t="n">
        <v>0.01065589</v>
      </c>
      <c r="F67" s="98" t="n">
        <v>0.0103654157</v>
      </c>
      <c r="G67" s="98" t="n">
        <v>0.0101192477</v>
      </c>
      <c r="H67" s="98" t="n">
        <v>0.009896779</v>
      </c>
      <c r="I67" s="98" t="n">
        <v>0.0096879801</v>
      </c>
      <c r="J67" s="98" t="n">
        <v>0.0094879184</v>
      </c>
      <c r="K67" s="98" t="n">
        <v>0.0092941385</v>
      </c>
      <c r="L67" s="98" t="n">
        <v>0.009105395</v>
      </c>
      <c r="M67" s="98" t="n">
        <v>0.008921035</v>
      </c>
      <c r="N67" s="98" t="n">
        <v>0.0087406972</v>
      </c>
      <c r="O67" s="98" t="n">
        <v>0.008564164</v>
      </c>
      <c r="P67" s="98" t="n">
        <v>0.0083912893</v>
      </c>
      <c r="Q67" s="98" t="n">
        <v>0.0082219634</v>
      </c>
      <c r="R67" s="98" t="n">
        <v>0.0080560948</v>
      </c>
      <c r="S67" s="98" t="n">
        <v>0.0078936027</v>
      </c>
      <c r="T67" s="98" t="n">
        <v>0.0077344117</v>
      </c>
      <c r="U67" s="98" t="n">
        <v>0.0075784504</v>
      </c>
      <c r="V67" s="98" t="n">
        <v>0.0074256502</v>
      </c>
      <c r="W67" s="98" t="n">
        <v>0.0072759444</v>
      </c>
      <c r="X67" s="98" t="n">
        <v>0.0071292683</v>
      </c>
      <c r="Y67" s="98" t="n">
        <v>0.0069855588</v>
      </c>
      <c r="Z67" s="98" t="n">
        <v>0.0068447544</v>
      </c>
      <c r="AA67" s="98" t="n">
        <v>0.0067067949</v>
      </c>
      <c r="AB67" s="98" t="n">
        <v>0.0065716218</v>
      </c>
      <c r="AC67" s="98" t="n">
        <v>0.0064391777</v>
      </c>
      <c r="AD67" s="98" t="n">
        <v>0.0063094065</v>
      </c>
      <c r="AE67" s="98" t="n">
        <v>0.0061822536</v>
      </c>
      <c r="AF67" s="98" t="n">
        <v>0.0060576653</v>
      </c>
      <c r="AG67" s="98" t="n">
        <v>0.0059355893</v>
      </c>
      <c r="AH67" s="98" t="n">
        <v>0.0058159744</v>
      </c>
      <c r="AI67" s="98" t="n">
        <v>0.0056987704</v>
      </c>
      <c r="AJ67" s="98" t="n">
        <v>0.0055839284</v>
      </c>
      <c r="AK67" s="98" t="n">
        <v>0.0054714004</v>
      </c>
      <c r="AL67" s="98" t="n">
        <v>0.0053611394</v>
      </c>
      <c r="AM67" s="98" t="n">
        <v>0.0052530995</v>
      </c>
      <c r="AN67" s="98" t="n">
        <v>0.0051472358</v>
      </c>
      <c r="AO67" s="98" t="n">
        <v>0.0050435041</v>
      </c>
      <c r="AP67" s="98" t="n">
        <v>0.0049418613</v>
      </c>
      <c r="AQ67" s="98" t="n">
        <v>0.0048422654</v>
      </c>
      <c r="AR67" s="98" t="n">
        <v>0.0047446748</v>
      </c>
      <c r="AS67" s="98" t="n">
        <v>0.0046490492</v>
      </c>
      <c r="AT67" s="98" t="n">
        <v>0.004555349</v>
      </c>
      <c r="AU67" s="98" t="n">
        <v>0.0044635352</v>
      </c>
      <c r="AV67" s="98" t="n">
        <v>0.0043735699</v>
      </c>
      <c r="AW67" s="98" t="n">
        <v>0.0042854158</v>
      </c>
      <c r="AX67" s="98" t="n">
        <v>0.0041990365</v>
      </c>
      <c r="AY67" s="98" t="n">
        <v>0.0041143961</v>
      </c>
      <c r="AZ67" s="98" t="n">
        <v>0.0040314598</v>
      </c>
      <c r="BA67" s="98" t="n">
        <v>0.0039501932</v>
      </c>
      <c r="BB67" s="98" t="n">
        <v>0.0038705626</v>
      </c>
      <c r="BC67" s="98" t="n">
        <v>0.0037925353</v>
      </c>
      <c r="BD67" s="98" t="n">
        <v>0.0037160789</v>
      </c>
      <c r="BE67" s="98" t="n">
        <v>0.0036411618</v>
      </c>
      <c r="BF67" s="98" t="n">
        <v>0.0035677531</v>
      </c>
      <c r="BG67" s="98" t="n">
        <v>0.0034958225</v>
      </c>
      <c r="BH67" s="98" t="n">
        <v>0.0034253402</v>
      </c>
      <c r="BI67" s="98" t="n">
        <v>0.0033562771</v>
      </c>
      <c r="BJ67" s="98" t="n">
        <v>0.0032886047</v>
      </c>
      <c r="BK67" s="98" t="n">
        <v>0.003222295</v>
      </c>
      <c r="BL67" s="98" t="n">
        <v>0.0031573206</v>
      </c>
      <c r="BM67" s="98" t="n">
        <v>0.0030936547</v>
      </c>
      <c r="BN67" s="98" t="n">
        <v>0.003031271</v>
      </c>
      <c r="BO67" s="98" t="n">
        <v>0.0029701437</v>
      </c>
      <c r="BP67" s="98" t="n">
        <v>0.0029102475</v>
      </c>
      <c r="BQ67" s="98" t="n">
        <v>0.0028515577</v>
      </c>
      <c r="BR67" s="98" t="n">
        <v>0.0027940501</v>
      </c>
      <c r="BS67" s="98" t="n">
        <v>0.0027377008</v>
      </c>
      <c r="BT67" s="98" t="n">
        <v>0.0026824866</v>
      </c>
      <c r="BU67" s="98" t="n">
        <v>0.0026283846</v>
      </c>
      <c r="BV67" s="98" t="n">
        <v>0.0025753726</v>
      </c>
      <c r="BW67" s="98" t="n">
        <v>0.0025234285</v>
      </c>
      <c r="BX67" s="98" t="n">
        <v>0.002472531</v>
      </c>
      <c r="BY67" s="98" t="n">
        <v>0.0024226589</v>
      </c>
      <c r="BZ67" s="98" t="n">
        <v>0.0023737917</v>
      </c>
      <c r="CA67" s="98" t="n">
        <v>0.0023259091</v>
      </c>
      <c r="CB67" s="98" t="n">
        <v>0.0022789914</v>
      </c>
      <c r="CC67" s="98" t="n">
        <v>0.002233019</v>
      </c>
      <c r="CD67" s="98" t="n">
        <v>0.0021879731</v>
      </c>
      <c r="CE67" s="98" t="n">
        <v>0.002143835</v>
      </c>
      <c r="CF67" s="98" t="n">
        <v>0.0021005864</v>
      </c>
      <c r="CG67" s="98" t="n">
        <v>0.0020582094</v>
      </c>
      <c r="CH67" s="98" t="n">
        <v>0.0020166865</v>
      </c>
      <c r="CI67" s="98" t="n">
        <v>0.0019760005</v>
      </c>
      <c r="CJ67" s="98" t="n">
        <v>0.0019361346</v>
      </c>
      <c r="CK67" s="98" t="n">
        <v>0.0018970722</v>
      </c>
      <c r="CL67" s="98" t="n">
        <v>0.0018587973</v>
      </c>
      <c r="CM67" s="98" t="n">
        <v>0.0018212939</v>
      </c>
      <c r="CN67" s="98" t="n">
        <v>0.0017845465</v>
      </c>
      <c r="CO67" s="98" t="n">
        <v>0.0017485399</v>
      </c>
      <c r="CP67" s="98" t="n">
        <v>0.0017132592</v>
      </c>
      <c r="CQ67" s="98" t="n">
        <v>0.0016786898</v>
      </c>
      <c r="CR67" s="98" t="n">
        <v>0.0016448174</v>
      </c>
      <c r="CS67" s="98" t="n">
        <v>0.0016116279</v>
      </c>
      <c r="CT67" s="98" t="n">
        <v>0.0015791076</v>
      </c>
      <c r="CU67" s="98" t="n">
        <v>0.001547243</v>
      </c>
      <c r="CV67" s="98" t="n">
        <v>0.0015160209</v>
      </c>
      <c r="CW67" s="98" t="n">
        <v>0.0014854284</v>
      </c>
      <c r="CX67" s="98" t="n">
        <v>0.0014554528</v>
      </c>
      <c r="CY67" s="98" t="n">
        <v>0.0014260817</v>
      </c>
      <c r="CZ67" s="98" t="n">
        <v>0.0013973029</v>
      </c>
      <c r="DA67" s="98" t="n">
        <v>0.0013691044</v>
      </c>
      <c r="DB67" s="98" t="n">
        <v>0.0013414747</v>
      </c>
      <c r="DC67" s="98" t="n">
        <v>0.0013144022</v>
      </c>
      <c r="DD67" s="98" t="n">
        <v>0.0012878757</v>
      </c>
      <c r="DE67" s="98" t="n">
        <v>0.0012618841</v>
      </c>
      <c r="DF67" s="98" t="n">
        <v>0.0012364169</v>
      </c>
      <c r="DG67" s="98" t="n">
        <v>0.0012114633</v>
      </c>
      <c r="DH67" s="98" t="n">
        <v>0.001187013</v>
      </c>
      <c r="DI67" s="98" t="n">
        <v>0.0011630559</v>
      </c>
      <c r="DJ67" s="98" t="n">
        <v>0.001139582</v>
      </c>
      <c r="DK67" s="98" t="n">
        <v>0.0011165817</v>
      </c>
      <c r="DL67" s="98" t="n">
        <v>0.0010940453</v>
      </c>
      <c r="DM67" s="98" t="n">
        <v>0.0010719635</v>
      </c>
      <c r="DN67" s="98" t="n">
        <v>0.0010503272</v>
      </c>
      <c r="DO67" s="98" t="n">
        <v>0.0010291274</v>
      </c>
      <c r="DP67" s="98" t="n">
        <v>0.0010083553</v>
      </c>
      <c r="DQ67" s="98" t="n">
        <v>0.0009880022</v>
      </c>
      <c r="DR67" s="98" t="n">
        <v>0.0009680597</v>
      </c>
      <c r="DS67" s="98" t="n">
        <v>0.0009485196</v>
      </c>
      <c r="DT67" s="98" t="n">
        <v>0.0009293737</v>
      </c>
      <c r="DU67" s="98" t="n">
        <v>0.0009106141</v>
      </c>
      <c r="DV67" s="98" t="n">
        <v>0.000892233</v>
      </c>
      <c r="DW67" s="98" t="n">
        <v>0.0008742228</v>
      </c>
      <c r="DX67" s="98" t="n">
        <v>0.0008565759</v>
      </c>
      <c r="DY67" s="98" t="n">
        <v>0.0008392852</v>
      </c>
      <c r="DZ67" s="98" t="n">
        <v>0.0008223433</v>
      </c>
      <c r="EA67" s="98" t="n">
        <v>0.0008057432</v>
      </c>
      <c r="EB67" s="98" t="n">
        <v>0.0007894782</v>
      </c>
      <c r="EC67" s="98" t="n">
        <v>0.0007735413</v>
      </c>
      <c r="ED67" s="98" t="n">
        <v>0.000757926</v>
      </c>
      <c r="EE67" s="98" t="n">
        <v>0.0007426258</v>
      </c>
      <c r="EF67" s="98" t="n">
        <v>0.0007276344</v>
      </c>
      <c r="EG67" s="98" t="n">
        <v>0.0007129455</v>
      </c>
      <c r="EH67" s="98" t="n">
        <v>0.000698553</v>
      </c>
      <c r="EI67" s="98" t="n">
        <v>0.000684451</v>
      </c>
      <c r="EJ67" s="98" t="n">
        <v>0.0006706336</v>
      </c>
      <c r="EK67" s="98" t="n">
        <v>0.000657095</v>
      </c>
      <c r="EL67" s="98" t="n">
        <v>0.0006438296</v>
      </c>
      <c r="EM67" s="98" t="n">
        <v>0.000630832</v>
      </c>
      <c r="EN67" s="98" t="n">
        <v>0.0006180966</v>
      </c>
      <c r="EO67" s="98" t="n">
        <v>0.0006056183</v>
      </c>
      <c r="EP67" s="98" t="n">
        <v>0.0005933918</v>
      </c>
      <c r="EQ67" s="98" t="n">
        <v>0.0005814121</v>
      </c>
      <c r="ER67" s="98" t="n">
        <v>0.0005696742</v>
      </c>
      <c r="ES67" s="98" t="n">
        <v>0.0005581732</v>
      </c>
      <c r="ET67" s="98" t="n">
        <v>0.0005469043</v>
      </c>
      <c r="EU67" s="98" t="n">
        <v>0.0005358629</v>
      </c>
      <c r="EV67" s="98" t="n">
        <v>0.0005250443</v>
      </c>
      <c r="EW67" s="98" t="n">
        <v>0.0005144441</v>
      </c>
      <c r="EX67" s="98" t="n">
        <v>0.0005040578</v>
      </c>
      <c r="EY67" s="98" t="n">
        <v>0.0004938812</v>
      </c>
      <c r="EZ67" s="98" t="n">
        <v>0.00048391</v>
      </c>
      <c r="FA67" s="98" t="n">
        <v>0.00047414</v>
      </c>
      <c r="FB67" s="98" t="n">
        <v>0.0004645673</v>
      </c>
      <c r="FC67" s="98" t="n">
        <v>0.0004551877</v>
      </c>
      <c r="FD67" s="98" t="n">
        <v>0.0004459975</v>
      </c>
      <c r="FE67" s="98" t="n">
        <v>0.0004369929</v>
      </c>
      <c r="FF67" s="98" t="n">
        <v>0.0004281699</v>
      </c>
      <c r="FG67" s="98" t="n">
        <v>0.0004195251</v>
      </c>
      <c r="FH67" s="98" t="n">
        <v>0.0004110548</v>
      </c>
      <c r="FI67" s="98" t="n">
        <v>0.0004027555</v>
      </c>
      <c r="FJ67" s="98" t="n">
        <v>0.0003946237</v>
      </c>
      <c r="FK67" s="98" t="n">
        <v>0.000386656</v>
      </c>
      <c r="FL67" s="98" t="n">
        <v>0.0003788492</v>
      </c>
      <c r="FM67" s="98" t="n">
        <v>0.0003712</v>
      </c>
      <c r="FN67" s="98" t="n">
        <v>0.0003637052</v>
      </c>
      <c r="FO67" s="98" t="n">
        <v>0.0003563617</v>
      </c>
      <c r="FP67" s="98" t="n">
        <v>0.0003491665</v>
      </c>
      <c r="FQ67" s="98" t="n">
        <v>0.0003421165</v>
      </c>
    </row>
    <row r="68" customFormat="false" ht="15" hidden="false" customHeight="true" outlineLevel="0" collapsed="false">
      <c r="A68" s="97" t="n">
        <v>66</v>
      </c>
      <c r="B68" s="98" t="n">
        <v>0.0129625485</v>
      </c>
      <c r="C68" s="98" t="n">
        <v>0.0126850541</v>
      </c>
      <c r="D68" s="98" t="n">
        <v>0.0121209412</v>
      </c>
      <c r="E68" s="98" t="n">
        <v>0.0117303026</v>
      </c>
      <c r="F68" s="98" t="n">
        <v>0.0114245959</v>
      </c>
      <c r="G68" s="98" t="n">
        <v>0.0111621046</v>
      </c>
      <c r="H68" s="98" t="n">
        <v>0.0109227657</v>
      </c>
      <c r="I68" s="98" t="n">
        <v>0.0106968181</v>
      </c>
      <c r="J68" s="98" t="n">
        <v>0.0104794744</v>
      </c>
      <c r="K68" s="98" t="n">
        <v>0.0102683659</v>
      </c>
      <c r="L68" s="98" t="n">
        <v>0.0100623045</v>
      </c>
      <c r="M68" s="98" t="n">
        <v>0.009860679</v>
      </c>
      <c r="N68" s="98" t="n">
        <v>0.0096631602</v>
      </c>
      <c r="O68" s="98" t="n">
        <v>0.009469557</v>
      </c>
      <c r="P68" s="98" t="n">
        <v>0.0092797455</v>
      </c>
      <c r="Q68" s="98" t="n">
        <v>0.0090936346</v>
      </c>
      <c r="R68" s="98" t="n">
        <v>0.0089111495</v>
      </c>
      <c r="S68" s="98" t="n">
        <v>0.0087322229</v>
      </c>
      <c r="T68" s="98" t="n">
        <v>0.0085567917</v>
      </c>
      <c r="U68" s="98" t="n">
        <v>0.0083847945</v>
      </c>
      <c r="V68" s="98" t="n">
        <v>0.0082161713</v>
      </c>
      <c r="W68" s="98" t="n">
        <v>0.0080508627</v>
      </c>
      <c r="X68" s="98" t="n">
        <v>0.0078888099</v>
      </c>
      <c r="Y68" s="98" t="n">
        <v>0.0077299547</v>
      </c>
      <c r="Z68" s="98" t="n">
        <v>0.0075742394</v>
      </c>
      <c r="AA68" s="98" t="n">
        <v>0.0074216069</v>
      </c>
      <c r="AB68" s="98" t="n">
        <v>0.0072720005</v>
      </c>
      <c r="AC68" s="98" t="n">
        <v>0.0071253645</v>
      </c>
      <c r="AD68" s="98" t="n">
        <v>0.0069816435</v>
      </c>
      <c r="AE68" s="98" t="n">
        <v>0.0068407831</v>
      </c>
      <c r="AF68" s="98" t="n">
        <v>0.0067027294</v>
      </c>
      <c r="AG68" s="98" t="n">
        <v>0.0065674292</v>
      </c>
      <c r="AH68" s="98" t="n">
        <v>0.0064348303</v>
      </c>
      <c r="AI68" s="98" t="n">
        <v>0.0063048811</v>
      </c>
      <c r="AJ68" s="98" t="n">
        <v>0.0061775308</v>
      </c>
      <c r="AK68" s="98" t="n">
        <v>0.0060527294</v>
      </c>
      <c r="AL68" s="98" t="n">
        <v>0.0059304277</v>
      </c>
      <c r="AM68" s="98" t="n">
        <v>0.0058105772</v>
      </c>
      <c r="AN68" s="98" t="n">
        <v>0.0056931304</v>
      </c>
      <c r="AO68" s="98" t="n">
        <v>0.0055780403</v>
      </c>
      <c r="AP68" s="98" t="n">
        <v>0.005465261</v>
      </c>
      <c r="AQ68" s="98" t="n">
        <v>0.0053547472</v>
      </c>
      <c r="AR68" s="98" t="n">
        <v>0.0052464545</v>
      </c>
      <c r="AS68" s="98" t="n">
        <v>0.0051403392</v>
      </c>
      <c r="AT68" s="98" t="n">
        <v>0.0050363585</v>
      </c>
      <c r="AU68" s="98" t="n">
        <v>0.0049344701</v>
      </c>
      <c r="AV68" s="98" t="n">
        <v>0.0048346328</v>
      </c>
      <c r="AW68" s="98" t="n">
        <v>0.004736806</v>
      </c>
      <c r="AX68" s="98" t="n">
        <v>0.0046409498</v>
      </c>
      <c r="AY68" s="98" t="n">
        <v>0.0045470251</v>
      </c>
      <c r="AZ68" s="98" t="n">
        <v>0.0044549936</v>
      </c>
      <c r="BA68" s="98" t="n">
        <v>0.0043648175</v>
      </c>
      <c r="BB68" s="98" t="n">
        <v>0.00427646</v>
      </c>
      <c r="BC68" s="98" t="n">
        <v>0.0041898848</v>
      </c>
      <c r="BD68" s="98" t="n">
        <v>0.0041050563</v>
      </c>
      <c r="BE68" s="98" t="n">
        <v>0.0040219396</v>
      </c>
      <c r="BF68" s="98" t="n">
        <v>0.0039405006</v>
      </c>
      <c r="BG68" s="98" t="n">
        <v>0.0038607058</v>
      </c>
      <c r="BH68" s="98" t="n">
        <v>0.0037825221</v>
      </c>
      <c r="BI68" s="98" t="n">
        <v>0.0037059174</v>
      </c>
      <c r="BJ68" s="98" t="n">
        <v>0.00363086</v>
      </c>
      <c r="BK68" s="98" t="n">
        <v>0.0035573189</v>
      </c>
      <c r="BL68" s="98" t="n">
        <v>0.0034852636</v>
      </c>
      <c r="BM68" s="98" t="n">
        <v>0.0034146645</v>
      </c>
      <c r="BN68" s="98" t="n">
        <v>0.0033454922</v>
      </c>
      <c r="BO68" s="98" t="n">
        <v>0.003277718</v>
      </c>
      <c r="BP68" s="98" t="n">
        <v>0.0032113139</v>
      </c>
      <c r="BQ68" s="98" t="n">
        <v>0.0031462524</v>
      </c>
      <c r="BR68" s="98" t="n">
        <v>0.0030825064</v>
      </c>
      <c r="BS68" s="98" t="n">
        <v>0.0030200495</v>
      </c>
      <c r="BT68" s="98" t="n">
        <v>0.0029588557</v>
      </c>
      <c r="BU68" s="98" t="n">
        <v>0.0028988996</v>
      </c>
      <c r="BV68" s="98" t="n">
        <v>0.0028401563</v>
      </c>
      <c r="BW68" s="98" t="n">
        <v>0.0027826014</v>
      </c>
      <c r="BX68" s="98" t="n">
        <v>0.0027262109</v>
      </c>
      <c r="BY68" s="98" t="n">
        <v>0.0026709613</v>
      </c>
      <c r="BZ68" s="98" t="n">
        <v>0.0026168298</v>
      </c>
      <c r="CA68" s="98" t="n">
        <v>0.0025637936</v>
      </c>
      <c r="CB68" s="98" t="n">
        <v>0.0025118308</v>
      </c>
      <c r="CC68" s="98" t="n">
        <v>0.0024609197</v>
      </c>
      <c r="CD68" s="98" t="n">
        <v>0.002411039</v>
      </c>
      <c r="CE68" s="98" t="n">
        <v>0.002362168</v>
      </c>
      <c r="CF68" s="98" t="n">
        <v>0.0023142864</v>
      </c>
      <c r="CG68" s="98" t="n">
        <v>0.002267374</v>
      </c>
      <c r="CH68" s="98" t="n">
        <v>0.0022214115</v>
      </c>
      <c r="CI68" s="98" t="n">
        <v>0.0021763795</v>
      </c>
      <c r="CJ68" s="98" t="n">
        <v>0.0021322594</v>
      </c>
      <c r="CK68" s="98" t="n">
        <v>0.0020890326</v>
      </c>
      <c r="CL68" s="98" t="n">
        <v>0.0020466812</v>
      </c>
      <c r="CM68" s="98" t="n">
        <v>0.0020051875</v>
      </c>
      <c r="CN68" s="98" t="n">
        <v>0.0019645341</v>
      </c>
      <c r="CO68" s="98" t="n">
        <v>0.0019247041</v>
      </c>
      <c r="CP68" s="98" t="n">
        <v>0.0018856807</v>
      </c>
      <c r="CQ68" s="98" t="n">
        <v>0.0018474478</v>
      </c>
      <c r="CR68" s="98" t="n">
        <v>0.0018099894</v>
      </c>
      <c r="CS68" s="98" t="n">
        <v>0.0017732897</v>
      </c>
      <c r="CT68" s="98" t="n">
        <v>0.0017373335</v>
      </c>
      <c r="CU68" s="98" t="n">
        <v>0.0017021057</v>
      </c>
      <c r="CV68" s="98" t="n">
        <v>0.0016675915</v>
      </c>
      <c r="CW68" s="98" t="n">
        <v>0.0016337767</v>
      </c>
      <c r="CX68" s="98" t="n">
        <v>0.0016006469</v>
      </c>
      <c r="CY68" s="98" t="n">
        <v>0.0015681884</v>
      </c>
      <c r="CZ68" s="98" t="n">
        <v>0.0015363876</v>
      </c>
      <c r="DA68" s="98" t="n">
        <v>0.0015052311</v>
      </c>
      <c r="DB68" s="98" t="n">
        <v>0.001474706</v>
      </c>
      <c r="DC68" s="98" t="n">
        <v>0.0014447995</v>
      </c>
      <c r="DD68" s="98" t="n">
        <v>0.001415499</v>
      </c>
      <c r="DE68" s="98" t="n">
        <v>0.0013867923</v>
      </c>
      <c r="DF68" s="98" t="n">
        <v>0.0013586674</v>
      </c>
      <c r="DG68" s="98" t="n">
        <v>0.0013311125</v>
      </c>
      <c r="DH68" s="98" t="n">
        <v>0.001304116</v>
      </c>
      <c r="DI68" s="98" t="n">
        <v>0.0012776667</v>
      </c>
      <c r="DJ68" s="98" t="n">
        <v>0.0012517535</v>
      </c>
      <c r="DK68" s="98" t="n">
        <v>0.0012263655</v>
      </c>
      <c r="DL68" s="98" t="n">
        <v>0.0012014921</v>
      </c>
      <c r="DM68" s="98" t="n">
        <v>0.0011771229</v>
      </c>
      <c r="DN68" s="98" t="n">
        <v>0.0011532477</v>
      </c>
      <c r="DO68" s="98" t="n">
        <v>0.0011298565</v>
      </c>
      <c r="DP68" s="98" t="n">
        <v>0.0011069394</v>
      </c>
      <c r="DQ68" s="98" t="n">
        <v>0.0010844869</v>
      </c>
      <c r="DR68" s="98" t="n">
        <v>0.0010624896</v>
      </c>
      <c r="DS68" s="98" t="n">
        <v>0.0010409382</v>
      </c>
      <c r="DT68" s="98" t="n">
        <v>0.0010198238</v>
      </c>
      <c r="DU68" s="98" t="n">
        <v>0.0009991374</v>
      </c>
      <c r="DV68" s="98" t="n">
        <v>0.0009788704</v>
      </c>
      <c r="DW68" s="98" t="n">
        <v>0.0009590143</v>
      </c>
      <c r="DX68" s="98" t="n">
        <v>0.0009395608</v>
      </c>
      <c r="DY68" s="98" t="n">
        <v>0.0009205018</v>
      </c>
      <c r="DZ68" s="98" t="n">
        <v>0.0009018291</v>
      </c>
      <c r="EA68" s="98" t="n">
        <v>0.0008835351</v>
      </c>
      <c r="EB68" s="98" t="n">
        <v>0.000865612</v>
      </c>
      <c r="EC68" s="98" t="n">
        <v>0.0008480524</v>
      </c>
      <c r="ED68" s="98" t="n">
        <v>0.0008308488</v>
      </c>
      <c r="EE68" s="98" t="n">
        <v>0.0008139941</v>
      </c>
      <c r="EF68" s="98" t="n">
        <v>0.0007974811</v>
      </c>
      <c r="EG68" s="98" t="n">
        <v>0.000781303</v>
      </c>
      <c r="EH68" s="98" t="n">
        <v>0.000765453</v>
      </c>
      <c r="EI68" s="98" t="n">
        <v>0.0007499244</v>
      </c>
      <c r="EJ68" s="98" t="n">
        <v>0.0007347107</v>
      </c>
      <c r="EK68" s="98" t="n">
        <v>0.0007198055</v>
      </c>
      <c r="EL68" s="98" t="n">
        <v>0.0007052026</v>
      </c>
      <c r="EM68" s="98" t="n">
        <v>0.0006908958</v>
      </c>
      <c r="EN68" s="98" t="n">
        <v>0.0006768793</v>
      </c>
      <c r="EO68" s="98" t="n">
        <v>0.0006631469</v>
      </c>
      <c r="EP68" s="98" t="n">
        <v>0.0006496931</v>
      </c>
      <c r="EQ68" s="98" t="n">
        <v>0.0006365121</v>
      </c>
      <c r="ER68" s="98" t="n">
        <v>0.0006235985</v>
      </c>
      <c r="ES68" s="98" t="n">
        <v>0.0006109468</v>
      </c>
      <c r="ET68" s="98" t="n">
        <v>0.0005985517</v>
      </c>
      <c r="EU68" s="98" t="n">
        <v>0.000586408</v>
      </c>
      <c r="EV68" s="98" t="n">
        <v>0.0005745106</v>
      </c>
      <c r="EW68" s="98" t="n">
        <v>0.0005628545</v>
      </c>
      <c r="EX68" s="98" t="n">
        <v>0.0005514348</v>
      </c>
      <c r="EY68" s="98" t="n">
        <v>0.0005402468</v>
      </c>
      <c r="EZ68" s="98" t="n">
        <v>0.0005292857</v>
      </c>
      <c r="FA68" s="98" t="n">
        <v>0.0005185469</v>
      </c>
      <c r="FB68" s="98" t="n">
        <v>0.000508026</v>
      </c>
      <c r="FC68" s="98" t="n">
        <v>0.0004977184</v>
      </c>
      <c r="FD68" s="98" t="n">
        <v>0.00048762</v>
      </c>
      <c r="FE68" s="98" t="n">
        <v>0.0004777264</v>
      </c>
      <c r="FF68" s="98" t="n">
        <v>0.0004680334</v>
      </c>
      <c r="FG68" s="98" t="n">
        <v>0.0004585371</v>
      </c>
      <c r="FH68" s="98" t="n">
        <v>0.0004492335</v>
      </c>
      <c r="FI68" s="98" t="n">
        <v>0.0004401185</v>
      </c>
      <c r="FJ68" s="98" t="n">
        <v>0.0004311885</v>
      </c>
      <c r="FK68" s="98" t="n">
        <v>0.0004224396</v>
      </c>
      <c r="FL68" s="98" t="n">
        <v>0.0004138682</v>
      </c>
      <c r="FM68" s="98" t="n">
        <v>0.0004054707</v>
      </c>
      <c r="FN68" s="98" t="n">
        <v>0.0003972435</v>
      </c>
      <c r="FO68" s="98" t="n">
        <v>0.0003891833</v>
      </c>
      <c r="FP68" s="98" t="n">
        <v>0.0003812865</v>
      </c>
      <c r="FQ68" s="98" t="n">
        <v>0.00037355</v>
      </c>
    </row>
    <row r="69" customFormat="false" ht="15" hidden="false" customHeight="true" outlineLevel="0" collapsed="false">
      <c r="A69" s="97" t="n">
        <v>67</v>
      </c>
      <c r="B69" s="98" t="n">
        <v>0.0142388496</v>
      </c>
      <c r="C69" s="98" t="n">
        <v>0.0139252032</v>
      </c>
      <c r="D69" s="98" t="n">
        <v>0.0132547545</v>
      </c>
      <c r="E69" s="98" t="n">
        <v>0.012800113</v>
      </c>
      <c r="F69" s="98" t="n">
        <v>0.0124504449</v>
      </c>
      <c r="G69" s="98" t="n">
        <v>0.0121538311</v>
      </c>
      <c r="H69" s="98" t="n">
        <v>0.0118853846</v>
      </c>
      <c r="I69" s="98" t="n">
        <v>0.0116330247</v>
      </c>
      <c r="J69" s="98" t="n">
        <v>0.0113908382</v>
      </c>
      <c r="K69" s="98" t="n">
        <v>0.0111559071</v>
      </c>
      <c r="L69" s="98" t="n">
        <v>0.0109267735</v>
      </c>
      <c r="M69" s="98" t="n">
        <v>0.0107026922</v>
      </c>
      <c r="N69" s="98" t="n">
        <v>0.0104832664</v>
      </c>
      <c r="O69" s="98" t="n">
        <v>0.010268269</v>
      </c>
      <c r="P69" s="98" t="n">
        <v>0.0100575557</v>
      </c>
      <c r="Q69" s="98" t="n">
        <v>0.0098510223</v>
      </c>
      <c r="R69" s="98" t="n">
        <v>0.0096485841</v>
      </c>
      <c r="S69" s="98" t="n">
        <v>0.0094501656</v>
      </c>
      <c r="T69" s="98" t="n">
        <v>0.009255696</v>
      </c>
      <c r="U69" s="98" t="n">
        <v>0.0090651065</v>
      </c>
      <c r="V69" s="98" t="n">
        <v>0.0088783295</v>
      </c>
      <c r="W69" s="98" t="n">
        <v>0.0086952982</v>
      </c>
      <c r="X69" s="98" t="n">
        <v>0.0085159462</v>
      </c>
      <c r="Y69" s="98" t="n">
        <v>0.0083402076</v>
      </c>
      <c r="Z69" s="98" t="n">
        <v>0.0081680168</v>
      </c>
      <c r="AA69" s="98" t="n">
        <v>0.007999309</v>
      </c>
      <c r="AB69" s="98" t="n">
        <v>0.0078340198</v>
      </c>
      <c r="AC69" s="98" t="n">
        <v>0.0076720855</v>
      </c>
      <c r="AD69" s="98" t="n">
        <v>0.0075134432</v>
      </c>
      <c r="AE69" s="98" t="n">
        <v>0.0073580304</v>
      </c>
      <c r="AF69" s="98" t="n">
        <v>0.0072057857</v>
      </c>
      <c r="AG69" s="98" t="n">
        <v>0.0070566482</v>
      </c>
      <c r="AH69" s="98" t="n">
        <v>0.0069105581</v>
      </c>
      <c r="AI69" s="98" t="n">
        <v>0.0067674563</v>
      </c>
      <c r="AJ69" s="98" t="n">
        <v>0.0066272845</v>
      </c>
      <c r="AK69" s="98" t="n">
        <v>0.0064899853</v>
      </c>
      <c r="AL69" s="98" t="n">
        <v>0.0063555025</v>
      </c>
      <c r="AM69" s="98" t="n">
        <v>0.0062237803</v>
      </c>
      <c r="AN69" s="98" t="n">
        <v>0.0060947641</v>
      </c>
      <c r="AO69" s="98" t="n">
        <v>0.0059684002</v>
      </c>
      <c r="AP69" s="98" t="n">
        <v>0.0058446357</v>
      </c>
      <c r="AQ69" s="98" t="n">
        <v>0.0057234187</v>
      </c>
      <c r="AR69" s="98" t="n">
        <v>0.0056046982</v>
      </c>
      <c r="AS69" s="98" t="n">
        <v>0.005488424</v>
      </c>
      <c r="AT69" s="98" t="n">
        <v>0.0053745469</v>
      </c>
      <c r="AU69" s="98" t="n">
        <v>0.0052630187</v>
      </c>
      <c r="AV69" s="98" t="n">
        <v>0.0051537918</v>
      </c>
      <c r="AW69" s="98" t="n">
        <v>0.0050468197</v>
      </c>
      <c r="AX69" s="98" t="n">
        <v>0.0049420566</v>
      </c>
      <c r="AY69" s="98" t="n">
        <v>0.0048394578</v>
      </c>
      <c r="AZ69" s="98" t="n">
        <v>0.0047389792</v>
      </c>
      <c r="BA69" s="98" t="n">
        <v>0.0046405777</v>
      </c>
      <c r="BB69" s="98" t="n">
        <v>0.0045442109</v>
      </c>
      <c r="BC69" s="98" t="n">
        <v>0.0044498373</v>
      </c>
      <c r="BD69" s="98" t="n">
        <v>0.0043574163</v>
      </c>
      <c r="BE69" s="98" t="n">
        <v>0.0042669079</v>
      </c>
      <c r="BF69" s="98" t="n">
        <v>0.0041782729</v>
      </c>
      <c r="BG69" s="98" t="n">
        <v>0.004091473</v>
      </c>
      <c r="BH69" s="98" t="n">
        <v>0.0040064705</v>
      </c>
      <c r="BI69" s="98" t="n">
        <v>0.0039232287</v>
      </c>
      <c r="BJ69" s="98" t="n">
        <v>0.0038417113</v>
      </c>
      <c r="BK69" s="98" t="n">
        <v>0.0037618829</v>
      </c>
      <c r="BL69" s="98" t="n">
        <v>0.0036837089</v>
      </c>
      <c r="BM69" s="98" t="n">
        <v>0.0036071552</v>
      </c>
      <c r="BN69" s="98" t="n">
        <v>0.0035321884</v>
      </c>
      <c r="BO69" s="98" t="n">
        <v>0.0034587758</v>
      </c>
      <c r="BP69" s="98" t="n">
        <v>0.0033868856</v>
      </c>
      <c r="BQ69" s="98" t="n">
        <v>0.0033164862</v>
      </c>
      <c r="BR69" s="98" t="n">
        <v>0.003247547</v>
      </c>
      <c r="BS69" s="98" t="n">
        <v>0.0031800379</v>
      </c>
      <c r="BT69" s="98" t="n">
        <v>0.0031139293</v>
      </c>
      <c r="BU69" s="98" t="n">
        <v>0.0030491923</v>
      </c>
      <c r="BV69" s="98" t="n">
        <v>0.0029857987</v>
      </c>
      <c r="BW69" s="98" t="n">
        <v>0.0029237206</v>
      </c>
      <c r="BX69" s="98" t="n">
        <v>0.0028629309</v>
      </c>
      <c r="BY69" s="98" t="n">
        <v>0.002803403</v>
      </c>
      <c r="BZ69" s="98" t="n">
        <v>0.0027451108</v>
      </c>
      <c r="CA69" s="98" t="n">
        <v>0.0026880288</v>
      </c>
      <c r="CB69" s="98" t="n">
        <v>0.0026321318</v>
      </c>
      <c r="CC69" s="98" t="n">
        <v>0.0025773955</v>
      </c>
      <c r="CD69" s="98" t="n">
        <v>0.0025237958</v>
      </c>
      <c r="CE69" s="98" t="n">
        <v>0.0024713091</v>
      </c>
      <c r="CF69" s="98" t="n">
        <v>0.0024199125</v>
      </c>
      <c r="CG69" s="98" t="n">
        <v>0.0023695834</v>
      </c>
      <c r="CH69" s="98" t="n">
        <v>0.0023202996</v>
      </c>
      <c r="CI69" s="98" t="n">
        <v>0.0022720396</v>
      </c>
      <c r="CJ69" s="98" t="n">
        <v>0.002224782</v>
      </c>
      <c r="CK69" s="98" t="n">
        <v>0.0021785062</v>
      </c>
      <c r="CL69" s="98" t="n">
        <v>0.0021331919</v>
      </c>
      <c r="CM69" s="98" t="n">
        <v>0.002088819</v>
      </c>
      <c r="CN69" s="98" t="n">
        <v>0.0020453681</v>
      </c>
      <c r="CO69" s="98" t="n">
        <v>0.0020028201</v>
      </c>
      <c r="CP69" s="98" t="n">
        <v>0.0019611562</v>
      </c>
      <c r="CQ69" s="98" t="n">
        <v>0.0019203581</v>
      </c>
      <c r="CR69" s="98" t="n">
        <v>0.0018804079</v>
      </c>
      <c r="CS69" s="98" t="n">
        <v>0.001841288</v>
      </c>
      <c r="CT69" s="98" t="n">
        <v>0.0018029812</v>
      </c>
      <c r="CU69" s="98" t="n">
        <v>0.0017654706</v>
      </c>
      <c r="CV69" s="98" t="n">
        <v>0.0017287396</v>
      </c>
      <c r="CW69" s="98" t="n">
        <v>0.0016927722</v>
      </c>
      <c r="CX69" s="98" t="n">
        <v>0.0016575524</v>
      </c>
      <c r="CY69" s="98" t="n">
        <v>0.0016230648</v>
      </c>
      <c r="CZ69" s="98" t="n">
        <v>0.0015892942</v>
      </c>
      <c r="DA69" s="98" t="n">
        <v>0.0015562256</v>
      </c>
      <c r="DB69" s="98" t="n">
        <v>0.0015238446</v>
      </c>
      <c r="DC69" s="98" t="n">
        <v>0.0014921368</v>
      </c>
      <c r="DD69" s="98" t="n">
        <v>0.0014610883</v>
      </c>
      <c r="DE69" s="98" t="n">
        <v>0.0014306853</v>
      </c>
      <c r="DF69" s="98" t="n">
        <v>0.0014009145</v>
      </c>
      <c r="DG69" s="98" t="n">
        <v>0.0013717628</v>
      </c>
      <c r="DH69" s="98" t="n">
        <v>0.0013432173</v>
      </c>
      <c r="DI69" s="98" t="n">
        <v>0.0013152654</v>
      </c>
      <c r="DJ69" s="98" t="n">
        <v>0.0012878948</v>
      </c>
      <c r="DK69" s="98" t="n">
        <v>0.0012610934</v>
      </c>
      <c r="DL69" s="98" t="n">
        <v>0.0012348494</v>
      </c>
      <c r="DM69" s="98" t="n">
        <v>0.0012091512</v>
      </c>
      <c r="DN69" s="98" t="n">
        <v>0.0011839875</v>
      </c>
      <c r="DO69" s="98" t="n">
        <v>0.0011593471</v>
      </c>
      <c r="DP69" s="98" t="n">
        <v>0.0011352193</v>
      </c>
      <c r="DQ69" s="98" t="n">
        <v>0.0011115933</v>
      </c>
      <c r="DR69" s="98" t="n">
        <v>0.0010884588</v>
      </c>
      <c r="DS69" s="98" t="n">
        <v>0.0010658054</v>
      </c>
      <c r="DT69" s="98" t="n">
        <v>0.0010436233</v>
      </c>
      <c r="DU69" s="98" t="n">
        <v>0.0010219026</v>
      </c>
      <c r="DV69" s="98" t="n">
        <v>0.0010006337</v>
      </c>
      <c r="DW69" s="98" t="n">
        <v>0.0009798073</v>
      </c>
      <c r="DX69" s="98" t="n">
        <v>0.0009594142</v>
      </c>
      <c r="DY69" s="98" t="n">
        <v>0.0009394453</v>
      </c>
      <c r="DZ69" s="98" t="n">
        <v>0.0009198918</v>
      </c>
      <c r="EA69" s="98" t="n">
        <v>0.0009007451</v>
      </c>
      <c r="EB69" s="98" t="n">
        <v>0.0008819968</v>
      </c>
      <c r="EC69" s="98" t="n">
        <v>0.0008636385</v>
      </c>
      <c r="ED69" s="98" t="n">
        <v>0.0008456622</v>
      </c>
      <c r="EE69" s="98" t="n">
        <v>0.0008280599</v>
      </c>
      <c r="EF69" s="98" t="n">
        <v>0.0008108238</v>
      </c>
      <c r="EG69" s="98" t="n">
        <v>0.0007939464</v>
      </c>
      <c r="EH69" s="98" t="n">
        <v>0.0007774201</v>
      </c>
      <c r="EI69" s="98" t="n">
        <v>0.0007612377</v>
      </c>
      <c r="EJ69" s="98" t="n">
        <v>0.0007453921</v>
      </c>
      <c r="EK69" s="98" t="n">
        <v>0.0007298761</v>
      </c>
      <c r="EL69" s="98" t="n">
        <v>0.000714683</v>
      </c>
      <c r="EM69" s="98" t="n">
        <v>0.000699806</v>
      </c>
      <c r="EN69" s="98" t="n">
        <v>0.0006852387</v>
      </c>
      <c r="EO69" s="98" t="n">
        <v>0.0006709744</v>
      </c>
      <c r="EP69" s="98" t="n">
        <v>0.000657007</v>
      </c>
      <c r="EQ69" s="98" t="n">
        <v>0.0006433303</v>
      </c>
      <c r="ER69" s="98" t="n">
        <v>0.0006299381</v>
      </c>
      <c r="ES69" s="98" t="n">
        <v>0.0006168247</v>
      </c>
      <c r="ET69" s="98" t="n">
        <v>0.0006039842</v>
      </c>
      <c r="EU69" s="98" t="n">
        <v>0.0005914108</v>
      </c>
      <c r="EV69" s="98" t="n">
        <v>0.0005790992</v>
      </c>
      <c r="EW69" s="98" t="n">
        <v>0.0005670438</v>
      </c>
      <c r="EX69" s="98" t="n">
        <v>0.0005552392</v>
      </c>
      <c r="EY69" s="98" t="n">
        <v>0.0005436804</v>
      </c>
      <c r="EZ69" s="98" t="n">
        <v>0.0005323621</v>
      </c>
      <c r="FA69" s="98" t="n">
        <v>0.0005212794</v>
      </c>
      <c r="FB69" s="98" t="n">
        <v>0.0005104273</v>
      </c>
      <c r="FC69" s="98" t="n">
        <v>0.0004998011</v>
      </c>
      <c r="FD69" s="98" t="n">
        <v>0.0004893961</v>
      </c>
      <c r="FE69" s="98" t="n">
        <v>0.0004792076</v>
      </c>
      <c r="FF69" s="98" t="n">
        <v>0.0004692312</v>
      </c>
      <c r="FG69" s="98" t="n">
        <v>0.0004594624</v>
      </c>
      <c r="FH69" s="98" t="n">
        <v>0.000449897</v>
      </c>
      <c r="FI69" s="98" t="n">
        <v>0.0004405306</v>
      </c>
      <c r="FJ69" s="98" t="n">
        <v>0.0004313592</v>
      </c>
      <c r="FK69" s="98" t="n">
        <v>0.0004223788</v>
      </c>
      <c r="FL69" s="98" t="n">
        <v>0.0004135852</v>
      </c>
      <c r="FM69" s="98" t="n">
        <v>0.0004049747</v>
      </c>
      <c r="FN69" s="98" t="n">
        <v>0.0003965434</v>
      </c>
      <c r="FO69" s="98" t="n">
        <v>0.0003882876</v>
      </c>
      <c r="FP69" s="98" t="n">
        <v>0.0003802036</v>
      </c>
      <c r="FQ69" s="98" t="n">
        <v>0.0003722879</v>
      </c>
    </row>
    <row r="70" customFormat="false" ht="15" hidden="false" customHeight="true" outlineLevel="0" collapsed="false">
      <c r="A70" s="97" t="n">
        <v>68</v>
      </c>
      <c r="B70" s="98" t="n">
        <v>0.0157435232</v>
      </c>
      <c r="C70" s="98" t="n">
        <v>0.015397313</v>
      </c>
      <c r="D70" s="98" t="n">
        <v>0.0146532187</v>
      </c>
      <c r="E70" s="98" t="n">
        <v>0.0141493286</v>
      </c>
      <c r="F70" s="98" t="n">
        <v>0.0137621571</v>
      </c>
      <c r="G70" s="98" t="n">
        <v>0.013433883</v>
      </c>
      <c r="H70" s="98" t="n">
        <v>0.0131368031</v>
      </c>
      <c r="I70" s="98" t="n">
        <v>0.0128574789</v>
      </c>
      <c r="J70" s="98" t="n">
        <v>0.0125893411</v>
      </c>
      <c r="K70" s="98" t="n">
        <v>0.012329155</v>
      </c>
      <c r="L70" s="98" t="n">
        <v>0.0120753109</v>
      </c>
      <c r="M70" s="98" t="n">
        <v>0.0118269919</v>
      </c>
      <c r="N70" s="98" t="n">
        <v>0.0115837675</v>
      </c>
      <c r="O70" s="98" t="n">
        <v>0.0113453955</v>
      </c>
      <c r="P70" s="98" t="n">
        <v>0.0111117245</v>
      </c>
      <c r="Q70" s="98" t="n">
        <v>0.010882647</v>
      </c>
      <c r="R70" s="98" t="n">
        <v>0.0106580763</v>
      </c>
      <c r="S70" s="98" t="n">
        <v>0.0104379351</v>
      </c>
      <c r="T70" s="98" t="n">
        <v>0.0102221506</v>
      </c>
      <c r="U70" s="98" t="n">
        <v>0.0100106517</v>
      </c>
      <c r="V70" s="98" t="n">
        <v>0.0098033679</v>
      </c>
      <c r="W70" s="98" t="n">
        <v>0.0096002292</v>
      </c>
      <c r="X70" s="98" t="n">
        <v>0.0094011654</v>
      </c>
      <c r="Y70" s="98" t="n">
        <v>0.0092061065</v>
      </c>
      <c r="Z70" s="98" t="n">
        <v>0.0090149826</v>
      </c>
      <c r="AA70" s="98" t="n">
        <v>0.0088277241</v>
      </c>
      <c r="AB70" s="98" t="n">
        <v>0.0086442616</v>
      </c>
      <c r="AC70" s="98" t="n">
        <v>0.0084645263</v>
      </c>
      <c r="AD70" s="98" t="n">
        <v>0.0082884497</v>
      </c>
      <c r="AE70" s="98" t="n">
        <v>0.0081159641</v>
      </c>
      <c r="AF70" s="98" t="n">
        <v>0.0079470023</v>
      </c>
      <c r="AG70" s="98" t="n">
        <v>0.0077814979</v>
      </c>
      <c r="AH70" s="98" t="n">
        <v>0.007619385</v>
      </c>
      <c r="AI70" s="98" t="n">
        <v>0.0074605988</v>
      </c>
      <c r="AJ70" s="98" t="n">
        <v>0.0073050752</v>
      </c>
      <c r="AK70" s="98" t="n">
        <v>0.0071527509</v>
      </c>
      <c r="AL70" s="98" t="n">
        <v>0.0070035636</v>
      </c>
      <c r="AM70" s="98" t="n">
        <v>0.0068574518</v>
      </c>
      <c r="AN70" s="98" t="n">
        <v>0.006714355</v>
      </c>
      <c r="AO70" s="98" t="n">
        <v>0.0065742136</v>
      </c>
      <c r="AP70" s="98" t="n">
        <v>0.006436969</v>
      </c>
      <c r="AQ70" s="98" t="n">
        <v>0.0063025635</v>
      </c>
      <c r="AR70" s="98" t="n">
        <v>0.0061709404</v>
      </c>
      <c r="AS70" s="98" t="n">
        <v>0.0060420439</v>
      </c>
      <c r="AT70" s="98" t="n">
        <v>0.0059158191</v>
      </c>
      <c r="AU70" s="98" t="n">
        <v>0.0057922123</v>
      </c>
      <c r="AV70" s="98" t="n">
        <v>0.0056711706</v>
      </c>
      <c r="AW70" s="98" t="n">
        <v>0.0055526419</v>
      </c>
      <c r="AX70" s="98" t="n">
        <v>0.0054365754</v>
      </c>
      <c r="AY70" s="98" t="n">
        <v>0.0053229209</v>
      </c>
      <c r="AZ70" s="98" t="n">
        <v>0.0052116293</v>
      </c>
      <c r="BA70" s="98" t="n">
        <v>0.0051026525</v>
      </c>
      <c r="BB70" s="98" t="n">
        <v>0.0049959431</v>
      </c>
      <c r="BC70" s="98" t="n">
        <v>0.0048914547</v>
      </c>
      <c r="BD70" s="98" t="n">
        <v>0.0047891417</v>
      </c>
      <c r="BE70" s="98" t="n">
        <v>0.0046889597</v>
      </c>
      <c r="BF70" s="98" t="n">
        <v>0.0045908647</v>
      </c>
      <c r="BG70" s="98" t="n">
        <v>0.0044948139</v>
      </c>
      <c r="BH70" s="98" t="n">
        <v>0.0044007652</v>
      </c>
      <c r="BI70" s="98" t="n">
        <v>0.0043086773</v>
      </c>
      <c r="BJ70" s="98" t="n">
        <v>0.0042185097</v>
      </c>
      <c r="BK70" s="98" t="n">
        <v>0.004130223</v>
      </c>
      <c r="BL70" s="98" t="n">
        <v>0.0040437781</v>
      </c>
      <c r="BM70" s="98" t="n">
        <v>0.0039591371</v>
      </c>
      <c r="BN70" s="98" t="n">
        <v>0.0038762626</v>
      </c>
      <c r="BO70" s="98" t="n">
        <v>0.003795118</v>
      </c>
      <c r="BP70" s="98" t="n">
        <v>0.0037156676</v>
      </c>
      <c r="BQ70" s="98" t="n">
        <v>0.0036378762</v>
      </c>
      <c r="BR70" s="98" t="n">
        <v>0.0035617093</v>
      </c>
      <c r="BS70" s="98" t="n">
        <v>0.0034871334</v>
      </c>
      <c r="BT70" s="98" t="n">
        <v>0.0034141154</v>
      </c>
      <c r="BU70" s="98" t="n">
        <v>0.003342623</v>
      </c>
      <c r="BV70" s="98" t="n">
        <v>0.0032726244</v>
      </c>
      <c r="BW70" s="98" t="n">
        <v>0.0032040886</v>
      </c>
      <c r="BX70" s="98" t="n">
        <v>0.0031369853</v>
      </c>
      <c r="BY70" s="98" t="n">
        <v>0.0030712845</v>
      </c>
      <c r="BZ70" s="98" t="n">
        <v>0.0030069573</v>
      </c>
      <c r="CA70" s="98" t="n">
        <v>0.0029439749</v>
      </c>
      <c r="CB70" s="98" t="n">
        <v>0.0028823094</v>
      </c>
      <c r="CC70" s="98" t="n">
        <v>0.0028219333</v>
      </c>
      <c r="CD70" s="98" t="n">
        <v>0.0027628199</v>
      </c>
      <c r="CE70" s="98" t="n">
        <v>0.0027049428</v>
      </c>
      <c r="CF70" s="98" t="n">
        <v>0.0026482762</v>
      </c>
      <c r="CG70" s="98" t="n">
        <v>0.002592795</v>
      </c>
      <c r="CH70" s="98" t="n">
        <v>0.0025384744</v>
      </c>
      <c r="CI70" s="98" t="n">
        <v>0.0024852903</v>
      </c>
      <c r="CJ70" s="98" t="n">
        <v>0.0024332189</v>
      </c>
      <c r="CK70" s="98" t="n">
        <v>0.0023822369</v>
      </c>
      <c r="CL70" s="98" t="n">
        <v>0.0023323218</v>
      </c>
      <c r="CM70" s="98" t="n">
        <v>0.0022834513</v>
      </c>
      <c r="CN70" s="98" t="n">
        <v>0.0022356035</v>
      </c>
      <c r="CO70" s="98" t="n">
        <v>0.002188757</v>
      </c>
      <c r="CP70" s="98" t="n">
        <v>0.0021428911</v>
      </c>
      <c r="CQ70" s="98" t="n">
        <v>0.0020979852</v>
      </c>
      <c r="CR70" s="98" t="n">
        <v>0.0020540193</v>
      </c>
      <c r="CS70" s="98" t="n">
        <v>0.0020109738</v>
      </c>
      <c r="CT70" s="98" t="n">
        <v>0.0019688294</v>
      </c>
      <c r="CU70" s="98" t="n">
        <v>0.0019275673</v>
      </c>
      <c r="CV70" s="98" t="n">
        <v>0.0018871691</v>
      </c>
      <c r="CW70" s="98" t="n">
        <v>0.0018476167</v>
      </c>
      <c r="CX70" s="98" t="n">
        <v>0.0018088925</v>
      </c>
      <c r="CY70" s="98" t="n">
        <v>0.0017709792</v>
      </c>
      <c r="CZ70" s="98" t="n">
        <v>0.0017338597</v>
      </c>
      <c r="DA70" s="98" t="n">
        <v>0.0016975176</v>
      </c>
      <c r="DB70" s="98" t="n">
        <v>0.0016619366</v>
      </c>
      <c r="DC70" s="98" t="n">
        <v>0.0016271007</v>
      </c>
      <c r="DD70" s="98" t="n">
        <v>0.0015929944</v>
      </c>
      <c r="DE70" s="98" t="n">
        <v>0.0015596025</v>
      </c>
      <c r="DF70" s="98" t="n">
        <v>0.00152691</v>
      </c>
      <c r="DG70" s="98" t="n">
        <v>0.0014949022</v>
      </c>
      <c r="DH70" s="98" t="n">
        <v>0.0014635649</v>
      </c>
      <c r="DI70" s="98" t="n">
        <v>0.001432884</v>
      </c>
      <c r="DJ70" s="98" t="n">
        <v>0.0014028458</v>
      </c>
      <c r="DK70" s="98" t="n">
        <v>0.0013734369</v>
      </c>
      <c r="DL70" s="98" t="n">
        <v>0.001344644</v>
      </c>
      <c r="DM70" s="98" t="n">
        <v>0.0013164544</v>
      </c>
      <c r="DN70" s="98" t="n">
        <v>0.0012888554</v>
      </c>
      <c r="DO70" s="98" t="n">
        <v>0.0012618346</v>
      </c>
      <c r="DP70" s="98" t="n">
        <v>0.0012353799</v>
      </c>
      <c r="DQ70" s="98" t="n">
        <v>0.0012094795</v>
      </c>
      <c r="DR70" s="98" t="n">
        <v>0.0011841218</v>
      </c>
      <c r="DS70" s="98" t="n">
        <v>0.0011592955</v>
      </c>
      <c r="DT70" s="98" t="n">
        <v>0.0011349893</v>
      </c>
      <c r="DU70" s="98" t="n">
        <v>0.0011111925</v>
      </c>
      <c r="DV70" s="98" t="n">
        <v>0.0010878943</v>
      </c>
      <c r="DW70" s="98" t="n">
        <v>0.0010650843</v>
      </c>
      <c r="DX70" s="98" t="n">
        <v>0.0010427524</v>
      </c>
      <c r="DY70" s="98" t="n">
        <v>0.0010208885</v>
      </c>
      <c r="DZ70" s="98" t="n">
        <v>0.0009994827</v>
      </c>
      <c r="EA70" s="98" t="n">
        <v>0.0009785256</v>
      </c>
      <c r="EB70" s="98" t="n">
        <v>0.0009580077</v>
      </c>
      <c r="EC70" s="98" t="n">
        <v>0.0009379198</v>
      </c>
      <c r="ED70" s="98" t="n">
        <v>0.0009182529</v>
      </c>
      <c r="EE70" s="98" t="n">
        <v>0.0008989982</v>
      </c>
      <c r="EF70" s="98" t="n">
        <v>0.0008801471</v>
      </c>
      <c r="EG70" s="98" t="n">
        <v>0.0008616911</v>
      </c>
      <c r="EH70" s="98" t="n">
        <v>0.0008436219</v>
      </c>
      <c r="EI70" s="98" t="n">
        <v>0.0008259315</v>
      </c>
      <c r="EJ70" s="98" t="n">
        <v>0.0008086119</v>
      </c>
      <c r="EK70" s="98" t="n">
        <v>0.0007916553</v>
      </c>
      <c r="EL70" s="98" t="n">
        <v>0.0007750542</v>
      </c>
      <c r="EM70" s="98" t="n">
        <v>0.0007588011</v>
      </c>
      <c r="EN70" s="98" t="n">
        <v>0.0007428887</v>
      </c>
      <c r="EO70" s="98" t="n">
        <v>0.0007273098</v>
      </c>
      <c r="EP70" s="98" t="n">
        <v>0.0007120576</v>
      </c>
      <c r="EQ70" s="98" t="n">
        <v>0.000697125</v>
      </c>
      <c r="ER70" s="98" t="n">
        <v>0.0006825056</v>
      </c>
      <c r="ES70" s="98" t="n">
        <v>0.0006681926</v>
      </c>
      <c r="ET70" s="98" t="n">
        <v>0.0006541796</v>
      </c>
      <c r="EU70" s="98" t="n">
        <v>0.0006404605</v>
      </c>
      <c r="EV70" s="98" t="n">
        <v>0.0006270289</v>
      </c>
      <c r="EW70" s="98" t="n">
        <v>0.000613879</v>
      </c>
      <c r="EX70" s="98" t="n">
        <v>0.0006010047</v>
      </c>
      <c r="EY70" s="98" t="n">
        <v>0.0005884004</v>
      </c>
      <c r="EZ70" s="98" t="n">
        <v>0.0005760603</v>
      </c>
      <c r="FA70" s="98" t="n">
        <v>0.000563979</v>
      </c>
      <c r="FB70" s="98" t="n">
        <v>0.0005521509</v>
      </c>
      <c r="FC70" s="98" t="n">
        <v>0.0005405709</v>
      </c>
      <c r="FD70" s="98" t="n">
        <v>0.0005292336</v>
      </c>
      <c r="FE70" s="98" t="n">
        <v>0.0005181341</v>
      </c>
      <c r="FF70" s="98" t="n">
        <v>0.0005072673</v>
      </c>
      <c r="FG70" s="98" t="n">
        <v>0.0004966284</v>
      </c>
      <c r="FH70" s="98" t="n">
        <v>0.0004862125</v>
      </c>
      <c r="FI70" s="98" t="n">
        <v>0.000476015</v>
      </c>
      <c r="FJ70" s="98" t="n">
        <v>0.0004660314</v>
      </c>
      <c r="FK70" s="98" t="n">
        <v>0.0004562571</v>
      </c>
      <c r="FL70" s="98" t="n">
        <v>0.0004466877</v>
      </c>
      <c r="FM70" s="98" t="n">
        <v>0.000437319</v>
      </c>
      <c r="FN70" s="98" t="n">
        <v>0.0004281468</v>
      </c>
      <c r="FO70" s="98" t="n">
        <v>0.0004191669</v>
      </c>
      <c r="FP70" s="98" t="n">
        <v>0.0004103753</v>
      </c>
      <c r="FQ70" s="98" t="n">
        <v>0.0004017681</v>
      </c>
    </row>
    <row r="71" customFormat="false" ht="15" hidden="false" customHeight="true" outlineLevel="0" collapsed="false">
      <c r="A71" s="97" t="n">
        <v>69</v>
      </c>
      <c r="B71" s="98" t="n">
        <v>0.0172903939</v>
      </c>
      <c r="C71" s="98" t="n">
        <v>0.0169211812</v>
      </c>
      <c r="D71" s="98" t="n">
        <v>0.0161428128</v>
      </c>
      <c r="E71" s="98" t="n">
        <v>0.0156097047</v>
      </c>
      <c r="F71" s="98" t="n">
        <v>0.0151958814</v>
      </c>
      <c r="G71" s="98" t="n">
        <v>0.0148421832</v>
      </c>
      <c r="H71" s="98" t="n">
        <v>0.0145202427</v>
      </c>
      <c r="I71" s="98" t="n">
        <v>0.0142163146</v>
      </c>
      <c r="J71" s="98" t="n">
        <v>0.0139237028</v>
      </c>
      <c r="K71" s="98" t="n">
        <v>0.0136391342</v>
      </c>
      <c r="L71" s="98" t="n">
        <v>0.0133610018</v>
      </c>
      <c r="M71" s="98" t="n">
        <v>0.0130885098</v>
      </c>
      <c r="N71" s="98" t="n">
        <v>0.0128212551</v>
      </c>
      <c r="O71" s="98" t="n">
        <v>0.0125590242</v>
      </c>
      <c r="P71" s="98" t="n">
        <v>0.0123016932</v>
      </c>
      <c r="Q71" s="98" t="n">
        <v>0.0120491797</v>
      </c>
      <c r="R71" s="98" t="n">
        <v>0.0118014192</v>
      </c>
      <c r="S71" s="98" t="n">
        <v>0.011558354</v>
      </c>
      <c r="T71" s="98" t="n">
        <v>0.0113199284</v>
      </c>
      <c r="U71" s="98" t="n">
        <v>0.0110860856</v>
      </c>
      <c r="V71" s="98" t="n">
        <v>0.0108567676</v>
      </c>
      <c r="W71" s="98" t="n">
        <v>0.0106319146</v>
      </c>
      <c r="X71" s="98" t="n">
        <v>0.0104114647</v>
      </c>
      <c r="Y71" s="98" t="n">
        <v>0.010195355</v>
      </c>
      <c r="Z71" s="98" t="n">
        <v>0.0099835208</v>
      </c>
      <c r="AA71" s="98" t="n">
        <v>0.0097758966</v>
      </c>
      <c r="AB71" s="98" t="n">
        <v>0.0095724159</v>
      </c>
      <c r="AC71" s="98" t="n">
        <v>0.0093730118</v>
      </c>
      <c r="AD71" s="98" t="n">
        <v>0.0091776168</v>
      </c>
      <c r="AE71" s="98" t="n">
        <v>0.0089861631</v>
      </c>
      <c r="AF71" s="98" t="n">
        <v>0.008798583</v>
      </c>
      <c r="AG71" s="98" t="n">
        <v>0.0086148087</v>
      </c>
      <c r="AH71" s="98" t="n">
        <v>0.0084347725</v>
      </c>
      <c r="AI71" s="98" t="n">
        <v>0.0082584073</v>
      </c>
      <c r="AJ71" s="98" t="n">
        <v>0.0080856462</v>
      </c>
      <c r="AK71" s="98" t="n">
        <v>0.0079164226</v>
      </c>
      <c r="AL71" s="98" t="n">
        <v>0.0077506707</v>
      </c>
      <c r="AM71" s="98" t="n">
        <v>0.0075883253</v>
      </c>
      <c r="AN71" s="98" t="n">
        <v>0.0074293218</v>
      </c>
      <c r="AO71" s="98" t="n">
        <v>0.0072735964</v>
      </c>
      <c r="AP71" s="98" t="n">
        <v>0.0071210858</v>
      </c>
      <c r="AQ71" s="98" t="n">
        <v>0.006971728</v>
      </c>
      <c r="AR71" s="98" t="n">
        <v>0.0068254613</v>
      </c>
      <c r="AS71" s="98" t="n">
        <v>0.0066822253</v>
      </c>
      <c r="AT71" s="98" t="n">
        <v>0.0065419602</v>
      </c>
      <c r="AU71" s="98" t="n">
        <v>0.0064046072</v>
      </c>
      <c r="AV71" s="98" t="n">
        <v>0.0062701085</v>
      </c>
      <c r="AW71" s="98" t="n">
        <v>0.006138407</v>
      </c>
      <c r="AX71" s="98" t="n">
        <v>0.0060094467</v>
      </c>
      <c r="AY71" s="98" t="n">
        <v>0.0058831726</v>
      </c>
      <c r="AZ71" s="98" t="n">
        <v>0.0057595305</v>
      </c>
      <c r="BA71" s="98" t="n">
        <v>0.0056384671</v>
      </c>
      <c r="BB71" s="98" t="n">
        <v>0.0055199301</v>
      </c>
      <c r="BC71" s="98" t="n">
        <v>0.0054038683</v>
      </c>
      <c r="BD71" s="98" t="n">
        <v>0.0052902311</v>
      </c>
      <c r="BE71" s="98" t="n">
        <v>0.0051789691</v>
      </c>
      <c r="BF71" s="98" t="n">
        <v>0.0050700337</v>
      </c>
      <c r="BG71" s="98" t="n">
        <v>0.0049633772</v>
      </c>
      <c r="BH71" s="98" t="n">
        <v>0.0048589528</v>
      </c>
      <c r="BI71" s="98" t="n">
        <v>0.0047567145</v>
      </c>
      <c r="BJ71" s="98" t="n">
        <v>0.0046566175</v>
      </c>
      <c r="BK71" s="98" t="n">
        <v>0.0045586175</v>
      </c>
      <c r="BL71" s="98" t="n">
        <v>0.0044626712</v>
      </c>
      <c r="BM71" s="98" t="n">
        <v>0.0043687363</v>
      </c>
      <c r="BN71" s="98" t="n">
        <v>0.0042767709</v>
      </c>
      <c r="BO71" s="98" t="n">
        <v>0.0041867344</v>
      </c>
      <c r="BP71" s="98" t="n">
        <v>0.0040985868</v>
      </c>
      <c r="BQ71" s="98" t="n">
        <v>0.0040122889</v>
      </c>
      <c r="BR71" s="98" t="n">
        <v>0.0039278021</v>
      </c>
      <c r="BS71" s="98" t="n">
        <v>0.003845089</v>
      </c>
      <c r="BT71" s="98" t="n">
        <v>0.0037641126</v>
      </c>
      <c r="BU71" s="98" t="n">
        <v>0.0036848366</v>
      </c>
      <c r="BV71" s="98" t="n">
        <v>0.0036072258</v>
      </c>
      <c r="BW71" s="98" t="n">
        <v>0.0035312455</v>
      </c>
      <c r="BX71" s="98" t="n">
        <v>0.0034568615</v>
      </c>
      <c r="BY71" s="98" t="n">
        <v>0.0033840406</v>
      </c>
      <c r="BZ71" s="98" t="n">
        <v>0.0033127502</v>
      </c>
      <c r="CA71" s="98" t="n">
        <v>0.0032429583</v>
      </c>
      <c r="CB71" s="98" t="n">
        <v>0.0031746336</v>
      </c>
      <c r="CC71" s="98" t="n">
        <v>0.0031077454</v>
      </c>
      <c r="CD71" s="98" t="n">
        <v>0.0030422638</v>
      </c>
      <c r="CE71" s="98" t="n">
        <v>0.0029781591</v>
      </c>
      <c r="CF71" s="98" t="n">
        <v>0.0029154028</v>
      </c>
      <c r="CG71" s="98" t="n">
        <v>0.0028539665</v>
      </c>
      <c r="CH71" s="98" t="n">
        <v>0.0027938225</v>
      </c>
      <c r="CI71" s="98" t="n">
        <v>0.0027349439</v>
      </c>
      <c r="CJ71" s="98" t="n">
        <v>0.0026773041</v>
      </c>
      <c r="CK71" s="98" t="n">
        <v>0.0026208771</v>
      </c>
      <c r="CL71" s="98" t="n">
        <v>0.0025656376</v>
      </c>
      <c r="CM71" s="98" t="n">
        <v>0.0025115606</v>
      </c>
      <c r="CN71" s="98" t="n">
        <v>0.0024586218</v>
      </c>
      <c r="CO71" s="98" t="n">
        <v>0.0024067972</v>
      </c>
      <c r="CP71" s="98" t="n">
        <v>0.0023560636</v>
      </c>
      <c r="CQ71" s="98" t="n">
        <v>0.002306398</v>
      </c>
      <c r="CR71" s="98" t="n">
        <v>0.0022577779</v>
      </c>
      <c r="CS71" s="98" t="n">
        <v>0.0022101816</v>
      </c>
      <c r="CT71" s="98" t="n">
        <v>0.0021635873</v>
      </c>
      <c r="CU71" s="98" t="n">
        <v>0.0021179742</v>
      </c>
      <c r="CV71" s="98" t="n">
        <v>0.0020733217</v>
      </c>
      <c r="CW71" s="98" t="n">
        <v>0.0020296094</v>
      </c>
      <c r="CX71" s="98" t="n">
        <v>0.0019868178</v>
      </c>
      <c r="CY71" s="98" t="n">
        <v>0.0019449274</v>
      </c>
      <c r="CZ71" s="98" t="n">
        <v>0.0019039193</v>
      </c>
      <c r="DA71" s="98" t="n">
        <v>0.0018637749</v>
      </c>
      <c r="DB71" s="98" t="n">
        <v>0.0018244762</v>
      </c>
      <c r="DC71" s="98" t="n">
        <v>0.0017860054</v>
      </c>
      <c r="DD71" s="98" t="n">
        <v>0.0017483449</v>
      </c>
      <c r="DE71" s="98" t="n">
        <v>0.0017114779</v>
      </c>
      <c r="DF71" s="98" t="n">
        <v>0.0016753876</v>
      </c>
      <c r="DG71" s="98" t="n">
        <v>0.0016400576</v>
      </c>
      <c r="DH71" s="98" t="n">
        <v>0.0016054721</v>
      </c>
      <c r="DI71" s="98" t="n">
        <v>0.0015716153</v>
      </c>
      <c r="DJ71" s="98" t="n">
        <v>0.0015384719</v>
      </c>
      <c r="DK71" s="98" t="n">
        <v>0.0015060269</v>
      </c>
      <c r="DL71" s="98" t="n">
        <v>0.0014742656</v>
      </c>
      <c r="DM71" s="98" t="n">
        <v>0.0014431736</v>
      </c>
      <c r="DN71" s="98" t="n">
        <v>0.0014127369</v>
      </c>
      <c r="DO71" s="98" t="n">
        <v>0.0013829416</v>
      </c>
      <c r="DP71" s="98" t="n">
        <v>0.0013537743</v>
      </c>
      <c r="DQ71" s="98" t="n">
        <v>0.0013252218</v>
      </c>
      <c r="DR71" s="98" t="n">
        <v>0.001297271</v>
      </c>
      <c r="DS71" s="98" t="n">
        <v>0.0012699094</v>
      </c>
      <c r="DT71" s="98" t="n">
        <v>0.0012431245</v>
      </c>
      <c r="DU71" s="98" t="n">
        <v>0.0012169042</v>
      </c>
      <c r="DV71" s="98" t="n">
        <v>0.0011912366</v>
      </c>
      <c r="DW71" s="98" t="n">
        <v>0.00116611</v>
      </c>
      <c r="DX71" s="98" t="n">
        <v>0.0011415132</v>
      </c>
      <c r="DY71" s="98" t="n">
        <v>0.0011174349</v>
      </c>
      <c r="DZ71" s="98" t="n">
        <v>0.0010938641</v>
      </c>
      <c r="EA71" s="98" t="n">
        <v>0.0010707904</v>
      </c>
      <c r="EB71" s="98" t="n">
        <v>0.001048203</v>
      </c>
      <c r="EC71" s="98" t="n">
        <v>0.0010260919</v>
      </c>
      <c r="ED71" s="98" t="n">
        <v>0.0010044469</v>
      </c>
      <c r="EE71" s="98" t="n">
        <v>0.0009832584</v>
      </c>
      <c r="EF71" s="98" t="n">
        <v>0.0009625165</v>
      </c>
      <c r="EG71" s="98" t="n">
        <v>0.000942212</v>
      </c>
      <c r="EH71" s="98" t="n">
        <v>0.0009223357</v>
      </c>
      <c r="EI71" s="98" t="n">
        <v>0.0009028784</v>
      </c>
      <c r="EJ71" s="98" t="n">
        <v>0.0008838314</v>
      </c>
      <c r="EK71" s="98" t="n">
        <v>0.0008651861</v>
      </c>
      <c r="EL71" s="98" t="n">
        <v>0.0008469339</v>
      </c>
      <c r="EM71" s="98" t="n">
        <v>0.0008290667</v>
      </c>
      <c r="EN71" s="98" t="n">
        <v>0.0008115762</v>
      </c>
      <c r="EO71" s="98" t="n">
        <v>0.0007944545</v>
      </c>
      <c r="EP71" s="98" t="n">
        <v>0.0007776939</v>
      </c>
      <c r="EQ71" s="98" t="n">
        <v>0.0007612868</v>
      </c>
      <c r="ER71" s="98" t="n">
        <v>0.0007452257</v>
      </c>
      <c r="ES71" s="98" t="n">
        <v>0.0007295033</v>
      </c>
      <c r="ET71" s="98" t="n">
        <v>0.0007141125</v>
      </c>
      <c r="EU71" s="98" t="n">
        <v>0.0006990463</v>
      </c>
      <c r="EV71" s="98" t="n">
        <v>0.0006842979</v>
      </c>
      <c r="EW71" s="98" t="n">
        <v>0.0006698605</v>
      </c>
      <c r="EX71" s="98" t="n">
        <v>0.0006557276</v>
      </c>
      <c r="EY71" s="98" t="n">
        <v>0.0006418928</v>
      </c>
      <c r="EZ71" s="98" t="n">
        <v>0.0006283498</v>
      </c>
      <c r="FA71" s="98" t="n">
        <v>0.0006150924</v>
      </c>
      <c r="FB71" s="98" t="n">
        <v>0.0006021147</v>
      </c>
      <c r="FC71" s="98" t="n">
        <v>0.0005894107</v>
      </c>
      <c r="FD71" s="98" t="n">
        <v>0.0005769746</v>
      </c>
      <c r="FE71" s="98" t="n">
        <v>0.0005648009</v>
      </c>
      <c r="FF71" s="98" t="n">
        <v>0.000552884</v>
      </c>
      <c r="FG71" s="98" t="n">
        <v>0.0005412184</v>
      </c>
      <c r="FH71" s="98" t="n">
        <v>0.0005297989</v>
      </c>
      <c r="FI71" s="98" t="n">
        <v>0.0005186203</v>
      </c>
      <c r="FJ71" s="98" t="n">
        <v>0.0005076775</v>
      </c>
      <c r="FK71" s="98" t="n">
        <v>0.0004969656</v>
      </c>
      <c r="FL71" s="98" t="n">
        <v>0.0004864796</v>
      </c>
      <c r="FM71" s="98" t="n">
        <v>0.0004762148</v>
      </c>
      <c r="FN71" s="98" t="n">
        <v>0.0004661665</v>
      </c>
      <c r="FO71" s="98" t="n">
        <v>0.0004563302</v>
      </c>
      <c r="FP71" s="98" t="n">
        <v>0.0004467014</v>
      </c>
      <c r="FQ71" s="98" t="n">
        <v>0.0004372758</v>
      </c>
    </row>
    <row r="72" customFormat="false" ht="15" hidden="false" customHeight="true" outlineLevel="0" collapsed="false">
      <c r="A72" s="97" t="n">
        <v>70</v>
      </c>
      <c r="B72" s="98" t="n">
        <v>0.0192392943</v>
      </c>
      <c r="C72" s="98" t="n">
        <v>0.0188208774</v>
      </c>
      <c r="D72" s="98" t="n">
        <v>0.0178015532</v>
      </c>
      <c r="E72" s="98" t="n">
        <v>0.0171406435</v>
      </c>
      <c r="F72" s="98" t="n">
        <v>0.0166513579</v>
      </c>
      <c r="G72" s="98" t="n">
        <v>0.0162471376</v>
      </c>
      <c r="H72" s="98" t="n">
        <v>0.0158867712</v>
      </c>
      <c r="I72" s="98" t="n">
        <v>0.0155503751</v>
      </c>
      <c r="J72" s="98" t="n">
        <v>0.0152282974</v>
      </c>
      <c r="K72" s="98" t="n">
        <v>0.0149158429</v>
      </c>
      <c r="L72" s="98" t="n">
        <v>0.0146107259</v>
      </c>
      <c r="M72" s="98" t="n">
        <v>0.0143118328</v>
      </c>
      <c r="N72" s="98" t="n">
        <v>0.0140186174</v>
      </c>
      <c r="O72" s="98" t="n">
        <v>0.0137308071</v>
      </c>
      <c r="P72" s="98" t="n">
        <v>0.0134482581</v>
      </c>
      <c r="Q72" s="98" t="n">
        <v>0.013170886</v>
      </c>
      <c r="R72" s="98" t="n">
        <v>0.0128986319</v>
      </c>
      <c r="S72" s="98" t="n">
        <v>0.0126314465</v>
      </c>
      <c r="T72" s="98" t="n">
        <v>0.0123692819</v>
      </c>
      <c r="U72" s="98" t="n">
        <v>0.0121120893</v>
      </c>
      <c r="V72" s="98" t="n">
        <v>0.0118598167</v>
      </c>
      <c r="W72" s="98" t="n">
        <v>0.0116124091</v>
      </c>
      <c r="X72" s="98" t="n">
        <v>0.0113698085</v>
      </c>
      <c r="Y72" s="98" t="n">
        <v>0.011131954</v>
      </c>
      <c r="Z72" s="98" t="n">
        <v>0.0108987825</v>
      </c>
      <c r="AA72" s="98" t="n">
        <v>0.0106702285</v>
      </c>
      <c r="AB72" s="98" t="n">
        <v>0.010446225</v>
      </c>
      <c r="AC72" s="98" t="n">
        <v>0.0102267034</v>
      </c>
      <c r="AD72" s="98" t="n">
        <v>0.010011594</v>
      </c>
      <c r="AE72" s="98" t="n">
        <v>0.0098008264</v>
      </c>
      <c r="AF72" s="98" t="n">
        <v>0.0095943293</v>
      </c>
      <c r="AG72" s="98" t="n">
        <v>0.0093920311</v>
      </c>
      <c r="AH72" s="98" t="n">
        <v>0.00919386</v>
      </c>
      <c r="AI72" s="98" t="n">
        <v>0.008999744</v>
      </c>
      <c r="AJ72" s="98" t="n">
        <v>0.0088096114</v>
      </c>
      <c r="AK72" s="98" t="n">
        <v>0.0086233904</v>
      </c>
      <c r="AL72" s="98" t="n">
        <v>0.0084410099</v>
      </c>
      <c r="AM72" s="98" t="n">
        <v>0.0082623989</v>
      </c>
      <c r="AN72" s="98" t="n">
        <v>0.0080874872</v>
      </c>
      <c r="AO72" s="98" t="n">
        <v>0.0079162049</v>
      </c>
      <c r="AP72" s="98" t="n">
        <v>0.0077484831</v>
      </c>
      <c r="AQ72" s="98" t="n">
        <v>0.0075842534</v>
      </c>
      <c r="AR72" s="98" t="n">
        <v>0.0074234483</v>
      </c>
      <c r="AS72" s="98" t="n">
        <v>0.0072660012</v>
      </c>
      <c r="AT72" s="98" t="n">
        <v>0.007111846</v>
      </c>
      <c r="AU72" s="98" t="n">
        <v>0.0069609181</v>
      </c>
      <c r="AV72" s="98" t="n">
        <v>0.0068131532</v>
      </c>
      <c r="AW72" s="98" t="n">
        <v>0.0066684885</v>
      </c>
      <c r="AX72" s="98" t="n">
        <v>0.0065268617</v>
      </c>
      <c r="AY72" s="98" t="n">
        <v>0.0063882119</v>
      </c>
      <c r="AZ72" s="98" t="n">
        <v>0.0062524788</v>
      </c>
      <c r="BA72" s="98" t="n">
        <v>0.0061196034</v>
      </c>
      <c r="BB72" s="98" t="n">
        <v>0.0059895276</v>
      </c>
      <c r="BC72" s="98" t="n">
        <v>0.0058621942</v>
      </c>
      <c r="BD72" s="98" t="n">
        <v>0.0057375472</v>
      </c>
      <c r="BE72" s="98" t="n">
        <v>0.0056155314</v>
      </c>
      <c r="BF72" s="98" t="n">
        <v>0.0054960927</v>
      </c>
      <c r="BG72" s="98" t="n">
        <v>0.0053791781</v>
      </c>
      <c r="BH72" s="98" t="n">
        <v>0.0052647353</v>
      </c>
      <c r="BI72" s="98" t="n">
        <v>0.0051527132</v>
      </c>
      <c r="BJ72" s="98" t="n">
        <v>0.0050430617</v>
      </c>
      <c r="BK72" s="98" t="n">
        <v>0.0049357314</v>
      </c>
      <c r="BL72" s="98" t="n">
        <v>0.0048306741</v>
      </c>
      <c r="BM72" s="98" t="n">
        <v>0.0047278425</v>
      </c>
      <c r="BN72" s="98" t="n">
        <v>0.0046271902</v>
      </c>
      <c r="BO72" s="98" t="n">
        <v>0.0045286715</v>
      </c>
      <c r="BP72" s="98" t="n">
        <v>0.0044322419</v>
      </c>
      <c r="BQ72" s="98" t="n">
        <v>0.0043378577</v>
      </c>
      <c r="BR72" s="98" t="n">
        <v>0.0042454759</v>
      </c>
      <c r="BS72" s="98" t="n">
        <v>0.0041550547</v>
      </c>
      <c r="BT72" s="98" t="n">
        <v>0.0040665528</v>
      </c>
      <c r="BU72" s="98" t="n">
        <v>0.0039799299</v>
      </c>
      <c r="BV72" s="98" t="n">
        <v>0.0038951464</v>
      </c>
      <c r="BW72" s="98" t="n">
        <v>0.0038121638</v>
      </c>
      <c r="BX72" s="98" t="n">
        <v>0.003730944</v>
      </c>
      <c r="BY72" s="98" t="n">
        <v>0.0036514499</v>
      </c>
      <c r="BZ72" s="98" t="n">
        <v>0.0035736451</v>
      </c>
      <c r="CA72" s="98" t="n">
        <v>0.003497494</v>
      </c>
      <c r="CB72" s="98" t="n">
        <v>0.0034229618</v>
      </c>
      <c r="CC72" s="98" t="n">
        <v>0.0033500141</v>
      </c>
      <c r="CD72" s="98" t="n">
        <v>0.0032786175</v>
      </c>
      <c r="CE72" s="98" t="n">
        <v>0.0032087393</v>
      </c>
      <c r="CF72" s="98" t="n">
        <v>0.0031403473</v>
      </c>
      <c r="CG72" s="98" t="n">
        <v>0.0030734101</v>
      </c>
      <c r="CH72" s="98" t="n">
        <v>0.0030078969</v>
      </c>
      <c r="CI72" s="98" t="n">
        <v>0.0029437775</v>
      </c>
      <c r="CJ72" s="98" t="n">
        <v>0.0028810225</v>
      </c>
      <c r="CK72" s="98" t="n">
        <v>0.002819603</v>
      </c>
      <c r="CL72" s="98" t="n">
        <v>0.0027594906</v>
      </c>
      <c r="CM72" s="98" t="n">
        <v>0.0027006577</v>
      </c>
      <c r="CN72" s="98" t="n">
        <v>0.0026430771</v>
      </c>
      <c r="CO72" s="98" t="n">
        <v>0.0025867223</v>
      </c>
      <c r="CP72" s="98" t="n">
        <v>0.0025315672</v>
      </c>
      <c r="CQ72" s="98" t="n">
        <v>0.0024775865</v>
      </c>
      <c r="CR72" s="98" t="n">
        <v>0.0024247552</v>
      </c>
      <c r="CS72" s="98" t="n">
        <v>0.0023730489</v>
      </c>
      <c r="CT72" s="98" t="n">
        <v>0.0023224438</v>
      </c>
      <c r="CU72" s="98" t="n">
        <v>0.0022729164</v>
      </c>
      <c r="CV72" s="98" t="n">
        <v>0.0022244438</v>
      </c>
      <c r="CW72" s="98" t="n">
        <v>0.0021770038</v>
      </c>
      <c r="CX72" s="98" t="n">
        <v>0.0021305742</v>
      </c>
      <c r="CY72" s="98" t="n">
        <v>0.0020851338</v>
      </c>
      <c r="CZ72" s="98" t="n">
        <v>0.0020406614</v>
      </c>
      <c r="DA72" s="98" t="n">
        <v>0.0019971365</v>
      </c>
      <c r="DB72" s="98" t="n">
        <v>0.0019545389</v>
      </c>
      <c r="DC72" s="98" t="n">
        <v>0.0019128489</v>
      </c>
      <c r="DD72" s="98" t="n">
        <v>0.0018720473</v>
      </c>
      <c r="DE72" s="98" t="n">
        <v>0.0018321152</v>
      </c>
      <c r="DF72" s="98" t="n">
        <v>0.001793034</v>
      </c>
      <c r="DG72" s="98" t="n">
        <v>0.0017547856</v>
      </c>
      <c r="DH72" s="98" t="n">
        <v>0.0017173525</v>
      </c>
      <c r="DI72" s="98" t="n">
        <v>0.0016807171</v>
      </c>
      <c r="DJ72" s="98" t="n">
        <v>0.0016448626</v>
      </c>
      <c r="DK72" s="98" t="n">
        <v>0.0016097723</v>
      </c>
      <c r="DL72" s="98" t="n">
        <v>0.00157543</v>
      </c>
      <c r="DM72" s="98" t="n">
        <v>0.0015418197</v>
      </c>
      <c r="DN72" s="98" t="n">
        <v>0.0015089259</v>
      </c>
      <c r="DO72" s="98" t="n">
        <v>0.0014767334</v>
      </c>
      <c r="DP72" s="98" t="n">
        <v>0.0014452271</v>
      </c>
      <c r="DQ72" s="98" t="n">
        <v>0.0014143925</v>
      </c>
      <c r="DR72" s="98" t="n">
        <v>0.0013842154</v>
      </c>
      <c r="DS72" s="98" t="n">
        <v>0.0013546816</v>
      </c>
      <c r="DT72" s="98" t="n">
        <v>0.0013257775</v>
      </c>
      <c r="DU72" s="98" t="n">
        <v>0.0012974898</v>
      </c>
      <c r="DV72" s="98" t="n">
        <v>0.0012698052</v>
      </c>
      <c r="DW72" s="98" t="n">
        <v>0.0012427109</v>
      </c>
      <c r="DX72" s="98" t="n">
        <v>0.0012161944</v>
      </c>
      <c r="DY72" s="98" t="n">
        <v>0.0011902434</v>
      </c>
      <c r="DZ72" s="98" t="n">
        <v>0.0011648457</v>
      </c>
      <c r="EA72" s="98" t="n">
        <v>0.0011399897</v>
      </c>
      <c r="EB72" s="98" t="n">
        <v>0.0011156638</v>
      </c>
      <c r="EC72" s="98" t="n">
        <v>0.0010918567</v>
      </c>
      <c r="ED72" s="98" t="n">
        <v>0.0010685573</v>
      </c>
      <c r="EE72" s="98" t="n">
        <v>0.0010457548</v>
      </c>
      <c r="EF72" s="98" t="n">
        <v>0.0010234387</v>
      </c>
      <c r="EG72" s="98" t="n">
        <v>0.0010015985</v>
      </c>
      <c r="EH72" s="98" t="n">
        <v>0.0009802242</v>
      </c>
      <c r="EI72" s="98" t="n">
        <v>0.0009593058</v>
      </c>
      <c r="EJ72" s="98" t="n">
        <v>0.0009388336</v>
      </c>
      <c r="EK72" s="98" t="n">
        <v>0.0009187981</v>
      </c>
      <c r="EL72" s="98" t="n">
        <v>0.00089919</v>
      </c>
      <c r="EM72" s="98" t="n">
        <v>0.0008800001</v>
      </c>
      <c r="EN72" s="98" t="n">
        <v>0.0008612196</v>
      </c>
      <c r="EO72" s="98" t="n">
        <v>0.0008428397</v>
      </c>
      <c r="EP72" s="98" t="n">
        <v>0.000824852</v>
      </c>
      <c r="EQ72" s="98" t="n">
        <v>0.0008072479</v>
      </c>
      <c r="ER72" s="98" t="n">
        <v>0.0007900194</v>
      </c>
      <c r="ES72" s="98" t="n">
        <v>0.0007731585</v>
      </c>
      <c r="ET72" s="98" t="n">
        <v>0.0007566573</v>
      </c>
      <c r="EU72" s="98" t="n">
        <v>0.0007405081</v>
      </c>
      <c r="EV72" s="98" t="n">
        <v>0.0007247035</v>
      </c>
      <c r="EW72" s="98" t="n">
        <v>0.000709236</v>
      </c>
      <c r="EX72" s="98" t="n">
        <v>0.0006940986</v>
      </c>
      <c r="EY72" s="98" t="n">
        <v>0.0006792842</v>
      </c>
      <c r="EZ72" s="98" t="n">
        <v>0.0006647858</v>
      </c>
      <c r="FA72" s="98" t="n">
        <v>0.0006505968</v>
      </c>
      <c r="FB72" s="98" t="n">
        <v>0.0006367105</v>
      </c>
      <c r="FC72" s="98" t="n">
        <v>0.0006231205</v>
      </c>
      <c r="FD72" s="98" t="n">
        <v>0.0006098205</v>
      </c>
      <c r="FE72" s="98" t="n">
        <v>0.0005968043</v>
      </c>
      <c r="FF72" s="98" t="n">
        <v>0.0005840659</v>
      </c>
      <c r="FG72" s="98" t="n">
        <v>0.0005715992</v>
      </c>
      <c r="FH72" s="98" t="n">
        <v>0.0005593986</v>
      </c>
      <c r="FI72" s="98" t="n">
        <v>0.0005474583</v>
      </c>
      <c r="FJ72" s="98" t="n">
        <v>0.0005357728</v>
      </c>
      <c r="FK72" s="98" t="n">
        <v>0.0005243367</v>
      </c>
      <c r="FL72" s="98" t="n">
        <v>0.0005131446</v>
      </c>
      <c r="FM72" s="98" t="n">
        <v>0.0005021914</v>
      </c>
      <c r="FN72" s="98" t="n">
        <v>0.0004914719</v>
      </c>
      <c r="FO72" s="98" t="n">
        <v>0.0004809811</v>
      </c>
      <c r="FP72" s="98" t="n">
        <v>0.0004707143</v>
      </c>
      <c r="FQ72" s="98" t="n">
        <v>0.0004606665</v>
      </c>
    </row>
    <row r="73" customFormat="false" ht="15" hidden="false" customHeight="true" outlineLevel="0" collapsed="false">
      <c r="A73" s="97" t="n">
        <v>71</v>
      </c>
      <c r="B73" s="98" t="n">
        <v>0.0215648345</v>
      </c>
      <c r="C73" s="98" t="n">
        <v>0.0211154781</v>
      </c>
      <c r="D73" s="98" t="n">
        <v>0.019907894</v>
      </c>
      <c r="E73" s="98" t="n">
        <v>0.0191475565</v>
      </c>
      <c r="F73" s="98" t="n">
        <v>0.018599369</v>
      </c>
      <c r="G73" s="98" t="n">
        <v>0.0181550415</v>
      </c>
      <c r="H73" s="98" t="n">
        <v>0.0177631995</v>
      </c>
      <c r="I73" s="98" t="n">
        <v>0.0173991345</v>
      </c>
      <c r="J73" s="98" t="n">
        <v>0.0170509106</v>
      </c>
      <c r="K73" s="98" t="n">
        <v>0.016712773</v>
      </c>
      <c r="L73" s="98" t="n">
        <v>0.0163819701</v>
      </c>
      <c r="M73" s="98" t="n">
        <v>0.0160572077</v>
      </c>
      <c r="N73" s="98" t="n">
        <v>0.0157378947</v>
      </c>
      <c r="O73" s="98" t="n">
        <v>0.0154237754</v>
      </c>
      <c r="P73" s="98" t="n">
        <v>0.0151147498</v>
      </c>
      <c r="Q73" s="98" t="n">
        <v>0.0148107864</v>
      </c>
      <c r="R73" s="98" t="n">
        <v>0.0145118807</v>
      </c>
      <c r="S73" s="98" t="n">
        <v>0.0142180349</v>
      </c>
      <c r="T73" s="98" t="n">
        <v>0.0139292492</v>
      </c>
      <c r="U73" s="98" t="n">
        <v>0.0136455178</v>
      </c>
      <c r="V73" s="98" t="n">
        <v>0.0133668277</v>
      </c>
      <c r="W73" s="98" t="n">
        <v>0.0130931584</v>
      </c>
      <c r="X73" s="98" t="n">
        <v>0.0128244824</v>
      </c>
      <c r="Y73" s="98" t="n">
        <v>0.0125607659</v>
      </c>
      <c r="Z73" s="98" t="n">
        <v>0.0123019691</v>
      </c>
      <c r="AA73" s="98" t="n">
        <v>0.0120480474</v>
      </c>
      <c r="AB73" s="98" t="n">
        <v>0.0117989514</v>
      </c>
      <c r="AC73" s="98" t="n">
        <v>0.0115546279</v>
      </c>
      <c r="AD73" s="98" t="n">
        <v>0.0113150206</v>
      </c>
      <c r="AE73" s="98" t="n">
        <v>0.01108007</v>
      </c>
      <c r="AF73" s="98" t="n">
        <v>0.0108497142</v>
      </c>
      <c r="AG73" s="98" t="n">
        <v>0.0106238894</v>
      </c>
      <c r="AH73" s="98" t="n">
        <v>0.01040253</v>
      </c>
      <c r="AI73" s="98" t="n">
        <v>0.010185569</v>
      </c>
      <c r="AJ73" s="98" t="n">
        <v>0.0099729384</v>
      </c>
      <c r="AK73" s="98" t="n">
        <v>0.0097645693</v>
      </c>
      <c r="AL73" s="98" t="n">
        <v>0.0095603922</v>
      </c>
      <c r="AM73" s="98" t="n">
        <v>0.0093603372</v>
      </c>
      <c r="AN73" s="98" t="n">
        <v>0.0091643341</v>
      </c>
      <c r="AO73" s="98" t="n">
        <v>0.0089723128</v>
      </c>
      <c r="AP73" s="98" t="n">
        <v>0.0087842031</v>
      </c>
      <c r="AQ73" s="98" t="n">
        <v>0.0085999352</v>
      </c>
      <c r="AR73" s="98" t="n">
        <v>0.0084194395</v>
      </c>
      <c r="AS73" s="98" t="n">
        <v>0.0082426468</v>
      </c>
      <c r="AT73" s="98" t="n">
        <v>0.0080694886</v>
      </c>
      <c r="AU73" s="98" t="n">
        <v>0.0078998967</v>
      </c>
      <c r="AV73" s="98" t="n">
        <v>0.0077338039</v>
      </c>
      <c r="AW73" s="98" t="n">
        <v>0.0075711433</v>
      </c>
      <c r="AX73" s="98" t="n">
        <v>0.0074118492</v>
      </c>
      <c r="AY73" s="98" t="n">
        <v>0.0072558563</v>
      </c>
      <c r="AZ73" s="98" t="n">
        <v>0.0071031005</v>
      </c>
      <c r="BA73" s="98" t="n">
        <v>0.0069535184</v>
      </c>
      <c r="BB73" s="98" t="n">
        <v>0.0068070474</v>
      </c>
      <c r="BC73" s="98" t="n">
        <v>0.0066636261</v>
      </c>
      <c r="BD73" s="98" t="n">
        <v>0.0065231937</v>
      </c>
      <c r="BE73" s="98" t="n">
        <v>0.0063856907</v>
      </c>
      <c r="BF73" s="98" t="n">
        <v>0.0062510582</v>
      </c>
      <c r="BG73" s="98" t="n">
        <v>0.0061192386</v>
      </c>
      <c r="BH73" s="98" t="n">
        <v>0.005990175</v>
      </c>
      <c r="BI73" s="98" t="n">
        <v>0.0058638117</v>
      </c>
      <c r="BJ73" s="98" t="n">
        <v>0.0057400939</v>
      </c>
      <c r="BK73" s="98" t="n">
        <v>0.0056189676</v>
      </c>
      <c r="BL73" s="98" t="n">
        <v>0.00550038</v>
      </c>
      <c r="BM73" s="98" t="n">
        <v>0.0053842792</v>
      </c>
      <c r="BN73" s="98" t="n">
        <v>0.0052706141</v>
      </c>
      <c r="BO73" s="98" t="n">
        <v>0.0051593348</v>
      </c>
      <c r="BP73" s="98" t="n">
        <v>0.0050503922</v>
      </c>
      <c r="BQ73" s="98" t="n">
        <v>0.004943738</v>
      </c>
      <c r="BR73" s="98" t="n">
        <v>0.0048393252</v>
      </c>
      <c r="BS73" s="98" t="n">
        <v>0.0047371072</v>
      </c>
      <c r="BT73" s="98" t="n">
        <v>0.0046370388</v>
      </c>
      <c r="BU73" s="98" t="n">
        <v>0.0045390753</v>
      </c>
      <c r="BV73" s="98" t="n">
        <v>0.004443173</v>
      </c>
      <c r="BW73" s="98" t="n">
        <v>0.0043492892</v>
      </c>
      <c r="BX73" s="98" t="n">
        <v>0.0042573818</v>
      </c>
      <c r="BY73" s="98" t="n">
        <v>0.0041674098</v>
      </c>
      <c r="BZ73" s="98" t="n">
        <v>0.0040793328</v>
      </c>
      <c r="CA73" s="98" t="n">
        <v>0.0039931113</v>
      </c>
      <c r="CB73" s="98" t="n">
        <v>0.0039087066</v>
      </c>
      <c r="CC73" s="98" t="n">
        <v>0.0038260807</v>
      </c>
      <c r="CD73" s="98" t="n">
        <v>0.0037451965</v>
      </c>
      <c r="CE73" s="98" t="n">
        <v>0.0036660175</v>
      </c>
      <c r="CF73" s="98" t="n">
        <v>0.0035885081</v>
      </c>
      <c r="CG73" s="98" t="n">
        <v>0.0035126334</v>
      </c>
      <c r="CH73" s="98" t="n">
        <v>0.0034383591</v>
      </c>
      <c r="CI73" s="98" t="n">
        <v>0.0033656516</v>
      </c>
      <c r="CJ73" s="98" t="n">
        <v>0.0032944782</v>
      </c>
      <c r="CK73" s="98" t="n">
        <v>0.0032248066</v>
      </c>
      <c r="CL73" s="98" t="n">
        <v>0.0031566054</v>
      </c>
      <c r="CM73" s="98" t="n">
        <v>0.0030898436</v>
      </c>
      <c r="CN73" s="98" t="n">
        <v>0.0030244911</v>
      </c>
      <c r="CO73" s="98" t="n">
        <v>0.0029605182</v>
      </c>
      <c r="CP73" s="98" t="n">
        <v>0.002897896</v>
      </c>
      <c r="CQ73" s="98" t="n">
        <v>0.0028365961</v>
      </c>
      <c r="CR73" s="98" t="n">
        <v>0.0027765907</v>
      </c>
      <c r="CS73" s="98" t="n">
        <v>0.0027178525</v>
      </c>
      <c r="CT73" s="98" t="n">
        <v>0.0026603549</v>
      </c>
      <c r="CU73" s="98" t="n">
        <v>0.0026040719</v>
      </c>
      <c r="CV73" s="98" t="n">
        <v>0.0025489777</v>
      </c>
      <c r="CW73" s="98" t="n">
        <v>0.0024950475</v>
      </c>
      <c r="CX73" s="98" t="n">
        <v>0.0024422567</v>
      </c>
      <c r="CY73" s="98" t="n">
        <v>0.0023905814</v>
      </c>
      <c r="CZ73" s="98" t="n">
        <v>0.0023399979</v>
      </c>
      <c r="DA73" s="98" t="n">
        <v>0.0022904834</v>
      </c>
      <c r="DB73" s="98" t="n">
        <v>0.0022420153</v>
      </c>
      <c r="DC73" s="98" t="n">
        <v>0.0021945716</v>
      </c>
      <c r="DD73" s="98" t="n">
        <v>0.0021481306</v>
      </c>
      <c r="DE73" s="98" t="n">
        <v>0.0021026712</v>
      </c>
      <c r="DF73" s="98" t="n">
        <v>0.0020581728</v>
      </c>
      <c r="DG73" s="98" t="n">
        <v>0.0020146151</v>
      </c>
      <c r="DH73" s="98" t="n">
        <v>0.0019719782</v>
      </c>
      <c r="DI73" s="98" t="n">
        <v>0.0019302426</v>
      </c>
      <c r="DJ73" s="98" t="n">
        <v>0.0018893895</v>
      </c>
      <c r="DK73" s="98" t="n">
        <v>0.0018494002</v>
      </c>
      <c r="DL73" s="98" t="n">
        <v>0.0018102565</v>
      </c>
      <c r="DM73" s="98" t="n">
        <v>0.0017719404</v>
      </c>
      <c r="DN73" s="98" t="n">
        <v>0.0017344346</v>
      </c>
      <c r="DO73" s="98" t="n">
        <v>0.001697722</v>
      </c>
      <c r="DP73" s="98" t="n">
        <v>0.0016617858</v>
      </c>
      <c r="DQ73" s="98" t="n">
        <v>0.0016266096</v>
      </c>
      <c r="DR73" s="98" t="n">
        <v>0.0015921774</v>
      </c>
      <c r="DS73" s="98" t="n">
        <v>0.0015584734</v>
      </c>
      <c r="DT73" s="98" t="n">
        <v>0.0015254823</v>
      </c>
      <c r="DU73" s="98" t="n">
        <v>0.0014931891</v>
      </c>
      <c r="DV73" s="98" t="n">
        <v>0.001461579</v>
      </c>
      <c r="DW73" s="98" t="n">
        <v>0.0014306375</v>
      </c>
      <c r="DX73" s="98" t="n">
        <v>0.0014003506</v>
      </c>
      <c r="DY73" s="98" t="n">
        <v>0.0013707045</v>
      </c>
      <c r="DZ73" s="98" t="n">
        <v>0.0013416855</v>
      </c>
      <c r="EA73" s="98" t="n">
        <v>0.0013132804</v>
      </c>
      <c r="EB73" s="98" t="n">
        <v>0.0012854764</v>
      </c>
      <c r="EC73" s="98" t="n">
        <v>0.0012582606</v>
      </c>
      <c r="ED73" s="98" t="n">
        <v>0.0012316206</v>
      </c>
      <c r="EE73" s="98" t="n">
        <v>0.0012055443</v>
      </c>
      <c r="EF73" s="98" t="n">
        <v>0.0011800198</v>
      </c>
      <c r="EG73" s="98" t="n">
        <v>0.0011550354</v>
      </c>
      <c r="EH73" s="98" t="n">
        <v>0.0011305797</v>
      </c>
      <c r="EI73" s="98" t="n">
        <v>0.0011066414</v>
      </c>
      <c r="EJ73" s="98" t="n">
        <v>0.0010832098</v>
      </c>
      <c r="EK73" s="98" t="n">
        <v>0.001060274</v>
      </c>
      <c r="EL73" s="98" t="n">
        <v>0.0010378236</v>
      </c>
      <c r="EM73" s="98" t="n">
        <v>0.0010158483</v>
      </c>
      <c r="EN73" s="98" t="n">
        <v>0.0009943381</v>
      </c>
      <c r="EO73" s="98" t="n">
        <v>0.0009732832</v>
      </c>
      <c r="EP73" s="98" t="n">
        <v>0.0009526739</v>
      </c>
      <c r="EQ73" s="98" t="n">
        <v>0.0009325007</v>
      </c>
      <c r="ER73" s="98" t="n">
        <v>0.0009127546</v>
      </c>
      <c r="ES73" s="98" t="n">
        <v>0.0008934264</v>
      </c>
      <c r="ET73" s="98" t="n">
        <v>0.0008745073</v>
      </c>
      <c r="EU73" s="98" t="n">
        <v>0.0008559886</v>
      </c>
      <c r="EV73" s="98" t="n">
        <v>0.000837862</v>
      </c>
      <c r="EW73" s="98" t="n">
        <v>0.000820119</v>
      </c>
      <c r="EX73" s="98" t="n">
        <v>0.0008027516</v>
      </c>
      <c r="EY73" s="98" t="n">
        <v>0.0007857519</v>
      </c>
      <c r="EZ73" s="98" t="n">
        <v>0.000769112</v>
      </c>
      <c r="FA73" s="98" t="n">
        <v>0.0007528243</v>
      </c>
      <c r="FB73" s="98" t="n">
        <v>0.0007368815</v>
      </c>
      <c r="FC73" s="98" t="n">
        <v>0.0007212762</v>
      </c>
      <c r="FD73" s="98" t="n">
        <v>0.0007060012</v>
      </c>
      <c r="FE73" s="98" t="n">
        <v>0.0006910496</v>
      </c>
      <c r="FF73" s="98" t="n">
        <v>0.0006764146</v>
      </c>
      <c r="FG73" s="98" t="n">
        <v>0.0006620893</v>
      </c>
      <c r="FH73" s="98" t="n">
        <v>0.0006480674</v>
      </c>
      <c r="FI73" s="98" t="n">
        <v>0.0006343423</v>
      </c>
      <c r="FJ73" s="98" t="n">
        <v>0.0006209078</v>
      </c>
      <c r="FK73" s="98" t="n">
        <v>0.0006077578</v>
      </c>
      <c r="FL73" s="98" t="n">
        <v>0.0005948862</v>
      </c>
      <c r="FM73" s="98" t="n">
        <v>0.0005822871</v>
      </c>
      <c r="FN73" s="98" t="n">
        <v>0.0005699547</v>
      </c>
      <c r="FO73" s="98" t="n">
        <v>0.0005578835</v>
      </c>
      <c r="FP73" s="98" t="n">
        <v>0.0005460679</v>
      </c>
      <c r="FQ73" s="98" t="n">
        <v>0.0005345024</v>
      </c>
    </row>
    <row r="74" customFormat="false" ht="15" hidden="false" customHeight="true" outlineLevel="0" collapsed="false">
      <c r="A74" s="97" t="n">
        <v>72</v>
      </c>
      <c r="B74" s="98" t="n">
        <v>0.0238291216</v>
      </c>
      <c r="C74" s="98" t="n">
        <v>0.0233417064</v>
      </c>
      <c r="D74" s="98" t="n">
        <v>0.0220778705</v>
      </c>
      <c r="E74" s="98" t="n">
        <v>0.0212703752</v>
      </c>
      <c r="F74" s="98" t="n">
        <v>0.0206800659</v>
      </c>
      <c r="G74" s="98" t="n">
        <v>0.0201962746</v>
      </c>
      <c r="H74" s="98" t="n">
        <v>0.0197663885</v>
      </c>
      <c r="I74" s="98" t="n">
        <v>0.0193650926</v>
      </c>
      <c r="J74" s="98" t="n">
        <v>0.0189801699</v>
      </c>
      <c r="K74" s="98" t="n">
        <v>0.0186057469</v>
      </c>
      <c r="L74" s="98" t="n">
        <v>0.0182390319</v>
      </c>
      <c r="M74" s="98" t="n">
        <v>0.0178787267</v>
      </c>
      <c r="N74" s="98" t="n">
        <v>0.017524253</v>
      </c>
      <c r="O74" s="98" t="n">
        <v>0.0171753734</v>
      </c>
      <c r="P74" s="98" t="n">
        <v>0.0168320074</v>
      </c>
      <c r="Q74" s="98" t="n">
        <v>0.0164941424</v>
      </c>
      <c r="R74" s="98" t="n">
        <v>0.0161617902</v>
      </c>
      <c r="S74" s="98" t="n">
        <v>0.0158349678</v>
      </c>
      <c r="T74" s="98" t="n">
        <v>0.0155136874</v>
      </c>
      <c r="U74" s="98" t="n">
        <v>0.0151979534</v>
      </c>
      <c r="V74" s="98" t="n">
        <v>0.0148877607</v>
      </c>
      <c r="W74" s="98" t="n">
        <v>0.0145830951</v>
      </c>
      <c r="X74" s="98" t="n">
        <v>0.0142839336</v>
      </c>
      <c r="Y74" s="98" t="n">
        <v>0.0139902455</v>
      </c>
      <c r="Z74" s="98" t="n">
        <v>0.0137019927</v>
      </c>
      <c r="AA74" s="98" t="n">
        <v>0.0134191309</v>
      </c>
      <c r="AB74" s="98" t="n">
        <v>0.0131416105</v>
      </c>
      <c r="AC74" s="98" t="n">
        <v>0.0128693767</v>
      </c>
      <c r="AD74" s="98" t="n">
        <v>0.0126023707</v>
      </c>
      <c r="AE74" s="98" t="n">
        <v>0.0123405301</v>
      </c>
      <c r="AF74" s="98" t="n">
        <v>0.0120837892</v>
      </c>
      <c r="AG74" s="98" t="n">
        <v>0.0118320799</v>
      </c>
      <c r="AH74" s="98" t="n">
        <v>0.0115853318</v>
      </c>
      <c r="AI74" s="98" t="n">
        <v>0.0113434726</v>
      </c>
      <c r="AJ74" s="98" t="n">
        <v>0.0111064288</v>
      </c>
      <c r="AK74" s="98" t="n">
        <v>0.0108741254</v>
      </c>
      <c r="AL74" s="98" t="n">
        <v>0.0106464867</v>
      </c>
      <c r="AM74" s="98" t="n">
        <v>0.0104234363</v>
      </c>
      <c r="AN74" s="98" t="n">
        <v>0.0102048976</v>
      </c>
      <c r="AO74" s="98" t="n">
        <v>0.0099907934</v>
      </c>
      <c r="AP74" s="98" t="n">
        <v>0.0097810467</v>
      </c>
      <c r="AQ74" s="98" t="n">
        <v>0.0095755806</v>
      </c>
      <c r="AR74" s="98" t="n">
        <v>0.0093743184</v>
      </c>
      <c r="AS74" s="98" t="n">
        <v>0.0091771838</v>
      </c>
      <c r="AT74" s="98" t="n">
        <v>0.0089841009</v>
      </c>
      <c r="AU74" s="98" t="n">
        <v>0.0087949945</v>
      </c>
      <c r="AV74" s="98" t="n">
        <v>0.00860979</v>
      </c>
      <c r="AW74" s="98" t="n">
        <v>0.0084284134</v>
      </c>
      <c r="AX74" s="98" t="n">
        <v>0.0082507917</v>
      </c>
      <c r="AY74" s="98" t="n">
        <v>0.0080768527</v>
      </c>
      <c r="AZ74" s="98" t="n">
        <v>0.0079065249</v>
      </c>
      <c r="BA74" s="98" t="n">
        <v>0.007739738</v>
      </c>
      <c r="BB74" s="98" t="n">
        <v>0.0075764225</v>
      </c>
      <c r="BC74" s="98" t="n">
        <v>0.00741651</v>
      </c>
      <c r="BD74" s="98" t="n">
        <v>0.0072599329</v>
      </c>
      <c r="BE74" s="98" t="n">
        <v>0.0071066249</v>
      </c>
      <c r="BF74" s="98" t="n">
        <v>0.0069565206</v>
      </c>
      <c r="BG74" s="98" t="n">
        <v>0.0068095557</v>
      </c>
      <c r="BH74" s="98" t="n">
        <v>0.0066656668</v>
      </c>
      <c r="BI74" s="98" t="n">
        <v>0.0065247919</v>
      </c>
      <c r="BJ74" s="98" t="n">
        <v>0.0063868697</v>
      </c>
      <c r="BK74" s="98" t="n">
        <v>0.0062518403</v>
      </c>
      <c r="BL74" s="98" t="n">
        <v>0.0061196446</v>
      </c>
      <c r="BM74" s="98" t="n">
        <v>0.0059902248</v>
      </c>
      <c r="BN74" s="98" t="n">
        <v>0.0058635239</v>
      </c>
      <c r="BO74" s="98" t="n">
        <v>0.0057394861</v>
      </c>
      <c r="BP74" s="98" t="n">
        <v>0.0056180566</v>
      </c>
      <c r="BQ74" s="98" t="n">
        <v>0.0054991818</v>
      </c>
      <c r="BR74" s="98" t="n">
        <v>0.0053828088</v>
      </c>
      <c r="BS74" s="98" t="n">
        <v>0.0052688859</v>
      </c>
      <c r="BT74" s="98" t="n">
        <v>0.0051573624</v>
      </c>
      <c r="BU74" s="98" t="n">
        <v>0.0050481885</v>
      </c>
      <c r="BV74" s="98" t="n">
        <v>0.0049413155</v>
      </c>
      <c r="BW74" s="98" t="n">
        <v>0.0048366955</v>
      </c>
      <c r="BX74" s="98" t="n">
        <v>0.0047342817</v>
      </c>
      <c r="BY74" s="98" t="n">
        <v>0.0046340281</v>
      </c>
      <c r="BZ74" s="98" t="n">
        <v>0.0045358897</v>
      </c>
      <c r="CA74" s="98" t="n">
        <v>0.0044398223</v>
      </c>
      <c r="CB74" s="98" t="n">
        <v>0.0043457826</v>
      </c>
      <c r="CC74" s="98" t="n">
        <v>0.0042537284</v>
      </c>
      <c r="CD74" s="98" t="n">
        <v>0.004163618</v>
      </c>
      <c r="CE74" s="98" t="n">
        <v>0.0040754108</v>
      </c>
      <c r="CF74" s="98" t="n">
        <v>0.003989067</v>
      </c>
      <c r="CG74" s="98" t="n">
        <v>0.0039045474</v>
      </c>
      <c r="CH74" s="98" t="n">
        <v>0.0038218138</v>
      </c>
      <c r="CI74" s="98" t="n">
        <v>0.0037408288</v>
      </c>
      <c r="CJ74" s="98" t="n">
        <v>0.0036615557</v>
      </c>
      <c r="CK74" s="98" t="n">
        <v>0.0035839584</v>
      </c>
      <c r="CL74" s="98" t="n">
        <v>0.0035080019</v>
      </c>
      <c r="CM74" s="98" t="n">
        <v>0.0034336515</v>
      </c>
      <c r="CN74" s="98" t="n">
        <v>0.0033608736</v>
      </c>
      <c r="CO74" s="98" t="n">
        <v>0.0032896351</v>
      </c>
      <c r="CP74" s="98" t="n">
        <v>0.0032199035</v>
      </c>
      <c r="CQ74" s="98" t="n">
        <v>0.0031516472</v>
      </c>
      <c r="CR74" s="98" t="n">
        <v>0.003084835</v>
      </c>
      <c r="CS74" s="98" t="n">
        <v>0.0030194367</v>
      </c>
      <c r="CT74" s="98" t="n">
        <v>0.0029554223</v>
      </c>
      <c r="CU74" s="98" t="n">
        <v>0.0028927628</v>
      </c>
      <c r="CV74" s="98" t="n">
        <v>0.0028314295</v>
      </c>
      <c r="CW74" s="98" t="n">
        <v>0.0027713946</v>
      </c>
      <c r="CX74" s="98" t="n">
        <v>0.0027126305</v>
      </c>
      <c r="CY74" s="98" t="n">
        <v>0.0026551106</v>
      </c>
      <c r="CZ74" s="98" t="n">
        <v>0.0025988086</v>
      </c>
      <c r="DA74" s="98" t="n">
        <v>0.0025436987</v>
      </c>
      <c r="DB74" s="98" t="n">
        <v>0.0024897559</v>
      </c>
      <c r="DC74" s="98" t="n">
        <v>0.0024369554</v>
      </c>
      <c r="DD74" s="98" t="n">
        <v>0.0023852732</v>
      </c>
      <c r="DE74" s="98" t="n">
        <v>0.0023346857</v>
      </c>
      <c r="DF74" s="98" t="n">
        <v>0.0022851697</v>
      </c>
      <c r="DG74" s="98" t="n">
        <v>0.0022367025</v>
      </c>
      <c r="DH74" s="98" t="n">
        <v>0.0021892621</v>
      </c>
      <c r="DI74" s="98" t="n">
        <v>0.0021428268</v>
      </c>
      <c r="DJ74" s="98" t="n">
        <v>0.0020973752</v>
      </c>
      <c r="DK74" s="98" t="n">
        <v>0.0020528867</v>
      </c>
      <c r="DL74" s="98" t="n">
        <v>0.0020093408</v>
      </c>
      <c r="DM74" s="98" t="n">
        <v>0.0019667177</v>
      </c>
      <c r="DN74" s="98" t="n">
        <v>0.0019249977</v>
      </c>
      <c r="DO74" s="98" t="n">
        <v>0.0018841619</v>
      </c>
      <c r="DP74" s="98" t="n">
        <v>0.0018441915</v>
      </c>
      <c r="DQ74" s="98" t="n">
        <v>0.0018050683</v>
      </c>
      <c r="DR74" s="98" t="n">
        <v>0.0017667742</v>
      </c>
      <c r="DS74" s="98" t="n">
        <v>0.0017292918</v>
      </c>
      <c r="DT74" s="98" t="n">
        <v>0.0016926039</v>
      </c>
      <c r="DU74" s="98" t="n">
        <v>0.0016566937</v>
      </c>
      <c r="DV74" s="98" t="n">
        <v>0.0016215447</v>
      </c>
      <c r="DW74" s="98" t="n">
        <v>0.0015871408</v>
      </c>
      <c r="DX74" s="98" t="n">
        <v>0.0015534663</v>
      </c>
      <c r="DY74" s="98" t="n">
        <v>0.0015205057</v>
      </c>
      <c r="DZ74" s="98" t="n">
        <v>0.0014882439</v>
      </c>
      <c r="EA74" s="98" t="n">
        <v>0.0014566661</v>
      </c>
      <c r="EB74" s="98" t="n">
        <v>0.0014257578</v>
      </c>
      <c r="EC74" s="98" t="n">
        <v>0.0013955049</v>
      </c>
      <c r="ED74" s="98" t="n">
        <v>0.0013658935</v>
      </c>
      <c r="EE74" s="98" t="n">
        <v>0.0013369099</v>
      </c>
      <c r="EF74" s="98" t="n">
        <v>0.001308541</v>
      </c>
      <c r="EG74" s="98" t="n">
        <v>0.0012807737</v>
      </c>
      <c r="EH74" s="98" t="n">
        <v>0.0012535952</v>
      </c>
      <c r="EI74" s="98" t="n">
        <v>0.0012269931</v>
      </c>
      <c r="EJ74" s="98" t="n">
        <v>0.0012009551</v>
      </c>
      <c r="EK74" s="98" t="n">
        <v>0.0011754694</v>
      </c>
      <c r="EL74" s="98" t="n">
        <v>0.0011505242</v>
      </c>
      <c r="EM74" s="98" t="n">
        <v>0.0011261081</v>
      </c>
      <c r="EN74" s="98" t="n">
        <v>0.0011022098</v>
      </c>
      <c r="EO74" s="98" t="n">
        <v>0.0010788184</v>
      </c>
      <c r="EP74" s="98" t="n">
        <v>0.0010559232</v>
      </c>
      <c r="EQ74" s="98" t="n">
        <v>0.0010335136</v>
      </c>
      <c r="ER74" s="98" t="n">
        <v>0.0010115794</v>
      </c>
      <c r="ES74" s="98" t="n">
        <v>0.0009901105</v>
      </c>
      <c r="ET74" s="98" t="n">
        <v>0.0009690969</v>
      </c>
      <c r="EU74" s="98" t="n">
        <v>0.0009485291</v>
      </c>
      <c r="EV74" s="98" t="n">
        <v>0.0009283977</v>
      </c>
      <c r="EW74" s="98" t="n">
        <v>0.0009086933</v>
      </c>
      <c r="EX74" s="98" t="n">
        <v>0.0008894069</v>
      </c>
      <c r="EY74" s="98" t="n">
        <v>0.0008705297</v>
      </c>
      <c r="EZ74" s="98" t="n">
        <v>0.000852053</v>
      </c>
      <c r="FA74" s="98" t="n">
        <v>0.0008339683</v>
      </c>
      <c r="FB74" s="98" t="n">
        <v>0.0008162673</v>
      </c>
      <c r="FC74" s="98" t="n">
        <v>0.0007989418</v>
      </c>
      <c r="FD74" s="98" t="n">
        <v>0.0007819839</v>
      </c>
      <c r="FE74" s="98" t="n">
        <v>0.0007653858</v>
      </c>
      <c r="FF74" s="98" t="n">
        <v>0.0007491399</v>
      </c>
      <c r="FG74" s="98" t="n">
        <v>0.0007332387</v>
      </c>
      <c r="FH74" s="98" t="n">
        <v>0.0007176749</v>
      </c>
      <c r="FI74" s="98" t="n">
        <v>0.0007024413</v>
      </c>
      <c r="FJ74" s="98" t="n">
        <v>0.000687531</v>
      </c>
      <c r="FK74" s="98" t="n">
        <v>0.0006729371</v>
      </c>
      <c r="FL74" s="98" t="n">
        <v>0.0006586528</v>
      </c>
      <c r="FM74" s="98" t="n">
        <v>0.0006446716</v>
      </c>
      <c r="FN74" s="98" t="n">
        <v>0.0006309872</v>
      </c>
      <c r="FO74" s="98" t="n">
        <v>0.0006175931</v>
      </c>
      <c r="FP74" s="98" t="n">
        <v>0.0006044832</v>
      </c>
      <c r="FQ74" s="98" t="n">
        <v>0.0005916516</v>
      </c>
    </row>
    <row r="75" customFormat="false" ht="15" hidden="false" customHeight="true" outlineLevel="0" collapsed="false">
      <c r="A75" s="97" t="n">
        <v>73</v>
      </c>
      <c r="B75" s="98" t="n">
        <v>0.0261671128</v>
      </c>
      <c r="C75" s="98" t="n">
        <v>0.0256535712</v>
      </c>
      <c r="D75" s="98" t="n">
        <v>0.0244021905</v>
      </c>
      <c r="E75" s="98" t="n">
        <v>0.0235812236</v>
      </c>
      <c r="F75" s="98" t="n">
        <v>0.0229662011</v>
      </c>
      <c r="G75" s="98" t="n">
        <v>0.0224524333</v>
      </c>
      <c r="H75" s="98" t="n">
        <v>0.0219899779</v>
      </c>
      <c r="I75" s="98" t="n">
        <v>0.0215547942</v>
      </c>
      <c r="J75" s="98" t="n">
        <v>0.0211353082</v>
      </c>
      <c r="K75" s="98" t="n">
        <v>0.0207259913</v>
      </c>
      <c r="L75" s="98" t="n">
        <v>0.0203242505</v>
      </c>
      <c r="M75" s="98" t="n">
        <v>0.0199289134</v>
      </c>
      <c r="N75" s="98" t="n">
        <v>0.0195394883</v>
      </c>
      <c r="O75" s="98" t="n">
        <v>0.019155803</v>
      </c>
      <c r="P75" s="98" t="n">
        <v>0.018777829</v>
      </c>
      <c r="Q75" s="98" t="n">
        <v>0.0184055967</v>
      </c>
      <c r="R75" s="98" t="n">
        <v>0.018039155</v>
      </c>
      <c r="S75" s="98" t="n">
        <v>0.0176785522</v>
      </c>
      <c r="T75" s="98" t="n">
        <v>0.0173238283</v>
      </c>
      <c r="U75" s="98" t="n">
        <v>0.016975011</v>
      </c>
      <c r="V75" s="98" t="n">
        <v>0.0166321158</v>
      </c>
      <c r="W75" s="98" t="n">
        <v>0.016295146</v>
      </c>
      <c r="X75" s="98" t="n">
        <v>0.0159640936</v>
      </c>
      <c r="Y75" s="98" t="n">
        <v>0.0156389401</v>
      </c>
      <c r="Z75" s="98" t="n">
        <v>0.0153196581</v>
      </c>
      <c r="AA75" s="98" t="n">
        <v>0.0150062117</v>
      </c>
      <c r="AB75" s="98" t="n">
        <v>0.014698558</v>
      </c>
      <c r="AC75" s="98" t="n">
        <v>0.0143966475</v>
      </c>
      <c r="AD75" s="98" t="n">
        <v>0.0141004251</v>
      </c>
      <c r="AE75" s="98" t="n">
        <v>0.0138098311</v>
      </c>
      <c r="AF75" s="98" t="n">
        <v>0.0135248014</v>
      </c>
      <c r="AG75" s="98" t="n">
        <v>0.0132452681</v>
      </c>
      <c r="AH75" s="98" t="n">
        <v>0.0129711605</v>
      </c>
      <c r="AI75" s="98" t="n">
        <v>0.0127024053</v>
      </c>
      <c r="AJ75" s="98" t="n">
        <v>0.0124389267</v>
      </c>
      <c r="AK75" s="98" t="n">
        <v>0.0121806475</v>
      </c>
      <c r="AL75" s="98" t="n">
        <v>0.0119274888</v>
      </c>
      <c r="AM75" s="98" t="n">
        <v>0.0116793706</v>
      </c>
      <c r="AN75" s="98" t="n">
        <v>0.0114362124</v>
      </c>
      <c r="AO75" s="98" t="n">
        <v>0.0111979325</v>
      </c>
      <c r="AP75" s="98" t="n">
        <v>0.0109644495</v>
      </c>
      <c r="AQ75" s="98" t="n">
        <v>0.0107356812</v>
      </c>
      <c r="AR75" s="98" t="n">
        <v>0.0105115459</v>
      </c>
      <c r="AS75" s="98" t="n">
        <v>0.0102919618</v>
      </c>
      <c r="AT75" s="98" t="n">
        <v>0.0100768475</v>
      </c>
      <c r="AU75" s="98" t="n">
        <v>0.009866122</v>
      </c>
      <c r="AV75" s="98" t="n">
        <v>0.009659705</v>
      </c>
      <c r="AW75" s="98" t="n">
        <v>0.0094575164</v>
      </c>
      <c r="AX75" s="98" t="n">
        <v>0.0092594774</v>
      </c>
      <c r="AY75" s="98" t="n">
        <v>0.0090655095</v>
      </c>
      <c r="AZ75" s="98" t="n">
        <v>0.0088755353</v>
      </c>
      <c r="BA75" s="98" t="n">
        <v>0.0086894783</v>
      </c>
      <c r="BB75" s="98" t="n">
        <v>0.0085072629</v>
      </c>
      <c r="BC75" s="98" t="n">
        <v>0.0083288144</v>
      </c>
      <c r="BD75" s="98" t="n">
        <v>0.0081540595</v>
      </c>
      <c r="BE75" s="98" t="n">
        <v>0.0079829254</v>
      </c>
      <c r="BF75" s="98" t="n">
        <v>0.0078153408</v>
      </c>
      <c r="BG75" s="98" t="n">
        <v>0.0076512354</v>
      </c>
      <c r="BH75" s="98" t="n">
        <v>0.0074905399</v>
      </c>
      <c r="BI75" s="98" t="n">
        <v>0.0073331862</v>
      </c>
      <c r="BJ75" s="98" t="n">
        <v>0.0071791073</v>
      </c>
      <c r="BK75" s="98" t="n">
        <v>0.0070282374</v>
      </c>
      <c r="BL75" s="98" t="n">
        <v>0.0068805118</v>
      </c>
      <c r="BM75" s="98" t="n">
        <v>0.0067358668</v>
      </c>
      <c r="BN75" s="98" t="n">
        <v>0.0065942399</v>
      </c>
      <c r="BO75" s="98" t="n">
        <v>0.0064555699</v>
      </c>
      <c r="BP75" s="98" t="n">
        <v>0.0063197964</v>
      </c>
      <c r="BQ75" s="98" t="n">
        <v>0.0061868604</v>
      </c>
      <c r="BR75" s="98" t="n">
        <v>0.0060567037</v>
      </c>
      <c r="BS75" s="98" t="n">
        <v>0.0059292695</v>
      </c>
      <c r="BT75" s="98" t="n">
        <v>0.0058045019</v>
      </c>
      <c r="BU75" s="98" t="n">
        <v>0.005682346</v>
      </c>
      <c r="BV75" s="98" t="n">
        <v>0.0055627481</v>
      </c>
      <c r="BW75" s="98" t="n">
        <v>0.0054456555</v>
      </c>
      <c r="BX75" s="98" t="n">
        <v>0.0053310164</v>
      </c>
      <c r="BY75" s="98" t="n">
        <v>0.0052187802</v>
      </c>
      <c r="BZ75" s="98" t="n">
        <v>0.0051088972</v>
      </c>
      <c r="CA75" s="98" t="n">
        <v>0.0050013185</v>
      </c>
      <c r="CB75" s="98" t="n">
        <v>0.0048959965</v>
      </c>
      <c r="CC75" s="98" t="n">
        <v>0.0047928844</v>
      </c>
      <c r="CD75" s="98" t="n">
        <v>0.0046919363</v>
      </c>
      <c r="CE75" s="98" t="n">
        <v>0.0045931071</v>
      </c>
      <c r="CF75" s="98" t="n">
        <v>0.004496353</v>
      </c>
      <c r="CG75" s="98" t="n">
        <v>0.0044016306</v>
      </c>
      <c r="CH75" s="98" t="n">
        <v>0.0043088977</v>
      </c>
      <c r="CI75" s="98" t="n">
        <v>0.0042181128</v>
      </c>
      <c r="CJ75" s="98" t="n">
        <v>0.0041292353</v>
      </c>
      <c r="CK75" s="98" t="n">
        <v>0.0040422256</v>
      </c>
      <c r="CL75" s="98" t="n">
        <v>0.0039570444</v>
      </c>
      <c r="CM75" s="98" t="n">
        <v>0.0038736538</v>
      </c>
      <c r="CN75" s="98" t="n">
        <v>0.0037920164</v>
      </c>
      <c r="CO75" s="98" t="n">
        <v>0.0037120954</v>
      </c>
      <c r="CP75" s="98" t="n">
        <v>0.003633855</v>
      </c>
      <c r="CQ75" s="98" t="n">
        <v>0.00355726</v>
      </c>
      <c r="CR75" s="98" t="n">
        <v>0.0034822761</v>
      </c>
      <c r="CS75" s="98" t="n">
        <v>0.0034088696</v>
      </c>
      <c r="CT75" s="98" t="n">
        <v>0.0033370074</v>
      </c>
      <c r="CU75" s="98" t="n">
        <v>0.0032666572</v>
      </c>
      <c r="CV75" s="98" t="n">
        <v>0.0031977873</v>
      </c>
      <c r="CW75" s="98" t="n">
        <v>0.0031303667</v>
      </c>
      <c r="CX75" s="98" t="n">
        <v>0.003064365</v>
      </c>
      <c r="CY75" s="98" t="n">
        <v>0.0029997526</v>
      </c>
      <c r="CZ75" s="98" t="n">
        <v>0.0029365003</v>
      </c>
      <c r="DA75" s="98" t="n">
        <v>0.0028745795</v>
      </c>
      <c r="DB75" s="98" t="n">
        <v>0.0028139623</v>
      </c>
      <c r="DC75" s="98" t="n">
        <v>0.0027546214</v>
      </c>
      <c r="DD75" s="98" t="n">
        <v>0.0026965301</v>
      </c>
      <c r="DE75" s="98" t="n">
        <v>0.002639662</v>
      </c>
      <c r="DF75" s="98" t="n">
        <v>0.0025839915</v>
      </c>
      <c r="DG75" s="98" t="n">
        <v>0.0025294935</v>
      </c>
      <c r="DH75" s="98" t="n">
        <v>0.0024761434</v>
      </c>
      <c r="DI75" s="98" t="n">
        <v>0.0024239169</v>
      </c>
      <c r="DJ75" s="98" t="n">
        <v>0.0023727907</v>
      </c>
      <c r="DK75" s="98" t="n">
        <v>0.0023227414</v>
      </c>
      <c r="DL75" s="98" t="n">
        <v>0.0022737466</v>
      </c>
      <c r="DM75" s="98" t="n">
        <v>0.002225784</v>
      </c>
      <c r="DN75" s="98" t="n">
        <v>0.002178832</v>
      </c>
      <c r="DO75" s="98" t="n">
        <v>0.0021328693</v>
      </c>
      <c r="DP75" s="98" t="n">
        <v>0.0020878751</v>
      </c>
      <c r="DQ75" s="98" t="n">
        <v>0.002043829</v>
      </c>
      <c r="DR75" s="98" t="n">
        <v>0.0020007112</v>
      </c>
      <c r="DS75" s="98" t="n">
        <v>0.0019585021</v>
      </c>
      <c r="DT75" s="98" t="n">
        <v>0.0019171826</v>
      </c>
      <c r="DU75" s="98" t="n">
        <v>0.001876734</v>
      </c>
      <c r="DV75" s="98" t="n">
        <v>0.0018371379</v>
      </c>
      <c r="DW75" s="98" t="n">
        <v>0.0017983765</v>
      </c>
      <c r="DX75" s="98" t="n">
        <v>0.0017604322</v>
      </c>
      <c r="DY75" s="98" t="n">
        <v>0.0017232877</v>
      </c>
      <c r="DZ75" s="98" t="n">
        <v>0.0016869263</v>
      </c>
      <c r="EA75" s="98" t="n">
        <v>0.0016513315</v>
      </c>
      <c r="EB75" s="98" t="n">
        <v>0.0016164871</v>
      </c>
      <c r="EC75" s="98" t="n">
        <v>0.0015823773</v>
      </c>
      <c r="ED75" s="98" t="n">
        <v>0.0015489867</v>
      </c>
      <c r="EE75" s="98" t="n">
        <v>0.0015163002</v>
      </c>
      <c r="EF75" s="98" t="n">
        <v>0.0014843029</v>
      </c>
      <c r="EG75" s="98" t="n">
        <v>0.0014529803</v>
      </c>
      <c r="EH75" s="98" t="n">
        <v>0.0014223183</v>
      </c>
      <c r="EI75" s="98" t="n">
        <v>0.0013923028</v>
      </c>
      <c r="EJ75" s="98" t="n">
        <v>0.0013629203</v>
      </c>
      <c r="EK75" s="98" t="n">
        <v>0.0013341574</v>
      </c>
      <c r="EL75" s="98" t="n">
        <v>0.0013060012</v>
      </c>
      <c r="EM75" s="98" t="n">
        <v>0.0012784388</v>
      </c>
      <c r="EN75" s="98" t="n">
        <v>0.0012514577</v>
      </c>
      <c r="EO75" s="98" t="n">
        <v>0.0012250457</v>
      </c>
      <c r="EP75" s="98" t="n">
        <v>0.0011991908</v>
      </c>
      <c r="EQ75" s="98" t="n">
        <v>0.0011738812</v>
      </c>
      <c r="ER75" s="98" t="n">
        <v>0.0011491055</v>
      </c>
      <c r="ES75" s="98" t="n">
        <v>0.0011248524</v>
      </c>
      <c r="ET75" s="98" t="n">
        <v>0.0011011109</v>
      </c>
      <c r="EU75" s="98" t="n">
        <v>0.0010778702</v>
      </c>
      <c r="EV75" s="98" t="n">
        <v>0.0010551198</v>
      </c>
      <c r="EW75" s="98" t="n">
        <v>0.0010328493</v>
      </c>
      <c r="EX75" s="98" t="n">
        <v>0.0010110487</v>
      </c>
      <c r="EY75" s="98" t="n">
        <v>0.0009897079</v>
      </c>
      <c r="EZ75" s="98" t="n">
        <v>0.0009688174</v>
      </c>
      <c r="FA75" s="98" t="n">
        <v>0.0009483677</v>
      </c>
      <c r="FB75" s="98" t="n">
        <v>0.0009283494</v>
      </c>
      <c r="FC75" s="98" t="n">
        <v>0.0009087535</v>
      </c>
      <c r="FD75" s="98" t="n">
        <v>0.000889571</v>
      </c>
      <c r="FE75" s="98" t="n">
        <v>0.0008707932</v>
      </c>
      <c r="FF75" s="98" t="n">
        <v>0.0008524117</v>
      </c>
      <c r="FG75" s="98" t="n">
        <v>0.000834418</v>
      </c>
      <c r="FH75" s="98" t="n">
        <v>0.0008168039</v>
      </c>
      <c r="FI75" s="98" t="n">
        <v>0.0007995616</v>
      </c>
      <c r="FJ75" s="98" t="n">
        <v>0.0007826831</v>
      </c>
      <c r="FK75" s="98" t="n">
        <v>0.0007661607</v>
      </c>
      <c r="FL75" s="98" t="n">
        <v>0.000749987</v>
      </c>
      <c r="FM75" s="98" t="n">
        <v>0.0007341546</v>
      </c>
      <c r="FN75" s="98" t="n">
        <v>0.0007186564</v>
      </c>
      <c r="FO75" s="98" t="n">
        <v>0.0007034851</v>
      </c>
      <c r="FP75" s="98" t="n">
        <v>0.0006886341</v>
      </c>
      <c r="FQ75" s="98" t="n">
        <v>0.0006740964</v>
      </c>
    </row>
    <row r="76" customFormat="false" ht="15" hidden="false" customHeight="true" outlineLevel="0" collapsed="false">
      <c r="A76" s="97" t="n">
        <v>74</v>
      </c>
      <c r="B76" s="98" t="n">
        <v>0.0291495781</v>
      </c>
      <c r="C76" s="98" t="n">
        <v>0.0285855926</v>
      </c>
      <c r="D76" s="98" t="n">
        <v>0.0272291911</v>
      </c>
      <c r="E76" s="98" t="n">
        <v>0.0263344297</v>
      </c>
      <c r="F76" s="98" t="n">
        <v>0.0256609285</v>
      </c>
      <c r="G76" s="98" t="n">
        <v>0.0250963444</v>
      </c>
      <c r="H76" s="98" t="n">
        <v>0.0245870214</v>
      </c>
      <c r="I76" s="98" t="n">
        <v>0.0241071136</v>
      </c>
      <c r="J76" s="98" t="n">
        <v>0.0236441727</v>
      </c>
      <c r="K76" s="98" t="n">
        <v>0.0231922509</v>
      </c>
      <c r="L76" s="98" t="n">
        <v>0.0227485585</v>
      </c>
      <c r="M76" s="98" t="n">
        <v>0.0223118345</v>
      </c>
      <c r="N76" s="98" t="n">
        <v>0.0218815508</v>
      </c>
      <c r="O76" s="98" t="n">
        <v>0.021457523</v>
      </c>
      <c r="P76" s="98" t="n">
        <v>0.0210397219</v>
      </c>
      <c r="Q76" s="98" t="n">
        <v>0.0206281816</v>
      </c>
      <c r="R76" s="98" t="n">
        <v>0.0202229558</v>
      </c>
      <c r="S76" s="98" t="n">
        <v>0.0198240982</v>
      </c>
      <c r="T76" s="98" t="n">
        <v>0.0194316529</v>
      </c>
      <c r="U76" s="98" t="n">
        <v>0.0190456511</v>
      </c>
      <c r="V76" s="98" t="n">
        <v>0.0186661108</v>
      </c>
      <c r="W76" s="98" t="n">
        <v>0.0182930365</v>
      </c>
      <c r="X76" s="98" t="n">
        <v>0.0179264209</v>
      </c>
      <c r="Y76" s="98" t="n">
        <v>0.0175662452</v>
      </c>
      <c r="Z76" s="98" t="n">
        <v>0.0172124806</v>
      </c>
      <c r="AA76" s="98" t="n">
        <v>0.0168650898</v>
      </c>
      <c r="AB76" s="98" t="n">
        <v>0.016524027</v>
      </c>
      <c r="AC76" s="98" t="n">
        <v>0.01618924</v>
      </c>
      <c r="AD76" s="98" t="n">
        <v>0.0158606703</v>
      </c>
      <c r="AE76" s="98" t="n">
        <v>0.0155382539</v>
      </c>
      <c r="AF76" s="98" t="n">
        <v>0.0152219225</v>
      </c>
      <c r="AG76" s="98" t="n">
        <v>0.0149116037</v>
      </c>
      <c r="AH76" s="98" t="n">
        <v>0.0146072217</v>
      </c>
      <c r="AI76" s="98" t="n">
        <v>0.0143086978</v>
      </c>
      <c r="AJ76" s="98" t="n">
        <v>0.014015951</v>
      </c>
      <c r="AK76" s="98" t="n">
        <v>0.0137288983</v>
      </c>
      <c r="AL76" s="98" t="n">
        <v>0.0134474549</v>
      </c>
      <c r="AM76" s="98" t="n">
        <v>0.0131715351</v>
      </c>
      <c r="AN76" s="98" t="n">
        <v>0.0129010518</v>
      </c>
      <c r="AO76" s="98" t="n">
        <v>0.0126359176</v>
      </c>
      <c r="AP76" s="98" t="n">
        <v>0.0123760444</v>
      </c>
      <c r="AQ76" s="98" t="n">
        <v>0.012121344</v>
      </c>
      <c r="AR76" s="98" t="n">
        <v>0.0118717281</v>
      </c>
      <c r="AS76" s="98" t="n">
        <v>0.0116271085</v>
      </c>
      <c r="AT76" s="98" t="n">
        <v>0.0113873975</v>
      </c>
      <c r="AU76" s="98" t="n">
        <v>0.0111525075</v>
      </c>
      <c r="AV76" s="98" t="n">
        <v>0.0109223517</v>
      </c>
      <c r="AW76" s="98" t="n">
        <v>0.0106968438</v>
      </c>
      <c r="AX76" s="98" t="n">
        <v>0.0104758983</v>
      </c>
      <c r="AY76" s="98" t="n">
        <v>0.0102594305</v>
      </c>
      <c r="AZ76" s="98" t="n">
        <v>0.0100473566</v>
      </c>
      <c r="BA76" s="98" t="n">
        <v>0.0098395938</v>
      </c>
      <c r="BB76" s="98" t="n">
        <v>0.0096360601</v>
      </c>
      <c r="BC76" s="98" t="n">
        <v>0.0094366749</v>
      </c>
      <c r="BD76" s="98" t="n">
        <v>0.0092413582</v>
      </c>
      <c r="BE76" s="98" t="n">
        <v>0.0090500316</v>
      </c>
      <c r="BF76" s="98" t="n">
        <v>0.0088626175</v>
      </c>
      <c r="BG76" s="98" t="n">
        <v>0.0086790396</v>
      </c>
      <c r="BH76" s="98" t="n">
        <v>0.0084992227</v>
      </c>
      <c r="BI76" s="98" t="n">
        <v>0.0083230929</v>
      </c>
      <c r="BJ76" s="98" t="n">
        <v>0.0081505774</v>
      </c>
      <c r="BK76" s="98" t="n">
        <v>0.0079816046</v>
      </c>
      <c r="BL76" s="98" t="n">
        <v>0.0078161042</v>
      </c>
      <c r="BM76" s="98" t="n">
        <v>0.007654007</v>
      </c>
      <c r="BN76" s="98" t="n">
        <v>0.007495245</v>
      </c>
      <c r="BO76" s="98" t="n">
        <v>0.0073397514</v>
      </c>
      <c r="BP76" s="98" t="n">
        <v>0.0071874606</v>
      </c>
      <c r="BQ76" s="98" t="n">
        <v>0.0070383082</v>
      </c>
      <c r="BR76" s="98" t="n">
        <v>0.0068922311</v>
      </c>
      <c r="BS76" s="98" t="n">
        <v>0.006749167</v>
      </c>
      <c r="BT76" s="98" t="n">
        <v>0.0066090552</v>
      </c>
      <c r="BU76" s="98" t="n">
        <v>0.0064718357</v>
      </c>
      <c r="BV76" s="98" t="n">
        <v>0.0063374499</v>
      </c>
      <c r="BW76" s="98" t="n">
        <v>0.0062058404</v>
      </c>
      <c r="BX76" s="98" t="n">
        <v>0.0060769505</v>
      </c>
      <c r="BY76" s="98" t="n">
        <v>0.005950725</v>
      </c>
      <c r="BZ76" s="98" t="n">
        <v>0.0058271095</v>
      </c>
      <c r="CA76" s="98" t="n">
        <v>0.0057060508</v>
      </c>
      <c r="CB76" s="98" t="n">
        <v>0.0055874966</v>
      </c>
      <c r="CC76" s="98" t="n">
        <v>0.0054713958</v>
      </c>
      <c r="CD76" s="98" t="n">
        <v>0.0053576982</v>
      </c>
      <c r="CE76" s="98" t="n">
        <v>0.0052463545</v>
      </c>
      <c r="CF76" s="98" t="n">
        <v>0.0051373165</v>
      </c>
      <c r="CG76" s="98" t="n">
        <v>0.0050305369</v>
      </c>
      <c r="CH76" s="98" t="n">
        <v>0.0049259694</v>
      </c>
      <c r="CI76" s="98" t="n">
        <v>0.0048235686</v>
      </c>
      <c r="CJ76" s="98" t="n">
        <v>0.0047232899</v>
      </c>
      <c r="CK76" s="98" t="n">
        <v>0.0046250897</v>
      </c>
      <c r="CL76" s="98" t="n">
        <v>0.0045289253</v>
      </c>
      <c r="CM76" s="98" t="n">
        <v>0.0044347547</v>
      </c>
      <c r="CN76" s="98" t="n">
        <v>0.004342537</v>
      </c>
      <c r="CO76" s="98" t="n">
        <v>0.0042522318</v>
      </c>
      <c r="CP76" s="98" t="n">
        <v>0.0041637998</v>
      </c>
      <c r="CQ76" s="98" t="n">
        <v>0.0040772024</v>
      </c>
      <c r="CR76" s="98" t="n">
        <v>0.0039924018</v>
      </c>
      <c r="CS76" s="98" t="n">
        <v>0.0039093608</v>
      </c>
      <c r="CT76" s="98" t="n">
        <v>0.0038280432</v>
      </c>
      <c r="CU76" s="98" t="n">
        <v>0.0037484133</v>
      </c>
      <c r="CV76" s="98" t="n">
        <v>0.0036704364</v>
      </c>
      <c r="CW76" s="98" t="n">
        <v>0.0035940783</v>
      </c>
      <c r="CX76" s="98" t="n">
        <v>0.0035193055</v>
      </c>
      <c r="CY76" s="98" t="n">
        <v>0.0034460853</v>
      </c>
      <c r="CZ76" s="98" t="n">
        <v>0.0033743856</v>
      </c>
      <c r="DA76" s="98" t="n">
        <v>0.0033041749</v>
      </c>
      <c r="DB76" s="98" t="n">
        <v>0.0032354225</v>
      </c>
      <c r="DC76" s="98" t="n">
        <v>0.0031680982</v>
      </c>
      <c r="DD76" s="98" t="n">
        <v>0.0031021724</v>
      </c>
      <c r="DE76" s="98" t="n">
        <v>0.0030376162</v>
      </c>
      <c r="DF76" s="98" t="n">
        <v>0.0029744012</v>
      </c>
      <c r="DG76" s="98" t="n">
        <v>0.0029124997</v>
      </c>
      <c r="DH76" s="98" t="n">
        <v>0.0028518845</v>
      </c>
      <c r="DI76" s="98" t="n">
        <v>0.0027925289</v>
      </c>
      <c r="DJ76" s="98" t="n">
        <v>0.0027344069</v>
      </c>
      <c r="DK76" s="98" t="n">
        <v>0.0026774929</v>
      </c>
      <c r="DL76" s="98" t="n">
        <v>0.0026217618</v>
      </c>
      <c r="DM76" s="98" t="n">
        <v>0.0025671892</v>
      </c>
      <c r="DN76" s="98" t="n">
        <v>0.002513751</v>
      </c>
      <c r="DO76" s="98" t="n">
        <v>0.0024614238</v>
      </c>
      <c r="DP76" s="98" t="n">
        <v>0.0024101844</v>
      </c>
      <c r="DQ76" s="98" t="n">
        <v>0.0023600104</v>
      </c>
      <c r="DR76" s="98" t="n">
        <v>0.0023108796</v>
      </c>
      <c r="DS76" s="98" t="n">
        <v>0.0022627704</v>
      </c>
      <c r="DT76" s="98" t="n">
        <v>0.0022156616</v>
      </c>
      <c r="DU76" s="98" t="n">
        <v>0.0021695325</v>
      </c>
      <c r="DV76" s="98" t="n">
        <v>0.0021243627</v>
      </c>
      <c r="DW76" s="98" t="n">
        <v>0.0020801323</v>
      </c>
      <c r="DX76" s="98" t="n">
        <v>0.0020368219</v>
      </c>
      <c r="DY76" s="98" t="n">
        <v>0.0019944123</v>
      </c>
      <c r="DZ76" s="98" t="n">
        <v>0.0019528848</v>
      </c>
      <c r="EA76" s="98" t="n">
        <v>0.0019122212</v>
      </c>
      <c r="EB76" s="98" t="n">
        <v>0.0018724035</v>
      </c>
      <c r="EC76" s="98" t="n">
        <v>0.0018334141</v>
      </c>
      <c r="ED76" s="98" t="n">
        <v>0.0017952359</v>
      </c>
      <c r="EE76" s="98" t="n">
        <v>0.0017578519</v>
      </c>
      <c r="EF76" s="98" t="n">
        <v>0.0017212457</v>
      </c>
      <c r="EG76" s="98" t="n">
        <v>0.0016854012</v>
      </c>
      <c r="EH76" s="98" t="n">
        <v>0.0016503026</v>
      </c>
      <c r="EI76" s="98" t="n">
        <v>0.0016159342</v>
      </c>
      <c r="EJ76" s="98" t="n">
        <v>0.001582281</v>
      </c>
      <c r="EK76" s="98" t="n">
        <v>0.0015493281</v>
      </c>
      <c r="EL76" s="98" t="n">
        <v>0.001517061</v>
      </c>
      <c r="EM76" s="98" t="n">
        <v>0.0014854654</v>
      </c>
      <c r="EN76" s="98" t="n">
        <v>0.0014545273</v>
      </c>
      <c r="EO76" s="98" t="n">
        <v>0.0014242332</v>
      </c>
      <c r="EP76" s="98" t="n">
        <v>0.0013945695</v>
      </c>
      <c r="EQ76" s="98" t="n">
        <v>0.0013655232</v>
      </c>
      <c r="ER76" s="98" t="n">
        <v>0.0013370815</v>
      </c>
      <c r="ES76" s="98" t="n">
        <v>0.0013092318</v>
      </c>
      <c r="ET76" s="98" t="n">
        <v>0.0012819618</v>
      </c>
      <c r="EU76" s="98" t="n">
        <v>0.0012552595</v>
      </c>
      <c r="EV76" s="98" t="n">
        <v>0.001229113</v>
      </c>
      <c r="EW76" s="98" t="n">
        <v>0.0012035108</v>
      </c>
      <c r="EX76" s="98" t="n">
        <v>0.0011784415</v>
      </c>
      <c r="EY76" s="98" t="n">
        <v>0.0011538942</v>
      </c>
      <c r="EZ76" s="98" t="n">
        <v>0.0011298579</v>
      </c>
      <c r="FA76" s="98" t="n">
        <v>0.001106322</v>
      </c>
      <c r="FB76" s="98" t="n">
        <v>0.0010832761</v>
      </c>
      <c r="FC76" s="98" t="n">
        <v>0.00106071</v>
      </c>
      <c r="FD76" s="98" t="n">
        <v>0.0010386138</v>
      </c>
      <c r="FE76" s="98" t="n">
        <v>0.0010169776</v>
      </c>
      <c r="FF76" s="98" t="n">
        <v>0.0009957919</v>
      </c>
      <c r="FG76" s="98" t="n">
        <v>0.0009750473</v>
      </c>
      <c r="FH76" s="98" t="n">
        <v>0.0009547347</v>
      </c>
      <c r="FI76" s="98" t="n">
        <v>0.0009348451</v>
      </c>
      <c r="FJ76" s="98" t="n">
        <v>0.0009153696</v>
      </c>
      <c r="FK76" s="98" t="n">
        <v>0.0008962996</v>
      </c>
      <c r="FL76" s="98" t="n">
        <v>0.0008776268</v>
      </c>
      <c r="FM76" s="98" t="n">
        <v>0.0008593428</v>
      </c>
      <c r="FN76" s="98" t="n">
        <v>0.0008414396</v>
      </c>
      <c r="FO76" s="98" t="n">
        <v>0.0008239092</v>
      </c>
      <c r="FP76" s="98" t="n">
        <v>0.0008067439</v>
      </c>
      <c r="FQ76" s="98" t="n">
        <v>0.0007899361</v>
      </c>
    </row>
    <row r="77" customFormat="false" ht="15" hidden="false" customHeight="true" outlineLevel="0" collapsed="false">
      <c r="A77" s="97" t="n">
        <v>75</v>
      </c>
      <c r="B77" s="98" t="n">
        <v>0.0339776824</v>
      </c>
      <c r="C77" s="98" t="n">
        <v>0.0332822364</v>
      </c>
      <c r="D77" s="98" t="n">
        <v>0.0310848077</v>
      </c>
      <c r="E77" s="98" t="n">
        <v>0.0297718533</v>
      </c>
      <c r="F77" s="98" t="n">
        <v>0.0288728578</v>
      </c>
      <c r="G77" s="98" t="n">
        <v>0.0281741097</v>
      </c>
      <c r="H77" s="98" t="n">
        <v>0.0275748926</v>
      </c>
      <c r="I77" s="98" t="n">
        <v>0.027026899</v>
      </c>
      <c r="J77" s="98" t="n">
        <v>0.0265068088</v>
      </c>
      <c r="K77" s="98" t="n">
        <v>0.0260033771</v>
      </c>
      <c r="L77" s="98" t="n">
        <v>0.0255112263</v>
      </c>
      <c r="M77" s="98" t="n">
        <v>0.0250278305</v>
      </c>
      <c r="N77" s="98" t="n">
        <v>0.0245520442</v>
      </c>
      <c r="O77" s="98" t="n">
        <v>0.0240833828</v>
      </c>
      <c r="P77" s="98" t="n">
        <v>0.0236216715</v>
      </c>
      <c r="Q77" s="98" t="n">
        <v>0.0231668746</v>
      </c>
      <c r="R77" s="98" t="n">
        <v>0.0227190126</v>
      </c>
      <c r="S77" s="98" t="n">
        <v>0.0222781229</v>
      </c>
      <c r="T77" s="98" t="n">
        <v>0.0218442418</v>
      </c>
      <c r="U77" s="98" t="n">
        <v>0.0214173965</v>
      </c>
      <c r="V77" s="98" t="n">
        <v>0.0209976019</v>
      </c>
      <c r="W77" s="98" t="n">
        <v>0.0205848603</v>
      </c>
      <c r="X77" s="98" t="n">
        <v>0.0201791616</v>
      </c>
      <c r="Y77" s="98" t="n">
        <v>0.0197804841</v>
      </c>
      <c r="Z77" s="98" t="n">
        <v>0.019388796</v>
      </c>
      <c r="AA77" s="98" t="n">
        <v>0.019004056</v>
      </c>
      <c r="AB77" s="98" t="n">
        <v>0.0186262146</v>
      </c>
      <c r="AC77" s="98" t="n">
        <v>0.0182552149</v>
      </c>
      <c r="AD77" s="98" t="n">
        <v>0.0178909938</v>
      </c>
      <c r="AE77" s="98" t="n">
        <v>0.0175334825</v>
      </c>
      <c r="AF77" s="98" t="n">
        <v>0.0171826072</v>
      </c>
      <c r="AG77" s="98" t="n">
        <v>0.0168382901</v>
      </c>
      <c r="AH77" s="98" t="n">
        <v>0.0165004499</v>
      </c>
      <c r="AI77" s="98" t="n">
        <v>0.0161690019</v>
      </c>
      <c r="AJ77" s="98" t="n">
        <v>0.0158438592</v>
      </c>
      <c r="AK77" s="98" t="n">
        <v>0.0155249326</v>
      </c>
      <c r="AL77" s="98" t="n">
        <v>0.0152121313</v>
      </c>
      <c r="AM77" s="98" t="n">
        <v>0.0149053631</v>
      </c>
      <c r="AN77" s="98" t="n">
        <v>0.0146045348</v>
      </c>
      <c r="AO77" s="98" t="n">
        <v>0.0143095524</v>
      </c>
      <c r="AP77" s="98" t="n">
        <v>0.0140203214</v>
      </c>
      <c r="AQ77" s="98" t="n">
        <v>0.0137367471</v>
      </c>
      <c r="AR77" s="98" t="n">
        <v>0.0134587347</v>
      </c>
      <c r="AS77" s="98" t="n">
        <v>0.0131861896</v>
      </c>
      <c r="AT77" s="98" t="n">
        <v>0.0129190173</v>
      </c>
      <c r="AU77" s="98" t="n">
        <v>0.012657124</v>
      </c>
      <c r="AV77" s="98" t="n">
        <v>0.0124004162</v>
      </c>
      <c r="AW77" s="98" t="n">
        <v>0.0121488013</v>
      </c>
      <c r="AX77" s="98" t="n">
        <v>0.0119021872</v>
      </c>
      <c r="AY77" s="98" t="n">
        <v>0.0116604829</v>
      </c>
      <c r="AZ77" s="98" t="n">
        <v>0.0114235983</v>
      </c>
      <c r="BA77" s="98" t="n">
        <v>0.011191444</v>
      </c>
      <c r="BB77" s="98" t="n">
        <v>0.0109639319</v>
      </c>
      <c r="BC77" s="98" t="n">
        <v>0.0107409751</v>
      </c>
      <c r="BD77" s="98" t="n">
        <v>0.0105224876</v>
      </c>
      <c r="BE77" s="98" t="n">
        <v>0.0103083846</v>
      </c>
      <c r="BF77" s="98" t="n">
        <v>0.0100985826</v>
      </c>
      <c r="BG77" s="98" t="n">
        <v>0.0098929993</v>
      </c>
      <c r="BH77" s="98" t="n">
        <v>0.0096915535</v>
      </c>
      <c r="BI77" s="98" t="n">
        <v>0.0094941654</v>
      </c>
      <c r="BJ77" s="98" t="n">
        <v>0.0093007564</v>
      </c>
      <c r="BK77" s="98" t="n">
        <v>0.0091112492</v>
      </c>
      <c r="BL77" s="98" t="n">
        <v>0.0089255676</v>
      </c>
      <c r="BM77" s="98" t="n">
        <v>0.008743637</v>
      </c>
      <c r="BN77" s="98" t="n">
        <v>0.0085653838</v>
      </c>
      <c r="BO77" s="98" t="n">
        <v>0.0083907357</v>
      </c>
      <c r="BP77" s="98" t="n">
        <v>0.0082196217</v>
      </c>
      <c r="BQ77" s="98" t="n">
        <v>0.008051972</v>
      </c>
      <c r="BR77" s="98" t="n">
        <v>0.0078877182</v>
      </c>
      <c r="BS77" s="98" t="n">
        <v>0.007726793</v>
      </c>
      <c r="BT77" s="98" t="n">
        <v>0.0075691303</v>
      </c>
      <c r="BU77" s="98" t="n">
        <v>0.0074146652</v>
      </c>
      <c r="BV77" s="98" t="n">
        <v>0.0072633341</v>
      </c>
      <c r="BW77" s="98" t="n">
        <v>0.0071150745</v>
      </c>
      <c r="BX77" s="98" t="n">
        <v>0.0069698251</v>
      </c>
      <c r="BY77" s="98" t="n">
        <v>0.0068275257</v>
      </c>
      <c r="BZ77" s="98" t="n">
        <v>0.0066881172</v>
      </c>
      <c r="CA77" s="98" t="n">
        <v>0.0065515419</v>
      </c>
      <c r="CB77" s="98" t="n">
        <v>0.0064177428</v>
      </c>
      <c r="CC77" s="98" t="n">
        <v>0.0062866643</v>
      </c>
      <c r="CD77" s="98" t="n">
        <v>0.0061582517</v>
      </c>
      <c r="CE77" s="98" t="n">
        <v>0.0060324514</v>
      </c>
      <c r="CF77" s="98" t="n">
        <v>0.0059092108</v>
      </c>
      <c r="CG77" s="98" t="n">
        <v>0.0057884785</v>
      </c>
      <c r="CH77" s="98" t="n">
        <v>0.0056702037</v>
      </c>
      <c r="CI77" s="98" t="n">
        <v>0.0055543371</v>
      </c>
      <c r="CJ77" s="98" t="n">
        <v>0.0054408301</v>
      </c>
      <c r="CK77" s="98" t="n">
        <v>0.0053296349</v>
      </c>
      <c r="CL77" s="98" t="n">
        <v>0.0052207049</v>
      </c>
      <c r="CM77" s="98" t="n">
        <v>0.0051139944</v>
      </c>
      <c r="CN77" s="98" t="n">
        <v>0.0050094584</v>
      </c>
      <c r="CO77" s="98" t="n">
        <v>0.0049070529</v>
      </c>
      <c r="CP77" s="98" t="n">
        <v>0.004806735</v>
      </c>
      <c r="CQ77" s="98" t="n">
        <v>0.0047084622</v>
      </c>
      <c r="CR77" s="98" t="n">
        <v>0.0046121932</v>
      </c>
      <c r="CS77" s="98" t="n">
        <v>0.0045178873</v>
      </c>
      <c r="CT77" s="98" t="n">
        <v>0.0044255049</v>
      </c>
      <c r="CU77" s="98" t="n">
        <v>0.0043350068</v>
      </c>
      <c r="CV77" s="98" t="n">
        <v>0.004246355</v>
      </c>
      <c r="CW77" s="98" t="n">
        <v>0.0041595118</v>
      </c>
      <c r="CX77" s="98" t="n">
        <v>0.0040744406</v>
      </c>
      <c r="CY77" s="98" t="n">
        <v>0.0039911055</v>
      </c>
      <c r="CZ77" s="98" t="n">
        <v>0.0039094712</v>
      </c>
      <c r="DA77" s="98" t="n">
        <v>0.0038295031</v>
      </c>
      <c r="DB77" s="98" t="n">
        <v>0.0037511674</v>
      </c>
      <c r="DC77" s="98" t="n">
        <v>0.0036744309</v>
      </c>
      <c r="DD77" s="98" t="n">
        <v>0.0035992611</v>
      </c>
      <c r="DE77" s="98" t="n">
        <v>0.0035256262</v>
      </c>
      <c r="DF77" s="98" t="n">
        <v>0.003453495</v>
      </c>
      <c r="DG77" s="98" t="n">
        <v>0.0033828368</v>
      </c>
      <c r="DH77" s="98" t="n">
        <v>0.0033136218</v>
      </c>
      <c r="DI77" s="98" t="n">
        <v>0.0032458205</v>
      </c>
      <c r="DJ77" s="98" t="n">
        <v>0.0031794041</v>
      </c>
      <c r="DK77" s="98" t="n">
        <v>0.0031143445</v>
      </c>
      <c r="DL77" s="98" t="n">
        <v>0.0030506141</v>
      </c>
      <c r="DM77" s="98" t="n">
        <v>0.0029881859</v>
      </c>
      <c r="DN77" s="98" t="n">
        <v>0.0029270331</v>
      </c>
      <c r="DO77" s="98" t="n">
        <v>0.00286713</v>
      </c>
      <c r="DP77" s="98" t="n">
        <v>0.0028084511</v>
      </c>
      <c r="DQ77" s="98" t="n">
        <v>0.0027509714</v>
      </c>
      <c r="DR77" s="98" t="n">
        <v>0.0026946664</v>
      </c>
      <c r="DS77" s="98" t="n">
        <v>0.0026395123</v>
      </c>
      <c r="DT77" s="98" t="n">
        <v>0.0025854855</v>
      </c>
      <c r="DU77" s="98" t="n">
        <v>0.0025325632</v>
      </c>
      <c r="DV77" s="98" t="n">
        <v>0.0024807227</v>
      </c>
      <c r="DW77" s="98" t="n">
        <v>0.0024299421</v>
      </c>
      <c r="DX77" s="98" t="n">
        <v>0.0023801996</v>
      </c>
      <c r="DY77" s="98" t="n">
        <v>0.0023314743</v>
      </c>
      <c r="DZ77" s="98" t="n">
        <v>0.0022837452</v>
      </c>
      <c r="EA77" s="98" t="n">
        <v>0.0022369921</v>
      </c>
      <c r="EB77" s="98" t="n">
        <v>0.002191195</v>
      </c>
      <c r="EC77" s="98" t="n">
        <v>0.0021463345</v>
      </c>
      <c r="ED77" s="98" t="n">
        <v>0.0021023915</v>
      </c>
      <c r="EE77" s="98" t="n">
        <v>0.0020593472</v>
      </c>
      <c r="EF77" s="98" t="n">
        <v>0.0020171832</v>
      </c>
      <c r="EG77" s="98" t="n">
        <v>0.0019758817</v>
      </c>
      <c r="EH77" s="98" t="n">
        <v>0.001935425</v>
      </c>
      <c r="EI77" s="98" t="n">
        <v>0.0018957959</v>
      </c>
      <c r="EJ77" s="98" t="n">
        <v>0.0018569774</v>
      </c>
      <c r="EK77" s="98" t="n">
        <v>0.0018189531</v>
      </c>
      <c r="EL77" s="98" t="n">
        <v>0.0017817066</v>
      </c>
      <c r="EM77" s="98" t="n">
        <v>0.0017452222</v>
      </c>
      <c r="EN77" s="98" t="n">
        <v>0.0017094842</v>
      </c>
      <c r="EO77" s="98" t="n">
        <v>0.0016744774</v>
      </c>
      <c r="EP77" s="98" t="n">
        <v>0.0016401869</v>
      </c>
      <c r="EQ77" s="98" t="n">
        <v>0.0016065981</v>
      </c>
      <c r="ER77" s="98" t="n">
        <v>0.0015736965</v>
      </c>
      <c r="ES77" s="98" t="n">
        <v>0.0015414683</v>
      </c>
      <c r="ET77" s="98" t="n">
        <v>0.0015098995</v>
      </c>
      <c r="EU77" s="98" t="n">
        <v>0.0014789768</v>
      </c>
      <c r="EV77" s="98" t="n">
        <v>0.0014486869</v>
      </c>
      <c r="EW77" s="98" t="n">
        <v>0.0014190169</v>
      </c>
      <c r="EX77" s="98" t="n">
        <v>0.0013899541</v>
      </c>
      <c r="EY77" s="98" t="n">
        <v>0.0013614862</v>
      </c>
      <c r="EZ77" s="98" t="n">
        <v>0.0013336009</v>
      </c>
      <c r="FA77" s="98" t="n">
        <v>0.0013062864</v>
      </c>
      <c r="FB77" s="98" t="n">
        <v>0.001279531</v>
      </c>
      <c r="FC77" s="98" t="n">
        <v>0.0012533232</v>
      </c>
      <c r="FD77" s="98" t="n">
        <v>0.0012276519</v>
      </c>
      <c r="FE77" s="98" t="n">
        <v>0.0012025061</v>
      </c>
      <c r="FF77" s="98" t="n">
        <v>0.0011778751</v>
      </c>
      <c r="FG77" s="98" t="n">
        <v>0.0011537483</v>
      </c>
      <c r="FH77" s="98" t="n">
        <v>0.0011301154</v>
      </c>
      <c r="FI77" s="98" t="n">
        <v>0.0011069663</v>
      </c>
      <c r="FJ77" s="98" t="n">
        <v>0.0010842911</v>
      </c>
      <c r="FK77" s="98" t="n">
        <v>0.0010620802</v>
      </c>
      <c r="FL77" s="98" t="n">
        <v>0.001040324</v>
      </c>
      <c r="FM77" s="98" t="n">
        <v>0.0010190132</v>
      </c>
      <c r="FN77" s="98" t="n">
        <v>0.0009981388</v>
      </c>
      <c r="FO77" s="98" t="n">
        <v>0.0009776918</v>
      </c>
      <c r="FP77" s="98" t="n">
        <v>0.0009576634</v>
      </c>
      <c r="FQ77" s="98" t="n">
        <v>0.0009380451</v>
      </c>
    </row>
    <row r="78" customFormat="false" ht="15" hidden="false" customHeight="true" outlineLevel="0" collapsed="false">
      <c r="A78" s="97" t="n">
        <v>76</v>
      </c>
      <c r="B78" s="98" t="n">
        <v>0.0379871266</v>
      </c>
      <c r="C78" s="98" t="n">
        <v>0.037248587</v>
      </c>
      <c r="D78" s="98" t="n">
        <v>0.0347778369</v>
      </c>
      <c r="E78" s="98" t="n">
        <v>0.0333196474</v>
      </c>
      <c r="F78" s="98" t="n">
        <v>0.0323338632</v>
      </c>
      <c r="G78" s="98" t="n">
        <v>0.0315754413</v>
      </c>
      <c r="H78" s="98" t="n">
        <v>0.0309289723</v>
      </c>
      <c r="I78" s="98" t="n">
        <v>0.0303391463</v>
      </c>
      <c r="J78" s="98" t="n">
        <v>0.0297793121</v>
      </c>
      <c r="K78" s="98" t="n">
        <v>0.0292366723</v>
      </c>
      <c r="L78" s="98" t="n">
        <v>0.0287051621</v>
      </c>
      <c r="M78" s="98" t="n">
        <v>0.028181988</v>
      </c>
      <c r="N78" s="98" t="n">
        <v>0.0276659372</v>
      </c>
      <c r="O78" s="98" t="n">
        <v>0.0271565509</v>
      </c>
      <c r="P78" s="98" t="n">
        <v>0.0266537202</v>
      </c>
      <c r="Q78" s="98" t="n">
        <v>0.02615749</v>
      </c>
      <c r="R78" s="98" t="n">
        <v>0.0256679641</v>
      </c>
      <c r="S78" s="98" t="n">
        <v>0.0251852603</v>
      </c>
      <c r="T78" s="98" t="n">
        <v>0.0247094897</v>
      </c>
      <c r="U78" s="98" t="n">
        <v>0.0242407479</v>
      </c>
      <c r="V78" s="98" t="n">
        <v>0.023779112</v>
      </c>
      <c r="W78" s="98" t="n">
        <v>0.0233246403</v>
      </c>
      <c r="X78" s="98" t="n">
        <v>0.0228773729</v>
      </c>
      <c r="Y78" s="98" t="n">
        <v>0.022437333</v>
      </c>
      <c r="Z78" s="98" t="n">
        <v>0.0220045288</v>
      </c>
      <c r="AA78" s="98" t="n">
        <v>0.0215789546</v>
      </c>
      <c r="AB78" s="98" t="n">
        <v>0.0211605923</v>
      </c>
      <c r="AC78" s="98" t="n">
        <v>0.0207494127</v>
      </c>
      <c r="AD78" s="98" t="n">
        <v>0.0203453772</v>
      </c>
      <c r="AE78" s="98" t="n">
        <v>0.0199484382</v>
      </c>
      <c r="AF78" s="98" t="n">
        <v>0.0195585406</v>
      </c>
      <c r="AG78" s="98" t="n">
        <v>0.0191756226</v>
      </c>
      <c r="AH78" s="98" t="n">
        <v>0.0187996165</v>
      </c>
      <c r="AI78" s="98" t="n">
        <v>0.0184304495</v>
      </c>
      <c r="AJ78" s="98" t="n">
        <v>0.0180680445</v>
      </c>
      <c r="AK78" s="98" t="n">
        <v>0.0177123203</v>
      </c>
      <c r="AL78" s="98" t="n">
        <v>0.017363193</v>
      </c>
      <c r="AM78" s="98" t="n">
        <v>0.0170205754</v>
      </c>
      <c r="AN78" s="98" t="n">
        <v>0.0166843783</v>
      </c>
      <c r="AO78" s="98" t="n">
        <v>0.0163545108</v>
      </c>
      <c r="AP78" s="98" t="n">
        <v>0.0160308802</v>
      </c>
      <c r="AQ78" s="98" t="n">
        <v>0.0157133929</v>
      </c>
      <c r="AR78" s="98" t="n">
        <v>0.0154019541</v>
      </c>
      <c r="AS78" s="98" t="n">
        <v>0.0150964687</v>
      </c>
      <c r="AT78" s="98" t="n">
        <v>0.0147968412</v>
      </c>
      <c r="AU78" s="98" t="n">
        <v>0.0145029759</v>
      </c>
      <c r="AV78" s="98" t="n">
        <v>0.0142147771</v>
      </c>
      <c r="AW78" s="98" t="n">
        <v>0.0139321493</v>
      </c>
      <c r="AX78" s="98" t="n">
        <v>0.0136549974</v>
      </c>
      <c r="AY78" s="98" t="n">
        <v>0.0133832269</v>
      </c>
      <c r="AZ78" s="98" t="n">
        <v>0.0131167436</v>
      </c>
      <c r="BA78" s="98" t="n">
        <v>0.0128554544</v>
      </c>
      <c r="BB78" s="98" t="n">
        <v>0.0125992668</v>
      </c>
      <c r="BC78" s="98" t="n">
        <v>0.012348089</v>
      </c>
      <c r="BD78" s="98" t="n">
        <v>0.0121018305</v>
      </c>
      <c r="BE78" s="98" t="n">
        <v>0.0118604016</v>
      </c>
      <c r="BF78" s="98" t="n">
        <v>0.0116237137</v>
      </c>
      <c r="BG78" s="98" t="n">
        <v>0.0113916793</v>
      </c>
      <c r="BH78" s="98" t="n">
        <v>0.011164212</v>
      </c>
      <c r="BI78" s="98" t="n">
        <v>0.0109412266</v>
      </c>
      <c r="BJ78" s="98" t="n">
        <v>0.0107226392</v>
      </c>
      <c r="BK78" s="98" t="n">
        <v>0.010508367</v>
      </c>
      <c r="BL78" s="98" t="n">
        <v>0.0102983284</v>
      </c>
      <c r="BM78" s="98" t="n">
        <v>0.0100924431</v>
      </c>
      <c r="BN78" s="98" t="n">
        <v>0.0098906322</v>
      </c>
      <c r="BO78" s="98" t="n">
        <v>0.0096928177</v>
      </c>
      <c r="BP78" s="98" t="n">
        <v>0.0094989231</v>
      </c>
      <c r="BQ78" s="98" t="n">
        <v>0.0093088732</v>
      </c>
      <c r="BR78" s="98" t="n">
        <v>0.009122594</v>
      </c>
      <c r="BS78" s="98" t="n">
        <v>0.0089400127</v>
      </c>
      <c r="BT78" s="98" t="n">
        <v>0.0087610577</v>
      </c>
      <c r="BU78" s="98" t="n">
        <v>0.0085856589</v>
      </c>
      <c r="BV78" s="98" t="n">
        <v>0.0084137472</v>
      </c>
      <c r="BW78" s="98" t="n">
        <v>0.0082452546</v>
      </c>
      <c r="BX78" s="98" t="n">
        <v>0.0080801147</v>
      </c>
      <c r="BY78" s="98" t="n">
        <v>0.007918262</v>
      </c>
      <c r="BZ78" s="98" t="n">
        <v>0.0077596323</v>
      </c>
      <c r="CA78" s="98" t="n">
        <v>0.0076041625</v>
      </c>
      <c r="CB78" s="98" t="n">
        <v>0.0074517906</v>
      </c>
      <c r="CC78" s="98" t="n">
        <v>0.007302456</v>
      </c>
      <c r="CD78" s="98" t="n">
        <v>0.007156099</v>
      </c>
      <c r="CE78" s="98" t="n">
        <v>0.007012661</v>
      </c>
      <c r="CF78" s="98" t="n">
        <v>0.0068720846</v>
      </c>
      <c r="CG78" s="98" t="n">
        <v>0.0067343135</v>
      </c>
      <c r="CH78" s="98" t="n">
        <v>0.0065992924</v>
      </c>
      <c r="CI78" s="98" t="n">
        <v>0.0064669669</v>
      </c>
      <c r="CJ78" s="98" t="n">
        <v>0.006337284</v>
      </c>
      <c r="CK78" s="98" t="n">
        <v>0.0062101913</v>
      </c>
      <c r="CL78" s="98" t="n">
        <v>0.0060856377</v>
      </c>
      <c r="CM78" s="98" t="n">
        <v>0.0059635729</v>
      </c>
      <c r="CN78" s="98" t="n">
        <v>0.0058439477</v>
      </c>
      <c r="CO78" s="98" t="n">
        <v>0.0057267137</v>
      </c>
      <c r="CP78" s="98" t="n">
        <v>0.0056118236</v>
      </c>
      <c r="CQ78" s="98" t="n">
        <v>0.0054992309</v>
      </c>
      <c r="CR78" s="98" t="n">
        <v>0.00538889</v>
      </c>
      <c r="CS78" s="98" t="n">
        <v>0.0052807562</v>
      </c>
      <c r="CT78" s="98" t="n">
        <v>0.0051747857</v>
      </c>
      <c r="CU78" s="98" t="n">
        <v>0.0050709355</v>
      </c>
      <c r="CV78" s="98" t="n">
        <v>0.0049691636</v>
      </c>
      <c r="CW78" s="98" t="n">
        <v>0.0048694285</v>
      </c>
      <c r="CX78" s="98" t="n">
        <v>0.0047716898</v>
      </c>
      <c r="CY78" s="98" t="n">
        <v>0.0046759077</v>
      </c>
      <c r="CZ78" s="98" t="n">
        <v>0.0045820434</v>
      </c>
      <c r="DA78" s="98" t="n">
        <v>0.0044900587</v>
      </c>
      <c r="DB78" s="98" t="n">
        <v>0.004399916</v>
      </c>
      <c r="DC78" s="98" t="n">
        <v>0.0043115788</v>
      </c>
      <c r="DD78" s="98" t="n">
        <v>0.004225011</v>
      </c>
      <c r="DE78" s="98" t="n">
        <v>0.0041401775</v>
      </c>
      <c r="DF78" s="98" t="n">
        <v>0.0040570436</v>
      </c>
      <c r="DG78" s="98" t="n">
        <v>0.0039755754</v>
      </c>
      <c r="DH78" s="98" t="n">
        <v>0.0038957397</v>
      </c>
      <c r="DI78" s="98" t="n">
        <v>0.003817504</v>
      </c>
      <c r="DJ78" s="98" t="n">
        <v>0.0037408363</v>
      </c>
      <c r="DK78" s="98" t="n">
        <v>0.0036657054</v>
      </c>
      <c r="DL78" s="98" t="n">
        <v>0.0035920805</v>
      </c>
      <c r="DM78" s="98" t="n">
        <v>0.0035199316</v>
      </c>
      <c r="DN78" s="98" t="n">
        <v>0.0034492293</v>
      </c>
      <c r="DO78" s="98" t="n">
        <v>0.0033799446</v>
      </c>
      <c r="DP78" s="98" t="n">
        <v>0.0033120491</v>
      </c>
      <c r="DQ78" s="98" t="n">
        <v>0.0032455153</v>
      </c>
      <c r="DR78" s="98" t="n">
        <v>0.0031803158</v>
      </c>
      <c r="DS78" s="98" t="n">
        <v>0.0031164239</v>
      </c>
      <c r="DT78" s="98" t="n">
        <v>0.0030538136</v>
      </c>
      <c r="DU78" s="98" t="n">
        <v>0.0029924593</v>
      </c>
      <c r="DV78" s="98" t="n">
        <v>0.0029323357</v>
      </c>
      <c r="DW78" s="98" t="n">
        <v>0.0028734183</v>
      </c>
      <c r="DX78" s="98" t="n">
        <v>0.002815683</v>
      </c>
      <c r="DY78" s="98" t="n">
        <v>0.0027591062</v>
      </c>
      <c r="DZ78" s="98" t="n">
        <v>0.0027036645</v>
      </c>
      <c r="EA78" s="98" t="n">
        <v>0.0026493354</v>
      </c>
      <c r="EB78" s="98" t="n">
        <v>0.0025960966</v>
      </c>
      <c r="EC78" s="98" t="n">
        <v>0.0025439263</v>
      </c>
      <c r="ED78" s="98" t="n">
        <v>0.002492803</v>
      </c>
      <c r="EE78" s="98" t="n">
        <v>0.0024427058</v>
      </c>
      <c r="EF78" s="98" t="n">
        <v>0.0023936141</v>
      </c>
      <c r="EG78" s="98" t="n">
        <v>0.0023455079</v>
      </c>
      <c r="EH78" s="98" t="n">
        <v>0.0022983674</v>
      </c>
      <c r="EI78" s="98" t="n">
        <v>0.0022521732</v>
      </c>
      <c r="EJ78" s="98" t="n">
        <v>0.0022069065</v>
      </c>
      <c r="EK78" s="98" t="n">
        <v>0.0021625486</v>
      </c>
      <c r="EL78" s="98" t="n">
        <v>0.0021190812</v>
      </c>
      <c r="EM78" s="98" t="n">
        <v>0.0020764867</v>
      </c>
      <c r="EN78" s="98" t="n">
        <v>0.0020347475</v>
      </c>
      <c r="EO78" s="98" t="n">
        <v>0.0019938464</v>
      </c>
      <c r="EP78" s="98" t="n">
        <v>0.0019537666</v>
      </c>
      <c r="EQ78" s="98" t="n">
        <v>0.0019144918</v>
      </c>
      <c r="ER78" s="98" t="n">
        <v>0.0018760057</v>
      </c>
      <c r="ES78" s="98" t="n">
        <v>0.0018382925</v>
      </c>
      <c r="ET78" s="98" t="n">
        <v>0.0018013368</v>
      </c>
      <c r="EU78" s="98" t="n">
        <v>0.0017651234</v>
      </c>
      <c r="EV78" s="98" t="n">
        <v>0.0017296374</v>
      </c>
      <c r="EW78" s="98" t="n">
        <v>0.0016948641</v>
      </c>
      <c r="EX78" s="98" t="n">
        <v>0.0016607894</v>
      </c>
      <c r="EY78" s="98" t="n">
        <v>0.0016273992</v>
      </c>
      <c r="EZ78" s="98" t="n">
        <v>0.0015946797</v>
      </c>
      <c r="FA78" s="98" t="n">
        <v>0.0015626176</v>
      </c>
      <c r="FB78" s="98" t="n">
        <v>0.0015311996</v>
      </c>
      <c r="FC78" s="98" t="n">
        <v>0.0015004128</v>
      </c>
      <c r="FD78" s="98" t="n">
        <v>0.0014702446</v>
      </c>
      <c r="FE78" s="98" t="n">
        <v>0.0014406825</v>
      </c>
      <c r="FF78" s="98" t="n">
        <v>0.0014117144</v>
      </c>
      <c r="FG78" s="98" t="n">
        <v>0.0013833284</v>
      </c>
      <c r="FH78" s="98" t="n">
        <v>0.0013555127</v>
      </c>
      <c r="FI78" s="98" t="n">
        <v>0.001328256</v>
      </c>
      <c r="FJ78" s="98" t="n">
        <v>0.001301547</v>
      </c>
      <c r="FK78" s="98" t="n">
        <v>0.0012753747</v>
      </c>
      <c r="FL78" s="98" t="n">
        <v>0.0012497284</v>
      </c>
      <c r="FM78" s="98" t="n">
        <v>0.0012245975</v>
      </c>
      <c r="FN78" s="98" t="n">
        <v>0.0011999716</v>
      </c>
      <c r="FO78" s="98" t="n">
        <v>0.0011758407</v>
      </c>
      <c r="FP78" s="98" t="n">
        <v>0.0011521947</v>
      </c>
      <c r="FQ78" s="98" t="n">
        <v>0.001129024</v>
      </c>
    </row>
    <row r="79" customFormat="false" ht="15" hidden="false" customHeight="true" outlineLevel="0" collapsed="false">
      <c r="A79" s="97" t="n">
        <v>77</v>
      </c>
      <c r="B79" s="98" t="n">
        <v>0.0420270797</v>
      </c>
      <c r="C79" s="98" t="n">
        <v>0.0412806021</v>
      </c>
      <c r="D79" s="98" t="n">
        <v>0.0387522624</v>
      </c>
      <c r="E79" s="98" t="n">
        <v>0.0372519075</v>
      </c>
      <c r="F79" s="98" t="n">
        <v>0.0362323041</v>
      </c>
      <c r="G79" s="98" t="n">
        <v>0.0354434828</v>
      </c>
      <c r="H79" s="98" t="n">
        <v>0.0347673128</v>
      </c>
      <c r="I79" s="98" t="n">
        <v>0.0341471368</v>
      </c>
      <c r="J79" s="98" t="n">
        <v>0.0335557115</v>
      </c>
      <c r="K79" s="98" t="n">
        <v>0.0329800399</v>
      </c>
      <c r="L79" s="98" t="n">
        <v>0.0324140539</v>
      </c>
      <c r="M79" s="98" t="n">
        <v>0.0318550487</v>
      </c>
      <c r="N79" s="98" t="n">
        <v>0.0313019402</v>
      </c>
      <c r="O79" s="98" t="n">
        <v>0.0307544108</v>
      </c>
      <c r="P79" s="98" t="n">
        <v>0.030212493</v>
      </c>
      <c r="Q79" s="98" t="n">
        <v>0.0296763669</v>
      </c>
      <c r="R79" s="98" t="n">
        <v>0.0291462621</v>
      </c>
      <c r="S79" s="98" t="n">
        <v>0.0286224129</v>
      </c>
      <c r="T79" s="98" t="n">
        <v>0.0281050368</v>
      </c>
      <c r="U79" s="98" t="n">
        <v>0.0275943265</v>
      </c>
      <c r="V79" s="98" t="n">
        <v>0.0270904476</v>
      </c>
      <c r="W79" s="98" t="n">
        <v>0.0265935382</v>
      </c>
      <c r="X79" s="98" t="n">
        <v>0.0261037112</v>
      </c>
      <c r="Y79" s="98" t="n">
        <v>0.0256210552</v>
      </c>
      <c r="Z79" s="98" t="n">
        <v>0.0251456377</v>
      </c>
      <c r="AA79" s="98" t="n">
        <v>0.0246775063</v>
      </c>
      <c r="AB79" s="98" t="n">
        <v>0.0242166911</v>
      </c>
      <c r="AC79" s="98" t="n">
        <v>0.0237632061</v>
      </c>
      <c r="AD79" s="98" t="n">
        <v>0.0233170512</v>
      </c>
      <c r="AE79" s="98" t="n">
        <v>0.0228782137</v>
      </c>
      <c r="AF79" s="98" t="n">
        <v>0.0224466695</v>
      </c>
      <c r="AG79" s="98" t="n">
        <v>0.0220223843</v>
      </c>
      <c r="AH79" s="98" t="n">
        <v>0.021605315</v>
      </c>
      <c r="AI79" s="98" t="n">
        <v>0.0211954107</v>
      </c>
      <c r="AJ79" s="98" t="n">
        <v>0.0207926133</v>
      </c>
      <c r="AK79" s="98" t="n">
        <v>0.0203968588</v>
      </c>
      <c r="AL79" s="98" t="n">
        <v>0.0200080778</v>
      </c>
      <c r="AM79" s="98" t="n">
        <v>0.0196261962</v>
      </c>
      <c r="AN79" s="98" t="n">
        <v>0.019251136</v>
      </c>
      <c r="AO79" s="98" t="n">
        <v>0.0188828156</v>
      </c>
      <c r="AP79" s="98" t="n">
        <v>0.0185211507</v>
      </c>
      <c r="AQ79" s="98" t="n">
        <v>0.0181660544</v>
      </c>
      <c r="AR79" s="98" t="n">
        <v>0.0178174378</v>
      </c>
      <c r="AS79" s="98" t="n">
        <v>0.0174752102</v>
      </c>
      <c r="AT79" s="98" t="n">
        <v>0.0171392798</v>
      </c>
      <c r="AU79" s="98" t="n">
        <v>0.0168095537</v>
      </c>
      <c r="AV79" s="98" t="n">
        <v>0.016485938</v>
      </c>
      <c r="AW79" s="98" t="n">
        <v>0.0161683388</v>
      </c>
      <c r="AX79" s="98" t="n">
        <v>0.0158566614</v>
      </c>
      <c r="AY79" s="98" t="n">
        <v>0.0155508112</v>
      </c>
      <c r="AZ79" s="98" t="n">
        <v>0.0152506938</v>
      </c>
      <c r="BA79" s="98" t="n">
        <v>0.014956215</v>
      </c>
      <c r="BB79" s="98" t="n">
        <v>0.0146672808</v>
      </c>
      <c r="BC79" s="98" t="n">
        <v>0.0143837978</v>
      </c>
      <c r="BD79" s="98" t="n">
        <v>0.0141056733</v>
      </c>
      <c r="BE79" s="98" t="n">
        <v>0.0138328151</v>
      </c>
      <c r="BF79" s="98" t="n">
        <v>0.013565132</v>
      </c>
      <c r="BG79" s="98" t="n">
        <v>0.0133025335</v>
      </c>
      <c r="BH79" s="98" t="n">
        <v>0.0130449301</v>
      </c>
      <c r="BI79" s="98" t="n">
        <v>0.0127922332</v>
      </c>
      <c r="BJ79" s="98" t="n">
        <v>0.0125443554</v>
      </c>
      <c r="BK79" s="98" t="n">
        <v>0.0123012101</v>
      </c>
      <c r="BL79" s="98" t="n">
        <v>0.012062712</v>
      </c>
      <c r="BM79" s="98" t="n">
        <v>0.0118287769</v>
      </c>
      <c r="BN79" s="98" t="n">
        <v>0.0115993217</v>
      </c>
      <c r="BO79" s="98" t="n">
        <v>0.0113742645</v>
      </c>
      <c r="BP79" s="98" t="n">
        <v>0.0111535245</v>
      </c>
      <c r="BQ79" s="98" t="n">
        <v>0.0109370223</v>
      </c>
      <c r="BR79" s="98" t="n">
        <v>0.0107246795</v>
      </c>
      <c r="BS79" s="98" t="n">
        <v>0.010516419</v>
      </c>
      <c r="BT79" s="98" t="n">
        <v>0.0103121649</v>
      </c>
      <c r="BU79" s="98" t="n">
        <v>0.0101118425</v>
      </c>
      <c r="BV79" s="98" t="n">
        <v>0.0099153783</v>
      </c>
      <c r="BW79" s="98" t="n">
        <v>0.0097227002</v>
      </c>
      <c r="BX79" s="98" t="n">
        <v>0.0095337369</v>
      </c>
      <c r="BY79" s="98" t="n">
        <v>0.0093484187</v>
      </c>
      <c r="BZ79" s="98" t="n">
        <v>0.0091666769</v>
      </c>
      <c r="CA79" s="98" t="n">
        <v>0.0089884439</v>
      </c>
      <c r="CB79" s="98" t="n">
        <v>0.0088136534</v>
      </c>
      <c r="CC79" s="98" t="n">
        <v>0.0086422403</v>
      </c>
      <c r="CD79" s="98" t="n">
        <v>0.0084741405</v>
      </c>
      <c r="CE79" s="98" t="n">
        <v>0.008309291</v>
      </c>
      <c r="CF79" s="98" t="n">
        <v>0.0081476302</v>
      </c>
      <c r="CG79" s="98" t="n">
        <v>0.0079890972</v>
      </c>
      <c r="CH79" s="98" t="n">
        <v>0.0078336326</v>
      </c>
      <c r="CI79" s="98" t="n">
        <v>0.0076811778</v>
      </c>
      <c r="CJ79" s="98" t="n">
        <v>0.0075316753</v>
      </c>
      <c r="CK79" s="98" t="n">
        <v>0.0073850687</v>
      </c>
      <c r="CL79" s="98" t="n">
        <v>0.0072413026</v>
      </c>
      <c r="CM79" s="98" t="n">
        <v>0.0071003227</v>
      </c>
      <c r="CN79" s="98" t="n">
        <v>0.0069620756</v>
      </c>
      <c r="CO79" s="98" t="n">
        <v>0.0068265089</v>
      </c>
      <c r="CP79" s="98" t="n">
        <v>0.0066935712</v>
      </c>
      <c r="CQ79" s="98" t="n">
        <v>0.006563212</v>
      </c>
      <c r="CR79" s="98" t="n">
        <v>0.0064353818</v>
      </c>
      <c r="CS79" s="98" t="n">
        <v>0.006310032</v>
      </c>
      <c r="CT79" s="98" t="n">
        <v>0.006187115</v>
      </c>
      <c r="CU79" s="98" t="n">
        <v>0.0060665839</v>
      </c>
      <c r="CV79" s="98" t="n">
        <v>0.0059483927</v>
      </c>
      <c r="CW79" s="98" t="n">
        <v>0.0058324965</v>
      </c>
      <c r="CX79" s="98" t="n">
        <v>0.0057188511</v>
      </c>
      <c r="CY79" s="98" t="n">
        <v>0.0056074129</v>
      </c>
      <c r="CZ79" s="98" t="n">
        <v>0.0054981396</v>
      </c>
      <c r="DA79" s="98" t="n">
        <v>0.0053909893</v>
      </c>
      <c r="DB79" s="98" t="n">
        <v>0.0052859211</v>
      </c>
      <c r="DC79" s="98" t="n">
        <v>0.0051828947</v>
      </c>
      <c r="DD79" s="98" t="n">
        <v>0.0050818708</v>
      </c>
      <c r="DE79" s="98" t="n">
        <v>0.0049828107</v>
      </c>
      <c r="DF79" s="98" t="n">
        <v>0.0048856764</v>
      </c>
      <c r="DG79" s="98" t="n">
        <v>0.0047904308</v>
      </c>
      <c r="DH79" s="98" t="n">
        <v>0.0046970372</v>
      </c>
      <c r="DI79" s="98" t="n">
        <v>0.0046054599</v>
      </c>
      <c r="DJ79" s="98" t="n">
        <v>0.0045156638</v>
      </c>
      <c r="DK79" s="98" t="n">
        <v>0.0044276144</v>
      </c>
      <c r="DL79" s="98" t="n">
        <v>0.0043412778</v>
      </c>
      <c r="DM79" s="98" t="n">
        <v>0.004256621</v>
      </c>
      <c r="DN79" s="98" t="n">
        <v>0.0041736114</v>
      </c>
      <c r="DO79" s="98" t="n">
        <v>0.0040922171</v>
      </c>
      <c r="DP79" s="98" t="n">
        <v>0.0040124069</v>
      </c>
      <c r="DQ79" s="98" t="n">
        <v>0.0039341499</v>
      </c>
      <c r="DR79" s="98" t="n">
        <v>0.0038574162</v>
      </c>
      <c r="DS79" s="98" t="n">
        <v>0.0037821762</v>
      </c>
      <c r="DT79" s="98" t="n">
        <v>0.0037084009</v>
      </c>
      <c r="DU79" s="98" t="n">
        <v>0.003636062</v>
      </c>
      <c r="DV79" s="98" t="n">
        <v>0.0035651316</v>
      </c>
      <c r="DW79" s="98" t="n">
        <v>0.0034955824</v>
      </c>
      <c r="DX79" s="98" t="n">
        <v>0.0034273875</v>
      </c>
      <c r="DY79" s="98" t="n">
        <v>0.0033605207</v>
      </c>
      <c r="DZ79" s="98" t="n">
        <v>0.0032949563</v>
      </c>
      <c r="EA79" s="98" t="n">
        <v>0.0032306689</v>
      </c>
      <c r="EB79" s="98" t="n">
        <v>0.0031676338</v>
      </c>
      <c r="EC79" s="98" t="n">
        <v>0.0031058266</v>
      </c>
      <c r="ED79" s="98" t="n">
        <v>0.0030452236</v>
      </c>
      <c r="EE79" s="98" t="n">
        <v>0.0029858013</v>
      </c>
      <c r="EF79" s="98" t="n">
        <v>0.0029275367</v>
      </c>
      <c r="EG79" s="98" t="n">
        <v>0.0028704075</v>
      </c>
      <c r="EH79" s="98" t="n">
        <v>0.0028143915</v>
      </c>
      <c r="EI79" s="98" t="n">
        <v>0.0027594671</v>
      </c>
      <c r="EJ79" s="98" t="n">
        <v>0.0027056132</v>
      </c>
      <c r="EK79" s="98" t="n">
        <v>0.0026528088</v>
      </c>
      <c r="EL79" s="98" t="n">
        <v>0.0026010336</v>
      </c>
      <c r="EM79" s="98" t="n">
        <v>0.0025502677</v>
      </c>
      <c r="EN79" s="98" t="n">
        <v>0.0025004913</v>
      </c>
      <c r="EO79" s="98" t="n">
        <v>0.0024516852</v>
      </c>
      <c r="EP79" s="98" t="n">
        <v>0.0024038306</v>
      </c>
      <c r="EQ79" s="98" t="n">
        <v>0.002356909</v>
      </c>
      <c r="ER79" s="98" t="n">
        <v>0.0023109022</v>
      </c>
      <c r="ES79" s="98" t="n">
        <v>0.0022657924</v>
      </c>
      <c r="ET79" s="98" t="n">
        <v>0.0022215622</v>
      </c>
      <c r="EU79" s="98" t="n">
        <v>0.0021781944</v>
      </c>
      <c r="EV79" s="98" t="n">
        <v>0.0021356724</v>
      </c>
      <c r="EW79" s="98" t="n">
        <v>0.0020939795</v>
      </c>
      <c r="EX79" s="98" t="n">
        <v>0.0020530998</v>
      </c>
      <c r="EY79" s="98" t="n">
        <v>0.0020130173</v>
      </c>
      <c r="EZ79" s="98" t="n">
        <v>0.0019737165</v>
      </c>
      <c r="FA79" s="98" t="n">
        <v>0.0019351823</v>
      </c>
      <c r="FB79" s="98" t="n">
        <v>0.0018973997</v>
      </c>
      <c r="FC79" s="98" t="n">
        <v>0.0018603541</v>
      </c>
      <c r="FD79" s="98" t="n">
        <v>0.0018240311</v>
      </c>
      <c r="FE79" s="98" t="n">
        <v>0.0017884167</v>
      </c>
      <c r="FF79" s="98" t="n">
        <v>0.0017534971</v>
      </c>
      <c r="FG79" s="98" t="n">
        <v>0.0017192586</v>
      </c>
      <c r="FH79" s="98" t="n">
        <v>0.0016856882</v>
      </c>
      <c r="FI79" s="98" t="n">
        <v>0.0016527727</v>
      </c>
      <c r="FJ79" s="98" t="n">
        <v>0.0016204993</v>
      </c>
      <c r="FK79" s="98" t="n">
        <v>0.0015888557</v>
      </c>
      <c r="FL79" s="98" t="n">
        <v>0.0015578295</v>
      </c>
      <c r="FM79" s="98" t="n">
        <v>0.0015274087</v>
      </c>
      <c r="FN79" s="98" t="n">
        <v>0.0014975815</v>
      </c>
      <c r="FO79" s="98" t="n">
        <v>0.0014683364</v>
      </c>
      <c r="FP79" s="98" t="n">
        <v>0.0014396619</v>
      </c>
      <c r="FQ79" s="98" t="n">
        <v>0.001411547</v>
      </c>
    </row>
    <row r="80" customFormat="false" ht="15" hidden="false" customHeight="true" outlineLevel="0" collapsed="false">
      <c r="A80" s="97" t="n">
        <v>78</v>
      </c>
      <c r="B80" s="98" t="n">
        <v>0.0476892266</v>
      </c>
      <c r="C80" s="98" t="n">
        <v>0.0468723406</v>
      </c>
      <c r="D80" s="98" t="n">
        <v>0.0438732975</v>
      </c>
      <c r="E80" s="98" t="n">
        <v>0.0421305219</v>
      </c>
      <c r="F80" s="98" t="n">
        <v>0.0409726757</v>
      </c>
      <c r="G80" s="98" t="n">
        <v>0.040094483</v>
      </c>
      <c r="H80" s="98" t="n">
        <v>0.039351951</v>
      </c>
      <c r="I80" s="98" t="n">
        <v>0.0386760536</v>
      </c>
      <c r="J80" s="98" t="n">
        <v>0.0380335936</v>
      </c>
      <c r="K80" s="98" t="n">
        <v>0.0374087262</v>
      </c>
      <c r="L80" s="98" t="n">
        <v>0.0367940505</v>
      </c>
      <c r="M80" s="98" t="n">
        <v>0.0361862692</v>
      </c>
      <c r="N80" s="98" t="n">
        <v>0.035584065</v>
      </c>
      <c r="O80" s="98" t="n">
        <v>0.0349870597</v>
      </c>
      <c r="P80" s="98" t="n">
        <v>0.0343953056</v>
      </c>
      <c r="Q80" s="98" t="n">
        <v>0.0338090374</v>
      </c>
      <c r="R80" s="98" t="n">
        <v>0.0332285536</v>
      </c>
      <c r="S80" s="98" t="n">
        <v>0.0326541593</v>
      </c>
      <c r="T80" s="98" t="n">
        <v>0.0320861414</v>
      </c>
      <c r="U80" s="98" t="n">
        <v>0.0315247576</v>
      </c>
      <c r="V80" s="98" t="n">
        <v>0.0309702334</v>
      </c>
      <c r="W80" s="98" t="n">
        <v>0.0304227621</v>
      </c>
      <c r="X80" s="98" t="n">
        <v>0.0298825061</v>
      </c>
      <c r="Y80" s="98" t="n">
        <v>0.0293495996</v>
      </c>
      <c r="Z80" s="98" t="n">
        <v>0.0288241506</v>
      </c>
      <c r="AA80" s="98" t="n">
        <v>0.0283062435</v>
      </c>
      <c r="AB80" s="98" t="n">
        <v>0.0277959414</v>
      </c>
      <c r="AC80" s="98" t="n">
        <v>0.027293288</v>
      </c>
      <c r="AD80" s="98" t="n">
        <v>0.0267983095</v>
      </c>
      <c r="AE80" s="98" t="n">
        <v>0.0263110168</v>
      </c>
      <c r="AF80" s="98" t="n">
        <v>0.0258314067</v>
      </c>
      <c r="AG80" s="98" t="n">
        <v>0.0253594634</v>
      </c>
      <c r="AH80" s="98" t="n">
        <v>0.0248951604</v>
      </c>
      <c r="AI80" s="98" t="n">
        <v>0.0244384607</v>
      </c>
      <c r="AJ80" s="98" t="n">
        <v>0.023989319</v>
      </c>
      <c r="AK80" s="98" t="n">
        <v>0.0235476821</v>
      </c>
      <c r="AL80" s="98" t="n">
        <v>0.0231134899</v>
      </c>
      <c r="AM80" s="98" t="n">
        <v>0.0226866762</v>
      </c>
      <c r="AN80" s="98" t="n">
        <v>0.0222671697</v>
      </c>
      <c r="AO80" s="98" t="n">
        <v>0.0218548944</v>
      </c>
      <c r="AP80" s="98" t="n">
        <v>0.0214497704</v>
      </c>
      <c r="AQ80" s="98" t="n">
        <v>0.0210517144</v>
      </c>
      <c r="AR80" s="98" t="n">
        <v>0.0206606401</v>
      </c>
      <c r="AS80" s="98" t="n">
        <v>0.0202764588</v>
      </c>
      <c r="AT80" s="98" t="n">
        <v>0.0198990799</v>
      </c>
      <c r="AU80" s="98" t="n">
        <v>0.0195284108</v>
      </c>
      <c r="AV80" s="98" t="n">
        <v>0.0191643578</v>
      </c>
      <c r="AW80" s="98" t="n">
        <v>0.0188068263</v>
      </c>
      <c r="AX80" s="98" t="n">
        <v>0.0184557205</v>
      </c>
      <c r="AY80" s="98" t="n">
        <v>0.0181109446</v>
      </c>
      <c r="AZ80" s="98" t="n">
        <v>0.017772402</v>
      </c>
      <c r="BA80" s="98" t="n">
        <v>0.0174399963</v>
      </c>
      <c r="BB80" s="98" t="n">
        <v>0.017113631</v>
      </c>
      <c r="BC80" s="98" t="n">
        <v>0.01679321</v>
      </c>
      <c r="BD80" s="98" t="n">
        <v>0.0164786373</v>
      </c>
      <c r="BE80" s="98" t="n">
        <v>0.0161698175</v>
      </c>
      <c r="BF80" s="98" t="n">
        <v>0.0158666558</v>
      </c>
      <c r="BG80" s="98" t="n">
        <v>0.0155690581</v>
      </c>
      <c r="BH80" s="98" t="n">
        <v>0.0152769309</v>
      </c>
      <c r="BI80" s="98" t="n">
        <v>0.0149901817</v>
      </c>
      <c r="BJ80" s="98" t="n">
        <v>0.0147087188</v>
      </c>
      <c r="BK80" s="98" t="n">
        <v>0.0144324515</v>
      </c>
      <c r="BL80" s="98" t="n">
        <v>0.01416129</v>
      </c>
      <c r="BM80" s="98" t="n">
        <v>0.0138951458</v>
      </c>
      <c r="BN80" s="98" t="n">
        <v>0.0136339313</v>
      </c>
      <c r="BO80" s="98" t="n">
        <v>0.0133775598</v>
      </c>
      <c r="BP80" s="98" t="n">
        <v>0.0131259462</v>
      </c>
      <c r="BQ80" s="98" t="n">
        <v>0.0128790062</v>
      </c>
      <c r="BR80" s="98" t="n">
        <v>0.0126366567</v>
      </c>
      <c r="BS80" s="98" t="n">
        <v>0.012398816</v>
      </c>
      <c r="BT80" s="98" t="n">
        <v>0.0121654033</v>
      </c>
      <c r="BU80" s="98" t="n">
        <v>0.0119363393</v>
      </c>
      <c r="BV80" s="98" t="n">
        <v>0.0117115456</v>
      </c>
      <c r="BW80" s="98" t="n">
        <v>0.0114909453</v>
      </c>
      <c r="BX80" s="98" t="n">
        <v>0.0112744625</v>
      </c>
      <c r="BY80" s="98" t="n">
        <v>0.0110620225</v>
      </c>
      <c r="BZ80" s="98" t="n">
        <v>0.0108535519</v>
      </c>
      <c r="CA80" s="98" t="n">
        <v>0.0106489784</v>
      </c>
      <c r="CB80" s="98" t="n">
        <v>0.010448231</v>
      </c>
      <c r="CC80" s="98" t="n">
        <v>0.0102512397</v>
      </c>
      <c r="CD80" s="98" t="n">
        <v>0.0100579358</v>
      </c>
      <c r="CE80" s="98" t="n">
        <v>0.0098682518</v>
      </c>
      <c r="CF80" s="98" t="n">
        <v>0.0096821211</v>
      </c>
      <c r="CG80" s="98" t="n">
        <v>0.0094994785</v>
      </c>
      <c r="CH80" s="98" t="n">
        <v>0.0093202598</v>
      </c>
      <c r="CI80" s="98" t="n">
        <v>0.0091444019</v>
      </c>
      <c r="CJ80" s="98" t="n">
        <v>0.0089718428</v>
      </c>
      <c r="CK80" s="98" t="n">
        <v>0.0088025216</v>
      </c>
      <c r="CL80" s="98" t="n">
        <v>0.0086363784</v>
      </c>
      <c r="CM80" s="98" t="n">
        <v>0.0084733544</v>
      </c>
      <c r="CN80" s="98" t="n">
        <v>0.008313392</v>
      </c>
      <c r="CO80" s="98" t="n">
        <v>0.0081564343</v>
      </c>
      <c r="CP80" s="98" t="n">
        <v>0.0080024257</v>
      </c>
      <c r="CQ80" s="98" t="n">
        <v>0.0078513113</v>
      </c>
      <c r="CR80" s="98" t="n">
        <v>0.0077030374</v>
      </c>
      <c r="CS80" s="98" t="n">
        <v>0.0075575513</v>
      </c>
      <c r="CT80" s="98" t="n">
        <v>0.0074148011</v>
      </c>
      <c r="CU80" s="98" t="n">
        <v>0.0072747359</v>
      </c>
      <c r="CV80" s="98" t="n">
        <v>0.0071373057</v>
      </c>
      <c r="CW80" s="98" t="n">
        <v>0.0070024613</v>
      </c>
      <c r="CX80" s="98" t="n">
        <v>0.0068701547</v>
      </c>
      <c r="CY80" s="98" t="n">
        <v>0.0067403384</v>
      </c>
      <c r="CZ80" s="98" t="n">
        <v>0.006612966</v>
      </c>
      <c r="DA80" s="98" t="n">
        <v>0.0064879919</v>
      </c>
      <c r="DB80" s="98" t="n">
        <v>0.0063653713</v>
      </c>
      <c r="DC80" s="98" t="n">
        <v>0.0062450603</v>
      </c>
      <c r="DD80" s="98" t="n">
        <v>0.0061270156</v>
      </c>
      <c r="DE80" s="98" t="n">
        <v>0.0060111949</v>
      </c>
      <c r="DF80" s="98" t="n">
        <v>0.0058975566</v>
      </c>
      <c r="DG80" s="98" t="n">
        <v>0.0057860598</v>
      </c>
      <c r="DH80" s="98" t="n">
        <v>0.0056766646</v>
      </c>
      <c r="DI80" s="98" t="n">
        <v>0.0055693315</v>
      </c>
      <c r="DJ80" s="98" t="n">
        <v>0.0054640219</v>
      </c>
      <c r="DK80" s="98" t="n">
        <v>0.0053606979</v>
      </c>
      <c r="DL80" s="98" t="n">
        <v>0.0052593223</v>
      </c>
      <c r="DM80" s="98" t="n">
        <v>0.0051598586</v>
      </c>
      <c r="DN80" s="98" t="n">
        <v>0.005062271</v>
      </c>
      <c r="DO80" s="98" t="n">
        <v>0.0049665241</v>
      </c>
      <c r="DP80" s="98" t="n">
        <v>0.0048725836</v>
      </c>
      <c r="DQ80" s="98" t="n">
        <v>0.0047804155</v>
      </c>
      <c r="DR80" s="98" t="n">
        <v>0.0046899866</v>
      </c>
      <c r="DS80" s="98" t="n">
        <v>0.0046012642</v>
      </c>
      <c r="DT80" s="98" t="n">
        <v>0.0045142163</v>
      </c>
      <c r="DU80" s="98" t="n">
        <v>0.0044288113</v>
      </c>
      <c r="DV80" s="98" t="n">
        <v>0.0043450186</v>
      </c>
      <c r="DW80" s="98" t="n">
        <v>0.0042628077</v>
      </c>
      <c r="DX80" s="98" t="n">
        <v>0.0041821489</v>
      </c>
      <c r="DY80" s="98" t="n">
        <v>0.0041030131</v>
      </c>
      <c r="DZ80" s="98" t="n">
        <v>0.0040253716</v>
      </c>
      <c r="EA80" s="98" t="n">
        <v>0.0039491964</v>
      </c>
      <c r="EB80" s="98" t="n">
        <v>0.0038744598</v>
      </c>
      <c r="EC80" s="98" t="n">
        <v>0.0038011348</v>
      </c>
      <c r="ED80" s="98" t="n">
        <v>0.0037291949</v>
      </c>
      <c r="EE80" s="98" t="n">
        <v>0.0036586139</v>
      </c>
      <c r="EF80" s="98" t="n">
        <v>0.0035893664</v>
      </c>
      <c r="EG80" s="98" t="n">
        <v>0.0035214272</v>
      </c>
      <c r="EH80" s="98" t="n">
        <v>0.0034547717</v>
      </c>
      <c r="EI80" s="98" t="n">
        <v>0.0033893756</v>
      </c>
      <c r="EJ80" s="98" t="n">
        <v>0.0033252154</v>
      </c>
      <c r="EK80" s="98" t="n">
        <v>0.0032622677</v>
      </c>
      <c r="EL80" s="98" t="n">
        <v>0.0032005097</v>
      </c>
      <c r="EM80" s="98" t="n">
        <v>0.003139919</v>
      </c>
      <c r="EN80" s="98" t="n">
        <v>0.0030804736</v>
      </c>
      <c r="EO80" s="98" t="n">
        <v>0.0030221519</v>
      </c>
      <c r="EP80" s="98" t="n">
        <v>0.0029649327</v>
      </c>
      <c r="EQ80" s="98" t="n">
        <v>0.0029087953</v>
      </c>
      <c r="ER80" s="98" t="n">
        <v>0.0028537192</v>
      </c>
      <c r="ES80" s="98" t="n">
        <v>0.0027996845</v>
      </c>
      <c r="ET80" s="98" t="n">
        <v>0.0027466715</v>
      </c>
      <c r="EU80" s="98" t="n">
        <v>0.0026946609</v>
      </c>
      <c r="EV80" s="98" t="n">
        <v>0.0026436339</v>
      </c>
      <c r="EW80" s="98" t="n">
        <v>0.0025935719</v>
      </c>
      <c r="EX80" s="98" t="n">
        <v>0.0025444567</v>
      </c>
      <c r="EY80" s="98" t="n">
        <v>0.0024962705</v>
      </c>
      <c r="EZ80" s="98" t="n">
        <v>0.0024489956</v>
      </c>
      <c r="FA80" s="98" t="n">
        <v>0.002402615</v>
      </c>
      <c r="FB80" s="98" t="n">
        <v>0.0023571117</v>
      </c>
      <c r="FC80" s="98" t="n">
        <v>0.0023124692</v>
      </c>
      <c r="FD80" s="98" t="n">
        <v>0.0022686712</v>
      </c>
      <c r="FE80" s="98" t="n">
        <v>0.0022257019</v>
      </c>
      <c r="FF80" s="98" t="n">
        <v>0.0021835455</v>
      </c>
      <c r="FG80" s="98" t="n">
        <v>0.0021421867</v>
      </c>
      <c r="FH80" s="98" t="n">
        <v>0.0021016104</v>
      </c>
      <c r="FI80" s="98" t="n">
        <v>0.002061802</v>
      </c>
      <c r="FJ80" s="98" t="n">
        <v>0.0020227468</v>
      </c>
      <c r="FK80" s="98" t="n">
        <v>0.0019844307</v>
      </c>
      <c r="FL80" s="98" t="n">
        <v>0.0019468397</v>
      </c>
      <c r="FM80" s="98" t="n">
        <v>0.0019099601</v>
      </c>
      <c r="FN80" s="98" t="n">
        <v>0.0018737784</v>
      </c>
      <c r="FO80" s="98" t="n">
        <v>0.0018382815</v>
      </c>
      <c r="FP80" s="98" t="n">
        <v>0.0018034565</v>
      </c>
      <c r="FQ80" s="98" t="n">
        <v>0.0017692906</v>
      </c>
    </row>
    <row r="81" customFormat="false" ht="15" hidden="false" customHeight="true" outlineLevel="0" collapsed="false">
      <c r="A81" s="97" t="n">
        <v>79</v>
      </c>
      <c r="B81" s="98" t="n">
        <v>0.0526560363</v>
      </c>
      <c r="C81" s="98" t="n">
        <v>0.051785697</v>
      </c>
      <c r="D81" s="98" t="n">
        <v>0.0489233304</v>
      </c>
      <c r="E81" s="98" t="n">
        <v>0.0472009535</v>
      </c>
      <c r="F81" s="98" t="n">
        <v>0.0460150112</v>
      </c>
      <c r="G81" s="98" t="n">
        <v>0.0450872637</v>
      </c>
      <c r="H81" s="98" t="n">
        <v>0.0442855536</v>
      </c>
      <c r="I81" s="98" t="n">
        <v>0.0435463209</v>
      </c>
      <c r="J81" s="98" t="n">
        <v>0.0428389639</v>
      </c>
      <c r="K81" s="98" t="n">
        <v>0.0421488837</v>
      </c>
      <c r="L81" s="98" t="n">
        <v>0.0414692773</v>
      </c>
      <c r="M81" s="98" t="n">
        <v>0.0407971314</v>
      </c>
      <c r="N81" s="98" t="n">
        <v>0.0401312591</v>
      </c>
      <c r="O81" s="98" t="n">
        <v>0.0394713381</v>
      </c>
      <c r="P81" s="98" t="n">
        <v>0.0388174407</v>
      </c>
      <c r="Q81" s="98" t="n">
        <v>0.0381698046</v>
      </c>
      <c r="R81" s="98" t="n">
        <v>0.0375287226</v>
      </c>
      <c r="S81" s="98" t="n">
        <v>0.0368944911</v>
      </c>
      <c r="T81" s="98" t="n">
        <v>0.0362673868</v>
      </c>
      <c r="U81" s="98" t="n">
        <v>0.0356476568</v>
      </c>
      <c r="V81" s="98" t="n">
        <v>0.0350355162</v>
      </c>
      <c r="W81" s="98" t="n">
        <v>0.034431148</v>
      </c>
      <c r="X81" s="98" t="n">
        <v>0.033834705</v>
      </c>
      <c r="Y81" s="98" t="n">
        <v>0.033246312</v>
      </c>
      <c r="Z81" s="98" t="n">
        <v>0.0326660683</v>
      </c>
      <c r="AA81" s="98" t="n">
        <v>0.0320940497</v>
      </c>
      <c r="AB81" s="98" t="n">
        <v>0.0315303111</v>
      </c>
      <c r="AC81" s="98" t="n">
        <v>0.0309748884</v>
      </c>
      <c r="AD81" s="98" t="n">
        <v>0.0304278002</v>
      </c>
      <c r="AE81" s="98" t="n">
        <v>0.0298890501</v>
      </c>
      <c r="AF81" s="98" t="n">
        <v>0.0293586278</v>
      </c>
      <c r="AG81" s="98" t="n">
        <v>0.0288365107</v>
      </c>
      <c r="AH81" s="98" t="n">
        <v>0.0283226653</v>
      </c>
      <c r="AI81" s="98" t="n">
        <v>0.0278170484</v>
      </c>
      <c r="AJ81" s="98" t="n">
        <v>0.0273196081</v>
      </c>
      <c r="AK81" s="98" t="n">
        <v>0.0268302848</v>
      </c>
      <c r="AL81" s="98" t="n">
        <v>0.0263490122</v>
      </c>
      <c r="AM81" s="98" t="n">
        <v>0.0258757182</v>
      </c>
      <c r="AN81" s="98" t="n">
        <v>0.0254103253</v>
      </c>
      <c r="AO81" s="98" t="n">
        <v>0.0249527515</v>
      </c>
      <c r="AP81" s="98" t="n">
        <v>0.0245029112</v>
      </c>
      <c r="AQ81" s="98" t="n">
        <v>0.0240607151</v>
      </c>
      <c r="AR81" s="98" t="n">
        <v>0.0236260712</v>
      </c>
      <c r="AS81" s="98" t="n">
        <v>0.023198885</v>
      </c>
      <c r="AT81" s="98" t="n">
        <v>0.0227790602</v>
      </c>
      <c r="AU81" s="98" t="n">
        <v>0.0223664986</v>
      </c>
      <c r="AV81" s="98" t="n">
        <v>0.021961101</v>
      </c>
      <c r="AW81" s="98" t="n">
        <v>0.0215627668</v>
      </c>
      <c r="AX81" s="98" t="n">
        <v>0.0211713951</v>
      </c>
      <c r="AY81" s="98" t="n">
        <v>0.0207868842</v>
      </c>
      <c r="AZ81" s="98" t="n">
        <v>0.0204091322</v>
      </c>
      <c r="BA81" s="98" t="n">
        <v>0.0200380371</v>
      </c>
      <c r="BB81" s="98" t="n">
        <v>0.019673497</v>
      </c>
      <c r="BC81" s="98" t="n">
        <v>0.0193154103</v>
      </c>
      <c r="BD81" s="98" t="n">
        <v>0.0189636756</v>
      </c>
      <c r="BE81" s="98" t="n">
        <v>0.0186181922</v>
      </c>
      <c r="BF81" s="98" t="n">
        <v>0.0182788598</v>
      </c>
      <c r="BG81" s="98" t="n">
        <v>0.017945579</v>
      </c>
      <c r="BH81" s="98" t="n">
        <v>0.0176182509</v>
      </c>
      <c r="BI81" s="98" t="n">
        <v>0.0172967779</v>
      </c>
      <c r="BJ81" s="98" t="n">
        <v>0.0169810628</v>
      </c>
      <c r="BK81" s="98" t="n">
        <v>0.0166710098</v>
      </c>
      <c r="BL81" s="98" t="n">
        <v>0.0163665239</v>
      </c>
      <c r="BM81" s="98" t="n">
        <v>0.0160675113</v>
      </c>
      <c r="BN81" s="98" t="n">
        <v>0.0157738792</v>
      </c>
      <c r="BO81" s="98" t="n">
        <v>0.0154855359</v>
      </c>
      <c r="BP81" s="98" t="n">
        <v>0.015202391</v>
      </c>
      <c r="BQ81" s="98" t="n">
        <v>0.0149243553</v>
      </c>
      <c r="BR81" s="98" t="n">
        <v>0.0146513406</v>
      </c>
      <c r="BS81" s="98" t="n">
        <v>0.0143832601</v>
      </c>
      <c r="BT81" s="98" t="n">
        <v>0.0141200282</v>
      </c>
      <c r="BU81" s="98" t="n">
        <v>0.0138615604</v>
      </c>
      <c r="BV81" s="98" t="n">
        <v>0.0136077735</v>
      </c>
      <c r="BW81" s="98" t="n">
        <v>0.0133585857</v>
      </c>
      <c r="BX81" s="98" t="n">
        <v>0.0131139162</v>
      </c>
      <c r="BY81" s="98" t="n">
        <v>0.0128736855</v>
      </c>
      <c r="BZ81" s="98" t="n">
        <v>0.0126378155</v>
      </c>
      <c r="CA81" s="98" t="n">
        <v>0.012406229</v>
      </c>
      <c r="CB81" s="98" t="n">
        <v>0.0121788504</v>
      </c>
      <c r="CC81" s="98" t="n">
        <v>0.011955605</v>
      </c>
      <c r="CD81" s="98" t="n">
        <v>0.0117364194</v>
      </c>
      <c r="CE81" s="98" t="n">
        <v>0.0115212215</v>
      </c>
      <c r="CF81" s="98" t="n">
        <v>0.0113099402</v>
      </c>
      <c r="CG81" s="98" t="n">
        <v>0.0111025057</v>
      </c>
      <c r="CH81" s="98" t="n">
        <v>0.0108988493</v>
      </c>
      <c r="CI81" s="98" t="n">
        <v>0.0106989034</v>
      </c>
      <c r="CJ81" s="98" t="n">
        <v>0.0105026017</v>
      </c>
      <c r="CK81" s="98" t="n">
        <v>0.0103098789</v>
      </c>
      <c r="CL81" s="98" t="n">
        <v>0.0101206708</v>
      </c>
      <c r="CM81" s="98" t="n">
        <v>0.0099349143</v>
      </c>
      <c r="CN81" s="98" t="n">
        <v>0.0097525473</v>
      </c>
      <c r="CO81" s="98" t="n">
        <v>0.009573509</v>
      </c>
      <c r="CP81" s="98" t="n">
        <v>0.0093977394</v>
      </c>
      <c r="CQ81" s="98" t="n">
        <v>0.0092251796</v>
      </c>
      <c r="CR81" s="98" t="n">
        <v>0.0090557718</v>
      </c>
      <c r="CS81" s="98" t="n">
        <v>0.0088894591</v>
      </c>
      <c r="CT81" s="98" t="n">
        <v>0.0087261856</v>
      </c>
      <c r="CU81" s="98" t="n">
        <v>0.0085658966</v>
      </c>
      <c r="CV81" s="98" t="n">
        <v>0.0084085379</v>
      </c>
      <c r="CW81" s="98" t="n">
        <v>0.0082540567</v>
      </c>
      <c r="CX81" s="98" t="n">
        <v>0.0081024009</v>
      </c>
      <c r="CY81" s="98" t="n">
        <v>0.0079535193</v>
      </c>
      <c r="CZ81" s="98" t="n">
        <v>0.0078073617</v>
      </c>
      <c r="DA81" s="98" t="n">
        <v>0.0076638788</v>
      </c>
      <c r="DB81" s="98" t="n">
        <v>0.0075230219</v>
      </c>
      <c r="DC81" s="98" t="n">
        <v>0.0073847436</v>
      </c>
      <c r="DD81" s="98" t="n">
        <v>0.0072489971</v>
      </c>
      <c r="DE81" s="98" t="n">
        <v>0.0071157363</v>
      </c>
      <c r="DF81" s="98" t="n">
        <v>0.0069849161</v>
      </c>
      <c r="DG81" s="98" t="n">
        <v>0.0068564922</v>
      </c>
      <c r="DH81" s="98" t="n">
        <v>0.0067304211</v>
      </c>
      <c r="DI81" s="98" t="n">
        <v>0.00660666</v>
      </c>
      <c r="DJ81" s="98" t="n">
        <v>0.0064851669</v>
      </c>
      <c r="DK81" s="98" t="n">
        <v>0.0063659004</v>
      </c>
      <c r="DL81" s="98" t="n">
        <v>0.0062488202</v>
      </c>
      <c r="DM81" s="98" t="n">
        <v>0.0061338863</v>
      </c>
      <c r="DN81" s="98" t="n">
        <v>0.0060210598</v>
      </c>
      <c r="DO81" s="98" t="n">
        <v>0.0059103022</v>
      </c>
      <c r="DP81" s="98" t="n">
        <v>0.0058015759</v>
      </c>
      <c r="DQ81" s="98" t="n">
        <v>0.0056948438</v>
      </c>
      <c r="DR81" s="98" t="n">
        <v>0.0055900696</v>
      </c>
      <c r="DS81" s="98" t="n">
        <v>0.0054872175</v>
      </c>
      <c r="DT81" s="98" t="n">
        <v>0.0053862526</v>
      </c>
      <c r="DU81" s="98" t="n">
        <v>0.0052871403</v>
      </c>
      <c r="DV81" s="98" t="n">
        <v>0.005189847</v>
      </c>
      <c r="DW81" s="98" t="n">
        <v>0.0050943394</v>
      </c>
      <c r="DX81" s="98" t="n">
        <v>0.0050005848</v>
      </c>
      <c r="DY81" s="98" t="n">
        <v>0.0049085513</v>
      </c>
      <c r="DZ81" s="98" t="n">
        <v>0.0048182075</v>
      </c>
      <c r="EA81" s="98" t="n">
        <v>0.0047295225</v>
      </c>
      <c r="EB81" s="98" t="n">
        <v>0.004642466</v>
      </c>
      <c r="EC81" s="98" t="n">
        <v>0.0045570082</v>
      </c>
      <c r="ED81" s="98" t="n">
        <v>0.0044731199</v>
      </c>
      <c r="EE81" s="98" t="n">
        <v>0.0043907724</v>
      </c>
      <c r="EF81" s="98" t="n">
        <v>0.0043099376</v>
      </c>
      <c r="EG81" s="98" t="n">
        <v>0.0042305877</v>
      </c>
      <c r="EH81" s="98" t="n">
        <v>0.0041526957</v>
      </c>
      <c r="EI81" s="98" t="n">
        <v>0.0040762348</v>
      </c>
      <c r="EJ81" s="98" t="n">
        <v>0.0040011789</v>
      </c>
      <c r="EK81" s="98" t="n">
        <v>0.0039275023</v>
      </c>
      <c r="EL81" s="98" t="n">
        <v>0.0038551796</v>
      </c>
      <c r="EM81" s="98" t="n">
        <v>0.0037841862</v>
      </c>
      <c r="EN81" s="98" t="n">
        <v>0.0037144977</v>
      </c>
      <c r="EO81" s="98" t="n">
        <v>0.0036460902</v>
      </c>
      <c r="EP81" s="98" t="n">
        <v>0.0035789402</v>
      </c>
      <c r="EQ81" s="98" t="n">
        <v>0.0035130247</v>
      </c>
      <c r="ER81" s="98" t="n">
        <v>0.0034483211</v>
      </c>
      <c r="ES81" s="98" t="n">
        <v>0.0033848072</v>
      </c>
      <c r="ET81" s="98" t="n">
        <v>0.0033224612</v>
      </c>
      <c r="EU81" s="98" t="n">
        <v>0.0032612617</v>
      </c>
      <c r="EV81" s="98" t="n">
        <v>0.0032011876</v>
      </c>
      <c r="EW81" s="98" t="n">
        <v>0.0031422184</v>
      </c>
      <c r="EX81" s="98" t="n">
        <v>0.0030843338</v>
      </c>
      <c r="EY81" s="98" t="n">
        <v>0.0030275139</v>
      </c>
      <c r="EZ81" s="98" t="n">
        <v>0.0029717391</v>
      </c>
      <c r="FA81" s="98" t="n">
        <v>0.0029169904</v>
      </c>
      <c r="FB81" s="98" t="n">
        <v>0.0028632488</v>
      </c>
      <c r="FC81" s="98" t="n">
        <v>0.002810496</v>
      </c>
      <c r="FD81" s="98" t="n">
        <v>0.0027587137</v>
      </c>
      <c r="FE81" s="98" t="n">
        <v>0.0027078842</v>
      </c>
      <c r="FF81" s="98" t="n">
        <v>0.00265799</v>
      </c>
      <c r="FG81" s="98" t="n">
        <v>0.0026090139</v>
      </c>
      <c r="FH81" s="98" t="n">
        <v>0.0025609391</v>
      </c>
      <c r="FI81" s="98" t="n">
        <v>0.002513749</v>
      </c>
      <c r="FJ81" s="98" t="n">
        <v>0.0024674274</v>
      </c>
      <c r="FK81" s="98" t="n">
        <v>0.0024219584</v>
      </c>
      <c r="FL81" s="98" t="n">
        <v>0.0023773262</v>
      </c>
      <c r="FM81" s="98" t="n">
        <v>0.0023335155</v>
      </c>
      <c r="FN81" s="98" t="n">
        <v>0.0022905113</v>
      </c>
      <c r="FO81" s="98" t="n">
        <v>0.0022482988</v>
      </c>
      <c r="FP81" s="98" t="n">
        <v>0.0022068633</v>
      </c>
      <c r="FQ81" s="98" t="n">
        <v>0.0021661906</v>
      </c>
    </row>
    <row r="82" customFormat="false" ht="15" hidden="false" customHeight="true" outlineLevel="0" collapsed="false">
      <c r="A82" s="97" t="n">
        <v>80</v>
      </c>
      <c r="B82" s="98" t="n">
        <v>0.0599644459</v>
      </c>
      <c r="C82" s="98" t="n">
        <v>0.0590313655</v>
      </c>
      <c r="D82" s="98" t="n">
        <v>0.0554055418</v>
      </c>
      <c r="E82" s="98" t="n">
        <v>0.0533156204</v>
      </c>
      <c r="F82" s="98" t="n">
        <v>0.0519414353</v>
      </c>
      <c r="G82" s="98" t="n">
        <v>0.0509087039</v>
      </c>
      <c r="H82" s="98" t="n">
        <v>0.0500404772</v>
      </c>
      <c r="I82" s="98" t="n">
        <v>0.0492518119</v>
      </c>
      <c r="J82" s="98" t="n">
        <v>0.0485018388</v>
      </c>
      <c r="K82" s="98" t="n">
        <v>0.0477710738</v>
      </c>
      <c r="L82" s="98" t="n">
        <v>0.047050455</v>
      </c>
      <c r="M82" s="98" t="n">
        <v>0.0463359927</v>
      </c>
      <c r="N82" s="98" t="n">
        <v>0.0456261457</v>
      </c>
      <c r="O82" s="98" t="n">
        <v>0.0449205348</v>
      </c>
      <c r="P82" s="98" t="n">
        <v>0.0442193122</v>
      </c>
      <c r="Q82" s="98" t="n">
        <v>0.0435228544</v>
      </c>
      <c r="R82" s="98" t="n">
        <v>0.0428316137</v>
      </c>
      <c r="S82" s="98" t="n">
        <v>0.0421460484</v>
      </c>
      <c r="T82" s="98" t="n">
        <v>0.0414665911</v>
      </c>
      <c r="U82" s="98" t="n">
        <v>0.0407936353</v>
      </c>
      <c r="V82" s="98" t="n">
        <v>0.0401275316</v>
      </c>
      <c r="W82" s="98" t="n">
        <v>0.0394685877</v>
      </c>
      <c r="X82" s="98" t="n">
        <v>0.0388170706</v>
      </c>
      <c r="Y82" s="98" t="n">
        <v>0.0381732092</v>
      </c>
      <c r="Z82" s="98" t="n">
        <v>0.0375371976</v>
      </c>
      <c r="AA82" s="98" t="n">
        <v>0.0369091982</v>
      </c>
      <c r="AB82" s="98" t="n">
        <v>0.0362893441</v>
      </c>
      <c r="AC82" s="98" t="n">
        <v>0.0356777426</v>
      </c>
      <c r="AD82" s="98" t="n">
        <v>0.0350744771</v>
      </c>
      <c r="AE82" s="98" t="n">
        <v>0.0344796095</v>
      </c>
      <c r="AF82" s="98" t="n">
        <v>0.0338931825</v>
      </c>
      <c r="AG82" s="98" t="n">
        <v>0.0333152214</v>
      </c>
      <c r="AH82" s="98" t="n">
        <v>0.032745736</v>
      </c>
      <c r="AI82" s="98" t="n">
        <v>0.032184722</v>
      </c>
      <c r="AJ82" s="98" t="n">
        <v>0.0316321624</v>
      </c>
      <c r="AK82" s="98" t="n">
        <v>0.0310880293</v>
      </c>
      <c r="AL82" s="98" t="n">
        <v>0.0305522845</v>
      </c>
      <c r="AM82" s="98" t="n">
        <v>0.0300248812</v>
      </c>
      <c r="AN82" s="98" t="n">
        <v>0.0295057643</v>
      </c>
      <c r="AO82" s="98" t="n">
        <v>0.0289948722</v>
      </c>
      <c r="AP82" s="98" t="n">
        <v>0.0284921366</v>
      </c>
      <c r="AQ82" s="98" t="n">
        <v>0.0279974843</v>
      </c>
      <c r="AR82" s="98" t="n">
        <v>0.027510837</v>
      </c>
      <c r="AS82" s="98" t="n">
        <v>0.0270321123</v>
      </c>
      <c r="AT82" s="98" t="n">
        <v>0.0265612245</v>
      </c>
      <c r="AU82" s="98" t="n">
        <v>0.0260980846</v>
      </c>
      <c r="AV82" s="98" t="n">
        <v>0.025642601</v>
      </c>
      <c r="AW82" s="98" t="n">
        <v>0.0251946801</v>
      </c>
      <c r="AX82" s="98" t="n">
        <v>0.0247542262</v>
      </c>
      <c r="AY82" s="98" t="n">
        <v>0.0243211423</v>
      </c>
      <c r="AZ82" s="98" t="n">
        <v>0.0238953303</v>
      </c>
      <c r="BA82" s="98" t="n">
        <v>0.023476691</v>
      </c>
      <c r="BB82" s="98" t="n">
        <v>0.0230651245</v>
      </c>
      <c r="BC82" s="98" t="n">
        <v>0.0226605308</v>
      </c>
      <c r="BD82" s="98" t="n">
        <v>0.0222628094</v>
      </c>
      <c r="BE82" s="98" t="n">
        <v>0.0218718596</v>
      </c>
      <c r="BF82" s="98" t="n">
        <v>0.0214875811</v>
      </c>
      <c r="BG82" s="98" t="n">
        <v>0.0211098738</v>
      </c>
      <c r="BH82" s="98" t="n">
        <v>0.0207386377</v>
      </c>
      <c r="BI82" s="98" t="n">
        <v>0.0203737735</v>
      </c>
      <c r="BJ82" s="98" t="n">
        <v>0.0200151825</v>
      </c>
      <c r="BK82" s="98" t="n">
        <v>0.0196627666</v>
      </c>
      <c r="BL82" s="98" t="n">
        <v>0.0193164285</v>
      </c>
      <c r="BM82" s="98" t="n">
        <v>0.0189760715</v>
      </c>
      <c r="BN82" s="98" t="n">
        <v>0.0186416001</v>
      </c>
      <c r="BO82" s="98" t="n">
        <v>0.0183129196</v>
      </c>
      <c r="BP82" s="98" t="n">
        <v>0.0179899362</v>
      </c>
      <c r="BQ82" s="98" t="n">
        <v>0.0176725571</v>
      </c>
      <c r="BR82" s="98" t="n">
        <v>0.0173606908</v>
      </c>
      <c r="BS82" s="98" t="n">
        <v>0.0170542466</v>
      </c>
      <c r="BT82" s="98" t="n">
        <v>0.0167531351</v>
      </c>
      <c r="BU82" s="98" t="n">
        <v>0.0164572679</v>
      </c>
      <c r="BV82" s="98" t="n">
        <v>0.0161665578</v>
      </c>
      <c r="BW82" s="98" t="n">
        <v>0.0158809187</v>
      </c>
      <c r="BX82" s="98" t="n">
        <v>0.0156002657</v>
      </c>
      <c r="BY82" s="98" t="n">
        <v>0.0153245152</v>
      </c>
      <c r="BZ82" s="98" t="n">
        <v>0.0150535846</v>
      </c>
      <c r="CA82" s="98" t="n">
        <v>0.0147873925</v>
      </c>
      <c r="CB82" s="98" t="n">
        <v>0.0145258588</v>
      </c>
      <c r="CC82" s="98" t="n">
        <v>0.0142689044</v>
      </c>
      <c r="CD82" s="98" t="n">
        <v>0.0140164515</v>
      </c>
      <c r="CE82" s="98" t="n">
        <v>0.0137684235</v>
      </c>
      <c r="CF82" s="98" t="n">
        <v>0.0135247449</v>
      </c>
      <c r="CG82" s="98" t="n">
        <v>0.0132853413</v>
      </c>
      <c r="CH82" s="98" t="n">
        <v>0.0130501395</v>
      </c>
      <c r="CI82" s="98" t="n">
        <v>0.0128190676</v>
      </c>
      <c r="CJ82" s="98" t="n">
        <v>0.0125920546</v>
      </c>
      <c r="CK82" s="98" t="n">
        <v>0.0123690308</v>
      </c>
      <c r="CL82" s="98" t="n">
        <v>0.0121499274</v>
      </c>
      <c r="CM82" s="98" t="n">
        <v>0.0119346769</v>
      </c>
      <c r="CN82" s="98" t="n">
        <v>0.0117232129</v>
      </c>
      <c r="CO82" s="98" t="n">
        <v>0.0115154699</v>
      </c>
      <c r="CP82" s="98" t="n">
        <v>0.0113113835</v>
      </c>
      <c r="CQ82" s="98" t="n">
        <v>0.0111108905</v>
      </c>
      <c r="CR82" s="98" t="n">
        <v>0.0109139287</v>
      </c>
      <c r="CS82" s="98" t="n">
        <v>0.0107204367</v>
      </c>
      <c r="CT82" s="98" t="n">
        <v>0.0105303545</v>
      </c>
      <c r="CU82" s="98" t="n">
        <v>0.0103436227</v>
      </c>
      <c r="CV82" s="98" t="n">
        <v>0.0101601832</v>
      </c>
      <c r="CW82" s="98" t="n">
        <v>0.0099799786</v>
      </c>
      <c r="CX82" s="98" t="n">
        <v>0.0098029528</v>
      </c>
      <c r="CY82" s="98" t="n">
        <v>0.0096290503</v>
      </c>
      <c r="CZ82" s="98" t="n">
        <v>0.0094582166</v>
      </c>
      <c r="DA82" s="98" t="n">
        <v>0.0092903984</v>
      </c>
      <c r="DB82" s="98" t="n">
        <v>0.0091255429</v>
      </c>
      <c r="DC82" s="98" t="n">
        <v>0.0089635985</v>
      </c>
      <c r="DD82" s="98" t="n">
        <v>0.0088045143</v>
      </c>
      <c r="DE82" s="98" t="n">
        <v>0.0086482403</v>
      </c>
      <c r="DF82" s="98" t="n">
        <v>0.0084947275</v>
      </c>
      <c r="DG82" s="98" t="n">
        <v>0.0083439274</v>
      </c>
      <c r="DH82" s="98" t="n">
        <v>0.0081957927</v>
      </c>
      <c r="DI82" s="98" t="n">
        <v>0.0080502766</v>
      </c>
      <c r="DJ82" s="98" t="n">
        <v>0.0079073334</v>
      </c>
      <c r="DK82" s="98" t="n">
        <v>0.0077669179</v>
      </c>
      <c r="DL82" s="98" t="n">
        <v>0.0076289858</v>
      </c>
      <c r="DM82" s="98" t="n">
        <v>0.0074934937</v>
      </c>
      <c r="DN82" s="98" t="n">
        <v>0.0073603986</v>
      </c>
      <c r="DO82" s="98" t="n">
        <v>0.0072296585</v>
      </c>
      <c r="DP82" s="98" t="n">
        <v>0.0071012321</v>
      </c>
      <c r="DQ82" s="98" t="n">
        <v>0.0069750788</v>
      </c>
      <c r="DR82" s="98" t="n">
        <v>0.0068511586</v>
      </c>
      <c r="DS82" s="98" t="n">
        <v>0.0067294323</v>
      </c>
      <c r="DT82" s="98" t="n">
        <v>0.0066098614</v>
      </c>
      <c r="DU82" s="98" t="n">
        <v>0.0064924079</v>
      </c>
      <c r="DV82" s="98" t="n">
        <v>0.0063770347</v>
      </c>
      <c r="DW82" s="98" t="n">
        <v>0.0062637051</v>
      </c>
      <c r="DX82" s="98" t="n">
        <v>0.0061523831</v>
      </c>
      <c r="DY82" s="98" t="n">
        <v>0.0060430335</v>
      </c>
      <c r="DZ82" s="98" t="n">
        <v>0.0059356215</v>
      </c>
      <c r="EA82" s="98" t="n">
        <v>0.0058301129</v>
      </c>
      <c r="EB82" s="98" t="n">
        <v>0.0057264744</v>
      </c>
      <c r="EC82" s="98" t="n">
        <v>0.0056246729</v>
      </c>
      <c r="ED82" s="98" t="n">
        <v>0.005524676</v>
      </c>
      <c r="EE82" s="98" t="n">
        <v>0.005426452</v>
      </c>
      <c r="EF82" s="98" t="n">
        <v>0.0053299696</v>
      </c>
      <c r="EG82" s="98" t="n">
        <v>0.005235198</v>
      </c>
      <c r="EH82" s="98" t="n">
        <v>0.0051421072</v>
      </c>
      <c r="EI82" s="98" t="n">
        <v>0.0050506675</v>
      </c>
      <c r="EJ82" s="98" t="n">
        <v>0.0049608497</v>
      </c>
      <c r="EK82" s="98" t="n">
        <v>0.0048726251</v>
      </c>
      <c r="EL82" s="98" t="n">
        <v>0.0047859658</v>
      </c>
      <c r="EM82" s="98" t="n">
        <v>0.0047008441</v>
      </c>
      <c r="EN82" s="98" t="n">
        <v>0.0046172327</v>
      </c>
      <c r="EO82" s="98" t="n">
        <v>0.0045351051</v>
      </c>
      <c r="EP82" s="98" t="n">
        <v>0.004454435</v>
      </c>
      <c r="EQ82" s="98" t="n">
        <v>0.0043751967</v>
      </c>
      <c r="ER82" s="98" t="n">
        <v>0.0042973648</v>
      </c>
      <c r="ES82" s="98" t="n">
        <v>0.0042209146</v>
      </c>
      <c r="ET82" s="98" t="n">
        <v>0.0041458216</v>
      </c>
      <c r="EU82" s="98" t="n">
        <v>0.0040720618</v>
      </c>
      <c r="EV82" s="98" t="n">
        <v>0.0039996116</v>
      </c>
      <c r="EW82" s="98" t="n">
        <v>0.003928448</v>
      </c>
      <c r="EX82" s="98" t="n">
        <v>0.003858548</v>
      </c>
      <c r="EY82" s="98" t="n">
        <v>0.0037898894</v>
      </c>
      <c r="EZ82" s="98" t="n">
        <v>0.0037224502</v>
      </c>
      <c r="FA82" s="98" t="n">
        <v>0.0036562089</v>
      </c>
      <c r="FB82" s="98" t="n">
        <v>0.0035911442</v>
      </c>
      <c r="FC82" s="98" t="n">
        <v>0.0035272353</v>
      </c>
      <c r="FD82" s="98" t="n">
        <v>0.0034644618</v>
      </c>
      <c r="FE82" s="98" t="n">
        <v>0.0034028035</v>
      </c>
      <c r="FF82" s="98" t="n">
        <v>0.0033422407</v>
      </c>
      <c r="FG82" s="98" t="n">
        <v>0.0032827541</v>
      </c>
      <c r="FH82" s="98" t="n">
        <v>0.0032243244</v>
      </c>
      <c r="FI82" s="98" t="n">
        <v>0.0031669332</v>
      </c>
      <c r="FJ82" s="98" t="n">
        <v>0.0031105618</v>
      </c>
      <c r="FK82" s="98" t="n">
        <v>0.0030551923</v>
      </c>
      <c r="FL82" s="98" t="n">
        <v>0.003000807</v>
      </c>
      <c r="FM82" s="98" t="n">
        <v>0.0029473883</v>
      </c>
      <c r="FN82" s="98" t="n">
        <v>0.0028949192</v>
      </c>
      <c r="FO82" s="98" t="n">
        <v>0.0028433827</v>
      </c>
      <c r="FP82" s="98" t="n">
        <v>0.0027927625</v>
      </c>
      <c r="FQ82" s="98" t="n">
        <v>0.0027430422</v>
      </c>
    </row>
    <row r="83" customFormat="false" ht="15" hidden="false" customHeight="true" outlineLevel="0" collapsed="false">
      <c r="A83" s="97" t="n">
        <v>81</v>
      </c>
      <c r="B83" s="98" t="n">
        <v>0.0675051325</v>
      </c>
      <c r="C83" s="98" t="n">
        <v>0.066558685</v>
      </c>
      <c r="D83" s="98" t="n">
        <v>0.0626230734</v>
      </c>
      <c r="E83" s="98" t="n">
        <v>0.0603761629</v>
      </c>
      <c r="F83" s="98" t="n">
        <v>0.0589161652</v>
      </c>
      <c r="G83" s="98" t="n">
        <v>0.0578303759</v>
      </c>
      <c r="H83" s="98" t="n">
        <v>0.0569233318</v>
      </c>
      <c r="I83" s="98" t="n">
        <v>0.0561011217</v>
      </c>
      <c r="J83" s="98" t="n">
        <v>0.0553185781</v>
      </c>
      <c r="K83" s="98" t="n">
        <v>0.0545542219</v>
      </c>
      <c r="L83" s="98" t="n">
        <v>0.0537981331</v>
      </c>
      <c r="M83" s="98" t="n">
        <v>0.0530460205</v>
      </c>
      <c r="N83" s="98" t="n">
        <v>0.0522963109</v>
      </c>
      <c r="O83" s="98" t="n">
        <v>0.0515487182</v>
      </c>
      <c r="P83" s="98" t="n">
        <v>0.0508035422</v>
      </c>
      <c r="Q83" s="98" t="n">
        <v>0.0500613263</v>
      </c>
      <c r="R83" s="98" t="n">
        <v>0.0493226926</v>
      </c>
      <c r="S83" s="98" t="n">
        <v>0.0485882632</v>
      </c>
      <c r="T83" s="98" t="n">
        <v>0.0478586259</v>
      </c>
      <c r="U83" s="98" t="n">
        <v>0.0471343191</v>
      </c>
      <c r="V83" s="98" t="n">
        <v>0.0464158278</v>
      </c>
      <c r="W83" s="98" t="n">
        <v>0.0457035842</v>
      </c>
      <c r="X83" s="98" t="n">
        <v>0.0449979699</v>
      </c>
      <c r="Y83" s="98" t="n">
        <v>0.0442993194</v>
      </c>
      <c r="Z83" s="98" t="n">
        <v>0.0436079243</v>
      </c>
      <c r="AA83" s="98" t="n">
        <v>0.0429240361</v>
      </c>
      <c r="AB83" s="98" t="n">
        <v>0.0422478707</v>
      </c>
      <c r="AC83" s="98" t="n">
        <v>0.0415796106</v>
      </c>
      <c r="AD83" s="98" t="n">
        <v>0.0409194089</v>
      </c>
      <c r="AE83" s="98" t="n">
        <v>0.0402673913</v>
      </c>
      <c r="AF83" s="98" t="n">
        <v>0.0396236592</v>
      </c>
      <c r="AG83" s="98" t="n">
        <v>0.0389882917</v>
      </c>
      <c r="AH83" s="98" t="n">
        <v>0.0383613479</v>
      </c>
      <c r="AI83" s="98" t="n">
        <v>0.0377428688</v>
      </c>
      <c r="AJ83" s="98" t="n">
        <v>0.037132879</v>
      </c>
      <c r="AK83" s="98" t="n">
        <v>0.0365313887</v>
      </c>
      <c r="AL83" s="98" t="n">
        <v>0.0359383946</v>
      </c>
      <c r="AM83" s="98" t="n">
        <v>0.0353538817</v>
      </c>
      <c r="AN83" s="98" t="n">
        <v>0.0347778245</v>
      </c>
      <c r="AO83" s="98" t="n">
        <v>0.0342101879</v>
      </c>
      <c r="AP83" s="98" t="n">
        <v>0.0336509284</v>
      </c>
      <c r="AQ83" s="98" t="n">
        <v>0.0330999949</v>
      </c>
      <c r="AR83" s="98" t="n">
        <v>0.0325573297</v>
      </c>
      <c r="AS83" s="98" t="n">
        <v>0.0320228691</v>
      </c>
      <c r="AT83" s="98" t="n">
        <v>0.0314965444</v>
      </c>
      <c r="AU83" s="98" t="n">
        <v>0.0309782821</v>
      </c>
      <c r="AV83" s="98" t="n">
        <v>0.0304680048</v>
      </c>
      <c r="AW83" s="98" t="n">
        <v>0.0299656315</v>
      </c>
      <c r="AX83" s="98" t="n">
        <v>0.0294710785</v>
      </c>
      <c r="AY83" s="98" t="n">
        <v>0.0289842591</v>
      </c>
      <c r="AZ83" s="98" t="n">
        <v>0.0285050848</v>
      </c>
      <c r="BA83" s="98" t="n">
        <v>0.028033465</v>
      </c>
      <c r="BB83" s="98" t="n">
        <v>0.0275693077</v>
      </c>
      <c r="BC83" s="98" t="n">
        <v>0.0271125196</v>
      </c>
      <c r="BD83" s="98" t="n">
        <v>0.0266630064</v>
      </c>
      <c r="BE83" s="98" t="n">
        <v>0.0262206733</v>
      </c>
      <c r="BF83" s="98" t="n">
        <v>0.0257854247</v>
      </c>
      <c r="BG83" s="98" t="n">
        <v>0.0253571647</v>
      </c>
      <c r="BH83" s="98" t="n">
        <v>0.0249357972</v>
      </c>
      <c r="BI83" s="98" t="n">
        <v>0.0245212264</v>
      </c>
      <c r="BJ83" s="98" t="n">
        <v>0.0241133562</v>
      </c>
      <c r="BK83" s="98" t="n">
        <v>0.0237120909</v>
      </c>
      <c r="BL83" s="98" t="n">
        <v>0.0233173353</v>
      </c>
      <c r="BM83" s="98" t="n">
        <v>0.0229289945</v>
      </c>
      <c r="BN83" s="98" t="n">
        <v>0.022546974</v>
      </c>
      <c r="BO83" s="98" t="n">
        <v>0.0221711803</v>
      </c>
      <c r="BP83" s="98" t="n">
        <v>0.0218015202</v>
      </c>
      <c r="BQ83" s="98" t="n">
        <v>0.0214379015</v>
      </c>
      <c r="BR83" s="98" t="n">
        <v>0.0210802326</v>
      </c>
      <c r="BS83" s="98" t="n">
        <v>0.020728423</v>
      </c>
      <c r="BT83" s="98" t="n">
        <v>0.0203823828</v>
      </c>
      <c r="BU83" s="98" t="n">
        <v>0.0200420233</v>
      </c>
      <c r="BV83" s="98" t="n">
        <v>0.0197072564</v>
      </c>
      <c r="BW83" s="98" t="n">
        <v>0.0193779955</v>
      </c>
      <c r="BX83" s="98" t="n">
        <v>0.0190541544</v>
      </c>
      <c r="BY83" s="98" t="n">
        <v>0.0187356484</v>
      </c>
      <c r="BZ83" s="98" t="n">
        <v>0.0184223935</v>
      </c>
      <c r="CA83" s="98" t="n">
        <v>0.018114307</v>
      </c>
      <c r="CB83" s="98" t="n">
        <v>0.0178113072</v>
      </c>
      <c r="CC83" s="98" t="n">
        <v>0.0175133132</v>
      </c>
      <c r="CD83" s="98" t="n">
        <v>0.0172202455</v>
      </c>
      <c r="CE83" s="98" t="n">
        <v>0.0169320256</v>
      </c>
      <c r="CF83" s="98" t="n">
        <v>0.016648576</v>
      </c>
      <c r="CG83" s="98" t="n">
        <v>0.0163698202</v>
      </c>
      <c r="CH83" s="98" t="n">
        <v>0.016095683</v>
      </c>
      <c r="CI83" s="98" t="n">
        <v>0.01582609</v>
      </c>
      <c r="CJ83" s="98" t="n">
        <v>0.015560968</v>
      </c>
      <c r="CK83" s="98" t="n">
        <v>0.0153002449</v>
      </c>
      <c r="CL83" s="98" t="n">
        <v>0.0150438496</v>
      </c>
      <c r="CM83" s="98" t="n">
        <v>0.0147917119</v>
      </c>
      <c r="CN83" s="98" t="n">
        <v>0.014543763</v>
      </c>
      <c r="CO83" s="98" t="n">
        <v>0.0142999348</v>
      </c>
      <c r="CP83" s="98" t="n">
        <v>0.0140601603</v>
      </c>
      <c r="CQ83" s="98" t="n">
        <v>0.0138243735</v>
      </c>
      <c r="CR83" s="98" t="n">
        <v>0.0135925095</v>
      </c>
      <c r="CS83" s="98" t="n">
        <v>0.0133645043</v>
      </c>
      <c r="CT83" s="98" t="n">
        <v>0.0131402949</v>
      </c>
      <c r="CU83" s="98" t="n">
        <v>0.0129198192</v>
      </c>
      <c r="CV83" s="98" t="n">
        <v>0.0127030163</v>
      </c>
      <c r="CW83" s="98" t="n">
        <v>0.0124898259</v>
      </c>
      <c r="CX83" s="98" t="n">
        <v>0.0122801888</v>
      </c>
      <c r="CY83" s="98" t="n">
        <v>0.0120740468</v>
      </c>
      <c r="CZ83" s="98" t="n">
        <v>0.0118713425</v>
      </c>
      <c r="DA83" s="98" t="n">
        <v>0.0116720195</v>
      </c>
      <c r="DB83" s="98" t="n">
        <v>0.0114760222</v>
      </c>
      <c r="DC83" s="98" t="n">
        <v>0.0112832959</v>
      </c>
      <c r="DD83" s="98" t="n">
        <v>0.0110937867</v>
      </c>
      <c r="DE83" s="98" t="n">
        <v>0.0109074417</v>
      </c>
      <c r="DF83" s="98" t="n">
        <v>0.0107242087</v>
      </c>
      <c r="DG83" s="98" t="n">
        <v>0.0105440365</v>
      </c>
      <c r="DH83" s="98" t="n">
        <v>0.0103668745</v>
      </c>
      <c r="DI83" s="98" t="n">
        <v>0.010192673</v>
      </c>
      <c r="DJ83" s="98" t="n">
        <v>0.0100213833</v>
      </c>
      <c r="DK83" s="98" t="n">
        <v>0.0098529571</v>
      </c>
      <c r="DL83" s="98" t="n">
        <v>0.0096873471</v>
      </c>
      <c r="DM83" s="98" t="n">
        <v>0.0095245068</v>
      </c>
      <c r="DN83" s="98" t="n">
        <v>0.0093643903</v>
      </c>
      <c r="DO83" s="98" t="n">
        <v>0.0092069526</v>
      </c>
      <c r="DP83" s="98" t="n">
        <v>0.0090521493</v>
      </c>
      <c r="DQ83" s="98" t="n">
        <v>0.0088999367</v>
      </c>
      <c r="DR83" s="98" t="n">
        <v>0.0087502719</v>
      </c>
      <c r="DS83" s="98" t="n">
        <v>0.0086031128</v>
      </c>
      <c r="DT83" s="98" t="n">
        <v>0.0084584176</v>
      </c>
      <c r="DU83" s="98" t="n">
        <v>0.0083161456</v>
      </c>
      <c r="DV83" s="98" t="n">
        <v>0.0081762566</v>
      </c>
      <c r="DW83" s="98" t="n">
        <v>0.0080387109</v>
      </c>
      <c r="DX83" s="98" t="n">
        <v>0.0079034697</v>
      </c>
      <c r="DY83" s="98" t="n">
        <v>0.0077704946</v>
      </c>
      <c r="DZ83" s="98" t="n">
        <v>0.0076397481</v>
      </c>
      <c r="EA83" s="98" t="n">
        <v>0.0075111931</v>
      </c>
      <c r="EB83" s="98" t="n">
        <v>0.007384793</v>
      </c>
      <c r="EC83" s="98" t="n">
        <v>0.0072605122</v>
      </c>
      <c r="ED83" s="98" t="n">
        <v>0.0071383153</v>
      </c>
      <c r="EE83" s="98" t="n">
        <v>0.0070181676</v>
      </c>
      <c r="EF83" s="98" t="n">
        <v>0.0069000351</v>
      </c>
      <c r="EG83" s="98" t="n">
        <v>0.0067838841</v>
      </c>
      <c r="EH83" s="98" t="n">
        <v>0.0066696817</v>
      </c>
      <c r="EI83" s="98" t="n">
        <v>0.0065573954</v>
      </c>
      <c r="EJ83" s="98" t="n">
        <v>0.0064469933</v>
      </c>
      <c r="EK83" s="98" t="n">
        <v>0.006338444</v>
      </c>
      <c r="EL83" s="98" t="n">
        <v>0.0062317165</v>
      </c>
      <c r="EM83" s="98" t="n">
        <v>0.0061267806</v>
      </c>
      <c r="EN83" s="98" t="n">
        <v>0.0060236063</v>
      </c>
      <c r="EO83" s="98" t="n">
        <v>0.0059221642</v>
      </c>
      <c r="EP83" s="98" t="n">
        <v>0.0058224254</v>
      </c>
      <c r="EQ83" s="98" t="n">
        <v>0.0057243615</v>
      </c>
      <c r="ER83" s="98" t="n">
        <v>0.0056279445</v>
      </c>
      <c r="ES83" s="98" t="n">
        <v>0.005533147</v>
      </c>
      <c r="ET83" s="98" t="n">
        <v>0.0054399418</v>
      </c>
      <c r="EU83" s="98" t="n">
        <v>0.0053483025</v>
      </c>
      <c r="EV83" s="98" t="n">
        <v>0.0052582027</v>
      </c>
      <c r="EW83" s="98" t="n">
        <v>0.0051696169</v>
      </c>
      <c r="EX83" s="98" t="n">
        <v>0.0050825196</v>
      </c>
      <c r="EY83" s="98" t="n">
        <v>0.0049968861</v>
      </c>
      <c r="EZ83" s="98" t="n">
        <v>0.0049126918</v>
      </c>
      <c r="FA83" s="98" t="n">
        <v>0.0048299126</v>
      </c>
      <c r="FB83" s="98" t="n">
        <v>0.0047485249</v>
      </c>
      <c r="FC83" s="98" t="n">
        <v>0.0046685055</v>
      </c>
      <c r="FD83" s="98" t="n">
        <v>0.0045898314</v>
      </c>
      <c r="FE83" s="98" t="n">
        <v>0.00451248</v>
      </c>
      <c r="FF83" s="98" t="n">
        <v>0.0044364294</v>
      </c>
      <c r="FG83" s="98" t="n">
        <v>0.0043616576</v>
      </c>
      <c r="FH83" s="98" t="n">
        <v>0.0042881434</v>
      </c>
      <c r="FI83" s="98" t="n">
        <v>0.0042158655</v>
      </c>
      <c r="FJ83" s="98" t="n">
        <v>0.0041448034</v>
      </c>
      <c r="FK83" s="98" t="n">
        <v>0.0040749367</v>
      </c>
      <c r="FL83" s="98" t="n">
        <v>0.0040062452</v>
      </c>
      <c r="FM83" s="98" t="n">
        <v>0.0039387094</v>
      </c>
      <c r="FN83" s="98" t="n">
        <v>0.0038723099</v>
      </c>
      <c r="FO83" s="98" t="n">
        <v>0.0038070276</v>
      </c>
      <c r="FP83" s="98" t="n">
        <v>0.0037428439</v>
      </c>
      <c r="FQ83" s="98" t="n">
        <v>0.0036797402</v>
      </c>
    </row>
    <row r="84" customFormat="false" ht="15" hidden="false" customHeight="true" outlineLevel="0" collapsed="false">
      <c r="A84" s="97" t="n">
        <v>82</v>
      </c>
      <c r="B84" s="98" t="n">
        <v>0.0761082335</v>
      </c>
      <c r="C84" s="98" t="n">
        <v>0.0750626745</v>
      </c>
      <c r="D84" s="98" t="n">
        <v>0.0703603128</v>
      </c>
      <c r="E84" s="98" t="n">
        <v>0.0677289938</v>
      </c>
      <c r="F84" s="98" t="n">
        <v>0.0660597214</v>
      </c>
      <c r="G84" s="98" t="n">
        <v>0.0648475535</v>
      </c>
      <c r="H84" s="98" t="n">
        <v>0.0638538106</v>
      </c>
      <c r="I84" s="98" t="n">
        <v>0.0629638017</v>
      </c>
      <c r="J84" s="98" t="n">
        <v>0.062122255</v>
      </c>
      <c r="K84" s="98" t="n">
        <v>0.0613027701</v>
      </c>
      <c r="L84" s="98" t="n">
        <v>0.0604930453</v>
      </c>
      <c r="M84" s="98" t="n">
        <v>0.059687658</v>
      </c>
      <c r="N84" s="98" t="n">
        <v>0.0588845181</v>
      </c>
      <c r="O84" s="98" t="n">
        <v>0.0580831242</v>
      </c>
      <c r="P84" s="98" t="n">
        <v>0.0572837071</v>
      </c>
      <c r="Q84" s="98" t="n">
        <v>0.0564868111</v>
      </c>
      <c r="R84" s="98" t="n">
        <v>0.0556930912</v>
      </c>
      <c r="S84" s="98" t="n">
        <v>0.0549032164</v>
      </c>
      <c r="T84" s="98" t="n">
        <v>0.0541178253</v>
      </c>
      <c r="U84" s="98" t="n">
        <v>0.0533375081</v>
      </c>
      <c r="V84" s="98" t="n">
        <v>0.0525627992</v>
      </c>
      <c r="W84" s="98" t="n">
        <v>0.051794178</v>
      </c>
      <c r="X84" s="98" t="n">
        <v>0.0510320701</v>
      </c>
      <c r="Y84" s="98" t="n">
        <v>0.0502768515</v>
      </c>
      <c r="Z84" s="98" t="n">
        <v>0.0495288517</v>
      </c>
      <c r="AA84" s="98" t="n">
        <v>0.0487883581</v>
      </c>
      <c r="AB84" s="98" t="n">
        <v>0.0480556195</v>
      </c>
      <c r="AC84" s="98" t="n">
        <v>0.0473308491</v>
      </c>
      <c r="AD84" s="98" t="n">
        <v>0.0466142282</v>
      </c>
      <c r="AE84" s="98" t="n">
        <v>0.0459059089</v>
      </c>
      <c r="AF84" s="98" t="n">
        <v>0.045206017</v>
      </c>
      <c r="AG84" s="98" t="n">
        <v>0.0445146539</v>
      </c>
      <c r="AH84" s="98" t="n">
        <v>0.0438318998</v>
      </c>
      <c r="AI84" s="98" t="n">
        <v>0.0431578147</v>
      </c>
      <c r="AJ84" s="98" t="n">
        <v>0.0424924413</v>
      </c>
      <c r="AK84" s="98" t="n">
        <v>0.0418358059</v>
      </c>
      <c r="AL84" s="98" t="n">
        <v>0.0411879207</v>
      </c>
      <c r="AM84" s="98" t="n">
        <v>0.0405487847</v>
      </c>
      <c r="AN84" s="98" t="n">
        <v>0.0399183851</v>
      </c>
      <c r="AO84" s="98" t="n">
        <v>0.0392966989</v>
      </c>
      <c r="AP84" s="98" t="n">
        <v>0.0386836934</v>
      </c>
      <c r="AQ84" s="98" t="n">
        <v>0.0380793276</v>
      </c>
      <c r="AR84" s="98" t="n">
        <v>0.0374835532</v>
      </c>
      <c r="AS84" s="98" t="n">
        <v>0.0368963149</v>
      </c>
      <c r="AT84" s="98" t="n">
        <v>0.0363175516</v>
      </c>
      <c r="AU84" s="98" t="n">
        <v>0.0357471971</v>
      </c>
      <c r="AV84" s="98" t="n">
        <v>0.0351851803</v>
      </c>
      <c r="AW84" s="98" t="n">
        <v>0.0346314264</v>
      </c>
      <c r="AX84" s="98" t="n">
        <v>0.0340858567</v>
      </c>
      <c r="AY84" s="98" t="n">
        <v>0.0335483896</v>
      </c>
      <c r="AZ84" s="98" t="n">
        <v>0.0330189409</v>
      </c>
      <c r="BA84" s="98" t="n">
        <v>0.0324974239</v>
      </c>
      <c r="BB84" s="98" t="n">
        <v>0.0319837501</v>
      </c>
      <c r="BC84" s="98" t="n">
        <v>0.0314778294</v>
      </c>
      <c r="BD84" s="98" t="n">
        <v>0.0309795704</v>
      </c>
      <c r="BE84" s="98" t="n">
        <v>0.0304888805</v>
      </c>
      <c r="BF84" s="98" t="n">
        <v>0.0300056663</v>
      </c>
      <c r="BG84" s="98" t="n">
        <v>0.0295298338</v>
      </c>
      <c r="BH84" s="98" t="n">
        <v>0.0290612886</v>
      </c>
      <c r="BI84" s="98" t="n">
        <v>0.0285999358</v>
      </c>
      <c r="BJ84" s="98" t="n">
        <v>0.0281456806</v>
      </c>
      <c r="BK84" s="98" t="n">
        <v>0.0276984282</v>
      </c>
      <c r="BL84" s="98" t="n">
        <v>0.0272580837</v>
      </c>
      <c r="BM84" s="98" t="n">
        <v>0.0268245529</v>
      </c>
      <c r="BN84" s="98" t="n">
        <v>0.0263977414</v>
      </c>
      <c r="BO84" s="98" t="n">
        <v>0.0259775556</v>
      </c>
      <c r="BP84" s="98" t="n">
        <v>0.0255639024</v>
      </c>
      <c r="BQ84" s="98" t="n">
        <v>0.0251566892</v>
      </c>
      <c r="BR84" s="98" t="n">
        <v>0.0247558239</v>
      </c>
      <c r="BS84" s="98" t="n">
        <v>0.0243612155</v>
      </c>
      <c r="BT84" s="98" t="n">
        <v>0.0239727735</v>
      </c>
      <c r="BU84" s="98" t="n">
        <v>0.023590408</v>
      </c>
      <c r="BV84" s="98" t="n">
        <v>0.0232140304</v>
      </c>
      <c r="BW84" s="98" t="n">
        <v>0.0228435527</v>
      </c>
      <c r="BX84" s="98" t="n">
        <v>0.0224788877</v>
      </c>
      <c r="BY84" s="98" t="n">
        <v>0.0221199494</v>
      </c>
      <c r="BZ84" s="98" t="n">
        <v>0.0217666524</v>
      </c>
      <c r="CA84" s="98" t="n">
        <v>0.0214189126</v>
      </c>
      <c r="CB84" s="98" t="n">
        <v>0.0210766468</v>
      </c>
      <c r="CC84" s="98" t="n">
        <v>0.0207397725</v>
      </c>
      <c r="CD84" s="98" t="n">
        <v>0.0204082085</v>
      </c>
      <c r="CE84" s="98" t="n">
        <v>0.0200818745</v>
      </c>
      <c r="CF84" s="98" t="n">
        <v>0.0197606913</v>
      </c>
      <c r="CG84" s="98" t="n">
        <v>0.0194445805</v>
      </c>
      <c r="CH84" s="98" t="n">
        <v>0.019133465</v>
      </c>
      <c r="CI84" s="98" t="n">
        <v>0.0188272683</v>
      </c>
      <c r="CJ84" s="98" t="n">
        <v>0.0185259154</v>
      </c>
      <c r="CK84" s="98" t="n">
        <v>0.018229332</v>
      </c>
      <c r="CL84" s="98" t="n">
        <v>0.0179374448</v>
      </c>
      <c r="CM84" s="98" t="n">
        <v>0.0176501817</v>
      </c>
      <c r="CN84" s="98" t="n">
        <v>0.0173674714</v>
      </c>
      <c r="CO84" s="98" t="n">
        <v>0.0170892437</v>
      </c>
      <c r="CP84" s="98" t="n">
        <v>0.0168154294</v>
      </c>
      <c r="CQ84" s="98" t="n">
        <v>0.0165459601</v>
      </c>
      <c r="CR84" s="98" t="n">
        <v>0.0162807686</v>
      </c>
      <c r="CS84" s="98" t="n">
        <v>0.0160197885</v>
      </c>
      <c r="CT84" s="98" t="n">
        <v>0.0157629545</v>
      </c>
      <c r="CU84" s="98" t="n">
        <v>0.0155102021</v>
      </c>
      <c r="CV84" s="98" t="n">
        <v>0.0152614678</v>
      </c>
      <c r="CW84" s="98" t="n">
        <v>0.0150166891</v>
      </c>
      <c r="CX84" s="98" t="n">
        <v>0.0147758042</v>
      </c>
      <c r="CY84" s="98" t="n">
        <v>0.0145387524</v>
      </c>
      <c r="CZ84" s="98" t="n">
        <v>0.0143054738</v>
      </c>
      <c r="DA84" s="98" t="n">
        <v>0.0140759095</v>
      </c>
      <c r="DB84" s="98" t="n">
        <v>0.0138500014</v>
      </c>
      <c r="DC84" s="98" t="n">
        <v>0.0136276922</v>
      </c>
      <c r="DD84" s="98" t="n">
        <v>0.0134089255</v>
      </c>
      <c r="DE84" s="98" t="n">
        <v>0.0131936458</v>
      </c>
      <c r="DF84" s="98" t="n">
        <v>0.0129817985</v>
      </c>
      <c r="DG84" s="98" t="n">
        <v>0.0127733295</v>
      </c>
      <c r="DH84" s="98" t="n">
        <v>0.0125681859</v>
      </c>
      <c r="DI84" s="98" t="n">
        <v>0.0123663154</v>
      </c>
      <c r="DJ84" s="98" t="n">
        <v>0.0121676665</v>
      </c>
      <c r="DK84" s="98" t="n">
        <v>0.0119721885</v>
      </c>
      <c r="DL84" s="98" t="n">
        <v>0.0117798314</v>
      </c>
      <c r="DM84" s="98" t="n">
        <v>0.0115905462</v>
      </c>
      <c r="DN84" s="98" t="n">
        <v>0.0114042844</v>
      </c>
      <c r="DO84" s="98" t="n">
        <v>0.0112209983</v>
      </c>
      <c r="DP84" s="98" t="n">
        <v>0.0110406409</v>
      </c>
      <c r="DQ84" s="98" t="n">
        <v>0.0108631661</v>
      </c>
      <c r="DR84" s="98" t="n">
        <v>0.0106885284</v>
      </c>
      <c r="DS84" s="98" t="n">
        <v>0.0105166828</v>
      </c>
      <c r="DT84" s="98" t="n">
        <v>0.0103475853</v>
      </c>
      <c r="DU84" s="98" t="n">
        <v>0.0101811924</v>
      </c>
      <c r="DV84" s="98" t="n">
        <v>0.0100174613</v>
      </c>
      <c r="DW84" s="98" t="n">
        <v>0.00985635</v>
      </c>
      <c r="DX84" s="98" t="n">
        <v>0.0096978169</v>
      </c>
      <c r="DY84" s="98" t="n">
        <v>0.0095418211</v>
      </c>
      <c r="DZ84" s="98" t="n">
        <v>0.0093883226</v>
      </c>
      <c r="EA84" s="98" t="n">
        <v>0.0092372817</v>
      </c>
      <c r="EB84" s="98" t="n">
        <v>0.0090886595</v>
      </c>
      <c r="EC84" s="98" t="n">
        <v>0.0089424175</v>
      </c>
      <c r="ED84" s="98" t="n">
        <v>0.0087985181</v>
      </c>
      <c r="EE84" s="98" t="n">
        <v>0.0086569241</v>
      </c>
      <c r="EF84" s="98" t="n">
        <v>0.0085175988</v>
      </c>
      <c r="EG84" s="98" t="n">
        <v>0.0083805063</v>
      </c>
      <c r="EH84" s="98" t="n">
        <v>0.008245611</v>
      </c>
      <c r="EI84" s="98" t="n">
        <v>0.008112878</v>
      </c>
      <c r="EJ84" s="98" t="n">
        <v>0.0079822731</v>
      </c>
      <c r="EK84" s="98" t="n">
        <v>0.0078537622</v>
      </c>
      <c r="EL84" s="98" t="n">
        <v>0.0077273122</v>
      </c>
      <c r="EM84" s="98" t="n">
        <v>0.0076028903</v>
      </c>
      <c r="EN84" s="98" t="n">
        <v>0.0074804642</v>
      </c>
      <c r="EO84" s="98" t="n">
        <v>0.007360002</v>
      </c>
      <c r="EP84" s="98" t="n">
        <v>0.0072414727</v>
      </c>
      <c r="EQ84" s="98" t="n">
        <v>0.0071248452</v>
      </c>
      <c r="ER84" s="98" t="n">
        <v>0.0070100895</v>
      </c>
      <c r="ES84" s="98" t="n">
        <v>0.0068971756</v>
      </c>
      <c r="ET84" s="98" t="n">
        <v>0.0067860742</v>
      </c>
      <c r="EU84" s="98" t="n">
        <v>0.0066767564</v>
      </c>
      <c r="EV84" s="98" t="n">
        <v>0.0065691937</v>
      </c>
      <c r="EW84" s="98" t="n">
        <v>0.0064633583</v>
      </c>
      <c r="EX84" s="98" t="n">
        <v>0.0063592224</v>
      </c>
      <c r="EY84" s="98" t="n">
        <v>0.0062567591</v>
      </c>
      <c r="EZ84" s="98" t="n">
        <v>0.0061559415</v>
      </c>
      <c r="FA84" s="98" t="n">
        <v>0.0060567435</v>
      </c>
      <c r="FB84" s="98" t="n">
        <v>0.0059591392</v>
      </c>
      <c r="FC84" s="98" t="n">
        <v>0.0058631032</v>
      </c>
      <c r="FD84" s="98" t="n">
        <v>0.0057686103</v>
      </c>
      <c r="FE84" s="98" t="n">
        <v>0.0056756359</v>
      </c>
      <c r="FF84" s="98" t="n">
        <v>0.0055841559</v>
      </c>
      <c r="FG84" s="98" t="n">
        <v>0.0054941462</v>
      </c>
      <c r="FH84" s="98" t="n">
        <v>0.0054055834</v>
      </c>
      <c r="FI84" s="98" t="n">
        <v>0.0053184444</v>
      </c>
      <c r="FJ84" s="98" t="n">
        <v>0.0052327064</v>
      </c>
      <c r="FK84" s="98" t="n">
        <v>0.0051483469</v>
      </c>
      <c r="FL84" s="98" t="n">
        <v>0.005065344</v>
      </c>
      <c r="FM84" s="98" t="n">
        <v>0.0049836759</v>
      </c>
      <c r="FN84" s="98" t="n">
        <v>0.0049033213</v>
      </c>
      <c r="FO84" s="98" t="n">
        <v>0.0048242592</v>
      </c>
      <c r="FP84" s="98" t="n">
        <v>0.0047464688</v>
      </c>
      <c r="FQ84" s="98" t="n">
        <v>0.0046699299</v>
      </c>
    </row>
    <row r="85" customFormat="false" ht="15" hidden="false" customHeight="true" outlineLevel="0" collapsed="false">
      <c r="A85" s="97" t="n">
        <v>83</v>
      </c>
      <c r="B85" s="98" t="n">
        <v>0.0854039415</v>
      </c>
      <c r="C85" s="98" t="n">
        <v>0.084344618</v>
      </c>
      <c r="D85" s="98" t="n">
        <v>0.0792262484</v>
      </c>
      <c r="E85" s="98" t="n">
        <v>0.076388887</v>
      </c>
      <c r="F85" s="98" t="n">
        <v>0.0746114835</v>
      </c>
      <c r="G85" s="98" t="n">
        <v>0.0733366172</v>
      </c>
      <c r="H85" s="98" t="n">
        <v>0.0723003549</v>
      </c>
      <c r="I85" s="98" t="n">
        <v>0.0713757484</v>
      </c>
      <c r="J85" s="98" t="n">
        <v>0.0705016146</v>
      </c>
      <c r="K85" s="98" t="n">
        <v>0.0696487704</v>
      </c>
      <c r="L85" s="98" t="n">
        <v>0.0688036778</v>
      </c>
      <c r="M85" s="98" t="n">
        <v>0.067960439</v>
      </c>
      <c r="N85" s="98" t="n">
        <v>0.0671168584</v>
      </c>
      <c r="O85" s="98" t="n">
        <v>0.0662725042</v>
      </c>
      <c r="P85" s="98" t="n">
        <v>0.0654277555</v>
      </c>
      <c r="Q85" s="98" t="n">
        <v>0.0645833357</v>
      </c>
      <c r="R85" s="98" t="n">
        <v>0.0637400861</v>
      </c>
      <c r="S85" s="98" t="n">
        <v>0.0628988587</v>
      </c>
      <c r="T85" s="98" t="n">
        <v>0.0620604666</v>
      </c>
      <c r="U85" s="98" t="n">
        <v>0.0612256633</v>
      </c>
      <c r="V85" s="98" t="n">
        <v>0.0603951361</v>
      </c>
      <c r="W85" s="98" t="n">
        <v>0.0595695056</v>
      </c>
      <c r="X85" s="98" t="n">
        <v>0.0587493283</v>
      </c>
      <c r="Y85" s="98" t="n">
        <v>0.057935101</v>
      </c>
      <c r="Z85" s="98" t="n">
        <v>0.0571272651</v>
      </c>
      <c r="AA85" s="98" t="n">
        <v>0.0563262109</v>
      </c>
      <c r="AB85" s="98" t="n">
        <v>0.0555322819</v>
      </c>
      <c r="AC85" s="98" t="n">
        <v>0.0547457792</v>
      </c>
      <c r="AD85" s="98" t="n">
        <v>0.0539669646</v>
      </c>
      <c r="AE85" s="98" t="n">
        <v>0.0531960646</v>
      </c>
      <c r="AF85" s="98" t="n">
        <v>0.0524332734</v>
      </c>
      <c r="AG85" s="98" t="n">
        <v>0.0516787557</v>
      </c>
      <c r="AH85" s="98" t="n">
        <v>0.0509326494</v>
      </c>
      <c r="AI85" s="98" t="n">
        <v>0.0501950686</v>
      </c>
      <c r="AJ85" s="98" t="n">
        <v>0.0494661048</v>
      </c>
      <c r="AK85" s="98" t="n">
        <v>0.0487458299</v>
      </c>
      <c r="AL85" s="98" t="n">
        <v>0.0480342978</v>
      </c>
      <c r="AM85" s="98" t="n">
        <v>0.0473315459</v>
      </c>
      <c r="AN85" s="98" t="n">
        <v>0.0466375969</v>
      </c>
      <c r="AO85" s="98" t="n">
        <v>0.0459524602</v>
      </c>
      <c r="AP85" s="98" t="n">
        <v>0.0452761331</v>
      </c>
      <c r="AQ85" s="98" t="n">
        <v>0.0446086022</v>
      </c>
      <c r="AR85" s="98" t="n">
        <v>0.0439498444</v>
      </c>
      <c r="AS85" s="98" t="n">
        <v>0.0432998278</v>
      </c>
      <c r="AT85" s="98" t="n">
        <v>0.0426585127</v>
      </c>
      <c r="AU85" s="98" t="n">
        <v>0.0420258525</v>
      </c>
      <c r="AV85" s="98" t="n">
        <v>0.0414017943</v>
      </c>
      <c r="AW85" s="98" t="n">
        <v>0.0407862796</v>
      </c>
      <c r="AX85" s="98" t="n">
        <v>0.0401792452</v>
      </c>
      <c r="AY85" s="98" t="n">
        <v>0.0395806233</v>
      </c>
      <c r="AZ85" s="98" t="n">
        <v>0.0389903424</v>
      </c>
      <c r="BA85" s="98" t="n">
        <v>0.0384083277</v>
      </c>
      <c r="BB85" s="98" t="n">
        <v>0.0378345013</v>
      </c>
      <c r="BC85" s="98" t="n">
        <v>0.0372687828</v>
      </c>
      <c r="BD85" s="98" t="n">
        <v>0.0367110899</v>
      </c>
      <c r="BE85" s="98" t="n">
        <v>0.036161338</v>
      </c>
      <c r="BF85" s="98" t="n">
        <v>0.0356194412</v>
      </c>
      <c r="BG85" s="98" t="n">
        <v>0.0350853121</v>
      </c>
      <c r="BH85" s="98" t="n">
        <v>0.0345588624</v>
      </c>
      <c r="BI85" s="98" t="n">
        <v>0.0340400029</v>
      </c>
      <c r="BJ85" s="98" t="n">
        <v>0.0335286436</v>
      </c>
      <c r="BK85" s="98" t="n">
        <v>0.0330246941</v>
      </c>
      <c r="BL85" s="98" t="n">
        <v>0.0325280638</v>
      </c>
      <c r="BM85" s="98" t="n">
        <v>0.0320386617</v>
      </c>
      <c r="BN85" s="98" t="n">
        <v>0.0315563968</v>
      </c>
      <c r="BO85" s="98" t="n">
        <v>0.0310811782</v>
      </c>
      <c r="BP85" s="98" t="n">
        <v>0.0306129152</v>
      </c>
      <c r="BQ85" s="98" t="n">
        <v>0.0301515174</v>
      </c>
      <c r="BR85" s="98" t="n">
        <v>0.0296968944</v>
      </c>
      <c r="BS85" s="98" t="n">
        <v>0.0292489568</v>
      </c>
      <c r="BT85" s="98" t="n">
        <v>0.0288076151</v>
      </c>
      <c r="BU85" s="98" t="n">
        <v>0.0283727808</v>
      </c>
      <c r="BV85" s="98" t="n">
        <v>0.0279443658</v>
      </c>
      <c r="BW85" s="98" t="n">
        <v>0.0275222826</v>
      </c>
      <c r="BX85" s="98" t="n">
        <v>0.0271064445</v>
      </c>
      <c r="BY85" s="98" t="n">
        <v>0.0266967655</v>
      </c>
      <c r="BZ85" s="98" t="n">
        <v>0.0262931604</v>
      </c>
      <c r="CA85" s="98" t="n">
        <v>0.0258955448</v>
      </c>
      <c r="CB85" s="98" t="n">
        <v>0.025503835</v>
      </c>
      <c r="CC85" s="98" t="n">
        <v>0.0251179481</v>
      </c>
      <c r="CD85" s="98" t="n">
        <v>0.0247378024</v>
      </c>
      <c r="CE85" s="98" t="n">
        <v>0.0243633167</v>
      </c>
      <c r="CF85" s="98" t="n">
        <v>0.0239944108</v>
      </c>
      <c r="CG85" s="98" t="n">
        <v>0.0236310054</v>
      </c>
      <c r="CH85" s="98" t="n">
        <v>0.0232730223</v>
      </c>
      <c r="CI85" s="98" t="n">
        <v>0.0229203838</v>
      </c>
      <c r="CJ85" s="98" t="n">
        <v>0.0225730135</v>
      </c>
      <c r="CK85" s="98" t="n">
        <v>0.0222308358</v>
      </c>
      <c r="CL85" s="98" t="n">
        <v>0.0218937758</v>
      </c>
      <c r="CM85" s="98" t="n">
        <v>0.0215617598</v>
      </c>
      <c r="CN85" s="98" t="n">
        <v>0.021234715</v>
      </c>
      <c r="CO85" s="98" t="n">
        <v>0.0209125694</v>
      </c>
      <c r="CP85" s="98" t="n">
        <v>0.0205952519</v>
      </c>
      <c r="CQ85" s="98" t="n">
        <v>0.0202826924</v>
      </c>
      <c r="CR85" s="98" t="n">
        <v>0.0199748218</v>
      </c>
      <c r="CS85" s="98" t="n">
        <v>0.0196715716</v>
      </c>
      <c r="CT85" s="98" t="n">
        <v>0.0193728745</v>
      </c>
      <c r="CU85" s="98" t="n">
        <v>0.019078664</v>
      </c>
      <c r="CV85" s="98" t="n">
        <v>0.0187888744</v>
      </c>
      <c r="CW85" s="98" t="n">
        <v>0.0185034411</v>
      </c>
      <c r="CX85" s="98" t="n">
        <v>0.0182223</v>
      </c>
      <c r="CY85" s="98" t="n">
        <v>0.0179453883</v>
      </c>
      <c r="CZ85" s="98" t="n">
        <v>0.0176726438</v>
      </c>
      <c r="DA85" s="98" t="n">
        <v>0.0174040051</v>
      </c>
      <c r="DB85" s="98" t="n">
        <v>0.0171394118</v>
      </c>
      <c r="DC85" s="98" t="n">
        <v>0.0168788044</v>
      </c>
      <c r="DD85" s="98" t="n">
        <v>0.0166221239</v>
      </c>
      <c r="DE85" s="98" t="n">
        <v>0.0163693125</v>
      </c>
      <c r="DF85" s="98" t="n">
        <v>0.0161203129</v>
      </c>
      <c r="DG85" s="98" t="n">
        <v>0.0158750688</v>
      </c>
      <c r="DH85" s="98" t="n">
        <v>0.0156335247</v>
      </c>
      <c r="DI85" s="98" t="n">
        <v>0.0153956256</v>
      </c>
      <c r="DJ85" s="98" t="n">
        <v>0.0151613177</v>
      </c>
      <c r="DK85" s="98" t="n">
        <v>0.0149305476</v>
      </c>
      <c r="DL85" s="98" t="n">
        <v>0.0147032629</v>
      </c>
      <c r="DM85" s="98" t="n">
        <v>0.0144794117</v>
      </c>
      <c r="DN85" s="98" t="n">
        <v>0.0142589431</v>
      </c>
      <c r="DO85" s="98" t="n">
        <v>0.0140418068</v>
      </c>
      <c r="DP85" s="98" t="n">
        <v>0.0138279531</v>
      </c>
      <c r="DQ85" s="98" t="n">
        <v>0.0136173333</v>
      </c>
      <c r="DR85" s="98" t="n">
        <v>0.0134098991</v>
      </c>
      <c r="DS85" s="98" t="n">
        <v>0.0132056032</v>
      </c>
      <c r="DT85" s="98" t="n">
        <v>0.0130043986</v>
      </c>
      <c r="DU85" s="98" t="n">
        <v>0.0128062393</v>
      </c>
      <c r="DV85" s="98" t="n">
        <v>0.0126110799</v>
      </c>
      <c r="DW85" s="98" t="n">
        <v>0.0124188755</v>
      </c>
      <c r="DX85" s="98" t="n">
        <v>0.012229582</v>
      </c>
      <c r="DY85" s="98" t="n">
        <v>0.0120431559</v>
      </c>
      <c r="DZ85" s="98" t="n">
        <v>0.0118595543</v>
      </c>
      <c r="EA85" s="98" t="n">
        <v>0.011678735</v>
      </c>
      <c r="EB85" s="98" t="n">
        <v>0.0115006563</v>
      </c>
      <c r="EC85" s="98" t="n">
        <v>0.0113252772</v>
      </c>
      <c r="ED85" s="98" t="n">
        <v>0.0111525572</v>
      </c>
      <c r="EE85" s="98" t="n">
        <v>0.0109824566</v>
      </c>
      <c r="EF85" s="98" t="n">
        <v>0.010814936</v>
      </c>
      <c r="EG85" s="98" t="n">
        <v>0.0106499568</v>
      </c>
      <c r="EH85" s="98" t="n">
        <v>0.0104874808</v>
      </c>
      <c r="EI85" s="98" t="n">
        <v>0.0103274705</v>
      </c>
      <c r="EJ85" s="98" t="n">
        <v>0.0101698889</v>
      </c>
      <c r="EK85" s="98" t="n">
        <v>0.0100146994</v>
      </c>
      <c r="EL85" s="98" t="n">
        <v>0.0098618662</v>
      </c>
      <c r="EM85" s="98" t="n">
        <v>0.0097113538</v>
      </c>
      <c r="EN85" s="98" t="n">
        <v>0.0095631274</v>
      </c>
      <c r="EO85" s="98" t="n">
        <v>0.0094171526</v>
      </c>
      <c r="EP85" s="98" t="n">
        <v>0.0092733954</v>
      </c>
      <c r="EQ85" s="98" t="n">
        <v>0.0091318227</v>
      </c>
      <c r="ER85" s="98" t="n">
        <v>0.0089924013</v>
      </c>
      <c r="ES85" s="98" t="n">
        <v>0.0088550991</v>
      </c>
      <c r="ET85" s="98" t="n">
        <v>0.008719884</v>
      </c>
      <c r="EU85" s="98" t="n">
        <v>0.0085867246</v>
      </c>
      <c r="EV85" s="98" t="n">
        <v>0.0084555899</v>
      </c>
      <c r="EW85" s="98" t="n">
        <v>0.0083264495</v>
      </c>
      <c r="EX85" s="98" t="n">
        <v>0.0081992732</v>
      </c>
      <c r="EY85" s="98" t="n">
        <v>0.0080740314</v>
      </c>
      <c r="EZ85" s="98" t="n">
        <v>0.0079506949</v>
      </c>
      <c r="FA85" s="98" t="n">
        <v>0.0078292351</v>
      </c>
      <c r="FB85" s="98" t="n">
        <v>0.0077096235</v>
      </c>
      <c r="FC85" s="98" t="n">
        <v>0.0075918322</v>
      </c>
      <c r="FD85" s="98" t="n">
        <v>0.0074758339</v>
      </c>
      <c r="FE85" s="98" t="n">
        <v>0.0073616013</v>
      </c>
      <c r="FF85" s="98" t="n">
        <v>0.0072491078</v>
      </c>
      <c r="FG85" s="98" t="n">
        <v>0.0071383271</v>
      </c>
      <c r="FH85" s="98" t="n">
        <v>0.0070292334</v>
      </c>
      <c r="FI85" s="98" t="n">
        <v>0.0069218011</v>
      </c>
      <c r="FJ85" s="98" t="n">
        <v>0.0068160052</v>
      </c>
      <c r="FK85" s="98" t="n">
        <v>0.0067118208</v>
      </c>
      <c r="FL85" s="98" t="n">
        <v>0.0066092235</v>
      </c>
      <c r="FM85" s="98" t="n">
        <v>0.0065081894</v>
      </c>
      <c r="FN85" s="98" t="n">
        <v>0.0064086948</v>
      </c>
      <c r="FO85" s="98" t="n">
        <v>0.0063107164</v>
      </c>
      <c r="FP85" s="98" t="n">
        <v>0.0062142313</v>
      </c>
      <c r="FQ85" s="98" t="n">
        <v>0.0061192167</v>
      </c>
    </row>
    <row r="86" customFormat="false" ht="15" hidden="false" customHeight="true" outlineLevel="0" collapsed="false">
      <c r="A86" s="97" t="n">
        <v>84</v>
      </c>
      <c r="B86" s="98" t="n">
        <v>0.0966986449</v>
      </c>
      <c r="C86" s="98" t="n">
        <v>0.0955302106</v>
      </c>
      <c r="D86" s="98" t="n">
        <v>0.0895673306</v>
      </c>
      <c r="E86" s="98" t="n">
        <v>0.0863030361</v>
      </c>
      <c r="F86" s="98" t="n">
        <v>0.0842918104</v>
      </c>
      <c r="G86" s="98" t="n">
        <v>0.0828751766</v>
      </c>
      <c r="H86" s="98" t="n">
        <v>0.0817415072</v>
      </c>
      <c r="I86" s="98" t="n">
        <v>0.0807407953</v>
      </c>
      <c r="J86" s="98" t="n">
        <v>0.0798005862</v>
      </c>
      <c r="K86" s="98" t="n">
        <v>0.0788861712</v>
      </c>
      <c r="L86" s="98" t="n">
        <v>0.0779813134</v>
      </c>
      <c r="M86" s="98" t="n">
        <v>0.0770788113</v>
      </c>
      <c r="N86" s="98" t="n">
        <v>0.0761758561</v>
      </c>
      <c r="O86" s="98" t="n">
        <v>0.0752717432</v>
      </c>
      <c r="P86" s="98" t="n">
        <v>0.0743667462</v>
      </c>
      <c r="Q86" s="98" t="n">
        <v>0.073461564</v>
      </c>
      <c r="R86" s="98" t="n">
        <v>0.0725570527</v>
      </c>
      <c r="S86" s="98" t="n">
        <v>0.0716540964</v>
      </c>
      <c r="T86" s="98" t="n">
        <v>0.0707535481</v>
      </c>
      <c r="U86" s="98" t="n">
        <v>0.0698562032</v>
      </c>
      <c r="V86" s="98" t="n">
        <v>0.0689627911</v>
      </c>
      <c r="W86" s="98" t="n">
        <v>0.068073973</v>
      </c>
      <c r="X86" s="98" t="n">
        <v>0.0671903446</v>
      </c>
      <c r="Y86" s="98" t="n">
        <v>0.0663124399</v>
      </c>
      <c r="Z86" s="98" t="n">
        <v>0.0654407354</v>
      </c>
      <c r="AA86" s="98" t="n">
        <v>0.0645756548</v>
      </c>
      <c r="AB86" s="98" t="n">
        <v>0.0637175733</v>
      </c>
      <c r="AC86" s="98" t="n">
        <v>0.0628668216</v>
      </c>
      <c r="AD86" s="98" t="n">
        <v>0.0620236897</v>
      </c>
      <c r="AE86" s="98" t="n">
        <v>0.061188431</v>
      </c>
      <c r="AF86" s="98" t="n">
        <v>0.0603612645</v>
      </c>
      <c r="AG86" s="98" t="n">
        <v>0.059542379</v>
      </c>
      <c r="AH86" s="98" t="n">
        <v>0.0587319348</v>
      </c>
      <c r="AI86" s="98" t="n">
        <v>0.0579300671</v>
      </c>
      <c r="AJ86" s="98" t="n">
        <v>0.0571368876</v>
      </c>
      <c r="AK86" s="98" t="n">
        <v>0.0563524873</v>
      </c>
      <c r="AL86" s="98" t="n">
        <v>0.0555769378</v>
      </c>
      <c r="AM86" s="98" t="n">
        <v>0.0548102936</v>
      </c>
      <c r="AN86" s="98" t="n">
        <v>0.0540525933</v>
      </c>
      <c r="AO86" s="98" t="n">
        <v>0.0533038616</v>
      </c>
      <c r="AP86" s="98" t="n">
        <v>0.05256411</v>
      </c>
      <c r="AQ86" s="98" t="n">
        <v>0.0518333387</v>
      </c>
      <c r="AR86" s="98" t="n">
        <v>0.0511115373</v>
      </c>
      <c r="AS86" s="98" t="n">
        <v>0.050398686</v>
      </c>
      <c r="AT86" s="98" t="n">
        <v>0.0496947566</v>
      </c>
      <c r="AU86" s="98" t="n">
        <v>0.048999713</v>
      </c>
      <c r="AV86" s="98" t="n">
        <v>0.0483135127</v>
      </c>
      <c r="AW86" s="98" t="n">
        <v>0.0476361068</v>
      </c>
      <c r="AX86" s="98" t="n">
        <v>0.0469674411</v>
      </c>
      <c r="AY86" s="98" t="n">
        <v>0.0463074563</v>
      </c>
      <c r="AZ86" s="98" t="n">
        <v>0.0456560891</v>
      </c>
      <c r="BA86" s="98" t="n">
        <v>0.0450132721</v>
      </c>
      <c r="BB86" s="98" t="n">
        <v>0.0443789349</v>
      </c>
      <c r="BC86" s="98" t="n">
        <v>0.0437530037</v>
      </c>
      <c r="BD86" s="98" t="n">
        <v>0.0431354024</v>
      </c>
      <c r="BE86" s="98" t="n">
        <v>0.0425260526</v>
      </c>
      <c r="BF86" s="98" t="n">
        <v>0.041924874</v>
      </c>
      <c r="BG86" s="98" t="n">
        <v>0.0413317846</v>
      </c>
      <c r="BH86" s="98" t="n">
        <v>0.0407467008</v>
      </c>
      <c r="BI86" s="98" t="n">
        <v>0.0401695383</v>
      </c>
      <c r="BJ86" s="98" t="n">
        <v>0.0396002113</v>
      </c>
      <c r="BK86" s="98" t="n">
        <v>0.0390386338</v>
      </c>
      <c r="BL86" s="98" t="n">
        <v>0.0384847186</v>
      </c>
      <c r="BM86" s="98" t="n">
        <v>0.0379383786</v>
      </c>
      <c r="BN86" s="98" t="n">
        <v>0.037399526</v>
      </c>
      <c r="BO86" s="98" t="n">
        <v>0.036868073</v>
      </c>
      <c r="BP86" s="98" t="n">
        <v>0.0363439319</v>
      </c>
      <c r="BQ86" s="98" t="n">
        <v>0.0358270147</v>
      </c>
      <c r="BR86" s="98" t="n">
        <v>0.0353172338</v>
      </c>
      <c r="BS86" s="98" t="n">
        <v>0.0348145018</v>
      </c>
      <c r="BT86" s="98" t="n">
        <v>0.0343187314</v>
      </c>
      <c r="BU86" s="98" t="n">
        <v>0.033829836</v>
      </c>
      <c r="BV86" s="98" t="n">
        <v>0.0333477291</v>
      </c>
      <c r="BW86" s="98" t="n">
        <v>0.032872325</v>
      </c>
      <c r="BX86" s="98" t="n">
        <v>0.0324035383</v>
      </c>
      <c r="BY86" s="98" t="n">
        <v>0.0319412842</v>
      </c>
      <c r="BZ86" s="98" t="n">
        <v>0.0314854786</v>
      </c>
      <c r="CA86" s="98" t="n">
        <v>0.0310360382</v>
      </c>
      <c r="CB86" s="98" t="n">
        <v>0.03059288</v>
      </c>
      <c r="CC86" s="98" t="n">
        <v>0.030155922</v>
      </c>
      <c r="CD86" s="98" t="n">
        <v>0.0297250828</v>
      </c>
      <c r="CE86" s="98" t="n">
        <v>0.0293002819</v>
      </c>
      <c r="CF86" s="98" t="n">
        <v>0.0288814395</v>
      </c>
      <c r="CG86" s="98" t="n">
        <v>0.0284684764</v>
      </c>
      <c r="CH86" s="98" t="n">
        <v>0.0280613145</v>
      </c>
      <c r="CI86" s="98" t="n">
        <v>0.0276598764</v>
      </c>
      <c r="CJ86" s="98" t="n">
        <v>0.0272640854</v>
      </c>
      <c r="CK86" s="98" t="n">
        <v>0.0268738657</v>
      </c>
      <c r="CL86" s="98" t="n">
        <v>0.0264891423</v>
      </c>
      <c r="CM86" s="98" t="n">
        <v>0.0261098413</v>
      </c>
      <c r="CN86" s="98" t="n">
        <v>0.0257358892</v>
      </c>
      <c r="CO86" s="98" t="n">
        <v>0.0253672136</v>
      </c>
      <c r="CP86" s="98" t="n">
        <v>0.0250037429</v>
      </c>
      <c r="CQ86" s="98" t="n">
        <v>0.0246454064</v>
      </c>
      <c r="CR86" s="98" t="n">
        <v>0.024292134</v>
      </c>
      <c r="CS86" s="98" t="n">
        <v>0.0239438567</v>
      </c>
      <c r="CT86" s="98" t="n">
        <v>0.0236005063</v>
      </c>
      <c r="CU86" s="98" t="n">
        <v>0.0232620153</v>
      </c>
      <c r="CV86" s="98" t="n">
        <v>0.0229283171</v>
      </c>
      <c r="CW86" s="98" t="n">
        <v>0.0225993459</v>
      </c>
      <c r="CX86" s="98" t="n">
        <v>0.0222750367</v>
      </c>
      <c r="CY86" s="98" t="n">
        <v>0.0219553253</v>
      </c>
      <c r="CZ86" s="98" t="n">
        <v>0.0216401485</v>
      </c>
      <c r="DA86" s="98" t="n">
        <v>0.0213294437</v>
      </c>
      <c r="DB86" s="98" t="n">
        <v>0.0210231491</v>
      </c>
      <c r="DC86" s="98" t="n">
        <v>0.0207212036</v>
      </c>
      <c r="DD86" s="98" t="n">
        <v>0.0204235473</v>
      </c>
      <c r="DE86" s="98" t="n">
        <v>0.0201301205</v>
      </c>
      <c r="DF86" s="98" t="n">
        <v>0.0198408648</v>
      </c>
      <c r="DG86" s="98" t="n">
        <v>0.0195557221</v>
      </c>
      <c r="DH86" s="98" t="n">
        <v>0.0192746353</v>
      </c>
      <c r="DI86" s="98" t="n">
        <v>0.0189975481</v>
      </c>
      <c r="DJ86" s="98" t="n">
        <v>0.0187244048</v>
      </c>
      <c r="DK86" s="98" t="n">
        <v>0.0184551505</v>
      </c>
      <c r="DL86" s="98" t="n">
        <v>0.018189731</v>
      </c>
      <c r="DM86" s="98" t="n">
        <v>0.0179280927</v>
      </c>
      <c r="DN86" s="98" t="n">
        <v>0.017670183</v>
      </c>
      <c r="DO86" s="98" t="n">
        <v>0.0174159497</v>
      </c>
      <c r="DP86" s="98" t="n">
        <v>0.0171653415</v>
      </c>
      <c r="DQ86" s="98" t="n">
        <v>0.0169183076</v>
      </c>
      <c r="DR86" s="98" t="n">
        <v>0.016674798</v>
      </c>
      <c r="DS86" s="98" t="n">
        <v>0.0164347634</v>
      </c>
      <c r="DT86" s="98" t="n">
        <v>0.016198155</v>
      </c>
      <c r="DU86" s="98" t="n">
        <v>0.0159649249</v>
      </c>
      <c r="DV86" s="98" t="n">
        <v>0.0157350256</v>
      </c>
      <c r="DW86" s="98" t="n">
        <v>0.0155084104</v>
      </c>
      <c r="DX86" s="98" t="n">
        <v>0.0152850332</v>
      </c>
      <c r="DY86" s="98" t="n">
        <v>0.0150648484</v>
      </c>
      <c r="DZ86" s="98" t="n">
        <v>0.0148478112</v>
      </c>
      <c r="EA86" s="98" t="n">
        <v>0.0146338772</v>
      </c>
      <c r="EB86" s="98" t="n">
        <v>0.0144230029</v>
      </c>
      <c r="EC86" s="98" t="n">
        <v>0.014215145</v>
      </c>
      <c r="ED86" s="98" t="n">
        <v>0.0140102612</v>
      </c>
      <c r="EE86" s="98" t="n">
        <v>0.0138083095</v>
      </c>
      <c r="EF86" s="98" t="n">
        <v>0.0136092485</v>
      </c>
      <c r="EG86" s="98" t="n">
        <v>0.0134130375</v>
      </c>
      <c r="EH86" s="98" t="n">
        <v>0.0132196362</v>
      </c>
      <c r="EI86" s="98" t="n">
        <v>0.013029005</v>
      </c>
      <c r="EJ86" s="98" t="n">
        <v>0.0128411047</v>
      </c>
      <c r="EK86" s="98" t="n">
        <v>0.0126558967</v>
      </c>
      <c r="EL86" s="98" t="n">
        <v>0.012473343</v>
      </c>
      <c r="EM86" s="98" t="n">
        <v>0.012293406</v>
      </c>
      <c r="EN86" s="98" t="n">
        <v>0.0121160487</v>
      </c>
      <c r="EO86" s="98" t="n">
        <v>0.0119412346</v>
      </c>
      <c r="EP86" s="98" t="n">
        <v>0.0117689276</v>
      </c>
      <c r="EQ86" s="98" t="n">
        <v>0.0115990923</v>
      </c>
      <c r="ER86" s="98" t="n">
        <v>0.0114316936</v>
      </c>
      <c r="ES86" s="98" t="n">
        <v>0.0112666969</v>
      </c>
      <c r="ET86" s="98" t="n">
        <v>0.0111040682</v>
      </c>
      <c r="EU86" s="98" t="n">
        <v>0.010943774</v>
      </c>
      <c r="EV86" s="98" t="n">
        <v>0.010785781</v>
      </c>
      <c r="EW86" s="98" t="n">
        <v>0.0106300566</v>
      </c>
      <c r="EX86" s="98" t="n">
        <v>0.0104765686</v>
      </c>
      <c r="EY86" s="98" t="n">
        <v>0.0103252852</v>
      </c>
      <c r="EZ86" s="98" t="n">
        <v>0.0101761751</v>
      </c>
      <c r="FA86" s="98" t="n">
        <v>0.0100292073</v>
      </c>
      <c r="FB86" s="98" t="n">
        <v>0.0098843515</v>
      </c>
      <c r="FC86" s="98" t="n">
        <v>0.0097415776</v>
      </c>
      <c r="FD86" s="98" t="n">
        <v>0.0096008559</v>
      </c>
      <c r="FE86" s="98" t="n">
        <v>0.0094621573</v>
      </c>
      <c r="FF86" s="98" t="n">
        <v>0.0093254529</v>
      </c>
      <c r="FG86" s="98" t="n">
        <v>0.0091907144</v>
      </c>
      <c r="FH86" s="98" t="n">
        <v>0.0090579137</v>
      </c>
      <c r="FI86" s="98" t="n">
        <v>0.0089270233</v>
      </c>
      <c r="FJ86" s="98" t="n">
        <v>0.0087980158</v>
      </c>
      <c r="FK86" s="98" t="n">
        <v>0.0086708645</v>
      </c>
      <c r="FL86" s="98" t="n">
        <v>0.0085455429</v>
      </c>
      <c r="FM86" s="98" t="n">
        <v>0.0084220249</v>
      </c>
      <c r="FN86" s="98" t="n">
        <v>0.0083002847</v>
      </c>
      <c r="FO86" s="98" t="n">
        <v>0.008180297</v>
      </c>
      <c r="FP86" s="98" t="n">
        <v>0.0080620367</v>
      </c>
      <c r="FQ86" s="98" t="n">
        <v>0.0079454793</v>
      </c>
    </row>
    <row r="87" customFormat="false" ht="15" hidden="false" customHeight="true" outlineLevel="0" collapsed="false">
      <c r="A87" s="97" t="n">
        <v>85</v>
      </c>
      <c r="B87" s="98" t="n">
        <v>0.1086102963</v>
      </c>
      <c r="C87" s="98" t="n">
        <v>0.1072943067</v>
      </c>
      <c r="D87" s="98" t="n">
        <v>0.100990283</v>
      </c>
      <c r="E87" s="98" t="n">
        <v>0.0974977435</v>
      </c>
      <c r="F87" s="98" t="n">
        <v>0.0953193782</v>
      </c>
      <c r="G87" s="98" t="n">
        <v>0.0937685995</v>
      </c>
      <c r="H87" s="98" t="n">
        <v>0.0925192051</v>
      </c>
      <c r="I87" s="98" t="n">
        <v>0.0914136966</v>
      </c>
      <c r="J87" s="98" t="n">
        <v>0.0903757274</v>
      </c>
      <c r="K87" s="98" t="n">
        <v>0.0893685088</v>
      </c>
      <c r="L87" s="98" t="n">
        <v>0.0883746372</v>
      </c>
      <c r="M87" s="98" t="n">
        <v>0.0873862089</v>
      </c>
      <c r="N87" s="98" t="n">
        <v>0.0863999537</v>
      </c>
      <c r="O87" s="98" t="n">
        <v>0.0854148348</v>
      </c>
      <c r="P87" s="98" t="n">
        <v>0.0844308668</v>
      </c>
      <c r="Q87" s="98" t="n">
        <v>0.0834485342</v>
      </c>
      <c r="R87" s="98" t="n">
        <v>0.0824685086</v>
      </c>
      <c r="S87" s="98" t="n">
        <v>0.0814915117</v>
      </c>
      <c r="T87" s="98" t="n">
        <v>0.0805182513</v>
      </c>
      <c r="U87" s="98" t="n">
        <v>0.079549393</v>
      </c>
      <c r="V87" s="98" t="n">
        <v>0.0785855486</v>
      </c>
      <c r="W87" s="98" t="n">
        <v>0.0776272738</v>
      </c>
      <c r="X87" s="98" t="n">
        <v>0.0766750689</v>
      </c>
      <c r="Y87" s="98" t="n">
        <v>0.0757293821</v>
      </c>
      <c r="Z87" s="98" t="n">
        <v>0.0747906128</v>
      </c>
      <c r="AA87" s="98" t="n">
        <v>0.0738591156</v>
      </c>
      <c r="AB87" s="98" t="n">
        <v>0.0729352035</v>
      </c>
      <c r="AC87" s="98" t="n">
        <v>0.072019152</v>
      </c>
      <c r="AD87" s="98" t="n">
        <v>0.0711112017</v>
      </c>
      <c r="AE87" s="98" t="n">
        <v>0.0702115618</v>
      </c>
      <c r="AF87" s="98" t="n">
        <v>0.0693204126</v>
      </c>
      <c r="AG87" s="98" t="n">
        <v>0.0684379083</v>
      </c>
      <c r="AH87" s="98" t="n">
        <v>0.0675641789</v>
      </c>
      <c r="AI87" s="98" t="n">
        <v>0.0666993328</v>
      </c>
      <c r="AJ87" s="98" t="n">
        <v>0.0658434586</v>
      </c>
      <c r="AK87" s="98" t="n">
        <v>0.0649966269</v>
      </c>
      <c r="AL87" s="98" t="n">
        <v>0.0641588918</v>
      </c>
      <c r="AM87" s="98" t="n">
        <v>0.0633302927</v>
      </c>
      <c r="AN87" s="98" t="n">
        <v>0.0625108556</v>
      </c>
      <c r="AO87" s="98" t="n">
        <v>0.0617005941</v>
      </c>
      <c r="AP87" s="98" t="n">
        <v>0.0608995109</v>
      </c>
      <c r="AQ87" s="98" t="n">
        <v>0.0601075988</v>
      </c>
      <c r="AR87" s="98" t="n">
        <v>0.0593248414</v>
      </c>
      <c r="AS87" s="98" t="n">
        <v>0.0585512142</v>
      </c>
      <c r="AT87" s="98" t="n">
        <v>0.0577866855</v>
      </c>
      <c r="AU87" s="98" t="n">
        <v>0.057031217</v>
      </c>
      <c r="AV87" s="98" t="n">
        <v>0.0562847643</v>
      </c>
      <c r="AW87" s="98" t="n">
        <v>0.0555472779</v>
      </c>
      <c r="AX87" s="98" t="n">
        <v>0.0548187036</v>
      </c>
      <c r="AY87" s="98" t="n">
        <v>0.0540989826</v>
      </c>
      <c r="AZ87" s="98" t="n">
        <v>0.0533880529</v>
      </c>
      <c r="BA87" s="98" t="n">
        <v>0.0526858486</v>
      </c>
      <c r="BB87" s="98" t="n">
        <v>0.0519923013</v>
      </c>
      <c r="BC87" s="98" t="n">
        <v>0.0513073397</v>
      </c>
      <c r="BD87" s="98" t="n">
        <v>0.0506308904</v>
      </c>
      <c r="BE87" s="98" t="n">
        <v>0.0499628779</v>
      </c>
      <c r="BF87" s="98" t="n">
        <v>0.049303225</v>
      </c>
      <c r="BG87" s="98" t="n">
        <v>0.0486518532</v>
      </c>
      <c r="BH87" s="98" t="n">
        <v>0.0480086825</v>
      </c>
      <c r="BI87" s="98" t="n">
        <v>0.0473736319</v>
      </c>
      <c r="BJ87" s="98" t="n">
        <v>0.0467466198</v>
      </c>
      <c r="BK87" s="98" t="n">
        <v>0.0461275635</v>
      </c>
      <c r="BL87" s="98" t="n">
        <v>0.0455163799</v>
      </c>
      <c r="BM87" s="98" t="n">
        <v>0.0449129857</v>
      </c>
      <c r="BN87" s="98" t="n">
        <v>0.044317297</v>
      </c>
      <c r="BO87" s="98" t="n">
        <v>0.0437292298</v>
      </c>
      <c r="BP87" s="98" t="n">
        <v>0.0431487002</v>
      </c>
      <c r="BQ87" s="98" t="n">
        <v>0.042575624</v>
      </c>
      <c r="BR87" s="98" t="n">
        <v>0.0420099175</v>
      </c>
      <c r="BS87" s="98" t="n">
        <v>0.0414514968</v>
      </c>
      <c r="BT87" s="98" t="n">
        <v>0.0409002784</v>
      </c>
      <c r="BU87" s="98" t="n">
        <v>0.0403561791</v>
      </c>
      <c r="BV87" s="98" t="n">
        <v>0.0398191161</v>
      </c>
      <c r="BW87" s="98" t="n">
        <v>0.0392890069</v>
      </c>
      <c r="BX87" s="98" t="n">
        <v>0.0387657696</v>
      </c>
      <c r="BY87" s="98" t="n">
        <v>0.0382493225</v>
      </c>
      <c r="BZ87" s="98" t="n">
        <v>0.0377395849</v>
      </c>
      <c r="CA87" s="98" t="n">
        <v>0.0372364762</v>
      </c>
      <c r="CB87" s="98" t="n">
        <v>0.0367399165</v>
      </c>
      <c r="CC87" s="98" t="n">
        <v>0.0362498268</v>
      </c>
      <c r="CD87" s="98" t="n">
        <v>0.0357661284</v>
      </c>
      <c r="CE87" s="98" t="n">
        <v>0.0352887434</v>
      </c>
      <c r="CF87" s="98" t="n">
        <v>0.0348175944</v>
      </c>
      <c r="CG87" s="98" t="n">
        <v>0.034352605</v>
      </c>
      <c r="CH87" s="98" t="n">
        <v>0.0338936993</v>
      </c>
      <c r="CI87" s="98" t="n">
        <v>0.033440802</v>
      </c>
      <c r="CJ87" s="98" t="n">
        <v>0.0329938388</v>
      </c>
      <c r="CK87" s="98" t="n">
        <v>0.0325527358</v>
      </c>
      <c r="CL87" s="98" t="n">
        <v>0.0321174201</v>
      </c>
      <c r="CM87" s="98" t="n">
        <v>0.0316878195</v>
      </c>
      <c r="CN87" s="98" t="n">
        <v>0.0312638623</v>
      </c>
      <c r="CO87" s="98" t="n">
        <v>0.0308454778</v>
      </c>
      <c r="CP87" s="98" t="n">
        <v>0.0304325961</v>
      </c>
      <c r="CQ87" s="98" t="n">
        <v>0.0300251477</v>
      </c>
      <c r="CR87" s="98" t="n">
        <v>0.0296230641</v>
      </c>
      <c r="CS87" s="98" t="n">
        <v>0.0292262775</v>
      </c>
      <c r="CT87" s="98" t="n">
        <v>0.0288347209</v>
      </c>
      <c r="CU87" s="98" t="n">
        <v>0.028448328</v>
      </c>
      <c r="CV87" s="98" t="n">
        <v>0.0280670331</v>
      </c>
      <c r="CW87" s="98" t="n">
        <v>0.0276907715</v>
      </c>
      <c r="CX87" s="98" t="n">
        <v>0.0273194789</v>
      </c>
      <c r="CY87" s="98" t="n">
        <v>0.0269530922</v>
      </c>
      <c r="CZ87" s="98" t="n">
        <v>0.0265915485</v>
      </c>
      <c r="DA87" s="98" t="n">
        <v>0.026234786</v>
      </c>
      <c r="DB87" s="98" t="n">
        <v>0.0258827434</v>
      </c>
      <c r="DC87" s="98" t="n">
        <v>0.0255353603</v>
      </c>
      <c r="DD87" s="98" t="n">
        <v>0.0251925769</v>
      </c>
      <c r="DE87" s="98" t="n">
        <v>0.0248543341</v>
      </c>
      <c r="DF87" s="98" t="n">
        <v>0.0245205735</v>
      </c>
      <c r="DG87" s="98" t="n">
        <v>0.0241912374</v>
      </c>
      <c r="DH87" s="98" t="n">
        <v>0.0238662689</v>
      </c>
      <c r="DI87" s="98" t="n">
        <v>0.0235456115</v>
      </c>
      <c r="DJ87" s="98" t="n">
        <v>0.0232292096</v>
      </c>
      <c r="DK87" s="98" t="n">
        <v>0.0229170083</v>
      </c>
      <c r="DL87" s="98" t="n">
        <v>0.0226089532</v>
      </c>
      <c r="DM87" s="98" t="n">
        <v>0.0223049907</v>
      </c>
      <c r="DN87" s="98" t="n">
        <v>0.0220050677</v>
      </c>
      <c r="DO87" s="98" t="n">
        <v>0.0217091319</v>
      </c>
      <c r="DP87" s="98" t="n">
        <v>0.0214171316</v>
      </c>
      <c r="DQ87" s="98" t="n">
        <v>0.0211290157</v>
      </c>
      <c r="DR87" s="98" t="n">
        <v>0.0208447337</v>
      </c>
      <c r="DS87" s="98" t="n">
        <v>0.0205642357</v>
      </c>
      <c r="DT87" s="98" t="n">
        <v>0.0202874725</v>
      </c>
      <c r="DU87" s="98" t="n">
        <v>0.0200143955</v>
      </c>
      <c r="DV87" s="98" t="n">
        <v>0.0197449567</v>
      </c>
      <c r="DW87" s="98" t="n">
        <v>0.0194791085</v>
      </c>
      <c r="DX87" s="98" t="n">
        <v>0.0192168043</v>
      </c>
      <c r="DY87" s="98" t="n">
        <v>0.0189579977</v>
      </c>
      <c r="DZ87" s="98" t="n">
        <v>0.0187026429</v>
      </c>
      <c r="EA87" s="98" t="n">
        <v>0.018450695</v>
      </c>
      <c r="EB87" s="98" t="n">
        <v>0.0182021094</v>
      </c>
      <c r="EC87" s="98" t="n">
        <v>0.017956842</v>
      </c>
      <c r="ED87" s="98" t="n">
        <v>0.0177148494</v>
      </c>
      <c r="EE87" s="98" t="n">
        <v>0.0174760887</v>
      </c>
      <c r="EF87" s="98" t="n">
        <v>0.0172405175</v>
      </c>
      <c r="EG87" s="98" t="n">
        <v>0.0170080941</v>
      </c>
      <c r="EH87" s="98" t="n">
        <v>0.016778777</v>
      </c>
      <c r="EI87" s="98" t="n">
        <v>0.0165525256</v>
      </c>
      <c r="EJ87" s="98" t="n">
        <v>0.0163292995</v>
      </c>
      <c r="EK87" s="98" t="n">
        <v>0.016109059</v>
      </c>
      <c r="EL87" s="98" t="n">
        <v>0.0158917648</v>
      </c>
      <c r="EM87" s="98" t="n">
        <v>0.0156773782</v>
      </c>
      <c r="EN87" s="98" t="n">
        <v>0.0154658609</v>
      </c>
      <c r="EO87" s="98" t="n">
        <v>0.0152571752</v>
      </c>
      <c r="EP87" s="98" t="n">
        <v>0.0150512836</v>
      </c>
      <c r="EQ87" s="98" t="n">
        <v>0.0148481495</v>
      </c>
      <c r="ER87" s="98" t="n">
        <v>0.0146477364</v>
      </c>
      <c r="ES87" s="98" t="n">
        <v>0.0144500084</v>
      </c>
      <c r="ET87" s="98" t="n">
        <v>0.0142549302</v>
      </c>
      <c r="EU87" s="98" t="n">
        <v>0.0140624667</v>
      </c>
      <c r="EV87" s="98" t="n">
        <v>0.0138725833</v>
      </c>
      <c r="EW87" s="98" t="n">
        <v>0.0136852461</v>
      </c>
      <c r="EX87" s="98" t="n">
        <v>0.0135004213</v>
      </c>
      <c r="EY87" s="98" t="n">
        <v>0.0133180757</v>
      </c>
      <c r="EZ87" s="98" t="n">
        <v>0.0131381766</v>
      </c>
      <c r="FA87" s="98" t="n">
        <v>0.0129606915</v>
      </c>
      <c r="FB87" s="98" t="n">
        <v>0.0127855884</v>
      </c>
      <c r="FC87" s="98" t="n">
        <v>0.0126128359</v>
      </c>
      <c r="FD87" s="98" t="n">
        <v>0.0124424028</v>
      </c>
      <c r="FE87" s="98" t="n">
        <v>0.0122742584</v>
      </c>
      <c r="FF87" s="98" t="n">
        <v>0.0121083722</v>
      </c>
      <c r="FG87" s="98" t="n">
        <v>0.0119447144</v>
      </c>
      <c r="FH87" s="98" t="n">
        <v>0.0117832554</v>
      </c>
      <c r="FI87" s="98" t="n">
        <v>0.011623966</v>
      </c>
      <c r="FJ87" s="98" t="n">
        <v>0.0114668174</v>
      </c>
      <c r="FK87" s="98" t="n">
        <v>0.0113117811</v>
      </c>
      <c r="FL87" s="98" t="n">
        <v>0.0111588291</v>
      </c>
      <c r="FM87" s="98" t="n">
        <v>0.0110079337</v>
      </c>
      <c r="FN87" s="98" t="n">
        <v>0.0108590676</v>
      </c>
      <c r="FO87" s="98" t="n">
        <v>0.0107122038</v>
      </c>
      <c r="FP87" s="98" t="n">
        <v>0.0105673155</v>
      </c>
      <c r="FQ87" s="98" t="n">
        <v>0.0104243767</v>
      </c>
    </row>
    <row r="88" customFormat="false" ht="15" hidden="false" customHeight="true" outlineLevel="0" collapsed="false">
      <c r="A88" s="97" t="n">
        <v>86</v>
      </c>
      <c r="B88" s="98" t="n">
        <v>0.1236369945</v>
      </c>
      <c r="C88" s="98" t="n">
        <v>0.1222720783</v>
      </c>
      <c r="D88" s="98" t="n">
        <v>0.1140884147</v>
      </c>
      <c r="E88" s="98" t="n">
        <v>0.1097474042</v>
      </c>
      <c r="F88" s="98" t="n">
        <v>0.1071850249</v>
      </c>
      <c r="G88" s="98" t="n">
        <v>0.1054664996</v>
      </c>
      <c r="H88" s="98" t="n">
        <v>0.1041502488</v>
      </c>
      <c r="I88" s="98" t="n">
        <v>0.1030235064</v>
      </c>
      <c r="J88" s="98" t="n">
        <v>0.1019831463</v>
      </c>
      <c r="K88" s="98" t="n">
        <v>0.1009794289</v>
      </c>
      <c r="L88" s="98" t="n">
        <v>0.0999887875</v>
      </c>
      <c r="M88" s="98" t="n">
        <v>0.0990004988</v>
      </c>
      <c r="N88" s="98" t="n">
        <v>0.0980101167</v>
      </c>
      <c r="O88" s="98" t="n">
        <v>0.0970162294</v>
      </c>
      <c r="P88" s="98" t="n">
        <v>0.0960188597</v>
      </c>
      <c r="Q88" s="98" t="n">
        <v>0.0950186775</v>
      </c>
      <c r="R88" s="98" t="n">
        <v>0.0940166137</v>
      </c>
      <c r="S88" s="98" t="n">
        <v>0.0930136743</v>
      </c>
      <c r="T88" s="98" t="n">
        <v>0.0920108523</v>
      </c>
      <c r="U88" s="98" t="n">
        <v>0.0910090877</v>
      </c>
      <c r="V88" s="98" t="n">
        <v>0.0900092522</v>
      </c>
      <c r="W88" s="98" t="n">
        <v>0.0890121443</v>
      </c>
      <c r="X88" s="98" t="n">
        <v>0.0880184905</v>
      </c>
      <c r="Y88" s="98" t="n">
        <v>0.0870289489</v>
      </c>
      <c r="Z88" s="98" t="n">
        <v>0.0860441134</v>
      </c>
      <c r="AA88" s="98" t="n">
        <v>0.0850645183</v>
      </c>
      <c r="AB88" s="98" t="n">
        <v>0.0840906434</v>
      </c>
      <c r="AC88" s="98" t="n">
        <v>0.0831229182</v>
      </c>
      <c r="AD88" s="98" t="n">
        <v>0.0821617259</v>
      </c>
      <c r="AE88" s="98" t="n">
        <v>0.0812074077</v>
      </c>
      <c r="AF88" s="98" t="n">
        <v>0.080260266</v>
      </c>
      <c r="AG88" s="98" t="n">
        <v>0.0793205677</v>
      </c>
      <c r="AH88" s="98" t="n">
        <v>0.0783885477</v>
      </c>
      <c r="AI88" s="98" t="n">
        <v>0.0774644112</v>
      </c>
      <c r="AJ88" s="98" t="n">
        <v>0.0765483364</v>
      </c>
      <c r="AK88" s="98" t="n">
        <v>0.0756404769</v>
      </c>
      <c r="AL88" s="98" t="n">
        <v>0.074740964</v>
      </c>
      <c r="AM88" s="98" t="n">
        <v>0.0738499086</v>
      </c>
      <c r="AN88" s="98" t="n">
        <v>0.0729674027</v>
      </c>
      <c r="AO88" s="98" t="n">
        <v>0.0720935216</v>
      </c>
      <c r="AP88" s="98" t="n">
        <v>0.0712283251</v>
      </c>
      <c r="AQ88" s="98" t="n">
        <v>0.0703718588</v>
      </c>
      <c r="AR88" s="98" t="n">
        <v>0.0695241558</v>
      </c>
      <c r="AS88" s="98" t="n">
        <v>0.0686852376</v>
      </c>
      <c r="AT88" s="98" t="n">
        <v>0.0678551149</v>
      </c>
      <c r="AU88" s="98" t="n">
        <v>0.0670337891</v>
      </c>
      <c r="AV88" s="98" t="n">
        <v>0.0662212531</v>
      </c>
      <c r="AW88" s="98" t="n">
        <v>0.0654174918</v>
      </c>
      <c r="AX88" s="98" t="n">
        <v>0.0646224831</v>
      </c>
      <c r="AY88" s="98" t="n">
        <v>0.0638361984</v>
      </c>
      <c r="AZ88" s="98" t="n">
        <v>0.0630586036</v>
      </c>
      <c r="BA88" s="98" t="n">
        <v>0.0622896593</v>
      </c>
      <c r="BB88" s="98" t="n">
        <v>0.0615293215</v>
      </c>
      <c r="BC88" s="98" t="n">
        <v>0.060777542</v>
      </c>
      <c r="BD88" s="98" t="n">
        <v>0.0600342688</v>
      </c>
      <c r="BE88" s="98" t="n">
        <v>0.0592994468</v>
      </c>
      <c r="BF88" s="98" t="n">
        <v>0.0585730178</v>
      </c>
      <c r="BG88" s="98" t="n">
        <v>0.0578549209</v>
      </c>
      <c r="BH88" s="98" t="n">
        <v>0.057145093</v>
      </c>
      <c r="BI88" s="98" t="n">
        <v>0.0564434689</v>
      </c>
      <c r="BJ88" s="98" t="n">
        <v>0.0557499815</v>
      </c>
      <c r="BK88" s="98" t="n">
        <v>0.0550645624</v>
      </c>
      <c r="BL88" s="98" t="n">
        <v>0.0543871415</v>
      </c>
      <c r="BM88" s="98" t="n">
        <v>0.0537176479</v>
      </c>
      <c r="BN88" s="98" t="n">
        <v>0.0530560093</v>
      </c>
      <c r="BO88" s="98" t="n">
        <v>0.052402153</v>
      </c>
      <c r="BP88" s="98" t="n">
        <v>0.0517560053</v>
      </c>
      <c r="BQ88" s="98" t="n">
        <v>0.0511174921</v>
      </c>
      <c r="BR88" s="98" t="n">
        <v>0.0504865388</v>
      </c>
      <c r="BS88" s="98" t="n">
        <v>0.0498630704</v>
      </c>
      <c r="BT88" s="98" t="n">
        <v>0.0492470118</v>
      </c>
      <c r="BU88" s="98" t="n">
        <v>0.0486382877</v>
      </c>
      <c r="BV88" s="98" t="n">
        <v>0.0480368229</v>
      </c>
      <c r="BW88" s="98" t="n">
        <v>0.0474425419</v>
      </c>
      <c r="BX88" s="98" t="n">
        <v>0.0468553694</v>
      </c>
      <c r="BY88" s="98" t="n">
        <v>0.0462752305</v>
      </c>
      <c r="BZ88" s="98" t="n">
        <v>0.0457020502</v>
      </c>
      <c r="CA88" s="98" t="n">
        <v>0.0451357538</v>
      </c>
      <c r="CB88" s="98" t="n">
        <v>0.044576267</v>
      </c>
      <c r="CC88" s="98" t="n">
        <v>0.0440235157</v>
      </c>
      <c r="CD88" s="98" t="n">
        <v>0.0434774263</v>
      </c>
      <c r="CE88" s="98" t="n">
        <v>0.0429379255</v>
      </c>
      <c r="CF88" s="98" t="n">
        <v>0.0424049404</v>
      </c>
      <c r="CG88" s="98" t="n">
        <v>0.0418783988</v>
      </c>
      <c r="CH88" s="98" t="n">
        <v>0.0413582287</v>
      </c>
      <c r="CI88" s="98" t="n">
        <v>0.0408443586</v>
      </c>
      <c r="CJ88" s="98" t="n">
        <v>0.0403367178</v>
      </c>
      <c r="CK88" s="98" t="n">
        <v>0.0398352359</v>
      </c>
      <c r="CL88" s="98" t="n">
        <v>0.0393398431</v>
      </c>
      <c r="CM88" s="98" t="n">
        <v>0.0388504702</v>
      </c>
      <c r="CN88" s="98" t="n">
        <v>0.0383670485</v>
      </c>
      <c r="CO88" s="98" t="n">
        <v>0.0378895099</v>
      </c>
      <c r="CP88" s="98" t="n">
        <v>0.037417787</v>
      </c>
      <c r="CQ88" s="98" t="n">
        <v>0.0369518129</v>
      </c>
      <c r="CR88" s="98" t="n">
        <v>0.0364915212</v>
      </c>
      <c r="CS88" s="98" t="n">
        <v>0.0360368465</v>
      </c>
      <c r="CT88" s="98" t="n">
        <v>0.0355877235</v>
      </c>
      <c r="CU88" s="98" t="n">
        <v>0.0351440879</v>
      </c>
      <c r="CV88" s="98" t="n">
        <v>0.0347058758</v>
      </c>
      <c r="CW88" s="98" t="n">
        <v>0.034273024</v>
      </c>
      <c r="CX88" s="98" t="n">
        <v>0.03384547</v>
      </c>
      <c r="CY88" s="98" t="n">
        <v>0.0334231518</v>
      </c>
      <c r="CZ88" s="98" t="n">
        <v>0.033006008</v>
      </c>
      <c r="DA88" s="98" t="n">
        <v>0.032593978</v>
      </c>
      <c r="DB88" s="98" t="n">
        <v>0.0321870016</v>
      </c>
      <c r="DC88" s="98" t="n">
        <v>0.0317850193</v>
      </c>
      <c r="DD88" s="98" t="n">
        <v>0.0313879723</v>
      </c>
      <c r="DE88" s="98" t="n">
        <v>0.0309958024</v>
      </c>
      <c r="DF88" s="98" t="n">
        <v>0.0306084518</v>
      </c>
      <c r="DG88" s="98" t="n">
        <v>0.0302258636</v>
      </c>
      <c r="DH88" s="98" t="n">
        <v>0.0298479813</v>
      </c>
      <c r="DI88" s="98" t="n">
        <v>0.029474749</v>
      </c>
      <c r="DJ88" s="98" t="n">
        <v>0.0291061117</v>
      </c>
      <c r="DK88" s="98" t="n">
        <v>0.0287420145</v>
      </c>
      <c r="DL88" s="98" t="n">
        <v>0.0283824035</v>
      </c>
      <c r="DM88" s="98" t="n">
        <v>0.0280272252</v>
      </c>
      <c r="DN88" s="98" t="n">
        <v>0.0276764268</v>
      </c>
      <c r="DO88" s="98" t="n">
        <v>0.0273299559</v>
      </c>
      <c r="DP88" s="98" t="n">
        <v>0.0269877608</v>
      </c>
      <c r="DQ88" s="98" t="n">
        <v>0.0266497904</v>
      </c>
      <c r="DR88" s="98" t="n">
        <v>0.026315994</v>
      </c>
      <c r="DS88" s="98" t="n">
        <v>0.0259863216</v>
      </c>
      <c r="DT88" s="98" t="n">
        <v>0.0256607239</v>
      </c>
      <c r="DU88" s="98" t="n">
        <v>0.0253391517</v>
      </c>
      <c r="DV88" s="98" t="n">
        <v>0.0250215569</v>
      </c>
      <c r="DW88" s="98" t="n">
        <v>0.0247078914</v>
      </c>
      <c r="DX88" s="98" t="n">
        <v>0.0243981081</v>
      </c>
      <c r="DY88" s="98" t="n">
        <v>0.0240921602</v>
      </c>
      <c r="DZ88" s="98" t="n">
        <v>0.0237900014</v>
      </c>
      <c r="EA88" s="98" t="n">
        <v>0.0234915861</v>
      </c>
      <c r="EB88" s="98" t="n">
        <v>0.023196869</v>
      </c>
      <c r="EC88" s="98" t="n">
        <v>0.0229058055</v>
      </c>
      <c r="ED88" s="98" t="n">
        <v>0.0226183514</v>
      </c>
      <c r="EE88" s="98" t="n">
        <v>0.022334463</v>
      </c>
      <c r="EF88" s="98" t="n">
        <v>0.0220540971</v>
      </c>
      <c r="EG88" s="98" t="n">
        <v>0.0217772112</v>
      </c>
      <c r="EH88" s="98" t="n">
        <v>0.0215037629</v>
      </c>
      <c r="EI88" s="98" t="n">
        <v>0.0212337107</v>
      </c>
      <c r="EJ88" s="98" t="n">
        <v>0.0209670132</v>
      </c>
      <c r="EK88" s="98" t="n">
        <v>0.0207036298</v>
      </c>
      <c r="EL88" s="98" t="n">
        <v>0.0204435202</v>
      </c>
      <c r="EM88" s="98" t="n">
        <v>0.0201866445</v>
      </c>
      <c r="EN88" s="98" t="n">
        <v>0.0199329634</v>
      </c>
      <c r="EO88" s="98" t="n">
        <v>0.0196824381</v>
      </c>
      <c r="EP88" s="98" t="n">
        <v>0.01943503</v>
      </c>
      <c r="EQ88" s="98" t="n">
        <v>0.0191907013</v>
      </c>
      <c r="ER88" s="98" t="n">
        <v>0.0189494142</v>
      </c>
      <c r="ES88" s="98" t="n">
        <v>0.0187111318</v>
      </c>
      <c r="ET88" s="98" t="n">
        <v>0.0184758174</v>
      </c>
      <c r="EU88" s="98" t="n">
        <v>0.0182434346</v>
      </c>
      <c r="EV88" s="98" t="n">
        <v>0.0180139478</v>
      </c>
      <c r="EW88" s="98" t="n">
        <v>0.0177873214</v>
      </c>
      <c r="EX88" s="98" t="n">
        <v>0.0175635205</v>
      </c>
      <c r="EY88" s="98" t="n">
        <v>0.0173425105</v>
      </c>
      <c r="EZ88" s="98" t="n">
        <v>0.0171242572</v>
      </c>
      <c r="FA88" s="98" t="n">
        <v>0.0169087269</v>
      </c>
      <c r="FB88" s="98" t="n">
        <v>0.0166958861</v>
      </c>
      <c r="FC88" s="98" t="n">
        <v>0.016485702</v>
      </c>
      <c r="FD88" s="98" t="n">
        <v>0.0162781419</v>
      </c>
      <c r="FE88" s="98" t="n">
        <v>0.0160731736</v>
      </c>
      <c r="FF88" s="98" t="n">
        <v>0.0158707652</v>
      </c>
      <c r="FG88" s="98" t="n">
        <v>0.0156708855</v>
      </c>
      <c r="FH88" s="98" t="n">
        <v>0.0154735032</v>
      </c>
      <c r="FI88" s="98" t="n">
        <v>0.0152785876</v>
      </c>
      <c r="FJ88" s="98" t="n">
        <v>0.0150861085</v>
      </c>
      <c r="FK88" s="98" t="n">
        <v>0.0148960358</v>
      </c>
      <c r="FL88" s="98" t="n">
        <v>0.01470834</v>
      </c>
      <c r="FM88" s="98" t="n">
        <v>0.0145229917</v>
      </c>
      <c r="FN88" s="98" t="n">
        <v>0.014339962</v>
      </c>
      <c r="FO88" s="98" t="n">
        <v>0.0141592224</v>
      </c>
      <c r="FP88" s="98" t="n">
        <v>0.0139807447</v>
      </c>
      <c r="FQ88" s="98" t="n">
        <v>0.0138045008</v>
      </c>
    </row>
    <row r="89" customFormat="false" ht="15" hidden="false" customHeight="true" outlineLevel="0" collapsed="false">
      <c r="A89" s="97" t="n">
        <v>87</v>
      </c>
      <c r="B89" s="98" t="n">
        <v>0.1375264754</v>
      </c>
      <c r="C89" s="98" t="n">
        <v>0.1361246329</v>
      </c>
      <c r="D89" s="98" t="n">
        <v>0.1276305531</v>
      </c>
      <c r="E89" s="98" t="n">
        <v>0.1231123147</v>
      </c>
      <c r="F89" s="98" t="n">
        <v>0.1204439891</v>
      </c>
      <c r="G89" s="98" t="n">
        <v>0.1186556997</v>
      </c>
      <c r="H89" s="98" t="n">
        <v>0.1172873769</v>
      </c>
      <c r="I89" s="98" t="n">
        <v>0.1161167818</v>
      </c>
      <c r="J89" s="98" t="n">
        <v>0.1150360038</v>
      </c>
      <c r="K89" s="98" t="n">
        <v>0.1139929126</v>
      </c>
      <c r="L89" s="98" t="n">
        <v>0.1129627636</v>
      </c>
      <c r="M89" s="98" t="n">
        <v>0.1119342675</v>
      </c>
      <c r="N89" s="98" t="n">
        <v>0.1109027194</v>
      </c>
      <c r="O89" s="98" t="n">
        <v>0.109866603</v>
      </c>
      <c r="P89" s="98" t="n">
        <v>0.1088259132</v>
      </c>
      <c r="Q89" s="98" t="n">
        <v>0.1077813295</v>
      </c>
      <c r="R89" s="98" t="n">
        <v>0.1067338109</v>
      </c>
      <c r="S89" s="98" t="n">
        <v>0.1056843996</v>
      </c>
      <c r="T89" s="98" t="n">
        <v>0.1046341283</v>
      </c>
      <c r="U89" s="98" t="n">
        <v>0.1035839777</v>
      </c>
      <c r="V89" s="98" t="n">
        <v>0.1025348598</v>
      </c>
      <c r="W89" s="98" t="n">
        <v>0.1014876128</v>
      </c>
      <c r="X89" s="98" t="n">
        <v>0.1004430018</v>
      </c>
      <c r="Y89" s="98" t="n">
        <v>0.0994017219</v>
      </c>
      <c r="Z89" s="98" t="n">
        <v>0.0983644032</v>
      </c>
      <c r="AA89" s="98" t="n">
        <v>0.0973316149</v>
      </c>
      <c r="AB89" s="98" t="n">
        <v>0.0963038706</v>
      </c>
      <c r="AC89" s="98" t="n">
        <v>0.0952816321</v>
      </c>
      <c r="AD89" s="98" t="n">
        <v>0.094265314</v>
      </c>
      <c r="AE89" s="98" t="n">
        <v>0.0932552877</v>
      </c>
      <c r="AF89" s="98" t="n">
        <v>0.0922518849</v>
      </c>
      <c r="AG89" s="98" t="n">
        <v>0.0912554007</v>
      </c>
      <c r="AH89" s="98" t="n">
        <v>0.0902660972</v>
      </c>
      <c r="AI89" s="98" t="n">
        <v>0.0892842057</v>
      </c>
      <c r="AJ89" s="98" t="n">
        <v>0.0883099299</v>
      </c>
      <c r="AK89" s="98" t="n">
        <v>0.0873434479</v>
      </c>
      <c r="AL89" s="98" t="n">
        <v>0.0863849146</v>
      </c>
      <c r="AM89" s="98" t="n">
        <v>0.0854344637</v>
      </c>
      <c r="AN89" s="98" t="n">
        <v>0.0844922093</v>
      </c>
      <c r="AO89" s="98" t="n">
        <v>0.0835582479</v>
      </c>
      <c r="AP89" s="98" t="n">
        <v>0.08263266</v>
      </c>
      <c r="AQ89" s="98" t="n">
        <v>0.0817155111</v>
      </c>
      <c r="AR89" s="98" t="n">
        <v>0.0808068535</v>
      </c>
      <c r="AS89" s="98" t="n">
        <v>0.0799067271</v>
      </c>
      <c r="AT89" s="98" t="n">
        <v>0.0790151608</v>
      </c>
      <c r="AU89" s="98" t="n">
        <v>0.0781321735</v>
      </c>
      <c r="AV89" s="98" t="n">
        <v>0.0772577746</v>
      </c>
      <c r="AW89" s="98" t="n">
        <v>0.0763919655</v>
      </c>
      <c r="AX89" s="98" t="n">
        <v>0.0755347398</v>
      </c>
      <c r="AY89" s="98" t="n">
        <v>0.0746860842</v>
      </c>
      <c r="AZ89" s="98" t="n">
        <v>0.0738459793</v>
      </c>
      <c r="BA89" s="98" t="n">
        <v>0.0730144001</v>
      </c>
      <c r="BB89" s="98" t="n">
        <v>0.0721913163</v>
      </c>
      <c r="BC89" s="98" t="n">
        <v>0.0713766934</v>
      </c>
      <c r="BD89" s="98" t="n">
        <v>0.0705704923</v>
      </c>
      <c r="BE89" s="98" t="n">
        <v>0.0697726704</v>
      </c>
      <c r="BF89" s="98" t="n">
        <v>0.0689831819</v>
      </c>
      <c r="BG89" s="98" t="n">
        <v>0.0682019776</v>
      </c>
      <c r="BH89" s="98" t="n">
        <v>0.0674290061</v>
      </c>
      <c r="BI89" s="98" t="n">
        <v>0.0666642133</v>
      </c>
      <c r="BJ89" s="98" t="n">
        <v>0.0659075429</v>
      </c>
      <c r="BK89" s="98" t="n">
        <v>0.065158937</v>
      </c>
      <c r="BL89" s="98" t="n">
        <v>0.0644183359</v>
      </c>
      <c r="BM89" s="98" t="n">
        <v>0.0636856782</v>
      </c>
      <c r="BN89" s="98" t="n">
        <v>0.0629609017</v>
      </c>
      <c r="BO89" s="98" t="n">
        <v>0.0622439427</v>
      </c>
      <c r="BP89" s="98" t="n">
        <v>0.0615347366</v>
      </c>
      <c r="BQ89" s="98" t="n">
        <v>0.0608332182</v>
      </c>
      <c r="BR89" s="98" t="n">
        <v>0.0601393214</v>
      </c>
      <c r="BS89" s="98" t="n">
        <v>0.0594529795</v>
      </c>
      <c r="BT89" s="98" t="n">
        <v>0.0587741254</v>
      </c>
      <c r="BU89" s="98" t="n">
        <v>0.0581026918</v>
      </c>
      <c r="BV89" s="98" t="n">
        <v>0.0574386108</v>
      </c>
      <c r="BW89" s="98" t="n">
        <v>0.0567818145</v>
      </c>
      <c r="BX89" s="98" t="n">
        <v>0.0561322348</v>
      </c>
      <c r="BY89" s="98" t="n">
        <v>0.0554898035</v>
      </c>
      <c r="BZ89" s="98" t="n">
        <v>0.0548544526</v>
      </c>
      <c r="CA89" s="98" t="n">
        <v>0.0542261139</v>
      </c>
      <c r="CB89" s="98" t="n">
        <v>0.0536047194</v>
      </c>
      <c r="CC89" s="98" t="n">
        <v>0.0529902012</v>
      </c>
      <c r="CD89" s="98" t="n">
        <v>0.0523824918</v>
      </c>
      <c r="CE89" s="98" t="n">
        <v>0.0517815235</v>
      </c>
      <c r="CF89" s="98" t="n">
        <v>0.0511872293</v>
      </c>
      <c r="CG89" s="98" t="n">
        <v>0.0505995423</v>
      </c>
      <c r="CH89" s="98" t="n">
        <v>0.0500183959</v>
      </c>
      <c r="CI89" s="98" t="n">
        <v>0.0494437237</v>
      </c>
      <c r="CJ89" s="98" t="n">
        <v>0.0488754601</v>
      </c>
      <c r="CK89" s="98" t="n">
        <v>0.0483135394</v>
      </c>
      <c r="CL89" s="98" t="n">
        <v>0.0477578965</v>
      </c>
      <c r="CM89" s="98" t="n">
        <v>0.0472084668</v>
      </c>
      <c r="CN89" s="98" t="n">
        <v>0.0466651861</v>
      </c>
      <c r="CO89" s="98" t="n">
        <v>0.0461279905</v>
      </c>
      <c r="CP89" s="98" t="n">
        <v>0.0455968167</v>
      </c>
      <c r="CQ89" s="98" t="n">
        <v>0.0450716017</v>
      </c>
      <c r="CR89" s="98" t="n">
        <v>0.0445522833</v>
      </c>
      <c r="CS89" s="98" t="n">
        <v>0.0440387994</v>
      </c>
      <c r="CT89" s="98" t="n">
        <v>0.0435310887</v>
      </c>
      <c r="CU89" s="98" t="n">
        <v>0.0430290901</v>
      </c>
      <c r="CV89" s="98" t="n">
        <v>0.0425327432</v>
      </c>
      <c r="CW89" s="98" t="n">
        <v>0.0420419882</v>
      </c>
      <c r="CX89" s="98" t="n">
        <v>0.0415567654</v>
      </c>
      <c r="CY89" s="98" t="n">
        <v>0.0410770161</v>
      </c>
      <c r="CZ89" s="98" t="n">
        <v>0.0406026818</v>
      </c>
      <c r="DA89" s="98" t="n">
        <v>0.0401337046</v>
      </c>
      <c r="DB89" s="98" t="n">
        <v>0.0396700271</v>
      </c>
      <c r="DC89" s="98" t="n">
        <v>0.0392115924</v>
      </c>
      <c r="DD89" s="98" t="n">
        <v>0.0387583441</v>
      </c>
      <c r="DE89" s="98" t="n">
        <v>0.0383102265</v>
      </c>
      <c r="DF89" s="98" t="n">
        <v>0.0378671842</v>
      </c>
      <c r="DG89" s="98" t="n">
        <v>0.0374291623</v>
      </c>
      <c r="DH89" s="98" t="n">
        <v>0.0369961066</v>
      </c>
      <c r="DI89" s="98" t="n">
        <v>0.0365679632</v>
      </c>
      <c r="DJ89" s="98" t="n">
        <v>0.0361446789</v>
      </c>
      <c r="DK89" s="98" t="n">
        <v>0.0357262009</v>
      </c>
      <c r="DL89" s="98" t="n">
        <v>0.0353124769</v>
      </c>
      <c r="DM89" s="98" t="n">
        <v>0.0349034552</v>
      </c>
      <c r="DN89" s="98" t="n">
        <v>0.0344990844</v>
      </c>
      <c r="DO89" s="98" t="n">
        <v>0.0340993139</v>
      </c>
      <c r="DP89" s="98" t="n">
        <v>0.0337040933</v>
      </c>
      <c r="DQ89" s="98" t="n">
        <v>0.0333133728</v>
      </c>
      <c r="DR89" s="98" t="n">
        <v>0.0329271032</v>
      </c>
      <c r="DS89" s="98" t="n">
        <v>0.0325452357</v>
      </c>
      <c r="DT89" s="98" t="n">
        <v>0.0321677219</v>
      </c>
      <c r="DU89" s="98" t="n">
        <v>0.031794514</v>
      </c>
      <c r="DV89" s="98" t="n">
        <v>0.0314255647</v>
      </c>
      <c r="DW89" s="98" t="n">
        <v>0.0310608271</v>
      </c>
      <c r="DX89" s="98" t="n">
        <v>0.0307002547</v>
      </c>
      <c r="DY89" s="98" t="n">
        <v>0.0303438016</v>
      </c>
      <c r="DZ89" s="98" t="n">
        <v>0.0299914224</v>
      </c>
      <c r="EA89" s="98" t="n">
        <v>0.029643072</v>
      </c>
      <c r="EB89" s="98" t="n">
        <v>0.0292987059</v>
      </c>
      <c r="EC89" s="98" t="n">
        <v>0.0289582799</v>
      </c>
      <c r="ED89" s="98" t="n">
        <v>0.0286217505</v>
      </c>
      <c r="EE89" s="98" t="n">
        <v>0.0282890744</v>
      </c>
      <c r="EF89" s="98" t="n">
        <v>0.0279602088</v>
      </c>
      <c r="EG89" s="98" t="n">
        <v>0.0276351115</v>
      </c>
      <c r="EH89" s="98" t="n">
        <v>0.0273137406</v>
      </c>
      <c r="EI89" s="98" t="n">
        <v>0.0269960546</v>
      </c>
      <c r="EJ89" s="98" t="n">
        <v>0.0266820124</v>
      </c>
      <c r="EK89" s="98" t="n">
        <v>0.0263715736</v>
      </c>
      <c r="EL89" s="98" t="n">
        <v>0.026064698</v>
      </c>
      <c r="EM89" s="98" t="n">
        <v>0.0257613457</v>
      </c>
      <c r="EN89" s="98" t="n">
        <v>0.0254614775</v>
      </c>
      <c r="EO89" s="98" t="n">
        <v>0.0251650544</v>
      </c>
      <c r="EP89" s="98" t="n">
        <v>0.024872038</v>
      </c>
      <c r="EQ89" s="98" t="n">
        <v>0.0245823901</v>
      </c>
      <c r="ER89" s="98" t="n">
        <v>0.024296073</v>
      </c>
      <c r="ES89" s="98" t="n">
        <v>0.0240130494</v>
      </c>
      <c r="ET89" s="98" t="n">
        <v>0.0237332824</v>
      </c>
      <c r="EU89" s="98" t="n">
        <v>0.0234567355</v>
      </c>
      <c r="EV89" s="98" t="n">
        <v>0.0231833725</v>
      </c>
      <c r="EW89" s="98" t="n">
        <v>0.0229131576</v>
      </c>
      <c r="EX89" s="98" t="n">
        <v>0.0226460556</v>
      </c>
      <c r="EY89" s="98" t="n">
        <v>0.0223820314</v>
      </c>
      <c r="EZ89" s="98" t="n">
        <v>0.0221210503</v>
      </c>
      <c r="FA89" s="98" t="n">
        <v>0.0218630782</v>
      </c>
      <c r="FB89" s="98" t="n">
        <v>0.0216080811</v>
      </c>
      <c r="FC89" s="98" t="n">
        <v>0.0213560256</v>
      </c>
      <c r="FD89" s="98" t="n">
        <v>0.0211068783</v>
      </c>
      <c r="FE89" s="98" t="n">
        <v>0.0208606066</v>
      </c>
      <c r="FF89" s="98" t="n">
        <v>0.0206171779</v>
      </c>
      <c r="FG89" s="98" t="n">
        <v>0.0203765603</v>
      </c>
      <c r="FH89" s="98" t="n">
        <v>0.0201387218</v>
      </c>
      <c r="FI89" s="98" t="n">
        <v>0.0199036311</v>
      </c>
      <c r="FJ89" s="98" t="n">
        <v>0.019671257</v>
      </c>
      <c r="FK89" s="98" t="n">
        <v>0.019441569</v>
      </c>
      <c r="FL89" s="98" t="n">
        <v>0.0192145364</v>
      </c>
      <c r="FM89" s="98" t="n">
        <v>0.0189901293</v>
      </c>
      <c r="FN89" s="98" t="n">
        <v>0.0187683179</v>
      </c>
      <c r="FO89" s="98" t="n">
        <v>0.0185490728</v>
      </c>
      <c r="FP89" s="98" t="n">
        <v>0.0183323648</v>
      </c>
      <c r="FQ89" s="98" t="n">
        <v>0.0181181651</v>
      </c>
    </row>
    <row r="90" customFormat="false" ht="15" hidden="false" customHeight="true" outlineLevel="0" collapsed="false">
      <c r="A90" s="97" t="n">
        <v>88</v>
      </c>
      <c r="B90" s="98" t="n">
        <v>0.1591881819</v>
      </c>
      <c r="C90" s="98" t="n">
        <v>0.1576890171</v>
      </c>
      <c r="D90" s="98" t="n">
        <v>0.1457209025</v>
      </c>
      <c r="E90" s="98" t="n">
        <v>0.1396526915</v>
      </c>
      <c r="F90" s="98" t="n">
        <v>0.1362923396</v>
      </c>
      <c r="G90" s="98" t="n">
        <v>0.1342113994</v>
      </c>
      <c r="H90" s="98" t="n">
        <v>0.132738558</v>
      </c>
      <c r="I90" s="98" t="n">
        <v>0.1315506749</v>
      </c>
      <c r="J90" s="98" t="n">
        <v>0.1304908539</v>
      </c>
      <c r="K90" s="98" t="n">
        <v>0.129483109</v>
      </c>
      <c r="L90" s="98" t="n">
        <v>0.1284911755</v>
      </c>
      <c r="M90" s="98" t="n">
        <v>0.1274983329</v>
      </c>
      <c r="N90" s="98" t="n">
        <v>0.1264974519</v>
      </c>
      <c r="O90" s="98" t="n">
        <v>0.1254860694</v>
      </c>
      <c r="P90" s="98" t="n">
        <v>0.1244639522</v>
      </c>
      <c r="Q90" s="98" t="n">
        <v>0.1234318919</v>
      </c>
      <c r="R90" s="98" t="n">
        <v>0.1223911137</v>
      </c>
      <c r="S90" s="98" t="n">
        <v>0.121342988</v>
      </c>
      <c r="T90" s="98" t="n">
        <v>0.120288892</v>
      </c>
      <c r="U90" s="98" t="n">
        <v>0.1192301466</v>
      </c>
      <c r="V90" s="98" t="n">
        <v>0.1181679894</v>
      </c>
      <c r="W90" s="98" t="n">
        <v>0.1171035657</v>
      </c>
      <c r="X90" s="98" t="n">
        <v>0.1160379282</v>
      </c>
      <c r="Y90" s="98" t="n">
        <v>0.1149720399</v>
      </c>
      <c r="Z90" s="98" t="n">
        <v>0.1139067801</v>
      </c>
      <c r="AA90" s="98" t="n">
        <v>0.1128429494</v>
      </c>
      <c r="AB90" s="98" t="n">
        <v>0.1117812762</v>
      </c>
      <c r="AC90" s="98" t="n">
        <v>0.1107224217</v>
      </c>
      <c r="AD90" s="98" t="n">
        <v>0.1096669855</v>
      </c>
      <c r="AE90" s="98" t="n">
        <v>0.1086155108</v>
      </c>
      <c r="AF90" s="98" t="n">
        <v>0.1075684884</v>
      </c>
      <c r="AG90" s="98" t="n">
        <v>0.1065263615</v>
      </c>
      <c r="AH90" s="98" t="n">
        <v>0.1054895294</v>
      </c>
      <c r="AI90" s="98" t="n">
        <v>0.1044583511</v>
      </c>
      <c r="AJ90" s="98" t="n">
        <v>0.1034331489</v>
      </c>
      <c r="AK90" s="98" t="n">
        <v>0.1024142109</v>
      </c>
      <c r="AL90" s="98" t="n">
        <v>0.1014017946</v>
      </c>
      <c r="AM90" s="98" t="n">
        <v>0.1003961288</v>
      </c>
      <c r="AN90" s="98" t="n">
        <v>0.0993974167</v>
      </c>
      <c r="AO90" s="98" t="n">
        <v>0.0984058374</v>
      </c>
      <c r="AP90" s="98" t="n">
        <v>0.0974215482</v>
      </c>
      <c r="AQ90" s="98" t="n">
        <v>0.0964446866</v>
      </c>
      <c r="AR90" s="98" t="n">
        <v>0.0954753721</v>
      </c>
      <c r="AS90" s="98" t="n">
        <v>0.094513707</v>
      </c>
      <c r="AT90" s="98" t="n">
        <v>0.093559779</v>
      </c>
      <c r="AU90" s="98" t="n">
        <v>0.0926136615</v>
      </c>
      <c r="AV90" s="98" t="n">
        <v>0.0916754153</v>
      </c>
      <c r="AW90" s="98" t="n">
        <v>0.0907450898</v>
      </c>
      <c r="AX90" s="98" t="n">
        <v>0.0898227235</v>
      </c>
      <c r="AY90" s="98" t="n">
        <v>0.0889083456</v>
      </c>
      <c r="AZ90" s="98" t="n">
        <v>0.0880019764</v>
      </c>
      <c r="BA90" s="98" t="n">
        <v>0.0871036281</v>
      </c>
      <c r="BB90" s="98" t="n">
        <v>0.0862133057</v>
      </c>
      <c r="BC90" s="98" t="n">
        <v>0.0853310076</v>
      </c>
      <c r="BD90" s="98" t="n">
        <v>0.0844567263</v>
      </c>
      <c r="BE90" s="98" t="n">
        <v>0.0835904485</v>
      </c>
      <c r="BF90" s="98" t="n">
        <v>0.0827321562</v>
      </c>
      <c r="BG90" s="98" t="n">
        <v>0.0818818269</v>
      </c>
      <c r="BH90" s="98" t="n">
        <v>0.081039434</v>
      </c>
      <c r="BI90" s="98" t="n">
        <v>0.080204947</v>
      </c>
      <c r="BJ90" s="98" t="n">
        <v>0.0793783323</v>
      </c>
      <c r="BK90" s="98" t="n">
        <v>0.0785595533</v>
      </c>
      <c r="BL90" s="98" t="n">
        <v>0.0777485705</v>
      </c>
      <c r="BM90" s="98" t="n">
        <v>0.0769453422</v>
      </c>
      <c r="BN90" s="98" t="n">
        <v>0.0761498243</v>
      </c>
      <c r="BO90" s="98" t="n">
        <v>0.0753619709</v>
      </c>
      <c r="BP90" s="98" t="n">
        <v>0.0745817342</v>
      </c>
      <c r="BQ90" s="98" t="n">
        <v>0.0738090651</v>
      </c>
      <c r="BR90" s="98" t="n">
        <v>0.0730439127</v>
      </c>
      <c r="BS90" s="98" t="n">
        <v>0.0722862252</v>
      </c>
      <c r="BT90" s="98" t="n">
        <v>0.0715359497</v>
      </c>
      <c r="BU90" s="98" t="n">
        <v>0.0707930322</v>
      </c>
      <c r="BV90" s="98" t="n">
        <v>0.070057418</v>
      </c>
      <c r="BW90" s="98" t="n">
        <v>0.0693290517</v>
      </c>
      <c r="BX90" s="98" t="n">
        <v>0.0686078771</v>
      </c>
      <c r="BY90" s="98" t="n">
        <v>0.0678938378</v>
      </c>
      <c r="BZ90" s="98" t="n">
        <v>0.0671868767</v>
      </c>
      <c r="CA90" s="98" t="n">
        <v>0.0664869364</v>
      </c>
      <c r="CB90" s="98" t="n">
        <v>0.0657939593</v>
      </c>
      <c r="CC90" s="98" t="n">
        <v>0.0651078876</v>
      </c>
      <c r="CD90" s="98" t="n">
        <v>0.0644286632</v>
      </c>
      <c r="CE90" s="98" t="n">
        <v>0.0637562281</v>
      </c>
      <c r="CF90" s="98" t="n">
        <v>0.063090524</v>
      </c>
      <c r="CG90" s="98" t="n">
        <v>0.0624314929</v>
      </c>
      <c r="CH90" s="98" t="n">
        <v>0.0617790764</v>
      </c>
      <c r="CI90" s="98" t="n">
        <v>0.0611332166</v>
      </c>
      <c r="CJ90" s="98" t="n">
        <v>0.0604938555</v>
      </c>
      <c r="CK90" s="98" t="n">
        <v>0.0598609352</v>
      </c>
      <c r="CL90" s="98" t="n">
        <v>0.0592343982</v>
      </c>
      <c r="CM90" s="98" t="n">
        <v>0.0586141867</v>
      </c>
      <c r="CN90" s="98" t="n">
        <v>0.0580002437</v>
      </c>
      <c r="CO90" s="98" t="n">
        <v>0.0573925121</v>
      </c>
      <c r="CP90" s="98" t="n">
        <v>0.056790935</v>
      </c>
      <c r="CQ90" s="98" t="n">
        <v>0.0561954559</v>
      </c>
      <c r="CR90" s="98" t="n">
        <v>0.0556060187</v>
      </c>
      <c r="CS90" s="98" t="n">
        <v>0.0550225673</v>
      </c>
      <c r="CT90" s="98" t="n">
        <v>0.0544450461</v>
      </c>
      <c r="CU90" s="98" t="n">
        <v>0.0538733998</v>
      </c>
      <c r="CV90" s="98" t="n">
        <v>0.0533075734</v>
      </c>
      <c r="CW90" s="98" t="n">
        <v>0.0527475123</v>
      </c>
      <c r="CX90" s="98" t="n">
        <v>0.0521931622</v>
      </c>
      <c r="CY90" s="98" t="n">
        <v>0.0516444691</v>
      </c>
      <c r="CZ90" s="98" t="n">
        <v>0.0511013796</v>
      </c>
      <c r="DA90" s="98" t="n">
        <v>0.0505638403</v>
      </c>
      <c r="DB90" s="98" t="n">
        <v>0.0500317985</v>
      </c>
      <c r="DC90" s="98" t="n">
        <v>0.0495052017</v>
      </c>
      <c r="DD90" s="98" t="n">
        <v>0.0489839979</v>
      </c>
      <c r="DE90" s="98" t="n">
        <v>0.0484681353</v>
      </c>
      <c r="DF90" s="98" t="n">
        <v>0.0479575627</v>
      </c>
      <c r="DG90" s="98" t="n">
        <v>0.0474522291</v>
      </c>
      <c r="DH90" s="98" t="n">
        <v>0.0469520841</v>
      </c>
      <c r="DI90" s="98" t="n">
        <v>0.0464570776</v>
      </c>
      <c r="DJ90" s="98" t="n">
        <v>0.0459671597</v>
      </c>
      <c r="DK90" s="98" t="n">
        <v>0.0454822812</v>
      </c>
      <c r="DL90" s="98" t="n">
        <v>0.0450023931</v>
      </c>
      <c r="DM90" s="98" t="n">
        <v>0.044527447</v>
      </c>
      <c r="DN90" s="98" t="n">
        <v>0.0440573946</v>
      </c>
      <c r="DO90" s="98" t="n">
        <v>0.0435921882</v>
      </c>
      <c r="DP90" s="98" t="n">
        <v>0.0431317805</v>
      </c>
      <c r="DQ90" s="98" t="n">
        <v>0.0426761244</v>
      </c>
      <c r="DR90" s="98" t="n">
        <v>0.0422251736</v>
      </c>
      <c r="DS90" s="98" t="n">
        <v>0.0417788817</v>
      </c>
      <c r="DT90" s="98" t="n">
        <v>0.041337203</v>
      </c>
      <c r="DU90" s="98" t="n">
        <v>0.0409000921</v>
      </c>
      <c r="DV90" s="98" t="n">
        <v>0.040467504</v>
      </c>
      <c r="DW90" s="98" t="n">
        <v>0.0400393942</v>
      </c>
      <c r="DX90" s="98" t="n">
        <v>0.0396157183</v>
      </c>
      <c r="DY90" s="98" t="n">
        <v>0.0391964326</v>
      </c>
      <c r="DZ90" s="98" t="n">
        <v>0.0387814936</v>
      </c>
      <c r="EA90" s="98" t="n">
        <v>0.0383708583</v>
      </c>
      <c r="EB90" s="98" t="n">
        <v>0.0379644838</v>
      </c>
      <c r="EC90" s="98" t="n">
        <v>0.037562328</v>
      </c>
      <c r="ED90" s="98" t="n">
        <v>0.0371643489</v>
      </c>
      <c r="EE90" s="98" t="n">
        <v>0.0367705049</v>
      </c>
      <c r="EF90" s="98" t="n">
        <v>0.0363807549</v>
      </c>
      <c r="EG90" s="98" t="n">
        <v>0.0359950579</v>
      </c>
      <c r="EH90" s="98" t="n">
        <v>0.0356133737</v>
      </c>
      <c r="EI90" s="98" t="n">
        <v>0.0352356619</v>
      </c>
      <c r="EJ90" s="98" t="n">
        <v>0.034861883</v>
      </c>
      <c r="EK90" s="98" t="n">
        <v>0.0344919976</v>
      </c>
      <c r="EL90" s="98" t="n">
        <v>0.0341259666</v>
      </c>
      <c r="EM90" s="98" t="n">
        <v>0.0337637515</v>
      </c>
      <c r="EN90" s="98" t="n">
        <v>0.0334053138</v>
      </c>
      <c r="EO90" s="98" t="n">
        <v>0.0330506157</v>
      </c>
      <c r="EP90" s="98" t="n">
        <v>0.0326996196</v>
      </c>
      <c r="EQ90" s="98" t="n">
        <v>0.0323522881</v>
      </c>
      <c r="ER90" s="98" t="n">
        <v>0.0320085845</v>
      </c>
      <c r="ES90" s="98" t="n">
        <v>0.0316684721</v>
      </c>
      <c r="ET90" s="98" t="n">
        <v>0.0313319147</v>
      </c>
      <c r="EU90" s="98" t="n">
        <v>0.0309988764</v>
      </c>
      <c r="EV90" s="98" t="n">
        <v>0.0306693217</v>
      </c>
      <c r="EW90" s="98" t="n">
        <v>0.0303432153</v>
      </c>
      <c r="EX90" s="98" t="n">
        <v>0.0300205223</v>
      </c>
      <c r="EY90" s="98" t="n">
        <v>0.0297012082</v>
      </c>
      <c r="EZ90" s="98" t="n">
        <v>0.0293852387</v>
      </c>
      <c r="FA90" s="98" t="n">
        <v>0.0290725799</v>
      </c>
      <c r="FB90" s="98" t="n">
        <v>0.0287631982</v>
      </c>
      <c r="FC90" s="98" t="n">
        <v>0.0284570604</v>
      </c>
      <c r="FD90" s="98" t="n">
        <v>0.0281541333</v>
      </c>
      <c r="FE90" s="98" t="n">
        <v>0.0278543845</v>
      </c>
      <c r="FF90" s="98" t="n">
        <v>0.0275577815</v>
      </c>
      <c r="FG90" s="98" t="n">
        <v>0.0272642923</v>
      </c>
      <c r="FH90" s="98" t="n">
        <v>0.0269738852</v>
      </c>
      <c r="FI90" s="98" t="n">
        <v>0.0266865287</v>
      </c>
      <c r="FJ90" s="98" t="n">
        <v>0.0264021918</v>
      </c>
      <c r="FK90" s="98" t="n">
        <v>0.0261208435</v>
      </c>
      <c r="FL90" s="98" t="n">
        <v>0.0258424533</v>
      </c>
      <c r="FM90" s="98" t="n">
        <v>0.025566991</v>
      </c>
      <c r="FN90" s="98" t="n">
        <v>0.0252944266</v>
      </c>
      <c r="FO90" s="98" t="n">
        <v>0.0250247306</v>
      </c>
      <c r="FP90" s="98" t="n">
        <v>0.0247578734</v>
      </c>
      <c r="FQ90" s="98" t="n">
        <v>0.024493826</v>
      </c>
    </row>
    <row r="91" customFormat="false" ht="15" hidden="false" customHeight="true" outlineLevel="0" collapsed="false">
      <c r="A91" s="97" t="n">
        <v>89</v>
      </c>
      <c r="B91" s="98" t="n">
        <v>0.1716810846</v>
      </c>
      <c r="C91" s="98" t="n">
        <v>0.1703209697</v>
      </c>
      <c r="D91" s="98" t="n">
        <v>0.1598488333</v>
      </c>
      <c r="E91" s="98" t="n">
        <v>0.1544386406</v>
      </c>
      <c r="F91" s="98" t="n">
        <v>0.1513853567</v>
      </c>
      <c r="G91" s="98" t="n">
        <v>0.1494521756</v>
      </c>
      <c r="H91" s="98" t="n">
        <v>0.1480511634</v>
      </c>
      <c r="I91" s="98" t="n">
        <v>0.146897708</v>
      </c>
      <c r="J91" s="98" t="n">
        <v>0.1458533186</v>
      </c>
      <c r="K91" s="98" t="n">
        <v>0.1448509584</v>
      </c>
      <c r="L91" s="98" t="n">
        <v>0.1438587541</v>
      </c>
      <c r="M91" s="98" t="n">
        <v>0.1428621533</v>
      </c>
      <c r="N91" s="98" t="n">
        <v>0.1418551023</v>
      </c>
      <c r="O91" s="98" t="n">
        <v>0.1408356766</v>
      </c>
      <c r="P91" s="98" t="n">
        <v>0.1398039168</v>
      </c>
      <c r="Q91" s="98" t="n">
        <v>0.1387607584</v>
      </c>
      <c r="R91" s="98" t="n">
        <v>0.1377075069</v>
      </c>
      <c r="S91" s="98" t="n">
        <v>0.136645582</v>
      </c>
      <c r="T91" s="98" t="n">
        <v>0.1355763954</v>
      </c>
      <c r="U91" s="98" t="n">
        <v>0.1345012956</v>
      </c>
      <c r="V91" s="98" t="n">
        <v>0.1334215446</v>
      </c>
      <c r="W91" s="98" t="n">
        <v>0.1323383109</v>
      </c>
      <c r="X91" s="98" t="n">
        <v>0.1312526696</v>
      </c>
      <c r="Y91" s="98" t="n">
        <v>0.1301656068</v>
      </c>
      <c r="Z91" s="98" t="n">
        <v>0.1290780241</v>
      </c>
      <c r="AA91" s="98" t="n">
        <v>0.1279907454</v>
      </c>
      <c r="AB91" s="98" t="n">
        <v>0.1269045218</v>
      </c>
      <c r="AC91" s="98" t="n">
        <v>0.1258200376</v>
      </c>
      <c r="AD91" s="98" t="n">
        <v>0.1247379157</v>
      </c>
      <c r="AE91" s="98" t="n">
        <v>0.123658722</v>
      </c>
      <c r="AF91" s="98" t="n">
        <v>0.1225829706</v>
      </c>
      <c r="AG91" s="98" t="n">
        <v>0.1215111274</v>
      </c>
      <c r="AH91" s="98" t="n">
        <v>0.1204436144</v>
      </c>
      <c r="AI91" s="98" t="n">
        <v>0.1193808133</v>
      </c>
      <c r="AJ91" s="98" t="n">
        <v>0.1183230683</v>
      </c>
      <c r="AK91" s="98" t="n">
        <v>0.1172706901</v>
      </c>
      <c r="AL91" s="98" t="n">
        <v>0.1162239576</v>
      </c>
      <c r="AM91" s="98" t="n">
        <v>0.1151831215</v>
      </c>
      <c r="AN91" s="98" t="n">
        <v>0.1141484058</v>
      </c>
      <c r="AO91" s="98" t="n">
        <v>0.1131200108</v>
      </c>
      <c r="AP91" s="98" t="n">
        <v>0.1120981143</v>
      </c>
      <c r="AQ91" s="98" t="n">
        <v>0.1110828742</v>
      </c>
      <c r="AR91" s="98" t="n">
        <v>0.1100744298</v>
      </c>
      <c r="AS91" s="98" t="n">
        <v>0.1090729032</v>
      </c>
      <c r="AT91" s="98" t="n">
        <v>0.1080784012</v>
      </c>
      <c r="AU91" s="98" t="n">
        <v>0.1070910162</v>
      </c>
      <c r="AV91" s="98" t="n">
        <v>0.1061108278</v>
      </c>
      <c r="AW91" s="98" t="n">
        <v>0.1051379035</v>
      </c>
      <c r="AX91" s="98" t="n">
        <v>0.1041722999</v>
      </c>
      <c r="AY91" s="98" t="n">
        <v>0.1032140637</v>
      </c>
      <c r="AZ91" s="98" t="n">
        <v>0.1022632326</v>
      </c>
      <c r="BA91" s="98" t="n">
        <v>0.1013198357</v>
      </c>
      <c r="BB91" s="98" t="n">
        <v>0.1003838948</v>
      </c>
      <c r="BC91" s="98" t="n">
        <v>0.0994554246</v>
      </c>
      <c r="BD91" s="98" t="n">
        <v>0.0985344336</v>
      </c>
      <c r="BE91" s="98" t="n">
        <v>0.0976209245</v>
      </c>
      <c r="BF91" s="98" t="n">
        <v>0.0967148945</v>
      </c>
      <c r="BG91" s="98" t="n">
        <v>0.0958163365</v>
      </c>
      <c r="BH91" s="98" t="n">
        <v>0.0949252385</v>
      </c>
      <c r="BI91" s="98" t="n">
        <v>0.094041585</v>
      </c>
      <c r="BJ91" s="98" t="n">
        <v>0.0931653565</v>
      </c>
      <c r="BK91" s="98" t="n">
        <v>0.0922965306</v>
      </c>
      <c r="BL91" s="98" t="n">
        <v>0.0914350816</v>
      </c>
      <c r="BM91" s="98" t="n">
        <v>0.0905809814</v>
      </c>
      <c r="BN91" s="98" t="n">
        <v>0.0897341992</v>
      </c>
      <c r="BO91" s="98" t="n">
        <v>0.0888947022</v>
      </c>
      <c r="BP91" s="98" t="n">
        <v>0.0880624554</v>
      </c>
      <c r="BQ91" s="98" t="n">
        <v>0.0872374223</v>
      </c>
      <c r="BR91" s="98" t="n">
        <v>0.0864195646</v>
      </c>
      <c r="BS91" s="98" t="n">
        <v>0.0856088424</v>
      </c>
      <c r="BT91" s="98" t="n">
        <v>0.0848052148</v>
      </c>
      <c r="BU91" s="98" t="n">
        <v>0.0840086397</v>
      </c>
      <c r="BV91" s="98" t="n">
        <v>0.0832190737</v>
      </c>
      <c r="BW91" s="98" t="n">
        <v>0.0824364727</v>
      </c>
      <c r="BX91" s="98" t="n">
        <v>0.0816607918</v>
      </c>
      <c r="BY91" s="98" t="n">
        <v>0.0808919854</v>
      </c>
      <c r="BZ91" s="98" t="n">
        <v>0.080130007</v>
      </c>
      <c r="CA91" s="98" t="n">
        <v>0.07937481</v>
      </c>
      <c r="CB91" s="98" t="n">
        <v>0.0786263469</v>
      </c>
      <c r="CC91" s="98" t="n">
        <v>0.0778845702</v>
      </c>
      <c r="CD91" s="98" t="n">
        <v>0.0771494317</v>
      </c>
      <c r="CE91" s="98" t="n">
        <v>0.0764208831</v>
      </c>
      <c r="CF91" s="98" t="n">
        <v>0.0756988759</v>
      </c>
      <c r="CG91" s="98" t="n">
        <v>0.0749833613</v>
      </c>
      <c r="CH91" s="98" t="n">
        <v>0.0742742906</v>
      </c>
      <c r="CI91" s="98" t="n">
        <v>0.0735716147</v>
      </c>
      <c r="CJ91" s="98" t="n">
        <v>0.0728752846</v>
      </c>
      <c r="CK91" s="98" t="n">
        <v>0.0721852513</v>
      </c>
      <c r="CL91" s="98" t="n">
        <v>0.0715014657</v>
      </c>
      <c r="CM91" s="98" t="n">
        <v>0.0708238789</v>
      </c>
      <c r="CN91" s="98" t="n">
        <v>0.0701524419</v>
      </c>
      <c r="CO91" s="98" t="n">
        <v>0.0694871057</v>
      </c>
      <c r="CP91" s="98" t="n">
        <v>0.0688278218</v>
      </c>
      <c r="CQ91" s="98" t="n">
        <v>0.0681745414</v>
      </c>
      <c r="CR91" s="98" t="n">
        <v>0.067527216</v>
      </c>
      <c r="CS91" s="98" t="n">
        <v>0.0668857974</v>
      </c>
      <c r="CT91" s="98" t="n">
        <v>0.0662502373</v>
      </c>
      <c r="CU91" s="98" t="n">
        <v>0.0656204878</v>
      </c>
      <c r="CV91" s="98" t="n">
        <v>0.064996501</v>
      </c>
      <c r="CW91" s="98" t="n">
        <v>0.0643782295</v>
      </c>
      <c r="CX91" s="98" t="n">
        <v>0.0637656258</v>
      </c>
      <c r="CY91" s="98" t="n">
        <v>0.0631586429</v>
      </c>
      <c r="CZ91" s="98" t="n">
        <v>0.0625572338</v>
      </c>
      <c r="DA91" s="98" t="n">
        <v>0.0619613519</v>
      </c>
      <c r="DB91" s="98" t="n">
        <v>0.0613709508</v>
      </c>
      <c r="DC91" s="98" t="n">
        <v>0.0607859845</v>
      </c>
      <c r="DD91" s="98" t="n">
        <v>0.0602064069</v>
      </c>
      <c r="DE91" s="98" t="n">
        <v>0.0596321725</v>
      </c>
      <c r="DF91" s="98" t="n">
        <v>0.0590632359</v>
      </c>
      <c r="DG91" s="98" t="n">
        <v>0.0584995522</v>
      </c>
      <c r="DH91" s="98" t="n">
        <v>0.0579410765</v>
      </c>
      <c r="DI91" s="98" t="n">
        <v>0.0573877643</v>
      </c>
      <c r="DJ91" s="98" t="n">
        <v>0.0568395713</v>
      </c>
      <c r="DK91" s="98" t="n">
        <v>0.0562964538</v>
      </c>
      <c r="DL91" s="98" t="n">
        <v>0.0557583679</v>
      </c>
      <c r="DM91" s="98" t="n">
        <v>0.0552252705</v>
      </c>
      <c r="DN91" s="98" t="n">
        <v>0.0546971183</v>
      </c>
      <c r="DO91" s="98" t="n">
        <v>0.0541738687</v>
      </c>
      <c r="DP91" s="98" t="n">
        <v>0.0536554792</v>
      </c>
      <c r="DQ91" s="98" t="n">
        <v>0.0531419076</v>
      </c>
      <c r="DR91" s="98" t="n">
        <v>0.052633112</v>
      </c>
      <c r="DS91" s="98" t="n">
        <v>0.0521290508</v>
      </c>
      <c r="DT91" s="98" t="n">
        <v>0.0516296828</v>
      </c>
      <c r="DU91" s="98" t="n">
        <v>0.051134967</v>
      </c>
      <c r="DV91" s="98" t="n">
        <v>0.0506448625</v>
      </c>
      <c r="DW91" s="98" t="n">
        <v>0.0501593292</v>
      </c>
      <c r="DX91" s="98" t="n">
        <v>0.0496783268</v>
      </c>
      <c r="DY91" s="98" t="n">
        <v>0.0492018156</v>
      </c>
      <c r="DZ91" s="98" t="n">
        <v>0.048729756</v>
      </c>
      <c r="EA91" s="98" t="n">
        <v>0.0482621088</v>
      </c>
      <c r="EB91" s="98" t="n">
        <v>0.0477988352</v>
      </c>
      <c r="EC91" s="98" t="n">
        <v>0.0473398964</v>
      </c>
      <c r="ED91" s="98" t="n">
        <v>0.0468852541</v>
      </c>
      <c r="EE91" s="98" t="n">
        <v>0.0464348703</v>
      </c>
      <c r="EF91" s="98" t="n">
        <v>0.0459887072</v>
      </c>
      <c r="EG91" s="98" t="n">
        <v>0.0455467274</v>
      </c>
      <c r="EH91" s="98" t="n">
        <v>0.0451088937</v>
      </c>
      <c r="EI91" s="98" t="n">
        <v>0.0446751692</v>
      </c>
      <c r="EJ91" s="98" t="n">
        <v>0.0442455172</v>
      </c>
      <c r="EK91" s="98" t="n">
        <v>0.0438199016</v>
      </c>
      <c r="EL91" s="98" t="n">
        <v>0.0433982862</v>
      </c>
      <c r="EM91" s="98" t="n">
        <v>0.0429806352</v>
      </c>
      <c r="EN91" s="98" t="n">
        <v>0.0425669133</v>
      </c>
      <c r="EO91" s="98" t="n">
        <v>0.0421570852</v>
      </c>
      <c r="EP91" s="98" t="n">
        <v>0.0417511161</v>
      </c>
      <c r="EQ91" s="98" t="n">
        <v>0.0413489712</v>
      </c>
      <c r="ER91" s="98" t="n">
        <v>0.0409506163</v>
      </c>
      <c r="ES91" s="98" t="n">
        <v>0.0405560172</v>
      </c>
      <c r="ET91" s="98" t="n">
        <v>0.0401651402</v>
      </c>
      <c r="EU91" s="98" t="n">
        <v>0.0397779516</v>
      </c>
      <c r="EV91" s="98" t="n">
        <v>0.0393944183</v>
      </c>
      <c r="EW91" s="98" t="n">
        <v>0.0390145073</v>
      </c>
      <c r="EX91" s="98" t="n">
        <v>0.0386381858</v>
      </c>
      <c r="EY91" s="98" t="n">
        <v>0.0382654213</v>
      </c>
      <c r="EZ91" s="98" t="n">
        <v>0.0378961817</v>
      </c>
      <c r="FA91" s="98" t="n">
        <v>0.037530435</v>
      </c>
      <c r="FB91" s="98" t="n">
        <v>0.0371681495</v>
      </c>
      <c r="FC91" s="98" t="n">
        <v>0.0368092939</v>
      </c>
      <c r="FD91" s="98" t="n">
        <v>0.0364538369</v>
      </c>
      <c r="FE91" s="98" t="n">
        <v>0.0361017477</v>
      </c>
      <c r="FF91" s="98" t="n">
        <v>0.0357529957</v>
      </c>
      <c r="FG91" s="98" t="n">
        <v>0.0354075504</v>
      </c>
      <c r="FH91" s="98" t="n">
        <v>0.0350653817</v>
      </c>
      <c r="FI91" s="98" t="n">
        <v>0.0347264597</v>
      </c>
      <c r="FJ91" s="98" t="n">
        <v>0.0343907548</v>
      </c>
      <c r="FK91" s="98" t="n">
        <v>0.0340582376</v>
      </c>
      <c r="FL91" s="98" t="n">
        <v>0.033728879</v>
      </c>
      <c r="FM91" s="98" t="n">
        <v>0.03340265</v>
      </c>
      <c r="FN91" s="98" t="n">
        <v>0.0330795219</v>
      </c>
      <c r="FO91" s="98" t="n">
        <v>0.0327594665</v>
      </c>
      <c r="FP91" s="98" t="n">
        <v>0.0324424554</v>
      </c>
      <c r="FQ91" s="98" t="n">
        <v>0.0321284608</v>
      </c>
    </row>
    <row r="92" customFormat="false" ht="15" hidden="false" customHeight="true" outlineLevel="0" collapsed="false">
      <c r="A92" s="97" t="n">
        <v>90</v>
      </c>
      <c r="B92" s="98" t="n">
        <v>0.1921492576</v>
      </c>
      <c r="C92" s="98" t="n">
        <v>0.1907958747</v>
      </c>
      <c r="D92" s="98" t="n">
        <v>0.178523342</v>
      </c>
      <c r="E92" s="98" t="n">
        <v>0.1723064645</v>
      </c>
      <c r="F92" s="98" t="n">
        <v>0.1689021629</v>
      </c>
      <c r="G92" s="98" t="n">
        <v>0.1668324055</v>
      </c>
      <c r="H92" s="98" t="n">
        <v>0.1653954836</v>
      </c>
      <c r="I92" s="98" t="n">
        <v>0.1642517402</v>
      </c>
      <c r="J92" s="98" t="n">
        <v>0.1632358028</v>
      </c>
      <c r="K92" s="98" t="n">
        <v>0.1622675396</v>
      </c>
      <c r="L92" s="98" t="n">
        <v>0.1613087967</v>
      </c>
      <c r="M92" s="98" t="n">
        <v>0.1603421183</v>
      </c>
      <c r="N92" s="98" t="n">
        <v>0.1593602182</v>
      </c>
      <c r="O92" s="98" t="n">
        <v>0.1583607599</v>
      </c>
      <c r="P92" s="98" t="n">
        <v>0.1573437678</v>
      </c>
      <c r="Q92" s="98" t="n">
        <v>0.1563103468</v>
      </c>
      <c r="R92" s="98" t="n">
        <v>0.1552620519</v>
      </c>
      <c r="S92" s="98" t="n">
        <v>0.1542005805</v>
      </c>
      <c r="T92" s="98" t="n">
        <v>0.153127626</v>
      </c>
      <c r="U92" s="98" t="n">
        <v>0.15204481</v>
      </c>
      <c r="V92" s="98" t="n">
        <v>0.1509536544</v>
      </c>
      <c r="W92" s="98" t="n">
        <v>0.1498555716</v>
      </c>
      <c r="X92" s="98" t="n">
        <v>0.1487518655</v>
      </c>
      <c r="Y92" s="98" t="n">
        <v>0.1476437346</v>
      </c>
      <c r="Z92" s="98" t="n">
        <v>0.146532279</v>
      </c>
      <c r="AA92" s="98" t="n">
        <v>0.1454185066</v>
      </c>
      <c r="AB92" s="98" t="n">
        <v>0.1443033396</v>
      </c>
      <c r="AC92" s="98" t="n">
        <v>0.1431876215</v>
      </c>
      <c r="AD92" s="98" t="n">
        <v>0.1420721229</v>
      </c>
      <c r="AE92" s="98" t="n">
        <v>0.1409575472</v>
      </c>
      <c r="AF92" s="98" t="n">
        <v>0.1398445359</v>
      </c>
      <c r="AG92" s="98" t="n">
        <v>0.1387336736</v>
      </c>
      <c r="AH92" s="98" t="n">
        <v>0.1376254927</v>
      </c>
      <c r="AI92" s="98" t="n">
        <v>0.1365204772</v>
      </c>
      <c r="AJ92" s="98" t="n">
        <v>0.1354190671</v>
      </c>
      <c r="AK92" s="98" t="n">
        <v>0.1343216615</v>
      </c>
      <c r="AL92" s="98" t="n">
        <v>0.1332286222</v>
      </c>
      <c r="AM92" s="98" t="n">
        <v>0.1321402769</v>
      </c>
      <c r="AN92" s="98" t="n">
        <v>0.1310569213</v>
      </c>
      <c r="AO92" s="98" t="n">
        <v>0.1299788225</v>
      </c>
      <c r="AP92" s="98" t="n">
        <v>0.128906221</v>
      </c>
      <c r="AQ92" s="98" t="n">
        <v>0.1278393329</v>
      </c>
      <c r="AR92" s="98" t="n">
        <v>0.1267783517</v>
      </c>
      <c r="AS92" s="98" t="n">
        <v>0.1257234508</v>
      </c>
      <c r="AT92" s="98" t="n">
        <v>0.1246747843</v>
      </c>
      <c r="AU92" s="98" t="n">
        <v>0.1236324894</v>
      </c>
      <c r="AV92" s="98" t="n">
        <v>0.1225966872</v>
      </c>
      <c r="AW92" s="98" t="n">
        <v>0.1215674846</v>
      </c>
      <c r="AX92" s="98" t="n">
        <v>0.1205449749</v>
      </c>
      <c r="AY92" s="98" t="n">
        <v>0.1195292394</v>
      </c>
      <c r="AZ92" s="98" t="n">
        <v>0.1185203482</v>
      </c>
      <c r="BA92" s="98" t="n">
        <v>0.1175183611</v>
      </c>
      <c r="BB92" s="98" t="n">
        <v>0.1165233286</v>
      </c>
      <c r="BC92" s="98" t="n">
        <v>0.1155352927</v>
      </c>
      <c r="BD92" s="98" t="n">
        <v>0.1145542875</v>
      </c>
      <c r="BE92" s="98" t="n">
        <v>0.1135803399</v>
      </c>
      <c r="BF92" s="98" t="n">
        <v>0.1126134702</v>
      </c>
      <c r="BG92" s="98" t="n">
        <v>0.1116536929</v>
      </c>
      <c r="BH92" s="98" t="n">
        <v>0.1107010169</v>
      </c>
      <c r="BI92" s="98" t="n">
        <v>0.1097554459</v>
      </c>
      <c r="BJ92" s="98" t="n">
        <v>0.1088169794</v>
      </c>
      <c r="BK92" s="98" t="n">
        <v>0.1078856125</v>
      </c>
      <c r="BL92" s="98" t="n">
        <v>0.1069613366</v>
      </c>
      <c r="BM92" s="98" t="n">
        <v>0.1060441394</v>
      </c>
      <c r="BN92" s="98" t="n">
        <v>0.1051340057</v>
      </c>
      <c r="BO92" s="98" t="n">
        <v>0.1042309174</v>
      </c>
      <c r="BP92" s="98" t="n">
        <v>0.1033348537</v>
      </c>
      <c r="BQ92" s="98" t="n">
        <v>0.1024457913</v>
      </c>
      <c r="BR92" s="98" t="n">
        <v>0.1015637049</v>
      </c>
      <c r="BS92" s="98" t="n">
        <v>0.1006885673</v>
      </c>
      <c r="BT92" s="98" t="n">
        <v>0.0998203494</v>
      </c>
      <c r="BU92" s="98" t="n">
        <v>0.0989590204</v>
      </c>
      <c r="BV92" s="98" t="n">
        <v>0.0981045483</v>
      </c>
      <c r="BW92" s="98" t="n">
        <v>0.0972568995</v>
      </c>
      <c r="BX92" s="98" t="n">
        <v>0.0964160394</v>
      </c>
      <c r="BY92" s="98" t="n">
        <v>0.0955819323</v>
      </c>
      <c r="BZ92" s="98" t="n">
        <v>0.0947545416</v>
      </c>
      <c r="CA92" s="98" t="n">
        <v>0.0939338297</v>
      </c>
      <c r="CB92" s="98" t="n">
        <v>0.0931197583</v>
      </c>
      <c r="CC92" s="98" t="n">
        <v>0.0923122885</v>
      </c>
      <c r="CD92" s="98" t="n">
        <v>0.0915113808</v>
      </c>
      <c r="CE92" s="98" t="n">
        <v>0.0907169949</v>
      </c>
      <c r="CF92" s="98" t="n">
        <v>0.0899290904</v>
      </c>
      <c r="CG92" s="98" t="n">
        <v>0.0891476262</v>
      </c>
      <c r="CH92" s="98" t="n">
        <v>0.0883725612</v>
      </c>
      <c r="CI92" s="98" t="n">
        <v>0.0876038536</v>
      </c>
      <c r="CJ92" s="98" t="n">
        <v>0.0868414615</v>
      </c>
      <c r="CK92" s="98" t="n">
        <v>0.086085343</v>
      </c>
      <c r="CL92" s="98" t="n">
        <v>0.0853354558</v>
      </c>
      <c r="CM92" s="98" t="n">
        <v>0.0845917574</v>
      </c>
      <c r="CN92" s="98" t="n">
        <v>0.0838542053</v>
      </c>
      <c r="CO92" s="98" t="n">
        <v>0.0831227571</v>
      </c>
      <c r="CP92" s="98" t="n">
        <v>0.08239737</v>
      </c>
      <c r="CQ92" s="98" t="n">
        <v>0.0816780014</v>
      </c>
      <c r="CR92" s="98" t="n">
        <v>0.0809646088</v>
      </c>
      <c r="CS92" s="98" t="n">
        <v>0.0802571494</v>
      </c>
      <c r="CT92" s="98" t="n">
        <v>0.0795555806</v>
      </c>
      <c r="CU92" s="98" t="n">
        <v>0.0788598601</v>
      </c>
      <c r="CV92" s="98" t="n">
        <v>0.0781699453</v>
      </c>
      <c r="CW92" s="98" t="n">
        <v>0.0774857938</v>
      </c>
      <c r="CX92" s="98" t="n">
        <v>0.0768073635</v>
      </c>
      <c r="CY92" s="98" t="n">
        <v>0.0761346121</v>
      </c>
      <c r="CZ92" s="98" t="n">
        <v>0.0754674976</v>
      </c>
      <c r="DA92" s="98" t="n">
        <v>0.0748059783</v>
      </c>
      <c r="DB92" s="98" t="n">
        <v>0.0741500123</v>
      </c>
      <c r="DC92" s="98" t="n">
        <v>0.0734995582</v>
      </c>
      <c r="DD92" s="98" t="n">
        <v>0.0728545744</v>
      </c>
      <c r="DE92" s="98" t="n">
        <v>0.0722150197</v>
      </c>
      <c r="DF92" s="98" t="n">
        <v>0.0715808531</v>
      </c>
      <c r="DG92" s="98" t="n">
        <v>0.0709520338</v>
      </c>
      <c r="DH92" s="98" t="n">
        <v>0.0703285209</v>
      </c>
      <c r="DI92" s="98" t="n">
        <v>0.0697102741</v>
      </c>
      <c r="DJ92" s="98" t="n">
        <v>0.069097253</v>
      </c>
      <c r="DK92" s="98" t="n">
        <v>0.0684894175</v>
      </c>
      <c r="DL92" s="98" t="n">
        <v>0.0678867278</v>
      </c>
      <c r="DM92" s="98" t="n">
        <v>0.0672891441</v>
      </c>
      <c r="DN92" s="98" t="n">
        <v>0.0666966271</v>
      </c>
      <c r="DO92" s="98" t="n">
        <v>0.0661091374</v>
      </c>
      <c r="DP92" s="98" t="n">
        <v>0.0655266359</v>
      </c>
      <c r="DQ92" s="98" t="n">
        <v>0.064949084</v>
      </c>
      <c r="DR92" s="98" t="n">
        <v>0.064376443</v>
      </c>
      <c r="DS92" s="98" t="n">
        <v>0.0638086745</v>
      </c>
      <c r="DT92" s="98" t="n">
        <v>0.0632457404</v>
      </c>
      <c r="DU92" s="98" t="n">
        <v>0.0626876027</v>
      </c>
      <c r="DV92" s="98" t="n">
        <v>0.0621342238</v>
      </c>
      <c r="DW92" s="98" t="n">
        <v>0.0615855662</v>
      </c>
      <c r="DX92" s="98" t="n">
        <v>0.0610415927</v>
      </c>
      <c r="DY92" s="98" t="n">
        <v>0.0605022662</v>
      </c>
      <c r="DZ92" s="98" t="n">
        <v>0.05996755</v>
      </c>
      <c r="EA92" s="98" t="n">
        <v>0.0594374075</v>
      </c>
      <c r="EB92" s="98" t="n">
        <v>0.0589118024</v>
      </c>
      <c r="EC92" s="98" t="n">
        <v>0.0583906986</v>
      </c>
      <c r="ED92" s="98" t="n">
        <v>0.0578740604</v>
      </c>
      <c r="EE92" s="98" t="n">
        <v>0.0573618519</v>
      </c>
      <c r="EF92" s="98" t="n">
        <v>0.056854038</v>
      </c>
      <c r="EG92" s="98" t="n">
        <v>0.0563505833</v>
      </c>
      <c r="EH92" s="98" t="n">
        <v>0.055851453</v>
      </c>
      <c r="EI92" s="98" t="n">
        <v>0.0553566124</v>
      </c>
      <c r="EJ92" s="98" t="n">
        <v>0.054866027</v>
      </c>
      <c r="EK92" s="98" t="n">
        <v>0.0543796625</v>
      </c>
      <c r="EL92" s="98" t="n">
        <v>0.053897485</v>
      </c>
      <c r="EM92" s="98" t="n">
        <v>0.0534194607</v>
      </c>
      <c r="EN92" s="98" t="n">
        <v>0.0529455561</v>
      </c>
      <c r="EO92" s="98" t="n">
        <v>0.0524757377</v>
      </c>
      <c r="EP92" s="98" t="n">
        <v>0.0520099726</v>
      </c>
      <c r="EQ92" s="98" t="n">
        <v>0.0515482278</v>
      </c>
      <c r="ER92" s="98" t="n">
        <v>0.0510904708</v>
      </c>
      <c r="ES92" s="98" t="n">
        <v>0.050636669</v>
      </c>
      <c r="ET92" s="98" t="n">
        <v>0.0501867904</v>
      </c>
      <c r="EU92" s="98" t="n">
        <v>0.0497408029</v>
      </c>
      <c r="EV92" s="98" t="n">
        <v>0.0492986748</v>
      </c>
      <c r="EW92" s="98" t="n">
        <v>0.0488603747</v>
      </c>
      <c r="EX92" s="98" t="n">
        <v>0.0484258711</v>
      </c>
      <c r="EY92" s="98" t="n">
        <v>0.0479951331</v>
      </c>
      <c r="EZ92" s="98" t="n">
        <v>0.0475681298</v>
      </c>
      <c r="FA92" s="98" t="n">
        <v>0.0471448305</v>
      </c>
      <c r="FB92" s="98" t="n">
        <v>0.0467252048</v>
      </c>
      <c r="FC92" s="98" t="n">
        <v>0.0463092226</v>
      </c>
      <c r="FD92" s="98" t="n">
        <v>0.0458968539</v>
      </c>
      <c r="FE92" s="98" t="n">
        <v>0.0454880688</v>
      </c>
      <c r="FF92" s="98" t="n">
        <v>0.0450828379</v>
      </c>
      <c r="FG92" s="98" t="n">
        <v>0.0446811318</v>
      </c>
      <c r="FH92" s="98" t="n">
        <v>0.0442829214</v>
      </c>
      <c r="FI92" s="98" t="n">
        <v>0.0438881778</v>
      </c>
      <c r="FJ92" s="98" t="n">
        <v>0.0434968722</v>
      </c>
      <c r="FK92" s="98" t="n">
        <v>0.0431089763</v>
      </c>
      <c r="FL92" s="98" t="n">
        <v>0.0427244617</v>
      </c>
      <c r="FM92" s="98" t="n">
        <v>0.0423433003</v>
      </c>
      <c r="FN92" s="98" t="n">
        <v>0.0419654644</v>
      </c>
      <c r="FO92" s="98" t="n">
        <v>0.0415909262</v>
      </c>
      <c r="FP92" s="98" t="n">
        <v>0.0412196582</v>
      </c>
      <c r="FQ92" s="98" t="n">
        <v>0.0408516334</v>
      </c>
    </row>
    <row r="93" customFormat="false" ht="15" hidden="false" customHeight="true" outlineLevel="0" collapsed="false">
      <c r="A93" s="97" t="n">
        <v>91</v>
      </c>
      <c r="B93" s="98" t="n">
        <v>0.2107374966</v>
      </c>
      <c r="C93" s="98" t="n">
        <v>0.2091871096</v>
      </c>
      <c r="D93" s="98" t="n">
        <v>0.1958110601</v>
      </c>
      <c r="E93" s="98" t="n">
        <v>0.1890059539</v>
      </c>
      <c r="F93" s="98" t="n">
        <v>0.1852610779</v>
      </c>
      <c r="G93" s="98" t="n">
        <v>0.1829727423</v>
      </c>
      <c r="H93" s="98" t="n">
        <v>0.1813785998</v>
      </c>
      <c r="I93" s="98" t="n">
        <v>0.1801092383</v>
      </c>
      <c r="J93" s="98" t="n">
        <v>0.1789845213</v>
      </c>
      <c r="K93" s="98" t="n">
        <v>0.1779169184</v>
      </c>
      <c r="L93" s="98" t="n">
        <v>0.1768645215</v>
      </c>
      <c r="M93" s="98" t="n">
        <v>0.1758079318</v>
      </c>
      <c r="N93" s="98" t="n">
        <v>0.1747388253</v>
      </c>
      <c r="O93" s="98" t="n">
        <v>0.1736542822</v>
      </c>
      <c r="P93" s="98" t="n">
        <v>0.1725539747</v>
      </c>
      <c r="Q93" s="98" t="n">
        <v>0.171438775</v>
      </c>
      <c r="R93" s="98" t="n">
        <v>0.1703100688</v>
      </c>
      <c r="S93" s="98" t="n">
        <v>0.1691694208</v>
      </c>
      <c r="T93" s="98" t="n">
        <v>0.1680184129</v>
      </c>
      <c r="U93" s="98" t="n">
        <v>0.1668585699</v>
      </c>
      <c r="V93" s="98" t="n">
        <v>0.1656913272</v>
      </c>
      <c r="W93" s="98" t="n">
        <v>0.1645180197</v>
      </c>
      <c r="X93" s="98" t="n">
        <v>0.1633398804</v>
      </c>
      <c r="Y93" s="98" t="n">
        <v>0.1621580435</v>
      </c>
      <c r="Z93" s="98" t="n">
        <v>0.1609735504</v>
      </c>
      <c r="AA93" s="98" t="n">
        <v>0.1597873555</v>
      </c>
      <c r="AB93" s="98" t="n">
        <v>0.1586003324</v>
      </c>
      <c r="AC93" s="98" t="n">
        <v>0.1574132802</v>
      </c>
      <c r="AD93" s="98" t="n">
        <v>0.1562269293</v>
      </c>
      <c r="AE93" s="98" t="n">
        <v>0.1550419462</v>
      </c>
      <c r="AF93" s="98" t="n">
        <v>0.1538589396</v>
      </c>
      <c r="AG93" s="98" t="n">
        <v>0.152678464</v>
      </c>
      <c r="AH93" s="98" t="n">
        <v>0.1515010245</v>
      </c>
      <c r="AI93" s="98" t="n">
        <v>0.1503270808</v>
      </c>
      <c r="AJ93" s="98" t="n">
        <v>0.1491570508</v>
      </c>
      <c r="AK93" s="98" t="n">
        <v>0.1479913138</v>
      </c>
      <c r="AL93" s="98" t="n">
        <v>0.1468302139</v>
      </c>
      <c r="AM93" s="98" t="n">
        <v>0.1456740626</v>
      </c>
      <c r="AN93" s="98" t="n">
        <v>0.1445231417</v>
      </c>
      <c r="AO93" s="98" t="n">
        <v>0.1433777057</v>
      </c>
      <c r="AP93" s="98" t="n">
        <v>0.1422379836</v>
      </c>
      <c r="AQ93" s="98" t="n">
        <v>0.1411041816</v>
      </c>
      <c r="AR93" s="98" t="n">
        <v>0.1399764847</v>
      </c>
      <c r="AS93" s="98" t="n">
        <v>0.1388550582</v>
      </c>
      <c r="AT93" s="98" t="n">
        <v>0.1377400498</v>
      </c>
      <c r="AU93" s="98" t="n">
        <v>0.1366315908</v>
      </c>
      <c r="AV93" s="98" t="n">
        <v>0.1355297973</v>
      </c>
      <c r="AW93" s="98" t="n">
        <v>0.1344347717</v>
      </c>
      <c r="AX93" s="98" t="n">
        <v>0.1333466038</v>
      </c>
      <c r="AY93" s="98" t="n">
        <v>0.1322653719</v>
      </c>
      <c r="AZ93" s="98" t="n">
        <v>0.1311911434</v>
      </c>
      <c r="BA93" s="98" t="n">
        <v>0.1301239762</v>
      </c>
      <c r="BB93" s="98" t="n">
        <v>0.1290639193</v>
      </c>
      <c r="BC93" s="98" t="n">
        <v>0.1280110133</v>
      </c>
      <c r="BD93" s="98" t="n">
        <v>0.1269652915</v>
      </c>
      <c r="BE93" s="98" t="n">
        <v>0.1259267805</v>
      </c>
      <c r="BF93" s="98" t="n">
        <v>0.1248955001</v>
      </c>
      <c r="BG93" s="98" t="n">
        <v>0.123871465</v>
      </c>
      <c r="BH93" s="98" t="n">
        <v>0.1228546841</v>
      </c>
      <c r="BI93" s="98" t="n">
        <v>0.1218451619</v>
      </c>
      <c r="BJ93" s="98" t="n">
        <v>0.1208428982</v>
      </c>
      <c r="BK93" s="98" t="n">
        <v>0.1198478891</v>
      </c>
      <c r="BL93" s="98" t="n">
        <v>0.1188601267</v>
      </c>
      <c r="BM93" s="98" t="n">
        <v>0.1178796</v>
      </c>
      <c r="BN93" s="98" t="n">
        <v>0.1169062949</v>
      </c>
      <c r="BO93" s="98" t="n">
        <v>0.1159401943</v>
      </c>
      <c r="BP93" s="98" t="n">
        <v>0.1149812789</v>
      </c>
      <c r="BQ93" s="98" t="n">
        <v>0.1140295269</v>
      </c>
      <c r="BR93" s="98" t="n">
        <v>0.1130849143</v>
      </c>
      <c r="BS93" s="98" t="n">
        <v>0.1121474154</v>
      </c>
      <c r="BT93" s="98" t="n">
        <v>0.1112170026</v>
      </c>
      <c r="BU93" s="98" t="n">
        <v>0.1102936468</v>
      </c>
      <c r="BV93" s="98" t="n">
        <v>0.1093773174</v>
      </c>
      <c r="BW93" s="98" t="n">
        <v>0.1084679826</v>
      </c>
      <c r="BX93" s="98" t="n">
        <v>0.1075656093</v>
      </c>
      <c r="BY93" s="98" t="n">
        <v>0.1066701635</v>
      </c>
      <c r="BZ93" s="98" t="n">
        <v>0.1057816102</v>
      </c>
      <c r="CA93" s="98" t="n">
        <v>0.1048999133</v>
      </c>
      <c r="CB93" s="98" t="n">
        <v>0.1040250363</v>
      </c>
      <c r="CC93" s="98" t="n">
        <v>0.1031569418</v>
      </c>
      <c r="CD93" s="98" t="n">
        <v>0.1022955919</v>
      </c>
      <c r="CE93" s="98" t="n">
        <v>0.1014409479</v>
      </c>
      <c r="CF93" s="98" t="n">
        <v>0.100592971</v>
      </c>
      <c r="CG93" s="98" t="n">
        <v>0.0997516216</v>
      </c>
      <c r="CH93" s="98" t="n">
        <v>0.0989168601</v>
      </c>
      <c r="CI93" s="98" t="n">
        <v>0.0980886462</v>
      </c>
      <c r="CJ93" s="98" t="n">
        <v>0.0972669397</v>
      </c>
      <c r="CK93" s="98" t="n">
        <v>0.0964516998</v>
      </c>
      <c r="CL93" s="98" t="n">
        <v>0.0956428857</v>
      </c>
      <c r="CM93" s="98" t="n">
        <v>0.0948404564</v>
      </c>
      <c r="CN93" s="98" t="n">
        <v>0.0940443708</v>
      </c>
      <c r="CO93" s="98" t="n">
        <v>0.0932545877</v>
      </c>
      <c r="CP93" s="98" t="n">
        <v>0.0924710657</v>
      </c>
      <c r="CQ93" s="98" t="n">
        <v>0.0916937634</v>
      </c>
      <c r="CR93" s="98" t="n">
        <v>0.0909226395</v>
      </c>
      <c r="CS93" s="98" t="n">
        <v>0.0901576525</v>
      </c>
      <c r="CT93" s="98" t="n">
        <v>0.0893987611</v>
      </c>
      <c r="CU93" s="98" t="n">
        <v>0.0886459239</v>
      </c>
      <c r="CV93" s="98" t="n">
        <v>0.0878990995</v>
      </c>
      <c r="CW93" s="98" t="n">
        <v>0.0871582466</v>
      </c>
      <c r="CX93" s="98" t="n">
        <v>0.0864233241</v>
      </c>
      <c r="CY93" s="98" t="n">
        <v>0.0856942908</v>
      </c>
      <c r="CZ93" s="98" t="n">
        <v>0.0849711058</v>
      </c>
      <c r="DA93" s="98" t="n">
        <v>0.084253728</v>
      </c>
      <c r="DB93" s="98" t="n">
        <v>0.0835421167</v>
      </c>
      <c r="DC93" s="98" t="n">
        <v>0.0828362311</v>
      </c>
      <c r="DD93" s="98" t="n">
        <v>0.0821360309</v>
      </c>
      <c r="DE93" s="98" t="n">
        <v>0.0814414754</v>
      </c>
      <c r="DF93" s="98" t="n">
        <v>0.0807525246</v>
      </c>
      <c r="DG93" s="98" t="n">
        <v>0.0800691381</v>
      </c>
      <c r="DH93" s="98" t="n">
        <v>0.0793912762</v>
      </c>
      <c r="DI93" s="98" t="n">
        <v>0.078718899</v>
      </c>
      <c r="DJ93" s="98" t="n">
        <v>0.0780519669</v>
      </c>
      <c r="DK93" s="98" t="n">
        <v>0.0773904404</v>
      </c>
      <c r="DL93" s="98" t="n">
        <v>0.0767342803</v>
      </c>
      <c r="DM93" s="98" t="n">
        <v>0.0760834474</v>
      </c>
      <c r="DN93" s="98" t="n">
        <v>0.0754379029</v>
      </c>
      <c r="DO93" s="98" t="n">
        <v>0.0747976081</v>
      </c>
      <c r="DP93" s="98" t="n">
        <v>0.0741625243</v>
      </c>
      <c r="DQ93" s="98" t="n">
        <v>0.0735326133</v>
      </c>
      <c r="DR93" s="98" t="n">
        <v>0.0729078369</v>
      </c>
      <c r="DS93" s="98" t="n">
        <v>0.0722881572</v>
      </c>
      <c r="DT93" s="98" t="n">
        <v>0.0716735363</v>
      </c>
      <c r="DU93" s="98" t="n">
        <v>0.0710639369</v>
      </c>
      <c r="DV93" s="98" t="n">
        <v>0.0704593214</v>
      </c>
      <c r="DW93" s="98" t="n">
        <v>0.0698596528</v>
      </c>
      <c r="DX93" s="98" t="n">
        <v>0.0692648941</v>
      </c>
      <c r="DY93" s="98" t="n">
        <v>0.0686750085</v>
      </c>
      <c r="DZ93" s="98" t="n">
        <v>0.0680899596</v>
      </c>
      <c r="EA93" s="98" t="n">
        <v>0.067509711</v>
      </c>
      <c r="EB93" s="98" t="n">
        <v>0.0669342266</v>
      </c>
      <c r="EC93" s="98" t="n">
        <v>0.0663634704</v>
      </c>
      <c r="ED93" s="98" t="n">
        <v>0.0657974068</v>
      </c>
      <c r="EE93" s="98" t="n">
        <v>0.0652360003</v>
      </c>
      <c r="EF93" s="98" t="n">
        <v>0.0646792156</v>
      </c>
      <c r="EG93" s="98" t="n">
        <v>0.0641270176</v>
      </c>
      <c r="EH93" s="98" t="n">
        <v>0.0635793715</v>
      </c>
      <c r="EI93" s="98" t="n">
        <v>0.0630362425</v>
      </c>
      <c r="EJ93" s="98" t="n">
        <v>0.0624975963</v>
      </c>
      <c r="EK93" s="98" t="n">
        <v>0.0619633986</v>
      </c>
      <c r="EL93" s="98" t="n">
        <v>0.0614336154</v>
      </c>
      <c r="EM93" s="98" t="n">
        <v>0.0609082128</v>
      </c>
      <c r="EN93" s="98" t="n">
        <v>0.0603871573</v>
      </c>
      <c r="EO93" s="98" t="n">
        <v>0.0598704155</v>
      </c>
      <c r="EP93" s="98" t="n">
        <v>0.0593579542</v>
      </c>
      <c r="EQ93" s="98" t="n">
        <v>0.0588497403</v>
      </c>
      <c r="ER93" s="98" t="n">
        <v>0.0583457412</v>
      </c>
      <c r="ES93" s="98" t="n">
        <v>0.0578459243</v>
      </c>
      <c r="ET93" s="98" t="n">
        <v>0.0573502572</v>
      </c>
      <c r="EU93" s="98" t="n">
        <v>0.0568587078</v>
      </c>
      <c r="EV93" s="98" t="n">
        <v>0.0563712441</v>
      </c>
      <c r="EW93" s="98" t="n">
        <v>0.0558878344</v>
      </c>
      <c r="EX93" s="98" t="n">
        <v>0.0554084472</v>
      </c>
      <c r="EY93" s="98" t="n">
        <v>0.0549330511</v>
      </c>
      <c r="EZ93" s="98" t="n">
        <v>0.0544616151</v>
      </c>
      <c r="FA93" s="98" t="n">
        <v>0.0539941082</v>
      </c>
      <c r="FB93" s="98" t="n">
        <v>0.0535304997</v>
      </c>
      <c r="FC93" s="98" t="n">
        <v>0.0530707592</v>
      </c>
      <c r="FD93" s="98" t="n">
        <v>0.0526148563</v>
      </c>
      <c r="FE93" s="98" t="n">
        <v>0.0521627609</v>
      </c>
      <c r="FF93" s="98" t="n">
        <v>0.0517144432</v>
      </c>
      <c r="FG93" s="98" t="n">
        <v>0.0512698734</v>
      </c>
      <c r="FH93" s="98" t="n">
        <v>0.050829022</v>
      </c>
      <c r="FI93" s="98" t="n">
        <v>0.0503918598</v>
      </c>
      <c r="FJ93" s="98" t="n">
        <v>0.0499583577</v>
      </c>
      <c r="FK93" s="98" t="n">
        <v>0.0495284866</v>
      </c>
      <c r="FL93" s="98" t="n">
        <v>0.0491022181</v>
      </c>
      <c r="FM93" s="98" t="n">
        <v>0.0486795234</v>
      </c>
      <c r="FN93" s="98" t="n">
        <v>0.0482603744</v>
      </c>
      <c r="FO93" s="98" t="n">
        <v>0.0478447429</v>
      </c>
      <c r="FP93" s="98" t="n">
        <v>0.0474326011</v>
      </c>
      <c r="FQ93" s="98" t="n">
        <v>0.047023921</v>
      </c>
    </row>
    <row r="94" customFormat="false" ht="15" hidden="false" customHeight="true" outlineLevel="0" collapsed="false">
      <c r="A94" s="97" t="n">
        <v>92</v>
      </c>
      <c r="B94" s="98" t="n">
        <v>0.2313470617</v>
      </c>
      <c r="C94" s="98" t="n">
        <v>0.2298006043</v>
      </c>
      <c r="D94" s="98" t="n">
        <v>0.2154176182</v>
      </c>
      <c r="E94" s="98" t="n">
        <v>0.2081424542</v>
      </c>
      <c r="F94" s="98" t="n">
        <v>0.2041847224</v>
      </c>
      <c r="G94" s="98" t="n">
        <v>0.2018073561</v>
      </c>
      <c r="H94" s="98" t="n">
        <v>0.2001830322</v>
      </c>
      <c r="I94" s="98" t="n">
        <v>0.1989103504</v>
      </c>
      <c r="J94" s="98" t="n">
        <v>0.1977933929</v>
      </c>
      <c r="K94" s="98" t="n">
        <v>0.1967368867</v>
      </c>
      <c r="L94" s="98" t="n">
        <v>0.1956951844</v>
      </c>
      <c r="M94" s="98" t="n">
        <v>0.1946471425</v>
      </c>
      <c r="N94" s="98" t="n">
        <v>0.1935836834</v>
      </c>
      <c r="O94" s="98" t="n">
        <v>0.1925016217</v>
      </c>
      <c r="P94" s="98" t="n">
        <v>0.191400602</v>
      </c>
      <c r="Q94" s="98" t="n">
        <v>0.1902815803</v>
      </c>
      <c r="R94" s="98" t="n">
        <v>0.1891460761</v>
      </c>
      <c r="S94" s="98" t="n">
        <v>0.1879958062</v>
      </c>
      <c r="T94" s="98" t="n">
        <v>0.1868325081</v>
      </c>
      <c r="U94" s="98" t="n">
        <v>0.1856578589</v>
      </c>
      <c r="V94" s="98" t="n">
        <v>0.1844734393</v>
      </c>
      <c r="W94" s="98" t="n">
        <v>0.1832807214</v>
      </c>
      <c r="X94" s="98" t="n">
        <v>0.182081067</v>
      </c>
      <c r="Y94" s="98" t="n">
        <v>0.180875731</v>
      </c>
      <c r="Z94" s="98" t="n">
        <v>0.1796658673</v>
      </c>
      <c r="AA94" s="98" t="n">
        <v>0.1784525356</v>
      </c>
      <c r="AB94" s="98" t="n">
        <v>0.1772367078</v>
      </c>
      <c r="AC94" s="98" t="n">
        <v>0.1760192745</v>
      </c>
      <c r="AD94" s="98" t="n">
        <v>0.1748010517</v>
      </c>
      <c r="AE94" s="98" t="n">
        <v>0.1735827861</v>
      </c>
      <c r="AF94" s="98" t="n">
        <v>0.1723651609</v>
      </c>
      <c r="AG94" s="98" t="n">
        <v>0.1711488004</v>
      </c>
      <c r="AH94" s="98" t="n">
        <v>0.1699342751</v>
      </c>
      <c r="AI94" s="98" t="n">
        <v>0.1687221057</v>
      </c>
      <c r="AJ94" s="98" t="n">
        <v>0.1675127673</v>
      </c>
      <c r="AK94" s="98" t="n">
        <v>0.1663066926</v>
      </c>
      <c r="AL94" s="98" t="n">
        <v>0.165104276</v>
      </c>
      <c r="AM94" s="98" t="n">
        <v>0.1639058761</v>
      </c>
      <c r="AN94" s="98" t="n">
        <v>0.1627118187</v>
      </c>
      <c r="AO94" s="98" t="n">
        <v>0.1615223997</v>
      </c>
      <c r="AP94" s="98" t="n">
        <v>0.1603378873</v>
      </c>
      <c r="AQ94" s="98" t="n">
        <v>0.1591585241</v>
      </c>
      <c r="AR94" s="98" t="n">
        <v>0.1579845296</v>
      </c>
      <c r="AS94" s="98" t="n">
        <v>0.1568161018</v>
      </c>
      <c r="AT94" s="98" t="n">
        <v>0.1556534189</v>
      </c>
      <c r="AU94" s="98" t="n">
        <v>0.1544966411</v>
      </c>
      <c r="AV94" s="98" t="n">
        <v>0.1533459118</v>
      </c>
      <c r="AW94" s="98" t="n">
        <v>0.1522013594</v>
      </c>
      <c r="AX94" s="98" t="n">
        <v>0.151063098</v>
      </c>
      <c r="AY94" s="98" t="n">
        <v>0.1499312291</v>
      </c>
      <c r="AZ94" s="98" t="n">
        <v>0.1488058422</v>
      </c>
      <c r="BA94" s="98" t="n">
        <v>0.1476870162</v>
      </c>
      <c r="BB94" s="98" t="n">
        <v>0.1465748196</v>
      </c>
      <c r="BC94" s="98" t="n">
        <v>0.1454693123</v>
      </c>
      <c r="BD94" s="98" t="n">
        <v>0.1443705454</v>
      </c>
      <c r="BE94" s="98" t="n">
        <v>0.1432785627</v>
      </c>
      <c r="BF94" s="98" t="n">
        <v>0.1421934005</v>
      </c>
      <c r="BG94" s="98" t="n">
        <v>0.1411150892</v>
      </c>
      <c r="BH94" s="98" t="n">
        <v>0.1400436527</v>
      </c>
      <c r="BI94" s="98" t="n">
        <v>0.1389791099</v>
      </c>
      <c r="BJ94" s="98" t="n">
        <v>0.1379214746</v>
      </c>
      <c r="BK94" s="98" t="n">
        <v>0.136870756</v>
      </c>
      <c r="BL94" s="98" t="n">
        <v>0.135826959</v>
      </c>
      <c r="BM94" s="98" t="n">
        <v>0.1347900849</v>
      </c>
      <c r="BN94" s="98" t="n">
        <v>0.1337601315</v>
      </c>
      <c r="BO94" s="98" t="n">
        <v>0.1327370932</v>
      </c>
      <c r="BP94" s="98" t="n">
        <v>0.1317209617</v>
      </c>
      <c r="BQ94" s="98" t="n">
        <v>0.1307117257</v>
      </c>
      <c r="BR94" s="98" t="n">
        <v>0.1297093719</v>
      </c>
      <c r="BS94" s="98" t="n">
        <v>0.1287138842</v>
      </c>
      <c r="BT94" s="98" t="n">
        <v>0.1277252451</v>
      </c>
      <c r="BU94" s="98" t="n">
        <v>0.1267434346</v>
      </c>
      <c r="BV94" s="98" t="n">
        <v>0.1257684315</v>
      </c>
      <c r="BW94" s="98" t="n">
        <v>0.1248002127</v>
      </c>
      <c r="BX94" s="98" t="n">
        <v>0.1238387539</v>
      </c>
      <c r="BY94" s="98" t="n">
        <v>0.1228840294</v>
      </c>
      <c r="BZ94" s="98" t="n">
        <v>0.1219360124</v>
      </c>
      <c r="CA94" s="98" t="n">
        <v>0.120994675</v>
      </c>
      <c r="CB94" s="98" t="n">
        <v>0.1200599882</v>
      </c>
      <c r="CC94" s="98" t="n">
        <v>0.1191319225</v>
      </c>
      <c r="CD94" s="98" t="n">
        <v>0.1182104472</v>
      </c>
      <c r="CE94" s="98" t="n">
        <v>0.1172955311</v>
      </c>
      <c r="CF94" s="98" t="n">
        <v>0.1163871423</v>
      </c>
      <c r="CG94" s="98" t="n">
        <v>0.1154852484</v>
      </c>
      <c r="CH94" s="98" t="n">
        <v>0.1145898163</v>
      </c>
      <c r="CI94" s="98" t="n">
        <v>0.1137008126</v>
      </c>
      <c r="CJ94" s="98" t="n">
        <v>0.1128182034</v>
      </c>
      <c r="CK94" s="98" t="n">
        <v>0.1119419546</v>
      </c>
      <c r="CL94" s="98" t="n">
        <v>0.1110720315</v>
      </c>
      <c r="CM94" s="98" t="n">
        <v>0.1102083992</v>
      </c>
      <c r="CN94" s="98" t="n">
        <v>0.1093510228</v>
      </c>
      <c r="CO94" s="98" t="n">
        <v>0.1084998668</v>
      </c>
      <c r="CP94" s="98" t="n">
        <v>0.1076548958</v>
      </c>
      <c r="CQ94" s="98" t="n">
        <v>0.106816074</v>
      </c>
      <c r="CR94" s="98" t="n">
        <v>0.1059833658</v>
      </c>
      <c r="CS94" s="98" t="n">
        <v>0.1051567351</v>
      </c>
      <c r="CT94" s="98" t="n">
        <v>0.104336146</v>
      </c>
      <c r="CU94" s="98" t="n">
        <v>0.1035215624</v>
      </c>
      <c r="CV94" s="98" t="n">
        <v>0.1027129481</v>
      </c>
      <c r="CW94" s="98" t="n">
        <v>0.1019102671</v>
      </c>
      <c r="CX94" s="98" t="n">
        <v>0.1011134832</v>
      </c>
      <c r="CY94" s="98" t="n">
        <v>0.1003225602</v>
      </c>
      <c r="CZ94" s="98" t="n">
        <v>0.0995374619</v>
      </c>
      <c r="DA94" s="98" t="n">
        <v>0.0987581522</v>
      </c>
      <c r="DB94" s="98" t="n">
        <v>0.097984595</v>
      </c>
      <c r="DC94" s="98" t="n">
        <v>0.0972167543</v>
      </c>
      <c r="DD94" s="98" t="n">
        <v>0.096454594</v>
      </c>
      <c r="DE94" s="98" t="n">
        <v>0.0956980782</v>
      </c>
      <c r="DF94" s="98" t="n">
        <v>0.0949471711</v>
      </c>
      <c r="DG94" s="98" t="n">
        <v>0.0942018368</v>
      </c>
      <c r="DH94" s="98" t="n">
        <v>0.0934620397</v>
      </c>
      <c r="DI94" s="98" t="n">
        <v>0.0927277442</v>
      </c>
      <c r="DJ94" s="98" t="n">
        <v>0.0919989147</v>
      </c>
      <c r="DK94" s="98" t="n">
        <v>0.0912755158</v>
      </c>
      <c r="DL94" s="98" t="n">
        <v>0.0905575123</v>
      </c>
      <c r="DM94" s="98" t="n">
        <v>0.089844869</v>
      </c>
      <c r="DN94" s="98" t="n">
        <v>0.0891375508</v>
      </c>
      <c r="DO94" s="98" t="n">
        <v>0.0884355227</v>
      </c>
      <c r="DP94" s="98" t="n">
        <v>0.08773875</v>
      </c>
      <c r="DQ94" s="98" t="n">
        <v>0.087047198</v>
      </c>
      <c r="DR94" s="98" t="n">
        <v>0.0863608321</v>
      </c>
      <c r="DS94" s="98" t="n">
        <v>0.085679618</v>
      </c>
      <c r="DT94" s="98" t="n">
        <v>0.0850035213</v>
      </c>
      <c r="DU94" s="98" t="n">
        <v>0.0843325079</v>
      </c>
      <c r="DV94" s="98" t="n">
        <v>0.0836665438</v>
      </c>
      <c r="DW94" s="98" t="n">
        <v>0.0830055951</v>
      </c>
      <c r="DX94" s="98" t="n">
        <v>0.0823496282</v>
      </c>
      <c r="DY94" s="98" t="n">
        <v>0.0816986096</v>
      </c>
      <c r="DZ94" s="98" t="n">
        <v>0.0810525057</v>
      </c>
      <c r="EA94" s="98" t="n">
        <v>0.0804112834</v>
      </c>
      <c r="EB94" s="98" t="n">
        <v>0.0797749096</v>
      </c>
      <c r="EC94" s="98" t="n">
        <v>0.0791433513</v>
      </c>
      <c r="ED94" s="98" t="n">
        <v>0.0785165758</v>
      </c>
      <c r="EE94" s="98" t="n">
        <v>0.0778945503</v>
      </c>
      <c r="EF94" s="98" t="n">
        <v>0.0772772425</v>
      </c>
      <c r="EG94" s="98" t="n">
        <v>0.07666462</v>
      </c>
      <c r="EH94" s="98" t="n">
        <v>0.0760566507</v>
      </c>
      <c r="EI94" s="98" t="n">
        <v>0.0754533026</v>
      </c>
      <c r="EJ94" s="98" t="n">
        <v>0.0748545438</v>
      </c>
      <c r="EK94" s="98" t="n">
        <v>0.0742603426</v>
      </c>
      <c r="EL94" s="98" t="n">
        <v>0.0736706677</v>
      </c>
      <c r="EM94" s="98" t="n">
        <v>0.0730854875</v>
      </c>
      <c r="EN94" s="98" t="n">
        <v>0.072504771</v>
      </c>
      <c r="EO94" s="98" t="n">
        <v>0.0719284871</v>
      </c>
      <c r="EP94" s="98" t="n">
        <v>0.0713566049</v>
      </c>
      <c r="EQ94" s="98" t="n">
        <v>0.0707890938</v>
      </c>
      <c r="ER94" s="98" t="n">
        <v>0.0702259233</v>
      </c>
      <c r="ES94" s="98" t="n">
        <v>0.0696670628</v>
      </c>
      <c r="ET94" s="98" t="n">
        <v>0.0691124824</v>
      </c>
      <c r="EU94" s="98" t="n">
        <v>0.0685621518</v>
      </c>
      <c r="EV94" s="98" t="n">
        <v>0.0680160413</v>
      </c>
      <c r="EW94" s="98" t="n">
        <v>0.0674741211</v>
      </c>
      <c r="EX94" s="98" t="n">
        <v>0.0669363617</v>
      </c>
      <c r="EY94" s="98" t="n">
        <v>0.0664027336</v>
      </c>
      <c r="EZ94" s="98" t="n">
        <v>0.0658732078</v>
      </c>
      <c r="FA94" s="98" t="n">
        <v>0.0653477551</v>
      </c>
      <c r="FB94" s="98" t="n">
        <v>0.0648263466</v>
      </c>
      <c r="FC94" s="98" t="n">
        <v>0.0643089537</v>
      </c>
      <c r="FD94" s="98" t="n">
        <v>0.0637955477</v>
      </c>
      <c r="FE94" s="98" t="n">
        <v>0.0632861002</v>
      </c>
      <c r="FF94" s="98" t="n">
        <v>0.0627805831</v>
      </c>
      <c r="FG94" s="98" t="n">
        <v>0.0622789682</v>
      </c>
      <c r="FH94" s="98" t="n">
        <v>0.0617812276</v>
      </c>
      <c r="FI94" s="98" t="n">
        <v>0.0612873336</v>
      </c>
      <c r="FJ94" s="98" t="n">
        <v>0.0607972587</v>
      </c>
      <c r="FK94" s="98" t="n">
        <v>0.0603109753</v>
      </c>
      <c r="FL94" s="98" t="n">
        <v>0.0598284562</v>
      </c>
      <c r="FM94" s="98" t="n">
        <v>0.0593496744</v>
      </c>
      <c r="FN94" s="98" t="n">
        <v>0.0588746028</v>
      </c>
      <c r="FO94" s="98" t="n">
        <v>0.0584032148</v>
      </c>
      <c r="FP94" s="98" t="n">
        <v>0.0579354836</v>
      </c>
      <c r="FQ94" s="98" t="n">
        <v>0.0574713829</v>
      </c>
    </row>
    <row r="95" customFormat="false" ht="15" hidden="false" customHeight="true" outlineLevel="0" collapsed="false">
      <c r="A95" s="97" t="n">
        <v>93</v>
      </c>
      <c r="B95" s="98" t="n">
        <v>0.2529247626</v>
      </c>
      <c r="C95" s="98" t="n">
        <v>0.2513909665</v>
      </c>
      <c r="D95" s="98" t="n">
        <v>0.2359974449</v>
      </c>
      <c r="E95" s="98" t="n">
        <v>0.2282527959</v>
      </c>
      <c r="F95" s="98" t="n">
        <v>0.2240863415</v>
      </c>
      <c r="G95" s="98" t="n">
        <v>0.2216261949</v>
      </c>
      <c r="H95" s="98" t="n">
        <v>0.2199790758</v>
      </c>
      <c r="I95" s="98" t="n">
        <v>0.2187110387</v>
      </c>
      <c r="J95" s="98" t="n">
        <v>0.217610086</v>
      </c>
      <c r="K95" s="98" t="n">
        <v>0.2165730461</v>
      </c>
      <c r="L95" s="98" t="n">
        <v>0.2155504511</v>
      </c>
      <c r="M95" s="98" t="n">
        <v>0.2145193706</v>
      </c>
      <c r="N95" s="98" t="n">
        <v>0.2134699506</v>
      </c>
      <c r="O95" s="98" t="n">
        <v>0.2123987286</v>
      </c>
      <c r="P95" s="98" t="n">
        <v>0.2113053141</v>
      </c>
      <c r="Q95" s="98" t="n">
        <v>0.2101907434</v>
      </c>
      <c r="R95" s="98" t="n">
        <v>0.2090566669</v>
      </c>
      <c r="S95" s="98" t="n">
        <v>0.2079049514</v>
      </c>
      <c r="T95" s="98" t="n">
        <v>0.206737489</v>
      </c>
      <c r="U95" s="98" t="n">
        <v>0.2055561075</v>
      </c>
      <c r="V95" s="98" t="n">
        <v>0.204362532</v>
      </c>
      <c r="W95" s="98" t="n">
        <v>0.2031583707</v>
      </c>
      <c r="X95" s="98" t="n">
        <v>0.2019451135</v>
      </c>
      <c r="Y95" s="98" t="n">
        <v>0.2007241349</v>
      </c>
      <c r="Z95" s="98" t="n">
        <v>0.1994967009</v>
      </c>
      <c r="AA95" s="98" t="n">
        <v>0.1982639756</v>
      </c>
      <c r="AB95" s="98" t="n">
        <v>0.1970270283</v>
      </c>
      <c r="AC95" s="98" t="n">
        <v>0.195786841</v>
      </c>
      <c r="AD95" s="98" t="n">
        <v>0.1945443144</v>
      </c>
      <c r="AE95" s="98" t="n">
        <v>0.1933002748</v>
      </c>
      <c r="AF95" s="98" t="n">
        <v>0.1920554794</v>
      </c>
      <c r="AG95" s="98" t="n">
        <v>0.190810622</v>
      </c>
      <c r="AH95" s="98" t="n">
        <v>0.1895663378</v>
      </c>
      <c r="AI95" s="98" t="n">
        <v>0.1883232081</v>
      </c>
      <c r="AJ95" s="98" t="n">
        <v>0.1870817647</v>
      </c>
      <c r="AK95" s="98" t="n">
        <v>0.1858424937</v>
      </c>
      <c r="AL95" s="98" t="n">
        <v>0.1846058389</v>
      </c>
      <c r="AM95" s="98" t="n">
        <v>0.1833722056</v>
      </c>
      <c r="AN95" s="98" t="n">
        <v>0.1821419636</v>
      </c>
      <c r="AO95" s="98" t="n">
        <v>0.1809154497</v>
      </c>
      <c r="AP95" s="98" t="n">
        <v>0.1796929708</v>
      </c>
      <c r="AQ95" s="98" t="n">
        <v>0.1784748058</v>
      </c>
      <c r="AR95" s="98" t="n">
        <v>0.1772612084</v>
      </c>
      <c r="AS95" s="98" t="n">
        <v>0.1760524087</v>
      </c>
      <c r="AT95" s="98" t="n">
        <v>0.1748486152</v>
      </c>
      <c r="AU95" s="98" t="n">
        <v>0.1736500168</v>
      </c>
      <c r="AV95" s="98" t="n">
        <v>0.1724567839</v>
      </c>
      <c r="AW95" s="98" t="n">
        <v>0.1712690705</v>
      </c>
      <c r="AX95" s="98" t="n">
        <v>0.170087015</v>
      </c>
      <c r="AY95" s="98" t="n">
        <v>0.1689107416</v>
      </c>
      <c r="AZ95" s="98" t="n">
        <v>0.1677403617</v>
      </c>
      <c r="BA95" s="98" t="n">
        <v>0.1665759746</v>
      </c>
      <c r="BB95" s="98" t="n">
        <v>0.1654176688</v>
      </c>
      <c r="BC95" s="98" t="n">
        <v>0.1642655226</v>
      </c>
      <c r="BD95" s="98" t="n">
        <v>0.1631196051</v>
      </c>
      <c r="BE95" s="98" t="n">
        <v>0.1619799768</v>
      </c>
      <c r="BF95" s="98" t="n">
        <v>0.1608466905</v>
      </c>
      <c r="BG95" s="98" t="n">
        <v>0.1597197919</v>
      </c>
      <c r="BH95" s="98" t="n">
        <v>0.1585993199</v>
      </c>
      <c r="BI95" s="98" t="n">
        <v>0.1574853075</v>
      </c>
      <c r="BJ95" s="98" t="n">
        <v>0.1563777822</v>
      </c>
      <c r="BK95" s="98" t="n">
        <v>0.1552767663</v>
      </c>
      <c r="BL95" s="98" t="n">
        <v>0.1541822773</v>
      </c>
      <c r="BM95" s="98" t="n">
        <v>0.1530943288</v>
      </c>
      <c r="BN95" s="98" t="n">
        <v>0.1520129301</v>
      </c>
      <c r="BO95" s="98" t="n">
        <v>0.150938087</v>
      </c>
      <c r="BP95" s="98" t="n">
        <v>0.149869802</v>
      </c>
      <c r="BQ95" s="98" t="n">
        <v>0.1488080746</v>
      </c>
      <c r="BR95" s="98" t="n">
        <v>0.1477529015</v>
      </c>
      <c r="BS95" s="98" t="n">
        <v>0.1467042768</v>
      </c>
      <c r="BT95" s="98" t="n">
        <v>0.1456621923</v>
      </c>
      <c r="BU95" s="98" t="n">
        <v>0.1446266375</v>
      </c>
      <c r="BV95" s="98" t="n">
        <v>0.1435976002</v>
      </c>
      <c r="BW95" s="98" t="n">
        <v>0.1425750663</v>
      </c>
      <c r="BX95" s="98" t="n">
        <v>0.1415590199</v>
      </c>
      <c r="BY95" s="98" t="n">
        <v>0.1405494438</v>
      </c>
      <c r="BZ95" s="98" t="n">
        <v>0.1395463193</v>
      </c>
      <c r="CA95" s="98" t="n">
        <v>0.1385496265</v>
      </c>
      <c r="CB95" s="98" t="n">
        <v>0.1375593442</v>
      </c>
      <c r="CC95" s="98" t="n">
        <v>0.1365754505</v>
      </c>
      <c r="CD95" s="98" t="n">
        <v>0.1355979222</v>
      </c>
      <c r="CE95" s="98" t="n">
        <v>0.1346267353</v>
      </c>
      <c r="CF95" s="98" t="n">
        <v>0.1336618652</v>
      </c>
      <c r="CG95" s="98" t="n">
        <v>0.1327032862</v>
      </c>
      <c r="CH95" s="98" t="n">
        <v>0.1317509723</v>
      </c>
      <c r="CI95" s="98" t="n">
        <v>0.1308048968</v>
      </c>
      <c r="CJ95" s="98" t="n">
        <v>0.1298650323</v>
      </c>
      <c r="CK95" s="98" t="n">
        <v>0.1289313511</v>
      </c>
      <c r="CL95" s="98" t="n">
        <v>0.128003825</v>
      </c>
      <c r="CM95" s="98" t="n">
        <v>0.1270824254</v>
      </c>
      <c r="CN95" s="98" t="n">
        <v>0.1261671232</v>
      </c>
      <c r="CO95" s="98" t="n">
        <v>0.1252578893</v>
      </c>
      <c r="CP95" s="98" t="n">
        <v>0.1243546941</v>
      </c>
      <c r="CQ95" s="98" t="n">
        <v>0.1234575076</v>
      </c>
      <c r="CR95" s="98" t="n">
        <v>0.1225662998</v>
      </c>
      <c r="CS95" s="98" t="n">
        <v>0.1216810405</v>
      </c>
      <c r="CT95" s="98" t="n">
        <v>0.1208016992</v>
      </c>
      <c r="CU95" s="98" t="n">
        <v>0.1199282454</v>
      </c>
      <c r="CV95" s="98" t="n">
        <v>0.1190606482</v>
      </c>
      <c r="CW95" s="98" t="n">
        <v>0.1181988768</v>
      </c>
      <c r="CX95" s="98" t="n">
        <v>0.1173429003</v>
      </c>
      <c r="CY95" s="98" t="n">
        <v>0.1164926876</v>
      </c>
      <c r="CZ95" s="98" t="n">
        <v>0.1156482077</v>
      </c>
      <c r="DA95" s="98" t="n">
        <v>0.1148094295</v>
      </c>
      <c r="DB95" s="98" t="n">
        <v>0.1139763217</v>
      </c>
      <c r="DC95" s="98" t="n">
        <v>0.1131488531</v>
      </c>
      <c r="DD95" s="98" t="n">
        <v>0.1123269925</v>
      </c>
      <c r="DE95" s="98" t="n">
        <v>0.1115107087</v>
      </c>
      <c r="DF95" s="98" t="n">
        <v>0.1106999705</v>
      </c>
      <c r="DG95" s="98" t="n">
        <v>0.1098947466</v>
      </c>
      <c r="DH95" s="98" t="n">
        <v>0.1090950059</v>
      </c>
      <c r="DI95" s="98" t="n">
        <v>0.1083007172</v>
      </c>
      <c r="DJ95" s="98" t="n">
        <v>0.1075118493</v>
      </c>
      <c r="DK95" s="98" t="n">
        <v>0.1067283713</v>
      </c>
      <c r="DL95" s="98" t="n">
        <v>0.1059502521</v>
      </c>
      <c r="DM95" s="98" t="n">
        <v>0.1051774607</v>
      </c>
      <c r="DN95" s="98" t="n">
        <v>0.1044099661</v>
      </c>
      <c r="DO95" s="98" t="n">
        <v>0.1036477376</v>
      </c>
      <c r="DP95" s="98" t="n">
        <v>0.1028907443</v>
      </c>
      <c r="DQ95" s="98" t="n">
        <v>0.1021389555</v>
      </c>
      <c r="DR95" s="98" t="n">
        <v>0.1013923406</v>
      </c>
      <c r="DS95" s="98" t="n">
        <v>0.100650869</v>
      </c>
      <c r="DT95" s="98" t="n">
        <v>0.0999145103</v>
      </c>
      <c r="DU95" s="98" t="n">
        <v>0.0991832341</v>
      </c>
      <c r="DV95" s="98" t="n">
        <v>0.09845701</v>
      </c>
      <c r="DW95" s="98" t="n">
        <v>0.0977358078</v>
      </c>
      <c r="DX95" s="98" t="n">
        <v>0.0970195976</v>
      </c>
      <c r="DY95" s="98" t="n">
        <v>0.0963083491</v>
      </c>
      <c r="DZ95" s="98" t="n">
        <v>0.0956020326</v>
      </c>
      <c r="EA95" s="98" t="n">
        <v>0.0949006181</v>
      </c>
      <c r="EB95" s="98" t="n">
        <v>0.094204076</v>
      </c>
      <c r="EC95" s="98" t="n">
        <v>0.0935123767</v>
      </c>
      <c r="ED95" s="98" t="n">
        <v>0.0928254907</v>
      </c>
      <c r="EE95" s="98" t="n">
        <v>0.0921433885</v>
      </c>
      <c r="EF95" s="98" t="n">
        <v>0.091466041</v>
      </c>
      <c r="EG95" s="98" t="n">
        <v>0.0907934188</v>
      </c>
      <c r="EH95" s="98" t="n">
        <v>0.090125493</v>
      </c>
      <c r="EI95" s="98" t="n">
        <v>0.0894622346</v>
      </c>
      <c r="EJ95" s="98" t="n">
        <v>0.0888036148</v>
      </c>
      <c r="EK95" s="98" t="n">
        <v>0.0881496049</v>
      </c>
      <c r="EL95" s="98" t="n">
        <v>0.0875001761</v>
      </c>
      <c r="EM95" s="98" t="n">
        <v>0.0868553002</v>
      </c>
      <c r="EN95" s="98" t="n">
        <v>0.0862149486</v>
      </c>
      <c r="EO95" s="98" t="n">
        <v>0.0855790932</v>
      </c>
      <c r="EP95" s="98" t="n">
        <v>0.0849477058</v>
      </c>
      <c r="EQ95" s="98" t="n">
        <v>0.0843207584</v>
      </c>
      <c r="ER95" s="98" t="n">
        <v>0.0836982231</v>
      </c>
      <c r="ES95" s="98" t="n">
        <v>0.0830800722</v>
      </c>
      <c r="ET95" s="98" t="n">
        <v>0.082466278</v>
      </c>
      <c r="EU95" s="98" t="n">
        <v>0.0818568129</v>
      </c>
      <c r="EV95" s="98" t="n">
        <v>0.0812516496</v>
      </c>
      <c r="EW95" s="98" t="n">
        <v>0.0806507609</v>
      </c>
      <c r="EX95" s="98" t="n">
        <v>0.0800541195</v>
      </c>
      <c r="EY95" s="98" t="n">
        <v>0.0794616984</v>
      </c>
      <c r="EZ95" s="98" t="n">
        <v>0.0788734707</v>
      </c>
      <c r="FA95" s="98" t="n">
        <v>0.0782894097</v>
      </c>
      <c r="FB95" s="98" t="n">
        <v>0.0777094887</v>
      </c>
      <c r="FC95" s="98" t="n">
        <v>0.0771336811</v>
      </c>
      <c r="FD95" s="98" t="n">
        <v>0.0765619606</v>
      </c>
      <c r="FE95" s="98" t="n">
        <v>0.0759943009</v>
      </c>
      <c r="FF95" s="98" t="n">
        <v>0.0754306758</v>
      </c>
      <c r="FG95" s="98" t="n">
        <v>0.0748710593</v>
      </c>
      <c r="FH95" s="98" t="n">
        <v>0.0743154256</v>
      </c>
      <c r="FI95" s="98" t="n">
        <v>0.0737637487</v>
      </c>
      <c r="FJ95" s="98" t="n">
        <v>0.0732160032</v>
      </c>
      <c r="FK95" s="98" t="n">
        <v>0.0726721634</v>
      </c>
      <c r="FL95" s="98" t="n">
        <v>0.072132204</v>
      </c>
      <c r="FM95" s="98" t="n">
        <v>0.0715960998</v>
      </c>
      <c r="FN95" s="98" t="n">
        <v>0.0710638255</v>
      </c>
      <c r="FO95" s="98" t="n">
        <v>0.0705353562</v>
      </c>
      <c r="FP95" s="98" t="n">
        <v>0.0700106669</v>
      </c>
      <c r="FQ95" s="98" t="n">
        <v>0.069489733</v>
      </c>
    </row>
    <row r="96" customFormat="false" ht="15" hidden="false" customHeight="true" outlineLevel="0" collapsed="false">
      <c r="A96" s="97" t="n">
        <v>94</v>
      </c>
      <c r="B96" s="98" t="n">
        <v>0.2753218169</v>
      </c>
      <c r="C96" s="98" t="n">
        <v>0.2738087811</v>
      </c>
      <c r="D96" s="98" t="n">
        <v>0.257413492</v>
      </c>
      <c r="E96" s="98" t="n">
        <v>0.2492053378</v>
      </c>
      <c r="F96" s="98" t="n">
        <v>0.2448365511</v>
      </c>
      <c r="G96" s="98" t="n">
        <v>0.2423006701</v>
      </c>
      <c r="H96" s="98" t="n">
        <v>0.2406382696</v>
      </c>
      <c r="I96" s="98" t="n">
        <v>0.2393826851</v>
      </c>
      <c r="J96" s="98" t="n">
        <v>0.2383057288</v>
      </c>
      <c r="K96" s="98" t="n">
        <v>0.2372962652</v>
      </c>
      <c r="L96" s="98" t="n">
        <v>0.2363009679</v>
      </c>
      <c r="M96" s="98" t="n">
        <v>0.2352950966</v>
      </c>
      <c r="N96" s="98" t="n">
        <v>0.2342680059</v>
      </c>
      <c r="O96" s="98" t="n">
        <v>0.2332159456</v>
      </c>
      <c r="P96" s="98" t="n">
        <v>0.2321384827</v>
      </c>
      <c r="Q96" s="98" t="n">
        <v>0.2310367267</v>
      </c>
      <c r="R96" s="98" t="n">
        <v>0.2299124534</v>
      </c>
      <c r="S96" s="98" t="n">
        <v>0.228767675</v>
      </c>
      <c r="T96" s="98" t="n">
        <v>0.2276044331</v>
      </c>
      <c r="U96" s="98" t="n">
        <v>0.2264247024</v>
      </c>
      <c r="V96" s="98" t="n">
        <v>0.2252303484</v>
      </c>
      <c r="W96" s="98" t="n">
        <v>0.2240231119</v>
      </c>
      <c r="X96" s="98" t="n">
        <v>0.2228046073</v>
      </c>
      <c r="Y96" s="98" t="n">
        <v>0.221576326</v>
      </c>
      <c r="Z96" s="98" t="n">
        <v>0.2203396429</v>
      </c>
      <c r="AA96" s="98" t="n">
        <v>0.2190958237</v>
      </c>
      <c r="AB96" s="98" t="n">
        <v>0.2178460329</v>
      </c>
      <c r="AC96" s="98" t="n">
        <v>0.2165913411</v>
      </c>
      <c r="AD96" s="98" t="n">
        <v>0.215332732</v>
      </c>
      <c r="AE96" s="98" t="n">
        <v>0.2140711089</v>
      </c>
      <c r="AF96" s="98" t="n">
        <v>0.2128073015</v>
      </c>
      <c r="AG96" s="98" t="n">
        <v>0.211542071</v>
      </c>
      <c r="AH96" s="98" t="n">
        <v>0.2102761157</v>
      </c>
      <c r="AI96" s="98" t="n">
        <v>0.209010076</v>
      </c>
      <c r="AJ96" s="98" t="n">
        <v>0.2077445388</v>
      </c>
      <c r="AK96" s="98" t="n">
        <v>0.2064800418</v>
      </c>
      <c r="AL96" s="98" t="n">
        <v>0.2052170775</v>
      </c>
      <c r="AM96" s="98" t="n">
        <v>0.2039560965</v>
      </c>
      <c r="AN96" s="98" t="n">
        <v>0.2026975112</v>
      </c>
      <c r="AO96" s="98" t="n">
        <v>0.2014416983</v>
      </c>
      <c r="AP96" s="98" t="n">
        <v>0.2001890023</v>
      </c>
      <c r="AQ96" s="98" t="n">
        <v>0.1989397374</v>
      </c>
      <c r="AR96" s="98" t="n">
        <v>0.1976941904</v>
      </c>
      <c r="AS96" s="98" t="n">
        <v>0.1964526227</v>
      </c>
      <c r="AT96" s="98" t="n">
        <v>0.1952152725</v>
      </c>
      <c r="AU96" s="98" t="n">
        <v>0.1939823561</v>
      </c>
      <c r="AV96" s="98" t="n">
        <v>0.1927540706</v>
      </c>
      <c r="AW96" s="98" t="n">
        <v>0.1915305944</v>
      </c>
      <c r="AX96" s="98" t="n">
        <v>0.1903120895</v>
      </c>
      <c r="AY96" s="98" t="n">
        <v>0.1890987024</v>
      </c>
      <c r="AZ96" s="98" t="n">
        <v>0.1878905655</v>
      </c>
      <c r="BA96" s="98" t="n">
        <v>0.1866877983</v>
      </c>
      <c r="BB96" s="98" t="n">
        <v>0.185490508</v>
      </c>
      <c r="BC96" s="98" t="n">
        <v>0.1842987912</v>
      </c>
      <c r="BD96" s="98" t="n">
        <v>0.1831127342</v>
      </c>
      <c r="BE96" s="98" t="n">
        <v>0.1819324139</v>
      </c>
      <c r="BF96" s="98" t="n">
        <v>0.1807578989</v>
      </c>
      <c r="BG96" s="98" t="n">
        <v>0.1795892497</v>
      </c>
      <c r="BH96" s="98" t="n">
        <v>0.1784265197</v>
      </c>
      <c r="BI96" s="98" t="n">
        <v>0.1772697557</v>
      </c>
      <c r="BJ96" s="98" t="n">
        <v>0.1761189982</v>
      </c>
      <c r="BK96" s="98" t="n">
        <v>0.1749742824</v>
      </c>
      <c r="BL96" s="98" t="n">
        <v>0.173835638</v>
      </c>
      <c r="BM96" s="98" t="n">
        <v>0.1727030902</v>
      </c>
      <c r="BN96" s="98" t="n">
        <v>0.1715766597</v>
      </c>
      <c r="BO96" s="98" t="n">
        <v>0.1704563632</v>
      </c>
      <c r="BP96" s="98" t="n">
        <v>0.169342214</v>
      </c>
      <c r="BQ96" s="98" t="n">
        <v>0.1682342216</v>
      </c>
      <c r="BR96" s="98" t="n">
        <v>0.1671323926</v>
      </c>
      <c r="BS96" s="98" t="n">
        <v>0.1660367307</v>
      </c>
      <c r="BT96" s="98" t="n">
        <v>0.1649472371</v>
      </c>
      <c r="BU96" s="98" t="n">
        <v>0.1638639104</v>
      </c>
      <c r="BV96" s="98" t="n">
        <v>0.1627867471</v>
      </c>
      <c r="BW96" s="98" t="n">
        <v>0.1617157417</v>
      </c>
      <c r="BX96" s="98" t="n">
        <v>0.1606508867</v>
      </c>
      <c r="BY96" s="98" t="n">
        <v>0.159592173</v>
      </c>
      <c r="BZ96" s="98" t="n">
        <v>0.1585395899</v>
      </c>
      <c r="CA96" s="98" t="n">
        <v>0.1574931253</v>
      </c>
      <c r="CB96" s="98" t="n">
        <v>0.1564527656</v>
      </c>
      <c r="CC96" s="98" t="n">
        <v>0.1554184961</v>
      </c>
      <c r="CD96" s="98" t="n">
        <v>0.1543903011</v>
      </c>
      <c r="CE96" s="98" t="n">
        <v>0.1533681638</v>
      </c>
      <c r="CF96" s="98" t="n">
        <v>0.1523520662</v>
      </c>
      <c r="CG96" s="98" t="n">
        <v>0.15134199</v>
      </c>
      <c r="CH96" s="98" t="n">
        <v>0.1503379155</v>
      </c>
      <c r="CI96" s="98" t="n">
        <v>0.1493398227</v>
      </c>
      <c r="CJ96" s="98" t="n">
        <v>0.1483476909</v>
      </c>
      <c r="CK96" s="98" t="n">
        <v>0.1473614985</v>
      </c>
      <c r="CL96" s="98" t="n">
        <v>0.1463812237</v>
      </c>
      <c r="CM96" s="98" t="n">
        <v>0.145406844</v>
      </c>
      <c r="CN96" s="98" t="n">
        <v>0.1444383366</v>
      </c>
      <c r="CO96" s="98" t="n">
        <v>0.143475678</v>
      </c>
      <c r="CP96" s="98" t="n">
        <v>0.1425188447</v>
      </c>
      <c r="CQ96" s="98" t="n">
        <v>0.1415678125</v>
      </c>
      <c r="CR96" s="98" t="n">
        <v>0.1406225572</v>
      </c>
      <c r="CS96" s="98" t="n">
        <v>0.139683054</v>
      </c>
      <c r="CT96" s="98" t="n">
        <v>0.1387492781</v>
      </c>
      <c r="CU96" s="98" t="n">
        <v>0.1378212044</v>
      </c>
      <c r="CV96" s="98" t="n">
        <v>0.1368988075</v>
      </c>
      <c r="CW96" s="98" t="n">
        <v>0.1359820619</v>
      </c>
      <c r="CX96" s="98" t="n">
        <v>0.1350709419</v>
      </c>
      <c r="CY96" s="98" t="n">
        <v>0.1341654217</v>
      </c>
      <c r="CZ96" s="98" t="n">
        <v>0.1332654752</v>
      </c>
      <c r="DA96" s="98" t="n">
        <v>0.1323710765</v>
      </c>
      <c r="DB96" s="98" t="n">
        <v>0.1314821993</v>
      </c>
      <c r="DC96" s="98" t="n">
        <v>0.1305988174</v>
      </c>
      <c r="DD96" s="98" t="n">
        <v>0.1297209043</v>
      </c>
      <c r="DE96" s="98" t="n">
        <v>0.1288484337</v>
      </c>
      <c r="DF96" s="98" t="n">
        <v>0.1279813791</v>
      </c>
      <c r="DG96" s="98" t="n">
        <v>0.127119714</v>
      </c>
      <c r="DH96" s="98" t="n">
        <v>0.1262634117</v>
      </c>
      <c r="DI96" s="98" t="n">
        <v>0.1254124458</v>
      </c>
      <c r="DJ96" s="98" t="n">
        <v>0.1245667896</v>
      </c>
      <c r="DK96" s="98" t="n">
        <v>0.1237264165</v>
      </c>
      <c r="DL96" s="98" t="n">
        <v>0.1228912999</v>
      </c>
      <c r="DM96" s="98" t="n">
        <v>0.1220614131</v>
      </c>
      <c r="DN96" s="98" t="n">
        <v>0.1212367295</v>
      </c>
      <c r="DO96" s="98" t="n">
        <v>0.1204172226</v>
      </c>
      <c r="DP96" s="98" t="n">
        <v>0.1196028658</v>
      </c>
      <c r="DQ96" s="98" t="n">
        <v>0.1187936324</v>
      </c>
      <c r="DR96" s="98" t="n">
        <v>0.1179894959</v>
      </c>
      <c r="DS96" s="98" t="n">
        <v>0.1171904299</v>
      </c>
      <c r="DT96" s="98" t="n">
        <v>0.1163964079</v>
      </c>
      <c r="DU96" s="98" t="n">
        <v>0.1156074034</v>
      </c>
      <c r="DV96" s="98" t="n">
        <v>0.11482339</v>
      </c>
      <c r="DW96" s="98" t="n">
        <v>0.1140443414</v>
      </c>
      <c r="DX96" s="98" t="n">
        <v>0.1132702313</v>
      </c>
      <c r="DY96" s="98" t="n">
        <v>0.1125010334</v>
      </c>
      <c r="DZ96" s="98" t="n">
        <v>0.1117367215</v>
      </c>
      <c r="EA96" s="98" t="n">
        <v>0.1109772696</v>
      </c>
      <c r="EB96" s="98" t="n">
        <v>0.1102226514</v>
      </c>
      <c r="EC96" s="98" t="n">
        <v>0.109472841</v>
      </c>
      <c r="ED96" s="98" t="n">
        <v>0.1087278124</v>
      </c>
      <c r="EE96" s="98" t="n">
        <v>0.1079875397</v>
      </c>
      <c r="EF96" s="98" t="n">
        <v>0.1072519971</v>
      </c>
      <c r="EG96" s="98" t="n">
        <v>0.1065211588</v>
      </c>
      <c r="EH96" s="98" t="n">
        <v>0.1057949991</v>
      </c>
      <c r="EI96" s="98" t="n">
        <v>0.1050734924</v>
      </c>
      <c r="EJ96" s="98" t="n">
        <v>0.1043566132</v>
      </c>
      <c r="EK96" s="98" t="n">
        <v>0.1036443358</v>
      </c>
      <c r="EL96" s="98" t="n">
        <v>0.102936635</v>
      </c>
      <c r="EM96" s="98" t="n">
        <v>0.1022334855</v>
      </c>
      <c r="EN96" s="98" t="n">
        <v>0.1015348619</v>
      </c>
      <c r="EO96" s="98" t="n">
        <v>0.100840739</v>
      </c>
      <c r="EP96" s="98" t="n">
        <v>0.1001510919</v>
      </c>
      <c r="EQ96" s="98" t="n">
        <v>0.0994658954</v>
      </c>
      <c r="ER96" s="98" t="n">
        <v>0.0987851246</v>
      </c>
      <c r="ES96" s="98" t="n">
        <v>0.0981087548</v>
      </c>
      <c r="ET96" s="98" t="n">
        <v>0.097436761</v>
      </c>
      <c r="EU96" s="98" t="n">
        <v>0.0967691187</v>
      </c>
      <c r="EV96" s="98" t="n">
        <v>0.0961058032</v>
      </c>
      <c r="EW96" s="98" t="n">
        <v>0.09544679</v>
      </c>
      <c r="EX96" s="98" t="n">
        <v>0.0947920547</v>
      </c>
      <c r="EY96" s="98" t="n">
        <v>0.094141573</v>
      </c>
      <c r="EZ96" s="98" t="n">
        <v>0.0934953205</v>
      </c>
      <c r="FA96" s="98" t="n">
        <v>0.0928532732</v>
      </c>
      <c r="FB96" s="98" t="n">
        <v>0.0922154069</v>
      </c>
      <c r="FC96" s="98" t="n">
        <v>0.0915816977</v>
      </c>
      <c r="FD96" s="98" t="n">
        <v>0.0909521216</v>
      </c>
      <c r="FE96" s="98" t="n">
        <v>0.0903266549</v>
      </c>
      <c r="FF96" s="98" t="n">
        <v>0.0897052738</v>
      </c>
      <c r="FG96" s="98" t="n">
        <v>0.0890879547</v>
      </c>
      <c r="FH96" s="98" t="n">
        <v>0.0884746741</v>
      </c>
      <c r="FI96" s="98" t="n">
        <v>0.0878654086</v>
      </c>
      <c r="FJ96" s="98" t="n">
        <v>0.0872601347</v>
      </c>
      <c r="FK96" s="98" t="n">
        <v>0.0866588292</v>
      </c>
      <c r="FL96" s="98" t="n">
        <v>0.086061469</v>
      </c>
      <c r="FM96" s="98" t="n">
        <v>0.085468031</v>
      </c>
      <c r="FN96" s="98" t="n">
        <v>0.0848784922</v>
      </c>
      <c r="FO96" s="98" t="n">
        <v>0.0842928297</v>
      </c>
      <c r="FP96" s="98" t="n">
        <v>0.0837110208</v>
      </c>
      <c r="FQ96" s="98" t="n">
        <v>0.0831330427</v>
      </c>
    </row>
    <row r="97" customFormat="false" ht="15" hidden="false" customHeight="true" outlineLevel="0" collapsed="false">
      <c r="A97" s="97" t="n">
        <v>95</v>
      </c>
      <c r="B97" s="98" t="n">
        <v>0.2983605867</v>
      </c>
      <c r="C97" s="98" t="n">
        <v>0.2968753627</v>
      </c>
      <c r="D97" s="98" t="n">
        <v>0.2794997538</v>
      </c>
      <c r="E97" s="98" t="n">
        <v>0.2708395009</v>
      </c>
      <c r="F97" s="98" t="n">
        <v>0.2662768658</v>
      </c>
      <c r="G97" s="98" t="n">
        <v>0.2636728325</v>
      </c>
      <c r="H97" s="98" t="n">
        <v>0.2620024865</v>
      </c>
      <c r="I97" s="98" t="n">
        <v>0.2607666817</v>
      </c>
      <c r="J97" s="98" t="n">
        <v>0.2597211301</v>
      </c>
      <c r="K97" s="98" t="n">
        <v>0.2587467649</v>
      </c>
      <c r="L97" s="98" t="n">
        <v>0.2577864099</v>
      </c>
      <c r="M97" s="98" t="n">
        <v>0.2568135124</v>
      </c>
      <c r="N97" s="98" t="n">
        <v>0.2558166289</v>
      </c>
      <c r="O97" s="98" t="n">
        <v>0.2547917127</v>
      </c>
      <c r="P97" s="98" t="n">
        <v>0.2537382788</v>
      </c>
      <c r="Q97" s="98" t="n">
        <v>0.2526575011</v>
      </c>
      <c r="R97" s="98" t="n">
        <v>0.2515512718</v>
      </c>
      <c r="S97" s="98" t="n">
        <v>0.25042174</v>
      </c>
      <c r="T97" s="98" t="n">
        <v>0.2492710892</v>
      </c>
      <c r="U97" s="98" t="n">
        <v>0.2481014335</v>
      </c>
      <c r="V97" s="98" t="n">
        <v>0.2469147717</v>
      </c>
      <c r="W97" s="98" t="n">
        <v>0.2457129711</v>
      </c>
      <c r="X97" s="98" t="n">
        <v>0.2444977645</v>
      </c>
      <c r="Y97" s="98" t="n">
        <v>0.2432707543</v>
      </c>
      <c r="Z97" s="98" t="n">
        <v>0.2420334192</v>
      </c>
      <c r="AA97" s="98" t="n">
        <v>0.2407871219</v>
      </c>
      <c r="AB97" s="98" t="n">
        <v>0.2395331172</v>
      </c>
      <c r="AC97" s="98" t="n">
        <v>0.2382725602</v>
      </c>
      <c r="AD97" s="98" t="n">
        <v>0.2370065135</v>
      </c>
      <c r="AE97" s="98" t="n">
        <v>0.235735954</v>
      </c>
      <c r="AF97" s="98" t="n">
        <v>0.23446178</v>
      </c>
      <c r="AG97" s="98" t="n">
        <v>0.2331848172</v>
      </c>
      <c r="AH97" s="98" t="n">
        <v>0.2319058238</v>
      </c>
      <c r="AI97" s="98" t="n">
        <v>0.2306254964</v>
      </c>
      <c r="AJ97" s="98" t="n">
        <v>0.2293444746</v>
      </c>
      <c r="AK97" s="98" t="n">
        <v>0.2280633452</v>
      </c>
      <c r="AL97" s="98" t="n">
        <v>0.2267826468</v>
      </c>
      <c r="AM97" s="98" t="n">
        <v>0.2255028733</v>
      </c>
      <c r="AN97" s="98" t="n">
        <v>0.2242244775</v>
      </c>
      <c r="AO97" s="98" t="n">
        <v>0.2229478742</v>
      </c>
      <c r="AP97" s="98" t="n">
        <v>0.2216734435</v>
      </c>
      <c r="AQ97" s="98" t="n">
        <v>0.2204015333</v>
      </c>
      <c r="AR97" s="98" t="n">
        <v>0.219132462</v>
      </c>
      <c r="AS97" s="98" t="n">
        <v>0.2178665207</v>
      </c>
      <c r="AT97" s="98" t="n">
        <v>0.2166039753</v>
      </c>
      <c r="AU97" s="98" t="n">
        <v>0.2153450691</v>
      </c>
      <c r="AV97" s="98" t="n">
        <v>0.2140900235</v>
      </c>
      <c r="AW97" s="98" t="n">
        <v>0.2128390409</v>
      </c>
      <c r="AX97" s="98" t="n">
        <v>0.2115923054</v>
      </c>
      <c r="AY97" s="98" t="n">
        <v>0.2103499847</v>
      </c>
      <c r="AZ97" s="98" t="n">
        <v>0.2091122311</v>
      </c>
      <c r="BA97" s="98" t="n">
        <v>0.207879183</v>
      </c>
      <c r="BB97" s="98" t="n">
        <v>0.2066509659</v>
      </c>
      <c r="BC97" s="98" t="n">
        <v>0.2054276933</v>
      </c>
      <c r="BD97" s="98" t="n">
        <v>0.2042094679</v>
      </c>
      <c r="BE97" s="98" t="n">
        <v>0.2029963822</v>
      </c>
      <c r="BF97" s="98" t="n">
        <v>0.2017885196</v>
      </c>
      <c r="BG97" s="98" t="n">
        <v>0.2005859548</v>
      </c>
      <c r="BH97" s="98" t="n">
        <v>0.1993887549</v>
      </c>
      <c r="BI97" s="98" t="n">
        <v>0.1981969797</v>
      </c>
      <c r="BJ97" s="98" t="n">
        <v>0.1970106822</v>
      </c>
      <c r="BK97" s="98" t="n">
        <v>0.1958299094</v>
      </c>
      <c r="BL97" s="98" t="n">
        <v>0.1946547028</v>
      </c>
      <c r="BM97" s="98" t="n">
        <v>0.1934850986</v>
      </c>
      <c r="BN97" s="98" t="n">
        <v>0.1923211283</v>
      </c>
      <c r="BO97" s="98" t="n">
        <v>0.1911628189</v>
      </c>
      <c r="BP97" s="98" t="n">
        <v>0.1900101936</v>
      </c>
      <c r="BQ97" s="98" t="n">
        <v>0.1888632717</v>
      </c>
      <c r="BR97" s="98" t="n">
        <v>0.1877220691</v>
      </c>
      <c r="BS97" s="98" t="n">
        <v>0.1865865988</v>
      </c>
      <c r="BT97" s="98" t="n">
        <v>0.1854568706</v>
      </c>
      <c r="BU97" s="98" t="n">
        <v>0.1843328917</v>
      </c>
      <c r="BV97" s="98" t="n">
        <v>0.1832146671</v>
      </c>
      <c r="BW97" s="98" t="n">
        <v>0.1821021993</v>
      </c>
      <c r="BX97" s="98" t="n">
        <v>0.1809954888</v>
      </c>
      <c r="BY97" s="98" t="n">
        <v>0.1798945342</v>
      </c>
      <c r="BZ97" s="98" t="n">
        <v>0.1787993323</v>
      </c>
      <c r="CA97" s="98" t="n">
        <v>0.1777098784</v>
      </c>
      <c r="CB97" s="98" t="n">
        <v>0.1766261663</v>
      </c>
      <c r="CC97" s="98" t="n">
        <v>0.1755481883</v>
      </c>
      <c r="CD97" s="98" t="n">
        <v>0.1744759355</v>
      </c>
      <c r="CE97" s="98" t="n">
        <v>0.173409398</v>
      </c>
      <c r="CF97" s="98" t="n">
        <v>0.1723485645</v>
      </c>
      <c r="CG97" s="98" t="n">
        <v>0.1712934231</v>
      </c>
      <c r="CH97" s="98" t="n">
        <v>0.1702439608</v>
      </c>
      <c r="CI97" s="98" t="n">
        <v>0.1692001638</v>
      </c>
      <c r="CJ97" s="98" t="n">
        <v>0.1681620174</v>
      </c>
      <c r="CK97" s="98" t="n">
        <v>0.1671295065</v>
      </c>
      <c r="CL97" s="98" t="n">
        <v>0.1661026152</v>
      </c>
      <c r="CM97" s="98" t="n">
        <v>0.1650813268</v>
      </c>
      <c r="CN97" s="98" t="n">
        <v>0.1640656244</v>
      </c>
      <c r="CO97" s="98" t="n">
        <v>0.1630554905</v>
      </c>
      <c r="CP97" s="98" t="n">
        <v>0.1620509069</v>
      </c>
      <c r="CQ97" s="98" t="n">
        <v>0.1610518554</v>
      </c>
      <c r="CR97" s="98" t="n">
        <v>0.160058317</v>
      </c>
      <c r="CS97" s="98" t="n">
        <v>0.1590702727</v>
      </c>
      <c r="CT97" s="98" t="n">
        <v>0.1580877028</v>
      </c>
      <c r="CU97" s="98" t="n">
        <v>0.1571105877</v>
      </c>
      <c r="CV97" s="98" t="n">
        <v>0.1561389072</v>
      </c>
      <c r="CW97" s="98" t="n">
        <v>0.155172641</v>
      </c>
      <c r="CX97" s="98" t="n">
        <v>0.1542117686</v>
      </c>
      <c r="CY97" s="98" t="n">
        <v>0.1532562692</v>
      </c>
      <c r="CZ97" s="98" t="n">
        <v>0.1523061219</v>
      </c>
      <c r="DA97" s="98" t="n">
        <v>0.1513613056</v>
      </c>
      <c r="DB97" s="98" t="n">
        <v>0.1504217989</v>
      </c>
      <c r="DC97" s="98" t="n">
        <v>0.1494875805</v>
      </c>
      <c r="DD97" s="98" t="n">
        <v>0.1485586288</v>
      </c>
      <c r="DE97" s="98" t="n">
        <v>0.1476349222</v>
      </c>
      <c r="DF97" s="98" t="n">
        <v>0.1467164388</v>
      </c>
      <c r="DG97" s="98" t="n">
        <v>0.1458031568</v>
      </c>
      <c r="DH97" s="98" t="n">
        <v>0.1448950543</v>
      </c>
      <c r="DI97" s="98" t="n">
        <v>0.1439921092</v>
      </c>
      <c r="DJ97" s="98" t="n">
        <v>0.1430942994</v>
      </c>
      <c r="DK97" s="98" t="n">
        <v>0.1422016028</v>
      </c>
      <c r="DL97" s="98" t="n">
        <v>0.1413139972</v>
      </c>
      <c r="DM97" s="98" t="n">
        <v>0.1404314603</v>
      </c>
      <c r="DN97" s="98" t="n">
        <v>0.1395539698</v>
      </c>
      <c r="DO97" s="98" t="n">
        <v>0.1386815034</v>
      </c>
      <c r="DP97" s="98" t="n">
        <v>0.1378140388</v>
      </c>
      <c r="DQ97" s="98" t="n">
        <v>0.1369515536</v>
      </c>
      <c r="DR97" s="98" t="n">
        <v>0.1360940254</v>
      </c>
      <c r="DS97" s="98" t="n">
        <v>0.1352414318</v>
      </c>
      <c r="DT97" s="98" t="n">
        <v>0.1343937504</v>
      </c>
      <c r="DU97" s="98" t="n">
        <v>0.1335509588</v>
      </c>
      <c r="DV97" s="98" t="n">
        <v>0.1327130346</v>
      </c>
      <c r="DW97" s="98" t="n">
        <v>0.1318799554</v>
      </c>
      <c r="DX97" s="98" t="n">
        <v>0.1310516989</v>
      </c>
      <c r="DY97" s="98" t="n">
        <v>0.1302282425</v>
      </c>
      <c r="DZ97" s="98" t="n">
        <v>0.1294095639</v>
      </c>
      <c r="EA97" s="98" t="n">
        <v>0.1285956408</v>
      </c>
      <c r="EB97" s="98" t="n">
        <v>0.1277864509</v>
      </c>
      <c r="EC97" s="98" t="n">
        <v>0.1269819718</v>
      </c>
      <c r="ED97" s="98" t="n">
        <v>0.1261821813</v>
      </c>
      <c r="EE97" s="98" t="n">
        <v>0.1253870569</v>
      </c>
      <c r="EF97" s="98" t="n">
        <v>0.1245965767</v>
      </c>
      <c r="EG97" s="98" t="n">
        <v>0.1238107182</v>
      </c>
      <c r="EH97" s="98" t="n">
        <v>0.1230294594</v>
      </c>
      <c r="EI97" s="98" t="n">
        <v>0.122252778</v>
      </c>
      <c r="EJ97" s="98" t="n">
        <v>0.1214806521</v>
      </c>
      <c r="EK97" s="98" t="n">
        <v>0.1207130594</v>
      </c>
      <c r="EL97" s="98" t="n">
        <v>0.119949978</v>
      </c>
      <c r="EM97" s="98" t="n">
        <v>0.1191913859</v>
      </c>
      <c r="EN97" s="98" t="n">
        <v>0.1184372612</v>
      </c>
      <c r="EO97" s="98" t="n">
        <v>0.1176875818</v>
      </c>
      <c r="EP97" s="98" t="n">
        <v>0.116942326</v>
      </c>
      <c r="EQ97" s="98" t="n">
        <v>0.1162014719</v>
      </c>
      <c r="ER97" s="98" t="n">
        <v>0.1154649977</v>
      </c>
      <c r="ES97" s="98" t="n">
        <v>0.1147328818</v>
      </c>
      <c r="ET97" s="98" t="n">
        <v>0.1140051024</v>
      </c>
      <c r="EU97" s="98" t="n">
        <v>0.1132816379</v>
      </c>
      <c r="EV97" s="98" t="n">
        <v>0.1125624667</v>
      </c>
      <c r="EW97" s="98" t="n">
        <v>0.1118475674</v>
      </c>
      <c r="EX97" s="98" t="n">
        <v>0.1111369183</v>
      </c>
      <c r="EY97" s="98" t="n">
        <v>0.1104304982</v>
      </c>
      <c r="EZ97" s="98" t="n">
        <v>0.1097282856</v>
      </c>
      <c r="FA97" s="98" t="n">
        <v>0.1090302592</v>
      </c>
      <c r="FB97" s="98" t="n">
        <v>0.1083363977</v>
      </c>
      <c r="FC97" s="98" t="n">
        <v>0.10764668</v>
      </c>
      <c r="FD97" s="98" t="n">
        <v>0.106961085</v>
      </c>
      <c r="FE97" s="98" t="n">
        <v>0.1062795914</v>
      </c>
      <c r="FF97" s="98" t="n">
        <v>0.1056021784</v>
      </c>
      <c r="FG97" s="98" t="n">
        <v>0.1049288249</v>
      </c>
      <c r="FH97" s="98" t="n">
        <v>0.10425951</v>
      </c>
      <c r="FI97" s="98" t="n">
        <v>0.1035942128</v>
      </c>
      <c r="FJ97" s="98" t="n">
        <v>0.1029329127</v>
      </c>
      <c r="FK97" s="98" t="n">
        <v>0.1022755888</v>
      </c>
      <c r="FL97" s="98" t="n">
        <v>0.1016222205</v>
      </c>
      <c r="FM97" s="98" t="n">
        <v>0.1009727873</v>
      </c>
      <c r="FN97" s="98" t="n">
        <v>0.1003272685</v>
      </c>
      <c r="FO97" s="98" t="n">
        <v>0.0996856436</v>
      </c>
      <c r="FP97" s="98" t="n">
        <v>0.0990478924</v>
      </c>
      <c r="FQ97" s="98" t="n">
        <v>0.0984139944</v>
      </c>
    </row>
    <row r="98" customFormat="false" ht="15" hidden="false" customHeight="true" outlineLevel="0" collapsed="false">
      <c r="A98" s="97" t="n">
        <v>96</v>
      </c>
      <c r="B98" s="98" t="n">
        <v>0.3218392374</v>
      </c>
      <c r="C98" s="98" t="n">
        <v>0.3203874411</v>
      </c>
      <c r="D98" s="98" t="n">
        <v>0.3020653514</v>
      </c>
      <c r="E98" s="98" t="n">
        <v>0.2929695907</v>
      </c>
      <c r="F98" s="98" t="n">
        <v>0.2882234094</v>
      </c>
      <c r="G98" s="98" t="n">
        <v>0.2855590391</v>
      </c>
      <c r="H98" s="98" t="n">
        <v>0.2838875886</v>
      </c>
      <c r="I98" s="98" t="n">
        <v>0.2826780862</v>
      </c>
      <c r="J98" s="98" t="n">
        <v>0.2816704401</v>
      </c>
      <c r="K98" s="98" t="n">
        <v>0.2807377858</v>
      </c>
      <c r="L98" s="98" t="n">
        <v>0.2798191528</v>
      </c>
      <c r="M98" s="98" t="n">
        <v>0.278886195</v>
      </c>
      <c r="N98" s="98" t="n">
        <v>0.2779266723</v>
      </c>
      <c r="O98" s="98" t="n">
        <v>0.2769362343</v>
      </c>
      <c r="P98" s="98" t="n">
        <v>0.2759143334</v>
      </c>
      <c r="Q98" s="98" t="n">
        <v>0.2748621961</v>
      </c>
      <c r="R98" s="98" t="n">
        <v>0.2737818186</v>
      </c>
      <c r="S98" s="98" t="n">
        <v>0.2726754752</v>
      </c>
      <c r="T98" s="98" t="n">
        <v>0.2715454799</v>
      </c>
      <c r="U98" s="98" t="n">
        <v>0.2703940755</v>
      </c>
      <c r="V98" s="98" t="n">
        <v>0.2692233841</v>
      </c>
      <c r="W98" s="98" t="n">
        <v>0.2680353899</v>
      </c>
      <c r="X98" s="98" t="n">
        <v>0.2668319355</v>
      </c>
      <c r="Y98" s="98" t="n">
        <v>0.2656147262</v>
      </c>
      <c r="Z98" s="98" t="n">
        <v>0.2643853367</v>
      </c>
      <c r="AA98" s="98" t="n">
        <v>0.2631452194</v>
      </c>
      <c r="AB98" s="98" t="n">
        <v>0.2618957131</v>
      </c>
      <c r="AC98" s="98" t="n">
        <v>0.260638051</v>
      </c>
      <c r="AD98" s="98" t="n">
        <v>0.2593733687</v>
      </c>
      <c r="AE98" s="98" t="n">
        <v>0.2581027115</v>
      </c>
      <c r="AF98" s="98" t="n">
        <v>0.2568270413</v>
      </c>
      <c r="AG98" s="98" t="n">
        <v>0.2555472434</v>
      </c>
      <c r="AH98" s="98" t="n">
        <v>0.2542641317</v>
      </c>
      <c r="AI98" s="98" t="n">
        <v>0.2529784549</v>
      </c>
      <c r="AJ98" s="98" t="n">
        <v>0.2516909012</v>
      </c>
      <c r="AK98" s="98" t="n">
        <v>0.2504021032</v>
      </c>
      <c r="AL98" s="98" t="n">
        <v>0.2491126422</v>
      </c>
      <c r="AM98" s="98" t="n">
        <v>0.2478230521</v>
      </c>
      <c r="AN98" s="98" t="n">
        <v>0.2465338233</v>
      </c>
      <c r="AO98" s="98" t="n">
        <v>0.2452454058</v>
      </c>
      <c r="AP98" s="98" t="n">
        <v>0.2439582129</v>
      </c>
      <c r="AQ98" s="98" t="n">
        <v>0.2426726235</v>
      </c>
      <c r="AR98" s="98" t="n">
        <v>0.2413889854</v>
      </c>
      <c r="AS98" s="98" t="n">
        <v>0.2401076171</v>
      </c>
      <c r="AT98" s="98" t="n">
        <v>0.2388288106</v>
      </c>
      <c r="AU98" s="98" t="n">
        <v>0.2375528334</v>
      </c>
      <c r="AV98" s="98" t="n">
        <v>0.2362799304</v>
      </c>
      <c r="AW98" s="98" t="n">
        <v>0.2350103255</v>
      </c>
      <c r="AX98" s="98" t="n">
        <v>0.2337442235</v>
      </c>
      <c r="AY98" s="98" t="n">
        <v>0.2324818117</v>
      </c>
      <c r="AZ98" s="98" t="n">
        <v>0.2312232608</v>
      </c>
      <c r="BA98" s="98" t="n">
        <v>0.2299687269</v>
      </c>
      <c r="BB98" s="98" t="n">
        <v>0.228718352</v>
      </c>
      <c r="BC98" s="98" t="n">
        <v>0.2274722656</v>
      </c>
      <c r="BD98" s="98" t="n">
        <v>0.2262305854</v>
      </c>
      <c r="BE98" s="98" t="n">
        <v>0.2249934183</v>
      </c>
      <c r="BF98" s="98" t="n">
        <v>0.2237608615</v>
      </c>
      <c r="BG98" s="98" t="n">
        <v>0.2225330029</v>
      </c>
      <c r="BH98" s="98" t="n">
        <v>0.221309922</v>
      </c>
      <c r="BI98" s="98" t="n">
        <v>0.2200916906</v>
      </c>
      <c r="BJ98" s="98" t="n">
        <v>0.2188783734</v>
      </c>
      <c r="BK98" s="98" t="n">
        <v>0.2176700284</v>
      </c>
      <c r="BL98" s="98" t="n">
        <v>0.2164667077</v>
      </c>
      <c r="BM98" s="98" t="n">
        <v>0.2152684579</v>
      </c>
      <c r="BN98" s="98" t="n">
        <v>0.2140753202</v>
      </c>
      <c r="BO98" s="98" t="n">
        <v>0.2128873314</v>
      </c>
      <c r="BP98" s="98" t="n">
        <v>0.2117045237</v>
      </c>
      <c r="BQ98" s="98" t="n">
        <v>0.2105269255</v>
      </c>
      <c r="BR98" s="98" t="n">
        <v>0.2093545614</v>
      </c>
      <c r="BS98" s="98" t="n">
        <v>0.2081874525</v>
      </c>
      <c r="BT98" s="98" t="n">
        <v>0.2070256171</v>
      </c>
      <c r="BU98" s="98" t="n">
        <v>0.2058690702</v>
      </c>
      <c r="BV98" s="98" t="n">
        <v>0.2047178244</v>
      </c>
      <c r="BW98" s="98" t="n">
        <v>0.2035718899</v>
      </c>
      <c r="BX98" s="98" t="n">
        <v>0.2024312744</v>
      </c>
      <c r="BY98" s="98" t="n">
        <v>0.2012959838</v>
      </c>
      <c r="BZ98" s="98" t="n">
        <v>0.2001660219</v>
      </c>
      <c r="CA98" s="98" t="n">
        <v>0.1990413907</v>
      </c>
      <c r="CB98" s="98" t="n">
        <v>0.1979220908</v>
      </c>
      <c r="CC98" s="98" t="n">
        <v>0.196808121</v>
      </c>
      <c r="CD98" s="98" t="n">
        <v>0.195699479</v>
      </c>
      <c r="CE98" s="98" t="n">
        <v>0.194596161</v>
      </c>
      <c r="CF98" s="98" t="n">
        <v>0.1934981621</v>
      </c>
      <c r="CG98" s="98" t="n">
        <v>0.1924054765</v>
      </c>
      <c r="CH98" s="98" t="n">
        <v>0.191318097</v>
      </c>
      <c r="CI98" s="98" t="n">
        <v>0.1902360159</v>
      </c>
      <c r="CJ98" s="98" t="n">
        <v>0.1891592243</v>
      </c>
      <c r="CK98" s="98" t="n">
        <v>0.1880877127</v>
      </c>
      <c r="CL98" s="98" t="n">
        <v>0.1870214708</v>
      </c>
      <c r="CM98" s="98" t="n">
        <v>0.1859604878</v>
      </c>
      <c r="CN98" s="98" t="n">
        <v>0.184904752</v>
      </c>
      <c r="CO98" s="98" t="n">
        <v>0.1838542514</v>
      </c>
      <c r="CP98" s="98" t="n">
        <v>0.1828089732</v>
      </c>
      <c r="CQ98" s="98" t="n">
        <v>0.1817689043</v>
      </c>
      <c r="CR98" s="98" t="n">
        <v>0.1807340312</v>
      </c>
      <c r="CS98" s="98" t="n">
        <v>0.1797043398</v>
      </c>
      <c r="CT98" s="98" t="n">
        <v>0.1786798157</v>
      </c>
      <c r="CU98" s="98" t="n">
        <v>0.1776604443</v>
      </c>
      <c r="CV98" s="98" t="n">
        <v>0.1766462103</v>
      </c>
      <c r="CW98" s="98" t="n">
        <v>0.1756370985</v>
      </c>
      <c r="CX98" s="98" t="n">
        <v>0.1746330932</v>
      </c>
      <c r="CY98" s="98" t="n">
        <v>0.1736341784</v>
      </c>
      <c r="CZ98" s="98" t="n">
        <v>0.172640338</v>
      </c>
      <c r="DA98" s="98" t="n">
        <v>0.1716515557</v>
      </c>
      <c r="DB98" s="98" t="n">
        <v>0.1706678148</v>
      </c>
      <c r="DC98" s="98" t="n">
        <v>0.1696890986</v>
      </c>
      <c r="DD98" s="98" t="n">
        <v>0.1687153902</v>
      </c>
      <c r="DE98" s="98" t="n">
        <v>0.1677466725</v>
      </c>
      <c r="DF98" s="98" t="n">
        <v>0.1667829281</v>
      </c>
      <c r="DG98" s="98" t="n">
        <v>0.1658241398</v>
      </c>
      <c r="DH98" s="98" t="n">
        <v>0.16487029</v>
      </c>
      <c r="DI98" s="98" t="n">
        <v>0.1639213611</v>
      </c>
      <c r="DJ98" s="98" t="n">
        <v>0.1629773354</v>
      </c>
      <c r="DK98" s="98" t="n">
        <v>0.1620381951</v>
      </c>
      <c r="DL98" s="98" t="n">
        <v>0.1611039222</v>
      </c>
      <c r="DM98" s="98" t="n">
        <v>0.1601744988</v>
      </c>
      <c r="DN98" s="98" t="n">
        <v>0.1592499067</v>
      </c>
      <c r="DO98" s="98" t="n">
        <v>0.1583301279</v>
      </c>
      <c r="DP98" s="98" t="n">
        <v>0.1574151442</v>
      </c>
      <c r="DQ98" s="98" t="n">
        <v>0.1565049372</v>
      </c>
      <c r="DR98" s="98" t="n">
        <v>0.1555994887</v>
      </c>
      <c r="DS98" s="98" t="n">
        <v>0.1546987803</v>
      </c>
      <c r="DT98" s="98" t="n">
        <v>0.1538027936</v>
      </c>
      <c r="DU98" s="98" t="n">
        <v>0.1529115103</v>
      </c>
      <c r="DV98" s="98" t="n">
        <v>0.1520249117</v>
      </c>
      <c r="DW98" s="98" t="n">
        <v>0.1511429795</v>
      </c>
      <c r="DX98" s="98" t="n">
        <v>0.1502656951</v>
      </c>
      <c r="DY98" s="98" t="n">
        <v>0.14939304</v>
      </c>
      <c r="DZ98" s="98" t="n">
        <v>0.1485249955</v>
      </c>
      <c r="EA98" s="98" t="n">
        <v>0.1476615431</v>
      </c>
      <c r="EB98" s="98" t="n">
        <v>0.1468026643</v>
      </c>
      <c r="EC98" s="98" t="n">
        <v>0.1459483403</v>
      </c>
      <c r="ED98" s="98" t="n">
        <v>0.1450985527</v>
      </c>
      <c r="EE98" s="98" t="n">
        <v>0.1442532827</v>
      </c>
      <c r="EF98" s="98" t="n">
        <v>0.1434125117</v>
      </c>
      <c r="EG98" s="98" t="n">
        <v>0.1425762212</v>
      </c>
      <c r="EH98" s="98" t="n">
        <v>0.1417443924</v>
      </c>
      <c r="EI98" s="98" t="n">
        <v>0.1409170068</v>
      </c>
      <c r="EJ98" s="98" t="n">
        <v>0.1400940458</v>
      </c>
      <c r="EK98" s="98" t="n">
        <v>0.1392754906</v>
      </c>
      <c r="EL98" s="98" t="n">
        <v>0.1384613228</v>
      </c>
      <c r="EM98" s="98" t="n">
        <v>0.1376515237</v>
      </c>
      <c r="EN98" s="98" t="n">
        <v>0.1368460747</v>
      </c>
      <c r="EO98" s="98" t="n">
        <v>0.1360449573</v>
      </c>
      <c r="EP98" s="98" t="n">
        <v>0.1352481529</v>
      </c>
      <c r="EQ98" s="98" t="n">
        <v>0.1344556429</v>
      </c>
      <c r="ER98" s="98" t="n">
        <v>0.1336674088</v>
      </c>
      <c r="ES98" s="98" t="n">
        <v>0.1328834321</v>
      </c>
      <c r="ET98" s="98" t="n">
        <v>0.1321036944</v>
      </c>
      <c r="EU98" s="98" t="n">
        <v>0.1313281771</v>
      </c>
      <c r="EV98" s="98" t="n">
        <v>0.1305568617</v>
      </c>
      <c r="EW98" s="98" t="n">
        <v>0.12978973</v>
      </c>
      <c r="EX98" s="98" t="n">
        <v>0.1290267633</v>
      </c>
      <c r="EY98" s="98" t="n">
        <v>0.1282679435</v>
      </c>
      <c r="EZ98" s="98" t="n">
        <v>0.127513252</v>
      </c>
      <c r="FA98" s="98" t="n">
        <v>0.1267626707</v>
      </c>
      <c r="FB98" s="98" t="n">
        <v>0.1260161811</v>
      </c>
      <c r="FC98" s="98" t="n">
        <v>0.125273765</v>
      </c>
      <c r="FD98" s="98" t="n">
        <v>0.1245354042</v>
      </c>
      <c r="FE98" s="98" t="n">
        <v>0.1238010804</v>
      </c>
      <c r="FF98" s="98" t="n">
        <v>0.1230707755</v>
      </c>
      <c r="FG98" s="98" t="n">
        <v>0.1223444713</v>
      </c>
      <c r="FH98" s="98" t="n">
        <v>0.1216221496</v>
      </c>
      <c r="FI98" s="98" t="n">
        <v>0.1209037924</v>
      </c>
      <c r="FJ98" s="98" t="n">
        <v>0.1201893817</v>
      </c>
      <c r="FK98" s="98" t="n">
        <v>0.1194788994</v>
      </c>
      <c r="FL98" s="98" t="n">
        <v>0.1187723275</v>
      </c>
      <c r="FM98" s="98" t="n">
        <v>0.1180696481</v>
      </c>
      <c r="FN98" s="98" t="n">
        <v>0.1173708433</v>
      </c>
      <c r="FO98" s="98" t="n">
        <v>0.1166758951</v>
      </c>
      <c r="FP98" s="98" t="n">
        <v>0.1159847858</v>
      </c>
      <c r="FQ98" s="98" t="n">
        <v>0.1152974975</v>
      </c>
    </row>
    <row r="99" customFormat="false" ht="15" hidden="false" customHeight="true" outlineLevel="0" collapsed="false">
      <c r="A99" s="97" t="n">
        <v>97</v>
      </c>
      <c r="B99" s="98" t="n">
        <v>0.3455382547</v>
      </c>
      <c r="C99" s="98" t="n">
        <v>0.3441237419</v>
      </c>
      <c r="D99" s="98" t="n">
        <v>0.3249004868</v>
      </c>
      <c r="E99" s="98" t="n">
        <v>0.3153904885</v>
      </c>
      <c r="F99" s="98" t="n">
        <v>0.3104725074</v>
      </c>
      <c r="G99" s="98" t="n">
        <v>0.307755524</v>
      </c>
      <c r="H99" s="98" t="n">
        <v>0.3060890102</v>
      </c>
      <c r="I99" s="98" t="n">
        <v>0.3049112334</v>
      </c>
      <c r="J99" s="98" t="n">
        <v>0.3039467954</v>
      </c>
      <c r="K99" s="98" t="n">
        <v>0.3030612649</v>
      </c>
      <c r="L99" s="98" t="n">
        <v>0.30218998</v>
      </c>
      <c r="M99" s="98" t="n">
        <v>0.3013028409</v>
      </c>
      <c r="N99" s="98" t="n">
        <v>0.3003868199</v>
      </c>
      <c r="O99" s="98" t="n">
        <v>0.2994372575</v>
      </c>
      <c r="P99" s="98" t="n">
        <v>0.2984535318</v>
      </c>
      <c r="Q99" s="98" t="n">
        <v>0.2974369066</v>
      </c>
      <c r="R99" s="98" t="n">
        <v>0.2963894671</v>
      </c>
      <c r="S99" s="98" t="n">
        <v>0.2953135974</v>
      </c>
      <c r="T99" s="98" t="n">
        <v>0.294211727</v>
      </c>
      <c r="U99" s="98" t="n">
        <v>0.2930862135</v>
      </c>
      <c r="V99" s="98" t="n">
        <v>0.2919392892</v>
      </c>
      <c r="W99" s="98" t="n">
        <v>0.2907730429</v>
      </c>
      <c r="X99" s="98" t="n">
        <v>0.2895894154</v>
      </c>
      <c r="Y99" s="98" t="n">
        <v>0.288390204</v>
      </c>
      <c r="Z99" s="98" t="n">
        <v>0.2871770696</v>
      </c>
      <c r="AA99" s="98" t="n">
        <v>0.2859515451</v>
      </c>
      <c r="AB99" s="98" t="n">
        <v>0.2847150442</v>
      </c>
      <c r="AC99" s="98" t="n">
        <v>0.2834688704</v>
      </c>
      <c r="AD99" s="98" t="n">
        <v>0.2822142246</v>
      </c>
      <c r="AE99" s="98" t="n">
        <v>0.2809522135</v>
      </c>
      <c r="AF99" s="98" t="n">
        <v>0.2796838561</v>
      </c>
      <c r="AG99" s="98" t="n">
        <v>0.2784100911</v>
      </c>
      <c r="AH99" s="98" t="n">
        <v>0.2771317823</v>
      </c>
      <c r="AI99" s="98" t="n">
        <v>0.2758497252</v>
      </c>
      <c r="AJ99" s="98" t="n">
        <v>0.2745646519</v>
      </c>
      <c r="AK99" s="98" t="n">
        <v>0.2732772358</v>
      </c>
      <c r="AL99" s="98" t="n">
        <v>0.2719880966</v>
      </c>
      <c r="AM99" s="98" t="n">
        <v>0.2706978041</v>
      </c>
      <c r="AN99" s="98" t="n">
        <v>0.2694068826</v>
      </c>
      <c r="AO99" s="98" t="n">
        <v>0.2681158138</v>
      </c>
      <c r="AP99" s="98" t="n">
        <v>0.2668250406</v>
      </c>
      <c r="AQ99" s="98" t="n">
        <v>0.26553497</v>
      </c>
      <c r="AR99" s="98" t="n">
        <v>0.2642459759</v>
      </c>
      <c r="AS99" s="98" t="n">
        <v>0.2629584018</v>
      </c>
      <c r="AT99" s="98" t="n">
        <v>0.261672563</v>
      </c>
      <c r="AU99" s="98" t="n">
        <v>0.2603887489</v>
      </c>
      <c r="AV99" s="98" t="n">
        <v>0.259107225</v>
      </c>
      <c r="AW99" s="98" t="n">
        <v>0.2578282351</v>
      </c>
      <c r="AX99" s="98" t="n">
        <v>0.2565520025</v>
      </c>
      <c r="AY99" s="98" t="n">
        <v>0.2552787319</v>
      </c>
      <c r="AZ99" s="98" t="n">
        <v>0.2540086108</v>
      </c>
      <c r="BA99" s="98" t="n">
        <v>0.2527418109</v>
      </c>
      <c r="BB99" s="98" t="n">
        <v>0.2514784894</v>
      </c>
      <c r="BC99" s="98" t="n">
        <v>0.2502187898</v>
      </c>
      <c r="BD99" s="98" t="n">
        <v>0.2489628436</v>
      </c>
      <c r="BE99" s="98" t="n">
        <v>0.2477107705</v>
      </c>
      <c r="BF99" s="98" t="n">
        <v>0.2464626801</v>
      </c>
      <c r="BG99" s="98" t="n">
        <v>0.245218672</v>
      </c>
      <c r="BH99" s="98" t="n">
        <v>0.243978837</v>
      </c>
      <c r="BI99" s="98" t="n">
        <v>0.2427432578</v>
      </c>
      <c r="BJ99" s="98" t="n">
        <v>0.2415120093</v>
      </c>
      <c r="BK99" s="98" t="n">
        <v>0.2402851596</v>
      </c>
      <c r="BL99" s="98" t="n">
        <v>0.2390627703</v>
      </c>
      <c r="BM99" s="98" t="n">
        <v>0.2378448972</v>
      </c>
      <c r="BN99" s="98" t="n">
        <v>0.2366315906</v>
      </c>
      <c r="BO99" s="98" t="n">
        <v>0.2354228955</v>
      </c>
      <c r="BP99" s="98" t="n">
        <v>0.2342188527</v>
      </c>
      <c r="BQ99" s="98" t="n">
        <v>0.2330194985</v>
      </c>
      <c r="BR99" s="98" t="n">
        <v>0.2318248652</v>
      </c>
      <c r="BS99" s="98" t="n">
        <v>0.2306349817</v>
      </c>
      <c r="BT99" s="98" t="n">
        <v>0.2294498733</v>
      </c>
      <c r="BU99" s="98" t="n">
        <v>0.2282695624</v>
      </c>
      <c r="BV99" s="98" t="n">
        <v>0.2270940685</v>
      </c>
      <c r="BW99" s="98" t="n">
        <v>0.2259234084</v>
      </c>
      <c r="BX99" s="98" t="n">
        <v>0.2247575967</v>
      </c>
      <c r="BY99" s="98" t="n">
        <v>0.2235966454</v>
      </c>
      <c r="BZ99" s="98" t="n">
        <v>0.2224405649</v>
      </c>
      <c r="CA99" s="98" t="n">
        <v>0.2212893633</v>
      </c>
      <c r="CB99" s="98" t="n">
        <v>0.2201430471</v>
      </c>
      <c r="CC99" s="98" t="n">
        <v>0.2190016212</v>
      </c>
      <c r="CD99" s="98" t="n">
        <v>0.2178650891</v>
      </c>
      <c r="CE99" s="98" t="n">
        <v>0.2167334527</v>
      </c>
      <c r="CF99" s="98" t="n">
        <v>0.2156067127</v>
      </c>
      <c r="CG99" s="98" t="n">
        <v>0.2144848688</v>
      </c>
      <c r="CH99" s="98" t="n">
        <v>0.2133679193</v>
      </c>
      <c r="CI99" s="98" t="n">
        <v>0.2122558618</v>
      </c>
      <c r="CJ99" s="98" t="n">
        <v>0.2111486927</v>
      </c>
      <c r="CK99" s="98" t="n">
        <v>0.2100464078</v>
      </c>
      <c r="CL99" s="98" t="n">
        <v>0.2089490018</v>
      </c>
      <c r="CM99" s="98" t="n">
        <v>0.2078564691</v>
      </c>
      <c r="CN99" s="98" t="n">
        <v>0.2067688029</v>
      </c>
      <c r="CO99" s="98" t="n">
        <v>0.2056859962</v>
      </c>
      <c r="CP99" s="98" t="n">
        <v>0.2046080411</v>
      </c>
      <c r="CQ99" s="98" t="n">
        <v>0.2035349294</v>
      </c>
      <c r="CR99" s="98" t="n">
        <v>0.2024666522</v>
      </c>
      <c r="CS99" s="98" t="n">
        <v>0.2014032003</v>
      </c>
      <c r="CT99" s="98" t="n">
        <v>0.200344564</v>
      </c>
      <c r="CU99" s="98" t="n">
        <v>0.1992907332</v>
      </c>
      <c r="CV99" s="98" t="n">
        <v>0.1982416974</v>
      </c>
      <c r="CW99" s="98" t="n">
        <v>0.1971974458</v>
      </c>
      <c r="CX99" s="98" t="n">
        <v>0.1961579673</v>
      </c>
      <c r="CY99" s="98" t="n">
        <v>0.1951232503</v>
      </c>
      <c r="CZ99" s="98" t="n">
        <v>0.1940932833</v>
      </c>
      <c r="DA99" s="98" t="n">
        <v>0.1930680541</v>
      </c>
      <c r="DB99" s="98" t="n">
        <v>0.1920475507</v>
      </c>
      <c r="DC99" s="98" t="n">
        <v>0.1910317606</v>
      </c>
      <c r="DD99" s="98" t="n">
        <v>0.1900206711</v>
      </c>
      <c r="DE99" s="98" t="n">
        <v>0.1890142695</v>
      </c>
      <c r="DF99" s="98" t="n">
        <v>0.1880125426</v>
      </c>
      <c r="DG99" s="98" t="n">
        <v>0.1870154773</v>
      </c>
      <c r="DH99" s="98" t="n">
        <v>0.1860230603</v>
      </c>
      <c r="DI99" s="98" t="n">
        <v>0.1850352781</v>
      </c>
      <c r="DJ99" s="98" t="n">
        <v>0.1840521171</v>
      </c>
      <c r="DK99" s="98" t="n">
        <v>0.1830735635</v>
      </c>
      <c r="DL99" s="98" t="n">
        <v>0.1820996034</v>
      </c>
      <c r="DM99" s="98" t="n">
        <v>0.1811302229</v>
      </c>
      <c r="DN99" s="98" t="n">
        <v>0.1801654079</v>
      </c>
      <c r="DO99" s="98" t="n">
        <v>0.1792051442</v>
      </c>
      <c r="DP99" s="98" t="n">
        <v>0.1782494175</v>
      </c>
      <c r="DQ99" s="98" t="n">
        <v>0.1772982135</v>
      </c>
      <c r="DR99" s="98" t="n">
        <v>0.1763515178</v>
      </c>
      <c r="DS99" s="98" t="n">
        <v>0.1754093159</v>
      </c>
      <c r="DT99" s="98" t="n">
        <v>0.1744715931</v>
      </c>
      <c r="DU99" s="98" t="n">
        <v>0.1735383349</v>
      </c>
      <c r="DV99" s="98" t="n">
        <v>0.1726095265</v>
      </c>
      <c r="DW99" s="98" t="n">
        <v>0.1716851532</v>
      </c>
      <c r="DX99" s="98" t="n">
        <v>0.1707652002</v>
      </c>
      <c r="DY99" s="98" t="n">
        <v>0.1698496527</v>
      </c>
      <c r="DZ99" s="98" t="n">
        <v>0.1689384956</v>
      </c>
      <c r="EA99" s="98" t="n">
        <v>0.1680317142</v>
      </c>
      <c r="EB99" s="98" t="n">
        <v>0.1671292933</v>
      </c>
      <c r="EC99" s="98" t="n">
        <v>0.1662312181</v>
      </c>
      <c r="ED99" s="98" t="n">
        <v>0.1653374733</v>
      </c>
      <c r="EE99" s="98" t="n">
        <v>0.1644480441</v>
      </c>
      <c r="EF99" s="98" t="n">
        <v>0.1635629151</v>
      </c>
      <c r="EG99" s="98" t="n">
        <v>0.1626820714</v>
      </c>
      <c r="EH99" s="98" t="n">
        <v>0.1618054977</v>
      </c>
      <c r="EI99" s="98" t="n">
        <v>0.1609331789</v>
      </c>
      <c r="EJ99" s="98" t="n">
        <v>0.1600650997</v>
      </c>
      <c r="EK99" s="98" t="n">
        <v>0.1592012449</v>
      </c>
      <c r="EL99" s="98" t="n">
        <v>0.1583415993</v>
      </c>
      <c r="EM99" s="98" t="n">
        <v>0.1574861477</v>
      </c>
      <c r="EN99" s="98" t="n">
        <v>0.1566348746</v>
      </c>
      <c r="EO99" s="98" t="n">
        <v>0.155787765</v>
      </c>
      <c r="EP99" s="98" t="n">
        <v>0.1549448034</v>
      </c>
      <c r="EQ99" s="98" t="n">
        <v>0.1541059746</v>
      </c>
      <c r="ER99" s="98" t="n">
        <v>0.1532712632</v>
      </c>
      <c r="ES99" s="98" t="n">
        <v>0.1524406539</v>
      </c>
      <c r="ET99" s="98" t="n">
        <v>0.1516141315</v>
      </c>
      <c r="EU99" s="98" t="n">
        <v>0.1507916806</v>
      </c>
      <c r="EV99" s="98" t="n">
        <v>0.1499732858</v>
      </c>
      <c r="EW99" s="98" t="n">
        <v>0.1491589319</v>
      </c>
      <c r="EX99" s="98" t="n">
        <v>0.1483486034</v>
      </c>
      <c r="EY99" s="98" t="n">
        <v>0.1475422851</v>
      </c>
      <c r="EZ99" s="98" t="n">
        <v>0.1467399617</v>
      </c>
      <c r="FA99" s="98" t="n">
        <v>0.1459416177</v>
      </c>
      <c r="FB99" s="98" t="n">
        <v>0.145147238</v>
      </c>
      <c r="FC99" s="98" t="n">
        <v>0.1443568071</v>
      </c>
      <c r="FD99" s="98" t="n">
        <v>0.1435703097</v>
      </c>
      <c r="FE99" s="98" t="n">
        <v>0.1427877306</v>
      </c>
      <c r="FF99" s="98" t="n">
        <v>0.1420090545</v>
      </c>
      <c r="FG99" s="98" t="n">
        <v>0.141234266</v>
      </c>
      <c r="FH99" s="98" t="n">
        <v>0.1404633499</v>
      </c>
      <c r="FI99" s="98" t="n">
        <v>0.1396962908</v>
      </c>
      <c r="FJ99" s="98" t="n">
        <v>0.1389330736</v>
      </c>
      <c r="FK99" s="98" t="n">
        <v>0.138173683</v>
      </c>
      <c r="FL99" s="98" t="n">
        <v>0.1374181038</v>
      </c>
      <c r="FM99" s="98" t="n">
        <v>0.1366663206</v>
      </c>
      <c r="FN99" s="98" t="n">
        <v>0.1359183184</v>
      </c>
      <c r="FO99" s="98" t="n">
        <v>0.1351740819</v>
      </c>
      <c r="FP99" s="98" t="n">
        <v>0.1344335959</v>
      </c>
      <c r="FQ99" s="98" t="n">
        <v>0.1336968453</v>
      </c>
    </row>
    <row r="100" customFormat="false" ht="15" hidden="false" customHeight="true" outlineLevel="0" collapsed="false">
      <c r="A100" s="97" t="n">
        <v>98</v>
      </c>
      <c r="B100" s="98" t="n">
        <v>0.3692284391</v>
      </c>
      <c r="C100" s="98" t="n">
        <v>0.3678530759</v>
      </c>
      <c r="D100" s="98" t="n">
        <v>0.3477839398</v>
      </c>
      <c r="E100" s="98" t="n">
        <v>0.3378849108</v>
      </c>
      <c r="F100" s="98" t="n">
        <v>0.3328078738</v>
      </c>
      <c r="G100" s="98" t="n">
        <v>0.3300455881</v>
      </c>
      <c r="H100" s="98" t="n">
        <v>0.3283889873</v>
      </c>
      <c r="I100" s="98" t="n">
        <v>0.3272470181</v>
      </c>
      <c r="J100" s="98" t="n">
        <v>0.3263296596</v>
      </c>
      <c r="K100" s="98" t="n">
        <v>0.3254952359</v>
      </c>
      <c r="L100" s="98" t="n">
        <v>0.3246755391</v>
      </c>
      <c r="M100" s="98" t="n">
        <v>0.3238387747</v>
      </c>
      <c r="N100" s="98" t="n">
        <v>0.3229711436</v>
      </c>
      <c r="O100" s="98" t="n">
        <v>0.3220676736</v>
      </c>
      <c r="P100" s="98" t="n">
        <v>0.3211276548</v>
      </c>
      <c r="Q100" s="98" t="n">
        <v>0.3201523713</v>
      </c>
      <c r="R100" s="98" t="n">
        <v>0.3191439784</v>
      </c>
      <c r="S100" s="98" t="n">
        <v>0.3181049511</v>
      </c>
      <c r="T100" s="98" t="n">
        <v>0.3170378171</v>
      </c>
      <c r="U100" s="98" t="n">
        <v>0.3159450312</v>
      </c>
      <c r="V100" s="98" t="n">
        <v>0.3148289201</v>
      </c>
      <c r="W100" s="98" t="n">
        <v>0.3136916619</v>
      </c>
      <c r="X100" s="98" t="n">
        <v>0.3125352818</v>
      </c>
      <c r="Y100" s="98" t="n">
        <v>0.3113616559</v>
      </c>
      <c r="Z100" s="98" t="n">
        <v>0.3101725191</v>
      </c>
      <c r="AA100" s="98" t="n">
        <v>0.3089694731</v>
      </c>
      <c r="AB100" s="98" t="n">
        <v>0.3077539965</v>
      </c>
      <c r="AC100" s="98" t="n">
        <v>0.3065274526</v>
      </c>
      <c r="AD100" s="98" t="n">
        <v>0.305291099</v>
      </c>
      <c r="AE100" s="98" t="n">
        <v>0.3040460947</v>
      </c>
      <c r="AF100" s="98" t="n">
        <v>0.302793508</v>
      </c>
      <c r="AG100" s="98" t="n">
        <v>0.3015343235</v>
      </c>
      <c r="AH100" s="98" t="n">
        <v>0.3002694482</v>
      </c>
      <c r="AI100" s="98" t="n">
        <v>0.2989997178</v>
      </c>
      <c r="AJ100" s="98" t="n">
        <v>0.297725902</v>
      </c>
      <c r="AK100" s="98" t="n">
        <v>0.2964487097</v>
      </c>
      <c r="AL100" s="98" t="n">
        <v>0.2951687936</v>
      </c>
      <c r="AM100" s="98" t="n">
        <v>0.2938867547</v>
      </c>
      <c r="AN100" s="98" t="n">
        <v>0.2926031461</v>
      </c>
      <c r="AO100" s="98" t="n">
        <v>0.2913184773</v>
      </c>
      <c r="AP100" s="98" t="n">
        <v>0.2900332167</v>
      </c>
      <c r="AQ100" s="98" t="n">
        <v>0.2887477955</v>
      </c>
      <c r="AR100" s="98" t="n">
        <v>0.2874626103</v>
      </c>
      <c r="AS100" s="98" t="n">
        <v>0.2861780262</v>
      </c>
      <c r="AT100" s="98" t="n">
        <v>0.2848943784</v>
      </c>
      <c r="AU100" s="98" t="n">
        <v>0.2836119757</v>
      </c>
      <c r="AV100" s="98" t="n">
        <v>0.2823311014</v>
      </c>
      <c r="AW100" s="98" t="n">
        <v>0.2810520163</v>
      </c>
      <c r="AX100" s="98" t="n">
        <v>0.2797749597</v>
      </c>
      <c r="AY100" s="98" t="n">
        <v>0.2785001517</v>
      </c>
      <c r="AZ100" s="98" t="n">
        <v>0.277227794</v>
      </c>
      <c r="BA100" s="98" t="n">
        <v>0.2759580723</v>
      </c>
      <c r="BB100" s="98" t="n">
        <v>0.2746911564</v>
      </c>
      <c r="BC100" s="98" t="n">
        <v>0.2734272026</v>
      </c>
      <c r="BD100" s="98" t="n">
        <v>0.2721663538</v>
      </c>
      <c r="BE100" s="98" t="n">
        <v>0.2709087412</v>
      </c>
      <c r="BF100" s="98" t="n">
        <v>0.269654485</v>
      </c>
      <c r="BG100" s="98" t="n">
        <v>0.2684036949</v>
      </c>
      <c r="BH100" s="98" t="n">
        <v>0.2671564718</v>
      </c>
      <c r="BI100" s="98" t="n">
        <v>0.2659129074</v>
      </c>
      <c r="BJ100" s="98" t="n">
        <v>0.264673086</v>
      </c>
      <c r="BK100" s="98" t="n">
        <v>0.2634370841</v>
      </c>
      <c r="BL100" s="98" t="n">
        <v>0.2622049717</v>
      </c>
      <c r="BM100" s="98" t="n">
        <v>0.2609768126</v>
      </c>
      <c r="BN100" s="98" t="n">
        <v>0.2597526647</v>
      </c>
      <c r="BO100" s="98" t="n">
        <v>0.2585325807</v>
      </c>
      <c r="BP100" s="98" t="n">
        <v>0.2573166085</v>
      </c>
      <c r="BQ100" s="98" t="n">
        <v>0.2561047913</v>
      </c>
      <c r="BR100" s="98" t="n">
        <v>0.2548971684</v>
      </c>
      <c r="BS100" s="98" t="n">
        <v>0.2536937751</v>
      </c>
      <c r="BT100" s="98" t="n">
        <v>0.2524946431</v>
      </c>
      <c r="BU100" s="98" t="n">
        <v>0.2512998011</v>
      </c>
      <c r="BV100" s="98" t="n">
        <v>0.2501092745</v>
      </c>
      <c r="BW100" s="98" t="n">
        <v>0.2489230862</v>
      </c>
      <c r="BX100" s="98" t="n">
        <v>0.2477412565</v>
      </c>
      <c r="BY100" s="98" t="n">
        <v>0.246563803</v>
      </c>
      <c r="BZ100" s="98" t="n">
        <v>0.2453907416</v>
      </c>
      <c r="CA100" s="98" t="n">
        <v>0.2442220858</v>
      </c>
      <c r="CB100" s="98" t="n">
        <v>0.2430578475</v>
      </c>
      <c r="CC100" s="98" t="n">
        <v>0.2418980368</v>
      </c>
      <c r="CD100" s="98" t="n">
        <v>0.2407426621</v>
      </c>
      <c r="CE100" s="98" t="n">
        <v>0.2395917305</v>
      </c>
      <c r="CF100" s="98" t="n">
        <v>0.2384452477</v>
      </c>
      <c r="CG100" s="98" t="n">
        <v>0.237303218</v>
      </c>
      <c r="CH100" s="98" t="n">
        <v>0.2361656447</v>
      </c>
      <c r="CI100" s="98" t="n">
        <v>0.2350325301</v>
      </c>
      <c r="CJ100" s="98" t="n">
        <v>0.2339038752</v>
      </c>
      <c r="CK100" s="98" t="n">
        <v>0.2327796804</v>
      </c>
      <c r="CL100" s="98" t="n">
        <v>0.231659945</v>
      </c>
      <c r="CM100" s="98" t="n">
        <v>0.2305446677</v>
      </c>
      <c r="CN100" s="98" t="n">
        <v>0.2294338464</v>
      </c>
      <c r="CO100" s="98" t="n">
        <v>0.2283274783</v>
      </c>
      <c r="CP100" s="98" t="n">
        <v>0.22722556</v>
      </c>
      <c r="CQ100" s="98" t="n">
        <v>0.2261280875</v>
      </c>
      <c r="CR100" s="98" t="n">
        <v>0.2250350562</v>
      </c>
      <c r="CS100" s="98" t="n">
        <v>0.223946461</v>
      </c>
      <c r="CT100" s="98" t="n">
        <v>0.2228622966</v>
      </c>
      <c r="CU100" s="98" t="n">
        <v>0.2217825568</v>
      </c>
      <c r="CV100" s="98" t="n">
        <v>0.2207072354</v>
      </c>
      <c r="CW100" s="98" t="n">
        <v>0.2196363256</v>
      </c>
      <c r="CX100" s="98" t="n">
        <v>0.2185698204</v>
      </c>
      <c r="CY100" s="98" t="n">
        <v>0.2175077122</v>
      </c>
      <c r="CZ100" s="98" t="n">
        <v>0.2164499934</v>
      </c>
      <c r="DA100" s="98" t="n">
        <v>0.215396656</v>
      </c>
      <c r="DB100" s="98" t="n">
        <v>0.2143476917</v>
      </c>
      <c r="DC100" s="98" t="n">
        <v>0.213303092</v>
      </c>
      <c r="DD100" s="98" t="n">
        <v>0.2122628481</v>
      </c>
      <c r="DE100" s="98" t="n">
        <v>0.211226951</v>
      </c>
      <c r="DF100" s="98" t="n">
        <v>0.2101953916</v>
      </c>
      <c r="DG100" s="98" t="n">
        <v>0.2091681605</v>
      </c>
      <c r="DH100" s="98" t="n">
        <v>0.2081452481</v>
      </c>
      <c r="DI100" s="98" t="n">
        <v>0.2071266447</v>
      </c>
      <c r="DJ100" s="98" t="n">
        <v>0.2061123404</v>
      </c>
      <c r="DK100" s="98" t="n">
        <v>0.2051023253</v>
      </c>
      <c r="DL100" s="98" t="n">
        <v>0.2040965891</v>
      </c>
      <c r="DM100" s="98" t="n">
        <v>0.2030951215</v>
      </c>
      <c r="DN100" s="98" t="n">
        <v>0.2020979121</v>
      </c>
      <c r="DO100" s="98" t="n">
        <v>0.2011049504</v>
      </c>
      <c r="DP100" s="98" t="n">
        <v>0.2001162257</v>
      </c>
      <c r="DQ100" s="98" t="n">
        <v>0.1991317272</v>
      </c>
      <c r="DR100" s="98" t="n">
        <v>0.1981514442</v>
      </c>
      <c r="DS100" s="98" t="n">
        <v>0.1971753656</v>
      </c>
      <c r="DT100" s="98" t="n">
        <v>0.1962034803</v>
      </c>
      <c r="DU100" s="98" t="n">
        <v>0.1952357774</v>
      </c>
      <c r="DV100" s="98" t="n">
        <v>0.1942722456</v>
      </c>
      <c r="DW100" s="98" t="n">
        <v>0.1933128735</v>
      </c>
      <c r="DX100" s="98" t="n">
        <v>0.1923576499</v>
      </c>
      <c r="DY100" s="98" t="n">
        <v>0.1914065634</v>
      </c>
      <c r="DZ100" s="98" t="n">
        <v>0.1904596024</v>
      </c>
      <c r="EA100" s="98" t="n">
        <v>0.1895167554</v>
      </c>
      <c r="EB100" s="98" t="n">
        <v>0.1885780108</v>
      </c>
      <c r="EC100" s="98" t="n">
        <v>0.187643357</v>
      </c>
      <c r="ED100" s="98" t="n">
        <v>0.1867127822</v>
      </c>
      <c r="EE100" s="98" t="n">
        <v>0.1857862748</v>
      </c>
      <c r="EF100" s="98" t="n">
        <v>0.1848638228</v>
      </c>
      <c r="EG100" s="98" t="n">
        <v>0.1839454144</v>
      </c>
      <c r="EH100" s="98" t="n">
        <v>0.1830310378</v>
      </c>
      <c r="EI100" s="98" t="n">
        <v>0.182120681</v>
      </c>
      <c r="EJ100" s="98" t="n">
        <v>0.181214332</v>
      </c>
      <c r="EK100" s="98" t="n">
        <v>0.1803119788</v>
      </c>
      <c r="EL100" s="98" t="n">
        <v>0.1794136094</v>
      </c>
      <c r="EM100" s="98" t="n">
        <v>0.1785192117</v>
      </c>
      <c r="EN100" s="98" t="n">
        <v>0.1776287736</v>
      </c>
      <c r="EO100" s="98" t="n">
        <v>0.1767422829</v>
      </c>
      <c r="EP100" s="98" t="n">
        <v>0.1758597274</v>
      </c>
      <c r="EQ100" s="98" t="n">
        <v>0.174981095</v>
      </c>
      <c r="ER100" s="98" t="n">
        <v>0.1741063734</v>
      </c>
      <c r="ES100" s="98" t="n">
        <v>0.1732355504</v>
      </c>
      <c r="ET100" s="98" t="n">
        <v>0.1723686137</v>
      </c>
      <c r="EU100" s="98" t="n">
        <v>0.171505551</v>
      </c>
      <c r="EV100" s="98" t="n">
        <v>0.17064635</v>
      </c>
      <c r="EW100" s="98" t="n">
        <v>0.1697909983</v>
      </c>
      <c r="EX100" s="98" t="n">
        <v>0.1689394836</v>
      </c>
      <c r="EY100" s="98" t="n">
        <v>0.1680917935</v>
      </c>
      <c r="EZ100" s="98" t="n">
        <v>0.1672479156</v>
      </c>
      <c r="FA100" s="98" t="n">
        <v>0.1664078375</v>
      </c>
      <c r="FB100" s="98" t="n">
        <v>0.1655715468</v>
      </c>
      <c r="FC100" s="98" t="n">
        <v>0.164739031</v>
      </c>
      <c r="FD100" s="98" t="n">
        <v>0.1639102777</v>
      </c>
      <c r="FE100" s="98" t="n">
        <v>0.1630852744</v>
      </c>
      <c r="FF100" s="98" t="n">
        <v>0.1622640086</v>
      </c>
      <c r="FG100" s="98" t="n">
        <v>0.161446468</v>
      </c>
      <c r="FH100" s="98" t="n">
        <v>0.1606326398</v>
      </c>
      <c r="FI100" s="98" t="n">
        <v>0.1598225118</v>
      </c>
      <c r="FJ100" s="98" t="n">
        <v>0.1590160713</v>
      </c>
      <c r="FK100" s="98" t="n">
        <v>0.1582133058</v>
      </c>
      <c r="FL100" s="98" t="n">
        <v>0.1574142029</v>
      </c>
      <c r="FM100" s="98" t="n">
        <v>0.1566187499</v>
      </c>
      <c r="FN100" s="98" t="n">
        <v>0.1558269343</v>
      </c>
      <c r="FO100" s="98" t="n">
        <v>0.1550387437</v>
      </c>
      <c r="FP100" s="98" t="n">
        <v>0.1542541655</v>
      </c>
      <c r="FQ100" s="98" t="n">
        <v>0.153473187</v>
      </c>
    </row>
    <row r="101" customFormat="false" ht="15" hidden="false" customHeight="true" outlineLevel="0" collapsed="false">
      <c r="A101" s="97" t="n">
        <v>99</v>
      </c>
      <c r="B101" s="98" t="n">
        <v>0.392679791</v>
      </c>
      <c r="C101" s="98" t="n">
        <v>0.3913433429</v>
      </c>
      <c r="D101" s="98" t="n">
        <v>0.3704915751</v>
      </c>
      <c r="E101" s="98" t="n">
        <v>0.3602317288</v>
      </c>
      <c r="F101" s="98" t="n">
        <v>0.3550088895</v>
      </c>
      <c r="G101" s="98" t="n">
        <v>0.3522079088</v>
      </c>
      <c r="H101" s="98" t="n">
        <v>0.3505649291</v>
      </c>
      <c r="I101" s="98" t="n">
        <v>0.3494613429</v>
      </c>
      <c r="J101" s="98" t="n">
        <v>0.3485933518</v>
      </c>
      <c r="K101" s="98" t="n">
        <v>0.3478124363</v>
      </c>
      <c r="L101" s="98" t="n">
        <v>0.3470470258</v>
      </c>
      <c r="M101" s="98" t="n">
        <v>0.3462637063</v>
      </c>
      <c r="N101" s="98" t="n">
        <v>0.3454479303</v>
      </c>
      <c r="O101" s="98" t="n">
        <v>0.34459441</v>
      </c>
      <c r="P101" s="98" t="n">
        <v>0.3437023328</v>
      </c>
      <c r="Q101" s="98" t="n">
        <v>0.3427729833</v>
      </c>
      <c r="R101" s="98" t="n">
        <v>0.3418085657</v>
      </c>
      <c r="S101" s="98" t="n">
        <v>0.3408116244</v>
      </c>
      <c r="T101" s="98" t="n">
        <v>0.3397847642</v>
      </c>
      <c r="U101" s="98" t="n">
        <v>0.3387305176</v>
      </c>
      <c r="V101" s="98" t="n">
        <v>0.337651287</v>
      </c>
      <c r="W101" s="98" t="n">
        <v>0.3365493226</v>
      </c>
      <c r="X101" s="98" t="n">
        <v>0.3354267173</v>
      </c>
      <c r="Y101" s="98" t="n">
        <v>0.3342854113</v>
      </c>
      <c r="Z101" s="98" t="n">
        <v>0.3331271988</v>
      </c>
      <c r="AA101" s="98" t="n">
        <v>0.3319537379</v>
      </c>
      <c r="AB101" s="98" t="n">
        <v>0.330766559</v>
      </c>
      <c r="AC101" s="98" t="n">
        <v>0.3295670745</v>
      </c>
      <c r="AD101" s="98" t="n">
        <v>0.3283565875</v>
      </c>
      <c r="AE101" s="98" t="n">
        <v>0.3271362998</v>
      </c>
      <c r="AF101" s="98" t="n">
        <v>0.3259073197</v>
      </c>
      <c r="AG101" s="98" t="n">
        <v>0.3246706691</v>
      </c>
      <c r="AH101" s="98" t="n">
        <v>0.3234272903</v>
      </c>
      <c r="AI101" s="98" t="n">
        <v>0.3221780515</v>
      </c>
      <c r="AJ101" s="98" t="n">
        <v>0.3209237533</v>
      </c>
      <c r="AK101" s="98" t="n">
        <v>0.3196651335</v>
      </c>
      <c r="AL101" s="98" t="n">
        <v>0.3184028718</v>
      </c>
      <c r="AM101" s="98" t="n">
        <v>0.3171375946</v>
      </c>
      <c r="AN101" s="98" t="n">
        <v>0.3158698791</v>
      </c>
      <c r="AO101" s="98" t="n">
        <v>0.3146002569</v>
      </c>
      <c r="AP101" s="98" t="n">
        <v>0.3133292178</v>
      </c>
      <c r="AQ101" s="98" t="n">
        <v>0.3120572127</v>
      </c>
      <c r="AR101" s="98" t="n">
        <v>0.3107846571</v>
      </c>
      <c r="AS101" s="98" t="n">
        <v>0.3095119334</v>
      </c>
      <c r="AT101" s="98" t="n">
        <v>0.3082393938</v>
      </c>
      <c r="AU101" s="98" t="n">
        <v>0.3069673625</v>
      </c>
      <c r="AV101" s="98" t="n">
        <v>0.3056961379</v>
      </c>
      <c r="AW101" s="98" t="n">
        <v>0.3044259947</v>
      </c>
      <c r="AX101" s="98" t="n">
        <v>0.3031571856</v>
      </c>
      <c r="AY101" s="98" t="n">
        <v>0.3018899432</v>
      </c>
      <c r="AZ101" s="98" t="n">
        <v>0.3006244812</v>
      </c>
      <c r="BA101" s="98" t="n">
        <v>0.2993609966</v>
      </c>
      <c r="BB101" s="98" t="n">
        <v>0.2980996701</v>
      </c>
      <c r="BC101" s="98" t="n">
        <v>0.296840668</v>
      </c>
      <c r="BD101" s="98" t="n">
        <v>0.2955841433</v>
      </c>
      <c r="BE101" s="98" t="n">
        <v>0.2943302364</v>
      </c>
      <c r="BF101" s="98" t="n">
        <v>0.2930790763</v>
      </c>
      <c r="BG101" s="98" t="n">
        <v>0.2918307814</v>
      </c>
      <c r="BH101" s="98" t="n">
        <v>0.2905854606</v>
      </c>
      <c r="BI101" s="98" t="n">
        <v>0.2893432137</v>
      </c>
      <c r="BJ101" s="98" t="n">
        <v>0.2881041321</v>
      </c>
      <c r="BK101" s="98" t="n">
        <v>0.2868682998</v>
      </c>
      <c r="BL101" s="98" t="n">
        <v>0.2856357938</v>
      </c>
      <c r="BM101" s="98" t="n">
        <v>0.2844066844</v>
      </c>
      <c r="BN101" s="98" t="n">
        <v>0.2831810361</v>
      </c>
      <c r="BO101" s="98" t="n">
        <v>0.2819589078</v>
      </c>
      <c r="BP101" s="98" t="n">
        <v>0.2807403535</v>
      </c>
      <c r="BQ101" s="98" t="n">
        <v>0.2795254222</v>
      </c>
      <c r="BR101" s="98" t="n">
        <v>0.2783141588</v>
      </c>
      <c r="BS101" s="98" t="n">
        <v>0.2771066042</v>
      </c>
      <c r="BT101" s="98" t="n">
        <v>0.2759027955</v>
      </c>
      <c r="BU101" s="98" t="n">
        <v>0.2747027667</v>
      </c>
      <c r="BV101" s="98" t="n">
        <v>0.2735065482</v>
      </c>
      <c r="BW101" s="98" t="n">
        <v>0.2723141678</v>
      </c>
      <c r="BX101" s="98" t="n">
        <v>0.2711256507</v>
      </c>
      <c r="BY101" s="98" t="n">
        <v>0.2699410194</v>
      </c>
      <c r="BZ101" s="98" t="n">
        <v>0.2687602943</v>
      </c>
      <c r="CA101" s="98" t="n">
        <v>0.2675834936</v>
      </c>
      <c r="CB101" s="98" t="n">
        <v>0.2664106335</v>
      </c>
      <c r="CC101" s="98" t="n">
        <v>0.2652417287</v>
      </c>
      <c r="CD101" s="98" t="n">
        <v>0.2640767918</v>
      </c>
      <c r="CE101" s="98" t="n">
        <v>0.2629158342</v>
      </c>
      <c r="CF101" s="98" t="n">
        <v>0.2617588657</v>
      </c>
      <c r="CG101" s="98" t="n">
        <v>0.2606058949</v>
      </c>
      <c r="CH101" s="98" t="n">
        <v>0.2594569292</v>
      </c>
      <c r="CI101" s="98" t="n">
        <v>0.2583119746</v>
      </c>
      <c r="CJ101" s="98" t="n">
        <v>0.2571710364</v>
      </c>
      <c r="CK101" s="98" t="n">
        <v>0.2560341188</v>
      </c>
      <c r="CL101" s="98" t="n">
        <v>0.2549012251</v>
      </c>
      <c r="CM101" s="98" t="n">
        <v>0.2537723577</v>
      </c>
      <c r="CN101" s="98" t="n">
        <v>0.2526475183</v>
      </c>
      <c r="CO101" s="98" t="n">
        <v>0.251526708</v>
      </c>
      <c r="CP101" s="98" t="n">
        <v>0.250409927</v>
      </c>
      <c r="CQ101" s="98" t="n">
        <v>0.249297175</v>
      </c>
      <c r="CR101" s="98" t="n">
        <v>0.2481884511</v>
      </c>
      <c r="CS101" s="98" t="n">
        <v>0.247083754</v>
      </c>
      <c r="CT101" s="98" t="n">
        <v>0.2459830818</v>
      </c>
      <c r="CU101" s="98" t="n">
        <v>0.2448864321</v>
      </c>
      <c r="CV101" s="98" t="n">
        <v>0.243793802</v>
      </c>
      <c r="CW101" s="98" t="n">
        <v>0.2427051884</v>
      </c>
      <c r="CX101" s="98" t="n">
        <v>0.2416205877</v>
      </c>
      <c r="CY101" s="98" t="n">
        <v>0.2405399961</v>
      </c>
      <c r="CZ101" s="98" t="n">
        <v>0.2394634091</v>
      </c>
      <c r="DA101" s="98" t="n">
        <v>0.2383908224</v>
      </c>
      <c r="DB101" s="98" t="n">
        <v>0.237322231</v>
      </c>
      <c r="DC101" s="98" t="n">
        <v>0.2362576299</v>
      </c>
      <c r="DD101" s="98" t="n">
        <v>0.2351970137</v>
      </c>
      <c r="DE101" s="98" t="n">
        <v>0.2341403767</v>
      </c>
      <c r="DF101" s="98" t="n">
        <v>0.2330877132</v>
      </c>
      <c r="DG101" s="98" t="n">
        <v>0.2320390172</v>
      </c>
      <c r="DH101" s="98" t="n">
        <v>0.2309942825</v>
      </c>
      <c r="DI101" s="98" t="n">
        <v>0.2299535025</v>
      </c>
      <c r="DJ101" s="98" t="n">
        <v>0.2289166709</v>
      </c>
      <c r="DK101" s="98" t="n">
        <v>0.2278837807</v>
      </c>
      <c r="DL101" s="98" t="n">
        <v>0.2268548252</v>
      </c>
      <c r="DM101" s="98" t="n">
        <v>0.2258297972</v>
      </c>
      <c r="DN101" s="98" t="n">
        <v>0.2248086897</v>
      </c>
      <c r="DO101" s="98" t="n">
        <v>0.2237914953</v>
      </c>
      <c r="DP101" s="98" t="n">
        <v>0.2227782065</v>
      </c>
      <c r="DQ101" s="98" t="n">
        <v>0.2217688158</v>
      </c>
      <c r="DR101" s="98" t="n">
        <v>0.2207633156</v>
      </c>
      <c r="DS101" s="98" t="n">
        <v>0.219761698</v>
      </c>
      <c r="DT101" s="98" t="n">
        <v>0.2187639552</v>
      </c>
      <c r="DU101" s="98" t="n">
        <v>0.2177700793</v>
      </c>
      <c r="DV101" s="98" t="n">
        <v>0.2167800621</v>
      </c>
      <c r="DW101" s="98" t="n">
        <v>0.2157938955</v>
      </c>
      <c r="DX101" s="98" t="n">
        <v>0.2148115713</v>
      </c>
      <c r="DY101" s="98" t="n">
        <v>0.2138330812</v>
      </c>
      <c r="DZ101" s="98" t="n">
        <v>0.2128584167</v>
      </c>
      <c r="EA101" s="98" t="n">
        <v>0.2118875694</v>
      </c>
      <c r="EB101" s="98" t="n">
        <v>0.2109205308</v>
      </c>
      <c r="EC101" s="98" t="n">
        <v>0.2099572923</v>
      </c>
      <c r="ED101" s="98" t="n">
        <v>0.2089978451</v>
      </c>
      <c r="EE101" s="98" t="n">
        <v>0.2080421806</v>
      </c>
      <c r="EF101" s="98" t="n">
        <v>0.2070902899</v>
      </c>
      <c r="EG101" s="98" t="n">
        <v>0.2061421642</v>
      </c>
      <c r="EH101" s="98" t="n">
        <v>0.2051977947</v>
      </c>
      <c r="EI101" s="98" t="n">
        <v>0.2042571722</v>
      </c>
      <c r="EJ101" s="98" t="n">
        <v>0.2033202879</v>
      </c>
      <c r="EK101" s="98" t="n">
        <v>0.2023871327</v>
      </c>
      <c r="EL101" s="98" t="n">
        <v>0.2014576973</v>
      </c>
      <c r="EM101" s="98" t="n">
        <v>0.2005319728</v>
      </c>
      <c r="EN101" s="98" t="n">
        <v>0.1996099498</v>
      </c>
      <c r="EO101" s="98" t="n">
        <v>0.1986916192</v>
      </c>
      <c r="EP101" s="98" t="n">
        <v>0.1977769716</v>
      </c>
      <c r="EQ101" s="98" t="n">
        <v>0.1968659977</v>
      </c>
      <c r="ER101" s="98" t="n">
        <v>0.1959586881</v>
      </c>
      <c r="ES101" s="98" t="n">
        <v>0.1950550334</v>
      </c>
      <c r="ET101" s="98" t="n">
        <v>0.1941550243</v>
      </c>
      <c r="EU101" s="98" t="n">
        <v>0.1932586511</v>
      </c>
      <c r="EV101" s="98" t="n">
        <v>0.1923659044</v>
      </c>
      <c r="EW101" s="98" t="n">
        <v>0.1914767746</v>
      </c>
      <c r="EX101" s="98" t="n">
        <v>0.1905912522</v>
      </c>
      <c r="EY101" s="98" t="n">
        <v>0.1897093275</v>
      </c>
      <c r="EZ101" s="98" t="n">
        <v>0.1888309909</v>
      </c>
      <c r="FA101" s="98" t="n">
        <v>0.1879562328</v>
      </c>
      <c r="FB101" s="98" t="n">
        <v>0.1870850433</v>
      </c>
      <c r="FC101" s="98" t="n">
        <v>0.1862174129</v>
      </c>
      <c r="FD101" s="98" t="n">
        <v>0.1853533316</v>
      </c>
      <c r="FE101" s="98" t="n">
        <v>0.1844927898</v>
      </c>
      <c r="FF101" s="98" t="n">
        <v>0.1836357777</v>
      </c>
      <c r="FG101" s="98" t="n">
        <v>0.1827822854</v>
      </c>
      <c r="FH101" s="98" t="n">
        <v>0.1819323031</v>
      </c>
      <c r="FI101" s="98" t="n">
        <v>0.1810858208</v>
      </c>
      <c r="FJ101" s="98" t="n">
        <v>0.1802428287</v>
      </c>
      <c r="FK101" s="98" t="n">
        <v>0.179403317</v>
      </c>
      <c r="FL101" s="98" t="n">
        <v>0.1785672755</v>
      </c>
      <c r="FM101" s="98" t="n">
        <v>0.1777346945</v>
      </c>
      <c r="FN101" s="98" t="n">
        <v>0.1769055638</v>
      </c>
      <c r="FO101" s="98" t="n">
        <v>0.1760798736</v>
      </c>
      <c r="FP101" s="98" t="n">
        <v>0.1752576138</v>
      </c>
      <c r="FQ101" s="98" t="n">
        <v>0.1744387744</v>
      </c>
    </row>
    <row r="102" customFormat="false" ht="15" hidden="false" customHeight="true" outlineLevel="0" collapsed="false">
      <c r="A102" s="97" t="n">
        <v>100</v>
      </c>
      <c r="B102" s="98" t="n">
        <v>0.4156705642</v>
      </c>
      <c r="C102" s="98" t="n">
        <v>0.4143707131</v>
      </c>
      <c r="D102" s="98" t="n">
        <v>0.392805177</v>
      </c>
      <c r="E102" s="98" t="n">
        <v>0.3822146838</v>
      </c>
      <c r="F102" s="98" t="n">
        <v>0.376859316</v>
      </c>
      <c r="G102" s="98" t="n">
        <v>0.3740253062</v>
      </c>
      <c r="H102" s="98" t="n">
        <v>0.3723982643</v>
      </c>
      <c r="I102" s="98" t="n">
        <v>0.3713340541</v>
      </c>
      <c r="J102" s="98" t="n">
        <v>0.3705160753</v>
      </c>
      <c r="K102" s="98" t="n">
        <v>0.3697894291</v>
      </c>
      <c r="L102" s="98" t="n">
        <v>0.3690793954</v>
      </c>
      <c r="M102" s="98" t="n">
        <v>0.3683510297</v>
      </c>
      <c r="N102" s="98" t="n">
        <v>0.3675890636</v>
      </c>
      <c r="O102" s="98" t="n">
        <v>0.3667878917</v>
      </c>
      <c r="P102" s="98" t="n">
        <v>0.365946583</v>
      </c>
      <c r="Q102" s="98" t="n">
        <v>0.3650664012</v>
      </c>
      <c r="R102" s="98" t="n">
        <v>0.3641495754</v>
      </c>
      <c r="S102" s="98" t="n">
        <v>0.363198696</v>
      </c>
      <c r="T102" s="98" t="n">
        <v>0.3622164214</v>
      </c>
      <c r="U102" s="98" t="n">
        <v>0.3612053402</v>
      </c>
      <c r="V102" s="98" t="n">
        <v>0.3601679097</v>
      </c>
      <c r="W102" s="98" t="n">
        <v>0.3591064327</v>
      </c>
      <c r="X102" s="98" t="n">
        <v>0.3580230521</v>
      </c>
      <c r="Y102" s="98" t="n">
        <v>0.3569197551</v>
      </c>
      <c r="Z102" s="98" t="n">
        <v>0.35579838</v>
      </c>
      <c r="AA102" s="98" t="n">
        <v>0.354660626</v>
      </c>
      <c r="AB102" s="98" t="n">
        <v>0.3535080623</v>
      </c>
      <c r="AC102" s="98" t="n">
        <v>0.3523421376</v>
      </c>
      <c r="AD102" s="98" t="n">
        <v>0.3511641889</v>
      </c>
      <c r="AE102" s="98" t="n">
        <v>0.3499754497</v>
      </c>
      <c r="AF102" s="98" t="n">
        <v>0.3487770582</v>
      </c>
      <c r="AG102" s="98" t="n">
        <v>0.3475700642</v>
      </c>
      <c r="AH102" s="98" t="n">
        <v>0.3463554362</v>
      </c>
      <c r="AI102" s="98" t="n">
        <v>0.3451340671</v>
      </c>
      <c r="AJ102" s="98" t="n">
        <v>0.3439067807</v>
      </c>
      <c r="AK102" s="98" t="n">
        <v>0.3426743363</v>
      </c>
      <c r="AL102" s="98" t="n">
        <v>0.3414374341</v>
      </c>
      <c r="AM102" s="98" t="n">
        <v>0.34019672</v>
      </c>
      <c r="AN102" s="98" t="n">
        <v>0.3389527889</v>
      </c>
      <c r="AO102" s="98" t="n">
        <v>0.3377061897</v>
      </c>
      <c r="AP102" s="98" t="n">
        <v>0.3364574282</v>
      </c>
      <c r="AQ102" s="98" t="n">
        <v>0.3352069704</v>
      </c>
      <c r="AR102" s="98" t="n">
        <v>0.3339552462</v>
      </c>
      <c r="AS102" s="98" t="n">
        <v>0.3327026514</v>
      </c>
      <c r="AT102" s="98" t="n">
        <v>0.3314495512</v>
      </c>
      <c r="AU102" s="98" t="n">
        <v>0.3301962816</v>
      </c>
      <c r="AV102" s="98" t="n">
        <v>0.3289431526</v>
      </c>
      <c r="AW102" s="98" t="n">
        <v>0.3276904497</v>
      </c>
      <c r="AX102" s="98" t="n">
        <v>0.3264384359</v>
      </c>
      <c r="AY102" s="98" t="n">
        <v>0.3251873534</v>
      </c>
      <c r="AZ102" s="98" t="n">
        <v>0.3239374255</v>
      </c>
      <c r="BA102" s="98" t="n">
        <v>0.3226888578</v>
      </c>
      <c r="BB102" s="98" t="n">
        <v>0.3214418394</v>
      </c>
      <c r="BC102" s="98" t="n">
        <v>0.3201965448</v>
      </c>
      <c r="BD102" s="98" t="n">
        <v>0.3189531345</v>
      </c>
      <c r="BE102" s="98" t="n">
        <v>0.3177117563</v>
      </c>
      <c r="BF102" s="98" t="n">
        <v>0.3164725461</v>
      </c>
      <c r="BG102" s="98" t="n">
        <v>0.3152356291</v>
      </c>
      <c r="BH102" s="98" t="n">
        <v>0.3140011205</v>
      </c>
      <c r="BI102" s="98" t="n">
        <v>0.3127691264</v>
      </c>
      <c r="BJ102" s="98" t="n">
        <v>0.3115397442</v>
      </c>
      <c r="BK102" s="98" t="n">
        <v>0.3103130634</v>
      </c>
      <c r="BL102" s="98" t="n">
        <v>0.3090891667</v>
      </c>
      <c r="BM102" s="98" t="n">
        <v>0.3078681296</v>
      </c>
      <c r="BN102" s="98" t="n">
        <v>0.3066500218</v>
      </c>
      <c r="BO102" s="98" t="n">
        <v>0.3054349072</v>
      </c>
      <c r="BP102" s="98" t="n">
        <v>0.3042228445</v>
      </c>
      <c r="BQ102" s="98" t="n">
        <v>0.3030138875</v>
      </c>
      <c r="BR102" s="98" t="n">
        <v>0.3018080857</v>
      </c>
      <c r="BS102" s="98" t="n">
        <v>0.3006054843</v>
      </c>
      <c r="BT102" s="98" t="n">
        <v>0.2994061248</v>
      </c>
      <c r="BU102" s="98" t="n">
        <v>0.2982100453</v>
      </c>
      <c r="BV102" s="98" t="n">
        <v>0.2970172804</v>
      </c>
      <c r="BW102" s="98" t="n">
        <v>0.2958278619</v>
      </c>
      <c r="BX102" s="98" t="n">
        <v>0.2946418189</v>
      </c>
      <c r="BY102" s="98" t="n">
        <v>0.2934591778</v>
      </c>
      <c r="BZ102" s="98" t="n">
        <v>0.2922799627</v>
      </c>
      <c r="CA102" s="98" t="n">
        <v>0.2911041955</v>
      </c>
      <c r="CB102" s="98" t="n">
        <v>0.2899318961</v>
      </c>
      <c r="CC102" s="98" t="n">
        <v>0.2887630827</v>
      </c>
      <c r="CD102" s="98" t="n">
        <v>0.2875977716</v>
      </c>
      <c r="CE102" s="98" t="n">
        <v>0.2864359775</v>
      </c>
      <c r="CF102" s="98" t="n">
        <v>0.2852777137</v>
      </c>
      <c r="CG102" s="98" t="n">
        <v>0.2841229921</v>
      </c>
      <c r="CH102" s="98" t="n">
        <v>0.2829718235</v>
      </c>
      <c r="CI102" s="98" t="n">
        <v>0.2818242173</v>
      </c>
      <c r="CJ102" s="98" t="n">
        <v>0.2806801819</v>
      </c>
      <c r="CK102" s="98" t="n">
        <v>0.2795397249</v>
      </c>
      <c r="CL102" s="98" t="n">
        <v>0.2784028526</v>
      </c>
      <c r="CM102" s="98" t="n">
        <v>0.2772695707</v>
      </c>
      <c r="CN102" s="98" t="n">
        <v>0.2761398841</v>
      </c>
      <c r="CO102" s="98" t="n">
        <v>0.2750137969</v>
      </c>
      <c r="CP102" s="98" t="n">
        <v>0.2738913124</v>
      </c>
      <c r="CQ102" s="98" t="n">
        <v>0.2727724335</v>
      </c>
      <c r="CR102" s="98" t="n">
        <v>0.2716571623</v>
      </c>
      <c r="CS102" s="98" t="n">
        <v>0.2705455005</v>
      </c>
      <c r="CT102" s="98" t="n">
        <v>0.2694374492</v>
      </c>
      <c r="CU102" s="98" t="n">
        <v>0.2683330089</v>
      </c>
      <c r="CV102" s="98" t="n">
        <v>0.2672321799</v>
      </c>
      <c r="CW102" s="98" t="n">
        <v>0.266134962</v>
      </c>
      <c r="CX102" s="98" t="n">
        <v>0.2650413546</v>
      </c>
      <c r="CY102" s="98" t="n">
        <v>0.2639513565</v>
      </c>
      <c r="CZ102" s="98" t="n">
        <v>0.2628649666</v>
      </c>
      <c r="DA102" s="98" t="n">
        <v>0.2617821832</v>
      </c>
      <c r="DB102" s="98" t="n">
        <v>0.2607030044</v>
      </c>
      <c r="DC102" s="98" t="n">
        <v>0.2596274279</v>
      </c>
      <c r="DD102" s="98" t="n">
        <v>0.2585554512</v>
      </c>
      <c r="DE102" s="98" t="n">
        <v>0.2574870717</v>
      </c>
      <c r="DF102" s="98" t="n">
        <v>0.2564222863</v>
      </c>
      <c r="DG102" s="98" t="n">
        <v>0.255361092</v>
      </c>
      <c r="DH102" s="98" t="n">
        <v>0.2543034853</v>
      </c>
      <c r="DI102" s="98" t="n">
        <v>0.2532494626</v>
      </c>
      <c r="DJ102" s="98" t="n">
        <v>0.2521990202</v>
      </c>
      <c r="DK102" s="98" t="n">
        <v>0.2511521541</v>
      </c>
      <c r="DL102" s="98" t="n">
        <v>0.2501088604</v>
      </c>
      <c r="DM102" s="98" t="n">
        <v>0.2490691347</v>
      </c>
      <c r="DN102" s="98" t="n">
        <v>0.2480329726</v>
      </c>
      <c r="DO102" s="98" t="n">
        <v>0.2470003696</v>
      </c>
      <c r="DP102" s="98" t="n">
        <v>0.2459713211</v>
      </c>
      <c r="DQ102" s="98" t="n">
        <v>0.2449458222</v>
      </c>
      <c r="DR102" s="98" t="n">
        <v>0.2439238681</v>
      </c>
      <c r="DS102" s="98" t="n">
        <v>0.2429054537</v>
      </c>
      <c r="DT102" s="98" t="n">
        <v>0.2418905739</v>
      </c>
      <c r="DU102" s="98" t="n">
        <v>0.2408792235</v>
      </c>
      <c r="DV102" s="98" t="n">
        <v>0.2398713971</v>
      </c>
      <c r="DW102" s="98" t="n">
        <v>0.2388670893</v>
      </c>
      <c r="DX102" s="98" t="n">
        <v>0.2378662945</v>
      </c>
      <c r="DY102" s="98" t="n">
        <v>0.2368690073</v>
      </c>
      <c r="DZ102" s="98" t="n">
        <v>0.2358752218</v>
      </c>
      <c r="EA102" s="98" t="n">
        <v>0.2348849323</v>
      </c>
      <c r="EB102" s="98" t="n">
        <v>0.2338981329</v>
      </c>
      <c r="EC102" s="98" t="n">
        <v>0.2329148178</v>
      </c>
      <c r="ED102" s="98" t="n">
        <v>0.2319349808</v>
      </c>
      <c r="EE102" s="98" t="n">
        <v>0.230958616</v>
      </c>
      <c r="EF102" s="98" t="n">
        <v>0.2299857172</v>
      </c>
      <c r="EG102" s="98" t="n">
        <v>0.2290162781</v>
      </c>
      <c r="EH102" s="98" t="n">
        <v>0.2280502926</v>
      </c>
      <c r="EI102" s="98" t="n">
        <v>0.2270877543</v>
      </c>
      <c r="EJ102" s="98" t="n">
        <v>0.2261286568</v>
      </c>
      <c r="EK102" s="98" t="n">
        <v>0.2251729936</v>
      </c>
      <c r="EL102" s="98" t="n">
        <v>0.2242207582</v>
      </c>
      <c r="EM102" s="98" t="n">
        <v>0.2232719441</v>
      </c>
      <c r="EN102" s="98" t="n">
        <v>0.2223265447</v>
      </c>
      <c r="EO102" s="98" t="n">
        <v>0.2213845533</v>
      </c>
      <c r="EP102" s="98" t="n">
        <v>0.2204459631</v>
      </c>
      <c r="EQ102" s="98" t="n">
        <v>0.2195107675</v>
      </c>
      <c r="ER102" s="98" t="n">
        <v>0.2185789596</v>
      </c>
      <c r="ES102" s="98" t="n">
        <v>0.2176505325</v>
      </c>
      <c r="ET102" s="98" t="n">
        <v>0.2167254794</v>
      </c>
      <c r="EU102" s="98" t="n">
        <v>0.2158037932</v>
      </c>
      <c r="EV102" s="98" t="n">
        <v>0.2148854671</v>
      </c>
      <c r="EW102" s="98" t="n">
        <v>0.2139704939</v>
      </c>
      <c r="EX102" s="98" t="n">
        <v>0.2130588667</v>
      </c>
      <c r="EY102" s="98" t="n">
        <v>0.2121505782</v>
      </c>
      <c r="EZ102" s="98" t="n">
        <v>0.2112456214</v>
      </c>
      <c r="FA102" s="98" t="n">
        <v>0.210343989</v>
      </c>
      <c r="FB102" s="98" t="n">
        <v>0.2094456738</v>
      </c>
      <c r="FC102" s="98" t="n">
        <v>0.2085506685</v>
      </c>
      <c r="FD102" s="98" t="n">
        <v>0.2076589659</v>
      </c>
      <c r="FE102" s="98" t="n">
        <v>0.2067705587</v>
      </c>
      <c r="FF102" s="98" t="n">
        <v>0.2058854393</v>
      </c>
      <c r="FG102" s="98" t="n">
        <v>0.2050036006</v>
      </c>
      <c r="FH102" s="98" t="n">
        <v>0.2041250349</v>
      </c>
      <c r="FI102" s="98" t="n">
        <v>0.2032497349</v>
      </c>
      <c r="FJ102" s="98" t="n">
        <v>0.202377693</v>
      </c>
      <c r="FK102" s="98" t="n">
        <v>0.2015089017</v>
      </c>
      <c r="FL102" s="98" t="n">
        <v>0.2006433535</v>
      </c>
      <c r="FM102" s="98" t="n">
        <v>0.1997810408</v>
      </c>
      <c r="FN102" s="98" t="n">
        <v>0.198921956</v>
      </c>
      <c r="FO102" s="98" t="n">
        <v>0.1980660914</v>
      </c>
      <c r="FP102" s="98" t="n">
        <v>0.1972134394</v>
      </c>
      <c r="FQ102" s="98" t="n">
        <v>0.1963639922</v>
      </c>
    </row>
    <row r="103" customFormat="false" ht="15" hidden="false" customHeight="true" outlineLevel="0" collapsed="false">
      <c r="A103" s="97" t="n">
        <v>101</v>
      </c>
      <c r="B103" s="98" t="n">
        <v>0.4379957263</v>
      </c>
      <c r="C103" s="98" t="n">
        <v>0.436728213</v>
      </c>
      <c r="D103" s="98" t="n">
        <v>0.414520868</v>
      </c>
      <c r="E103" s="98" t="n">
        <v>0.4036307686</v>
      </c>
      <c r="F103" s="98" t="n">
        <v>0.3981557107</v>
      </c>
      <c r="G103" s="98" t="n">
        <v>0.3952932299</v>
      </c>
      <c r="H103" s="98" t="n">
        <v>0.3936830146</v>
      </c>
      <c r="I103" s="98" t="n">
        <v>0.3926576102</v>
      </c>
      <c r="J103" s="98" t="n">
        <v>0.3918886817</v>
      </c>
      <c r="K103" s="98" t="n">
        <v>0.391215462</v>
      </c>
      <c r="L103" s="98" t="n">
        <v>0.3905603155</v>
      </c>
      <c r="M103" s="98" t="n">
        <v>0.3898868657</v>
      </c>
      <c r="N103" s="98" t="n">
        <v>0.3891791545</v>
      </c>
      <c r="O103" s="98" t="n">
        <v>0.3884312576</v>
      </c>
      <c r="P103" s="98" t="n">
        <v>0.3876421093</v>
      </c>
      <c r="Q103" s="98" t="n">
        <v>0.386812929</v>
      </c>
      <c r="R103" s="98" t="n">
        <v>0.3859459457</v>
      </c>
      <c r="S103" s="98" t="n">
        <v>0.3850437699</v>
      </c>
      <c r="T103" s="98" t="n">
        <v>0.3841090893</v>
      </c>
      <c r="U103" s="98" t="n">
        <v>0.383144525</v>
      </c>
      <c r="V103" s="98" t="n">
        <v>0.3821525671</v>
      </c>
      <c r="W103" s="98" t="n">
        <v>0.3811355505</v>
      </c>
      <c r="X103" s="98" t="n">
        <v>0.3800956488</v>
      </c>
      <c r="Y103" s="98" t="n">
        <v>0.379034878</v>
      </c>
      <c r="Z103" s="98" t="n">
        <v>0.3779551039</v>
      </c>
      <c r="AA103" s="98" t="n">
        <v>0.3768580516</v>
      </c>
      <c r="AB103" s="98" t="n">
        <v>0.3757453143</v>
      </c>
      <c r="AC103" s="98" t="n">
        <v>0.3746183637</v>
      </c>
      <c r="AD103" s="98" t="n">
        <v>0.3734785579</v>
      </c>
      <c r="AE103" s="98" t="n">
        <v>0.372327151</v>
      </c>
      <c r="AF103" s="98" t="n">
        <v>0.3711652999</v>
      </c>
      <c r="AG103" s="98" t="n">
        <v>0.3699940725</v>
      </c>
      <c r="AH103" s="98" t="n">
        <v>0.3688144539</v>
      </c>
      <c r="AI103" s="98" t="n">
        <v>0.3676273532</v>
      </c>
      <c r="AJ103" s="98" t="n">
        <v>0.366433609</v>
      </c>
      <c r="AK103" s="98" t="n">
        <v>0.3652339949</v>
      </c>
      <c r="AL103" s="98" t="n">
        <v>0.3640292246</v>
      </c>
      <c r="AM103" s="98" t="n">
        <v>0.3628199564</v>
      </c>
      <c r="AN103" s="98" t="n">
        <v>0.3616067975</v>
      </c>
      <c r="AO103" s="98" t="n">
        <v>0.3603903079</v>
      </c>
      <c r="AP103" s="98" t="n">
        <v>0.3591710041</v>
      </c>
      <c r="AQ103" s="98" t="n">
        <v>0.3579493627</v>
      </c>
      <c r="AR103" s="98" t="n">
        <v>0.3567258228</v>
      </c>
      <c r="AS103" s="98" t="n">
        <v>0.3555007897</v>
      </c>
      <c r="AT103" s="98" t="n">
        <v>0.3542746369</v>
      </c>
      <c r="AU103" s="98" t="n">
        <v>0.3530477092</v>
      </c>
      <c r="AV103" s="98" t="n">
        <v>0.3518203242</v>
      </c>
      <c r="AW103" s="98" t="n">
        <v>0.3505927748</v>
      </c>
      <c r="AX103" s="98" t="n">
        <v>0.3493653313</v>
      </c>
      <c r="AY103" s="98" t="n">
        <v>0.3481382428</v>
      </c>
      <c r="AZ103" s="98" t="n">
        <v>0.346911739</v>
      </c>
      <c r="BA103" s="98" t="n">
        <v>0.3456860315</v>
      </c>
      <c r="BB103" s="98" t="n">
        <v>0.3444613158</v>
      </c>
      <c r="BC103" s="98" t="n">
        <v>0.3432377718</v>
      </c>
      <c r="BD103" s="98" t="n">
        <v>0.3420155654</v>
      </c>
      <c r="BE103" s="98" t="n">
        <v>0.3407948497</v>
      </c>
      <c r="BF103" s="98" t="n">
        <v>0.3395757658</v>
      </c>
      <c r="BG103" s="98" t="n">
        <v>0.3383584436</v>
      </c>
      <c r="BH103" s="98" t="n">
        <v>0.337143003</v>
      </c>
      <c r="BI103" s="98" t="n">
        <v>0.3359295546</v>
      </c>
      <c r="BJ103" s="98" t="n">
        <v>0.3347182</v>
      </c>
      <c r="BK103" s="98" t="n">
        <v>0.3335090331</v>
      </c>
      <c r="BL103" s="98" t="n">
        <v>0.3323021404</v>
      </c>
      <c r="BM103" s="98" t="n">
        <v>0.3310976017</v>
      </c>
      <c r="BN103" s="98" t="n">
        <v>0.3298954901</v>
      </c>
      <c r="BO103" s="98" t="n">
        <v>0.3286958735</v>
      </c>
      <c r="BP103" s="98" t="n">
        <v>0.3274988141</v>
      </c>
      <c r="BQ103" s="98" t="n">
        <v>0.3263043691</v>
      </c>
      <c r="BR103" s="98" t="n">
        <v>0.3251125916</v>
      </c>
      <c r="BS103" s="98" t="n">
        <v>0.32392353</v>
      </c>
      <c r="BT103" s="98" t="n">
        <v>0.3227372291</v>
      </c>
      <c r="BU103" s="98" t="n">
        <v>0.3215537301</v>
      </c>
      <c r="BV103" s="98" t="n">
        <v>0.3203730709</v>
      </c>
      <c r="BW103" s="98" t="n">
        <v>0.3191952862</v>
      </c>
      <c r="BX103" s="98" t="n">
        <v>0.3180204081</v>
      </c>
      <c r="BY103" s="98" t="n">
        <v>0.316848466</v>
      </c>
      <c r="BZ103" s="98" t="n">
        <v>0.3156794869</v>
      </c>
      <c r="CA103" s="98" t="n">
        <v>0.3145134956</v>
      </c>
      <c r="CB103" s="98" t="n">
        <v>0.3133505148</v>
      </c>
      <c r="CC103" s="98" t="n">
        <v>0.3121905653</v>
      </c>
      <c r="CD103" s="98" t="n">
        <v>0.3110336663</v>
      </c>
      <c r="CE103" s="98" t="n">
        <v>0.3098798351</v>
      </c>
      <c r="CF103" s="98" t="n">
        <v>0.3087290878</v>
      </c>
      <c r="CG103" s="98" t="n">
        <v>0.3075814389</v>
      </c>
      <c r="CH103" s="98" t="n">
        <v>0.3064369016</v>
      </c>
      <c r="CI103" s="98" t="n">
        <v>0.3052954882</v>
      </c>
      <c r="CJ103" s="98" t="n">
        <v>0.3041572096</v>
      </c>
      <c r="CK103" s="98" t="n">
        <v>0.3030220758</v>
      </c>
      <c r="CL103" s="98" t="n">
        <v>0.3018900957</v>
      </c>
      <c r="CM103" s="98" t="n">
        <v>0.3007612776</v>
      </c>
      <c r="CN103" s="98" t="n">
        <v>0.2996356288</v>
      </c>
      <c r="CO103" s="98" t="n">
        <v>0.2985131559</v>
      </c>
      <c r="CP103" s="98" t="n">
        <v>0.2973938646</v>
      </c>
      <c r="CQ103" s="98" t="n">
        <v>0.2962777603</v>
      </c>
      <c r="CR103" s="98" t="n">
        <v>0.2951648476</v>
      </c>
      <c r="CS103" s="98" t="n">
        <v>0.2940551306</v>
      </c>
      <c r="CT103" s="98" t="n">
        <v>0.2929486127</v>
      </c>
      <c r="CU103" s="98" t="n">
        <v>0.291845297</v>
      </c>
      <c r="CV103" s="98" t="n">
        <v>0.2907451861</v>
      </c>
      <c r="CW103" s="98" t="n">
        <v>0.2896482821</v>
      </c>
      <c r="CX103" s="98" t="n">
        <v>0.2885545869</v>
      </c>
      <c r="CY103" s="98" t="n">
        <v>0.2874641017</v>
      </c>
      <c r="CZ103" s="98" t="n">
        <v>0.2863768277</v>
      </c>
      <c r="DA103" s="98" t="n">
        <v>0.2852927656</v>
      </c>
      <c r="DB103" s="98" t="n">
        <v>0.2842119158</v>
      </c>
      <c r="DC103" s="98" t="n">
        <v>0.2831342785</v>
      </c>
      <c r="DD103" s="98" t="n">
        <v>0.2820598534</v>
      </c>
      <c r="DE103" s="98" t="n">
        <v>0.2809886402</v>
      </c>
      <c r="DF103" s="98" t="n">
        <v>0.2799206384</v>
      </c>
      <c r="DG103" s="98" t="n">
        <v>0.278855847</v>
      </c>
      <c r="DH103" s="98" t="n">
        <v>0.2777942651</v>
      </c>
      <c r="DI103" s="98" t="n">
        <v>0.2767358913</v>
      </c>
      <c r="DJ103" s="98" t="n">
        <v>0.2756807243</v>
      </c>
      <c r="DK103" s="98" t="n">
        <v>0.2746287624</v>
      </c>
      <c r="DL103" s="98" t="n">
        <v>0.2735800038</v>
      </c>
      <c r="DM103" s="98" t="n">
        <v>0.2725344467</v>
      </c>
      <c r="DN103" s="98" t="n">
        <v>0.271492089</v>
      </c>
      <c r="DO103" s="98" t="n">
        <v>0.2704529284</v>
      </c>
      <c r="DP103" s="98" t="n">
        <v>0.2694169626</v>
      </c>
      <c r="DQ103" s="98" t="n">
        <v>0.2683841891</v>
      </c>
      <c r="DR103" s="98" t="n">
        <v>0.2673546052</v>
      </c>
      <c r="DS103" s="98" t="n">
        <v>0.2663282083</v>
      </c>
      <c r="DT103" s="98" t="n">
        <v>0.2653049956</v>
      </c>
      <c r="DU103" s="98" t="n">
        <v>0.264284964</v>
      </c>
      <c r="DV103" s="98" t="n">
        <v>0.2632681106</v>
      </c>
      <c r="DW103" s="98" t="n">
        <v>0.2622544321</v>
      </c>
      <c r="DX103" s="98" t="n">
        <v>0.2612439254</v>
      </c>
      <c r="DY103" s="98" t="n">
        <v>0.2602365872</v>
      </c>
      <c r="DZ103" s="98" t="n">
        <v>0.2592324139</v>
      </c>
      <c r="EA103" s="98" t="n">
        <v>0.2582314022</v>
      </c>
      <c r="EB103" s="98" t="n">
        <v>0.2572335483</v>
      </c>
      <c r="EC103" s="98" t="n">
        <v>0.2562388487</v>
      </c>
      <c r="ED103" s="98" t="n">
        <v>0.2552472997</v>
      </c>
      <c r="EE103" s="98" t="n">
        <v>0.2542588973</v>
      </c>
      <c r="EF103" s="98" t="n">
        <v>0.2532736378</v>
      </c>
      <c r="EG103" s="98" t="n">
        <v>0.2522915172</v>
      </c>
      <c r="EH103" s="98" t="n">
        <v>0.2513125314</v>
      </c>
      <c r="EI103" s="98" t="n">
        <v>0.2503366764</v>
      </c>
      <c r="EJ103" s="98" t="n">
        <v>0.249363948</v>
      </c>
      <c r="EK103" s="98" t="n">
        <v>0.2483943421</v>
      </c>
      <c r="EL103" s="98" t="n">
        <v>0.2474278543</v>
      </c>
      <c r="EM103" s="98" t="n">
        <v>0.2464644804</v>
      </c>
      <c r="EN103" s="98" t="n">
        <v>0.2455042159</v>
      </c>
      <c r="EO103" s="98" t="n">
        <v>0.2445470564</v>
      </c>
      <c r="EP103" s="98" t="n">
        <v>0.2435929974</v>
      </c>
      <c r="EQ103" s="98" t="n">
        <v>0.2426420344</v>
      </c>
      <c r="ER103" s="98" t="n">
        <v>0.2416941628</v>
      </c>
      <c r="ES103" s="98" t="n">
        <v>0.2407493779</v>
      </c>
      <c r="ET103" s="98" t="n">
        <v>0.239807675</v>
      </c>
      <c r="EU103" s="98" t="n">
        <v>0.2388690494</v>
      </c>
      <c r="EV103" s="98" t="n">
        <v>0.2379334964</v>
      </c>
      <c r="EW103" s="98" t="n">
        <v>0.2370010109</v>
      </c>
      <c r="EX103" s="98" t="n">
        <v>0.2360715883</v>
      </c>
      <c r="EY103" s="98" t="n">
        <v>0.2351452235</v>
      </c>
      <c r="EZ103" s="98" t="n">
        <v>0.2342219115</v>
      </c>
      <c r="FA103" s="98" t="n">
        <v>0.2333016474</v>
      </c>
      <c r="FB103" s="98" t="n">
        <v>0.2323844261</v>
      </c>
      <c r="FC103" s="98" t="n">
        <v>0.2314702425</v>
      </c>
      <c r="FD103" s="98" t="n">
        <v>0.2305590915</v>
      </c>
      <c r="FE103" s="98" t="n">
        <v>0.2296509678</v>
      </c>
      <c r="FF103" s="98" t="n">
        <v>0.2287458663</v>
      </c>
      <c r="FG103" s="98" t="n">
        <v>0.2278437817</v>
      </c>
      <c r="FH103" s="98" t="n">
        <v>0.2269447087</v>
      </c>
      <c r="FI103" s="98" t="n">
        <v>0.2260486419</v>
      </c>
      <c r="FJ103" s="98" t="n">
        <v>0.2251555761</v>
      </c>
      <c r="FK103" s="98" t="n">
        <v>0.2242655058</v>
      </c>
      <c r="FL103" s="98" t="n">
        <v>0.2233784255</v>
      </c>
      <c r="FM103" s="98" t="n">
        <v>0.2224943298</v>
      </c>
      <c r="FN103" s="98" t="n">
        <v>0.2216132133</v>
      </c>
      <c r="FO103" s="98" t="n">
        <v>0.2207350702</v>
      </c>
      <c r="FP103" s="98" t="n">
        <v>0.2198598951</v>
      </c>
      <c r="FQ103" s="98" t="n">
        <v>0.2189876824</v>
      </c>
    </row>
    <row r="104" customFormat="false" ht="15" hidden="false" customHeight="true" outlineLevel="0" collapsed="false">
      <c r="A104" s="97" t="n">
        <v>102</v>
      </c>
      <c r="B104" s="98" t="n">
        <v>0.4594741364</v>
      </c>
      <c r="C104" s="98" t="n">
        <v>0.4582330088</v>
      </c>
      <c r="D104" s="98" t="n">
        <v>0.4354564199</v>
      </c>
      <c r="E104" s="98" t="n">
        <v>0.4242975809</v>
      </c>
      <c r="F104" s="98" t="n">
        <v>0.4187148454</v>
      </c>
      <c r="G104" s="98" t="n">
        <v>0.4158272561</v>
      </c>
      <c r="H104" s="98" t="n">
        <v>0.4142333783</v>
      </c>
      <c r="I104" s="98" t="n">
        <v>0.4132447524</v>
      </c>
      <c r="J104" s="98" t="n">
        <v>0.4125224306</v>
      </c>
      <c r="K104" s="98" t="n">
        <v>0.4119003137</v>
      </c>
      <c r="L104" s="98" t="n">
        <v>0.4112980983</v>
      </c>
      <c r="M104" s="98" t="n">
        <v>0.4106780795</v>
      </c>
      <c r="N104" s="98" t="n">
        <v>0.4100236428</v>
      </c>
      <c r="O104" s="98" t="n">
        <v>0.4093285437</v>
      </c>
      <c r="P104" s="98" t="n">
        <v>0.4085915649</v>
      </c>
      <c r="Q104" s="98" t="n">
        <v>0.407813858</v>
      </c>
      <c r="R104" s="98" t="n">
        <v>0.4069976253</v>
      </c>
      <c r="S104" s="98" t="n">
        <v>0.4061454714</v>
      </c>
      <c r="T104" s="98" t="n">
        <v>0.4052600875</v>
      </c>
      <c r="U104" s="98" t="n">
        <v>0.4043441027</v>
      </c>
      <c r="V104" s="98" t="n">
        <v>0.4034000174</v>
      </c>
      <c r="W104" s="98" t="n">
        <v>0.402430177</v>
      </c>
      <c r="X104" s="98" t="n">
        <v>0.4014367659</v>
      </c>
      <c r="Y104" s="98" t="n">
        <v>0.4004218105</v>
      </c>
      <c r="Z104" s="98" t="n">
        <v>0.399387187</v>
      </c>
      <c r="AA104" s="98" t="n">
        <v>0.3983346299</v>
      </c>
      <c r="AB104" s="98" t="n">
        <v>0.397265742</v>
      </c>
      <c r="AC104" s="98" t="n">
        <v>0.3961820036</v>
      </c>
      <c r="AD104" s="98" t="n">
        <v>0.3950847819</v>
      </c>
      <c r="AE104" s="98" t="n">
        <v>0.3939753386</v>
      </c>
      <c r="AF104" s="98" t="n">
        <v>0.392854839</v>
      </c>
      <c r="AG104" s="98" t="n">
        <v>0.3917243582</v>
      </c>
      <c r="AH104" s="98" t="n">
        <v>0.3905848888</v>
      </c>
      <c r="AI104" s="98" t="n">
        <v>0.3894373467</v>
      </c>
      <c r="AJ104" s="98" t="n">
        <v>0.3882825773</v>
      </c>
      <c r="AK104" s="98" t="n">
        <v>0.3871213607</v>
      </c>
      <c r="AL104" s="98" t="n">
        <v>0.3859544166</v>
      </c>
      <c r="AM104" s="98" t="n">
        <v>0.3847824095</v>
      </c>
      <c r="AN104" s="98" t="n">
        <v>0.3836059521</v>
      </c>
      <c r="AO104" s="98" t="n">
        <v>0.3824256102</v>
      </c>
      <c r="AP104" s="98" t="n">
        <v>0.3812419054</v>
      </c>
      <c r="AQ104" s="98" t="n">
        <v>0.3800553194</v>
      </c>
      <c r="AR104" s="98" t="n">
        <v>0.3788662965</v>
      </c>
      <c r="AS104" s="98" t="n">
        <v>0.3776752464</v>
      </c>
      <c r="AT104" s="98" t="n">
        <v>0.3764825475</v>
      </c>
      <c r="AU104" s="98" t="n">
        <v>0.3752885488</v>
      </c>
      <c r="AV104" s="98" t="n">
        <v>0.3740935722</v>
      </c>
      <c r="AW104" s="98" t="n">
        <v>0.3728979149</v>
      </c>
      <c r="AX104" s="98" t="n">
        <v>0.371701851</v>
      </c>
      <c r="AY104" s="98" t="n">
        <v>0.3705056334</v>
      </c>
      <c r="AZ104" s="98" t="n">
        <v>0.3693094955</v>
      </c>
      <c r="BA104" s="98" t="n">
        <v>0.3681136527</v>
      </c>
      <c r="BB104" s="98" t="n">
        <v>0.3669183038</v>
      </c>
      <c r="BC104" s="98" t="n">
        <v>0.3657236321</v>
      </c>
      <c r="BD104" s="98" t="n">
        <v>0.3645298069</v>
      </c>
      <c r="BE104" s="98" t="n">
        <v>0.3633369844</v>
      </c>
      <c r="BF104" s="98" t="n">
        <v>0.3621453085</v>
      </c>
      <c r="BG104" s="98" t="n">
        <v>0.3609549125</v>
      </c>
      <c r="BH104" s="98" t="n">
        <v>0.359765919</v>
      </c>
      <c r="BI104" s="98" t="n">
        <v>0.3585784414</v>
      </c>
      <c r="BJ104" s="98" t="n">
        <v>0.3573925842</v>
      </c>
      <c r="BK104" s="98" t="n">
        <v>0.3562084438</v>
      </c>
      <c r="BL104" s="98" t="n">
        <v>0.3550261096</v>
      </c>
      <c r="BM104" s="98" t="n">
        <v>0.3538456635</v>
      </c>
      <c r="BN104" s="98" t="n">
        <v>0.3526671817</v>
      </c>
      <c r="BO104" s="98" t="n">
        <v>0.3514907341</v>
      </c>
      <c r="BP104" s="98" t="n">
        <v>0.3503163854</v>
      </c>
      <c r="BQ104" s="98" t="n">
        <v>0.3491441954</v>
      </c>
      <c r="BR104" s="98" t="n">
        <v>0.3479742192</v>
      </c>
      <c r="BS104" s="98" t="n">
        <v>0.3468065076</v>
      </c>
      <c r="BT104" s="98" t="n">
        <v>0.3456411077</v>
      </c>
      <c r="BU104" s="98" t="n">
        <v>0.3444780628</v>
      </c>
      <c r="BV104" s="98" t="n">
        <v>0.343317413</v>
      </c>
      <c r="BW104" s="98" t="n">
        <v>0.3421591952</v>
      </c>
      <c r="BX104" s="98" t="n">
        <v>0.3410034435</v>
      </c>
      <c r="BY104" s="98" t="n">
        <v>0.3398501895</v>
      </c>
      <c r="BZ104" s="98" t="n">
        <v>0.3386994622</v>
      </c>
      <c r="CA104" s="98" t="n">
        <v>0.3375512883</v>
      </c>
      <c r="CB104" s="98" t="n">
        <v>0.3364056928</v>
      </c>
      <c r="CC104" s="98" t="n">
        <v>0.3352626983</v>
      </c>
      <c r="CD104" s="98" t="n">
        <v>0.3341223261</v>
      </c>
      <c r="CE104" s="98" t="n">
        <v>0.3329845954</v>
      </c>
      <c r="CF104" s="98" t="n">
        <v>0.3318495242</v>
      </c>
      <c r="CG104" s="98" t="n">
        <v>0.330717129</v>
      </c>
      <c r="CH104" s="98" t="n">
        <v>0.3295874251</v>
      </c>
      <c r="CI104" s="98" t="n">
        <v>0.3284604264</v>
      </c>
      <c r="CJ104" s="98" t="n">
        <v>0.3273361458</v>
      </c>
      <c r="CK104" s="98" t="n">
        <v>0.3262145952</v>
      </c>
      <c r="CL104" s="98" t="n">
        <v>0.3250957856</v>
      </c>
      <c r="CM104" s="98" t="n">
        <v>0.3239797269</v>
      </c>
      <c r="CN104" s="98" t="n">
        <v>0.3228664284</v>
      </c>
      <c r="CO104" s="98" t="n">
        <v>0.3217558984</v>
      </c>
      <c r="CP104" s="98" t="n">
        <v>0.3206481449</v>
      </c>
      <c r="CQ104" s="98" t="n">
        <v>0.3195431747</v>
      </c>
      <c r="CR104" s="98" t="n">
        <v>0.3184409945</v>
      </c>
      <c r="CS104" s="98" t="n">
        <v>0.31734161</v>
      </c>
      <c r="CT104" s="98" t="n">
        <v>0.3162450268</v>
      </c>
      <c r="CU104" s="98" t="n">
        <v>0.3151512496</v>
      </c>
      <c r="CV104" s="98" t="n">
        <v>0.3140602829</v>
      </c>
      <c r="CW104" s="98" t="n">
        <v>0.3129721308</v>
      </c>
      <c r="CX104" s="98" t="n">
        <v>0.3118867967</v>
      </c>
      <c r="CY104" s="98" t="n">
        <v>0.310804284</v>
      </c>
      <c r="CZ104" s="98" t="n">
        <v>0.3097245955</v>
      </c>
      <c r="DA104" s="98" t="n">
        <v>0.3086477338</v>
      </c>
      <c r="DB104" s="98" t="n">
        <v>0.3075737011</v>
      </c>
      <c r="DC104" s="98" t="n">
        <v>0.3065024995</v>
      </c>
      <c r="DD104" s="98" t="n">
        <v>0.3054341305</v>
      </c>
      <c r="DE104" s="98" t="n">
        <v>0.3043685958</v>
      </c>
      <c r="DF104" s="98" t="n">
        <v>0.3033058964</v>
      </c>
      <c r="DG104" s="98" t="n">
        <v>0.3022460335</v>
      </c>
      <c r="DH104" s="98" t="n">
        <v>0.3011890077</v>
      </c>
      <c r="DI104" s="98" t="n">
        <v>0.3001348197</v>
      </c>
      <c r="DJ104" s="98" t="n">
        <v>0.2990834699</v>
      </c>
      <c r="DK104" s="98" t="n">
        <v>0.2980349586</v>
      </c>
      <c r="DL104" s="98" t="n">
        <v>0.2969892857</v>
      </c>
      <c r="DM104" s="98" t="n">
        <v>0.2959464512</v>
      </c>
      <c r="DN104" s="98" t="n">
        <v>0.294906455</v>
      </c>
      <c r="DO104" s="98" t="n">
        <v>0.2938692965</v>
      </c>
      <c r="DP104" s="98" t="n">
        <v>0.2928349752</v>
      </c>
      <c r="DQ104" s="98" t="n">
        <v>0.2918034907</v>
      </c>
      <c r="DR104" s="98" t="n">
        <v>0.290774842</v>
      </c>
      <c r="DS104" s="98" t="n">
        <v>0.2897490283</v>
      </c>
      <c r="DT104" s="98" t="n">
        <v>0.2887260486</v>
      </c>
      <c r="DU104" s="98" t="n">
        <v>0.2877059018</v>
      </c>
      <c r="DV104" s="98" t="n">
        <v>0.2866885868</v>
      </c>
      <c r="DW104" s="98" t="n">
        <v>0.2856741022</v>
      </c>
      <c r="DX104" s="98" t="n">
        <v>0.2846624466</v>
      </c>
      <c r="DY104" s="98" t="n">
        <v>0.2836536186</v>
      </c>
      <c r="DZ104" s="98" t="n">
        <v>0.2826476165</v>
      </c>
      <c r="EA104" s="98" t="n">
        <v>0.2816444388</v>
      </c>
      <c r="EB104" s="98" t="n">
        <v>0.2806440838</v>
      </c>
      <c r="EC104" s="98" t="n">
        <v>0.2796465495</v>
      </c>
      <c r="ED104" s="98" t="n">
        <v>0.2786518342</v>
      </c>
      <c r="EE104" s="98" t="n">
        <v>0.2776599358</v>
      </c>
      <c r="EF104" s="98" t="n">
        <v>0.2766708524</v>
      </c>
      <c r="EG104" s="98" t="n">
        <v>0.2756845819</v>
      </c>
      <c r="EH104" s="98" t="n">
        <v>0.274701122</v>
      </c>
      <c r="EI104" s="98" t="n">
        <v>0.2737204705</v>
      </c>
      <c r="EJ104" s="98" t="n">
        <v>0.2727426253</v>
      </c>
      <c r="EK104" s="98" t="n">
        <v>0.2717675838</v>
      </c>
      <c r="EL104" s="98" t="n">
        <v>0.2707953437</v>
      </c>
      <c r="EM104" s="98" t="n">
        <v>0.2698259026</v>
      </c>
      <c r="EN104" s="98" t="n">
        <v>0.2688592578</v>
      </c>
      <c r="EO104" s="98" t="n">
        <v>0.2678954069</v>
      </c>
      <c r="EP104" s="98" t="n">
        <v>0.2669343471</v>
      </c>
      <c r="EQ104" s="98" t="n">
        <v>0.2659760758</v>
      </c>
      <c r="ER104" s="98" t="n">
        <v>0.2650205902</v>
      </c>
      <c r="ES104" s="98" t="n">
        <v>0.2640678876</v>
      </c>
      <c r="ET104" s="98" t="n">
        <v>0.263117965</v>
      </c>
      <c r="EU104" s="98" t="n">
        <v>0.2621708196</v>
      </c>
      <c r="EV104" s="98" t="n">
        <v>0.2612264485</v>
      </c>
      <c r="EW104" s="98" t="n">
        <v>0.2602848486</v>
      </c>
      <c r="EX104" s="98" t="n">
        <v>0.2593460169</v>
      </c>
      <c r="EY104" s="98" t="n">
        <v>0.2584099503</v>
      </c>
      <c r="EZ104" s="98" t="n">
        <v>0.2574766457</v>
      </c>
      <c r="FA104" s="98" t="n">
        <v>0.2565460999</v>
      </c>
      <c r="FB104" s="98" t="n">
        <v>0.2556183097</v>
      </c>
      <c r="FC104" s="98" t="n">
        <v>0.2546932718</v>
      </c>
      <c r="FD104" s="98" t="n">
        <v>0.2537709829</v>
      </c>
      <c r="FE104" s="98" t="n">
        <v>0.2528514398</v>
      </c>
      <c r="FF104" s="98" t="n">
        <v>0.2519346388</v>
      </c>
      <c r="FG104" s="98" t="n">
        <v>0.2510205768</v>
      </c>
      <c r="FH104" s="98" t="n">
        <v>0.2501092501</v>
      </c>
      <c r="FI104" s="98" t="n">
        <v>0.2492006553</v>
      </c>
      <c r="FJ104" s="98" t="n">
        <v>0.2482947889</v>
      </c>
      <c r="FK104" s="98" t="n">
        <v>0.2473916471</v>
      </c>
      <c r="FL104" s="98" t="n">
        <v>0.2464912266</v>
      </c>
      <c r="FM104" s="98" t="n">
        <v>0.2455935234</v>
      </c>
      <c r="FN104" s="98" t="n">
        <v>0.2446985341</v>
      </c>
      <c r="FO104" s="98" t="n">
        <v>0.2438062548</v>
      </c>
      <c r="FP104" s="98" t="n">
        <v>0.2429166818</v>
      </c>
      <c r="FQ104" s="98" t="n">
        <v>0.2420298112</v>
      </c>
    </row>
    <row r="105" customFormat="false" ht="15" hidden="false" customHeight="true" outlineLevel="0" collapsed="false">
      <c r="A105" s="97" t="n">
        <v>103</v>
      </c>
      <c r="B105" s="98" t="n">
        <v>0.4799539164</v>
      </c>
      <c r="C105" s="98" t="n">
        <v>0.4787318553</v>
      </c>
      <c r="D105" s="98" t="n">
        <v>0.4554569061</v>
      </c>
      <c r="E105" s="98" t="n">
        <v>0.4440590891</v>
      </c>
      <c r="F105" s="98" t="n">
        <v>0.4383795601</v>
      </c>
      <c r="G105" s="98" t="n">
        <v>0.4354690197</v>
      </c>
      <c r="H105" s="98" t="n">
        <v>0.4338897361</v>
      </c>
      <c r="I105" s="98" t="n">
        <v>0.432934584</v>
      </c>
      <c r="J105" s="98" t="n">
        <v>0.4322551395</v>
      </c>
      <c r="K105" s="98" t="n">
        <v>0.4316805157</v>
      </c>
      <c r="L105" s="98" t="n">
        <v>0.4311279927</v>
      </c>
      <c r="M105" s="98" t="n">
        <v>0.4305586424</v>
      </c>
      <c r="N105" s="98" t="n">
        <v>0.4299552277</v>
      </c>
      <c r="O105" s="98" t="n">
        <v>0.4293111833</v>
      </c>
      <c r="P105" s="98" t="n">
        <v>0.4286251231</v>
      </c>
      <c r="Q105" s="98" t="n">
        <v>0.4278981066</v>
      </c>
      <c r="R105" s="98" t="n">
        <v>0.4271322834</v>
      </c>
      <c r="S105" s="98" t="n">
        <v>0.4263302253</v>
      </c>
      <c r="T105" s="98" t="n">
        <v>0.4254946014</v>
      </c>
      <c r="U105" s="98" t="n">
        <v>0.4246280246</v>
      </c>
      <c r="V105" s="98" t="n">
        <v>0.4237329822</v>
      </c>
      <c r="W105" s="98" t="n">
        <v>0.4228118091</v>
      </c>
      <c r="X105" s="98" t="n">
        <v>0.4218666802</v>
      </c>
      <c r="Y105" s="98" t="n">
        <v>0.4208996141</v>
      </c>
      <c r="Z105" s="98" t="n">
        <v>0.4199124796</v>
      </c>
      <c r="AA105" s="98" t="n">
        <v>0.418907005</v>
      </c>
      <c r="AB105" s="98" t="n">
        <v>0.4178847876</v>
      </c>
      <c r="AC105" s="98" t="n">
        <v>0.4168473027</v>
      </c>
      <c r="AD105" s="98" t="n">
        <v>0.4157959132</v>
      </c>
      <c r="AE105" s="98" t="n">
        <v>0.4147318772</v>
      </c>
      <c r="AF105" s="98" t="n">
        <v>0.4136563566</v>
      </c>
      <c r="AG105" s="98" t="n">
        <v>0.4125704238</v>
      </c>
      <c r="AH105" s="98" t="n">
        <v>0.4114750692</v>
      </c>
      <c r="AI105" s="98" t="n">
        <v>0.4103712067</v>
      </c>
      <c r="AJ105" s="98" t="n">
        <v>0.4092596801</v>
      </c>
      <c r="AK105" s="98" t="n">
        <v>0.4081412682</v>
      </c>
      <c r="AL105" s="98" t="n">
        <v>0.4070166899</v>
      </c>
      <c r="AM105" s="98" t="n">
        <v>0.4058866087</v>
      </c>
      <c r="AN105" s="98" t="n">
        <v>0.4047516372</v>
      </c>
      <c r="AO105" s="98" t="n">
        <v>0.4036123407</v>
      </c>
      <c r="AP105" s="98" t="n">
        <v>0.4024692409</v>
      </c>
      <c r="AQ105" s="98" t="n">
        <v>0.4013228194</v>
      </c>
      <c r="AR105" s="98" t="n">
        <v>0.4001735208</v>
      </c>
      <c r="AS105" s="98" t="n">
        <v>0.3990217555</v>
      </c>
      <c r="AT105" s="98" t="n">
        <v>0.397867902</v>
      </c>
      <c r="AU105" s="98" t="n">
        <v>0.3967123101</v>
      </c>
      <c r="AV105" s="98" t="n">
        <v>0.3955553024</v>
      </c>
      <c r="AW105" s="98" t="n">
        <v>0.3943971768</v>
      </c>
      <c r="AX105" s="98" t="n">
        <v>0.3932382084</v>
      </c>
      <c r="AY105" s="98" t="n">
        <v>0.392078651</v>
      </c>
      <c r="AZ105" s="98" t="n">
        <v>0.390918739</v>
      </c>
      <c r="BA105" s="98" t="n">
        <v>0.3897586887</v>
      </c>
      <c r="BB105" s="98" t="n">
        <v>0.3885987</v>
      </c>
      <c r="BC105" s="98" t="n">
        <v>0.3874389575</v>
      </c>
      <c r="BD105" s="98" t="n">
        <v>0.3862796313</v>
      </c>
      <c r="BE105" s="98" t="n">
        <v>0.385120879</v>
      </c>
      <c r="BF105" s="98" t="n">
        <v>0.3839628458</v>
      </c>
      <c r="BG105" s="98" t="n">
        <v>0.3828056659</v>
      </c>
      <c r="BH105" s="98" t="n">
        <v>0.3816494633</v>
      </c>
      <c r="BI105" s="98" t="n">
        <v>0.3804943525</v>
      </c>
      <c r="BJ105" s="98" t="n">
        <v>0.3793404393</v>
      </c>
      <c r="BK105" s="98" t="n">
        <v>0.3781878216</v>
      </c>
      <c r="BL105" s="98" t="n">
        <v>0.3770365896</v>
      </c>
      <c r="BM105" s="98" t="n">
        <v>0.375886827</v>
      </c>
      <c r="BN105" s="98" t="n">
        <v>0.3747386107</v>
      </c>
      <c r="BO105" s="98" t="n">
        <v>0.3735920123</v>
      </c>
      <c r="BP105" s="98" t="n">
        <v>0.3724470976</v>
      </c>
      <c r="BQ105" s="98" t="n">
        <v>0.3713039278</v>
      </c>
      <c r="BR105" s="98" t="n">
        <v>0.3701625591</v>
      </c>
      <c r="BS105" s="98" t="n">
        <v>0.3690230437</v>
      </c>
      <c r="BT105" s="98" t="n">
        <v>0.36788543</v>
      </c>
      <c r="BU105" s="98" t="n">
        <v>0.3667497625</v>
      </c>
      <c r="BV105" s="98" t="n">
        <v>0.3656160827</v>
      </c>
      <c r="BW105" s="98" t="n">
        <v>0.3644844287</v>
      </c>
      <c r="BX105" s="98" t="n">
        <v>0.3633548359</v>
      </c>
      <c r="BY105" s="98" t="n">
        <v>0.3622273372</v>
      </c>
      <c r="BZ105" s="98" t="n">
        <v>0.3611019629</v>
      </c>
      <c r="CA105" s="98" t="n">
        <v>0.359978741</v>
      </c>
      <c r="CB105" s="98" t="n">
        <v>0.3588576977</v>
      </c>
      <c r="CC105" s="98" t="n">
        <v>0.357738857</v>
      </c>
      <c r="CD105" s="98" t="n">
        <v>0.3566222414</v>
      </c>
      <c r="CE105" s="98" t="n">
        <v>0.3555078715</v>
      </c>
      <c r="CF105" s="98" t="n">
        <v>0.3543957665</v>
      </c>
      <c r="CG105" s="98" t="n">
        <v>0.3532859442</v>
      </c>
      <c r="CH105" s="98" t="n">
        <v>0.3521784213</v>
      </c>
      <c r="CI105" s="98" t="n">
        <v>0.3510732128</v>
      </c>
      <c r="CJ105" s="98" t="n">
        <v>0.3499703331</v>
      </c>
      <c r="CK105" s="98" t="n">
        <v>0.3488697954</v>
      </c>
      <c r="CL105" s="98" t="n">
        <v>0.3477716118</v>
      </c>
      <c r="CM105" s="98" t="n">
        <v>0.3466757937</v>
      </c>
      <c r="CN105" s="98" t="n">
        <v>0.3455823516</v>
      </c>
      <c r="CO105" s="98" t="n">
        <v>0.3444912952</v>
      </c>
      <c r="CP105" s="98" t="n">
        <v>0.3434026337</v>
      </c>
      <c r="CQ105" s="98" t="n">
        <v>0.3423163754</v>
      </c>
      <c r="CR105" s="98" t="n">
        <v>0.341232528</v>
      </c>
      <c r="CS105" s="98" t="n">
        <v>0.340151099</v>
      </c>
      <c r="CT105" s="98" t="n">
        <v>0.3390720949</v>
      </c>
      <c r="CU105" s="98" t="n">
        <v>0.3379955219</v>
      </c>
      <c r="CV105" s="98" t="n">
        <v>0.3369213859</v>
      </c>
      <c r="CW105" s="98" t="n">
        <v>0.3358496921</v>
      </c>
      <c r="CX105" s="98" t="n">
        <v>0.3347804456</v>
      </c>
      <c r="CY105" s="98" t="n">
        <v>0.3337136508</v>
      </c>
      <c r="CZ105" s="98" t="n">
        <v>0.3326493121</v>
      </c>
      <c r="DA105" s="98" t="n">
        <v>0.3315874333</v>
      </c>
      <c r="DB105" s="98" t="n">
        <v>0.330528018</v>
      </c>
      <c r="DC105" s="98" t="n">
        <v>0.3294710697</v>
      </c>
      <c r="DD105" s="98" t="n">
        <v>0.3284165913</v>
      </c>
      <c r="DE105" s="98" t="n">
        <v>0.3273645857</v>
      </c>
      <c r="DF105" s="98" t="n">
        <v>0.3263150554</v>
      </c>
      <c r="DG105" s="98" t="n">
        <v>0.3252680029</v>
      </c>
      <c r="DH105" s="98" t="n">
        <v>0.3242234303</v>
      </c>
      <c r="DI105" s="98" t="n">
        <v>0.3231813397</v>
      </c>
      <c r="DJ105" s="98" t="n">
        <v>0.3221417327</v>
      </c>
      <c r="DK105" s="98" t="n">
        <v>0.321104611</v>
      </c>
      <c r="DL105" s="98" t="n">
        <v>0.3200699761</v>
      </c>
      <c r="DM105" s="98" t="n">
        <v>0.3190378294</v>
      </c>
      <c r="DN105" s="98" t="n">
        <v>0.3180081719</v>
      </c>
      <c r="DO105" s="98" t="n">
        <v>0.3169810046</v>
      </c>
      <c r="DP105" s="98" t="n">
        <v>0.3159563286</v>
      </c>
      <c r="DQ105" s="98" t="n">
        <v>0.3149341446</v>
      </c>
      <c r="DR105" s="98" t="n">
        <v>0.3139144531</v>
      </c>
      <c r="DS105" s="98" t="n">
        <v>0.3128972549</v>
      </c>
      <c r="DT105" s="98" t="n">
        <v>0.3118825502</v>
      </c>
      <c r="DU105" s="98" t="n">
        <v>0.3108703395</v>
      </c>
      <c r="DV105" s="98" t="n">
        <v>0.3098606229</v>
      </c>
      <c r="DW105" s="98" t="n">
        <v>0.3088534007</v>
      </c>
      <c r="DX105" s="98" t="n">
        <v>0.3078486728</v>
      </c>
      <c r="DY105" s="98" t="n">
        <v>0.3068464393</v>
      </c>
      <c r="DZ105" s="98" t="n">
        <v>0.3058467</v>
      </c>
      <c r="EA105" s="98" t="n">
        <v>0.3048494547</v>
      </c>
      <c r="EB105" s="98" t="n">
        <v>0.3038547031</v>
      </c>
      <c r="EC105" s="98" t="n">
        <v>0.3028624449</v>
      </c>
      <c r="ED105" s="98" t="n">
        <v>0.3018726796</v>
      </c>
      <c r="EE105" s="98" t="n">
        <v>0.3008854068</v>
      </c>
      <c r="EF105" s="98" t="n">
        <v>0.2999006259</v>
      </c>
      <c r="EG105" s="98" t="n">
        <v>0.2989183362</v>
      </c>
      <c r="EH105" s="98" t="n">
        <v>0.2979385371</v>
      </c>
      <c r="EI105" s="98" t="n">
        <v>0.2969612278</v>
      </c>
      <c r="EJ105" s="98" t="n">
        <v>0.2959864075</v>
      </c>
      <c r="EK105" s="98" t="n">
        <v>0.2950140753</v>
      </c>
      <c r="EL105" s="98" t="n">
        <v>0.2940442302</v>
      </c>
      <c r="EM105" s="98" t="n">
        <v>0.2930768713</v>
      </c>
      <c r="EN105" s="98" t="n">
        <v>0.2921119976</v>
      </c>
      <c r="EO105" s="98" t="n">
        <v>0.2911496078</v>
      </c>
      <c r="EP105" s="98" t="n">
        <v>0.2901897009</v>
      </c>
      <c r="EQ105" s="98" t="n">
        <v>0.2892322757</v>
      </c>
      <c r="ER105" s="98" t="n">
        <v>0.2882773309</v>
      </c>
      <c r="ES105" s="98" t="n">
        <v>0.2873248651</v>
      </c>
      <c r="ET105" s="98" t="n">
        <v>0.2863748771</v>
      </c>
      <c r="EU105" s="98" t="n">
        <v>0.2854273654</v>
      </c>
      <c r="EV105" s="98" t="n">
        <v>0.2844823286</v>
      </c>
      <c r="EW105" s="98" t="n">
        <v>0.2835397651</v>
      </c>
      <c r="EX105" s="98" t="n">
        <v>0.2825996735</v>
      </c>
      <c r="EY105" s="98" t="n">
        <v>0.2816620521</v>
      </c>
      <c r="EZ105" s="98" t="n">
        <v>0.2807268994</v>
      </c>
      <c r="FA105" s="98" t="n">
        <v>0.2797942135</v>
      </c>
      <c r="FB105" s="98" t="n">
        <v>0.2788639929</v>
      </c>
      <c r="FC105" s="98" t="n">
        <v>0.2779362357</v>
      </c>
      <c r="FD105" s="98" t="n">
        <v>0.2770109401</v>
      </c>
      <c r="FE105" s="98" t="n">
        <v>0.2760881043</v>
      </c>
      <c r="FF105" s="98" t="n">
        <v>0.2751677264</v>
      </c>
      <c r="FG105" s="98" t="n">
        <v>0.2742498046</v>
      </c>
      <c r="FH105" s="98" t="n">
        <v>0.2733343367</v>
      </c>
      <c r="FI105" s="98" t="n">
        <v>0.2724213208</v>
      </c>
      <c r="FJ105" s="98" t="n">
        <v>0.2715107549</v>
      </c>
      <c r="FK105" s="98" t="n">
        <v>0.2706026369</v>
      </c>
      <c r="FL105" s="98" t="n">
        <v>0.2696969647</v>
      </c>
      <c r="FM105" s="98" t="n">
        <v>0.2687937361</v>
      </c>
      <c r="FN105" s="98" t="n">
        <v>0.2678929489</v>
      </c>
      <c r="FO105" s="98" t="n">
        <v>0.2669946009</v>
      </c>
      <c r="FP105" s="98" t="n">
        <v>0.2660986898</v>
      </c>
      <c r="FQ105" s="98" t="n">
        <v>0.2652052134</v>
      </c>
    </row>
    <row r="106" customFormat="false" ht="15" hidden="false" customHeight="true" outlineLevel="0" collapsed="false">
      <c r="A106" s="97" t="n">
        <v>104</v>
      </c>
      <c r="B106" s="98" t="n">
        <v>0.4993157237</v>
      </c>
      <c r="C106" s="98" t="n">
        <v>0.4981044125</v>
      </c>
      <c r="D106" s="98" t="n">
        <v>0.4743983625</v>
      </c>
      <c r="E106" s="98" t="n">
        <v>0.4627894595</v>
      </c>
      <c r="F106" s="98" t="n">
        <v>0.4570226882</v>
      </c>
      <c r="G106" s="98" t="n">
        <v>0.4540902092</v>
      </c>
      <c r="H106" s="98" t="n">
        <v>0.4525227031</v>
      </c>
      <c r="I106" s="98" t="n">
        <v>0.4515966729</v>
      </c>
      <c r="J106" s="98" t="n">
        <v>0.4509553352</v>
      </c>
      <c r="K106" s="98" t="n">
        <v>0.4504235516</v>
      </c>
      <c r="L106" s="98" t="n">
        <v>0.4499164321</v>
      </c>
      <c r="M106" s="98" t="n">
        <v>0.4493939293</v>
      </c>
      <c r="N106" s="98" t="n">
        <v>0.4488382164</v>
      </c>
      <c r="O106" s="98" t="n">
        <v>0.4482424066</v>
      </c>
      <c r="P106" s="98" t="n">
        <v>0.4476049281</v>
      </c>
      <c r="Q106" s="98" t="n">
        <v>0.4469267249</v>
      </c>
      <c r="R106" s="98" t="n">
        <v>0.4462098679</v>
      </c>
      <c r="S106" s="98" t="n">
        <v>0.44545687</v>
      </c>
      <c r="T106" s="98" t="n">
        <v>0.444670353</v>
      </c>
      <c r="U106" s="98" t="n">
        <v>0.4438528898</v>
      </c>
      <c r="V106" s="98" t="n">
        <v>0.4430069322</v>
      </c>
      <c r="W106" s="98" t="n">
        <v>0.4421347834</v>
      </c>
      <c r="X106" s="98" t="n">
        <v>0.4412385898</v>
      </c>
      <c r="Y106" s="98" t="n">
        <v>0.4403203436</v>
      </c>
      <c r="Z106" s="98" t="n">
        <v>0.4393818897</v>
      </c>
      <c r="AA106" s="98" t="n">
        <v>0.4384249345</v>
      </c>
      <c r="AB106" s="98" t="n">
        <v>0.4374510551</v>
      </c>
      <c r="AC106" s="98" t="n">
        <v>0.4364617087</v>
      </c>
      <c r="AD106" s="98" t="n">
        <v>0.4354582411</v>
      </c>
      <c r="AE106" s="98" t="n">
        <v>0.4344418952</v>
      </c>
      <c r="AF106" s="98" t="n">
        <v>0.4334138189</v>
      </c>
      <c r="AG106" s="98" t="n">
        <v>0.432375072</v>
      </c>
      <c r="AH106" s="98" t="n">
        <v>0.4313266331</v>
      </c>
      <c r="AI106" s="98" t="n">
        <v>0.4302694056</v>
      </c>
      <c r="AJ106" s="98" t="n">
        <v>0.4292042236</v>
      </c>
      <c r="AK106" s="98" t="n">
        <v>0.4281318574</v>
      </c>
      <c r="AL106" s="98" t="n">
        <v>0.4270530179</v>
      </c>
      <c r="AM106" s="98" t="n">
        <v>0.4259683615</v>
      </c>
      <c r="AN106" s="98" t="n">
        <v>0.4248784942</v>
      </c>
      <c r="AO106" s="98" t="n">
        <v>0.4237839756</v>
      </c>
      <c r="AP106" s="98" t="n">
        <v>0.4226853221</v>
      </c>
      <c r="AQ106" s="98" t="n">
        <v>0.4215830106</v>
      </c>
      <c r="AR106" s="98" t="n">
        <v>0.4204774815</v>
      </c>
      <c r="AS106" s="98" t="n">
        <v>0.4193691412</v>
      </c>
      <c r="AT106" s="98" t="n">
        <v>0.4182583651</v>
      </c>
      <c r="AU106" s="98" t="n">
        <v>0.4171454997</v>
      </c>
      <c r="AV106" s="98" t="n">
        <v>0.416030865</v>
      </c>
      <c r="AW106" s="98" t="n">
        <v>0.4149147566</v>
      </c>
      <c r="AX106" s="98" t="n">
        <v>0.4137974473</v>
      </c>
      <c r="AY106" s="98" t="n">
        <v>0.4126791892</v>
      </c>
      <c r="AZ106" s="98" t="n">
        <v>0.411560215</v>
      </c>
      <c r="BA106" s="98" t="n">
        <v>0.4104407397</v>
      </c>
      <c r="BB106" s="98" t="n">
        <v>0.4093209618</v>
      </c>
      <c r="BC106" s="98" t="n">
        <v>0.4082010649</v>
      </c>
      <c r="BD106" s="98" t="n">
        <v>0.4070812185</v>
      </c>
      <c r="BE106" s="98" t="n">
        <v>0.4059615791</v>
      </c>
      <c r="BF106" s="98" t="n">
        <v>0.4048422914</v>
      </c>
      <c r="BG106" s="98" t="n">
        <v>0.4037234893</v>
      </c>
      <c r="BH106" s="98" t="n">
        <v>0.4026052962</v>
      </c>
      <c r="BI106" s="98" t="n">
        <v>0.4014878266</v>
      </c>
      <c r="BJ106" s="98" t="n">
        <v>0.400371186</v>
      </c>
      <c r="BK106" s="98" t="n">
        <v>0.3992554721</v>
      </c>
      <c r="BL106" s="98" t="n">
        <v>0.3981407752</v>
      </c>
      <c r="BM106" s="98" t="n">
        <v>0.397027179</v>
      </c>
      <c r="BN106" s="98" t="n">
        <v>0.3959147608</v>
      </c>
      <c r="BO106" s="98" t="n">
        <v>0.394803592</v>
      </c>
      <c r="BP106" s="98" t="n">
        <v>0.393693739</v>
      </c>
      <c r="BQ106" s="98" t="n">
        <v>0.3925852629</v>
      </c>
      <c r="BR106" s="98" t="n">
        <v>0.3914782205</v>
      </c>
      <c r="BS106" s="98" t="n">
        <v>0.3903726645</v>
      </c>
      <c r="BT106" s="98" t="n">
        <v>0.3892686434</v>
      </c>
      <c r="BU106" s="98" t="n">
        <v>0.3881662024</v>
      </c>
      <c r="BV106" s="98" t="n">
        <v>0.3870653833</v>
      </c>
      <c r="BW106" s="98" t="n">
        <v>0.3859662249</v>
      </c>
      <c r="BX106" s="98" t="n">
        <v>0.3848687631</v>
      </c>
      <c r="BY106" s="98" t="n">
        <v>0.3837730313</v>
      </c>
      <c r="BZ106" s="98" t="n">
        <v>0.3826790604</v>
      </c>
      <c r="CA106" s="98" t="n">
        <v>0.3815868791</v>
      </c>
      <c r="CB106" s="98" t="n">
        <v>0.3804965141</v>
      </c>
      <c r="CC106" s="98" t="n">
        <v>0.3794079903</v>
      </c>
      <c r="CD106" s="98" t="n">
        <v>0.3783213305</v>
      </c>
      <c r="CE106" s="98" t="n">
        <v>0.3772365564</v>
      </c>
      <c r="CF106" s="98" t="n">
        <v>0.3761536877</v>
      </c>
      <c r="CG106" s="98" t="n">
        <v>0.3750727429</v>
      </c>
      <c r="CH106" s="98" t="n">
        <v>0.3739937395</v>
      </c>
      <c r="CI106" s="98" t="n">
        <v>0.3729166933</v>
      </c>
      <c r="CJ106" s="98" t="n">
        <v>0.3718416194</v>
      </c>
      <c r="CK106" s="98" t="n">
        <v>0.3707685317</v>
      </c>
      <c r="CL106" s="98" t="n">
        <v>0.3696974433</v>
      </c>
      <c r="CM106" s="98" t="n">
        <v>0.3686283662</v>
      </c>
      <c r="CN106" s="98" t="n">
        <v>0.3675613118</v>
      </c>
      <c r="CO106" s="98" t="n">
        <v>0.3664962907</v>
      </c>
      <c r="CP106" s="98" t="n">
        <v>0.3654333128</v>
      </c>
      <c r="CQ106" s="98" t="n">
        <v>0.3643723873</v>
      </c>
      <c r="CR106" s="98" t="n">
        <v>0.3633135228</v>
      </c>
      <c r="CS106" s="98" t="n">
        <v>0.3622567275</v>
      </c>
      <c r="CT106" s="98" t="n">
        <v>0.361202009</v>
      </c>
      <c r="CU106" s="98" t="n">
        <v>0.3601493742</v>
      </c>
      <c r="CV106" s="98" t="n">
        <v>0.35909883</v>
      </c>
      <c r="CW106" s="98" t="n">
        <v>0.3580503824</v>
      </c>
      <c r="CX106" s="98" t="n">
        <v>0.3570040374</v>
      </c>
      <c r="CY106" s="98" t="n">
        <v>0.3559598004</v>
      </c>
      <c r="CZ106" s="98" t="n">
        <v>0.3549176767</v>
      </c>
      <c r="DA106" s="98" t="n">
        <v>0.3538776709</v>
      </c>
      <c r="DB106" s="98" t="n">
        <v>0.3528397878</v>
      </c>
      <c r="DC106" s="98" t="n">
        <v>0.3518040315</v>
      </c>
      <c r="DD106" s="98" t="n">
        <v>0.3507704061</v>
      </c>
      <c r="DE106" s="98" t="n">
        <v>0.3497389154</v>
      </c>
      <c r="DF106" s="98" t="n">
        <v>0.3487095628</v>
      </c>
      <c r="DG106" s="98" t="n">
        <v>0.3476823518</v>
      </c>
      <c r="DH106" s="98" t="n">
        <v>0.3466572855</v>
      </c>
      <c r="DI106" s="98" t="n">
        <v>0.3456343669</v>
      </c>
      <c r="DJ106" s="98" t="n">
        <v>0.3446135986</v>
      </c>
      <c r="DK106" s="98" t="n">
        <v>0.3435949835</v>
      </c>
      <c r="DL106" s="98" t="n">
        <v>0.3425785238</v>
      </c>
      <c r="DM106" s="98" t="n">
        <v>0.341564222</v>
      </c>
      <c r="DN106" s="98" t="n">
        <v>0.3405520802</v>
      </c>
      <c r="DO106" s="98" t="n">
        <v>0.3395421004</v>
      </c>
      <c r="DP106" s="98" t="n">
        <v>0.3385342846</v>
      </c>
      <c r="DQ106" s="98" t="n">
        <v>0.3375286346</v>
      </c>
      <c r="DR106" s="98" t="n">
        <v>0.3365251521</v>
      </c>
      <c r="DS106" s="98" t="n">
        <v>0.3355238386</v>
      </c>
      <c r="DT106" s="98" t="n">
        <v>0.3345246956</v>
      </c>
      <c r="DU106" s="98" t="n">
        <v>0.3335277246</v>
      </c>
      <c r="DV106" s="98" t="n">
        <v>0.3325329267</v>
      </c>
      <c r="DW106" s="98" t="n">
        <v>0.3315403032</v>
      </c>
      <c r="DX106" s="98" t="n">
        <v>0.3305498553</v>
      </c>
      <c r="DY106" s="98" t="n">
        <v>0.3295615839</v>
      </c>
      <c r="DZ106" s="98" t="n">
        <v>0.32857549</v>
      </c>
      <c r="EA106" s="98" t="n">
        <v>0.3275915745</v>
      </c>
      <c r="EB106" s="98" t="n">
        <v>0.3266098381</v>
      </c>
      <c r="EC106" s="98" t="n">
        <v>0.3256302817</v>
      </c>
      <c r="ED106" s="98" t="n">
        <v>0.3246529058</v>
      </c>
      <c r="EE106" s="98" t="n">
        <v>0.3236777112</v>
      </c>
      <c r="EF106" s="98" t="n">
        <v>0.3227046982</v>
      </c>
      <c r="EG106" s="98" t="n">
        <v>0.3217338674</v>
      </c>
      <c r="EH106" s="98" t="n">
        <v>0.3207652193</v>
      </c>
      <c r="EI106" s="98" t="n">
        <v>0.319798754</v>
      </c>
      <c r="EJ106" s="98" t="n">
        <v>0.3188344721</v>
      </c>
      <c r="EK106" s="98" t="n">
        <v>0.3178723736</v>
      </c>
      <c r="EL106" s="98" t="n">
        <v>0.3169124588</v>
      </c>
      <c r="EM106" s="98" t="n">
        <v>0.3159547279</v>
      </c>
      <c r="EN106" s="98" t="n">
        <v>0.3149991808</v>
      </c>
      <c r="EO106" s="98" t="n">
        <v>0.3140458176</v>
      </c>
      <c r="EP106" s="98" t="n">
        <v>0.3130946384</v>
      </c>
      <c r="EQ106" s="98" t="n">
        <v>0.312145643</v>
      </c>
      <c r="ER106" s="98" t="n">
        <v>0.3111988314</v>
      </c>
      <c r="ES106" s="98" t="n">
        <v>0.3102542033</v>
      </c>
      <c r="ET106" s="98" t="n">
        <v>0.3093117587</v>
      </c>
      <c r="EU106" s="98" t="n">
        <v>0.3083714971</v>
      </c>
      <c r="EV106" s="98" t="n">
        <v>0.3074334184</v>
      </c>
      <c r="EW106" s="98" t="n">
        <v>0.3064975221</v>
      </c>
      <c r="EX106" s="98" t="n">
        <v>0.305563808</v>
      </c>
      <c r="EY106" s="98" t="n">
        <v>0.3046322755</v>
      </c>
      <c r="EZ106" s="98" t="n">
        <v>0.3037029243</v>
      </c>
      <c r="FA106" s="98" t="n">
        <v>0.3027757538</v>
      </c>
      <c r="FB106" s="98" t="n">
        <v>0.3018507634</v>
      </c>
      <c r="FC106" s="98" t="n">
        <v>0.3009279527</v>
      </c>
      <c r="FD106" s="98" t="n">
        <v>0.3000073209</v>
      </c>
      <c r="FE106" s="98" t="n">
        <v>0.2990888674</v>
      </c>
      <c r="FF106" s="98" t="n">
        <v>0.2981725915</v>
      </c>
      <c r="FG106" s="98" t="n">
        <v>0.2972584925</v>
      </c>
      <c r="FH106" s="98" t="n">
        <v>0.2963465695</v>
      </c>
      <c r="FI106" s="98" t="n">
        <v>0.2954368218</v>
      </c>
      <c r="FJ106" s="98" t="n">
        <v>0.2945292486</v>
      </c>
      <c r="FK106" s="98" t="n">
        <v>0.2936238488</v>
      </c>
      <c r="FL106" s="98" t="n">
        <v>0.2927206217</v>
      </c>
      <c r="FM106" s="98" t="n">
        <v>0.2918195662</v>
      </c>
      <c r="FN106" s="98" t="n">
        <v>0.2909206814</v>
      </c>
      <c r="FO106" s="98" t="n">
        <v>0.2900239662</v>
      </c>
      <c r="FP106" s="98" t="n">
        <v>0.2891294196</v>
      </c>
      <c r="FQ106" s="98" t="n">
        <v>0.2882370405</v>
      </c>
    </row>
    <row r="107" customFormat="false" ht="15" hidden="false" customHeight="true" outlineLevel="0" collapsed="false">
      <c r="A107" s="97" t="n">
        <v>105</v>
      </c>
      <c r="B107" s="98" t="n">
        <v>0.5174738841</v>
      </c>
      <c r="C107" s="98" t="n">
        <v>0.5162643867</v>
      </c>
      <c r="D107" s="98" t="n">
        <v>0.4921893646</v>
      </c>
      <c r="E107" s="98" t="n">
        <v>0.4803948303</v>
      </c>
      <c r="F107" s="98" t="n">
        <v>0.4745489288</v>
      </c>
      <c r="G107" s="98" t="n">
        <v>0.4715944941</v>
      </c>
      <c r="H107" s="98" t="n">
        <v>0.470035091</v>
      </c>
      <c r="I107" s="98" t="n">
        <v>0.4691330401</v>
      </c>
      <c r="J107" s="98" t="n">
        <v>0.4685242669</v>
      </c>
      <c r="K107" s="98" t="n">
        <v>0.4680298933</v>
      </c>
      <c r="L107" s="98" t="n">
        <v>0.4675630954</v>
      </c>
      <c r="M107" s="98" t="n">
        <v>0.4670828056</v>
      </c>
      <c r="N107" s="98" t="n">
        <v>0.466570639</v>
      </c>
      <c r="O107" s="98" t="n">
        <v>0.466019386</v>
      </c>
      <c r="P107" s="98" t="n">
        <v>0.4654272733</v>
      </c>
      <c r="Q107" s="98" t="n">
        <v>0.4647951066</v>
      </c>
      <c r="R107" s="98" t="n">
        <v>0.4641248533</v>
      </c>
      <c r="S107" s="98" t="n">
        <v>0.4634189426</v>
      </c>
      <c r="T107" s="98" t="n">
        <v>0.4626799252</v>
      </c>
      <c r="U107" s="98" t="n">
        <v>0.4619103106</v>
      </c>
      <c r="V107" s="98" t="n">
        <v>0.4611124943</v>
      </c>
      <c r="W107" s="98" t="n">
        <v>0.4602887278</v>
      </c>
      <c r="X107" s="98" t="n">
        <v>0.4594411102</v>
      </c>
      <c r="Y107" s="98" t="n">
        <v>0.4585715903</v>
      </c>
      <c r="Z107" s="98" t="n">
        <v>0.457681973</v>
      </c>
      <c r="AA107" s="98" t="n">
        <v>0.456773928</v>
      </c>
      <c r="AB107" s="98" t="n">
        <v>0.4558489986</v>
      </c>
      <c r="AC107" s="98" t="n">
        <v>0.4549086109</v>
      </c>
      <c r="AD107" s="98" t="n">
        <v>0.4539540819</v>
      </c>
      <c r="AE107" s="98" t="n">
        <v>0.4529866285</v>
      </c>
      <c r="AF107" s="98" t="n">
        <v>0.4520073742</v>
      </c>
      <c r="AG107" s="98" t="n">
        <v>0.4510173566</v>
      </c>
      <c r="AH107" s="98" t="n">
        <v>0.4500175339</v>
      </c>
      <c r="AI107" s="98" t="n">
        <v>0.4490087909</v>
      </c>
      <c r="AJ107" s="98" t="n">
        <v>0.4479919445</v>
      </c>
      <c r="AK107" s="98" t="n">
        <v>0.4469677491</v>
      </c>
      <c r="AL107" s="98" t="n">
        <v>0.4459369014</v>
      </c>
      <c r="AM107" s="98" t="n">
        <v>0.4449000445</v>
      </c>
      <c r="AN107" s="98" t="n">
        <v>0.4438577723</v>
      </c>
      <c r="AO107" s="98" t="n">
        <v>0.4428106332</v>
      </c>
      <c r="AP107" s="98" t="n">
        <v>0.4417591337</v>
      </c>
      <c r="AQ107" s="98" t="n">
        <v>0.4407037414</v>
      </c>
      <c r="AR107" s="98" t="n">
        <v>0.439644888</v>
      </c>
      <c r="AS107" s="98" t="n">
        <v>0.4385829724</v>
      </c>
      <c r="AT107" s="98" t="n">
        <v>0.4375183628</v>
      </c>
      <c r="AU107" s="98" t="n">
        <v>0.4364513994</v>
      </c>
      <c r="AV107" s="98" t="n">
        <v>0.4353823962</v>
      </c>
      <c r="AW107" s="98" t="n">
        <v>0.4343116434</v>
      </c>
      <c r="AX107" s="98" t="n">
        <v>0.433239409</v>
      </c>
      <c r="AY107" s="98" t="n">
        <v>0.4321659407</v>
      </c>
      <c r="AZ107" s="98" t="n">
        <v>0.431091467</v>
      </c>
      <c r="BA107" s="98" t="n">
        <v>0.4300161994</v>
      </c>
      <c r="BB107" s="98" t="n">
        <v>0.4289403331</v>
      </c>
      <c r="BC107" s="98" t="n">
        <v>0.4278640485</v>
      </c>
      <c r="BD107" s="98" t="n">
        <v>0.4267875123</v>
      </c>
      <c r="BE107" s="98" t="n">
        <v>0.4257108788</v>
      </c>
      <c r="BF107" s="98" t="n">
        <v>0.4246342903</v>
      </c>
      <c r="BG107" s="98" t="n">
        <v>0.4235578787</v>
      </c>
      <c r="BH107" s="98" t="n">
        <v>0.4224817657</v>
      </c>
      <c r="BI107" s="98" t="n">
        <v>0.421406064</v>
      </c>
      <c r="BJ107" s="98" t="n">
        <v>0.4203308777</v>
      </c>
      <c r="BK107" s="98" t="n">
        <v>0.4192563033</v>
      </c>
      <c r="BL107" s="98" t="n">
        <v>0.4181824299</v>
      </c>
      <c r="BM107" s="98" t="n">
        <v>0.4171093402</v>
      </c>
      <c r="BN107" s="98" t="n">
        <v>0.4160371104</v>
      </c>
      <c r="BO107" s="98" t="n">
        <v>0.4149658114</v>
      </c>
      <c r="BP107" s="98" t="n">
        <v>0.4138955088</v>
      </c>
      <c r="BQ107" s="98" t="n">
        <v>0.4128262631</v>
      </c>
      <c r="BR107" s="98" t="n">
        <v>0.4117581306</v>
      </c>
      <c r="BS107" s="98" t="n">
        <v>0.4106911635</v>
      </c>
      <c r="BT107" s="98" t="n">
        <v>0.4096254101</v>
      </c>
      <c r="BU107" s="98" t="n">
        <v>0.4085609153</v>
      </c>
      <c r="BV107" s="98" t="n">
        <v>0.4074977206</v>
      </c>
      <c r="BW107" s="98" t="n">
        <v>0.4064358647</v>
      </c>
      <c r="BX107" s="98" t="n">
        <v>0.4053753834</v>
      </c>
      <c r="BY107" s="98" t="n">
        <v>0.40431631</v>
      </c>
      <c r="BZ107" s="98" t="n">
        <v>0.4032586754</v>
      </c>
      <c r="CA107" s="98" t="n">
        <v>0.4022025084</v>
      </c>
      <c r="CB107" s="98" t="n">
        <v>0.4011478357</v>
      </c>
      <c r="CC107" s="98" t="n">
        <v>0.4000946823</v>
      </c>
      <c r="CD107" s="98" t="n">
        <v>0.3990430714</v>
      </c>
      <c r="CE107" s="98" t="n">
        <v>0.3979930244</v>
      </c>
      <c r="CF107" s="98" t="n">
        <v>0.3969445617</v>
      </c>
      <c r="CG107" s="98" t="n">
        <v>0.3958977018</v>
      </c>
      <c r="CH107" s="98" t="n">
        <v>0.3948524623</v>
      </c>
      <c r="CI107" s="98" t="n">
        <v>0.3938088597</v>
      </c>
      <c r="CJ107" s="98" t="n">
        <v>0.3927669091</v>
      </c>
      <c r="CK107" s="98" t="n">
        <v>0.3917266248</v>
      </c>
      <c r="CL107" s="98" t="n">
        <v>0.3906880203</v>
      </c>
      <c r="CM107" s="98" t="n">
        <v>0.3896511079</v>
      </c>
      <c r="CN107" s="98" t="n">
        <v>0.3886158995</v>
      </c>
      <c r="CO107" s="98" t="n">
        <v>0.387582406</v>
      </c>
      <c r="CP107" s="98" t="n">
        <v>0.3865506378</v>
      </c>
      <c r="CQ107" s="98" t="n">
        <v>0.3855206045</v>
      </c>
      <c r="CR107" s="98" t="n">
        <v>0.3844923152</v>
      </c>
      <c r="CS107" s="98" t="n">
        <v>0.3834657785</v>
      </c>
      <c r="CT107" s="98" t="n">
        <v>0.3824410025</v>
      </c>
      <c r="CU107" s="98" t="n">
        <v>0.3814179947</v>
      </c>
      <c r="CV107" s="98" t="n">
        <v>0.3803967623</v>
      </c>
      <c r="CW107" s="98" t="n">
        <v>0.379377312</v>
      </c>
      <c r="CX107" s="98" t="n">
        <v>0.3783596503</v>
      </c>
      <c r="CY107" s="98" t="n">
        <v>0.3773437831</v>
      </c>
      <c r="CZ107" s="98" t="n">
        <v>0.3763297163</v>
      </c>
      <c r="DA107" s="98" t="n">
        <v>0.375317455</v>
      </c>
      <c r="DB107" s="98" t="n">
        <v>0.3743070046</v>
      </c>
      <c r="DC107" s="98" t="n">
        <v>0.3732983698</v>
      </c>
      <c r="DD107" s="98" t="n">
        <v>0.3722915553</v>
      </c>
      <c r="DE107" s="98" t="n">
        <v>0.3712865654</v>
      </c>
      <c r="DF107" s="98" t="n">
        <v>0.3702834043</v>
      </c>
      <c r="DG107" s="98" t="n">
        <v>0.3692820759</v>
      </c>
      <c r="DH107" s="98" t="n">
        <v>0.3682825841</v>
      </c>
      <c r="DI107" s="98" t="n">
        <v>0.3672849324</v>
      </c>
      <c r="DJ107" s="98" t="n">
        <v>0.3662891243</v>
      </c>
      <c r="DK107" s="98" t="n">
        <v>0.365295163</v>
      </c>
      <c r="DL107" s="98" t="n">
        <v>0.3643030516</v>
      </c>
      <c r="DM107" s="98" t="n">
        <v>0.3633127931</v>
      </c>
      <c r="DN107" s="98" t="n">
        <v>0.3623243904</v>
      </c>
      <c r="DO107" s="98" t="n">
        <v>0.3613378462</v>
      </c>
      <c r="DP107" s="98" t="n">
        <v>0.3603531631</v>
      </c>
      <c r="DQ107" s="98" t="n">
        <v>0.3593703435</v>
      </c>
      <c r="DR107" s="98" t="n">
        <v>0.35838939</v>
      </c>
      <c r="DS107" s="98" t="n">
        <v>0.3574103047</v>
      </c>
      <c r="DT107" s="98" t="n">
        <v>0.3564330899</v>
      </c>
      <c r="DU107" s="98" t="n">
        <v>0.3554577477</v>
      </c>
      <c r="DV107" s="98" t="n">
        <v>0.35448428</v>
      </c>
      <c r="DW107" s="98" t="n">
        <v>0.3535126889</v>
      </c>
      <c r="DX107" s="98" t="n">
        <v>0.3525429761</v>
      </c>
      <c r="DY107" s="98" t="n">
        <v>0.3515751435</v>
      </c>
      <c r="DZ107" s="98" t="n">
        <v>0.3506091927</v>
      </c>
      <c r="EA107" s="98" t="n">
        <v>0.3496451254</v>
      </c>
      <c r="EB107" s="98" t="n">
        <v>0.3486829431</v>
      </c>
      <c r="EC107" s="98" t="n">
        <v>0.3477226474</v>
      </c>
      <c r="ED107" s="98" t="n">
        <v>0.3467642396</v>
      </c>
      <c r="EE107" s="98" t="n">
        <v>0.3458077212</v>
      </c>
      <c r="EF107" s="98" t="n">
        <v>0.3448530935</v>
      </c>
      <c r="EG107" s="98" t="n">
        <v>0.3439003577</v>
      </c>
      <c r="EH107" s="98" t="n">
        <v>0.342949515</v>
      </c>
      <c r="EI107" s="98" t="n">
        <v>0.3420005667</v>
      </c>
      <c r="EJ107" s="98" t="n">
        <v>0.3410535137</v>
      </c>
      <c r="EK107" s="98" t="n">
        <v>0.3401083571</v>
      </c>
      <c r="EL107" s="98" t="n">
        <v>0.339165098</v>
      </c>
      <c r="EM107" s="98" t="n">
        <v>0.3382237373</v>
      </c>
      <c r="EN107" s="98" t="n">
        <v>0.3372842759</v>
      </c>
      <c r="EO107" s="98" t="n">
        <v>0.3363467146</v>
      </c>
      <c r="EP107" s="98" t="n">
        <v>0.3354110543</v>
      </c>
      <c r="EQ107" s="98" t="n">
        <v>0.3344772958</v>
      </c>
      <c r="ER107" s="98" t="n">
        <v>0.3335454397</v>
      </c>
      <c r="ES107" s="98" t="n">
        <v>0.3326154867</v>
      </c>
      <c r="ET107" s="98" t="n">
        <v>0.3316874375</v>
      </c>
      <c r="EU107" s="98" t="n">
        <v>0.3307612928</v>
      </c>
      <c r="EV107" s="98" t="n">
        <v>0.3298370529</v>
      </c>
      <c r="EW107" s="98" t="n">
        <v>0.3289147186</v>
      </c>
      <c r="EX107" s="98" t="n">
        <v>0.3279942902</v>
      </c>
      <c r="EY107" s="98" t="n">
        <v>0.3270757682</v>
      </c>
      <c r="EZ107" s="98" t="n">
        <v>0.326159153</v>
      </c>
      <c r="FA107" s="98" t="n">
        <v>0.325244445</v>
      </c>
      <c r="FB107" s="98" t="n">
        <v>0.3243316445</v>
      </c>
      <c r="FC107" s="98" t="n">
        <v>0.3234207518</v>
      </c>
      <c r="FD107" s="98" t="n">
        <v>0.3225117672</v>
      </c>
      <c r="FE107" s="98" t="n">
        <v>0.3216046908</v>
      </c>
      <c r="FF107" s="98" t="n">
        <v>0.320699523</v>
      </c>
      <c r="FG107" s="98" t="n">
        <v>0.3197962638</v>
      </c>
      <c r="FH107" s="98" t="n">
        <v>0.3188949134</v>
      </c>
      <c r="FI107" s="98" t="n">
        <v>0.3179954718</v>
      </c>
      <c r="FJ107" s="98" t="n">
        <v>0.3170979391</v>
      </c>
      <c r="FK107" s="98" t="n">
        <v>0.3162023153</v>
      </c>
      <c r="FL107" s="98" t="n">
        <v>0.3153086005</v>
      </c>
      <c r="FM107" s="98" t="n">
        <v>0.3144167945</v>
      </c>
      <c r="FN107" s="98" t="n">
        <v>0.3135268974</v>
      </c>
      <c r="FO107" s="98" t="n">
        <v>0.3126389089</v>
      </c>
      <c r="FP107" s="98" t="n">
        <v>0.311752829</v>
      </c>
      <c r="FQ107" s="98" t="n">
        <v>0.3108686575</v>
      </c>
    </row>
    <row r="108" customFormat="false" ht="15" hidden="false" customHeight="true" outlineLevel="0" collapsed="false">
      <c r="A108" s="97" t="n">
        <v>106</v>
      </c>
      <c r="B108" s="98" t="n">
        <v>0.5343755691</v>
      </c>
      <c r="C108" s="98" t="n">
        <v>0.5331586867</v>
      </c>
      <c r="D108" s="98" t="n">
        <v>0.508770656</v>
      </c>
      <c r="E108" s="98" t="n">
        <v>0.496813145</v>
      </c>
      <c r="F108" s="98" t="n">
        <v>0.4908947702</v>
      </c>
      <c r="G108" s="98" t="n">
        <v>0.4879174842</v>
      </c>
      <c r="H108" s="98" t="n">
        <v>0.4863618811</v>
      </c>
      <c r="I108" s="98" t="n">
        <v>0.4854781369</v>
      </c>
      <c r="J108" s="98" t="n">
        <v>0.4848958823</v>
      </c>
      <c r="K108" s="98" t="n">
        <v>0.4844329779</v>
      </c>
      <c r="L108" s="98" t="n">
        <v>0.484000886</v>
      </c>
      <c r="M108" s="98" t="n">
        <v>0.4835576105</v>
      </c>
      <c r="N108" s="98" t="n">
        <v>0.4830842381</v>
      </c>
      <c r="O108" s="98" t="n">
        <v>0.4825732352</v>
      </c>
      <c r="P108" s="98" t="n">
        <v>0.4820226115</v>
      </c>
      <c r="Q108" s="98" t="n">
        <v>0.4814330138</v>
      </c>
      <c r="R108" s="98" t="n">
        <v>0.4808062825</v>
      </c>
      <c r="S108" s="98" t="n">
        <v>0.4801447401</v>
      </c>
      <c r="T108" s="98" t="n">
        <v>0.4794508434</v>
      </c>
      <c r="U108" s="98" t="n">
        <v>0.4787270178</v>
      </c>
      <c r="V108" s="98" t="n">
        <v>0.4779755823</v>
      </c>
      <c r="W108" s="98" t="n">
        <v>0.4771987182</v>
      </c>
      <c r="X108" s="98" t="n">
        <v>0.4763984602</v>
      </c>
      <c r="Y108" s="98" t="n">
        <v>0.4755766977</v>
      </c>
      <c r="Z108" s="98" t="n">
        <v>0.4747351809</v>
      </c>
      <c r="AA108" s="98" t="n">
        <v>0.4738755289</v>
      </c>
      <c r="AB108" s="98" t="n">
        <v>0.4729992386</v>
      </c>
      <c r="AC108" s="98" t="n">
        <v>0.4721076929</v>
      </c>
      <c r="AD108" s="98" t="n">
        <v>0.4712021696</v>
      </c>
      <c r="AE108" s="98" t="n">
        <v>0.4702838489</v>
      </c>
      <c r="AF108" s="98" t="n">
        <v>0.4693538208</v>
      </c>
      <c r="AG108" s="98" t="n">
        <v>0.4684130918</v>
      </c>
      <c r="AH108" s="98" t="n">
        <v>0.4674625918</v>
      </c>
      <c r="AI108" s="98" t="n">
        <v>0.4665031793</v>
      </c>
      <c r="AJ108" s="98" t="n">
        <v>0.465535647</v>
      </c>
      <c r="AK108" s="98" t="n">
        <v>0.4645607273</v>
      </c>
      <c r="AL108" s="98" t="n">
        <v>0.4635790962</v>
      </c>
      <c r="AM108" s="98" t="n">
        <v>0.4625913782</v>
      </c>
      <c r="AN108" s="98" t="n">
        <v>0.4615981498</v>
      </c>
      <c r="AO108" s="98" t="n">
        <v>0.4605999436</v>
      </c>
      <c r="AP108" s="98" t="n">
        <v>0.4595972514</v>
      </c>
      <c r="AQ108" s="98" t="n">
        <v>0.4585905274</v>
      </c>
      <c r="AR108" s="98" t="n">
        <v>0.4575801911</v>
      </c>
      <c r="AS108" s="98" t="n">
        <v>0.4565666298</v>
      </c>
      <c r="AT108" s="98" t="n">
        <v>0.4555502015</v>
      </c>
      <c r="AU108" s="98" t="n">
        <v>0.4545312367</v>
      </c>
      <c r="AV108" s="98" t="n">
        <v>0.4535100408</v>
      </c>
      <c r="AW108" s="98" t="n">
        <v>0.4524868958</v>
      </c>
      <c r="AX108" s="98" t="n">
        <v>0.4514620623</v>
      </c>
      <c r="AY108" s="98" t="n">
        <v>0.4504357811</v>
      </c>
      <c r="AZ108" s="98" t="n">
        <v>0.4494082747</v>
      </c>
      <c r="BA108" s="98" t="n">
        <v>0.4483797487</v>
      </c>
      <c r="BB108" s="98" t="n">
        <v>0.4473503931</v>
      </c>
      <c r="BC108" s="98" t="n">
        <v>0.4463203835</v>
      </c>
      <c r="BD108" s="98" t="n">
        <v>0.4452898823</v>
      </c>
      <c r="BE108" s="98" t="n">
        <v>0.4442590395</v>
      </c>
      <c r="BF108" s="98" t="n">
        <v>0.443227994</v>
      </c>
      <c r="BG108" s="98" t="n">
        <v>0.442196874</v>
      </c>
      <c r="BH108" s="98" t="n">
        <v>0.4411657983</v>
      </c>
      <c r="BI108" s="98" t="n">
        <v>0.4401348767</v>
      </c>
      <c r="BJ108" s="98" t="n">
        <v>0.4391042108</v>
      </c>
      <c r="BK108" s="98" t="n">
        <v>0.4380738945</v>
      </c>
      <c r="BL108" s="98" t="n">
        <v>0.437044015</v>
      </c>
      <c r="BM108" s="98" t="n">
        <v>0.4360146528</v>
      </c>
      <c r="BN108" s="98" t="n">
        <v>0.4349858824</v>
      </c>
      <c r="BO108" s="98" t="n">
        <v>0.4339577731</v>
      </c>
      <c r="BP108" s="98" t="n">
        <v>0.4329303888</v>
      </c>
      <c r="BQ108" s="98" t="n">
        <v>0.4319037889</v>
      </c>
      <c r="BR108" s="98" t="n">
        <v>0.4308780284</v>
      </c>
      <c r="BS108" s="98" t="n">
        <v>0.4298531584</v>
      </c>
      <c r="BT108" s="98" t="n">
        <v>0.428829226</v>
      </c>
      <c r="BU108" s="98" t="n">
        <v>0.4278062754</v>
      </c>
      <c r="BV108" s="98" t="n">
        <v>0.4267843472</v>
      </c>
      <c r="BW108" s="98" t="n">
        <v>0.4257634793</v>
      </c>
      <c r="BX108" s="98" t="n">
        <v>0.424743707</v>
      </c>
      <c r="BY108" s="98" t="n">
        <v>0.4237250629</v>
      </c>
      <c r="BZ108" s="98" t="n">
        <v>0.4227075774</v>
      </c>
      <c r="CA108" s="98" t="n">
        <v>0.4216912789</v>
      </c>
      <c r="CB108" s="98" t="n">
        <v>0.4206761937</v>
      </c>
      <c r="CC108" s="98" t="n">
        <v>0.4196623463</v>
      </c>
      <c r="CD108" s="98" t="n">
        <v>0.4186497598</v>
      </c>
      <c r="CE108" s="98" t="n">
        <v>0.4176384553</v>
      </c>
      <c r="CF108" s="98" t="n">
        <v>0.4166284528</v>
      </c>
      <c r="CG108" s="98" t="n">
        <v>0.4156197709</v>
      </c>
      <c r="CH108" s="98" t="n">
        <v>0.4146124271</v>
      </c>
      <c r="CI108" s="98" t="n">
        <v>0.4136064374</v>
      </c>
      <c r="CJ108" s="98" t="n">
        <v>0.4126018173</v>
      </c>
      <c r="CK108" s="98" t="n">
        <v>0.4115985808</v>
      </c>
      <c r="CL108" s="98" t="n">
        <v>0.4105967414</v>
      </c>
      <c r="CM108" s="98" t="n">
        <v>0.4095963116</v>
      </c>
      <c r="CN108" s="98" t="n">
        <v>0.4085973032</v>
      </c>
      <c r="CO108" s="98" t="n">
        <v>0.4075997272</v>
      </c>
      <c r="CP108" s="98" t="n">
        <v>0.4066035941</v>
      </c>
      <c r="CQ108" s="98" t="n">
        <v>0.4056089135</v>
      </c>
      <c r="CR108" s="98" t="n">
        <v>0.4046156949</v>
      </c>
      <c r="CS108" s="98" t="n">
        <v>0.4036239468</v>
      </c>
      <c r="CT108" s="98" t="n">
        <v>0.4026336774</v>
      </c>
      <c r="CU108" s="98" t="n">
        <v>0.4016448947</v>
      </c>
      <c r="CV108" s="98" t="n">
        <v>0.4006576059</v>
      </c>
      <c r="CW108" s="98" t="n">
        <v>0.3996718179</v>
      </c>
      <c r="CX108" s="98" t="n">
        <v>0.3986875375</v>
      </c>
      <c r="CY108" s="98" t="n">
        <v>0.3977047709</v>
      </c>
      <c r="CZ108" s="98" t="n">
        <v>0.3967235239</v>
      </c>
      <c r="DA108" s="98" t="n">
        <v>0.3957438024</v>
      </c>
      <c r="DB108" s="98" t="n">
        <v>0.3947656117</v>
      </c>
      <c r="DC108" s="98" t="n">
        <v>0.393788957</v>
      </c>
      <c r="DD108" s="98" t="n">
        <v>0.3928138431</v>
      </c>
      <c r="DE108" s="98" t="n">
        <v>0.3918402747</v>
      </c>
      <c r="DF108" s="98" t="n">
        <v>0.3908682564</v>
      </c>
      <c r="DG108" s="98" t="n">
        <v>0.3898977925</v>
      </c>
      <c r="DH108" s="98" t="n">
        <v>0.3889288869</v>
      </c>
      <c r="DI108" s="98" t="n">
        <v>0.3879615438</v>
      </c>
      <c r="DJ108" s="98" t="n">
        <v>0.3869957669</v>
      </c>
      <c r="DK108" s="98" t="n">
        <v>0.3860315597</v>
      </c>
      <c r="DL108" s="98" t="n">
        <v>0.3850689259</v>
      </c>
      <c r="DM108" s="98" t="n">
        <v>0.3841078688</v>
      </c>
      <c r="DN108" s="98" t="n">
        <v>0.3831483916</v>
      </c>
      <c r="DO108" s="98" t="n">
        <v>0.3821904974</v>
      </c>
      <c r="DP108" s="98" t="n">
        <v>0.3812341893</v>
      </c>
      <c r="DQ108" s="98" t="n">
        <v>0.3802794702</v>
      </c>
      <c r="DR108" s="98" t="n">
        <v>0.3793263429</v>
      </c>
      <c r="DS108" s="98" t="n">
        <v>0.3783748101</v>
      </c>
      <c r="DT108" s="98" t="n">
        <v>0.3774248744</v>
      </c>
      <c r="DU108" s="98" t="n">
        <v>0.3764765385</v>
      </c>
      <c r="DV108" s="98" t="n">
        <v>0.3755298047</v>
      </c>
      <c r="DW108" s="98" t="n">
        <v>0.3745846754</v>
      </c>
      <c r="DX108" s="98" t="n">
        <v>0.3736411531</v>
      </c>
      <c r="DY108" s="98" t="n">
        <v>0.3726992398</v>
      </c>
      <c r="DZ108" s="98" t="n">
        <v>0.3717589379</v>
      </c>
      <c r="EA108" s="98" t="n">
        <v>0.3708202493</v>
      </c>
      <c r="EB108" s="98" t="n">
        <v>0.3698831762</v>
      </c>
      <c r="EC108" s="98" t="n">
        <v>0.3689477206</v>
      </c>
      <c r="ED108" s="98" t="n">
        <v>0.3680138844</v>
      </c>
      <c r="EE108" s="98" t="n">
        <v>0.3670816695</v>
      </c>
      <c r="EF108" s="98" t="n">
        <v>0.3661510778</v>
      </c>
      <c r="EG108" s="98" t="n">
        <v>0.3652221109</v>
      </c>
      <c r="EH108" s="98" t="n">
        <v>0.3642947706</v>
      </c>
      <c r="EI108" s="98" t="n">
        <v>0.3633690587</v>
      </c>
      <c r="EJ108" s="98" t="n">
        <v>0.3624449767</v>
      </c>
      <c r="EK108" s="98" t="n">
        <v>0.3615225262</v>
      </c>
      <c r="EL108" s="98" t="n">
        <v>0.3606017089</v>
      </c>
      <c r="EM108" s="98" t="n">
        <v>0.3596825261</v>
      </c>
      <c r="EN108" s="98" t="n">
        <v>0.3587649793</v>
      </c>
      <c r="EO108" s="98" t="n">
        <v>0.3578490701</v>
      </c>
      <c r="EP108" s="98" t="n">
        <v>0.3569347996</v>
      </c>
      <c r="EQ108" s="98" t="n">
        <v>0.3560221694</v>
      </c>
      <c r="ER108" s="98" t="n">
        <v>0.3551111806</v>
      </c>
      <c r="ES108" s="98" t="n">
        <v>0.3542018346</v>
      </c>
      <c r="ET108" s="98" t="n">
        <v>0.3532941326</v>
      </c>
      <c r="EU108" s="98" t="n">
        <v>0.3523880758</v>
      </c>
      <c r="EV108" s="98" t="n">
        <v>0.3514836653</v>
      </c>
      <c r="EW108" s="98" t="n">
        <v>0.3505809022</v>
      </c>
      <c r="EX108" s="98" t="n">
        <v>0.3496797876</v>
      </c>
      <c r="EY108" s="98" t="n">
        <v>0.3487803227</v>
      </c>
      <c r="EZ108" s="98" t="n">
        <v>0.3478825083</v>
      </c>
      <c r="FA108" s="98" t="n">
        <v>0.3469863455</v>
      </c>
      <c r="FB108" s="98" t="n">
        <v>0.3460918353</v>
      </c>
      <c r="FC108" s="98" t="n">
        <v>0.3451989785</v>
      </c>
      <c r="FD108" s="98" t="n">
        <v>0.3443077761</v>
      </c>
      <c r="FE108" s="98" t="n">
        <v>0.3434182289</v>
      </c>
      <c r="FF108" s="98" t="n">
        <v>0.3425303377</v>
      </c>
      <c r="FG108" s="98" t="n">
        <v>0.3416441034</v>
      </c>
      <c r="FH108" s="98" t="n">
        <v>0.3407595267</v>
      </c>
      <c r="FI108" s="98" t="n">
        <v>0.3398766083</v>
      </c>
      <c r="FJ108" s="98" t="n">
        <v>0.3389953489</v>
      </c>
      <c r="FK108" s="98" t="n">
        <v>0.3381157492</v>
      </c>
      <c r="FL108" s="98" t="n">
        <v>0.3372378099</v>
      </c>
      <c r="FM108" s="98" t="n">
        <v>0.3363615316</v>
      </c>
      <c r="FN108" s="98" t="n">
        <v>0.3354869149</v>
      </c>
      <c r="FO108" s="98" t="n">
        <v>0.3346139603</v>
      </c>
      <c r="FP108" s="98" t="n">
        <v>0.3337426684</v>
      </c>
      <c r="FQ108" s="98" t="n">
        <v>0.3328730396</v>
      </c>
    </row>
    <row r="109" customFormat="false" ht="15" hidden="false" customHeight="true" outlineLevel="0" collapsed="false">
      <c r="A109" s="97" t="n">
        <v>107</v>
      </c>
      <c r="B109" s="98" t="n">
        <v>0.5499983702</v>
      </c>
      <c r="C109" s="98" t="n">
        <v>0.5487649533</v>
      </c>
      <c r="D109" s="98" t="n">
        <v>0.5241131401</v>
      </c>
      <c r="E109" s="98" t="n">
        <v>0.5120123371</v>
      </c>
      <c r="F109" s="98" t="n">
        <v>0.5060267469</v>
      </c>
      <c r="G109" s="98" t="n">
        <v>0.5030250069</v>
      </c>
      <c r="H109" s="98" t="n">
        <v>0.5014684951</v>
      </c>
      <c r="I109" s="98" t="n">
        <v>0.5005970991</v>
      </c>
      <c r="J109" s="98" t="n">
        <v>0.5000350637</v>
      </c>
      <c r="K109" s="98" t="n">
        <v>0.4995974243</v>
      </c>
      <c r="L109" s="98" t="n">
        <v>0.4991941304</v>
      </c>
      <c r="M109" s="98" t="n">
        <v>0.4987823415</v>
      </c>
      <c r="N109" s="98" t="n">
        <v>0.4983426418</v>
      </c>
      <c r="O109" s="98" t="n">
        <v>0.497867173</v>
      </c>
      <c r="P109" s="98" t="n">
        <v>0.4973537139</v>
      </c>
      <c r="Q109" s="98" t="n">
        <v>0.4968027326</v>
      </c>
      <c r="R109" s="98" t="n">
        <v>0.4962159219</v>
      </c>
      <c r="S109" s="98" t="n">
        <v>0.495595476</v>
      </c>
      <c r="T109" s="98" t="n">
        <v>0.4949437376</v>
      </c>
      <c r="U109" s="98" t="n">
        <v>0.4942630288</v>
      </c>
      <c r="V109" s="98" t="n">
        <v>0.4935555738</v>
      </c>
      <c r="W109" s="98" t="n">
        <v>0.492823467</v>
      </c>
      <c r="X109" s="98" t="n">
        <v>0.492068663</v>
      </c>
      <c r="Y109" s="98" t="n">
        <v>0.4912929775</v>
      </c>
      <c r="Z109" s="98" t="n">
        <v>0.4904980924</v>
      </c>
      <c r="AA109" s="98" t="n">
        <v>0.4896855639</v>
      </c>
      <c r="AB109" s="98" t="n">
        <v>0.4888568307</v>
      </c>
      <c r="AC109" s="98" t="n">
        <v>0.4880132224</v>
      </c>
      <c r="AD109" s="98" t="n">
        <v>0.487155967</v>
      </c>
      <c r="AE109" s="98" t="n">
        <v>0.4862861993</v>
      </c>
      <c r="AF109" s="98" t="n">
        <v>0.485404967</v>
      </c>
      <c r="AG109" s="98" t="n">
        <v>0.4845132381</v>
      </c>
      <c r="AH109" s="98" t="n">
        <v>0.4836119064</v>
      </c>
      <c r="AI109" s="98" t="n">
        <v>0.4827017975</v>
      </c>
      <c r="AJ109" s="98" t="n">
        <v>0.4817836738</v>
      </c>
      <c r="AK109" s="98" t="n">
        <v>0.4808582394</v>
      </c>
      <c r="AL109" s="98" t="n">
        <v>0.4799261447</v>
      </c>
      <c r="AM109" s="98" t="n">
        <v>0.4789879903</v>
      </c>
      <c r="AN109" s="98" t="n">
        <v>0.4780443308</v>
      </c>
      <c r="AO109" s="98" t="n">
        <v>0.4770956786</v>
      </c>
      <c r="AP109" s="98" t="n">
        <v>0.4761425067</v>
      </c>
      <c r="AQ109" s="98" t="n">
        <v>0.4751852523</v>
      </c>
      <c r="AR109" s="98" t="n">
        <v>0.474224319</v>
      </c>
      <c r="AS109" s="98" t="n">
        <v>0.4732600797</v>
      </c>
      <c r="AT109" s="98" t="n">
        <v>0.4722928789</v>
      </c>
      <c r="AU109" s="98" t="n">
        <v>0.4713230347</v>
      </c>
      <c r="AV109" s="98" t="n">
        <v>0.4703508411</v>
      </c>
      <c r="AW109" s="98" t="n">
        <v>0.4693765697</v>
      </c>
      <c r="AX109" s="98" t="n">
        <v>0.4684004715</v>
      </c>
      <c r="AY109" s="98" t="n">
        <v>0.4674227783</v>
      </c>
      <c r="AZ109" s="98" t="n">
        <v>0.4664437045</v>
      </c>
      <c r="BA109" s="98" t="n">
        <v>0.4654634481</v>
      </c>
      <c r="BB109" s="98" t="n">
        <v>0.4644821922</v>
      </c>
      <c r="BC109" s="98" t="n">
        <v>0.4635001059</v>
      </c>
      <c r="BD109" s="98" t="n">
        <v>0.4625173459</v>
      </c>
      <c r="BE109" s="98" t="n">
        <v>0.4615340566</v>
      </c>
      <c r="BF109" s="98" t="n">
        <v>0.460550372</v>
      </c>
      <c r="BG109" s="98" t="n">
        <v>0.4595664157</v>
      </c>
      <c r="BH109" s="98" t="n">
        <v>0.4585823023</v>
      </c>
      <c r="BI109" s="98" t="n">
        <v>0.4575981375</v>
      </c>
      <c r="BJ109" s="98" t="n">
        <v>0.4566140195</v>
      </c>
      <c r="BK109" s="98" t="n">
        <v>0.4556300389</v>
      </c>
      <c r="BL109" s="98" t="n">
        <v>0.4546462797</v>
      </c>
      <c r="BM109" s="98" t="n">
        <v>0.4536628196</v>
      </c>
      <c r="BN109" s="98" t="n">
        <v>0.4526797308</v>
      </c>
      <c r="BO109" s="98" t="n">
        <v>0.4516970799</v>
      </c>
      <c r="BP109" s="98" t="n">
        <v>0.4507149289</v>
      </c>
      <c r="BQ109" s="98" t="n">
        <v>0.4497333349</v>
      </c>
      <c r="BR109" s="98" t="n">
        <v>0.4487523512</v>
      </c>
      <c r="BS109" s="98" t="n">
        <v>0.447772027</v>
      </c>
      <c r="BT109" s="98" t="n">
        <v>0.4467924082</v>
      </c>
      <c r="BU109" s="98" t="n">
        <v>0.4458135373</v>
      </c>
      <c r="BV109" s="98" t="n">
        <v>0.4448354536</v>
      </c>
      <c r="BW109" s="98" t="n">
        <v>0.4438581939</v>
      </c>
      <c r="BX109" s="98" t="n">
        <v>0.4428817922</v>
      </c>
      <c r="BY109" s="98" t="n">
        <v>0.4419062802</v>
      </c>
      <c r="BZ109" s="98" t="n">
        <v>0.4409316874</v>
      </c>
      <c r="CA109" s="98" t="n">
        <v>0.4399580412</v>
      </c>
      <c r="CB109" s="98" t="n">
        <v>0.4389853672</v>
      </c>
      <c r="CC109" s="98" t="n">
        <v>0.4380136893</v>
      </c>
      <c r="CD109" s="98" t="n">
        <v>0.4370430296</v>
      </c>
      <c r="CE109" s="98" t="n">
        <v>0.4360734089</v>
      </c>
      <c r="CF109" s="98" t="n">
        <v>0.4351048466</v>
      </c>
      <c r="CG109" s="98" t="n">
        <v>0.4341373608</v>
      </c>
      <c r="CH109" s="98" t="n">
        <v>0.4331709683</v>
      </c>
      <c r="CI109" s="98" t="n">
        <v>0.4322056852</v>
      </c>
      <c r="CJ109" s="98" t="n">
        <v>0.4312415261</v>
      </c>
      <c r="CK109" s="98" t="n">
        <v>0.4302785051</v>
      </c>
      <c r="CL109" s="98" t="n">
        <v>0.4293166352</v>
      </c>
      <c r="CM109" s="98" t="n">
        <v>0.4283559287</v>
      </c>
      <c r="CN109" s="98" t="n">
        <v>0.427396397</v>
      </c>
      <c r="CO109" s="98" t="n">
        <v>0.4264380512</v>
      </c>
      <c r="CP109" s="98" t="n">
        <v>0.4254809013</v>
      </c>
      <c r="CQ109" s="98" t="n">
        <v>0.4245249571</v>
      </c>
      <c r="CR109" s="98" t="n">
        <v>0.4235702276</v>
      </c>
      <c r="CS109" s="98" t="n">
        <v>0.4226167215</v>
      </c>
      <c r="CT109" s="98" t="n">
        <v>0.4216644469</v>
      </c>
      <c r="CU109" s="98" t="n">
        <v>0.4207134115</v>
      </c>
      <c r="CV109" s="98" t="n">
        <v>0.4197636226</v>
      </c>
      <c r="CW109" s="98" t="n">
        <v>0.4188150872</v>
      </c>
      <c r="CX109" s="98" t="n">
        <v>0.4178678119</v>
      </c>
      <c r="CY109" s="98" t="n">
        <v>0.4169218029</v>
      </c>
      <c r="CZ109" s="98" t="n">
        <v>0.4159770662</v>
      </c>
      <c r="DA109" s="98" t="n">
        <v>0.4150336076</v>
      </c>
      <c r="DB109" s="98" t="n">
        <v>0.4140914325</v>
      </c>
      <c r="DC109" s="98" t="n">
        <v>0.4131505461</v>
      </c>
      <c r="DD109" s="98" t="n">
        <v>0.4122109533</v>
      </c>
      <c r="DE109" s="98" t="n">
        <v>0.411272659</v>
      </c>
      <c r="DF109" s="98" t="n">
        <v>0.4103356677</v>
      </c>
      <c r="DG109" s="98" t="n">
        <v>0.4093999839</v>
      </c>
      <c r="DH109" s="98" t="n">
        <v>0.4084656118</v>
      </c>
      <c r="DI109" s="98" t="n">
        <v>0.4075325554</v>
      </c>
      <c r="DJ109" s="98" t="n">
        <v>0.4066008186</v>
      </c>
      <c r="DK109" s="98" t="n">
        <v>0.4056704054</v>
      </c>
      <c r="DL109" s="98" t="n">
        <v>0.4047413192</v>
      </c>
      <c r="DM109" s="98" t="n">
        <v>0.4038135637</v>
      </c>
      <c r="DN109" s="98" t="n">
        <v>0.4028871423</v>
      </c>
      <c r="DO109" s="98" t="n">
        <v>0.4019620582</v>
      </c>
      <c r="DP109" s="98" t="n">
        <v>0.4010383147</v>
      </c>
      <c r="DQ109" s="98" t="n">
        <v>0.4001159149</v>
      </c>
      <c r="DR109" s="98" t="n">
        <v>0.3991948618</v>
      </c>
      <c r="DS109" s="98" t="n">
        <v>0.3982751584</v>
      </c>
      <c r="DT109" s="98" t="n">
        <v>0.3973568075</v>
      </c>
      <c r="DU109" s="98" t="n">
        <v>0.3964398118</v>
      </c>
      <c r="DV109" s="98" t="n">
        <v>0.3955241741</v>
      </c>
      <c r="DW109" s="98" t="n">
        <v>0.3946098971</v>
      </c>
      <c r="DX109" s="98" t="n">
        <v>0.3936969832</v>
      </c>
      <c r="DY109" s="98" t="n">
        <v>0.3927854349</v>
      </c>
      <c r="DZ109" s="98" t="n">
        <v>0.3918752548</v>
      </c>
      <c r="EA109" s="98" t="n">
        <v>0.3909664452</v>
      </c>
      <c r="EB109" s="98" t="n">
        <v>0.3900590084</v>
      </c>
      <c r="EC109" s="98" t="n">
        <v>0.3891529467</v>
      </c>
      <c r="ED109" s="98" t="n">
        <v>0.3882482624</v>
      </c>
      <c r="EE109" s="98" t="n">
        <v>0.3873449575</v>
      </c>
      <c r="EF109" s="98" t="n">
        <v>0.3864430343</v>
      </c>
      <c r="EG109" s="98" t="n">
        <v>0.3855424947</v>
      </c>
      <c r="EH109" s="98" t="n">
        <v>0.384643341</v>
      </c>
      <c r="EI109" s="98" t="n">
        <v>0.3837455749</v>
      </c>
      <c r="EJ109" s="98" t="n">
        <v>0.3828491986</v>
      </c>
      <c r="EK109" s="98" t="n">
        <v>0.3819542138</v>
      </c>
      <c r="EL109" s="98" t="n">
        <v>0.3810606226</v>
      </c>
      <c r="EM109" s="98" t="n">
        <v>0.3801684266</v>
      </c>
      <c r="EN109" s="98" t="n">
        <v>0.3792776278</v>
      </c>
      <c r="EO109" s="98" t="n">
        <v>0.3783882279</v>
      </c>
      <c r="EP109" s="98" t="n">
        <v>0.3775002285</v>
      </c>
      <c r="EQ109" s="98" t="n">
        <v>0.3766136315</v>
      </c>
      <c r="ER109" s="98" t="n">
        <v>0.3757284385</v>
      </c>
      <c r="ES109" s="98" t="n">
        <v>0.374844651</v>
      </c>
      <c r="ET109" s="98" t="n">
        <v>0.3739622707</v>
      </c>
      <c r="EU109" s="98" t="n">
        <v>0.3730812992</v>
      </c>
      <c r="EV109" s="98" t="n">
        <v>0.3722017379</v>
      </c>
      <c r="EW109" s="98" t="n">
        <v>0.3713235885</v>
      </c>
      <c r="EX109" s="98" t="n">
        <v>0.3704468523</v>
      </c>
      <c r="EY109" s="98" t="n">
        <v>0.3695715307</v>
      </c>
      <c r="EZ109" s="98" t="n">
        <v>0.3686976254</v>
      </c>
      <c r="FA109" s="98" t="n">
        <v>0.3678251375</v>
      </c>
      <c r="FB109" s="98" t="n">
        <v>0.3669540684</v>
      </c>
      <c r="FC109" s="98" t="n">
        <v>0.3660844196</v>
      </c>
      <c r="FD109" s="98" t="n">
        <v>0.3652161922</v>
      </c>
      <c r="FE109" s="98" t="n">
        <v>0.3643493876</v>
      </c>
      <c r="FF109" s="98" t="n">
        <v>0.363484007</v>
      </c>
      <c r="FG109" s="98" t="n">
        <v>0.3626200517</v>
      </c>
      <c r="FH109" s="98" t="n">
        <v>0.3617575227</v>
      </c>
      <c r="FI109" s="98" t="n">
        <v>0.3608964214</v>
      </c>
      <c r="FJ109" s="98" t="n">
        <v>0.3600367488</v>
      </c>
      <c r="FK109" s="98" t="n">
        <v>0.359178506</v>
      </c>
      <c r="FL109" s="98" t="n">
        <v>0.3583216942</v>
      </c>
      <c r="FM109" s="98" t="n">
        <v>0.3574663144</v>
      </c>
      <c r="FN109" s="98" t="n">
        <v>0.3566123676</v>
      </c>
      <c r="FO109" s="98" t="n">
        <v>0.355759855</v>
      </c>
      <c r="FP109" s="98" t="n">
        <v>0.3549087773</v>
      </c>
      <c r="FQ109" s="98" t="n">
        <v>0.3540591357</v>
      </c>
    </row>
    <row r="110" customFormat="false" ht="15" hidden="false" customHeight="true" outlineLevel="0" collapsed="false">
      <c r="A110" s="97" t="n">
        <v>108</v>
      </c>
      <c r="B110" s="98" t="n">
        <v>0.5643467163</v>
      </c>
      <c r="C110" s="98" t="n">
        <v>0.5630879191</v>
      </c>
      <c r="D110" s="98" t="n">
        <v>0.5382146503</v>
      </c>
      <c r="E110" s="98" t="n">
        <v>0.5259872665</v>
      </c>
      <c r="F110" s="98" t="n">
        <v>0.5199384319</v>
      </c>
      <c r="G110" s="98" t="n">
        <v>0.5169101011</v>
      </c>
      <c r="H110" s="98" t="n">
        <v>0.515347769</v>
      </c>
      <c r="I110" s="98" t="n">
        <v>0.5144826907</v>
      </c>
      <c r="J110" s="98" t="n">
        <v>0.5139345379</v>
      </c>
      <c r="K110" s="98" t="n">
        <v>0.5135159111</v>
      </c>
      <c r="L110" s="98" t="n">
        <v>0.5131354262</v>
      </c>
      <c r="M110" s="98" t="n">
        <v>0.5127494733</v>
      </c>
      <c r="N110" s="98" t="n">
        <v>0.5123381579</v>
      </c>
      <c r="O110" s="98" t="n">
        <v>0.5118932956</v>
      </c>
      <c r="P110" s="98" t="n">
        <v>0.5114124219</v>
      </c>
      <c r="Q110" s="98" t="n">
        <v>0.5108958091</v>
      </c>
      <c r="R110" s="98" t="n">
        <v>0.510344983</v>
      </c>
      <c r="S110" s="98" t="n">
        <v>0.5097619911</v>
      </c>
      <c r="T110" s="98" t="n">
        <v>0.5091490435</v>
      </c>
      <c r="U110" s="98" t="n">
        <v>0.5085083417</v>
      </c>
      <c r="V110" s="98" t="n">
        <v>0.5078419994</v>
      </c>
      <c r="W110" s="98" t="n">
        <v>0.507152009</v>
      </c>
      <c r="X110" s="98" t="n">
        <v>0.5064402312</v>
      </c>
      <c r="Y110" s="98" t="n">
        <v>0.5057083948</v>
      </c>
      <c r="Z110" s="98" t="n">
        <v>0.5049581018</v>
      </c>
      <c r="AA110" s="98" t="n">
        <v>0.5041908345</v>
      </c>
      <c r="AB110" s="98" t="n">
        <v>0.5034079633</v>
      </c>
      <c r="AC110" s="98" t="n">
        <v>0.5026107545</v>
      </c>
      <c r="AD110" s="98" t="n">
        <v>0.5018003782</v>
      </c>
      <c r="AE110" s="98" t="n">
        <v>0.5009779152</v>
      </c>
      <c r="AF110" s="98" t="n">
        <v>0.5001443638</v>
      </c>
      <c r="AG110" s="98" t="n">
        <v>0.4993006462</v>
      </c>
      <c r="AH110" s="98" t="n">
        <v>0.4984476138</v>
      </c>
      <c r="AI110" s="98" t="n">
        <v>0.4975860534</v>
      </c>
      <c r="AJ110" s="98" t="n">
        <v>0.4967166914</v>
      </c>
      <c r="AK110" s="98" t="n">
        <v>0.4958401987</v>
      </c>
      <c r="AL110" s="98" t="n">
        <v>0.4949571951</v>
      </c>
      <c r="AM110" s="98" t="n">
        <v>0.4940682529</v>
      </c>
      <c r="AN110" s="98" t="n">
        <v>0.4931739008</v>
      </c>
      <c r="AO110" s="98" t="n">
        <v>0.492274627</v>
      </c>
      <c r="AP110" s="98" t="n">
        <v>0.4913708826</v>
      </c>
      <c r="AQ110" s="98" t="n">
        <v>0.4904630841</v>
      </c>
      <c r="AR110" s="98" t="n">
        <v>0.4895516165</v>
      </c>
      <c r="AS110" s="98" t="n">
        <v>0.4886368351</v>
      </c>
      <c r="AT110" s="98" t="n">
        <v>0.4877190684</v>
      </c>
      <c r="AU110" s="98" t="n">
        <v>0.4867986199</v>
      </c>
      <c r="AV110" s="98" t="n">
        <v>0.4858757698</v>
      </c>
      <c r="AW110" s="98" t="n">
        <v>0.4849507771</v>
      </c>
      <c r="AX110" s="98" t="n">
        <v>0.4840238813</v>
      </c>
      <c r="AY110" s="98" t="n">
        <v>0.4830953034</v>
      </c>
      <c r="AZ110" s="98" t="n">
        <v>0.4821652479</v>
      </c>
      <c r="BA110" s="98" t="n">
        <v>0.4812339038</v>
      </c>
      <c r="BB110" s="98" t="n">
        <v>0.4803014457</v>
      </c>
      <c r="BC110" s="98" t="n">
        <v>0.479368035</v>
      </c>
      <c r="BD110" s="98" t="n">
        <v>0.4784338211</v>
      </c>
      <c r="BE110" s="98" t="n">
        <v>0.4774989419</v>
      </c>
      <c r="BF110" s="98" t="n">
        <v>0.4765635252</v>
      </c>
      <c r="BG110" s="98" t="n">
        <v>0.4756276892</v>
      </c>
      <c r="BH110" s="98" t="n">
        <v>0.4746915429</v>
      </c>
      <c r="BI110" s="98" t="n">
        <v>0.4737551875</v>
      </c>
      <c r="BJ110" s="98" t="n">
        <v>0.4728187167</v>
      </c>
      <c r="BK110" s="98" t="n">
        <v>0.4718822169</v>
      </c>
      <c r="BL110" s="98" t="n">
        <v>0.4709457684</v>
      </c>
      <c r="BM110" s="98" t="n">
        <v>0.4700094455</v>
      </c>
      <c r="BN110" s="98" t="n">
        <v>0.4690733169</v>
      </c>
      <c r="BO110" s="98" t="n">
        <v>0.4681374463</v>
      </c>
      <c r="BP110" s="98" t="n">
        <v>0.4672018929</v>
      </c>
      <c r="BQ110" s="98" t="n">
        <v>0.4662667114</v>
      </c>
      <c r="BR110" s="98" t="n">
        <v>0.4653319526</v>
      </c>
      <c r="BS110" s="98" t="n">
        <v>0.4643976637</v>
      </c>
      <c r="BT110" s="98" t="n">
        <v>0.4634638882</v>
      </c>
      <c r="BU110" s="98" t="n">
        <v>0.462530667</v>
      </c>
      <c r="BV110" s="98" t="n">
        <v>0.4615980376</v>
      </c>
      <c r="BW110" s="98" t="n">
        <v>0.4606660351</v>
      </c>
      <c r="BX110" s="98" t="n">
        <v>0.4597346922</v>
      </c>
      <c r="BY110" s="98" t="n">
        <v>0.458804039</v>
      </c>
      <c r="BZ110" s="98" t="n">
        <v>0.4578741039</v>
      </c>
      <c r="CA110" s="98" t="n">
        <v>0.456944913</v>
      </c>
      <c r="CB110" s="98" t="n">
        <v>0.4560164909</v>
      </c>
      <c r="CC110" s="98" t="n">
        <v>0.4550888604</v>
      </c>
      <c r="CD110" s="98" t="n">
        <v>0.4541620427</v>
      </c>
      <c r="CE110" s="98" t="n">
        <v>0.4532360576</v>
      </c>
      <c r="CF110" s="98" t="n">
        <v>0.4523109239</v>
      </c>
      <c r="CG110" s="98" t="n">
        <v>0.4513866588</v>
      </c>
      <c r="CH110" s="98" t="n">
        <v>0.4504632785</v>
      </c>
      <c r="CI110" s="98" t="n">
        <v>0.4495407983</v>
      </c>
      <c r="CJ110" s="98" t="n">
        <v>0.4486192325</v>
      </c>
      <c r="CK110" s="98" t="n">
        <v>0.4476985943</v>
      </c>
      <c r="CL110" s="98" t="n">
        <v>0.4467788963</v>
      </c>
      <c r="CM110" s="98" t="n">
        <v>0.4458601504</v>
      </c>
      <c r="CN110" s="98" t="n">
        <v>0.4449423676</v>
      </c>
      <c r="CO110" s="98" t="n">
        <v>0.4440255583</v>
      </c>
      <c r="CP110" s="98" t="n">
        <v>0.4431097325</v>
      </c>
      <c r="CQ110" s="98" t="n">
        <v>0.4421948995</v>
      </c>
      <c r="CR110" s="98" t="n">
        <v>0.441281068</v>
      </c>
      <c r="CS110" s="98" t="n">
        <v>0.4403682463</v>
      </c>
      <c r="CT110" s="98" t="n">
        <v>0.4394564423</v>
      </c>
      <c r="CU110" s="98" t="n">
        <v>0.4385456635</v>
      </c>
      <c r="CV110" s="98" t="n">
        <v>0.437635917</v>
      </c>
      <c r="CW110" s="98" t="n">
        <v>0.4367272094</v>
      </c>
      <c r="CX110" s="98" t="n">
        <v>0.4358195473</v>
      </c>
      <c r="CY110" s="98" t="n">
        <v>0.4349129367</v>
      </c>
      <c r="CZ110" s="98" t="n">
        <v>0.4340073834</v>
      </c>
      <c r="DA110" s="98" t="n">
        <v>0.4331028931</v>
      </c>
      <c r="DB110" s="98" t="n">
        <v>0.4321994709</v>
      </c>
      <c r="DC110" s="98" t="n">
        <v>0.4312971222</v>
      </c>
      <c r="DD110" s="98" t="n">
        <v>0.4303958516</v>
      </c>
      <c r="DE110" s="98" t="n">
        <v>0.429495664</v>
      </c>
      <c r="DF110" s="98" t="n">
        <v>0.4285965638</v>
      </c>
      <c r="DG110" s="98" t="n">
        <v>0.4276985553</v>
      </c>
      <c r="DH110" s="98" t="n">
        <v>0.4268016428</v>
      </c>
      <c r="DI110" s="98" t="n">
        <v>0.4259058303</v>
      </c>
      <c r="DJ110" s="98" t="n">
        <v>0.4250111217</v>
      </c>
      <c r="DK110" s="98" t="n">
        <v>0.4241175207</v>
      </c>
      <c r="DL110" s="98" t="n">
        <v>0.4232250311</v>
      </c>
      <c r="DM110" s="98" t="n">
        <v>0.4223336562</v>
      </c>
      <c r="DN110" s="98" t="n">
        <v>0.4214433997</v>
      </c>
      <c r="DO110" s="98" t="n">
        <v>0.4205542647</v>
      </c>
      <c r="DP110" s="98" t="n">
        <v>0.4196662545</v>
      </c>
      <c r="DQ110" s="98" t="n">
        <v>0.4187793722</v>
      </c>
      <c r="DR110" s="98" t="n">
        <v>0.417893621</v>
      </c>
      <c r="DS110" s="98" t="n">
        <v>0.4170090038</v>
      </c>
      <c r="DT110" s="98" t="n">
        <v>0.4161255235</v>
      </c>
      <c r="DU110" s="98" t="n">
        <v>0.4152431829</v>
      </c>
      <c r="DV110" s="98" t="n">
        <v>0.4143619848</v>
      </c>
      <c r="DW110" s="98" t="n">
        <v>0.4134819319</v>
      </c>
      <c r="DX110" s="98" t="n">
        <v>0.4126030269</v>
      </c>
      <c r="DY110" s="98" t="n">
        <v>0.4117252724</v>
      </c>
      <c r="DZ110" s="98" t="n">
        <v>0.4108486708</v>
      </c>
      <c r="EA110" s="98" t="n">
        <v>0.4099732247</v>
      </c>
      <c r="EB110" s="98" t="n">
        <v>0.4090989365</v>
      </c>
      <c r="EC110" s="98" t="n">
        <v>0.4082258086</v>
      </c>
      <c r="ED110" s="98" t="n">
        <v>0.4073538433</v>
      </c>
      <c r="EE110" s="98" t="n">
        <v>0.4064830429</v>
      </c>
      <c r="EF110" s="98" t="n">
        <v>0.4056134097</v>
      </c>
      <c r="EG110" s="98" t="n">
        <v>0.4047449459</v>
      </c>
      <c r="EH110" s="98" t="n">
        <v>0.4038776536</v>
      </c>
      <c r="EI110" s="98" t="n">
        <v>0.4030115351</v>
      </c>
      <c r="EJ110" s="98" t="n">
        <v>0.4021465924</v>
      </c>
      <c r="EK110" s="98" t="n">
        <v>0.4012828275</v>
      </c>
      <c r="EL110" s="98" t="n">
        <v>0.4004202426</v>
      </c>
      <c r="EM110" s="98" t="n">
        <v>0.3995588396</v>
      </c>
      <c r="EN110" s="98" t="n">
        <v>0.3986986204</v>
      </c>
      <c r="EO110" s="98" t="n">
        <v>0.397839587</v>
      </c>
      <c r="EP110" s="98" t="n">
        <v>0.3969817414</v>
      </c>
      <c r="EQ110" s="98" t="n">
        <v>0.3961250854</v>
      </c>
      <c r="ER110" s="98" t="n">
        <v>0.3952696208</v>
      </c>
      <c r="ES110" s="98" t="n">
        <v>0.3944153495</v>
      </c>
      <c r="ET110" s="98" t="n">
        <v>0.3935622732</v>
      </c>
      <c r="EU110" s="98" t="n">
        <v>0.3927103938</v>
      </c>
      <c r="EV110" s="98" t="n">
        <v>0.3918597129</v>
      </c>
      <c r="EW110" s="98" t="n">
        <v>0.3910102322</v>
      </c>
      <c r="EX110" s="98" t="n">
        <v>0.3901619536</v>
      </c>
      <c r="EY110" s="98" t="n">
        <v>0.3893148785</v>
      </c>
      <c r="EZ110" s="98" t="n">
        <v>0.3884690087</v>
      </c>
      <c r="FA110" s="98" t="n">
        <v>0.3876243458</v>
      </c>
      <c r="FB110" s="98" t="n">
        <v>0.3867808913</v>
      </c>
      <c r="FC110" s="98" t="n">
        <v>0.3859386469</v>
      </c>
      <c r="FD110" s="98" t="n">
        <v>0.385097614</v>
      </c>
      <c r="FE110" s="98" t="n">
        <v>0.3842577942</v>
      </c>
      <c r="FF110" s="98" t="n">
        <v>0.3834191889</v>
      </c>
      <c r="FG110" s="98" t="n">
        <v>0.3825817997</v>
      </c>
      <c r="FH110" s="98" t="n">
        <v>0.381745628</v>
      </c>
      <c r="FI110" s="98" t="n">
        <v>0.3809106752</v>
      </c>
      <c r="FJ110" s="98" t="n">
        <v>0.3800769427</v>
      </c>
      <c r="FK110" s="98" t="n">
        <v>0.3792444319</v>
      </c>
      <c r="FL110" s="98" t="n">
        <v>0.3784131442</v>
      </c>
      <c r="FM110" s="98" t="n">
        <v>0.3775830809</v>
      </c>
      <c r="FN110" s="98" t="n">
        <v>0.3767542433</v>
      </c>
      <c r="FO110" s="98" t="n">
        <v>0.3759266328</v>
      </c>
      <c r="FP110" s="98" t="n">
        <v>0.3751002505</v>
      </c>
      <c r="FQ110" s="98" t="n">
        <v>0.3742750978</v>
      </c>
    </row>
    <row r="111" customFormat="false" ht="15" hidden="false" customHeight="true" outlineLevel="0" collapsed="false">
      <c r="A111" s="97" t="n">
        <v>109</v>
      </c>
      <c r="B111" s="98" t="n">
        <v>0.5774476004</v>
      </c>
      <c r="C111" s="98" t="n">
        <v>0.5761550708</v>
      </c>
      <c r="D111" s="98" t="n">
        <v>0.5510959498</v>
      </c>
      <c r="E111" s="98" t="n">
        <v>0.5387558514</v>
      </c>
      <c r="F111" s="98" t="n">
        <v>0.5326466031</v>
      </c>
      <c r="G111" s="98" t="n">
        <v>0.5295891746</v>
      </c>
      <c r="H111" s="98" t="n">
        <v>0.52801608</v>
      </c>
      <c r="I111" s="98" t="n">
        <v>0.5271513927</v>
      </c>
      <c r="J111" s="98" t="n">
        <v>0.5266109245</v>
      </c>
      <c r="K111" s="98" t="n">
        <v>0.526205184</v>
      </c>
      <c r="L111" s="98" t="n">
        <v>0.5258416109</v>
      </c>
      <c r="M111" s="98" t="n">
        <v>0.5254758917</v>
      </c>
      <c r="N111" s="98" t="n">
        <v>0.525087674</v>
      </c>
      <c r="O111" s="98" t="n">
        <v>0.5246684461</v>
      </c>
      <c r="P111" s="98" t="n">
        <v>0.5242154893</v>
      </c>
      <c r="Q111" s="98" t="n">
        <v>0.5237288649</v>
      </c>
      <c r="R111" s="98" t="n">
        <v>0.5232099154</v>
      </c>
      <c r="S111" s="98" t="n">
        <v>0.5226605247</v>
      </c>
      <c r="T111" s="98" t="n">
        <v>0.5220827547</v>
      </c>
      <c r="U111" s="98" t="n">
        <v>0.5214786713</v>
      </c>
      <c r="V111" s="98" t="n">
        <v>0.5208502635</v>
      </c>
      <c r="W111" s="98" t="n">
        <v>0.5201994088</v>
      </c>
      <c r="X111" s="98" t="n">
        <v>0.519527862</v>
      </c>
      <c r="Y111" s="98" t="n">
        <v>0.5188372538</v>
      </c>
      <c r="Z111" s="98" t="n">
        <v>0.518129096</v>
      </c>
      <c r="AA111" s="98" t="n">
        <v>0.5174047872</v>
      </c>
      <c r="AB111" s="98" t="n">
        <v>0.5166656206</v>
      </c>
      <c r="AC111" s="98" t="n">
        <v>0.5159127915</v>
      </c>
      <c r="AD111" s="98" t="n">
        <v>0.5151474041</v>
      </c>
      <c r="AE111" s="98" t="n">
        <v>0.5143704784</v>
      </c>
      <c r="AF111" s="98" t="n">
        <v>0.5135829567</v>
      </c>
      <c r="AG111" s="98" t="n">
        <v>0.5127857092</v>
      </c>
      <c r="AH111" s="98" t="n">
        <v>0.5119795397</v>
      </c>
      <c r="AI111" s="98" t="n">
        <v>0.5111651908</v>
      </c>
      <c r="AJ111" s="98" t="n">
        <v>0.510343348</v>
      </c>
      <c r="AK111" s="98" t="n">
        <v>0.5095146448</v>
      </c>
      <c r="AL111" s="98" t="n">
        <v>0.5086796662</v>
      </c>
      <c r="AM111" s="98" t="n">
        <v>0.5078389525</v>
      </c>
      <c r="AN111" s="98" t="n">
        <v>0.5069930028</v>
      </c>
      <c r="AO111" s="98" t="n">
        <v>0.506142278</v>
      </c>
      <c r="AP111" s="98" t="n">
        <v>0.5052872039</v>
      </c>
      <c r="AQ111" s="98" t="n">
        <v>0.504428174</v>
      </c>
      <c r="AR111" s="98" t="n">
        <v>0.5035655517</v>
      </c>
      <c r="AS111" s="98" t="n">
        <v>0.5026996725</v>
      </c>
      <c r="AT111" s="98" t="n">
        <v>0.5018308466</v>
      </c>
      <c r="AU111" s="98" t="n">
        <v>0.5009593606</v>
      </c>
      <c r="AV111" s="98" t="n">
        <v>0.5000854792</v>
      </c>
      <c r="AW111" s="98" t="n">
        <v>0.499209447</v>
      </c>
      <c r="AX111" s="98" t="n">
        <v>0.4983314901</v>
      </c>
      <c r="AY111" s="98" t="n">
        <v>0.4974518174</v>
      </c>
      <c r="AZ111" s="98" t="n">
        <v>0.496570622</v>
      </c>
      <c r="BA111" s="98" t="n">
        <v>0.4956880824</v>
      </c>
      <c r="BB111" s="98" t="n">
        <v>0.4948043635</v>
      </c>
      <c r="BC111" s="98" t="n">
        <v>0.493919618</v>
      </c>
      <c r="BD111" s="98" t="n">
        <v>0.4930339868</v>
      </c>
      <c r="BE111" s="98" t="n">
        <v>0.4921476004</v>
      </c>
      <c r="BF111" s="98" t="n">
        <v>0.4912605793</v>
      </c>
      <c r="BG111" s="98" t="n">
        <v>0.4903730353</v>
      </c>
      <c r="BH111" s="98" t="n">
        <v>0.4894850715</v>
      </c>
      <c r="BI111" s="98" t="n">
        <v>0.4885967834</v>
      </c>
      <c r="BJ111" s="98" t="n">
        <v>0.4877082595</v>
      </c>
      <c r="BK111" s="98" t="n">
        <v>0.4868195816</v>
      </c>
      <c r="BL111" s="98" t="n">
        <v>0.4859308254</v>
      </c>
      <c r="BM111" s="98" t="n">
        <v>0.4850420612</v>
      </c>
      <c r="BN111" s="98" t="n">
        <v>0.484153354</v>
      </c>
      <c r="BO111" s="98" t="n">
        <v>0.4832647639</v>
      </c>
      <c r="BP111" s="98" t="n">
        <v>0.4823763469</v>
      </c>
      <c r="BQ111" s="98" t="n">
        <v>0.4814881546</v>
      </c>
      <c r="BR111" s="98" t="n">
        <v>0.4806002351</v>
      </c>
      <c r="BS111" s="98" t="n">
        <v>0.4797126329</v>
      </c>
      <c r="BT111" s="98" t="n">
        <v>0.4788253893</v>
      </c>
      <c r="BU111" s="98" t="n">
        <v>0.4779385428</v>
      </c>
      <c r="BV111" s="98" t="n">
        <v>0.4770521288</v>
      </c>
      <c r="BW111" s="98" t="n">
        <v>0.4761661807</v>
      </c>
      <c r="BX111" s="98" t="n">
        <v>0.4752807292</v>
      </c>
      <c r="BY111" s="98" t="n">
        <v>0.4743958028</v>
      </c>
      <c r="BZ111" s="98" t="n">
        <v>0.4735114283</v>
      </c>
      <c r="CA111" s="98" t="n">
        <v>0.4726276306</v>
      </c>
      <c r="CB111" s="98" t="n">
        <v>0.4717444326</v>
      </c>
      <c r="CC111" s="98" t="n">
        <v>0.470861856</v>
      </c>
      <c r="CD111" s="98" t="n">
        <v>0.4699799209</v>
      </c>
      <c r="CE111" s="98" t="n">
        <v>0.4690986462</v>
      </c>
      <c r="CF111" s="98" t="n">
        <v>0.4682180492</v>
      </c>
      <c r="CG111" s="98" t="n">
        <v>0.4673381465</v>
      </c>
      <c r="CH111" s="98" t="n">
        <v>0.4664589533</v>
      </c>
      <c r="CI111" s="98" t="n">
        <v>0.4655804841</v>
      </c>
      <c r="CJ111" s="98" t="n">
        <v>0.4647027524</v>
      </c>
      <c r="CK111" s="98" t="n">
        <v>0.4638257708</v>
      </c>
      <c r="CL111" s="98" t="n">
        <v>0.4629495511</v>
      </c>
      <c r="CM111" s="98" t="n">
        <v>0.4620741045</v>
      </c>
      <c r="CN111" s="98" t="n">
        <v>0.4611994416</v>
      </c>
      <c r="CO111" s="98" t="n">
        <v>0.4603255722</v>
      </c>
      <c r="CP111" s="98" t="n">
        <v>0.4594525057</v>
      </c>
      <c r="CQ111" s="98" t="n">
        <v>0.4585802508</v>
      </c>
      <c r="CR111" s="98" t="n">
        <v>0.4577088159</v>
      </c>
      <c r="CS111" s="98" t="n">
        <v>0.4568382089</v>
      </c>
      <c r="CT111" s="98" t="n">
        <v>0.4559684372</v>
      </c>
      <c r="CU111" s="98" t="n">
        <v>0.455099508</v>
      </c>
      <c r="CV111" s="98" t="n">
        <v>0.4542314279</v>
      </c>
      <c r="CW111" s="98" t="n">
        <v>0.4533642034</v>
      </c>
      <c r="CX111" s="98" t="n">
        <v>0.4524978405</v>
      </c>
      <c r="CY111" s="98" t="n">
        <v>0.4516323451</v>
      </c>
      <c r="CZ111" s="98" t="n">
        <v>0.4507677226</v>
      </c>
      <c r="DA111" s="98" t="n">
        <v>0.4499039785</v>
      </c>
      <c r="DB111" s="98" t="n">
        <v>0.4490411178</v>
      </c>
      <c r="DC111" s="98" t="n">
        <v>0.4481791453</v>
      </c>
      <c r="DD111" s="98" t="n">
        <v>0.4473180657</v>
      </c>
      <c r="DE111" s="98" t="n">
        <v>0.4464578835</v>
      </c>
      <c r="DF111" s="98" t="n">
        <v>0.4455986031</v>
      </c>
      <c r="DG111" s="98" t="n">
        <v>0.4447402285</v>
      </c>
      <c r="DH111" s="98" t="n">
        <v>0.4438827638</v>
      </c>
      <c r="DI111" s="98" t="n">
        <v>0.4430262129</v>
      </c>
      <c r="DJ111" s="98" t="n">
        <v>0.4421705795</v>
      </c>
      <c r="DK111" s="98" t="n">
        <v>0.4413158673</v>
      </c>
      <c r="DL111" s="98" t="n">
        <v>0.4404620797</v>
      </c>
      <c r="DM111" s="98" t="n">
        <v>0.4396092202</v>
      </c>
      <c r="DN111" s="98" t="n">
        <v>0.438757292</v>
      </c>
      <c r="DO111" s="98" t="n">
        <v>0.4379062985</v>
      </c>
      <c r="DP111" s="98" t="n">
        <v>0.4370562428</v>
      </c>
      <c r="DQ111" s="98" t="n">
        <v>0.4362071278</v>
      </c>
      <c r="DR111" s="98" t="n">
        <v>0.4353589566</v>
      </c>
      <c r="DS111" s="98" t="n">
        <v>0.4345117321</v>
      </c>
      <c r="DT111" s="98" t="n">
        <v>0.4336654571</v>
      </c>
      <c r="DU111" s="98" t="n">
        <v>0.4328201344</v>
      </c>
      <c r="DV111" s="98" t="n">
        <v>0.4319757668</v>
      </c>
      <c r="DW111" s="98" t="n">
        <v>0.4311323568</v>
      </c>
      <c r="DX111" s="98" t="n">
        <v>0.4302899071</v>
      </c>
      <c r="DY111" s="98" t="n">
        <v>0.4294484202</v>
      </c>
      <c r="DZ111" s="98" t="n">
        <v>0.4286078987</v>
      </c>
      <c r="EA111" s="98" t="n">
        <v>0.4277683449</v>
      </c>
      <c r="EB111" s="98" t="n">
        <v>0.4269297614</v>
      </c>
      <c r="EC111" s="98" t="n">
        <v>0.4260921505</v>
      </c>
      <c r="ED111" s="98" t="n">
        <v>0.4252555145</v>
      </c>
      <c r="EE111" s="98" t="n">
        <v>0.4244198557</v>
      </c>
      <c r="EF111" s="98" t="n">
        <v>0.4235851764</v>
      </c>
      <c r="EG111" s="98" t="n">
        <v>0.4227514788</v>
      </c>
      <c r="EH111" s="98" t="n">
        <v>0.421918765</v>
      </c>
      <c r="EI111" s="98" t="n">
        <v>0.4210870374</v>
      </c>
      <c r="EJ111" s="98" t="n">
        <v>0.4202562978</v>
      </c>
      <c r="EK111" s="98" t="n">
        <v>0.4194265486</v>
      </c>
      <c r="EL111" s="98" t="n">
        <v>0.4185977916</v>
      </c>
      <c r="EM111" s="98" t="n">
        <v>0.4177700291</v>
      </c>
      <c r="EN111" s="98" t="n">
        <v>0.4169432629</v>
      </c>
      <c r="EO111" s="98" t="n">
        <v>0.416117495</v>
      </c>
      <c r="EP111" s="98" t="n">
        <v>0.4152927275</v>
      </c>
      <c r="EQ111" s="98" t="n">
        <v>0.4144689622</v>
      </c>
      <c r="ER111" s="98" t="n">
        <v>0.413646201</v>
      </c>
      <c r="ES111" s="98" t="n">
        <v>0.4128244459</v>
      </c>
      <c r="ET111" s="98" t="n">
        <v>0.4120036987</v>
      </c>
      <c r="EU111" s="98" t="n">
        <v>0.4111839612</v>
      </c>
      <c r="EV111" s="98" t="n">
        <v>0.4103652352</v>
      </c>
      <c r="EW111" s="98" t="n">
        <v>0.4095475226</v>
      </c>
      <c r="EX111" s="98" t="n">
        <v>0.408730825</v>
      </c>
      <c r="EY111" s="98" t="n">
        <v>0.4079151443</v>
      </c>
      <c r="EZ111" s="98" t="n">
        <v>0.4071004822</v>
      </c>
      <c r="FA111" s="98" t="n">
        <v>0.4062868403</v>
      </c>
      <c r="FB111" s="98" t="n">
        <v>0.4054742204</v>
      </c>
      <c r="FC111" s="98" t="n">
        <v>0.4046626241</v>
      </c>
      <c r="FD111" s="98" t="n">
        <v>0.4038520531</v>
      </c>
      <c r="FE111" s="98" t="n">
        <v>0.403042509</v>
      </c>
      <c r="FF111" s="98" t="n">
        <v>0.4022339934</v>
      </c>
      <c r="FG111" s="98" t="n">
        <v>0.4014265079</v>
      </c>
      <c r="FH111" s="98" t="n">
        <v>0.4006200541</v>
      </c>
      <c r="FI111" s="98" t="n">
        <v>0.3998146335</v>
      </c>
      <c r="FJ111" s="98" t="n">
        <v>0.3990102476</v>
      </c>
      <c r="FK111" s="98" t="n">
        <v>0.398206898</v>
      </c>
      <c r="FL111" s="98" t="n">
        <v>0.3974045861</v>
      </c>
      <c r="FM111" s="98" t="n">
        <v>0.3966033135</v>
      </c>
      <c r="FN111" s="98" t="n">
        <v>0.3958030816</v>
      </c>
      <c r="FO111" s="98" t="n">
        <v>0.3950038918</v>
      </c>
      <c r="FP111" s="98" t="n">
        <v>0.3942057457</v>
      </c>
      <c r="FQ111" s="98" t="n">
        <v>0.3934086444</v>
      </c>
    </row>
    <row r="112" customFormat="false" ht="15" hidden="false" customHeight="true" outlineLevel="0" collapsed="false">
      <c r="A112" s="97" t="n">
        <v>110</v>
      </c>
      <c r="B112" s="98" t="n">
        <v>0.5893460426</v>
      </c>
      <c r="C112" s="98" t="n">
        <v>0.5880120517</v>
      </c>
      <c r="D112" s="98" t="n">
        <v>0.562796384</v>
      </c>
      <c r="E112" s="98" t="n">
        <v>0.5503548147</v>
      </c>
      <c r="F112" s="98" t="n">
        <v>0.544187008</v>
      </c>
      <c r="G112" s="98" t="n">
        <v>0.5410977503</v>
      </c>
      <c r="H112" s="98" t="n">
        <v>0.5395090585</v>
      </c>
      <c r="I112" s="98" t="n">
        <v>0.5386390734</v>
      </c>
      <c r="J112" s="98" t="n">
        <v>0.5381003632</v>
      </c>
      <c r="K112" s="98" t="n">
        <v>0.5377016408</v>
      </c>
      <c r="L112" s="98" t="n">
        <v>0.5373493062</v>
      </c>
      <c r="M112" s="98" t="n">
        <v>0.5369983988</v>
      </c>
      <c r="N112" s="98" t="n">
        <v>0.5366281262</v>
      </c>
      <c r="O112" s="98" t="n">
        <v>0.5362296488</v>
      </c>
      <c r="P112" s="98" t="n">
        <v>0.5357999844</v>
      </c>
      <c r="Q112" s="98" t="n">
        <v>0.53533897</v>
      </c>
      <c r="R112" s="98" t="n">
        <v>0.5348477508</v>
      </c>
      <c r="S112" s="98" t="n">
        <v>0.534328033</v>
      </c>
      <c r="T112" s="98" t="n">
        <v>0.5337817167</v>
      </c>
      <c r="U112" s="98" t="n">
        <v>0.5332107194</v>
      </c>
      <c r="V112" s="98" t="n">
        <v>0.5326168933</v>
      </c>
      <c r="W112" s="98" t="n">
        <v>0.5320019901</v>
      </c>
      <c r="X112" s="98" t="n">
        <v>0.5313676482</v>
      </c>
      <c r="Y112" s="98" t="n">
        <v>0.530715391</v>
      </c>
      <c r="Z112" s="98" t="n">
        <v>0.5300466308</v>
      </c>
      <c r="AA112" s="98" t="n">
        <v>0.5293626748</v>
      </c>
      <c r="AB112" s="98" t="n">
        <v>0.5286647316</v>
      </c>
      <c r="AC112" s="98" t="n">
        <v>0.527953918</v>
      </c>
      <c r="AD112" s="98" t="n">
        <v>0.5272312661</v>
      </c>
      <c r="AE112" s="98" t="n">
        <v>0.5264977292</v>
      </c>
      <c r="AF112" s="98" t="n">
        <v>0.525754188</v>
      </c>
      <c r="AG112" s="98" t="n">
        <v>0.5250014557</v>
      </c>
      <c r="AH112" s="98" t="n">
        <v>0.5242402838</v>
      </c>
      <c r="AI112" s="98" t="n">
        <v>0.5234713661</v>
      </c>
      <c r="AJ112" s="98" t="n">
        <v>0.5226953435</v>
      </c>
      <c r="AK112" s="98" t="n">
        <v>0.5219128081</v>
      </c>
      <c r="AL112" s="98" t="n">
        <v>0.5211243066</v>
      </c>
      <c r="AM112" s="98" t="n">
        <v>0.5203303442</v>
      </c>
      <c r="AN112" s="98" t="n">
        <v>0.5195313873</v>
      </c>
      <c r="AO112" s="98" t="n">
        <v>0.5187278669</v>
      </c>
      <c r="AP112" s="98" t="n">
        <v>0.517920181</v>
      </c>
      <c r="AQ112" s="98" t="n">
        <v>0.5171086974</v>
      </c>
      <c r="AR112" s="98" t="n">
        <v>0.5162937558</v>
      </c>
      <c r="AS112" s="98" t="n">
        <v>0.5154756701</v>
      </c>
      <c r="AT112" s="98" t="n">
        <v>0.5146547301</v>
      </c>
      <c r="AU112" s="98" t="n">
        <v>0.5138312038</v>
      </c>
      <c r="AV112" s="98" t="n">
        <v>0.5130053387</v>
      </c>
      <c r="AW112" s="98" t="n">
        <v>0.5121773636</v>
      </c>
      <c r="AX112" s="98" t="n">
        <v>0.5113474898</v>
      </c>
      <c r="AY112" s="98" t="n">
        <v>0.5105159126</v>
      </c>
      <c r="AZ112" s="98" t="n">
        <v>0.5096828127</v>
      </c>
      <c r="BA112" s="98" t="n">
        <v>0.508848357</v>
      </c>
      <c r="BB112" s="98" t="n">
        <v>0.5080126996</v>
      </c>
      <c r="BC112" s="98" t="n">
        <v>0.5071759833</v>
      </c>
      <c r="BD112" s="98" t="n">
        <v>0.50633834</v>
      </c>
      <c r="BE112" s="98" t="n">
        <v>0.5054998916</v>
      </c>
      <c r="BF112" s="98" t="n">
        <v>0.5046607509</v>
      </c>
      <c r="BG112" s="98" t="n">
        <v>0.5038210223</v>
      </c>
      <c r="BH112" s="98" t="n">
        <v>0.5029808023</v>
      </c>
      <c r="BI112" s="98" t="n">
        <v>0.5021401802</v>
      </c>
      <c r="BJ112" s="98" t="n">
        <v>0.5012992388</v>
      </c>
      <c r="BK112" s="98" t="n">
        <v>0.5004580545</v>
      </c>
      <c r="BL112" s="98" t="n">
        <v>0.4996166982</v>
      </c>
      <c r="BM112" s="98" t="n">
        <v>0.4987752356</v>
      </c>
      <c r="BN112" s="98" t="n">
        <v>0.4979337273</v>
      </c>
      <c r="BO112" s="98" t="n">
        <v>0.4970922298</v>
      </c>
      <c r="BP112" s="98" t="n">
        <v>0.4962507952</v>
      </c>
      <c r="BQ112" s="98" t="n">
        <v>0.4954094719</v>
      </c>
      <c r="BR112" s="98" t="n">
        <v>0.4945683048</v>
      </c>
      <c r="BS112" s="98" t="n">
        <v>0.4937273355</v>
      </c>
      <c r="BT112" s="98" t="n">
        <v>0.4928866027</v>
      </c>
      <c r="BU112" s="98" t="n">
        <v>0.4920461422</v>
      </c>
      <c r="BV112" s="98" t="n">
        <v>0.4912059873</v>
      </c>
      <c r="BW112" s="98" t="n">
        <v>0.490366169</v>
      </c>
      <c r="BX112" s="98" t="n">
        <v>0.489526716</v>
      </c>
      <c r="BY112" s="98" t="n">
        <v>0.4886876552</v>
      </c>
      <c r="BZ112" s="98" t="n">
        <v>0.4878490114</v>
      </c>
      <c r="CA112" s="98" t="n">
        <v>0.4870108078</v>
      </c>
      <c r="CB112" s="98" t="n">
        <v>0.4861730661</v>
      </c>
      <c r="CC112" s="98" t="n">
        <v>0.4853358062</v>
      </c>
      <c r="CD112" s="98" t="n">
        <v>0.4844990472</v>
      </c>
      <c r="CE112" s="98" t="n">
        <v>0.4836628064</v>
      </c>
      <c r="CF112" s="98" t="n">
        <v>0.4828271003</v>
      </c>
      <c r="CG112" s="98" t="n">
        <v>0.4819919441</v>
      </c>
      <c r="CH112" s="98" t="n">
        <v>0.4811573523</v>
      </c>
      <c r="CI112" s="98" t="n">
        <v>0.4803233382</v>
      </c>
      <c r="CJ112" s="98" t="n">
        <v>0.4794899145</v>
      </c>
      <c r="CK112" s="98" t="n">
        <v>0.4786570928</v>
      </c>
      <c r="CL112" s="98" t="n">
        <v>0.4778248843</v>
      </c>
      <c r="CM112" s="98" t="n">
        <v>0.4769932994</v>
      </c>
      <c r="CN112" s="98" t="n">
        <v>0.476162348</v>
      </c>
      <c r="CO112" s="98" t="n">
        <v>0.4753320392</v>
      </c>
      <c r="CP112" s="98" t="n">
        <v>0.4745023817</v>
      </c>
      <c r="CQ112" s="98" t="n">
        <v>0.4736733838</v>
      </c>
      <c r="CR112" s="98" t="n">
        <v>0.4728450532</v>
      </c>
      <c r="CS112" s="98" t="n">
        <v>0.4720173973</v>
      </c>
      <c r="CT112" s="98" t="n">
        <v>0.4711904231</v>
      </c>
      <c r="CU112" s="98" t="n">
        <v>0.4703641371</v>
      </c>
      <c r="CV112" s="98" t="n">
        <v>0.4695385457</v>
      </c>
      <c r="CW112" s="98" t="n">
        <v>0.4687136548</v>
      </c>
      <c r="CX112" s="98" t="n">
        <v>0.4678894701</v>
      </c>
      <c r="CY112" s="98" t="n">
        <v>0.467065997</v>
      </c>
      <c r="CZ112" s="98" t="n">
        <v>0.4662432408</v>
      </c>
      <c r="DA112" s="98" t="n">
        <v>0.4654212063</v>
      </c>
      <c r="DB112" s="98" t="n">
        <v>0.4645998983</v>
      </c>
      <c r="DC112" s="98" t="n">
        <v>0.4637793214</v>
      </c>
      <c r="DD112" s="98" t="n">
        <v>0.4629594798</v>
      </c>
      <c r="DE112" s="98" t="n">
        <v>0.462140378</v>
      </c>
      <c r="DF112" s="98" t="n">
        <v>0.4613220197</v>
      </c>
      <c r="DG112" s="98" t="n">
        <v>0.4605044091</v>
      </c>
      <c r="DH112" s="98" t="n">
        <v>0.4596875497</v>
      </c>
      <c r="DI112" s="98" t="n">
        <v>0.4588714454</v>
      </c>
      <c r="DJ112" s="98" t="n">
        <v>0.4580560995</v>
      </c>
      <c r="DK112" s="98" t="n">
        <v>0.4572415155</v>
      </c>
      <c r="DL112" s="98" t="n">
        <v>0.4564276967</v>
      </c>
      <c r="DM112" s="98" t="n">
        <v>0.4556146462</v>
      </c>
      <c r="DN112" s="98" t="n">
        <v>0.4548023674</v>
      </c>
      <c r="DO112" s="98" t="n">
        <v>0.453990863</v>
      </c>
      <c r="DP112" s="98" t="n">
        <v>0.4531801362</v>
      </c>
      <c r="DQ112" s="98" t="n">
        <v>0.4523701898</v>
      </c>
      <c r="DR112" s="98" t="n">
        <v>0.4515610266</v>
      </c>
      <c r="DS112" s="98" t="n">
        <v>0.4507526494</v>
      </c>
      <c r="DT112" s="98" t="n">
        <v>0.4499450608</v>
      </c>
      <c r="DU112" s="98" t="n">
        <v>0.4491382635</v>
      </c>
      <c r="DV112" s="98" t="n">
        <v>0.4483322601</v>
      </c>
      <c r="DW112" s="98" t="n">
        <v>0.4475270531</v>
      </c>
      <c r="DX112" s="98" t="n">
        <v>0.446722645</v>
      </c>
      <c r="DY112" s="98" t="n">
        <v>0.4459190382</v>
      </c>
      <c r="DZ112" s="98" t="n">
        <v>0.4451162351</v>
      </c>
      <c r="EA112" s="98" t="n">
        <v>0.4443142381</v>
      </c>
      <c r="EB112" s="98" t="n">
        <v>0.4435130494</v>
      </c>
      <c r="EC112" s="98" t="n">
        <v>0.4427126714</v>
      </c>
      <c r="ED112" s="98" t="n">
        <v>0.4419131062</v>
      </c>
      <c r="EE112" s="98" t="n">
        <v>0.4411143562</v>
      </c>
      <c r="EF112" s="98" t="n">
        <v>0.4403164234</v>
      </c>
      <c r="EG112" s="98" t="n">
        <v>0.43951931</v>
      </c>
      <c r="EH112" s="98" t="n">
        <v>0.4387230182</v>
      </c>
      <c r="EI112" s="98" t="n">
        <v>0.4379275499</v>
      </c>
      <c r="EJ112" s="98" t="n">
        <v>0.4371329073</v>
      </c>
      <c r="EK112" s="98" t="n">
        <v>0.4363390924</v>
      </c>
      <c r="EL112" s="98" t="n">
        <v>0.4355461073</v>
      </c>
      <c r="EM112" s="98" t="n">
        <v>0.4347539538</v>
      </c>
      <c r="EN112" s="98" t="n">
        <v>0.4339626339</v>
      </c>
      <c r="EO112" s="98" t="n">
        <v>0.4331721496</v>
      </c>
      <c r="EP112" s="98" t="n">
        <v>0.4323825028</v>
      </c>
      <c r="EQ112" s="98" t="n">
        <v>0.4315936955</v>
      </c>
      <c r="ER112" s="98" t="n">
        <v>0.4308057293</v>
      </c>
      <c r="ES112" s="98" t="n">
        <v>0.4300186063</v>
      </c>
      <c r="ET112" s="98" t="n">
        <v>0.4292323282</v>
      </c>
      <c r="EU112" s="98" t="n">
        <v>0.4284468969</v>
      </c>
      <c r="EV112" s="98" t="n">
        <v>0.4276623141</v>
      </c>
      <c r="EW112" s="98" t="n">
        <v>0.4268785817</v>
      </c>
      <c r="EX112" s="98" t="n">
        <v>0.4260957013</v>
      </c>
      <c r="EY112" s="98" t="n">
        <v>0.4253136747</v>
      </c>
      <c r="EZ112" s="98" t="n">
        <v>0.4245325037</v>
      </c>
      <c r="FA112" s="98" t="n">
        <v>0.4237521899</v>
      </c>
      <c r="FB112" s="98" t="n">
        <v>0.4229727351</v>
      </c>
      <c r="FC112" s="98" t="n">
        <v>0.4221941408</v>
      </c>
      <c r="FD112" s="98" t="n">
        <v>0.4214164088</v>
      </c>
      <c r="FE112" s="98" t="n">
        <v>0.4206395407</v>
      </c>
      <c r="FF112" s="98" t="n">
        <v>0.4198635381</v>
      </c>
      <c r="FG112" s="98" t="n">
        <v>0.4190884026</v>
      </c>
      <c r="FH112" s="98" t="n">
        <v>0.4183141358</v>
      </c>
      <c r="FI112" s="98" t="n">
        <v>0.4175407393</v>
      </c>
      <c r="FJ112" s="98" t="n">
        <v>0.4167682146</v>
      </c>
      <c r="FK112" s="98" t="n">
        <v>0.4159965634</v>
      </c>
      <c r="FL112" s="98" t="n">
        <v>0.415225787</v>
      </c>
      <c r="FM112" s="98" t="n">
        <v>0.4144558871</v>
      </c>
      <c r="FN112" s="98" t="n">
        <v>0.4136868651</v>
      </c>
      <c r="FO112" s="98" t="n">
        <v>0.4129187226</v>
      </c>
      <c r="FP112" s="98" t="n">
        <v>0.4121514609</v>
      </c>
      <c r="FQ112" s="98" t="n">
        <v>0.4113850816</v>
      </c>
    </row>
    <row r="113" customFormat="false" ht="15" hidden="false" customHeight="true" outlineLevel="0" collapsed="false">
      <c r="A113" s="97" t="n">
        <v>111</v>
      </c>
      <c r="B113" s="98" t="n">
        <v>0.60010064</v>
      </c>
      <c r="C113" s="98" t="n">
        <v>0.5987181545</v>
      </c>
      <c r="D113" s="98" t="n">
        <v>0.5733695412</v>
      </c>
      <c r="E113" s="98" t="n">
        <v>0.5608354029</v>
      </c>
      <c r="F113" s="98" t="n">
        <v>0.5546100861</v>
      </c>
      <c r="G113" s="98" t="n">
        <v>0.5514861655</v>
      </c>
      <c r="H113" s="98" t="n">
        <v>0.5498772517</v>
      </c>
      <c r="I113" s="98" t="n">
        <v>0.5489966126</v>
      </c>
      <c r="J113" s="98" t="n">
        <v>0.5484540971</v>
      </c>
      <c r="K113" s="98" t="n">
        <v>0.5480568745</v>
      </c>
      <c r="L113" s="98" t="n">
        <v>0.5477104215</v>
      </c>
      <c r="M113" s="98" t="n">
        <v>0.547369179</v>
      </c>
      <c r="N113" s="98" t="n">
        <v>0.5470119298</v>
      </c>
      <c r="O113" s="98" t="n">
        <v>0.5466295061</v>
      </c>
      <c r="P113" s="98" t="n">
        <v>0.5462186541</v>
      </c>
      <c r="Q113" s="98" t="n">
        <v>0.5457789758</v>
      </c>
      <c r="R113" s="98" t="n">
        <v>0.5453114072</v>
      </c>
      <c r="S113" s="98" t="n">
        <v>0.544817465</v>
      </c>
      <c r="T113" s="98" t="n">
        <v>0.544298876</v>
      </c>
      <c r="U113" s="98" t="n">
        <v>0.5437573985</v>
      </c>
      <c r="V113" s="98" t="n">
        <v>0.5431947383</v>
      </c>
      <c r="W113" s="98" t="n">
        <v>0.5426125117</v>
      </c>
      <c r="X113" s="98" t="n">
        <v>0.5420122322</v>
      </c>
      <c r="Y113" s="98" t="n">
        <v>0.5413953077</v>
      </c>
      <c r="Z113" s="98" t="n">
        <v>0.5407630443</v>
      </c>
      <c r="AA113" s="98" t="n">
        <v>0.5401166504</v>
      </c>
      <c r="AB113" s="98" t="n">
        <v>0.5394572437</v>
      </c>
      <c r="AC113" s="98" t="n">
        <v>0.5387858572</v>
      </c>
      <c r="AD113" s="98" t="n">
        <v>0.5381034452</v>
      </c>
      <c r="AE113" s="98" t="n">
        <v>0.5374108895</v>
      </c>
      <c r="AF113" s="98" t="n">
        <v>0.5367090045</v>
      </c>
      <c r="AG113" s="98" t="n">
        <v>0.5359985423</v>
      </c>
      <c r="AH113" s="98" t="n">
        <v>0.5352801979</v>
      </c>
      <c r="AI113" s="98" t="n">
        <v>0.5345546129</v>
      </c>
      <c r="AJ113" s="98" t="n">
        <v>0.5338223803</v>
      </c>
      <c r="AK113" s="98" t="n">
        <v>0.5330840474</v>
      </c>
      <c r="AL113" s="98" t="n">
        <v>0.5323401201</v>
      </c>
      <c r="AM113" s="98" t="n">
        <v>0.5315910655</v>
      </c>
      <c r="AN113" s="98" t="n">
        <v>0.5308373151</v>
      </c>
      <c r="AO113" s="98" t="n">
        <v>0.5300792675</v>
      </c>
      <c r="AP113" s="98" t="n">
        <v>0.5293172908</v>
      </c>
      <c r="AQ113" s="98" t="n">
        <v>0.5285517253</v>
      </c>
      <c r="AR113" s="98" t="n">
        <v>0.5277828851</v>
      </c>
      <c r="AS113" s="98" t="n">
        <v>0.5270110606</v>
      </c>
      <c r="AT113" s="98" t="n">
        <v>0.52623652</v>
      </c>
      <c r="AU113" s="98" t="n">
        <v>0.5254595111</v>
      </c>
      <c r="AV113" s="98" t="n">
        <v>0.5246802628</v>
      </c>
      <c r="AW113" s="98" t="n">
        <v>0.5238989869</v>
      </c>
      <c r="AX113" s="98" t="n">
        <v>0.5231158787</v>
      </c>
      <c r="AY113" s="98" t="n">
        <v>0.5223311192</v>
      </c>
      <c r="AZ113" s="98" t="n">
        <v>0.5215448751</v>
      </c>
      <c r="BA113" s="98" t="n">
        <v>0.5207573011</v>
      </c>
      <c r="BB113" s="98" t="n">
        <v>0.5199685398</v>
      </c>
      <c r="BC113" s="98" t="n">
        <v>0.5191787231</v>
      </c>
      <c r="BD113" s="98" t="n">
        <v>0.518387973</v>
      </c>
      <c r="BE113" s="98" t="n">
        <v>0.5175964025</v>
      </c>
      <c r="BF113" s="98" t="n">
        <v>0.5168041159</v>
      </c>
      <c r="BG113" s="98" t="n">
        <v>0.5160112096</v>
      </c>
      <c r="BH113" s="98" t="n">
        <v>0.515217773</v>
      </c>
      <c r="BI113" s="98" t="n">
        <v>0.5144238887</v>
      </c>
      <c r="BJ113" s="98" t="n">
        <v>0.5136296333</v>
      </c>
      <c r="BK113" s="98" t="n">
        <v>0.5128350774</v>
      </c>
      <c r="BL113" s="98" t="n">
        <v>0.5120402866</v>
      </c>
      <c r="BM113" s="98" t="n">
        <v>0.5112453215</v>
      </c>
      <c r="BN113" s="98" t="n">
        <v>0.5104502385</v>
      </c>
      <c r="BO113" s="98" t="n">
        <v>0.5096550896</v>
      </c>
      <c r="BP113" s="98" t="n">
        <v>0.508859923</v>
      </c>
      <c r="BQ113" s="98" t="n">
        <v>0.5080647835</v>
      </c>
      <c r="BR113" s="98" t="n">
        <v>0.5072697126</v>
      </c>
      <c r="BS113" s="98" t="n">
        <v>0.5064747487</v>
      </c>
      <c r="BT113" s="98" t="n">
        <v>0.5056799276</v>
      </c>
      <c r="BU113" s="98" t="n">
        <v>0.5048852824</v>
      </c>
      <c r="BV113" s="98" t="n">
        <v>0.5040908439</v>
      </c>
      <c r="BW113" s="98" t="n">
        <v>0.5032966407</v>
      </c>
      <c r="BX113" s="98" t="n">
        <v>0.5025026993</v>
      </c>
      <c r="BY113" s="98" t="n">
        <v>0.5017090445</v>
      </c>
      <c r="BZ113" s="98" t="n">
        <v>0.5009156994</v>
      </c>
      <c r="CA113" s="98" t="n">
        <v>0.5001226852</v>
      </c>
      <c r="CB113" s="98" t="n">
        <v>0.499330022</v>
      </c>
      <c r="CC113" s="98" t="n">
        <v>0.4985377283</v>
      </c>
      <c r="CD113" s="98" t="n">
        <v>0.4977458215</v>
      </c>
      <c r="CE113" s="98" t="n">
        <v>0.4969543177</v>
      </c>
      <c r="CF113" s="98" t="n">
        <v>0.4961632321</v>
      </c>
      <c r="CG113" s="98" t="n">
        <v>0.4953725788</v>
      </c>
      <c r="CH113" s="98" t="n">
        <v>0.494582371</v>
      </c>
      <c r="CI113" s="98" t="n">
        <v>0.4937926211</v>
      </c>
      <c r="CJ113" s="98" t="n">
        <v>0.4930033407</v>
      </c>
      <c r="CK113" s="98" t="n">
        <v>0.4922145406</v>
      </c>
      <c r="CL113" s="98" t="n">
        <v>0.491426231</v>
      </c>
      <c r="CM113" s="98" t="n">
        <v>0.4906384216</v>
      </c>
      <c r="CN113" s="98" t="n">
        <v>0.4898511214</v>
      </c>
      <c r="CO113" s="98" t="n">
        <v>0.4890643388</v>
      </c>
      <c r="CP113" s="98" t="n">
        <v>0.4882780819</v>
      </c>
      <c r="CQ113" s="98" t="n">
        <v>0.4874923582</v>
      </c>
      <c r="CR113" s="98" t="n">
        <v>0.486707175</v>
      </c>
      <c r="CS113" s="98" t="n">
        <v>0.4859225388</v>
      </c>
      <c r="CT113" s="98" t="n">
        <v>0.4851384563</v>
      </c>
      <c r="CU113" s="98" t="n">
        <v>0.4843549333</v>
      </c>
      <c r="CV113" s="98" t="n">
        <v>0.4835719758</v>
      </c>
      <c r="CW113" s="98" t="n">
        <v>0.4827895892</v>
      </c>
      <c r="CX113" s="98" t="n">
        <v>0.4820077787</v>
      </c>
      <c r="CY113" s="98" t="n">
        <v>0.4812265493</v>
      </c>
      <c r="CZ113" s="98" t="n">
        <v>0.4804459058</v>
      </c>
      <c r="DA113" s="98" t="n">
        <v>0.4796658527</v>
      </c>
      <c r="DB113" s="98" t="n">
        <v>0.4788863945</v>
      </c>
      <c r="DC113" s="98" t="n">
        <v>0.4781075351</v>
      </c>
      <c r="DD113" s="98" t="n">
        <v>0.4773292788</v>
      </c>
      <c r="DE113" s="98" t="n">
        <v>0.4765516293</v>
      </c>
      <c r="DF113" s="98" t="n">
        <v>0.4757745904</v>
      </c>
      <c r="DG113" s="98" t="n">
        <v>0.4749981656</v>
      </c>
      <c r="DH113" s="98" t="n">
        <v>0.4742223584</v>
      </c>
      <c r="DI113" s="98" t="n">
        <v>0.4734471722</v>
      </c>
      <c r="DJ113" s="98" t="n">
        <v>0.4726726101</v>
      </c>
      <c r="DK113" s="98" t="n">
        <v>0.4718986754</v>
      </c>
      <c r="DL113" s="98" t="n">
        <v>0.471125371</v>
      </c>
      <c r="DM113" s="98" t="n">
        <v>0.4703527</v>
      </c>
      <c r="DN113" s="98" t="n">
        <v>0.4695806652</v>
      </c>
      <c r="DO113" s="98" t="n">
        <v>0.4688092693</v>
      </c>
      <c r="DP113" s="98" t="n">
        <v>0.4680385153</v>
      </c>
      <c r="DQ113" s="98" t="n">
        <v>0.4672684056</v>
      </c>
      <c r="DR113" s="98" t="n">
        <v>0.4664989429</v>
      </c>
      <c r="DS113" s="98" t="n">
        <v>0.4657301297</v>
      </c>
      <c r="DT113" s="98" t="n">
        <v>0.4649619686</v>
      </c>
      <c r="DU113" s="98" t="n">
        <v>0.464194462</v>
      </c>
      <c r="DV113" s="98" t="n">
        <v>0.4634276122</v>
      </c>
      <c r="DW113" s="98" t="n">
        <v>0.4626614216</v>
      </c>
      <c r="DX113" s="98" t="n">
        <v>0.4618958926</v>
      </c>
      <c r="DY113" s="98" t="n">
        <v>0.4611310273</v>
      </c>
      <c r="DZ113" s="98" t="n">
        <v>0.460366828</v>
      </c>
      <c r="EA113" s="98" t="n">
        <v>0.4596032969</v>
      </c>
      <c r="EB113" s="98" t="n">
        <v>0.4588404361</v>
      </c>
      <c r="EC113" s="98" t="n">
        <v>0.4580782478</v>
      </c>
      <c r="ED113" s="98" t="n">
        <v>0.457316734</v>
      </c>
      <c r="EE113" s="98" t="n">
        <v>0.4565558968</v>
      </c>
      <c r="EF113" s="98" t="n">
        <v>0.4557957383</v>
      </c>
      <c r="EG113" s="98" t="n">
        <v>0.4550362604</v>
      </c>
      <c r="EH113" s="98" t="n">
        <v>0.4542774651</v>
      </c>
      <c r="EI113" s="98" t="n">
        <v>0.4535193544</v>
      </c>
      <c r="EJ113" s="98" t="n">
        <v>0.4527619302</v>
      </c>
      <c r="EK113" s="98" t="n">
        <v>0.4520051945</v>
      </c>
      <c r="EL113" s="98" t="n">
        <v>0.4512491491</v>
      </c>
      <c r="EM113" s="98" t="n">
        <v>0.4504937958</v>
      </c>
      <c r="EN113" s="98" t="n">
        <v>0.4497391366</v>
      </c>
      <c r="EO113" s="98" t="n">
        <v>0.4489851732</v>
      </c>
      <c r="EP113" s="98" t="n">
        <v>0.4482319076</v>
      </c>
      <c r="EQ113" s="98" t="n">
        <v>0.4474793413</v>
      </c>
      <c r="ER113" s="98" t="n">
        <v>0.4467274764</v>
      </c>
      <c r="ES113" s="98" t="n">
        <v>0.4459763144</v>
      </c>
      <c r="ET113" s="98" t="n">
        <v>0.4452258571</v>
      </c>
      <c r="EU113" s="98" t="n">
        <v>0.4444761063</v>
      </c>
      <c r="EV113" s="98" t="n">
        <v>0.4437270637</v>
      </c>
      <c r="EW113" s="98" t="n">
        <v>0.4429787309</v>
      </c>
      <c r="EX113" s="98" t="n">
        <v>0.4422311097</v>
      </c>
      <c r="EY113" s="98" t="n">
        <v>0.4414842017</v>
      </c>
      <c r="EZ113" s="98" t="n">
        <v>0.4407380086</v>
      </c>
      <c r="FA113" s="98" t="n">
        <v>0.4399925319</v>
      </c>
      <c r="FB113" s="98" t="n">
        <v>0.4392477733</v>
      </c>
      <c r="FC113" s="98" t="n">
        <v>0.4385037345</v>
      </c>
      <c r="FD113" s="98" t="n">
        <v>0.437760417</v>
      </c>
      <c r="FE113" s="98" t="n">
        <v>0.4370178223</v>
      </c>
      <c r="FF113" s="98" t="n">
        <v>0.4362759521</v>
      </c>
      <c r="FG113" s="98" t="n">
        <v>0.435534808</v>
      </c>
      <c r="FH113" s="98" t="n">
        <v>0.4347943914</v>
      </c>
      <c r="FI113" s="98" t="n">
        <v>0.4340547038</v>
      </c>
      <c r="FJ113" s="98" t="n">
        <v>0.4333157469</v>
      </c>
      <c r="FK113" s="98" t="n">
        <v>0.4325775221</v>
      </c>
      <c r="FL113" s="98" t="n">
        <v>0.4318400309</v>
      </c>
      <c r="FM113" s="98" t="n">
        <v>0.4311032747</v>
      </c>
      <c r="FN113" s="98" t="n">
        <v>0.4303672551</v>
      </c>
      <c r="FO113" s="98" t="n">
        <v>0.4296319736</v>
      </c>
      <c r="FP113" s="98" t="n">
        <v>0.4288974314</v>
      </c>
      <c r="FQ113" s="98" t="n">
        <v>0.4281636302</v>
      </c>
    </row>
    <row r="114" customFormat="false" ht="15" hidden="false" customHeight="true" outlineLevel="0" collapsed="false">
      <c r="A114" s="97" t="n">
        <v>112</v>
      </c>
      <c r="B114" s="98" t="n">
        <v>0.6097794551</v>
      </c>
      <c r="C114" s="98" t="n">
        <v>0.6083421661</v>
      </c>
      <c r="D114" s="98" t="n">
        <v>0.5828791874</v>
      </c>
      <c r="E114" s="98" t="n">
        <v>0.5702593489</v>
      </c>
      <c r="F114" s="98" t="n">
        <v>0.5639769239</v>
      </c>
      <c r="G114" s="98" t="n">
        <v>0.5608155021</v>
      </c>
      <c r="H114" s="98" t="n">
        <v>0.5591820217</v>
      </c>
      <c r="I114" s="98" t="n">
        <v>0.5582857641</v>
      </c>
      <c r="J114" s="98" t="n">
        <v>0.5577342987</v>
      </c>
      <c r="K114" s="98" t="n">
        <v>0.5573334638</v>
      </c>
      <c r="L114" s="98" t="n">
        <v>0.5569879102</v>
      </c>
      <c r="M114" s="98" t="n">
        <v>0.5566515217</v>
      </c>
      <c r="N114" s="98" t="n">
        <v>0.5563026694</v>
      </c>
      <c r="O114" s="98" t="n">
        <v>0.5559318569</v>
      </c>
      <c r="P114" s="98" t="n">
        <v>0.5555355528</v>
      </c>
      <c r="Q114" s="98" t="n">
        <v>0.555113115</v>
      </c>
      <c r="R114" s="98" t="n">
        <v>0.5546652607</v>
      </c>
      <c r="S114" s="98" t="n">
        <v>0.5541933072</v>
      </c>
      <c r="T114" s="98" t="n">
        <v>0.5536987989</v>
      </c>
      <c r="U114" s="98" t="n">
        <v>0.5531833262</v>
      </c>
      <c r="V114" s="98" t="n">
        <v>0.5526484399</v>
      </c>
      <c r="W114" s="98" t="n">
        <v>0.5520956135</v>
      </c>
      <c r="X114" s="98" t="n">
        <v>0.5515262286</v>
      </c>
      <c r="Y114" s="98" t="n">
        <v>0.5509415714</v>
      </c>
      <c r="Z114" s="98" t="n">
        <v>0.5503428352</v>
      </c>
      <c r="AA114" s="98" t="n">
        <v>0.5497311245</v>
      </c>
      <c r="AB114" s="98" t="n">
        <v>0.549107461</v>
      </c>
      <c r="AC114" s="98" t="n">
        <v>0.5484727889</v>
      </c>
      <c r="AD114" s="98" t="n">
        <v>0.5478279806</v>
      </c>
      <c r="AE114" s="98" t="n">
        <v>0.5471738421</v>
      </c>
      <c r="AF114" s="98" t="n">
        <v>0.5465111178</v>
      </c>
      <c r="AG114" s="98" t="n">
        <v>0.5458404955</v>
      </c>
      <c r="AH114" s="98" t="n">
        <v>0.5451626104</v>
      </c>
      <c r="AI114" s="98" t="n">
        <v>0.544478049</v>
      </c>
      <c r="AJ114" s="98" t="n">
        <v>0.5437873533</v>
      </c>
      <c r="AK114" s="98" t="n">
        <v>0.5430910239</v>
      </c>
      <c r="AL114" s="98" t="n">
        <v>0.542389523</v>
      </c>
      <c r="AM114" s="98" t="n">
        <v>0.5416832777</v>
      </c>
      <c r="AN114" s="98" t="n">
        <v>0.5409726825</v>
      </c>
      <c r="AO114" s="98" t="n">
        <v>0.5402581019</v>
      </c>
      <c r="AP114" s="98" t="n">
        <v>0.5395398723</v>
      </c>
      <c r="AQ114" s="98" t="n">
        <v>0.5388183049</v>
      </c>
      <c r="AR114" s="98" t="n">
        <v>0.5380936868</v>
      </c>
      <c r="AS114" s="98" t="n">
        <v>0.5373662834</v>
      </c>
      <c r="AT114" s="98" t="n">
        <v>0.5366363401</v>
      </c>
      <c r="AU114" s="98" t="n">
        <v>0.5359040834</v>
      </c>
      <c r="AV114" s="98" t="n">
        <v>0.5351697226</v>
      </c>
      <c r="AW114" s="98" t="n">
        <v>0.5344334512</v>
      </c>
      <c r="AX114" s="98" t="n">
        <v>0.5336954479</v>
      </c>
      <c r="AY114" s="98" t="n">
        <v>0.5329558781</v>
      </c>
      <c r="AZ114" s="98" t="n">
        <v>0.5322148943</v>
      </c>
      <c r="BA114" s="98" t="n">
        <v>0.5314726379</v>
      </c>
      <c r="BB114" s="98" t="n">
        <v>0.5307292391</v>
      </c>
      <c r="BC114" s="98" t="n">
        <v>0.5299848188</v>
      </c>
      <c r="BD114" s="98" t="n">
        <v>0.5292394885</v>
      </c>
      <c r="BE114" s="98" t="n">
        <v>0.5284933513</v>
      </c>
      <c r="BF114" s="98" t="n">
        <v>0.5277465025</v>
      </c>
      <c r="BG114" s="98" t="n">
        <v>0.5269990305</v>
      </c>
      <c r="BH114" s="98" t="n">
        <v>0.526251017</v>
      </c>
      <c r="BI114" s="98" t="n">
        <v>0.5255025373</v>
      </c>
      <c r="BJ114" s="98" t="n">
        <v>0.5247536615</v>
      </c>
      <c r="BK114" s="98" t="n">
        <v>0.5240044541</v>
      </c>
      <c r="BL114" s="98" t="n">
        <v>0.5232549753</v>
      </c>
      <c r="BM114" s="98" t="n">
        <v>0.5225052802</v>
      </c>
      <c r="BN114" s="98" t="n">
        <v>0.5217554205</v>
      </c>
      <c r="BO114" s="98" t="n">
        <v>0.5210054435</v>
      </c>
      <c r="BP114" s="98" t="n">
        <v>0.5202553935</v>
      </c>
      <c r="BQ114" s="98" t="n">
        <v>0.5195053113</v>
      </c>
      <c r="BR114" s="98" t="n">
        <v>0.5187552348</v>
      </c>
      <c r="BS114" s="98" t="n">
        <v>0.5180051991</v>
      </c>
      <c r="BT114" s="98" t="n">
        <v>0.5172552369</v>
      </c>
      <c r="BU114" s="98" t="n">
        <v>0.5165053785</v>
      </c>
      <c r="BV114" s="98" t="n">
        <v>0.5157556518</v>
      </c>
      <c r="BW114" s="98" t="n">
        <v>0.5150060832</v>
      </c>
      <c r="BX114" s="98" t="n">
        <v>0.5142566967</v>
      </c>
      <c r="BY114" s="98" t="n">
        <v>0.513507515</v>
      </c>
      <c r="BZ114" s="98" t="n">
        <v>0.512758559</v>
      </c>
      <c r="CA114" s="98" t="n">
        <v>0.5120098483</v>
      </c>
      <c r="CB114" s="98" t="n">
        <v>0.5112614011</v>
      </c>
      <c r="CC114" s="98" t="n">
        <v>0.5105132343</v>
      </c>
      <c r="CD114" s="98" t="n">
        <v>0.5097653637</v>
      </c>
      <c r="CE114" s="98" t="n">
        <v>0.5090178041</v>
      </c>
      <c r="CF114" s="98" t="n">
        <v>0.5082705692</v>
      </c>
      <c r="CG114" s="98" t="n">
        <v>0.5075236719</v>
      </c>
      <c r="CH114" s="98" t="n">
        <v>0.5067771243</v>
      </c>
      <c r="CI114" s="98" t="n">
        <v>0.5060309376</v>
      </c>
      <c r="CJ114" s="98" t="n">
        <v>0.5052851223</v>
      </c>
      <c r="CK114" s="98" t="n">
        <v>0.5045396884</v>
      </c>
      <c r="CL114" s="98" t="n">
        <v>0.5037946451</v>
      </c>
      <c r="CM114" s="98" t="n">
        <v>0.5030500011</v>
      </c>
      <c r="CN114" s="98" t="n">
        <v>0.5023057647</v>
      </c>
      <c r="CO114" s="98" t="n">
        <v>0.5015619436</v>
      </c>
      <c r="CP114" s="98" t="n">
        <v>0.500818545</v>
      </c>
      <c r="CQ114" s="98" t="n">
        <v>0.5000755759</v>
      </c>
      <c r="CR114" s="98" t="n">
        <v>0.4993330426</v>
      </c>
      <c r="CS114" s="98" t="n">
        <v>0.4985909515</v>
      </c>
      <c r="CT114" s="98" t="n">
        <v>0.4978493081</v>
      </c>
      <c r="CU114" s="98" t="n">
        <v>0.4971081182</v>
      </c>
      <c r="CV114" s="98" t="n">
        <v>0.4963673869</v>
      </c>
      <c r="CW114" s="98" t="n">
        <v>0.4956271191</v>
      </c>
      <c r="CX114" s="98" t="n">
        <v>0.4948873197</v>
      </c>
      <c r="CY114" s="98" t="n">
        <v>0.4941479931</v>
      </c>
      <c r="CZ114" s="98" t="n">
        <v>0.4934091437</v>
      </c>
      <c r="DA114" s="98" t="n">
        <v>0.4926707755</v>
      </c>
      <c r="DB114" s="98" t="n">
        <v>0.4919328926</v>
      </c>
      <c r="DC114" s="98" t="n">
        <v>0.4911954987</v>
      </c>
      <c r="DD114" s="98" t="n">
        <v>0.4904585974</v>
      </c>
      <c r="DE114" s="98" t="n">
        <v>0.4897221923</v>
      </c>
      <c r="DF114" s="98" t="n">
        <v>0.4889862866</v>
      </c>
      <c r="DG114" s="98" t="n">
        <v>0.4882508838</v>
      </c>
      <c r="DH114" s="98" t="n">
        <v>0.4875159868</v>
      </c>
      <c r="DI114" s="98" t="n">
        <v>0.4867815987</v>
      </c>
      <c r="DJ114" s="98" t="n">
        <v>0.4860477225</v>
      </c>
      <c r="DK114" s="98" t="n">
        <v>0.4853143609</v>
      </c>
      <c r="DL114" s="98" t="n">
        <v>0.4845815168</v>
      </c>
      <c r="DM114" s="98" t="n">
        <v>0.4838491928</v>
      </c>
      <c r="DN114" s="98" t="n">
        <v>0.4831173915</v>
      </c>
      <c r="DO114" s="98" t="n">
        <v>0.4823861155</v>
      </c>
      <c r="DP114" s="98" t="n">
        <v>0.4816553672</v>
      </c>
      <c r="DQ114" s="98" t="n">
        <v>0.480925149</v>
      </c>
      <c r="DR114" s="98" t="n">
        <v>0.4801954634</v>
      </c>
      <c r="DS114" s="98" t="n">
        <v>0.4794663126</v>
      </c>
      <c r="DT114" s="98" t="n">
        <v>0.4787376988</v>
      </c>
      <c r="DU114" s="98" t="n">
        <v>0.4780096244</v>
      </c>
      <c r="DV114" s="98" t="n">
        <v>0.4772820914</v>
      </c>
      <c r="DW114" s="98" t="n">
        <v>0.476555102</v>
      </c>
      <c r="DX114" s="98" t="n">
        <v>0.4758286583</v>
      </c>
      <c r="DY114" s="98" t="n">
        <v>0.4751027624</v>
      </c>
      <c r="DZ114" s="98" t="n">
        <v>0.4743774162</v>
      </c>
      <c r="EA114" s="98" t="n">
        <v>0.4736526217</v>
      </c>
      <c r="EB114" s="98" t="n">
        <v>0.472928381</v>
      </c>
      <c r="EC114" s="98" t="n">
        <v>0.472204696</v>
      </c>
      <c r="ED114" s="98" t="n">
        <v>0.4714815685</v>
      </c>
      <c r="EE114" s="98" t="n">
        <v>0.4707590005</v>
      </c>
      <c r="EF114" s="98" t="n">
        <v>0.4700369938</v>
      </c>
      <c r="EG114" s="98" t="n">
        <v>0.4693155503</v>
      </c>
      <c r="EH114" s="98" t="n">
        <v>0.4685946717</v>
      </c>
      <c r="EI114" s="98" t="n">
        <v>0.4678743598</v>
      </c>
      <c r="EJ114" s="98" t="n">
        <v>0.4671546165</v>
      </c>
      <c r="EK114" s="98" t="n">
        <v>0.4664354434</v>
      </c>
      <c r="EL114" s="98" t="n">
        <v>0.4657168424</v>
      </c>
      <c r="EM114" s="98" t="n">
        <v>0.4649988151</v>
      </c>
      <c r="EN114" s="98" t="n">
        <v>0.4642813633</v>
      </c>
      <c r="EO114" s="98" t="n">
        <v>0.4635644885</v>
      </c>
      <c r="EP114" s="98" t="n">
        <v>0.4628481926</v>
      </c>
      <c r="EQ114" s="98" t="n">
        <v>0.4621324771</v>
      </c>
      <c r="ER114" s="98" t="n">
        <v>0.4614173437</v>
      </c>
      <c r="ES114" s="98" t="n">
        <v>0.4607027939</v>
      </c>
      <c r="ET114" s="98" t="n">
        <v>0.4599888295</v>
      </c>
      <c r="EU114" s="98" t="n">
        <v>0.4592754521</v>
      </c>
      <c r="EV114" s="98" t="n">
        <v>0.4585626631</v>
      </c>
      <c r="EW114" s="98" t="n">
        <v>0.4578504641</v>
      </c>
      <c r="EX114" s="98" t="n">
        <v>0.4571388569</v>
      </c>
      <c r="EY114" s="98" t="n">
        <v>0.4564278427</v>
      </c>
      <c r="EZ114" s="98" t="n">
        <v>0.4557174233</v>
      </c>
      <c r="FA114" s="98" t="n">
        <v>0.4550076002</v>
      </c>
      <c r="FB114" s="98" t="n">
        <v>0.4542983748</v>
      </c>
      <c r="FC114" s="98" t="n">
        <v>0.4535897486</v>
      </c>
      <c r="FD114" s="98" t="n">
        <v>0.4528817232</v>
      </c>
      <c r="FE114" s="98" t="n">
        <v>0.4521742999</v>
      </c>
      <c r="FF114" s="98" t="n">
        <v>0.4514674804</v>
      </c>
      <c r="FG114" s="98" t="n">
        <v>0.450761266</v>
      </c>
      <c r="FH114" s="98" t="n">
        <v>0.4500556582</v>
      </c>
      <c r="FI114" s="98" t="n">
        <v>0.4493506585</v>
      </c>
      <c r="FJ114" s="98" t="n">
        <v>0.4486462682</v>
      </c>
      <c r="FK114" s="98" t="n">
        <v>0.4479424887</v>
      </c>
      <c r="FL114" s="98" t="n">
        <v>0.4472393216</v>
      </c>
      <c r="FM114" s="98" t="n">
        <v>0.4465367681</v>
      </c>
      <c r="FN114" s="98" t="n">
        <v>0.4458348297</v>
      </c>
      <c r="FO114" s="98" t="n">
        <v>0.4451335078</v>
      </c>
      <c r="FP114" s="98" t="n">
        <v>0.4444328036</v>
      </c>
      <c r="FQ114" s="98" t="n">
        <v>0.4437327186</v>
      </c>
    </row>
    <row r="115" customFormat="false" ht="15" hidden="false" customHeight="true" outlineLevel="0" collapsed="false">
      <c r="A115" s="97" t="n">
        <v>113</v>
      </c>
      <c r="B115" s="98" t="n">
        <v>0.6184564063</v>
      </c>
      <c r="C115" s="98" t="n">
        <v>0.6169587205</v>
      </c>
      <c r="D115" s="98" t="n">
        <v>0.5913956494</v>
      </c>
      <c r="E115" s="98" t="n">
        <v>0.5786952578</v>
      </c>
      <c r="F115" s="98" t="n">
        <v>0.5723556268</v>
      </c>
      <c r="G115" s="98" t="n">
        <v>0.5691539349</v>
      </c>
      <c r="H115" s="98" t="n">
        <v>0.5674918658</v>
      </c>
      <c r="I115" s="98" t="n">
        <v>0.5665754463</v>
      </c>
      <c r="J115" s="98" t="n">
        <v>0.5660103311</v>
      </c>
      <c r="K115" s="98" t="n">
        <v>0.5656012041</v>
      </c>
      <c r="L115" s="98" t="n">
        <v>0.5652519719</v>
      </c>
      <c r="M115" s="98" t="n">
        <v>0.5649159954</v>
      </c>
      <c r="N115" s="98" t="n">
        <v>0.5645712455</v>
      </c>
      <c r="O115" s="98" t="n">
        <v>0.5642078974</v>
      </c>
      <c r="P115" s="98" t="n">
        <v>0.5638221369</v>
      </c>
      <c r="Q115" s="98" t="n">
        <v>0.5634130711</v>
      </c>
      <c r="R115" s="98" t="n">
        <v>0.5629811902</v>
      </c>
      <c r="S115" s="98" t="n">
        <v>0.5625276048</v>
      </c>
      <c r="T115" s="98" t="n">
        <v>0.5620536691</v>
      </c>
      <c r="U115" s="98" t="n">
        <v>0.5615607986</v>
      </c>
      <c r="V115" s="98" t="n">
        <v>0.5610503827</v>
      </c>
      <c r="W115" s="98" t="n">
        <v>0.5605237461</v>
      </c>
      <c r="X115" s="98" t="n">
        <v>0.5599821326</v>
      </c>
      <c r="Y115" s="98" t="n">
        <v>0.5594267015</v>
      </c>
      <c r="Z115" s="98" t="n">
        <v>0.5588585286</v>
      </c>
      <c r="AA115" s="98" t="n">
        <v>0.5582786103</v>
      </c>
      <c r="AB115" s="98" t="n">
        <v>0.5576878679</v>
      </c>
      <c r="AC115" s="98" t="n">
        <v>0.5570871533</v>
      </c>
      <c r="AD115" s="98" t="n">
        <v>0.5564772533</v>
      </c>
      <c r="AE115" s="98" t="n">
        <v>0.555858895</v>
      </c>
      <c r="AF115" s="98" t="n">
        <v>0.55523275</v>
      </c>
      <c r="AG115" s="98" t="n">
        <v>0.5545994387</v>
      </c>
      <c r="AH115" s="98" t="n">
        <v>0.5539595341</v>
      </c>
      <c r="AI115" s="98" t="n">
        <v>0.5533135653</v>
      </c>
      <c r="AJ115" s="98" t="n">
        <v>0.5526620213</v>
      </c>
      <c r="AK115" s="98" t="n">
        <v>0.5520053535</v>
      </c>
      <c r="AL115" s="98" t="n">
        <v>0.5513439791</v>
      </c>
      <c r="AM115" s="98" t="n">
        <v>0.5506782832</v>
      </c>
      <c r="AN115" s="98" t="n">
        <v>0.5500086219</v>
      </c>
      <c r="AO115" s="98" t="n">
        <v>0.5493353238</v>
      </c>
      <c r="AP115" s="98" t="n">
        <v>0.5486586925</v>
      </c>
      <c r="AQ115" s="98" t="n">
        <v>0.5479790087</v>
      </c>
      <c r="AR115" s="98" t="n">
        <v>0.5472965315</v>
      </c>
      <c r="AS115" s="98" t="n">
        <v>0.5466115004</v>
      </c>
      <c r="AT115" s="98" t="n">
        <v>0.5459241365</v>
      </c>
      <c r="AU115" s="98" t="n">
        <v>0.5452346443</v>
      </c>
      <c r="AV115" s="98" t="n">
        <v>0.5445432126</v>
      </c>
      <c r="AW115" s="98" t="n">
        <v>0.5438500161</v>
      </c>
      <c r="AX115" s="98" t="n">
        <v>0.5431552159</v>
      </c>
      <c r="AY115" s="98" t="n">
        <v>0.5424589612</v>
      </c>
      <c r="AZ115" s="98" t="n">
        <v>0.5417613897</v>
      </c>
      <c r="BA115" s="98" t="n">
        <v>0.5410626287</v>
      </c>
      <c r="BB115" s="98" t="n">
        <v>0.5403627961</v>
      </c>
      <c r="BC115" s="98" t="n">
        <v>0.5396620006</v>
      </c>
      <c r="BD115" s="98" t="n">
        <v>0.5389603428</v>
      </c>
      <c r="BE115" s="98" t="n">
        <v>0.5382579158</v>
      </c>
      <c r="BF115" s="98" t="n">
        <v>0.5375548058</v>
      </c>
      <c r="BG115" s="98" t="n">
        <v>0.5368510922</v>
      </c>
      <c r="BH115" s="98" t="n">
        <v>0.5361468487</v>
      </c>
      <c r="BI115" s="98" t="n">
        <v>0.5354421435</v>
      </c>
      <c r="BJ115" s="98" t="n">
        <v>0.5347370395</v>
      </c>
      <c r="BK115" s="98" t="n">
        <v>0.5340315952</v>
      </c>
      <c r="BL115" s="98" t="n">
        <v>0.5333258645</v>
      </c>
      <c r="BM115" s="98" t="n">
        <v>0.5326198976</v>
      </c>
      <c r="BN115" s="98" t="n">
        <v>0.5319137406</v>
      </c>
      <c r="BO115" s="98" t="n">
        <v>0.5312074365</v>
      </c>
      <c r="BP115" s="98" t="n">
        <v>0.530501025</v>
      </c>
      <c r="BQ115" s="98" t="n">
        <v>0.5297945431</v>
      </c>
      <c r="BR115" s="98" t="n">
        <v>0.5290880248</v>
      </c>
      <c r="BS115" s="98" t="n">
        <v>0.5283815019</v>
      </c>
      <c r="BT115" s="98" t="n">
        <v>0.5276750037</v>
      </c>
      <c r="BU115" s="98" t="n">
        <v>0.5269685575</v>
      </c>
      <c r="BV115" s="98" t="n">
        <v>0.5262621886</v>
      </c>
      <c r="BW115" s="98" t="n">
        <v>0.5255559206</v>
      </c>
      <c r="BX115" s="98" t="n">
        <v>0.5248497753</v>
      </c>
      <c r="BY115" s="98" t="n">
        <v>0.524143773</v>
      </c>
      <c r="BZ115" s="98" t="n">
        <v>0.5234379326</v>
      </c>
      <c r="CA115" s="98" t="n">
        <v>0.5227322717</v>
      </c>
      <c r="CB115" s="98" t="n">
        <v>0.5220268066</v>
      </c>
      <c r="CC115" s="98" t="n">
        <v>0.5213215527</v>
      </c>
      <c r="CD115" s="98" t="n">
        <v>0.5206165241</v>
      </c>
      <c r="CE115" s="98" t="n">
        <v>0.519911734</v>
      </c>
      <c r="CF115" s="98" t="n">
        <v>0.519207195</v>
      </c>
      <c r="CG115" s="98" t="n">
        <v>0.5185029184</v>
      </c>
      <c r="CH115" s="98" t="n">
        <v>0.5177989153</v>
      </c>
      <c r="CI115" s="98" t="n">
        <v>0.5170951955</v>
      </c>
      <c r="CJ115" s="98" t="n">
        <v>0.5163917688</v>
      </c>
      <c r="CK115" s="98" t="n">
        <v>0.5156886438</v>
      </c>
      <c r="CL115" s="98" t="n">
        <v>0.514985829</v>
      </c>
      <c r="CM115" s="98" t="n">
        <v>0.5142833322</v>
      </c>
      <c r="CN115" s="98" t="n">
        <v>0.5135811607</v>
      </c>
      <c r="CO115" s="98" t="n">
        <v>0.5128793215</v>
      </c>
      <c r="CP115" s="98" t="n">
        <v>0.5121778211</v>
      </c>
      <c r="CQ115" s="98" t="n">
        <v>0.5114766656</v>
      </c>
      <c r="CR115" s="98" t="n">
        <v>0.5107758609</v>
      </c>
      <c r="CS115" s="98" t="n">
        <v>0.5100754124</v>
      </c>
      <c r="CT115" s="98" t="n">
        <v>0.5093753254</v>
      </c>
      <c r="CU115" s="98" t="n">
        <v>0.5086756048</v>
      </c>
      <c r="CV115" s="98" t="n">
        <v>0.5079762552</v>
      </c>
      <c r="CW115" s="98" t="n">
        <v>0.5072772812</v>
      </c>
      <c r="CX115" s="98" t="n">
        <v>0.506578687</v>
      </c>
      <c r="CY115" s="98" t="n">
        <v>0.5058804765</v>
      </c>
      <c r="CZ115" s="98" t="n">
        <v>0.5051826537</v>
      </c>
      <c r="DA115" s="98" t="n">
        <v>0.5044852222</v>
      </c>
      <c r="DB115" s="98" t="n">
        <v>0.5037881855</v>
      </c>
      <c r="DC115" s="98" t="n">
        <v>0.5030915471</v>
      </c>
      <c r="DD115" s="98" t="n">
        <v>0.5023953102</v>
      </c>
      <c r="DE115" s="98" t="n">
        <v>0.5016994779</v>
      </c>
      <c r="DF115" s="98" t="n">
        <v>0.5010040532</v>
      </c>
      <c r="DG115" s="98" t="n">
        <v>0.500309039</v>
      </c>
      <c r="DH115" s="98" t="n">
        <v>0.4996144381</v>
      </c>
      <c r="DI115" s="98" t="n">
        <v>0.4989202532</v>
      </c>
      <c r="DJ115" s="98" t="n">
        <v>0.4982264869</v>
      </c>
      <c r="DK115" s="98" t="n">
        <v>0.4975331418</v>
      </c>
      <c r="DL115" s="98" t="n">
        <v>0.4968402202</v>
      </c>
      <c r="DM115" s="98" t="n">
        <v>0.4961477247</v>
      </c>
      <c r="DN115" s="98" t="n">
        <v>0.4954556574</v>
      </c>
      <c r="DO115" s="98" t="n">
        <v>0.4947640208</v>
      </c>
      <c r="DP115" s="98" t="n">
        <v>0.4940728169</v>
      </c>
      <c r="DQ115" s="98" t="n">
        <v>0.493382048</v>
      </c>
      <c r="DR115" s="98" t="n">
        <v>0.4926917161</v>
      </c>
      <c r="DS115" s="98" t="n">
        <v>0.4920018233</v>
      </c>
      <c r="DT115" s="98" t="n">
        <v>0.4913123717</v>
      </c>
      <c r="DU115" s="98" t="n">
        <v>0.4906233632</v>
      </c>
      <c r="DV115" s="98" t="n">
        <v>0.4899347997</v>
      </c>
      <c r="DW115" s="98" t="n">
        <v>0.4892466832</v>
      </c>
      <c r="DX115" s="98" t="n">
        <v>0.4885590156</v>
      </c>
      <c r="DY115" s="98" t="n">
        <v>0.4878717986</v>
      </c>
      <c r="DZ115" s="98" t="n">
        <v>0.487185034</v>
      </c>
      <c r="EA115" s="98" t="n">
        <v>0.4864987238</v>
      </c>
      <c r="EB115" s="98" t="n">
        <v>0.4858128696</v>
      </c>
      <c r="EC115" s="98" t="n">
        <v>0.4851274731</v>
      </c>
      <c r="ED115" s="98" t="n">
        <v>0.4844425361</v>
      </c>
      <c r="EE115" s="98" t="n">
        <v>0.4837580603</v>
      </c>
      <c r="EF115" s="98" t="n">
        <v>0.4830740473</v>
      </c>
      <c r="EG115" s="98" t="n">
        <v>0.4823904988</v>
      </c>
      <c r="EH115" s="98" t="n">
        <v>0.4817074164</v>
      </c>
      <c r="EI115" s="98" t="n">
        <v>0.4810248018</v>
      </c>
      <c r="EJ115" s="98" t="n">
        <v>0.4803426564</v>
      </c>
      <c r="EK115" s="98" t="n">
        <v>0.479660982</v>
      </c>
      <c r="EL115" s="98" t="n">
        <v>0.47897978</v>
      </c>
      <c r="EM115" s="98" t="n">
        <v>0.478299052</v>
      </c>
      <c r="EN115" s="98" t="n">
        <v>0.4776187996</v>
      </c>
      <c r="EO115" s="98" t="n">
        <v>0.4769390243</v>
      </c>
      <c r="EP115" s="98" t="n">
        <v>0.4762597275</v>
      </c>
      <c r="EQ115" s="98" t="n">
        <v>0.4755809108</v>
      </c>
      <c r="ER115" s="98" t="n">
        <v>0.4749025757</v>
      </c>
      <c r="ES115" s="98" t="n">
        <v>0.4742247236</v>
      </c>
      <c r="ET115" s="98" t="n">
        <v>0.4735473559</v>
      </c>
      <c r="EU115" s="98" t="n">
        <v>0.4728704742</v>
      </c>
      <c r="EV115" s="98" t="n">
        <v>0.4721940799</v>
      </c>
      <c r="EW115" s="98" t="n">
        <v>0.4715181744</v>
      </c>
      <c r="EX115" s="98" t="n">
        <v>0.4708427591</v>
      </c>
      <c r="EY115" s="98" t="n">
        <v>0.4701678355</v>
      </c>
      <c r="EZ115" s="98" t="n">
        <v>0.4694934048</v>
      </c>
      <c r="FA115" s="98" t="n">
        <v>0.4688194686</v>
      </c>
      <c r="FB115" s="98" t="n">
        <v>0.4681460282</v>
      </c>
      <c r="FC115" s="98" t="n">
        <v>0.4674730849</v>
      </c>
      <c r="FD115" s="98" t="n">
        <v>0.4668006402</v>
      </c>
      <c r="FE115" s="98" t="n">
        <v>0.4661286953</v>
      </c>
      <c r="FF115" s="98" t="n">
        <v>0.4654572516</v>
      </c>
      <c r="FG115" s="98" t="n">
        <v>0.4647863105</v>
      </c>
      <c r="FH115" s="98" t="n">
        <v>0.4641158733</v>
      </c>
      <c r="FI115" s="98" t="n">
        <v>0.4634459413</v>
      </c>
      <c r="FJ115" s="98" t="n">
        <v>0.4627765158</v>
      </c>
      <c r="FK115" s="98" t="n">
        <v>0.4621075981</v>
      </c>
      <c r="FL115" s="98" t="n">
        <v>0.4614391895</v>
      </c>
      <c r="FM115" s="98" t="n">
        <v>0.4607712913</v>
      </c>
      <c r="FN115" s="98" t="n">
        <v>0.4601039047</v>
      </c>
      <c r="FO115" s="98" t="n">
        <v>0.4594370311</v>
      </c>
      <c r="FP115" s="98" t="n">
        <v>0.4587706717</v>
      </c>
      <c r="FQ115" s="98" t="n">
        <v>0.4581048278</v>
      </c>
    </row>
    <row r="116" customFormat="false" ht="15" hidden="false" customHeight="true" outlineLevel="0" collapsed="false">
      <c r="A116" s="97" t="n">
        <v>114</v>
      </c>
      <c r="B116" s="98" t="n">
        <v>0.6262082336</v>
      </c>
      <c r="C116" s="98" t="n">
        <v>0.6246452408</v>
      </c>
      <c r="D116" s="98" t="n">
        <v>0.5989927396</v>
      </c>
      <c r="E116" s="98" t="n">
        <v>0.5862155177</v>
      </c>
      <c r="F116" s="98" t="n">
        <v>0.5798182105</v>
      </c>
      <c r="G116" s="98" t="n">
        <v>0.5765736015</v>
      </c>
      <c r="H116" s="98" t="n">
        <v>0.5748792635</v>
      </c>
      <c r="I116" s="98" t="n">
        <v>0.5739385658</v>
      </c>
      <c r="J116" s="98" t="n">
        <v>0.5733555482</v>
      </c>
      <c r="K116" s="98" t="n">
        <v>0.5729338855</v>
      </c>
      <c r="L116" s="98" t="n">
        <v>0.5725768076</v>
      </c>
      <c r="M116" s="98" t="n">
        <v>0.5722371811</v>
      </c>
      <c r="N116" s="98" t="n">
        <v>0.5718925864</v>
      </c>
      <c r="O116" s="98" t="n">
        <v>0.5715328708</v>
      </c>
      <c r="P116" s="98" t="n">
        <v>0.5711539339</v>
      </c>
      <c r="Q116" s="98" t="n">
        <v>0.5707546262</v>
      </c>
      <c r="R116" s="98" t="n">
        <v>0.5703352054</v>
      </c>
      <c r="S116" s="98" t="n">
        <v>0.5698965688</v>
      </c>
      <c r="T116" s="98" t="n">
        <v>0.5694398749</v>
      </c>
      <c r="U116" s="98" t="n">
        <v>0.5689663586</v>
      </c>
      <c r="V116" s="98" t="n">
        <v>0.568477243</v>
      </c>
      <c r="W116" s="98" t="n">
        <v>0.5679736988</v>
      </c>
      <c r="X116" s="98" t="n">
        <v>0.5674568283</v>
      </c>
      <c r="Y116" s="98" t="n">
        <v>0.5669276594</v>
      </c>
      <c r="Z116" s="98" t="n">
        <v>0.566387147</v>
      </c>
      <c r="AA116" s="98" t="n">
        <v>0.5658361756</v>
      </c>
      <c r="AB116" s="98" t="n">
        <v>0.5652755632</v>
      </c>
      <c r="AC116" s="98" t="n">
        <v>0.5647060661</v>
      </c>
      <c r="AD116" s="98" t="n">
        <v>0.5641283833</v>
      </c>
      <c r="AE116" s="98" t="n">
        <v>0.5635431603</v>
      </c>
      <c r="AF116" s="98" t="n">
        <v>0.5629509935</v>
      </c>
      <c r="AG116" s="98" t="n">
        <v>0.5623524338</v>
      </c>
      <c r="AH116" s="98" t="n">
        <v>0.56174799</v>
      </c>
      <c r="AI116" s="98" t="n">
        <v>0.5611381322</v>
      </c>
      <c r="AJ116" s="98" t="n">
        <v>0.5605232945</v>
      </c>
      <c r="AK116" s="98" t="n">
        <v>0.5599038778</v>
      </c>
      <c r="AL116" s="98" t="n">
        <v>0.5592802525</v>
      </c>
      <c r="AM116" s="98" t="n">
        <v>0.5586527608</v>
      </c>
      <c r="AN116" s="98" t="n">
        <v>0.5580217187</v>
      </c>
      <c r="AO116" s="98" t="n">
        <v>0.5573874181</v>
      </c>
      <c r="AP116" s="98" t="n">
        <v>0.5567501288</v>
      </c>
      <c r="AQ116" s="98" t="n">
        <v>0.5561100999</v>
      </c>
      <c r="AR116" s="98" t="n">
        <v>0.5554675615</v>
      </c>
      <c r="AS116" s="98" t="n">
        <v>0.5548227263</v>
      </c>
      <c r="AT116" s="98" t="n">
        <v>0.5541757907</v>
      </c>
      <c r="AU116" s="98" t="n">
        <v>0.5535269364</v>
      </c>
      <c r="AV116" s="98" t="n">
        <v>0.552876331</v>
      </c>
      <c r="AW116" s="98" t="n">
        <v>0.5522241296</v>
      </c>
      <c r="AX116" s="98" t="n">
        <v>0.5515704753</v>
      </c>
      <c r="AY116" s="98" t="n">
        <v>0.5509155007</v>
      </c>
      <c r="AZ116" s="98" t="n">
        <v>0.5502593279</v>
      </c>
      <c r="BA116" s="98" t="n">
        <v>0.5496020702</v>
      </c>
      <c r="BB116" s="98" t="n">
        <v>0.5489438321</v>
      </c>
      <c r="BC116" s="98" t="n">
        <v>0.5482847103</v>
      </c>
      <c r="BD116" s="98" t="n">
        <v>0.547624794</v>
      </c>
      <c r="BE116" s="98" t="n">
        <v>0.546964166</v>
      </c>
      <c r="BF116" s="98" t="n">
        <v>0.5463029026</v>
      </c>
      <c r="BG116" s="98" t="n">
        <v>0.5456410747</v>
      </c>
      <c r="BH116" s="98" t="n">
        <v>0.5449787474</v>
      </c>
      <c r="BI116" s="98" t="n">
        <v>0.5443159815</v>
      </c>
      <c r="BJ116" s="98" t="n">
        <v>0.5436528327</v>
      </c>
      <c r="BK116" s="98" t="n">
        <v>0.542989353</v>
      </c>
      <c r="BL116" s="98" t="n">
        <v>0.5423255903</v>
      </c>
      <c r="BM116" s="98" t="n">
        <v>0.541661589</v>
      </c>
      <c r="BN116" s="98" t="n">
        <v>0.5409973903</v>
      </c>
      <c r="BO116" s="98" t="n">
        <v>0.5403330321</v>
      </c>
      <c r="BP116" s="98" t="n">
        <v>0.5396685499</v>
      </c>
      <c r="BQ116" s="98" t="n">
        <v>0.5390039762</v>
      </c>
      <c r="BR116" s="98" t="n">
        <v>0.5383393415</v>
      </c>
      <c r="BS116" s="98" t="n">
        <v>0.5376746739</v>
      </c>
      <c r="BT116" s="98" t="n">
        <v>0.5370099994</v>
      </c>
      <c r="BU116" s="98" t="n">
        <v>0.5363453422</v>
      </c>
      <c r="BV116" s="98" t="n">
        <v>0.5356807248</v>
      </c>
      <c r="BW116" s="98" t="n">
        <v>0.535016168</v>
      </c>
      <c r="BX116" s="98" t="n">
        <v>0.5343516913</v>
      </c>
      <c r="BY116" s="98" t="n">
        <v>0.5336873126</v>
      </c>
      <c r="BZ116" s="98" t="n">
        <v>0.5330230488</v>
      </c>
      <c r="CA116" s="98" t="n">
        <v>0.5323589153</v>
      </c>
      <c r="CB116" s="98" t="n">
        <v>0.5316949267</v>
      </c>
      <c r="CC116" s="98" t="n">
        <v>0.5310310965</v>
      </c>
      <c r="CD116" s="98" t="n">
        <v>0.5303674374</v>
      </c>
      <c r="CE116" s="98" t="n">
        <v>0.529703961</v>
      </c>
      <c r="CF116" s="98" t="n">
        <v>0.5290406783</v>
      </c>
      <c r="CG116" s="98" t="n">
        <v>0.5283775996</v>
      </c>
      <c r="CH116" s="98" t="n">
        <v>0.5277147344</v>
      </c>
      <c r="CI116" s="98" t="n">
        <v>0.5270520918</v>
      </c>
      <c r="CJ116" s="98" t="n">
        <v>0.52638968</v>
      </c>
      <c r="CK116" s="98" t="n">
        <v>0.525727507</v>
      </c>
      <c r="CL116" s="98" t="n">
        <v>0.5250655801</v>
      </c>
      <c r="CM116" s="98" t="n">
        <v>0.5244039062</v>
      </c>
      <c r="CN116" s="98" t="n">
        <v>0.5237424918</v>
      </c>
      <c r="CO116" s="98" t="n">
        <v>0.5230813431</v>
      </c>
      <c r="CP116" s="98" t="n">
        <v>0.5224204659</v>
      </c>
      <c r="CQ116" s="98" t="n">
        <v>0.5217598654</v>
      </c>
      <c r="CR116" s="98" t="n">
        <v>0.521099547</v>
      </c>
      <c r="CS116" s="98" t="n">
        <v>0.5204395154</v>
      </c>
      <c r="CT116" s="98" t="n">
        <v>0.5197797753</v>
      </c>
      <c r="CU116" s="98" t="n">
        <v>0.5191203309</v>
      </c>
      <c r="CV116" s="98" t="n">
        <v>0.5184611865</v>
      </c>
      <c r="CW116" s="98" t="n">
        <v>0.5178023459</v>
      </c>
      <c r="CX116" s="98" t="n">
        <v>0.5171438128</v>
      </c>
      <c r="CY116" s="98" t="n">
        <v>0.5164855909</v>
      </c>
      <c r="CZ116" s="98" t="n">
        <v>0.5158276836</v>
      </c>
      <c r="DA116" s="98" t="n">
        <v>0.515170094</v>
      </c>
      <c r="DB116" s="98" t="n">
        <v>0.5145128253</v>
      </c>
      <c r="DC116" s="98" t="n">
        <v>0.5138558804</v>
      </c>
      <c r="DD116" s="98" t="n">
        <v>0.5131992623</v>
      </c>
      <c r="DE116" s="98" t="n">
        <v>0.5125429736</v>
      </c>
      <c r="DF116" s="98" t="n">
        <v>0.511887017</v>
      </c>
      <c r="DG116" s="98" t="n">
        <v>0.511231395</v>
      </c>
      <c r="DH116" s="98" t="n">
        <v>0.5105761102</v>
      </c>
      <c r="DI116" s="98" t="n">
        <v>0.5099211649</v>
      </c>
      <c r="DJ116" s="98" t="n">
        <v>0.5092665613</v>
      </c>
      <c r="DK116" s="98" t="n">
        <v>0.5086123018</v>
      </c>
      <c r="DL116" s="98" t="n">
        <v>0.5079583884</v>
      </c>
      <c r="DM116" s="98" t="n">
        <v>0.5073048233</v>
      </c>
      <c r="DN116" s="98" t="n">
        <v>0.5066516085</v>
      </c>
      <c r="DO116" s="98" t="n">
        <v>0.5059987461</v>
      </c>
      <c r="DP116" s="98" t="n">
        <v>0.5053462379</v>
      </c>
      <c r="DQ116" s="98" t="n">
        <v>0.5046940859</v>
      </c>
      <c r="DR116" s="98" t="n">
        <v>0.5040422919</v>
      </c>
      <c r="DS116" s="98" t="n">
        <v>0.5033908577</v>
      </c>
      <c r="DT116" s="98" t="n">
        <v>0.5027397852</v>
      </c>
      <c r="DU116" s="98" t="n">
        <v>0.502089076</v>
      </c>
      <c r="DV116" s="98" t="n">
        <v>0.5014387318</v>
      </c>
      <c r="DW116" s="98" t="n">
        <v>0.5007887544</v>
      </c>
      <c r="DX116" s="98" t="n">
        <v>0.5001391454</v>
      </c>
      <c r="DY116" s="98" t="n">
        <v>0.4994899064</v>
      </c>
      <c r="DZ116" s="98" t="n">
        <v>0.4988410391</v>
      </c>
      <c r="EA116" s="98" t="n">
        <v>0.4981925449</v>
      </c>
      <c r="EB116" s="98" t="n">
        <v>0.4975444255</v>
      </c>
      <c r="EC116" s="98" t="n">
        <v>0.4968966823</v>
      </c>
      <c r="ED116" s="98" t="n">
        <v>0.496249317</v>
      </c>
      <c r="EE116" s="98" t="n">
        <v>0.4956023309</v>
      </c>
      <c r="EF116" s="98" t="n">
        <v>0.4949557256</v>
      </c>
      <c r="EG116" s="98" t="n">
        <v>0.4943095025</v>
      </c>
      <c r="EH116" s="98" t="n">
        <v>0.493663663</v>
      </c>
      <c r="EI116" s="98" t="n">
        <v>0.4930182087</v>
      </c>
      <c r="EJ116" s="98" t="n">
        <v>0.4923731409</v>
      </c>
      <c r="EK116" s="98" t="n">
        <v>0.491728461</v>
      </c>
      <c r="EL116" s="98" t="n">
        <v>0.4910841703</v>
      </c>
      <c r="EM116" s="98" t="n">
        <v>0.4904402704</v>
      </c>
      <c r="EN116" s="98" t="n">
        <v>0.4897967624</v>
      </c>
      <c r="EO116" s="98" t="n">
        <v>0.4891536479</v>
      </c>
      <c r="EP116" s="98" t="n">
        <v>0.4885109281</v>
      </c>
      <c r="EQ116" s="98" t="n">
        <v>0.4878686043</v>
      </c>
      <c r="ER116" s="98" t="n">
        <v>0.487226678</v>
      </c>
      <c r="ES116" s="98" t="n">
        <v>0.4865851503</v>
      </c>
      <c r="ET116" s="98" t="n">
        <v>0.4859440225</v>
      </c>
      <c r="EU116" s="98" t="n">
        <v>0.4853032961</v>
      </c>
      <c r="EV116" s="98" t="n">
        <v>0.4846629723</v>
      </c>
      <c r="EW116" s="98" t="n">
        <v>0.4840230522</v>
      </c>
      <c r="EX116" s="98" t="n">
        <v>0.4833835373</v>
      </c>
      <c r="EY116" s="98" t="n">
        <v>0.4827444287</v>
      </c>
      <c r="EZ116" s="98" t="n">
        <v>0.4821057278</v>
      </c>
      <c r="FA116" s="98" t="n">
        <v>0.4814674357</v>
      </c>
      <c r="FB116" s="98" t="n">
        <v>0.4808295537</v>
      </c>
      <c r="FC116" s="98" t="n">
        <v>0.480192083</v>
      </c>
      <c r="FD116" s="98" t="n">
        <v>0.4795550248</v>
      </c>
      <c r="FE116" s="98" t="n">
        <v>0.4789183804</v>
      </c>
      <c r="FF116" s="98" t="n">
        <v>0.478282151</v>
      </c>
      <c r="FG116" s="98" t="n">
        <v>0.4776463377</v>
      </c>
      <c r="FH116" s="98" t="n">
        <v>0.4770109417</v>
      </c>
      <c r="FI116" s="98" t="n">
        <v>0.4763759643</v>
      </c>
      <c r="FJ116" s="98" t="n">
        <v>0.4757414066</v>
      </c>
      <c r="FK116" s="98" t="n">
        <v>0.4751072698</v>
      </c>
      <c r="FL116" s="98" t="n">
        <v>0.4744735551</v>
      </c>
      <c r="FM116" s="98" t="n">
        <v>0.4738402636</v>
      </c>
      <c r="FN116" s="98" t="n">
        <v>0.4732073964</v>
      </c>
      <c r="FO116" s="98" t="n">
        <v>0.4725749548</v>
      </c>
      <c r="FP116" s="98" t="n">
        <v>0.4719429398</v>
      </c>
      <c r="FQ116" s="98" t="n">
        <v>0.4713113527</v>
      </c>
    </row>
    <row r="117" customFormat="false" ht="15" hidden="false" customHeight="true" outlineLevel="0" collapsed="false">
      <c r="A117" s="97" t="n">
        <v>115</v>
      </c>
      <c r="B117" s="98" t="n">
        <v>0.6331120568</v>
      </c>
      <c r="C117" s="98" t="n">
        <v>0.6314794798</v>
      </c>
      <c r="D117" s="98" t="n">
        <v>0.6057452481</v>
      </c>
      <c r="E117" s="98" t="n">
        <v>0.5928937658</v>
      </c>
      <c r="F117" s="98" t="n">
        <v>0.5864380475</v>
      </c>
      <c r="G117" s="98" t="n">
        <v>0.5831480304</v>
      </c>
      <c r="H117" s="98" t="n">
        <v>0.5814180869</v>
      </c>
      <c r="I117" s="98" t="n">
        <v>0.5804494113</v>
      </c>
      <c r="J117" s="98" t="n">
        <v>0.5798446719</v>
      </c>
      <c r="K117" s="98" t="n">
        <v>0.579406653</v>
      </c>
      <c r="L117" s="98" t="n">
        <v>0.5790379633</v>
      </c>
      <c r="M117" s="98" t="n">
        <v>0.5786909991</v>
      </c>
      <c r="N117" s="98" t="n">
        <v>0.5783429586</v>
      </c>
      <c r="O117" s="98" t="n">
        <v>0.5779833622</v>
      </c>
      <c r="P117" s="98" t="n">
        <v>0.5776078205</v>
      </c>
      <c r="Q117" s="98" t="n">
        <v>0.5772149238</v>
      </c>
      <c r="R117" s="98" t="n">
        <v>0.5768046923</v>
      </c>
      <c r="S117" s="98" t="n">
        <v>0.5763778057</v>
      </c>
      <c r="T117" s="98" t="n">
        <v>0.5759352223</v>
      </c>
      <c r="U117" s="98" t="n">
        <v>0.5754779924</v>
      </c>
      <c r="V117" s="98" t="n">
        <v>0.5750071688</v>
      </c>
      <c r="W117" s="98" t="n">
        <v>0.5745237649</v>
      </c>
      <c r="X117" s="98" t="n">
        <v>0.5740287377</v>
      </c>
      <c r="Y117" s="98" t="n">
        <v>0.573522981</v>
      </c>
      <c r="Z117" s="98" t="n">
        <v>0.5730073259</v>
      </c>
      <c r="AA117" s="98" t="n">
        <v>0.5724825423</v>
      </c>
      <c r="AB117" s="98" t="n">
        <v>0.5719493426</v>
      </c>
      <c r="AC117" s="98" t="n">
        <v>0.5714083856</v>
      </c>
      <c r="AD117" s="98" t="n">
        <v>0.5708602798</v>
      </c>
      <c r="AE117" s="98" t="n">
        <v>0.5703055877</v>
      </c>
      <c r="AF117" s="98" t="n">
        <v>0.5697448287</v>
      </c>
      <c r="AG117" s="98" t="n">
        <v>0.5691784827</v>
      </c>
      <c r="AH117" s="98" t="n">
        <v>0.5686069927</v>
      </c>
      <c r="AI117" s="98" t="n">
        <v>0.5680307683</v>
      </c>
      <c r="AJ117" s="98" t="n">
        <v>0.5674501876</v>
      </c>
      <c r="AK117" s="98" t="n">
        <v>0.5668655997</v>
      </c>
      <c r="AL117" s="98" t="n">
        <v>0.5662773275</v>
      </c>
      <c r="AM117" s="98" t="n">
        <v>0.5656856688</v>
      </c>
      <c r="AN117" s="98" t="n">
        <v>0.5650908989</v>
      </c>
      <c r="AO117" s="98" t="n">
        <v>0.5644932722</v>
      </c>
      <c r="AP117" s="98" t="n">
        <v>0.5638930236</v>
      </c>
      <c r="AQ117" s="98" t="n">
        <v>0.5632903701</v>
      </c>
      <c r="AR117" s="98" t="n">
        <v>0.5626855122</v>
      </c>
      <c r="AS117" s="98" t="n">
        <v>0.5620786351</v>
      </c>
      <c r="AT117" s="98" t="n">
        <v>0.56146991</v>
      </c>
      <c r="AU117" s="98" t="n">
        <v>0.560859495</v>
      </c>
      <c r="AV117" s="98" t="n">
        <v>0.5602475363</v>
      </c>
      <c r="AW117" s="98" t="n">
        <v>0.5596341688</v>
      </c>
      <c r="AX117" s="98" t="n">
        <v>0.5590195174</v>
      </c>
      <c r="AY117" s="98" t="n">
        <v>0.5584036974</v>
      </c>
      <c r="AZ117" s="98" t="n">
        <v>0.5577868154</v>
      </c>
      <c r="BA117" s="98" t="n">
        <v>0.5571689698</v>
      </c>
      <c r="BB117" s="98" t="n">
        <v>0.5565502518</v>
      </c>
      <c r="BC117" s="98" t="n">
        <v>0.5559307456</v>
      </c>
      <c r="BD117" s="98" t="n">
        <v>0.555310529</v>
      </c>
      <c r="BE117" s="98" t="n">
        <v>0.5546896741</v>
      </c>
      <c r="BF117" s="98" t="n">
        <v>0.5540682473</v>
      </c>
      <c r="BG117" s="98" t="n">
        <v>0.5534463103</v>
      </c>
      <c r="BH117" s="98" t="n">
        <v>0.5528239201</v>
      </c>
      <c r="BI117" s="98" t="n">
        <v>0.5522011293</v>
      </c>
      <c r="BJ117" s="98" t="n">
        <v>0.5515779867</v>
      </c>
      <c r="BK117" s="98" t="n">
        <v>0.5509545374</v>
      </c>
      <c r="BL117" s="98" t="n">
        <v>0.5503308233</v>
      </c>
      <c r="BM117" s="98" t="n">
        <v>0.5497068829</v>
      </c>
      <c r="BN117" s="98" t="n">
        <v>0.5490827522</v>
      </c>
      <c r="BO117" s="98" t="n">
        <v>0.5484584642</v>
      </c>
      <c r="BP117" s="98" t="n">
        <v>0.5478340498</v>
      </c>
      <c r="BQ117" s="98" t="n">
        <v>0.5472095374</v>
      </c>
      <c r="BR117" s="98" t="n">
        <v>0.5465849534</v>
      </c>
      <c r="BS117" s="98" t="n">
        <v>0.5459603223</v>
      </c>
      <c r="BT117" s="98" t="n">
        <v>0.5453356668</v>
      </c>
      <c r="BU117" s="98" t="n">
        <v>0.544711008</v>
      </c>
      <c r="BV117" s="98" t="n">
        <v>0.5440863654</v>
      </c>
      <c r="BW117" s="98" t="n">
        <v>0.5434617573</v>
      </c>
      <c r="BX117" s="98" t="n">
        <v>0.5428372004</v>
      </c>
      <c r="BY117" s="98" t="n">
        <v>0.5422127105</v>
      </c>
      <c r="BZ117" s="98" t="n">
        <v>0.5415883021</v>
      </c>
      <c r="CA117" s="98" t="n">
        <v>0.5409639889</v>
      </c>
      <c r="CB117" s="98" t="n">
        <v>0.5403397834</v>
      </c>
      <c r="CC117" s="98" t="n">
        <v>0.5397156974</v>
      </c>
      <c r="CD117" s="98" t="n">
        <v>0.5390917418</v>
      </c>
      <c r="CE117" s="98" t="n">
        <v>0.538467927</v>
      </c>
      <c r="CF117" s="98" t="n">
        <v>0.5378442624</v>
      </c>
      <c r="CG117" s="98" t="n">
        <v>0.5372207569</v>
      </c>
      <c r="CH117" s="98" t="n">
        <v>0.5365974189</v>
      </c>
      <c r="CI117" s="98" t="n">
        <v>0.5359742561</v>
      </c>
      <c r="CJ117" s="98" t="n">
        <v>0.5353512759</v>
      </c>
      <c r="CK117" s="98" t="n">
        <v>0.5347284851</v>
      </c>
      <c r="CL117" s="98" t="n">
        <v>0.5341058901</v>
      </c>
      <c r="CM117" s="98" t="n">
        <v>0.5334834968</v>
      </c>
      <c r="CN117" s="98" t="n">
        <v>0.532861311</v>
      </c>
      <c r="CO117" s="98" t="n">
        <v>0.532239338</v>
      </c>
      <c r="CP117" s="98" t="n">
        <v>0.5316175828</v>
      </c>
      <c r="CQ117" s="98" t="n">
        <v>0.53099605</v>
      </c>
      <c r="CR117" s="98" t="n">
        <v>0.5303747443</v>
      </c>
      <c r="CS117" s="98" t="n">
        <v>0.5297536697</v>
      </c>
      <c r="CT117" s="98" t="n">
        <v>0.5291328302</v>
      </c>
      <c r="CU117" s="98" t="n">
        <v>0.5285122297</v>
      </c>
      <c r="CV117" s="98" t="n">
        <v>0.5278918718</v>
      </c>
      <c r="CW117" s="98" t="n">
        <v>0.5272717597</v>
      </c>
      <c r="CX117" s="98" t="n">
        <v>0.5266518969</v>
      </c>
      <c r="CY117" s="98" t="n">
        <v>0.5260322863</v>
      </c>
      <c r="CZ117" s="98" t="n">
        <v>0.5254129309</v>
      </c>
      <c r="DA117" s="98" t="n">
        <v>0.5247938336</v>
      </c>
      <c r="DB117" s="98" t="n">
        <v>0.5241749969</v>
      </c>
      <c r="DC117" s="98" t="n">
        <v>0.5235564236</v>
      </c>
      <c r="DD117" s="98" t="n">
        <v>0.5229381161</v>
      </c>
      <c r="DE117" s="98" t="n">
        <v>0.5223200767</v>
      </c>
      <c r="DF117" s="98" t="n">
        <v>0.5217023078</v>
      </c>
      <c r="DG117" s="98" t="n">
        <v>0.5210848115</v>
      </c>
      <c r="DH117" s="98" t="n">
        <v>0.5204675901</v>
      </c>
      <c r="DI117" s="98" t="n">
        <v>0.5198506455</v>
      </c>
      <c r="DJ117" s="98" t="n">
        <v>0.5192339798</v>
      </c>
      <c r="DK117" s="98" t="n">
        <v>0.5186175949</v>
      </c>
      <c r="DL117" s="98" t="n">
        <v>0.5180014927</v>
      </c>
      <c r="DM117" s="98" t="n">
        <v>0.517385675</v>
      </c>
      <c r="DN117" s="98" t="n">
        <v>0.5167701435</v>
      </c>
      <c r="DO117" s="98" t="n">
        <v>0.5161549001</v>
      </c>
      <c r="DP117" s="98" t="n">
        <v>0.5155399463</v>
      </c>
      <c r="DQ117" s="98" t="n">
        <v>0.5149252839</v>
      </c>
      <c r="DR117" s="98" t="n">
        <v>0.5143109145</v>
      </c>
      <c r="DS117" s="98" t="n">
        <v>0.5136968396</v>
      </c>
      <c r="DT117" s="98" t="n">
        <v>0.5130830608</v>
      </c>
      <c r="DU117" s="98" t="n">
        <v>0.5124695796</v>
      </c>
      <c r="DV117" s="98" t="n">
        <v>0.5118563974</v>
      </c>
      <c r="DW117" s="98" t="n">
        <v>0.5112435159</v>
      </c>
      <c r="DX117" s="98" t="n">
        <v>0.5106309363</v>
      </c>
      <c r="DY117" s="98" t="n">
        <v>0.5100186601</v>
      </c>
      <c r="DZ117" s="98" t="n">
        <v>0.5094066887</v>
      </c>
      <c r="EA117" s="98" t="n">
        <v>0.5087950234</v>
      </c>
      <c r="EB117" s="98" t="n">
        <v>0.5081836657</v>
      </c>
      <c r="EC117" s="98" t="n">
        <v>0.5075726169</v>
      </c>
      <c r="ED117" s="98" t="n">
        <v>0.5069618782</v>
      </c>
      <c r="EE117" s="98" t="n">
        <v>0.506351451</v>
      </c>
      <c r="EF117" s="98" t="n">
        <v>0.5057413365</v>
      </c>
      <c r="EG117" s="98" t="n">
        <v>0.5051315362</v>
      </c>
      <c r="EH117" s="98" t="n">
        <v>0.5045220511</v>
      </c>
      <c r="EI117" s="98" t="n">
        <v>0.5039128826</v>
      </c>
      <c r="EJ117" s="98" t="n">
        <v>0.5033040318</v>
      </c>
      <c r="EK117" s="98" t="n">
        <v>0.5026955001</v>
      </c>
      <c r="EL117" s="98" t="n">
        <v>0.5020872886</v>
      </c>
      <c r="EM117" s="98" t="n">
        <v>0.5014793986</v>
      </c>
      <c r="EN117" s="98" t="n">
        <v>0.5008718312</v>
      </c>
      <c r="EO117" s="98" t="n">
        <v>0.5002645876</v>
      </c>
      <c r="EP117" s="98" t="n">
        <v>0.4996576689</v>
      </c>
      <c r="EQ117" s="98" t="n">
        <v>0.4990510765</v>
      </c>
      <c r="ER117" s="98" t="n">
        <v>0.4984448114</v>
      </c>
      <c r="ES117" s="98" t="n">
        <v>0.4978388747</v>
      </c>
      <c r="ET117" s="98" t="n">
        <v>0.4972332677</v>
      </c>
      <c r="EU117" s="98" t="n">
        <v>0.4966279914</v>
      </c>
      <c r="EV117" s="98" t="n">
        <v>0.496023047</v>
      </c>
      <c r="EW117" s="98" t="n">
        <v>0.4954184355</v>
      </c>
      <c r="EX117" s="98" t="n">
        <v>0.4948141582</v>
      </c>
      <c r="EY117" s="98" t="n">
        <v>0.4942102162</v>
      </c>
      <c r="EZ117" s="98" t="n">
        <v>0.4936066104</v>
      </c>
      <c r="FA117" s="98" t="n">
        <v>0.4930033421</v>
      </c>
      <c r="FB117" s="98" t="n">
        <v>0.4924004123</v>
      </c>
      <c r="FC117" s="98" t="n">
        <v>0.4917978221</v>
      </c>
      <c r="FD117" s="98" t="n">
        <v>0.4911955725</v>
      </c>
      <c r="FE117" s="98" t="n">
        <v>0.4905936647</v>
      </c>
      <c r="FF117" s="98" t="n">
        <v>0.4899920998</v>
      </c>
      <c r="FG117" s="98" t="n">
        <v>0.4893908787</v>
      </c>
      <c r="FH117" s="98" t="n">
        <v>0.4887900025</v>
      </c>
      <c r="FI117" s="98" t="n">
        <v>0.4881894723</v>
      </c>
      <c r="FJ117" s="98" t="n">
        <v>0.4875892892</v>
      </c>
      <c r="FK117" s="98" t="n">
        <v>0.4869894541</v>
      </c>
      <c r="FL117" s="98" t="n">
        <v>0.4863899682</v>
      </c>
      <c r="FM117" s="98" t="n">
        <v>0.4857908324</v>
      </c>
      <c r="FN117" s="98" t="n">
        <v>0.4851920477</v>
      </c>
      <c r="FO117" s="98" t="n">
        <v>0.4845936152</v>
      </c>
      <c r="FP117" s="98" t="n">
        <v>0.483995536</v>
      </c>
      <c r="FQ117" s="98" t="n">
        <v>0.4833978109</v>
      </c>
    </row>
    <row r="118" customFormat="false" ht="15" hidden="false" customHeight="true" outlineLevel="0" collapsed="false">
      <c r="A118" s="97" t="n">
        <v>116</v>
      </c>
      <c r="B118" s="98" t="n">
        <v>0.6392434905</v>
      </c>
      <c r="C118" s="98" t="n">
        <v>0.6375376262</v>
      </c>
      <c r="D118" s="98" t="n">
        <v>0.6117269823</v>
      </c>
      <c r="E118" s="98" t="n">
        <v>0.5988028952</v>
      </c>
      <c r="F118" s="98" t="n">
        <v>0.5922878541</v>
      </c>
      <c r="G118" s="98" t="n">
        <v>0.5889501132</v>
      </c>
      <c r="H118" s="98" t="n">
        <v>0.5871815607</v>
      </c>
      <c r="I118" s="98" t="n">
        <v>0.5861816013</v>
      </c>
      <c r="J118" s="98" t="n">
        <v>0.5855517283</v>
      </c>
      <c r="K118" s="98" t="n">
        <v>0.5850939318</v>
      </c>
      <c r="L118" s="98" t="n">
        <v>0.5847102447</v>
      </c>
      <c r="M118" s="98" t="n">
        <v>0.5843526126</v>
      </c>
      <c r="N118" s="98" t="n">
        <v>0.5839978589</v>
      </c>
      <c r="O118" s="98" t="n">
        <v>0.5836351783</v>
      </c>
      <c r="P118" s="98" t="n">
        <v>0.5832598909</v>
      </c>
      <c r="Q118" s="98" t="n">
        <v>0.5828703239</v>
      </c>
      <c r="R118" s="98" t="n">
        <v>0.582466257</v>
      </c>
      <c r="S118" s="98" t="n">
        <v>0.5820481489</v>
      </c>
      <c r="T118" s="98" t="n">
        <v>0.5816167545</v>
      </c>
      <c r="U118" s="98" t="n">
        <v>0.5811729364</v>
      </c>
      <c r="V118" s="98" t="n">
        <v>0.5807175742</v>
      </c>
      <c r="W118" s="98" t="n">
        <v>0.5802515217</v>
      </c>
      <c r="X118" s="98" t="n">
        <v>0.579775588</v>
      </c>
      <c r="Y118" s="98" t="n">
        <v>0.5792905307</v>
      </c>
      <c r="Z118" s="98" t="n">
        <v>0.5787970549</v>
      </c>
      <c r="AA118" s="98" t="n">
        <v>0.5782958142</v>
      </c>
      <c r="AB118" s="98" t="n">
        <v>0.5777874137</v>
      </c>
      <c r="AC118" s="98" t="n">
        <v>0.5772724127</v>
      </c>
      <c r="AD118" s="98" t="n">
        <v>0.5767513283</v>
      </c>
      <c r="AE118" s="98" t="n">
        <v>0.5762246383</v>
      </c>
      <c r="AF118" s="98" t="n">
        <v>0.5756927839</v>
      </c>
      <c r="AG118" s="98" t="n">
        <v>0.5751561726</v>
      </c>
      <c r="AH118" s="98" t="n">
        <v>0.5746151812</v>
      </c>
      <c r="AI118" s="98" t="n">
        <v>0.5740701572</v>
      </c>
      <c r="AJ118" s="98" t="n">
        <v>0.573521422</v>
      </c>
      <c r="AK118" s="98" t="n">
        <v>0.5729692724</v>
      </c>
      <c r="AL118" s="98" t="n">
        <v>0.5724139823</v>
      </c>
      <c r="AM118" s="98" t="n">
        <v>0.5718558049</v>
      </c>
      <c r="AN118" s="98" t="n">
        <v>0.5712949743</v>
      </c>
      <c r="AO118" s="98" t="n">
        <v>0.5707317063</v>
      </c>
      <c r="AP118" s="98" t="n">
        <v>0.5701662006</v>
      </c>
      <c r="AQ118" s="98" t="n">
        <v>0.5695986416</v>
      </c>
      <c r="AR118" s="98" t="n">
        <v>0.5690291996</v>
      </c>
      <c r="AS118" s="98" t="n">
        <v>0.568458032</v>
      </c>
      <c r="AT118" s="98" t="n">
        <v>0.5678852842</v>
      </c>
      <c r="AU118" s="98" t="n">
        <v>0.5673110906</v>
      </c>
      <c r="AV118" s="98" t="n">
        <v>0.5667355754</v>
      </c>
      <c r="AW118" s="98" t="n">
        <v>0.5661588533</v>
      </c>
      <c r="AX118" s="98" t="n">
        <v>0.5655810303</v>
      </c>
      <c r="AY118" s="98" t="n">
        <v>0.5650022044</v>
      </c>
      <c r="AZ118" s="98" t="n">
        <v>0.5644224661</v>
      </c>
      <c r="BA118" s="98" t="n">
        <v>0.5638418993</v>
      </c>
      <c r="BB118" s="98" t="n">
        <v>0.5632605813</v>
      </c>
      <c r="BC118" s="98" t="n">
        <v>0.5626785837</v>
      </c>
      <c r="BD118" s="98" t="n">
        <v>0.5620959725</v>
      </c>
      <c r="BE118" s="98" t="n">
        <v>0.5615128091</v>
      </c>
      <c r="BF118" s="98" t="n">
        <v>0.56092915</v>
      </c>
      <c r="BG118" s="98" t="n">
        <v>0.5603450475</v>
      </c>
      <c r="BH118" s="98" t="n">
        <v>0.55976055</v>
      </c>
      <c r="BI118" s="98" t="n">
        <v>0.5591757024</v>
      </c>
      <c r="BJ118" s="98" t="n">
        <v>0.558590546</v>
      </c>
      <c r="BK118" s="98" t="n">
        <v>0.5580051192</v>
      </c>
      <c r="BL118" s="98" t="n">
        <v>0.5574194576</v>
      </c>
      <c r="BM118" s="98" t="n">
        <v>0.556833594</v>
      </c>
      <c r="BN118" s="98" t="n">
        <v>0.5562475589</v>
      </c>
      <c r="BO118" s="98" t="n">
        <v>0.5556613804</v>
      </c>
      <c r="BP118" s="98" t="n">
        <v>0.5550750848</v>
      </c>
      <c r="BQ118" s="98" t="n">
        <v>0.5544886961</v>
      </c>
      <c r="BR118" s="98" t="n">
        <v>0.5539022369</v>
      </c>
      <c r="BS118" s="98" t="n">
        <v>0.5533157279</v>
      </c>
      <c r="BT118" s="98" t="n">
        <v>0.5527291885</v>
      </c>
      <c r="BU118" s="98" t="n">
        <v>0.5521426367</v>
      </c>
      <c r="BV118" s="98" t="n">
        <v>0.5515560889</v>
      </c>
      <c r="BW118" s="98" t="n">
        <v>0.5509695607</v>
      </c>
      <c r="BX118" s="98" t="n">
        <v>0.5503830664</v>
      </c>
      <c r="BY118" s="98" t="n">
        <v>0.5497966193</v>
      </c>
      <c r="BZ118" s="98" t="n">
        <v>0.5492102319</v>
      </c>
      <c r="CA118" s="98" t="n">
        <v>0.5486239156</v>
      </c>
      <c r="CB118" s="98" t="n">
        <v>0.5480376813</v>
      </c>
      <c r="CC118" s="98" t="n">
        <v>0.5474515389</v>
      </c>
      <c r="CD118" s="98" t="n">
        <v>0.5468654977</v>
      </c>
      <c r="CE118" s="98" t="n">
        <v>0.5462795665</v>
      </c>
      <c r="CF118" s="98" t="n">
        <v>0.5456937533</v>
      </c>
      <c r="CG118" s="98" t="n">
        <v>0.5451080657</v>
      </c>
      <c r="CH118" s="98" t="n">
        <v>0.5445225109</v>
      </c>
      <c r="CI118" s="98" t="n">
        <v>0.5439370954</v>
      </c>
      <c r="CJ118" s="98" t="n">
        <v>0.5433518254</v>
      </c>
      <c r="CK118" s="98" t="n">
        <v>0.5427667067</v>
      </c>
      <c r="CL118" s="98" t="n">
        <v>0.5421817449</v>
      </c>
      <c r="CM118" s="98" t="n">
        <v>0.541596945</v>
      </c>
      <c r="CN118" s="98" t="n">
        <v>0.5410123118</v>
      </c>
      <c r="CO118" s="98" t="n">
        <v>0.5404278499</v>
      </c>
      <c r="CP118" s="98" t="n">
        <v>0.5398435635</v>
      </c>
      <c r="CQ118" s="98" t="n">
        <v>0.5392594566</v>
      </c>
      <c r="CR118" s="98" t="n">
        <v>0.5386755331</v>
      </c>
      <c r="CS118" s="98" t="n">
        <v>0.5380917965</v>
      </c>
      <c r="CT118" s="98" t="n">
        <v>0.5375082502</v>
      </c>
      <c r="CU118" s="98" t="n">
        <v>0.5369248975</v>
      </c>
      <c r="CV118" s="98" t="n">
        <v>0.5363417414</v>
      </c>
      <c r="CW118" s="98" t="n">
        <v>0.5357587847</v>
      </c>
      <c r="CX118" s="98" t="n">
        <v>0.5351760303</v>
      </c>
      <c r="CY118" s="98" t="n">
        <v>0.5345934808</v>
      </c>
      <c r="CZ118" s="98" t="n">
        <v>0.5340111387</v>
      </c>
      <c r="DA118" s="98" t="n">
        <v>0.5334290064</v>
      </c>
      <c r="DB118" s="98" t="n">
        <v>0.5328470863</v>
      </c>
      <c r="DC118" s="98" t="n">
        <v>0.5322653804</v>
      </c>
      <c r="DD118" s="98" t="n">
        <v>0.5316838909</v>
      </c>
      <c r="DE118" s="98" t="n">
        <v>0.53110262</v>
      </c>
      <c r="DF118" s="98" t="n">
        <v>0.5305215694</v>
      </c>
      <c r="DG118" s="98" t="n">
        <v>0.5299407411</v>
      </c>
      <c r="DH118" s="98" t="n">
        <v>0.529360137</v>
      </c>
      <c r="DI118" s="98" t="n">
        <v>0.5287797588</v>
      </c>
      <c r="DJ118" s="98" t="n">
        <v>0.5281996081</v>
      </c>
      <c r="DK118" s="98" t="n">
        <v>0.5276196867</v>
      </c>
      <c r="DL118" s="98" t="n">
        <v>0.5270399962</v>
      </c>
      <c r="DM118" s="98" t="n">
        <v>0.5264605381</v>
      </c>
      <c r="DN118" s="98" t="n">
        <v>0.525881314</v>
      </c>
      <c r="DO118" s="98" t="n">
        <v>0.5253023252</v>
      </c>
      <c r="DP118" s="98" t="n">
        <v>0.5247235734</v>
      </c>
      <c r="DQ118" s="98" t="n">
        <v>0.5241450598</v>
      </c>
      <c r="DR118" s="98" t="n">
        <v>0.523566786</v>
      </c>
      <c r="DS118" s="98" t="n">
        <v>0.5229887531</v>
      </c>
      <c r="DT118" s="98" t="n">
        <v>0.5224109626</v>
      </c>
      <c r="DU118" s="98" t="n">
        <v>0.5218334158</v>
      </c>
      <c r="DV118" s="98" t="n">
        <v>0.5212561139</v>
      </c>
      <c r="DW118" s="98" t="n">
        <v>0.5206790582</v>
      </c>
      <c r="DX118" s="98" t="n">
        <v>0.5201022499</v>
      </c>
      <c r="DY118" s="98" t="n">
        <v>0.5195256902</v>
      </c>
      <c r="DZ118" s="98" t="n">
        <v>0.5189493804</v>
      </c>
      <c r="EA118" s="98" t="n">
        <v>0.5183733217</v>
      </c>
      <c r="EB118" s="98" t="n">
        <v>0.5177975151</v>
      </c>
      <c r="EC118" s="98" t="n">
        <v>0.5172219618</v>
      </c>
      <c r="ED118" s="98" t="n">
        <v>0.5166466631</v>
      </c>
      <c r="EE118" s="98" t="n">
        <v>0.51607162</v>
      </c>
      <c r="EF118" s="98" t="n">
        <v>0.5154968335</v>
      </c>
      <c r="EG118" s="98" t="n">
        <v>0.5149223049</v>
      </c>
      <c r="EH118" s="98" t="n">
        <v>0.5143480352</v>
      </c>
      <c r="EI118" s="98" t="n">
        <v>0.5137740255</v>
      </c>
      <c r="EJ118" s="98" t="n">
        <v>0.5132002769</v>
      </c>
      <c r="EK118" s="98" t="n">
        <v>0.5126267904</v>
      </c>
      <c r="EL118" s="98" t="n">
        <v>0.512053567</v>
      </c>
      <c r="EM118" s="98" t="n">
        <v>0.5114806079</v>
      </c>
      <c r="EN118" s="98" t="n">
        <v>0.510907914</v>
      </c>
      <c r="EO118" s="98" t="n">
        <v>0.5103354864</v>
      </c>
      <c r="EP118" s="98" t="n">
        <v>0.5097633261</v>
      </c>
      <c r="EQ118" s="98" t="n">
        <v>0.5091914341</v>
      </c>
      <c r="ER118" s="98" t="n">
        <v>0.5086198114</v>
      </c>
      <c r="ES118" s="98" t="n">
        <v>0.508048459</v>
      </c>
      <c r="ET118" s="98" t="n">
        <v>0.507477378</v>
      </c>
      <c r="EU118" s="98" t="n">
        <v>0.5069065692</v>
      </c>
      <c r="EV118" s="98" t="n">
        <v>0.5063360337</v>
      </c>
      <c r="EW118" s="98" t="n">
        <v>0.5057657725</v>
      </c>
      <c r="EX118" s="98" t="n">
        <v>0.5051957865</v>
      </c>
      <c r="EY118" s="98" t="n">
        <v>0.5046260766</v>
      </c>
      <c r="EZ118" s="98" t="n">
        <v>0.504056644</v>
      </c>
      <c r="FA118" s="98" t="n">
        <v>0.5034874894</v>
      </c>
      <c r="FB118" s="98" t="n">
        <v>0.5029186139</v>
      </c>
      <c r="FC118" s="98" t="n">
        <v>0.5023500184</v>
      </c>
      <c r="FD118" s="98" t="n">
        <v>0.5017817038</v>
      </c>
      <c r="FE118" s="98" t="n">
        <v>0.5012136712</v>
      </c>
      <c r="FF118" s="98" t="n">
        <v>0.5006459213</v>
      </c>
      <c r="FG118" s="98" t="n">
        <v>0.5000784552</v>
      </c>
      <c r="FH118" s="98" t="n">
        <v>0.4995112737</v>
      </c>
      <c r="FI118" s="98" t="n">
        <v>0.4989443779</v>
      </c>
      <c r="FJ118" s="98" t="n">
        <v>0.4983777685</v>
      </c>
      <c r="FK118" s="98" t="n">
        <v>0.4978114465</v>
      </c>
      <c r="FL118" s="98" t="n">
        <v>0.4972454129</v>
      </c>
      <c r="FM118" s="98" t="n">
        <v>0.4966796685</v>
      </c>
      <c r="FN118" s="98" t="n">
        <v>0.4961142142</v>
      </c>
      <c r="FO118" s="98" t="n">
        <v>0.4955490509</v>
      </c>
      <c r="FP118" s="98" t="n">
        <v>0.4949841796</v>
      </c>
      <c r="FQ118" s="98" t="n">
        <v>0.4944196011</v>
      </c>
    </row>
    <row r="119" customFormat="false" ht="15" hidden="false" customHeight="true" outlineLevel="0" collapsed="false">
      <c r="A119" s="97" t="n">
        <v>117</v>
      </c>
      <c r="B119" s="98" t="n">
        <v>0.6446752599</v>
      </c>
      <c r="C119" s="98" t="n">
        <v>0.6428929162</v>
      </c>
      <c r="D119" s="98" t="n">
        <v>0.6170093017</v>
      </c>
      <c r="E119" s="98" t="n">
        <v>0.6040135564</v>
      </c>
      <c r="F119" s="98" t="n">
        <v>0.5974381733</v>
      </c>
      <c r="G119" s="98" t="n">
        <v>0.5940505762</v>
      </c>
      <c r="H119" s="98" t="n">
        <v>0.5922407247</v>
      </c>
      <c r="I119" s="98" t="n">
        <v>0.5912065399</v>
      </c>
      <c r="J119" s="98" t="n">
        <v>0.5905484972</v>
      </c>
      <c r="K119" s="98" t="n">
        <v>0.5900678699</v>
      </c>
      <c r="L119" s="98" t="n">
        <v>0.5896661521</v>
      </c>
      <c r="M119" s="98" t="n">
        <v>0.5892948553</v>
      </c>
      <c r="N119" s="98" t="n">
        <v>0.5889304345</v>
      </c>
      <c r="O119" s="98" t="n">
        <v>0.5885617602</v>
      </c>
      <c r="P119" s="98" t="n">
        <v>0.5881838614</v>
      </c>
      <c r="Q119" s="98" t="n">
        <v>0.5877948003</v>
      </c>
      <c r="R119" s="98" t="n">
        <v>0.5873941139</v>
      </c>
      <c r="S119" s="98" t="n">
        <v>0.5869820378</v>
      </c>
      <c r="T119" s="98" t="n">
        <v>0.5865591211</v>
      </c>
      <c r="U119" s="98" t="n">
        <v>0.5861260369</v>
      </c>
      <c r="V119" s="98" t="n">
        <v>0.5856834898</v>
      </c>
      <c r="W119" s="98" t="n">
        <v>0.5852321716</v>
      </c>
      <c r="X119" s="98" t="n">
        <v>0.5847727424</v>
      </c>
      <c r="Y119" s="98" t="n">
        <v>0.5843058219</v>
      </c>
      <c r="Z119" s="98" t="n">
        <v>0.5838319878</v>
      </c>
      <c r="AA119" s="98" t="n">
        <v>0.5833517762</v>
      </c>
      <c r="AB119" s="98" t="n">
        <v>0.5828656835</v>
      </c>
      <c r="AC119" s="98" t="n">
        <v>0.5823741688</v>
      </c>
      <c r="AD119" s="98" t="n">
        <v>0.5818776565</v>
      </c>
      <c r="AE119" s="98" t="n">
        <v>0.5813765388</v>
      </c>
      <c r="AF119" s="98" t="n">
        <v>0.5808711778</v>
      </c>
      <c r="AG119" s="98" t="n">
        <v>0.5803619083</v>
      </c>
      <c r="AH119" s="98" t="n">
        <v>0.5798490393</v>
      </c>
      <c r="AI119" s="98" t="n">
        <v>0.5793328563</v>
      </c>
      <c r="AJ119" s="98" t="n">
        <v>0.5788136232</v>
      </c>
      <c r="AK119" s="98" t="n">
        <v>0.5782915834</v>
      </c>
      <c r="AL119" s="98" t="n">
        <v>0.5777669621</v>
      </c>
      <c r="AM119" s="98" t="n">
        <v>0.5772399671</v>
      </c>
      <c r="AN119" s="98" t="n">
        <v>0.5767107904</v>
      </c>
      <c r="AO119" s="98" t="n">
        <v>0.5761796095</v>
      </c>
      <c r="AP119" s="98" t="n">
        <v>0.5756465881</v>
      </c>
      <c r="AQ119" s="98" t="n">
        <v>0.5751118778</v>
      </c>
      <c r="AR119" s="98" t="n">
        <v>0.5745756184</v>
      </c>
      <c r="AS119" s="98" t="n">
        <v>0.574037939</v>
      </c>
      <c r="AT119" s="98" t="n">
        <v>0.5734989593</v>
      </c>
      <c r="AU119" s="98" t="n">
        <v>0.5729587894</v>
      </c>
      <c r="AV119" s="98" t="n">
        <v>0.5724175313</v>
      </c>
      <c r="AW119" s="98" t="n">
        <v>0.5718752794</v>
      </c>
      <c r="AX119" s="98" t="n">
        <v>0.5713321206</v>
      </c>
      <c r="AY119" s="98" t="n">
        <v>0.5707881354</v>
      </c>
      <c r="AZ119" s="98" t="n">
        <v>0.5702433983</v>
      </c>
      <c r="BA119" s="98" t="n">
        <v>0.569697978</v>
      </c>
      <c r="BB119" s="98" t="n">
        <v>0.5691519381</v>
      </c>
      <c r="BC119" s="98" t="n">
        <v>0.5686053374</v>
      </c>
      <c r="BD119" s="98" t="n">
        <v>0.5680582302</v>
      </c>
      <c r="BE119" s="98" t="n">
        <v>0.5675106668</v>
      </c>
      <c r="BF119" s="98" t="n">
        <v>0.5669626937</v>
      </c>
      <c r="BG119" s="98" t="n">
        <v>0.5664143539</v>
      </c>
      <c r="BH119" s="98" t="n">
        <v>0.5658656871</v>
      </c>
      <c r="BI119" s="98" t="n">
        <v>0.5653167303</v>
      </c>
      <c r="BJ119" s="98" t="n">
        <v>0.5647675174</v>
      </c>
      <c r="BK119" s="98" t="n">
        <v>0.56421808</v>
      </c>
      <c r="BL119" s="98" t="n">
        <v>0.5636684473</v>
      </c>
      <c r="BM119" s="98" t="n">
        <v>0.5631186462</v>
      </c>
      <c r="BN119" s="98" t="n">
        <v>0.562568702</v>
      </c>
      <c r="BO119" s="98" t="n">
        <v>0.5620186376</v>
      </c>
      <c r="BP119" s="98" t="n">
        <v>0.5614684746</v>
      </c>
      <c r="BQ119" s="98" t="n">
        <v>0.560918233</v>
      </c>
      <c r="BR119" s="98" t="n">
        <v>0.5603679312</v>
      </c>
      <c r="BS119" s="98" t="n">
        <v>0.5598175862</v>
      </c>
      <c r="BT119" s="98" t="n">
        <v>0.5592672141</v>
      </c>
      <c r="BU119" s="98" t="n">
        <v>0.5587168295</v>
      </c>
      <c r="BV119" s="98" t="n">
        <v>0.5581664462</v>
      </c>
      <c r="BW119" s="98" t="n">
        <v>0.5576160768</v>
      </c>
      <c r="BX119" s="98" t="n">
        <v>0.5570657331</v>
      </c>
      <c r="BY119" s="98" t="n">
        <v>0.5565154262</v>
      </c>
      <c r="BZ119" s="98" t="n">
        <v>0.5559651663</v>
      </c>
      <c r="CA119" s="98" t="n">
        <v>0.5554149628</v>
      </c>
      <c r="CB119" s="98" t="n">
        <v>0.5548648246</v>
      </c>
      <c r="CC119" s="98" t="n">
        <v>0.55431476</v>
      </c>
      <c r="CD119" s="98" t="n">
        <v>0.5537647766</v>
      </c>
      <c r="CE119" s="98" t="n">
        <v>0.5532148816</v>
      </c>
      <c r="CF119" s="98" t="n">
        <v>0.5526650817</v>
      </c>
      <c r="CG119" s="98" t="n">
        <v>0.5521153832</v>
      </c>
      <c r="CH119" s="98" t="n">
        <v>0.551565792</v>
      </c>
      <c r="CI119" s="98" t="n">
        <v>0.5510163133</v>
      </c>
      <c r="CJ119" s="98" t="n">
        <v>0.5504669525</v>
      </c>
      <c r="CK119" s="98" t="n">
        <v>0.5499177143</v>
      </c>
      <c r="CL119" s="98" t="n">
        <v>0.5493686033</v>
      </c>
      <c r="CM119" s="98" t="n">
        <v>0.5488196235</v>
      </c>
      <c r="CN119" s="98" t="n">
        <v>0.5482707791</v>
      </c>
      <c r="CO119" s="98" t="n">
        <v>0.5477220738</v>
      </c>
      <c r="CP119" s="98" t="n">
        <v>0.5471735111</v>
      </c>
      <c r="CQ119" s="98" t="n">
        <v>0.5466250944</v>
      </c>
      <c r="CR119" s="98" t="n">
        <v>0.5460768268</v>
      </c>
      <c r="CS119" s="98" t="n">
        <v>0.5455287112</v>
      </c>
      <c r="CT119" s="98" t="n">
        <v>0.5449807505</v>
      </c>
      <c r="CU119" s="98" t="n">
        <v>0.5444329474</v>
      </c>
      <c r="CV119" s="98" t="n">
        <v>0.5438853044</v>
      </c>
      <c r="CW119" s="98" t="n">
        <v>0.543337824</v>
      </c>
      <c r="CX119" s="98" t="n">
        <v>0.5427905083</v>
      </c>
      <c r="CY119" s="98" t="n">
        <v>0.5422433597</v>
      </c>
      <c r="CZ119" s="98" t="n">
        <v>0.5416963802</v>
      </c>
      <c r="DA119" s="98" t="n">
        <v>0.5411495718</v>
      </c>
      <c r="DB119" s="98" t="n">
        <v>0.5406029365</v>
      </c>
      <c r="DC119" s="98" t="n">
        <v>0.540056476</v>
      </c>
      <c r="DD119" s="98" t="n">
        <v>0.5395101922</v>
      </c>
      <c r="DE119" s="98" t="n">
        <v>0.5389640868</v>
      </c>
      <c r="DF119" s="98" t="n">
        <v>0.5384181613</v>
      </c>
      <c r="DG119" s="98" t="n">
        <v>0.5378724174</v>
      </c>
      <c r="DH119" s="98" t="n">
        <v>0.5373268567</v>
      </c>
      <c r="DI119" s="98" t="n">
        <v>0.5367814805</v>
      </c>
      <c r="DJ119" s="98" t="n">
        <v>0.5362362903</v>
      </c>
      <c r="DK119" s="98" t="n">
        <v>0.5356912876</v>
      </c>
      <c r="DL119" s="98" t="n">
        <v>0.5351464736</v>
      </c>
      <c r="DM119" s="98" t="n">
        <v>0.5346018498</v>
      </c>
      <c r="DN119" s="98" t="n">
        <v>0.5340574173</v>
      </c>
      <c r="DO119" s="98" t="n">
        <v>0.5335131774</v>
      </c>
      <c r="DP119" s="98" t="n">
        <v>0.5329691314</v>
      </c>
      <c r="DQ119" s="98" t="n">
        <v>0.5324252804</v>
      </c>
      <c r="DR119" s="98" t="n">
        <v>0.5318816256</v>
      </c>
      <c r="DS119" s="98" t="n">
        <v>0.5313381681</v>
      </c>
      <c r="DT119" s="98" t="n">
        <v>0.5307949092</v>
      </c>
      <c r="DU119" s="98" t="n">
        <v>0.5302518498</v>
      </c>
      <c r="DV119" s="98" t="n">
        <v>0.5297089911</v>
      </c>
      <c r="DW119" s="98" t="n">
        <v>0.5291663341</v>
      </c>
      <c r="DX119" s="98" t="n">
        <v>0.52862388</v>
      </c>
      <c r="DY119" s="98" t="n">
        <v>0.5280816296</v>
      </c>
      <c r="DZ119" s="98" t="n">
        <v>0.5275395841</v>
      </c>
      <c r="EA119" s="98" t="n">
        <v>0.5269977444</v>
      </c>
      <c r="EB119" s="98" t="n">
        <v>0.5264561115</v>
      </c>
      <c r="EC119" s="98" t="n">
        <v>0.5259146865</v>
      </c>
      <c r="ED119" s="98" t="n">
        <v>0.5253734703</v>
      </c>
      <c r="EE119" s="98" t="n">
        <v>0.5248324638</v>
      </c>
      <c r="EF119" s="98" t="n">
        <v>0.524291668</v>
      </c>
      <c r="EG119" s="98" t="n">
        <v>0.5237510839</v>
      </c>
      <c r="EH119" s="98" t="n">
        <v>0.5232107123</v>
      </c>
      <c r="EI119" s="98" t="n">
        <v>0.5226705543</v>
      </c>
      <c r="EJ119" s="98" t="n">
        <v>0.5221306106</v>
      </c>
      <c r="EK119" s="98" t="n">
        <v>0.5215908823</v>
      </c>
      <c r="EL119" s="98" t="n">
        <v>0.5210513702</v>
      </c>
      <c r="EM119" s="98" t="n">
        <v>0.5205120752</v>
      </c>
      <c r="EN119" s="98" t="n">
        <v>0.5199729982</v>
      </c>
      <c r="EO119" s="98" t="n">
        <v>0.51943414</v>
      </c>
      <c r="EP119" s="98" t="n">
        <v>0.5188955017</v>
      </c>
      <c r="EQ119" s="98" t="n">
        <v>0.5183570839</v>
      </c>
      <c r="ER119" s="98" t="n">
        <v>0.5178188877</v>
      </c>
      <c r="ES119" s="98" t="n">
        <v>0.5172809138</v>
      </c>
      <c r="ET119" s="98" t="n">
        <v>0.5167431631</v>
      </c>
      <c r="EU119" s="98" t="n">
        <v>0.5162056365</v>
      </c>
      <c r="EV119" s="98" t="n">
        <v>0.5156683348</v>
      </c>
      <c r="EW119" s="98" t="n">
        <v>0.5151312588</v>
      </c>
      <c r="EX119" s="98" t="n">
        <v>0.5145944094</v>
      </c>
      <c r="EY119" s="98" t="n">
        <v>0.5140577874</v>
      </c>
      <c r="EZ119" s="98" t="n">
        <v>0.5135213937</v>
      </c>
      <c r="FA119" s="98" t="n">
        <v>0.512985229</v>
      </c>
      <c r="FB119" s="98" t="n">
        <v>0.5124492942</v>
      </c>
      <c r="FC119" s="98" t="n">
        <v>0.5119135901</v>
      </c>
      <c r="FD119" s="98" t="n">
        <v>0.5113781175</v>
      </c>
      <c r="FE119" s="98" t="n">
        <v>0.5108428772</v>
      </c>
      <c r="FF119" s="98" t="n">
        <v>0.5103078701</v>
      </c>
      <c r="FG119" s="98" t="n">
        <v>0.5097730969</v>
      </c>
      <c r="FH119" s="98" t="n">
        <v>0.5092385584</v>
      </c>
      <c r="FI119" s="98" t="n">
        <v>0.5087042555</v>
      </c>
      <c r="FJ119" s="98" t="n">
        <v>0.5081701889</v>
      </c>
      <c r="FK119" s="98" t="n">
        <v>0.5076363594</v>
      </c>
      <c r="FL119" s="98" t="n">
        <v>0.5071027678</v>
      </c>
      <c r="FM119" s="98" t="n">
        <v>0.5065694148</v>
      </c>
      <c r="FN119" s="98" t="n">
        <v>0.5060363014</v>
      </c>
      <c r="FO119" s="98" t="n">
        <v>0.5055034282</v>
      </c>
      <c r="FP119" s="98" t="n">
        <v>0.504970796</v>
      </c>
      <c r="FQ119" s="98" t="n">
        <v>0.5044384056</v>
      </c>
    </row>
    <row r="120" customFormat="false" ht="15" hidden="false" customHeight="true" outlineLevel="0" collapsed="false">
      <c r="A120" s="97" t="n">
        <v>118</v>
      </c>
      <c r="B120" s="98" t="n">
        <v>0.6494762425</v>
      </c>
      <c r="C120" s="98" t="n">
        <v>0.6476146757</v>
      </c>
      <c r="D120" s="98" t="n">
        <v>0.6216600838</v>
      </c>
      <c r="E120" s="98" t="n">
        <v>0.6085930885</v>
      </c>
      <c r="F120" s="98" t="n">
        <v>0.60195629</v>
      </c>
      <c r="G120" s="98" t="n">
        <v>0.5985168866</v>
      </c>
      <c r="H120" s="98" t="n">
        <v>0.5966633358</v>
      </c>
      <c r="I120" s="98" t="n">
        <v>0.5955923149</v>
      </c>
      <c r="J120" s="98" t="n">
        <v>0.5949034062</v>
      </c>
      <c r="K120" s="98" t="n">
        <v>0.594397229</v>
      </c>
      <c r="L120" s="98" t="n">
        <v>0.5939747684</v>
      </c>
      <c r="M120" s="98" t="n">
        <v>0.5935871158</v>
      </c>
      <c r="N120" s="98" t="n">
        <v>0.5932103631</v>
      </c>
      <c r="O120" s="98" t="n">
        <v>0.5928330589</v>
      </c>
      <c r="P120" s="98" t="n">
        <v>0.5924499406</v>
      </c>
      <c r="Q120" s="98" t="n">
        <v>0.5920588047</v>
      </c>
      <c r="R120" s="98" t="n">
        <v>0.5916589443</v>
      </c>
      <c r="S120" s="98" t="n">
        <v>0.5912503703</v>
      </c>
      <c r="T120" s="98" t="n">
        <v>0.590833425</v>
      </c>
      <c r="U120" s="98" t="n">
        <v>0.5904085904</v>
      </c>
      <c r="V120" s="98" t="n">
        <v>0.5899763948</v>
      </c>
      <c r="W120" s="98" t="n">
        <v>0.5895373674</v>
      </c>
      <c r="X120" s="98" t="n">
        <v>0.5890920179</v>
      </c>
      <c r="Y120" s="98" t="n">
        <v>0.5886408272</v>
      </c>
      <c r="Z120" s="98" t="n">
        <v>0.5881842448</v>
      </c>
      <c r="AA120" s="98" t="n">
        <v>0.5877226884</v>
      </c>
      <c r="AB120" s="98" t="n">
        <v>0.587256545</v>
      </c>
      <c r="AC120" s="98" t="n">
        <v>0.5867861729</v>
      </c>
      <c r="AD120" s="98" t="n">
        <v>0.586311903</v>
      </c>
      <c r="AE120" s="98" t="n">
        <v>0.5858340415</v>
      </c>
      <c r="AF120" s="98" t="n">
        <v>0.5853528711</v>
      </c>
      <c r="AG120" s="98" t="n">
        <v>0.5848686528</v>
      </c>
      <c r="AH120" s="98" t="n">
        <v>0.5843816279</v>
      </c>
      <c r="AI120" s="98" t="n">
        <v>0.5838920194</v>
      </c>
      <c r="AJ120" s="98" t="n">
        <v>0.5834000329</v>
      </c>
      <c r="AK120" s="98" t="n">
        <v>0.5829058588</v>
      </c>
      <c r="AL120" s="98" t="n">
        <v>0.5824096726</v>
      </c>
      <c r="AM120" s="98" t="n">
        <v>0.5819116366</v>
      </c>
      <c r="AN120" s="98" t="n">
        <v>0.5814119008</v>
      </c>
      <c r="AO120" s="98" t="n">
        <v>0.5809106035</v>
      </c>
      <c r="AP120" s="98" t="n">
        <v>0.5804078728</v>
      </c>
      <c r="AQ120" s="98" t="n">
        <v>0.5799038268</v>
      </c>
      <c r="AR120" s="98" t="n">
        <v>0.5793985748</v>
      </c>
      <c r="AS120" s="98" t="n">
        <v>0.5788922176</v>
      </c>
      <c r="AT120" s="98" t="n">
        <v>0.5783848486</v>
      </c>
      <c r="AU120" s="98" t="n">
        <v>0.5778765539</v>
      </c>
      <c r="AV120" s="98" t="n">
        <v>0.5773674131</v>
      </c>
      <c r="AW120" s="98" t="n">
        <v>0.5768574998</v>
      </c>
      <c r="AX120" s="98" t="n">
        <v>0.5763468821</v>
      </c>
      <c r="AY120" s="98" t="n">
        <v>0.5758356228</v>
      </c>
      <c r="AZ120" s="98" t="n">
        <v>0.5753237801</v>
      </c>
      <c r="BA120" s="98" t="n">
        <v>0.5748114076</v>
      </c>
      <c r="BB120" s="98" t="n">
        <v>0.5742985551</v>
      </c>
      <c r="BC120" s="98" t="n">
        <v>0.5737852685</v>
      </c>
      <c r="BD120" s="98" t="n">
        <v>0.5732715902</v>
      </c>
      <c r="BE120" s="98" t="n">
        <v>0.5727575597</v>
      </c>
      <c r="BF120" s="98" t="n">
        <v>0.5722432131</v>
      </c>
      <c r="BG120" s="98" t="n">
        <v>0.5717285842</v>
      </c>
      <c r="BH120" s="98" t="n">
        <v>0.5712137041</v>
      </c>
      <c r="BI120" s="98" t="n">
        <v>0.5706986015</v>
      </c>
      <c r="BJ120" s="98" t="n">
        <v>0.5701833031</v>
      </c>
      <c r="BK120" s="98" t="n">
        <v>0.5696678336</v>
      </c>
      <c r="BL120" s="98" t="n">
        <v>0.5691522159</v>
      </c>
      <c r="BM120" s="98" t="n">
        <v>0.5686364709</v>
      </c>
      <c r="BN120" s="98" t="n">
        <v>0.5681206185</v>
      </c>
      <c r="BO120" s="98" t="n">
        <v>0.5676046767</v>
      </c>
      <c r="BP120" s="98" t="n">
        <v>0.5670886624</v>
      </c>
      <c r="BQ120" s="98" t="n">
        <v>0.5665725912</v>
      </c>
      <c r="BR120" s="98" t="n">
        <v>0.5660564775</v>
      </c>
      <c r="BS120" s="98" t="n">
        <v>0.5655403349</v>
      </c>
      <c r="BT120" s="98" t="n">
        <v>0.5650241756</v>
      </c>
      <c r="BU120" s="98" t="n">
        <v>0.5645080114</v>
      </c>
      <c r="BV120" s="98" t="n">
        <v>0.5639918529</v>
      </c>
      <c r="BW120" s="98" t="n">
        <v>0.5634757102</v>
      </c>
      <c r="BX120" s="98" t="n">
        <v>0.5629595926</v>
      </c>
      <c r="BY120" s="98" t="n">
        <v>0.5624435085</v>
      </c>
      <c r="BZ120" s="98" t="n">
        <v>0.5619274662</v>
      </c>
      <c r="CA120" s="98" t="n">
        <v>0.5614114731</v>
      </c>
      <c r="CB120" s="98" t="n">
        <v>0.5608955361</v>
      </c>
      <c r="CC120" s="98" t="n">
        <v>0.5603796618</v>
      </c>
      <c r="CD120" s="98" t="n">
        <v>0.5598638562</v>
      </c>
      <c r="CE120" s="98" t="n">
        <v>0.5593481249</v>
      </c>
      <c r="CF120" s="98" t="n">
        <v>0.5588324733</v>
      </c>
      <c r="CG120" s="98" t="n">
        <v>0.5583169063</v>
      </c>
      <c r="CH120" s="98" t="n">
        <v>0.5578014286</v>
      </c>
      <c r="CI120" s="98" t="n">
        <v>0.5572860443</v>
      </c>
      <c r="CJ120" s="98" t="n">
        <v>0.5567707577</v>
      </c>
      <c r="CK120" s="98" t="n">
        <v>0.5562555726</v>
      </c>
      <c r="CL120" s="98" t="n">
        <v>0.5557404924</v>
      </c>
      <c r="CM120" s="98" t="n">
        <v>0.5552255206</v>
      </c>
      <c r="CN120" s="98" t="n">
        <v>0.5547106604</v>
      </c>
      <c r="CO120" s="98" t="n">
        <v>0.5541959147</v>
      </c>
      <c r="CP120" s="98" t="n">
        <v>0.5536812863</v>
      </c>
      <c r="CQ120" s="98" t="n">
        <v>0.553166778</v>
      </c>
      <c r="CR120" s="98" t="n">
        <v>0.5526523922</v>
      </c>
      <c r="CS120" s="98" t="n">
        <v>0.5521381313</v>
      </c>
      <c r="CT120" s="98" t="n">
        <v>0.5516239976</v>
      </c>
      <c r="CU120" s="98" t="n">
        <v>0.5511099932</v>
      </c>
      <c r="CV120" s="98" t="n">
        <v>0.5505961201</v>
      </c>
      <c r="CW120" s="98" t="n">
        <v>0.5500823804</v>
      </c>
      <c r="CX120" s="98" t="n">
        <v>0.5495687759</v>
      </c>
      <c r="CY120" s="98" t="n">
        <v>0.5490553083</v>
      </c>
      <c r="CZ120" s="98" t="n">
        <v>0.5485419793</v>
      </c>
      <c r="DA120" s="98" t="n">
        <v>0.5480287907</v>
      </c>
      <c r="DB120" s="98" t="n">
        <v>0.5475157438</v>
      </c>
      <c r="DC120" s="98" t="n">
        <v>0.5470028403</v>
      </c>
      <c r="DD120" s="98" t="n">
        <v>0.5464900815</v>
      </c>
      <c r="DE120" s="98" t="n">
        <v>0.5459774689</v>
      </c>
      <c r="DF120" s="98" t="n">
        <v>0.5454650037</v>
      </c>
      <c r="DG120" s="98" t="n">
        <v>0.5449526874</v>
      </c>
      <c r="DH120" s="98" t="n">
        <v>0.5444405211</v>
      </c>
      <c r="DI120" s="98" t="n">
        <v>0.5439285061</v>
      </c>
      <c r="DJ120" s="98" t="n">
        <v>0.5434166435</v>
      </c>
      <c r="DK120" s="98" t="n">
        <v>0.5429049345</v>
      </c>
      <c r="DL120" s="98" t="n">
        <v>0.5423933802</v>
      </c>
      <c r="DM120" s="98" t="n">
        <v>0.5418819818</v>
      </c>
      <c r="DN120" s="98" t="n">
        <v>0.5413707401</v>
      </c>
      <c r="DO120" s="98" t="n">
        <v>0.5408596564</v>
      </c>
      <c r="DP120" s="98" t="n">
        <v>0.5403487316</v>
      </c>
      <c r="DQ120" s="98" t="n">
        <v>0.5398379667</v>
      </c>
      <c r="DR120" s="98" t="n">
        <v>0.5393273626</v>
      </c>
      <c r="DS120" s="98" t="n">
        <v>0.5388169204</v>
      </c>
      <c r="DT120" s="98" t="n">
        <v>0.5383066409</v>
      </c>
      <c r="DU120" s="98" t="n">
        <v>0.5377965252</v>
      </c>
      <c r="DV120" s="98" t="n">
        <v>0.537286574</v>
      </c>
      <c r="DW120" s="98" t="n">
        <v>0.5367767884</v>
      </c>
      <c r="DX120" s="98" t="n">
        <v>0.5362671691</v>
      </c>
      <c r="DY120" s="98" t="n">
        <v>0.535757717</v>
      </c>
      <c r="DZ120" s="98" t="n">
        <v>0.5352484331</v>
      </c>
      <c r="EA120" s="98" t="n">
        <v>0.5347393181</v>
      </c>
      <c r="EB120" s="98" t="n">
        <v>0.5342303728</v>
      </c>
      <c r="EC120" s="98" t="n">
        <v>0.5337215982</v>
      </c>
      <c r="ED120" s="98" t="n">
        <v>0.533212995</v>
      </c>
      <c r="EE120" s="98" t="n">
        <v>0.5327045641</v>
      </c>
      <c r="EF120" s="98" t="n">
        <v>0.5321963061</v>
      </c>
      <c r="EG120" s="98" t="n">
        <v>0.531688222</v>
      </c>
      <c r="EH120" s="98" t="n">
        <v>0.5311803126</v>
      </c>
      <c r="EI120" s="98" t="n">
        <v>0.5306725785</v>
      </c>
      <c r="EJ120" s="98" t="n">
        <v>0.5301650206</v>
      </c>
      <c r="EK120" s="98" t="n">
        <v>0.5296576397</v>
      </c>
      <c r="EL120" s="98" t="n">
        <v>0.5291504364</v>
      </c>
      <c r="EM120" s="98" t="n">
        <v>0.5286434117</v>
      </c>
      <c r="EN120" s="98" t="n">
        <v>0.5281365661</v>
      </c>
      <c r="EO120" s="98" t="n">
        <v>0.5276299006</v>
      </c>
      <c r="EP120" s="98" t="n">
        <v>0.5271234157</v>
      </c>
      <c r="EQ120" s="98" t="n">
        <v>0.5266171123</v>
      </c>
      <c r="ER120" s="98" t="n">
        <v>0.5261109911</v>
      </c>
      <c r="ES120" s="98" t="n">
        <v>0.5256050528</v>
      </c>
      <c r="ET120" s="98" t="n">
        <v>0.5250992982</v>
      </c>
      <c r="EU120" s="98" t="n">
        <v>0.524593728</v>
      </c>
      <c r="EV120" s="98" t="n">
        <v>0.5240883429</v>
      </c>
      <c r="EW120" s="98" t="n">
        <v>0.5235831435</v>
      </c>
      <c r="EX120" s="98" t="n">
        <v>0.5230781307</v>
      </c>
      <c r="EY120" s="98" t="n">
        <v>0.5225733052</v>
      </c>
      <c r="EZ120" s="98" t="n">
        <v>0.5220686676</v>
      </c>
      <c r="FA120" s="98" t="n">
        <v>0.5215642187</v>
      </c>
      <c r="FB120" s="98" t="n">
        <v>0.5210599591</v>
      </c>
      <c r="FC120" s="98" t="n">
        <v>0.5205558896</v>
      </c>
      <c r="FD120" s="98" t="n">
        <v>0.5200520108</v>
      </c>
      <c r="FE120" s="98" t="n">
        <v>0.5195483235</v>
      </c>
      <c r="FF120" s="98" t="n">
        <v>0.5190448283</v>
      </c>
      <c r="FG120" s="98" t="n">
        <v>0.5185415259</v>
      </c>
      <c r="FH120" s="98" t="n">
        <v>0.5180384171</v>
      </c>
      <c r="FI120" s="98" t="n">
        <v>0.5175355024</v>
      </c>
      <c r="FJ120" s="98" t="n">
        <v>0.5170327827</v>
      </c>
      <c r="FK120" s="98" t="n">
        <v>0.5165302585</v>
      </c>
      <c r="FL120" s="98" t="n">
        <v>0.5160279305</v>
      </c>
      <c r="FM120" s="98" t="n">
        <v>0.5155257994</v>
      </c>
      <c r="FN120" s="98" t="n">
        <v>0.5150238659</v>
      </c>
      <c r="FO120" s="98" t="n">
        <v>0.5145221307</v>
      </c>
      <c r="FP120" s="98" t="n">
        <v>0.5140205943</v>
      </c>
      <c r="FQ120" s="98" t="n">
        <v>0.5135192576</v>
      </c>
    </row>
    <row r="121" customFormat="false" ht="15" hidden="false" customHeight="true" outlineLevel="0" collapsed="false">
      <c r="A121" s="97" t="n">
        <v>119</v>
      </c>
      <c r="B121" s="98" t="n">
        <v>0.6537108611</v>
      </c>
      <c r="C121" s="98" t="n">
        <v>0.6517677165</v>
      </c>
      <c r="D121" s="98" t="n">
        <v>0.6257430463</v>
      </c>
      <c r="E121" s="98" t="n">
        <v>0.6126048102</v>
      </c>
      <c r="F121" s="98" t="n">
        <v>0.6059055084</v>
      </c>
      <c r="G121" s="98" t="n">
        <v>0.6024125248</v>
      </c>
      <c r="H121" s="98" t="n">
        <v>0.6005131366</v>
      </c>
      <c r="I121" s="98" t="n">
        <v>0.5994029652</v>
      </c>
      <c r="J121" s="98" t="n">
        <v>0.5986807983</v>
      </c>
      <c r="K121" s="98" t="n">
        <v>0.5981466513</v>
      </c>
      <c r="L121" s="98" t="n">
        <v>0.5977010247</v>
      </c>
      <c r="M121" s="98" t="n">
        <v>0.597294601</v>
      </c>
      <c r="N121" s="98" t="n">
        <v>0.5969031149</v>
      </c>
      <c r="O121" s="98" t="n">
        <v>0.5965147945</v>
      </c>
      <c r="P121" s="98" t="n">
        <v>0.5961240864</v>
      </c>
      <c r="Q121" s="98" t="n">
        <v>0.595728521</v>
      </c>
      <c r="R121" s="98" t="n">
        <v>0.5953271468</v>
      </c>
      <c r="S121" s="98" t="n">
        <v>0.5949197498</v>
      </c>
      <c r="T121" s="98" t="n">
        <v>0.5945064644</v>
      </c>
      <c r="U121" s="98" t="n">
        <v>0.5940875811</v>
      </c>
      <c r="V121" s="98" t="n">
        <v>0.5936634513</v>
      </c>
      <c r="W121" s="98" t="n">
        <v>0.5932344408</v>
      </c>
      <c r="X121" s="98" t="n">
        <v>0.5928009084</v>
      </c>
      <c r="Y121" s="98" t="n">
        <v>0.5923631959</v>
      </c>
      <c r="Z121" s="98" t="n">
        <v>0.591921624</v>
      </c>
      <c r="AA121" s="98" t="n">
        <v>0.5914764916</v>
      </c>
      <c r="AB121" s="98" t="n">
        <v>0.5910280762</v>
      </c>
      <c r="AC121" s="98" t="n">
        <v>0.5905766345</v>
      </c>
      <c r="AD121" s="98" t="n">
        <v>0.590122404</v>
      </c>
      <c r="AE121" s="98" t="n">
        <v>0.5896656045</v>
      </c>
      <c r="AF121" s="98" t="n">
        <v>0.5892064386</v>
      </c>
      <c r="AG121" s="98" t="n">
        <v>0.588745094</v>
      </c>
      <c r="AH121" s="98" t="n">
        <v>0.5882817437</v>
      </c>
      <c r="AI121" s="98" t="n">
        <v>0.5878165477</v>
      </c>
      <c r="AJ121" s="98" t="n">
        <v>0.5873496538</v>
      </c>
      <c r="AK121" s="98" t="n">
        <v>0.5868811986</v>
      </c>
      <c r="AL121" s="98" t="n">
        <v>0.5864113081</v>
      </c>
      <c r="AM121" s="98" t="n">
        <v>0.5859400989</v>
      </c>
      <c r="AN121" s="98" t="n">
        <v>0.5854676786</v>
      </c>
      <c r="AO121" s="98" t="n">
        <v>0.5849941467</v>
      </c>
      <c r="AP121" s="98" t="n">
        <v>0.5845195951</v>
      </c>
      <c r="AQ121" s="98" t="n">
        <v>0.5840441086</v>
      </c>
      <c r="AR121" s="98" t="n">
        <v>0.5835677658</v>
      </c>
      <c r="AS121" s="98" t="n">
        <v>0.5830906391</v>
      </c>
      <c r="AT121" s="98" t="n">
        <v>0.5826127955</v>
      </c>
      <c r="AU121" s="98" t="n">
        <v>0.5821342971</v>
      </c>
      <c r="AV121" s="98" t="n">
        <v>0.5816552009</v>
      </c>
      <c r="AW121" s="98" t="n">
        <v>0.58117556</v>
      </c>
      <c r="AX121" s="98" t="n">
        <v>0.5806954232</v>
      </c>
      <c r="AY121" s="98" t="n">
        <v>0.5802148357</v>
      </c>
      <c r="AZ121" s="98" t="n">
        <v>0.5797338394</v>
      </c>
      <c r="BA121" s="98" t="n">
        <v>0.5792524729</v>
      </c>
      <c r="BB121" s="98" t="n">
        <v>0.578770772</v>
      </c>
      <c r="BC121" s="98" t="n">
        <v>0.5782887697</v>
      </c>
      <c r="BD121" s="98" t="n">
        <v>0.5778064966</v>
      </c>
      <c r="BE121" s="98" t="n">
        <v>0.577323981</v>
      </c>
      <c r="BF121" s="98" t="n">
        <v>0.5768412491</v>
      </c>
      <c r="BG121" s="98" t="n">
        <v>0.5763583251</v>
      </c>
      <c r="BH121" s="98" t="n">
        <v>0.5758752315</v>
      </c>
      <c r="BI121" s="98" t="n">
        <v>0.5753919889</v>
      </c>
      <c r="BJ121" s="98" t="n">
        <v>0.5749086168</v>
      </c>
      <c r="BK121" s="98" t="n">
        <v>0.5744251327</v>
      </c>
      <c r="BL121" s="98" t="n">
        <v>0.5739415534</v>
      </c>
      <c r="BM121" s="98" t="n">
        <v>0.5734578939</v>
      </c>
      <c r="BN121" s="98" t="n">
        <v>0.5729741685</v>
      </c>
      <c r="BO121" s="98" t="n">
        <v>0.5724903904</v>
      </c>
      <c r="BP121" s="98" t="n">
        <v>0.5720065717</v>
      </c>
      <c r="BQ121" s="98" t="n">
        <v>0.5715227237</v>
      </c>
      <c r="BR121" s="98" t="n">
        <v>0.5710388569</v>
      </c>
      <c r="BS121" s="98" t="n">
        <v>0.5705549811</v>
      </c>
      <c r="BT121" s="98" t="n">
        <v>0.5700711052</v>
      </c>
      <c r="BU121" s="98" t="n">
        <v>0.5695872377</v>
      </c>
      <c r="BV121" s="98" t="n">
        <v>0.5691033864</v>
      </c>
      <c r="BW121" s="98" t="n">
        <v>0.5686195586</v>
      </c>
      <c r="BX121" s="98" t="n">
        <v>0.5681357611</v>
      </c>
      <c r="BY121" s="98" t="n">
        <v>0.567652</v>
      </c>
      <c r="BZ121" s="98" t="n">
        <v>0.5671682814</v>
      </c>
      <c r="CA121" s="98" t="n">
        <v>0.5666846106</v>
      </c>
      <c r="CB121" s="98" t="n">
        <v>0.5662009928</v>
      </c>
      <c r="CC121" s="98" t="n">
        <v>0.5657174328</v>
      </c>
      <c r="CD121" s="98" t="n">
        <v>0.5652339349</v>
      </c>
      <c r="CE121" s="98" t="n">
        <v>0.5647505033</v>
      </c>
      <c r="CF121" s="98" t="n">
        <v>0.564267142</v>
      </c>
      <c r="CG121" s="98" t="n">
        <v>0.5637838546</v>
      </c>
      <c r="CH121" s="98" t="n">
        <v>0.5633006445</v>
      </c>
      <c r="CI121" s="98" t="n">
        <v>0.5628175149</v>
      </c>
      <c r="CJ121" s="98" t="n">
        <v>0.5623344689</v>
      </c>
      <c r="CK121" s="98" t="n">
        <v>0.5618515092</v>
      </c>
      <c r="CL121" s="98" t="n">
        <v>0.5613686385</v>
      </c>
      <c r="CM121" s="98" t="n">
        <v>0.5608858593</v>
      </c>
      <c r="CN121" s="98" t="n">
        <v>0.5604031741</v>
      </c>
      <c r="CO121" s="98" t="n">
        <v>0.5599205851</v>
      </c>
      <c r="CP121" s="98" t="n">
        <v>0.5594380943</v>
      </c>
      <c r="CQ121" s="98" t="n">
        <v>0.5589557038</v>
      </c>
      <c r="CR121" s="98" t="n">
        <v>0.5584734156</v>
      </c>
      <c r="CS121" s="98" t="n">
        <v>0.5579912313</v>
      </c>
      <c r="CT121" s="98" t="n">
        <v>0.5575091528</v>
      </c>
      <c r="CU121" s="98" t="n">
        <v>0.5570271816</v>
      </c>
      <c r="CV121" s="98" t="n">
        <v>0.5565453193</v>
      </c>
      <c r="CW121" s="98" t="n">
        <v>0.5560635675</v>
      </c>
      <c r="CX121" s="98" t="n">
        <v>0.5555819276</v>
      </c>
      <c r="CY121" s="98" t="n">
        <v>0.5551004008</v>
      </c>
      <c r="CZ121" s="98" t="n">
        <v>0.5546189887</v>
      </c>
      <c r="DA121" s="98" t="n">
        <v>0.5541376923</v>
      </c>
      <c r="DB121" s="98" t="n">
        <v>0.5536565129</v>
      </c>
      <c r="DC121" s="98" t="n">
        <v>0.5531754517</v>
      </c>
      <c r="DD121" s="98" t="n">
        <v>0.5526945099</v>
      </c>
      <c r="DE121" s="98" t="n">
        <v>0.5522136885</v>
      </c>
      <c r="DF121" s="98" t="n">
        <v>0.5517329885</v>
      </c>
      <c r="DG121" s="98" t="n">
        <v>0.5512524111</v>
      </c>
      <c r="DH121" s="98" t="n">
        <v>0.5507719571</v>
      </c>
      <c r="DI121" s="98" t="n">
        <v>0.5502916277</v>
      </c>
      <c r="DJ121" s="98" t="n">
        <v>0.5498114236</v>
      </c>
      <c r="DK121" s="98" t="n">
        <v>0.5493313459</v>
      </c>
      <c r="DL121" s="98" t="n">
        <v>0.5488513954</v>
      </c>
      <c r="DM121" s="98" t="n">
        <v>0.548371573</v>
      </c>
      <c r="DN121" s="98" t="n">
        <v>0.5478918796</v>
      </c>
      <c r="DO121" s="98" t="n">
        <v>0.547412316</v>
      </c>
      <c r="DP121" s="98" t="n">
        <v>0.5469328831</v>
      </c>
      <c r="DQ121" s="98" t="n">
        <v>0.5464535815</v>
      </c>
      <c r="DR121" s="98" t="n">
        <v>0.5459744122</v>
      </c>
      <c r="DS121" s="98" t="n">
        <v>0.5454953759</v>
      </c>
      <c r="DT121" s="98" t="n">
        <v>0.5450164734</v>
      </c>
      <c r="DU121" s="98" t="n">
        <v>0.5445377055</v>
      </c>
      <c r="DV121" s="98" t="n">
        <v>0.5440590728</v>
      </c>
      <c r="DW121" s="98" t="n">
        <v>0.5435805761</v>
      </c>
      <c r="DX121" s="98" t="n">
        <v>0.5431022162</v>
      </c>
      <c r="DY121" s="98" t="n">
        <v>0.5426239938</v>
      </c>
      <c r="DZ121" s="98" t="n">
        <v>0.5421459095</v>
      </c>
      <c r="EA121" s="98" t="n">
        <v>0.5416679641</v>
      </c>
      <c r="EB121" s="98" t="n">
        <v>0.5411901583</v>
      </c>
      <c r="EC121" s="98" t="n">
        <v>0.5407124928</v>
      </c>
      <c r="ED121" s="98" t="n">
        <v>0.5402349682</v>
      </c>
      <c r="EE121" s="98" t="n">
        <v>0.5397575852</v>
      </c>
      <c r="EF121" s="98" t="n">
        <v>0.5392803445</v>
      </c>
      <c r="EG121" s="98" t="n">
        <v>0.5388032467</v>
      </c>
      <c r="EH121" s="98" t="n">
        <v>0.5383262926</v>
      </c>
      <c r="EI121" s="98" t="n">
        <v>0.5378494827</v>
      </c>
      <c r="EJ121" s="98" t="n">
        <v>0.5373728177</v>
      </c>
      <c r="EK121" s="98" t="n">
        <v>0.5368962984</v>
      </c>
      <c r="EL121" s="98" t="n">
        <v>0.5364199252</v>
      </c>
      <c r="EM121" s="98" t="n">
        <v>0.5359436988</v>
      </c>
      <c r="EN121" s="98" t="n">
        <v>0.53546762</v>
      </c>
      <c r="EO121" s="98" t="n">
        <v>0.5349916892</v>
      </c>
      <c r="EP121" s="98" t="n">
        <v>0.5345159072</v>
      </c>
      <c r="EQ121" s="98" t="n">
        <v>0.5340402745</v>
      </c>
      <c r="ER121" s="98" t="n">
        <v>0.5335647918</v>
      </c>
      <c r="ES121" s="98" t="n">
        <v>0.5330894597</v>
      </c>
      <c r="ET121" s="98" t="n">
        <v>0.5326142789</v>
      </c>
      <c r="EU121" s="98" t="n">
        <v>0.5321392498</v>
      </c>
      <c r="EV121" s="98" t="n">
        <v>0.5316643732</v>
      </c>
      <c r="EW121" s="98" t="n">
        <v>0.5311896497</v>
      </c>
      <c r="EX121" s="98" t="n">
        <v>0.5307150798</v>
      </c>
      <c r="EY121" s="98" t="n">
        <v>0.5302406641</v>
      </c>
      <c r="EZ121" s="98" t="n">
        <v>0.5297664033</v>
      </c>
      <c r="FA121" s="98" t="n">
        <v>0.529292298</v>
      </c>
      <c r="FB121" s="98" t="n">
        <v>0.5288183487</v>
      </c>
      <c r="FC121" s="98" t="n">
        <v>0.528344556</v>
      </c>
      <c r="FD121" s="98" t="n">
        <v>0.5278709206</v>
      </c>
      <c r="FE121" s="98" t="n">
        <v>0.527397443</v>
      </c>
      <c r="FF121" s="98" t="n">
        <v>0.5269241238</v>
      </c>
      <c r="FG121" s="98" t="n">
        <v>0.5264509637</v>
      </c>
      <c r="FH121" s="98" t="n">
        <v>0.5259779631</v>
      </c>
      <c r="FI121" s="98" t="n">
        <v>0.5255051226</v>
      </c>
      <c r="FJ121" s="98" t="n">
        <v>0.5250324429</v>
      </c>
      <c r="FK121" s="98" t="n">
        <v>0.5245599245</v>
      </c>
      <c r="FL121" s="98" t="n">
        <v>0.524087568</v>
      </c>
      <c r="FM121" s="98" t="n">
        <v>0.523615374</v>
      </c>
      <c r="FN121" s="98" t="n">
        <v>0.5231433431</v>
      </c>
      <c r="FO121" s="98" t="n">
        <v>0.5226714757</v>
      </c>
      <c r="FP121" s="98" t="n">
        <v>0.5221997726</v>
      </c>
      <c r="FQ121" s="98" t="n">
        <v>0.5217282342</v>
      </c>
    </row>
    <row r="122" customFormat="false" ht="15" hidden="false" customHeight="true" outlineLevel="0" collapsed="false">
      <c r="A122" s="97" t="n">
        <v>120</v>
      </c>
      <c r="B122" s="98" t="n">
        <v>0.6574387563</v>
      </c>
      <c r="C122" s="98" t="n">
        <v>0.6554120127</v>
      </c>
      <c r="D122" s="98" t="n">
        <v>0.6293173567</v>
      </c>
      <c r="E122" s="98" t="n">
        <v>0.6161076023</v>
      </c>
      <c r="F122" s="98" t="n">
        <v>0.6093447227</v>
      </c>
      <c r="G122" s="98" t="n">
        <v>0.6057965503</v>
      </c>
      <c r="H122" s="98" t="n">
        <v>0.6038494223</v>
      </c>
      <c r="I122" s="98" t="n">
        <v>0.6026980483</v>
      </c>
      <c r="J122" s="98" t="n">
        <v>0.6019405</v>
      </c>
      <c r="K122" s="98" t="n">
        <v>0.6013762284</v>
      </c>
      <c r="L122" s="98" t="n">
        <v>0.6009052694</v>
      </c>
      <c r="M122" s="98" t="n">
        <v>0.6004779069</v>
      </c>
      <c r="N122" s="98" t="n">
        <v>0.6000695224</v>
      </c>
      <c r="O122" s="98" t="n">
        <v>0.5996680259</v>
      </c>
      <c r="P122" s="98" t="n">
        <v>0.5992675741</v>
      </c>
      <c r="Q122" s="98" t="n">
        <v>0.5988654318</v>
      </c>
      <c r="R122" s="98" t="n">
        <v>0.5984604028</v>
      </c>
      <c r="S122" s="98" t="n">
        <v>0.5980520479</v>
      </c>
      <c r="T122" s="98" t="n">
        <v>0.5976402938</v>
      </c>
      <c r="U122" s="98" t="n">
        <v>0.5972252392</v>
      </c>
      <c r="V122" s="98" t="n">
        <v>0.5968070582</v>
      </c>
      <c r="W122" s="98" t="n">
        <v>0.5963859533</v>
      </c>
      <c r="X122" s="98" t="n">
        <v>0.5959621324</v>
      </c>
      <c r="Y122" s="98" t="n">
        <v>0.5955357978</v>
      </c>
      <c r="Z122" s="98" t="n">
        <v>0.5951071415</v>
      </c>
      <c r="AA122" s="98" t="n">
        <v>0.5946763434</v>
      </c>
      <c r="AB122" s="98" t="n">
        <v>0.5942435713</v>
      </c>
      <c r="AC122" s="98" t="n">
        <v>0.5938089805</v>
      </c>
      <c r="AD122" s="98" t="n">
        <v>0.5933727149</v>
      </c>
      <c r="AE122" s="98" t="n">
        <v>0.5929349075</v>
      </c>
      <c r="AF122" s="98" t="n">
        <v>0.5924956815</v>
      </c>
      <c r="AG122" s="98" t="n">
        <v>0.5920551504</v>
      </c>
      <c r="AH122" s="98" t="n">
        <v>0.5916134194</v>
      </c>
      <c r="AI122" s="98" t="n">
        <v>0.5911705855</v>
      </c>
      <c r="AJ122" s="98" t="n">
        <v>0.5907267383</v>
      </c>
      <c r="AK122" s="98" t="n">
        <v>0.5902819608</v>
      </c>
      <c r="AL122" s="98" t="n">
        <v>0.5898363294</v>
      </c>
      <c r="AM122" s="98" t="n">
        <v>0.589389915</v>
      </c>
      <c r="AN122" s="98" t="n">
        <v>0.5889427829</v>
      </c>
      <c r="AO122" s="98" t="n">
        <v>0.5884949935</v>
      </c>
      <c r="AP122" s="98" t="n">
        <v>0.5880466026</v>
      </c>
      <c r="AQ122" s="98" t="n">
        <v>0.5875976618</v>
      </c>
      <c r="AR122" s="98" t="n">
        <v>0.5871482189</v>
      </c>
      <c r="AS122" s="98" t="n">
        <v>0.5866983179</v>
      </c>
      <c r="AT122" s="98" t="n">
        <v>0.5862479995</v>
      </c>
      <c r="AU122" s="98" t="n">
        <v>0.5857973015</v>
      </c>
      <c r="AV122" s="98" t="n">
        <v>0.5853462587</v>
      </c>
      <c r="AW122" s="98" t="n">
        <v>0.5848949033</v>
      </c>
      <c r="AX122" s="98" t="n">
        <v>0.584443265</v>
      </c>
      <c r="AY122" s="98" t="n">
        <v>0.5839913715</v>
      </c>
      <c r="AZ122" s="98" t="n">
        <v>0.5835392482</v>
      </c>
      <c r="BA122" s="98" t="n">
        <v>0.5830869188</v>
      </c>
      <c r="BB122" s="98" t="n">
        <v>0.5826344049</v>
      </c>
      <c r="BC122" s="98" t="n">
        <v>0.5821817269</v>
      </c>
      <c r="BD122" s="98" t="n">
        <v>0.5817289035</v>
      </c>
      <c r="BE122" s="98" t="n">
        <v>0.5812759518</v>
      </c>
      <c r="BF122" s="98" t="n">
        <v>0.580822888</v>
      </c>
      <c r="BG122" s="98" t="n">
        <v>0.580369727</v>
      </c>
      <c r="BH122" s="98" t="n">
        <v>0.5799164823</v>
      </c>
      <c r="BI122" s="98" t="n">
        <v>0.5794631669</v>
      </c>
      <c r="BJ122" s="98" t="n">
        <v>0.5790097925</v>
      </c>
      <c r="BK122" s="98" t="n">
        <v>0.57855637</v>
      </c>
      <c r="BL122" s="98" t="n">
        <v>0.5781029096</v>
      </c>
      <c r="BM122" s="98" t="n">
        <v>0.5776494208</v>
      </c>
      <c r="BN122" s="98" t="n">
        <v>0.5771959123</v>
      </c>
      <c r="BO122" s="98" t="n">
        <v>0.5767423921</v>
      </c>
      <c r="BP122" s="98" t="n">
        <v>0.576288868</v>
      </c>
      <c r="BQ122" s="98" t="n">
        <v>0.5758353467</v>
      </c>
      <c r="BR122" s="98" t="n">
        <v>0.575381835</v>
      </c>
      <c r="BS122" s="98" t="n">
        <v>0.5749283387</v>
      </c>
      <c r="BT122" s="98" t="n">
        <v>0.5744748637</v>
      </c>
      <c r="BU122" s="98" t="n">
        <v>0.5740214151</v>
      </c>
      <c r="BV122" s="98" t="n">
        <v>0.5735679978</v>
      </c>
      <c r="BW122" s="98" t="n">
        <v>0.5731146163</v>
      </c>
      <c r="BX122" s="98" t="n">
        <v>0.5726612751</v>
      </c>
      <c r="BY122" s="98" t="n">
        <v>0.5722079779</v>
      </c>
      <c r="BZ122" s="98" t="n">
        <v>0.5717547286</v>
      </c>
      <c r="CA122" s="98" t="n">
        <v>0.5713015306</v>
      </c>
      <c r="CB122" s="98" t="n">
        <v>0.5708483871</v>
      </c>
      <c r="CC122" s="98" t="n">
        <v>0.5703953013</v>
      </c>
      <c r="CD122" s="98" t="n">
        <v>0.5699422759</v>
      </c>
      <c r="CE122" s="98" t="n">
        <v>0.5694893136</v>
      </c>
      <c r="CF122" s="98" t="n">
        <v>0.569036417</v>
      </c>
      <c r="CG122" s="98" t="n">
        <v>0.5685835885</v>
      </c>
      <c r="CH122" s="98" t="n">
        <v>0.5681308301</v>
      </c>
      <c r="CI122" s="98" t="n">
        <v>0.5676781442</v>
      </c>
      <c r="CJ122" s="98" t="n">
        <v>0.5672255326</v>
      </c>
      <c r="CK122" s="98" t="n">
        <v>0.5667729972</v>
      </c>
      <c r="CL122" s="98" t="n">
        <v>0.5663205398</v>
      </c>
      <c r="CM122" s="98" t="n">
        <v>0.565868162</v>
      </c>
      <c r="CN122" s="98" t="n">
        <v>0.5654158655</v>
      </c>
      <c r="CO122" s="98" t="n">
        <v>0.5649636518</v>
      </c>
      <c r="CP122" s="98" t="n">
        <v>0.5645115224</v>
      </c>
      <c r="CQ122" s="98" t="n">
        <v>0.5640594785</v>
      </c>
      <c r="CR122" s="98" t="n">
        <v>0.5636075215</v>
      </c>
      <c r="CS122" s="98" t="n">
        <v>0.5631556527</v>
      </c>
      <c r="CT122" s="98" t="n">
        <v>0.5627038732</v>
      </c>
      <c r="CU122" s="98" t="n">
        <v>0.5622521843</v>
      </c>
      <c r="CV122" s="98" t="n">
        <v>0.5618005869</v>
      </c>
      <c r="CW122" s="98" t="n">
        <v>0.5613490822</v>
      </c>
      <c r="CX122" s="98" t="n">
        <v>0.5608976712</v>
      </c>
      <c r="CY122" s="98" t="n">
        <v>0.5604463549</v>
      </c>
      <c r="CZ122" s="98" t="n">
        <v>0.5599951342</v>
      </c>
      <c r="DA122" s="98" t="n">
        <v>0.55954401</v>
      </c>
      <c r="DB122" s="98" t="n">
        <v>0.5590929833</v>
      </c>
      <c r="DC122" s="98" t="n">
        <v>0.5586420548</v>
      </c>
      <c r="DD122" s="98" t="n">
        <v>0.5581912255</v>
      </c>
      <c r="DE122" s="98" t="n">
        <v>0.5577404961</v>
      </c>
      <c r="DF122" s="98" t="n">
        <v>0.5572898675</v>
      </c>
      <c r="DG122" s="98" t="n">
        <v>0.5568393404</v>
      </c>
      <c r="DH122" s="98" t="n">
        <v>0.5563889155</v>
      </c>
      <c r="DI122" s="98" t="n">
        <v>0.5559385937</v>
      </c>
      <c r="DJ122" s="98" t="n">
        <v>0.5554883756</v>
      </c>
      <c r="DK122" s="98" t="n">
        <v>0.5550382619</v>
      </c>
      <c r="DL122" s="98" t="n">
        <v>0.5545882534</v>
      </c>
      <c r="DM122" s="98" t="n">
        <v>0.5541383507</v>
      </c>
      <c r="DN122" s="98" t="n">
        <v>0.5536885545</v>
      </c>
      <c r="DO122" s="98" t="n">
        <v>0.5532388654</v>
      </c>
      <c r="DP122" s="98" t="n">
        <v>0.5527892841</v>
      </c>
      <c r="DQ122" s="98" t="n">
        <v>0.5523398113</v>
      </c>
      <c r="DR122" s="98" t="n">
        <v>0.5518904475</v>
      </c>
      <c r="DS122" s="98" t="n">
        <v>0.5514411935</v>
      </c>
      <c r="DT122" s="98" t="n">
        <v>0.5509920497</v>
      </c>
      <c r="DU122" s="98" t="n">
        <v>0.5505430168</v>
      </c>
      <c r="DV122" s="98" t="n">
        <v>0.5500940955</v>
      </c>
      <c r="DW122" s="98" t="n">
        <v>0.5496452862</v>
      </c>
      <c r="DX122" s="98" t="n">
        <v>0.5491965897</v>
      </c>
      <c r="DY122" s="98" t="n">
        <v>0.5487480064</v>
      </c>
      <c r="DZ122" s="98" t="n">
        <v>0.548299537</v>
      </c>
      <c r="EA122" s="98" t="n">
        <v>0.547851182</v>
      </c>
      <c r="EB122" s="98" t="n">
        <v>0.547402942</v>
      </c>
      <c r="EC122" s="98" t="n">
        <v>0.5469548175</v>
      </c>
      <c r="ED122" s="98" t="n">
        <v>0.5465068092</v>
      </c>
      <c r="EE122" s="98" t="n">
        <v>0.5460589176</v>
      </c>
      <c r="EF122" s="98" t="n">
        <v>0.5456111432</v>
      </c>
      <c r="EG122" s="98" t="n">
        <v>0.5451634865</v>
      </c>
      <c r="EH122" s="98" t="n">
        <v>0.5447159482</v>
      </c>
      <c r="EI122" s="98" t="n">
        <v>0.5442685287</v>
      </c>
      <c r="EJ122" s="98" t="n">
        <v>0.5438212287</v>
      </c>
      <c r="EK122" s="98" t="n">
        <v>0.5433740486</v>
      </c>
      <c r="EL122" s="98" t="n">
        <v>0.5429269889</v>
      </c>
      <c r="EM122" s="98" t="n">
        <v>0.5424800503</v>
      </c>
      <c r="EN122" s="98" t="n">
        <v>0.5420332332</v>
      </c>
      <c r="EO122" s="98" t="n">
        <v>0.5415865381</v>
      </c>
      <c r="EP122" s="98" t="n">
        <v>0.5411399657</v>
      </c>
      <c r="EQ122" s="98" t="n">
        <v>0.5406935163</v>
      </c>
      <c r="ER122" s="98" t="n">
        <v>0.5402471906</v>
      </c>
      <c r="ES122" s="98" t="n">
        <v>0.539800989</v>
      </c>
      <c r="ET122" s="98" t="n">
        <v>0.5393549121</v>
      </c>
      <c r="EU122" s="98" t="n">
        <v>0.5389089603</v>
      </c>
      <c r="EV122" s="98" t="n">
        <v>0.5384631343</v>
      </c>
      <c r="EW122" s="98" t="n">
        <v>0.5380174344</v>
      </c>
      <c r="EX122" s="98" t="n">
        <v>0.5375718612</v>
      </c>
      <c r="EY122" s="98" t="n">
        <v>0.5371264153</v>
      </c>
      <c r="EZ122" s="98" t="n">
        <v>0.5366810971</v>
      </c>
      <c r="FA122" s="98" t="n">
        <v>0.536235907</v>
      </c>
      <c r="FB122" s="98" t="n">
        <v>0.5357908457</v>
      </c>
      <c r="FC122" s="98" t="n">
        <v>0.5353459137</v>
      </c>
      <c r="FD122" s="98" t="n">
        <v>0.5349011113</v>
      </c>
      <c r="FE122" s="98" t="n">
        <v>0.5344564392</v>
      </c>
      <c r="FF122" s="98" t="n">
        <v>0.5340118978</v>
      </c>
      <c r="FG122" s="98" t="n">
        <v>0.5335674876</v>
      </c>
      <c r="FH122" s="98" t="n">
        <v>0.5331232091</v>
      </c>
      <c r="FI122" s="98" t="n">
        <v>0.5326790628</v>
      </c>
      <c r="FJ122" s="98" t="n">
        <v>0.5322350492</v>
      </c>
      <c r="FK122" s="98" t="n">
        <v>0.5317911688</v>
      </c>
      <c r="FL122" s="98" t="n">
        <v>0.531347422</v>
      </c>
      <c r="FM122" s="98" t="n">
        <v>0.5309038094</v>
      </c>
      <c r="FN122" s="98" t="n">
        <v>0.5304603315</v>
      </c>
      <c r="FO122" s="98" t="n">
        <v>0.5300169886</v>
      </c>
      <c r="FP122" s="98" t="n">
        <v>0.5295737814</v>
      </c>
      <c r="FQ122" s="98" t="n">
        <v>0.5291307103</v>
      </c>
    </row>
    <row r="123" customFormat="false" ht="15" hidden="false" customHeight="true" outlineLevel="0" collapsed="false">
      <c r="A123" s="97" t="n">
        <v>121</v>
      </c>
      <c r="B123" s="99" t="n">
        <v>1</v>
      </c>
      <c r="C123" s="99" t="n">
        <v>1</v>
      </c>
      <c r="D123" s="99" t="n">
        <v>1</v>
      </c>
      <c r="E123" s="99" t="n">
        <v>1</v>
      </c>
      <c r="F123" s="99" t="n">
        <v>1</v>
      </c>
      <c r="G123" s="99" t="n">
        <v>1</v>
      </c>
      <c r="H123" s="99" t="n">
        <v>1</v>
      </c>
      <c r="I123" s="99" t="n">
        <v>1</v>
      </c>
      <c r="J123" s="99" t="n">
        <v>1</v>
      </c>
      <c r="K123" s="99" t="n">
        <v>1</v>
      </c>
      <c r="L123" s="99" t="n">
        <v>1</v>
      </c>
      <c r="M123" s="99" t="n">
        <v>1</v>
      </c>
      <c r="N123" s="99" t="n">
        <v>1</v>
      </c>
      <c r="O123" s="99" t="n">
        <v>1</v>
      </c>
      <c r="P123" s="99" t="n">
        <v>1</v>
      </c>
      <c r="Q123" s="99" t="n">
        <v>1</v>
      </c>
      <c r="R123" s="99" t="n">
        <v>1</v>
      </c>
      <c r="S123" s="99" t="n">
        <v>1</v>
      </c>
      <c r="T123" s="99" t="n">
        <v>1</v>
      </c>
      <c r="U123" s="99" t="n">
        <v>1</v>
      </c>
      <c r="V123" s="99" t="n">
        <v>1</v>
      </c>
      <c r="W123" s="99" t="n">
        <v>1</v>
      </c>
      <c r="X123" s="99" t="n">
        <v>1</v>
      </c>
      <c r="Y123" s="99" t="n">
        <v>1</v>
      </c>
      <c r="Z123" s="99" t="n">
        <v>1</v>
      </c>
      <c r="AA123" s="99" t="n">
        <v>1</v>
      </c>
      <c r="AB123" s="99" t="n">
        <v>1</v>
      </c>
      <c r="AC123" s="99" t="n">
        <v>1</v>
      </c>
      <c r="AD123" s="99" t="n">
        <v>1</v>
      </c>
      <c r="AE123" s="99" t="n">
        <v>1</v>
      </c>
      <c r="AF123" s="99" t="n">
        <v>1</v>
      </c>
      <c r="AG123" s="99" t="n">
        <v>1</v>
      </c>
      <c r="AH123" s="99" t="n">
        <v>1</v>
      </c>
      <c r="AI123" s="99" t="n">
        <v>1</v>
      </c>
      <c r="AJ123" s="99" t="n">
        <v>1</v>
      </c>
      <c r="AK123" s="99" t="n">
        <v>1</v>
      </c>
      <c r="AL123" s="99" t="n">
        <v>1</v>
      </c>
      <c r="AM123" s="99" t="n">
        <v>1</v>
      </c>
      <c r="AN123" s="99" t="n">
        <v>1</v>
      </c>
      <c r="AO123" s="99" t="n">
        <v>1</v>
      </c>
      <c r="AP123" s="99" t="n">
        <v>1</v>
      </c>
      <c r="AQ123" s="99" t="n">
        <v>1</v>
      </c>
      <c r="AR123" s="99" t="n">
        <v>1</v>
      </c>
      <c r="AS123" s="99" t="n">
        <v>1</v>
      </c>
      <c r="AT123" s="99" t="n">
        <v>1</v>
      </c>
      <c r="AU123" s="99" t="n">
        <v>1</v>
      </c>
      <c r="AV123" s="99" t="n">
        <v>1</v>
      </c>
      <c r="AW123" s="99" t="n">
        <v>1</v>
      </c>
      <c r="AX123" s="99" t="n">
        <v>1</v>
      </c>
      <c r="AY123" s="99" t="n">
        <v>1</v>
      </c>
      <c r="AZ123" s="99" t="n">
        <v>1</v>
      </c>
      <c r="BA123" s="99" t="n">
        <v>1</v>
      </c>
      <c r="BB123" s="99" t="n">
        <v>1</v>
      </c>
      <c r="BC123" s="99" t="n">
        <v>1</v>
      </c>
      <c r="BD123" s="99" t="n">
        <v>1</v>
      </c>
      <c r="BE123" s="99" t="n">
        <v>1</v>
      </c>
      <c r="BF123" s="99" t="n">
        <v>1</v>
      </c>
      <c r="BG123" s="99" t="n">
        <v>1</v>
      </c>
      <c r="BH123" s="99" t="n">
        <v>1</v>
      </c>
      <c r="BI123" s="99" t="n">
        <v>1</v>
      </c>
      <c r="BJ123" s="99" t="n">
        <v>1</v>
      </c>
      <c r="BK123" s="99" t="n">
        <v>1</v>
      </c>
      <c r="BL123" s="99" t="n">
        <v>1</v>
      </c>
      <c r="BM123" s="99" t="n">
        <v>1</v>
      </c>
      <c r="BN123" s="99" t="n">
        <v>1</v>
      </c>
      <c r="BO123" s="99" t="n">
        <v>1</v>
      </c>
      <c r="BP123" s="99" t="n">
        <v>1</v>
      </c>
      <c r="BQ123" s="99" t="n">
        <v>1</v>
      </c>
      <c r="BR123" s="99" t="n">
        <v>1</v>
      </c>
      <c r="BS123" s="99" t="n">
        <v>1</v>
      </c>
      <c r="BT123" s="99" t="n">
        <v>1</v>
      </c>
      <c r="BU123" s="99" t="n">
        <v>1</v>
      </c>
      <c r="BV123" s="99" t="n">
        <v>1</v>
      </c>
      <c r="BW123" s="99" t="n">
        <v>1</v>
      </c>
      <c r="BX123" s="99" t="n">
        <v>1</v>
      </c>
      <c r="BY123" s="99" t="n">
        <v>1</v>
      </c>
      <c r="BZ123" s="99" t="n">
        <v>1</v>
      </c>
      <c r="CA123" s="99" t="n">
        <v>1</v>
      </c>
      <c r="CB123" s="99" t="n">
        <v>1</v>
      </c>
      <c r="CC123" s="99" t="n">
        <v>1</v>
      </c>
      <c r="CD123" s="99" t="n">
        <v>1</v>
      </c>
      <c r="CE123" s="99" t="n">
        <v>1</v>
      </c>
      <c r="CF123" s="99" t="n">
        <v>1</v>
      </c>
      <c r="CG123" s="99" t="n">
        <v>1</v>
      </c>
      <c r="CH123" s="99" t="n">
        <v>1</v>
      </c>
      <c r="CI123" s="99" t="n">
        <v>1</v>
      </c>
      <c r="CJ123" s="99" t="n">
        <v>1</v>
      </c>
      <c r="CK123" s="99" t="n">
        <v>1</v>
      </c>
      <c r="CL123" s="99" t="n">
        <v>1</v>
      </c>
      <c r="CM123" s="99" t="n">
        <v>1</v>
      </c>
      <c r="CN123" s="99" t="n">
        <v>1</v>
      </c>
      <c r="CO123" s="99" t="n">
        <v>1</v>
      </c>
      <c r="CP123" s="99" t="n">
        <v>1</v>
      </c>
      <c r="CQ123" s="99" t="n">
        <v>1</v>
      </c>
      <c r="CR123" s="99" t="n">
        <v>1</v>
      </c>
      <c r="CS123" s="99" t="n">
        <v>1</v>
      </c>
      <c r="CT123" s="99" t="n">
        <v>1</v>
      </c>
      <c r="CU123" s="99" t="n">
        <v>1</v>
      </c>
      <c r="CV123" s="99" t="n">
        <v>1</v>
      </c>
      <c r="CW123" s="99" t="n">
        <v>1</v>
      </c>
      <c r="CX123" s="99" t="n">
        <v>1</v>
      </c>
      <c r="CY123" s="99" t="n">
        <v>1</v>
      </c>
      <c r="CZ123" s="99" t="n">
        <v>1</v>
      </c>
      <c r="DA123" s="99" t="n">
        <v>1</v>
      </c>
      <c r="DB123" s="99" t="n">
        <v>1</v>
      </c>
      <c r="DC123" s="99" t="n">
        <v>1</v>
      </c>
      <c r="DD123" s="99" t="n">
        <v>1</v>
      </c>
      <c r="DE123" s="99" t="n">
        <v>1</v>
      </c>
      <c r="DF123" s="99" t="n">
        <v>1</v>
      </c>
      <c r="DG123" s="99" t="n">
        <v>1</v>
      </c>
      <c r="DH123" s="99" t="n">
        <v>1</v>
      </c>
      <c r="DI123" s="99" t="n">
        <v>1</v>
      </c>
      <c r="DJ123" s="99" t="n">
        <v>1</v>
      </c>
      <c r="DK123" s="99" t="n">
        <v>1</v>
      </c>
      <c r="DL123" s="99" t="n">
        <v>1</v>
      </c>
      <c r="DM123" s="99" t="n">
        <v>1</v>
      </c>
      <c r="DN123" s="99" t="n">
        <v>1</v>
      </c>
      <c r="DO123" s="99" t="n">
        <v>1</v>
      </c>
      <c r="DP123" s="99" t="n">
        <v>1</v>
      </c>
      <c r="DQ123" s="99" t="n">
        <v>1</v>
      </c>
      <c r="DR123" s="99" t="n">
        <v>1</v>
      </c>
      <c r="DS123" s="99" t="n">
        <v>1</v>
      </c>
      <c r="DT123" s="99" t="n">
        <v>1</v>
      </c>
      <c r="DU123" s="99" t="n">
        <v>1</v>
      </c>
      <c r="DV123" s="99" t="n">
        <v>1</v>
      </c>
      <c r="DW123" s="99" t="n">
        <v>1</v>
      </c>
      <c r="DX123" s="99" t="n">
        <v>1</v>
      </c>
      <c r="DY123" s="99" t="n">
        <v>1</v>
      </c>
      <c r="DZ123" s="99" t="n">
        <v>1</v>
      </c>
      <c r="EA123" s="99" t="n">
        <v>1</v>
      </c>
      <c r="EB123" s="99" t="n">
        <v>1</v>
      </c>
      <c r="EC123" s="99" t="n">
        <v>1</v>
      </c>
      <c r="ED123" s="99" t="n">
        <v>1</v>
      </c>
      <c r="EE123" s="99" t="n">
        <v>1</v>
      </c>
      <c r="EF123" s="99" t="n">
        <v>1</v>
      </c>
      <c r="EG123" s="99" t="n">
        <v>1</v>
      </c>
      <c r="EH123" s="99" t="n">
        <v>1</v>
      </c>
      <c r="EI123" s="99" t="n">
        <v>1</v>
      </c>
      <c r="EJ123" s="99" t="n">
        <v>1</v>
      </c>
      <c r="EK123" s="99" t="n">
        <v>1</v>
      </c>
      <c r="EL123" s="99" t="n">
        <v>1</v>
      </c>
      <c r="EM123" s="99" t="n">
        <v>1</v>
      </c>
      <c r="EN123" s="99" t="n">
        <v>1</v>
      </c>
      <c r="EO123" s="99" t="n">
        <v>1</v>
      </c>
      <c r="EP123" s="99" t="n">
        <v>1</v>
      </c>
      <c r="EQ123" s="99" t="n">
        <v>1</v>
      </c>
      <c r="ER123" s="99" t="n">
        <v>1</v>
      </c>
      <c r="ES123" s="99" t="n">
        <v>1</v>
      </c>
      <c r="ET123" s="99" t="n">
        <v>1</v>
      </c>
      <c r="EU123" s="99" t="n">
        <v>1</v>
      </c>
      <c r="EV123" s="99" t="n">
        <v>1</v>
      </c>
      <c r="EW123" s="99" t="n">
        <v>1</v>
      </c>
      <c r="EX123" s="99" t="n">
        <v>1</v>
      </c>
      <c r="EY123" s="99" t="n">
        <v>1</v>
      </c>
      <c r="EZ123" s="99" t="n">
        <v>1</v>
      </c>
      <c r="FA123" s="99" t="n">
        <v>1</v>
      </c>
      <c r="FB123" s="99" t="n">
        <v>1</v>
      </c>
      <c r="FC123" s="99" t="n">
        <v>1</v>
      </c>
      <c r="FD123" s="99" t="n">
        <v>1</v>
      </c>
      <c r="FE123" s="99" t="n">
        <v>1</v>
      </c>
      <c r="FF123" s="99" t="n">
        <v>1</v>
      </c>
      <c r="FG123" s="99" t="n">
        <v>1</v>
      </c>
      <c r="FH123" s="99" t="n">
        <v>1</v>
      </c>
      <c r="FI123" s="99" t="n">
        <v>1</v>
      </c>
      <c r="FJ123" s="99" t="n">
        <v>1</v>
      </c>
      <c r="FK123" s="99" t="n">
        <v>1</v>
      </c>
      <c r="FL123" s="99" t="n">
        <v>1</v>
      </c>
      <c r="FM123" s="99" t="n">
        <v>1</v>
      </c>
      <c r="FN123" s="99" t="n">
        <v>1</v>
      </c>
      <c r="FO123" s="99" t="n">
        <v>1</v>
      </c>
      <c r="FP123" s="99" t="n">
        <v>1</v>
      </c>
      <c r="FQ123" s="99" t="n"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Q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3203125" defaultRowHeight="15" zeroHeight="false" outlineLevelRow="0" outlineLevelCol="0"/>
  <cols>
    <col collapsed="false" customWidth="true" hidden="false" outlineLevel="0" max="1" min="1" style="95" width="8.67"/>
    <col collapsed="false" customWidth="true" hidden="false" outlineLevel="0" max="173" min="2" style="1" width="12.66"/>
  </cols>
  <sheetData>
    <row r="1" s="95" customFormat="true" ht="15" hidden="false" customHeight="true" outlineLevel="0" collapsed="false">
      <c r="A1" s="96" t="s">
        <v>2277</v>
      </c>
      <c r="B1" s="96" t="n">
        <v>2020</v>
      </c>
      <c r="C1" s="96" t="n">
        <v>2021</v>
      </c>
      <c r="D1" s="96" t="n">
        <v>2022</v>
      </c>
      <c r="E1" s="96" t="n">
        <v>2023</v>
      </c>
      <c r="F1" s="96" t="n">
        <v>2024</v>
      </c>
      <c r="G1" s="96" t="n">
        <v>2025</v>
      </c>
      <c r="H1" s="96" t="n">
        <v>2026</v>
      </c>
      <c r="I1" s="96" t="n">
        <v>2027</v>
      </c>
      <c r="J1" s="96" t="n">
        <v>2028</v>
      </c>
      <c r="K1" s="96" t="n">
        <v>2029</v>
      </c>
      <c r="L1" s="96" t="n">
        <v>2030</v>
      </c>
      <c r="M1" s="96" t="n">
        <v>2031</v>
      </c>
      <c r="N1" s="96" t="n">
        <v>2032</v>
      </c>
      <c r="O1" s="96" t="n">
        <v>2033</v>
      </c>
      <c r="P1" s="96" t="n">
        <v>2034</v>
      </c>
      <c r="Q1" s="96" t="n">
        <v>2035</v>
      </c>
      <c r="R1" s="96" t="n">
        <v>2036</v>
      </c>
      <c r="S1" s="96" t="n">
        <v>2037</v>
      </c>
      <c r="T1" s="96" t="n">
        <v>2038</v>
      </c>
      <c r="U1" s="96" t="n">
        <v>2039</v>
      </c>
      <c r="V1" s="96" t="n">
        <v>2040</v>
      </c>
      <c r="W1" s="96" t="n">
        <v>2041</v>
      </c>
      <c r="X1" s="96" t="n">
        <v>2042</v>
      </c>
      <c r="Y1" s="96" t="n">
        <v>2043</v>
      </c>
      <c r="Z1" s="96" t="n">
        <v>2044</v>
      </c>
      <c r="AA1" s="96" t="n">
        <v>2045</v>
      </c>
      <c r="AB1" s="96" t="n">
        <v>2046</v>
      </c>
      <c r="AC1" s="96" t="n">
        <v>2047</v>
      </c>
      <c r="AD1" s="96" t="n">
        <v>2048</v>
      </c>
      <c r="AE1" s="96" t="n">
        <v>2049</v>
      </c>
      <c r="AF1" s="96" t="n">
        <v>2050</v>
      </c>
      <c r="AG1" s="96" t="n">
        <v>2051</v>
      </c>
      <c r="AH1" s="96" t="n">
        <v>2052</v>
      </c>
      <c r="AI1" s="96" t="n">
        <v>2053</v>
      </c>
      <c r="AJ1" s="96" t="n">
        <v>2054</v>
      </c>
      <c r="AK1" s="96" t="n">
        <v>2055</v>
      </c>
      <c r="AL1" s="96" t="n">
        <v>2056</v>
      </c>
      <c r="AM1" s="96" t="n">
        <v>2057</v>
      </c>
      <c r="AN1" s="96" t="n">
        <v>2058</v>
      </c>
      <c r="AO1" s="96" t="n">
        <v>2059</v>
      </c>
      <c r="AP1" s="96" t="n">
        <v>2060</v>
      </c>
      <c r="AQ1" s="96" t="n">
        <v>2061</v>
      </c>
      <c r="AR1" s="96" t="n">
        <v>2062</v>
      </c>
      <c r="AS1" s="96" t="n">
        <v>2063</v>
      </c>
      <c r="AT1" s="96" t="n">
        <v>2064</v>
      </c>
      <c r="AU1" s="96" t="n">
        <v>2065</v>
      </c>
      <c r="AV1" s="96" t="n">
        <v>2066</v>
      </c>
      <c r="AW1" s="96" t="n">
        <v>2067</v>
      </c>
      <c r="AX1" s="96" t="n">
        <v>2068</v>
      </c>
      <c r="AY1" s="96" t="n">
        <v>2069</v>
      </c>
      <c r="AZ1" s="96" t="n">
        <v>2070</v>
      </c>
      <c r="BA1" s="96" t="n">
        <v>2071</v>
      </c>
      <c r="BB1" s="96" t="n">
        <v>2072</v>
      </c>
      <c r="BC1" s="96" t="n">
        <v>2073</v>
      </c>
      <c r="BD1" s="96" t="n">
        <v>2074</v>
      </c>
      <c r="BE1" s="96" t="n">
        <v>2075</v>
      </c>
      <c r="BF1" s="96" t="n">
        <v>2076</v>
      </c>
      <c r="BG1" s="96" t="n">
        <v>2077</v>
      </c>
      <c r="BH1" s="96" t="n">
        <v>2078</v>
      </c>
      <c r="BI1" s="96" t="n">
        <v>2079</v>
      </c>
      <c r="BJ1" s="96" t="n">
        <v>2080</v>
      </c>
      <c r="BK1" s="96" t="n">
        <v>2081</v>
      </c>
      <c r="BL1" s="96" t="n">
        <v>2082</v>
      </c>
      <c r="BM1" s="96" t="n">
        <v>2083</v>
      </c>
      <c r="BN1" s="96" t="n">
        <v>2084</v>
      </c>
      <c r="BO1" s="96" t="n">
        <v>2085</v>
      </c>
      <c r="BP1" s="96" t="n">
        <v>2086</v>
      </c>
      <c r="BQ1" s="96" t="n">
        <v>2087</v>
      </c>
      <c r="BR1" s="96" t="n">
        <v>2088</v>
      </c>
      <c r="BS1" s="96" t="n">
        <v>2089</v>
      </c>
      <c r="BT1" s="96" t="n">
        <v>2090</v>
      </c>
      <c r="BU1" s="96" t="n">
        <v>2091</v>
      </c>
      <c r="BV1" s="96" t="n">
        <v>2092</v>
      </c>
      <c r="BW1" s="96" t="n">
        <v>2093</v>
      </c>
      <c r="BX1" s="96" t="n">
        <v>2094</v>
      </c>
      <c r="BY1" s="96" t="n">
        <v>2095</v>
      </c>
      <c r="BZ1" s="96" t="n">
        <v>2096</v>
      </c>
      <c r="CA1" s="96" t="n">
        <v>2097</v>
      </c>
      <c r="CB1" s="96" t="n">
        <v>2098</v>
      </c>
      <c r="CC1" s="96" t="n">
        <v>2099</v>
      </c>
      <c r="CD1" s="96" t="n">
        <v>2100</v>
      </c>
      <c r="CE1" s="96" t="n">
        <v>2101</v>
      </c>
      <c r="CF1" s="96" t="n">
        <v>2102</v>
      </c>
      <c r="CG1" s="96" t="n">
        <v>2103</v>
      </c>
      <c r="CH1" s="96" t="n">
        <v>2104</v>
      </c>
      <c r="CI1" s="96" t="n">
        <v>2105</v>
      </c>
      <c r="CJ1" s="96" t="n">
        <v>2106</v>
      </c>
      <c r="CK1" s="96" t="n">
        <v>2107</v>
      </c>
      <c r="CL1" s="96" t="n">
        <v>2108</v>
      </c>
      <c r="CM1" s="96" t="n">
        <v>2109</v>
      </c>
      <c r="CN1" s="96" t="n">
        <v>2110</v>
      </c>
      <c r="CO1" s="96" t="n">
        <v>2111</v>
      </c>
      <c r="CP1" s="96" t="n">
        <v>2112</v>
      </c>
      <c r="CQ1" s="96" t="n">
        <v>2113</v>
      </c>
      <c r="CR1" s="96" t="n">
        <v>2114</v>
      </c>
      <c r="CS1" s="96" t="n">
        <v>2115</v>
      </c>
      <c r="CT1" s="96" t="n">
        <v>2116</v>
      </c>
      <c r="CU1" s="96" t="n">
        <v>2117</v>
      </c>
      <c r="CV1" s="96" t="n">
        <v>2118</v>
      </c>
      <c r="CW1" s="96" t="n">
        <v>2119</v>
      </c>
      <c r="CX1" s="96" t="n">
        <v>2120</v>
      </c>
      <c r="CY1" s="96" t="n">
        <v>2121</v>
      </c>
      <c r="CZ1" s="96" t="n">
        <v>2122</v>
      </c>
      <c r="DA1" s="96" t="n">
        <v>2123</v>
      </c>
      <c r="DB1" s="96" t="n">
        <v>2124</v>
      </c>
      <c r="DC1" s="96" t="n">
        <v>2125</v>
      </c>
      <c r="DD1" s="96" t="n">
        <v>2126</v>
      </c>
      <c r="DE1" s="96" t="n">
        <v>2127</v>
      </c>
      <c r="DF1" s="96" t="n">
        <v>2128</v>
      </c>
      <c r="DG1" s="96" t="n">
        <v>2129</v>
      </c>
      <c r="DH1" s="96" t="n">
        <v>2130</v>
      </c>
      <c r="DI1" s="96" t="n">
        <v>2131</v>
      </c>
      <c r="DJ1" s="96" t="n">
        <v>2132</v>
      </c>
      <c r="DK1" s="96" t="n">
        <v>2133</v>
      </c>
      <c r="DL1" s="96" t="n">
        <v>2134</v>
      </c>
      <c r="DM1" s="96" t="n">
        <v>2135</v>
      </c>
      <c r="DN1" s="96" t="n">
        <v>2136</v>
      </c>
      <c r="DO1" s="96" t="n">
        <v>2137</v>
      </c>
      <c r="DP1" s="96" t="n">
        <v>2138</v>
      </c>
      <c r="DQ1" s="96" t="n">
        <v>2139</v>
      </c>
      <c r="DR1" s="96" t="n">
        <v>2140</v>
      </c>
      <c r="DS1" s="96" t="n">
        <v>2141</v>
      </c>
      <c r="DT1" s="96" t="n">
        <v>2142</v>
      </c>
      <c r="DU1" s="96" t="n">
        <v>2143</v>
      </c>
      <c r="DV1" s="96" t="n">
        <v>2144</v>
      </c>
      <c r="DW1" s="96" t="n">
        <v>2145</v>
      </c>
      <c r="DX1" s="96" t="n">
        <v>2146</v>
      </c>
      <c r="DY1" s="96" t="n">
        <v>2147</v>
      </c>
      <c r="DZ1" s="96" t="n">
        <v>2148</v>
      </c>
      <c r="EA1" s="96" t="n">
        <v>2149</v>
      </c>
      <c r="EB1" s="96" t="n">
        <v>2150</v>
      </c>
      <c r="EC1" s="96" t="n">
        <v>2151</v>
      </c>
      <c r="ED1" s="96" t="n">
        <v>2152</v>
      </c>
      <c r="EE1" s="96" t="n">
        <v>2153</v>
      </c>
      <c r="EF1" s="96" t="n">
        <v>2154</v>
      </c>
      <c r="EG1" s="96" t="n">
        <v>2155</v>
      </c>
      <c r="EH1" s="96" t="n">
        <v>2156</v>
      </c>
      <c r="EI1" s="96" t="n">
        <v>2157</v>
      </c>
      <c r="EJ1" s="96" t="n">
        <v>2158</v>
      </c>
      <c r="EK1" s="96" t="n">
        <v>2159</v>
      </c>
      <c r="EL1" s="96" t="n">
        <v>2160</v>
      </c>
      <c r="EM1" s="96" t="n">
        <v>2161</v>
      </c>
      <c r="EN1" s="96" t="n">
        <v>2162</v>
      </c>
      <c r="EO1" s="96" t="n">
        <v>2163</v>
      </c>
      <c r="EP1" s="96" t="n">
        <v>2164</v>
      </c>
      <c r="EQ1" s="96" t="n">
        <v>2165</v>
      </c>
      <c r="ER1" s="96" t="n">
        <v>2166</v>
      </c>
      <c r="ES1" s="96" t="n">
        <v>2167</v>
      </c>
      <c r="ET1" s="96" t="n">
        <v>2168</v>
      </c>
      <c r="EU1" s="96" t="n">
        <v>2169</v>
      </c>
      <c r="EV1" s="96" t="n">
        <v>2170</v>
      </c>
      <c r="EW1" s="96" t="n">
        <v>2171</v>
      </c>
      <c r="EX1" s="96" t="n">
        <v>2172</v>
      </c>
      <c r="EY1" s="96" t="n">
        <v>2173</v>
      </c>
      <c r="EZ1" s="96" t="n">
        <v>2174</v>
      </c>
      <c r="FA1" s="96" t="n">
        <v>2175</v>
      </c>
      <c r="FB1" s="96" t="n">
        <v>2176</v>
      </c>
      <c r="FC1" s="96" t="n">
        <v>2177</v>
      </c>
      <c r="FD1" s="96" t="n">
        <v>2178</v>
      </c>
      <c r="FE1" s="96" t="n">
        <v>2179</v>
      </c>
      <c r="FF1" s="96" t="n">
        <v>2180</v>
      </c>
      <c r="FG1" s="96" t="n">
        <v>2181</v>
      </c>
      <c r="FH1" s="96" t="n">
        <v>2182</v>
      </c>
      <c r="FI1" s="96" t="n">
        <v>2183</v>
      </c>
      <c r="FJ1" s="96" t="n">
        <v>2184</v>
      </c>
      <c r="FK1" s="96" t="n">
        <v>2185</v>
      </c>
      <c r="FL1" s="96" t="n">
        <v>2186</v>
      </c>
      <c r="FM1" s="96" t="n">
        <v>2187</v>
      </c>
      <c r="FN1" s="96" t="n">
        <v>2188</v>
      </c>
      <c r="FO1" s="96" t="n">
        <v>2189</v>
      </c>
      <c r="FP1" s="96" t="n">
        <v>2190</v>
      </c>
      <c r="FQ1" s="96" t="n">
        <v>2191</v>
      </c>
    </row>
    <row r="2" customFormat="false" ht="15" hidden="false" customHeight="true" outlineLevel="0" collapsed="false">
      <c r="A2" s="97" t="n">
        <v>0</v>
      </c>
      <c r="B2" s="98" t="n">
        <v>0.0024249269505553</v>
      </c>
      <c r="C2" s="98" t="n">
        <v>0.00234190312084626</v>
      </c>
      <c r="D2" s="98" t="n">
        <v>0.00226132257317502</v>
      </c>
      <c r="E2" s="98" t="n">
        <v>0.00218315153283422</v>
      </c>
      <c r="F2" s="98" t="n">
        <v>0.00210735256519989</v>
      </c>
      <c r="G2" s="98" t="n">
        <v>0.00203388511394076</v>
      </c>
      <c r="H2" s="98" t="n">
        <v>0.00196270598948289</v>
      </c>
      <c r="I2" s="98" t="n">
        <v>0.00189376981129297</v>
      </c>
      <c r="J2" s="98" t="n">
        <v>0.00182702940739388</v>
      </c>
      <c r="K2" s="98" t="n">
        <v>0.00176243617436123</v>
      </c>
      <c r="L2" s="98" t="n">
        <v>0.00169994040088561</v>
      </c>
      <c r="M2" s="98" t="n">
        <v>0.00163949155780652</v>
      </c>
      <c r="N2" s="98" t="n">
        <v>0.00158103855736025</v>
      </c>
      <c r="O2" s="98" t="n">
        <v>0.00152452998420405</v>
      </c>
      <c r="P2" s="98" t="n">
        <v>0.00146991430061871</v>
      </c>
      <c r="Q2" s="98" t="n">
        <v>0.00141714002812632</v>
      </c>
      <c r="R2" s="98" t="n">
        <v>0.00136615590760103</v>
      </c>
      <c r="S2" s="98" t="n">
        <v>0.00131691103980614</v>
      </c>
      <c r="T2" s="98" t="n">
        <v>0.00126935500814118</v>
      </c>
      <c r="U2" s="98" t="n">
        <v>0.00122343798525182</v>
      </c>
      <c r="V2" s="98" t="n">
        <v>0.00117911082502431</v>
      </c>
      <c r="W2" s="98" t="n">
        <v>0.00113632514136663</v>
      </c>
      <c r="X2" s="98" t="n">
        <v>0.00109503337506411</v>
      </c>
      <c r="Y2" s="98" t="n">
        <v>0.00105518884989309</v>
      </c>
      <c r="Z2" s="98" t="n">
        <v>0.00101674581907474</v>
      </c>
      <c r="AA2" s="98" t="n">
        <v>0.000979659503061892</v>
      </c>
      <c r="AB2" s="98" t="n">
        <v>0.000943886119563975</v>
      </c>
      <c r="AC2" s="98" t="n">
        <v>0.00090938290663678</v>
      </c>
      <c r="AD2" s="98" t="n">
        <v>0.000876108139591381</v>
      </c>
      <c r="AE2" s="98" t="n">
        <v>0.00084402114240778</v>
      </c>
      <c r="AF2" s="98" t="n">
        <v>0.000813082294275791</v>
      </c>
      <c r="AG2" s="98" t="n">
        <v>0.000783253031831022</v>
      </c>
      <c r="AH2" s="98" t="n">
        <v>0.000754495847598347</v>
      </c>
      <c r="AI2" s="98" t="n">
        <v>0.000726774285107035</v>
      </c>
      <c r="AJ2" s="98" t="n">
        <v>0.000700052931100537</v>
      </c>
      <c r="AK2" s="98" t="n">
        <v>0.000674297405217295</v>
      </c>
      <c r="AL2" s="98" t="n">
        <v>0.000649474347488743</v>
      </c>
      <c r="AM2" s="98" t="n">
        <v>0.000625551403960922</v>
      </c>
      <c r="AN2" s="98" t="n">
        <v>0.000602497210717812</v>
      </c>
      <c r="AO2" s="98" t="n">
        <v>0.000580281376556968</v>
      </c>
      <c r="AP2" s="98" t="n">
        <v>0.000558874464539394</v>
      </c>
      <c r="AQ2" s="98" t="n">
        <v>0.000538247972615147</v>
      </c>
      <c r="AR2" s="98" t="n">
        <v>0.000518374313503656</v>
      </c>
      <c r="AS2" s="98" t="n">
        <v>0.00049922679398684</v>
      </c>
      <c r="AT2" s="98" t="n">
        <v>0.000480779593759362</v>
      </c>
      <c r="AU2" s="98" t="n">
        <v>0.000463007743959909</v>
      </c>
      <c r="AV2" s="98" t="n">
        <v>0.000445887105496978</v>
      </c>
      <c r="AW2" s="98" t="n">
        <v>0.000429394347266299</v>
      </c>
      <c r="AX2" s="98" t="n">
        <v>0.000413506924348717</v>
      </c>
      <c r="AY2" s="98" t="n">
        <v>0.000398203056262148</v>
      </c>
      <c r="AZ2" s="98" t="n">
        <v>0.000383461705336652</v>
      </c>
      <c r="BA2" s="98" t="n">
        <v>0.000369262555269811</v>
      </c>
      <c r="BB2" s="98" t="n">
        <v>0.000355585989911367</v>
      </c>
      <c r="BC2" s="98" t="n">
        <v>0.000342413072322967</v>
      </c>
      <c r="BD2" s="98" t="n">
        <v>0.000329725524146785</v>
      </c>
      <c r="BE2" s="98" t="n">
        <v>0.000317505705317522</v>
      </c>
      <c r="BF2" s="98" t="n">
        <v>0.000305736594140793</v>
      </c>
      <c r="BG2" s="98" t="n">
        <v>0.000294401767762076</v>
      </c>
      <c r="BH2" s="98" t="n">
        <v>0.000283485383043791</v>
      </c>
      <c r="BI2" s="98" t="n">
        <v>0.000272972157862039</v>
      </c>
      <c r="BJ2" s="98" t="n">
        <v>0.000262847352837548</v>
      </c>
      <c r="BK2" s="98" t="n">
        <v>0.000253096753506044</v>
      </c>
      <c r="BL2" s="98" t="n">
        <v>0.000243706652935383</v>
      </c>
      <c r="BM2" s="98" t="n">
        <v>0.00023466383479176</v>
      </c>
      <c r="BN2" s="98" t="n">
        <v>0.000225955556856672</v>
      </c>
      <c r="BO2" s="98" t="n">
        <v>0.000217569534994966</v>
      </c>
      <c r="BP2" s="98" t="n">
        <v>0.000209493927571303</v>
      </c>
      <c r="BQ2" s="98" t="n">
        <v>0.000201717320312045</v>
      </c>
      <c r="BR2" s="98" t="n">
        <v>0.000194228711609124</v>
      </c>
      <c r="BS2" s="98" t="n">
        <v>0.000187017498259556</v>
      </c>
      <c r="BT2" s="98" t="n">
        <v>0.000180073461635621</v>
      </c>
      <c r="BU2" s="98" t="n">
        <v>0.000173386754277916</v>
      </c>
      <c r="BV2" s="98" t="n">
        <v>0.000166947886905078</v>
      </c>
      <c r="BW2" s="98" t="n">
        <v>0.000160747715830856</v>
      </c>
      <c r="BX2" s="98" t="n">
        <v>0.000154777430782072</v>
      </c>
      <c r="BY2" s="98" t="n">
        <v>0.000149028543106833</v>
      </c>
      <c r="BZ2" s="98" t="n">
        <v>0.000143492874366435</v>
      </c>
      <c r="CA2" s="98" t="n">
        <v>0.000138162545299303</v>
      </c>
      <c r="CB2" s="98" t="n">
        <v>0.000133029965150522</v>
      </c>
      <c r="CC2" s="98" t="n">
        <v>0.000128087821354983</v>
      </c>
      <c r="CD2" s="98" t="n">
        <v>0.000123329069567357</v>
      </c>
      <c r="CE2" s="98" t="n">
        <v>0.00011874692402758</v>
      </c>
      <c r="CF2" s="98" t="n">
        <v>0.000114334848253295</v>
      </c>
      <c r="CG2" s="98" t="n">
        <v>0.000110086546050603</v>
      </c>
      <c r="CH2" s="98" t="n">
        <v>0.000105995952832449</v>
      </c>
      <c r="CI2" s="98" t="n">
        <v>0.000102057227237107</v>
      </c>
      <c r="CJ2" s="98" t="n">
        <v>9.82647430364247E-005</v>
      </c>
      <c r="CK2" s="98" t="n">
        <v>9.46130813268553E-005</v>
      </c>
      <c r="CL2" s="98" t="n">
        <v>9.10970229918151E-005</v>
      </c>
      <c r="CM2" s="98" t="n">
        <v>8.77115414297247E-005</v>
      </c>
      <c r="CN2" s="98" t="n">
        <v>8.44517955373991E-005</v>
      </c>
      <c r="CO2" s="98" t="n">
        <v>8.1313122941129E-005</v>
      </c>
      <c r="CP2" s="98" t="n">
        <v>7.82910334683473E-005</v>
      </c>
      <c r="CQ2" s="98" t="n">
        <v>7.53812028507772E-005</v>
      </c>
      <c r="CR2" s="98" t="n">
        <v>7.25794666514013E-005</v>
      </c>
      <c r="CS2" s="98" t="n">
        <v>6.98818144095892E-005</v>
      </c>
      <c r="CT2" s="98" t="n">
        <v>6.72843839949477E-005</v>
      </c>
      <c r="CU2" s="98" t="n">
        <v>6.47834561638971E-005</v>
      </c>
      <c r="CV2" s="98" t="n">
        <v>6.23754493126461E-005</v>
      </c>
      <c r="CW2" s="98" t="n">
        <v>6.00569144185714E-005</v>
      </c>
      <c r="CX2" s="98" t="n">
        <v>5.7824530164341E-005</v>
      </c>
      <c r="CY2" s="98" t="n">
        <v>5.56750982386722E-005</v>
      </c>
      <c r="CZ2" s="98" t="n">
        <v>5.36055388070666E-005</v>
      </c>
      <c r="DA2" s="98" t="n">
        <v>5.16128861471898E-005</v>
      </c>
      <c r="DB2" s="98" t="n">
        <v>4.96942844420145E-005</v>
      </c>
      <c r="DC2" s="98" t="n">
        <v>4.78469837273954E-005</v>
      </c>
      <c r="DD2" s="98" t="n">
        <v>4.60683359857494E-005</v>
      </c>
      <c r="DE2" s="98" t="n">
        <v>4.43557913832882E-005</v>
      </c>
      <c r="DF2" s="98" t="n">
        <v>4.2706894644251E-005</v>
      </c>
      <c r="DG2" s="98" t="n">
        <v>4.11192815574779E-005</v>
      </c>
      <c r="DH2" s="98" t="n">
        <v>3.9590675611545E-005</v>
      </c>
      <c r="DI2" s="98" t="n">
        <v>3.81188847519143E-005</v>
      </c>
      <c r="DJ2" s="98" t="n">
        <v>3.67017982579876E-005</v>
      </c>
      <c r="DK2" s="98" t="n">
        <v>3.53373837346238E-005</v>
      </c>
      <c r="DL2" s="98" t="n">
        <v>3.40236842132358E-005</v>
      </c>
      <c r="DM2" s="98" t="n">
        <v>3.27588153606895E-005</v>
      </c>
      <c r="DN2" s="98" t="n">
        <v>3.15409627895669E-005</v>
      </c>
      <c r="DO2" s="98" t="n">
        <v>3.03683794683485E-005</v>
      </c>
      <c r="DP2" s="98" t="n">
        <v>2.92393832264093E-005</v>
      </c>
      <c r="DQ2" s="98" t="n">
        <v>2.8152354351052E-005</v>
      </c>
      <c r="DR2" s="98" t="n">
        <v>2.71057332731362E-005</v>
      </c>
      <c r="DS2" s="98" t="n">
        <v>2.60980183379722E-005</v>
      </c>
      <c r="DT2" s="98" t="n">
        <v>2.51277636583724E-005</v>
      </c>
      <c r="DU2" s="98" t="n">
        <v>2.41935770471935E-005</v>
      </c>
      <c r="DV2" s="98" t="n">
        <v>2.32941180260404E-005</v>
      </c>
      <c r="DW2" s="98" t="n">
        <v>2.24280959076895E-005</v>
      </c>
      <c r="DX2" s="98" t="n">
        <v>2.15942679485659E-005</v>
      </c>
      <c r="DY2" s="98" t="n">
        <v>2.0791437571277E-005</v>
      </c>
      <c r="DZ2" s="98" t="n">
        <v>2.00184526504277E-005</v>
      </c>
      <c r="EA2" s="98" t="n">
        <v>1.92742038644944E-005</v>
      </c>
      <c r="EB2" s="98" t="n">
        <v>1.85576231064299E-005</v>
      </c>
      <c r="EC2" s="98" t="n">
        <v>1.7867681954109E-005</v>
      </c>
      <c r="ED2" s="98" t="n">
        <v>1.72033901979507E-005</v>
      </c>
      <c r="EE2" s="98" t="n">
        <v>1.65637944216091E-005</v>
      </c>
      <c r="EF2" s="98" t="n">
        <v>1.59479766366211E-005</v>
      </c>
      <c r="EG2" s="98" t="n">
        <v>1.53550529664592E-005</v>
      </c>
      <c r="EH2" s="98" t="n">
        <v>1.47841723805442E-005</v>
      </c>
      <c r="EI2" s="98" t="n">
        <v>1.42345154741097E-005</v>
      </c>
      <c r="EJ2" s="98" t="n">
        <v>1.37052932941417E-005</v>
      </c>
      <c r="EK2" s="98" t="n">
        <v>1.31957462079502E-005</v>
      </c>
      <c r="EL2" s="98" t="n">
        <v>1.27051428144842E-005</v>
      </c>
      <c r="EM2" s="98" t="n">
        <v>1.22327788956156E-005</v>
      </c>
      <c r="EN2" s="98" t="n">
        <v>1.17779764067238E-005</v>
      </c>
      <c r="EO2" s="98" t="n">
        <v>1.13400825039189E-005</v>
      </c>
      <c r="EP2" s="98" t="n">
        <v>1.09184686083452E-005</v>
      </c>
      <c r="EQ2" s="98" t="n">
        <v>1.05125295040143E-005</v>
      </c>
      <c r="ER2" s="98" t="n">
        <v>1.01216824709427E-005</v>
      </c>
      <c r="ES2" s="98" t="n">
        <v>9.74536644826607E-006</v>
      </c>
      <c r="ET2" s="98" t="n">
        <v>9.38304123010436E-006</v>
      </c>
      <c r="EU2" s="98" t="n">
        <v>9.03418669018219E-006</v>
      </c>
      <c r="EV2" s="98" t="n">
        <v>8.69830203631405E-006</v>
      </c>
      <c r="EW2" s="98" t="n">
        <v>8.37490509153493E-006</v>
      </c>
      <c r="EX2" s="98" t="n">
        <v>8.06353160254236E-006</v>
      </c>
      <c r="EY2" s="98" t="n">
        <v>7.76373457334056E-006</v>
      </c>
      <c r="EZ2" s="98" t="n">
        <v>7.47508362430871E-006</v>
      </c>
      <c r="FA2" s="98" t="n">
        <v>7.1971643743618E-006</v>
      </c>
      <c r="FB2" s="98" t="n">
        <v>6.92957784675929E-006</v>
      </c>
      <c r="FC2" s="98" t="n">
        <v>6.67193989611903E-006</v>
      </c>
      <c r="FD2" s="98" t="n">
        <v>6.42388065752453E-006</v>
      </c>
      <c r="FE2" s="98" t="n">
        <v>6.18504401550535E-006</v>
      </c>
      <c r="FF2" s="98" t="n">
        <v>5.9550870934455E-006</v>
      </c>
      <c r="FG2" s="98" t="n">
        <v>5.73367976119954E-006</v>
      </c>
      <c r="FH2" s="98" t="n">
        <v>5.52050416102734E-006</v>
      </c>
      <c r="FI2" s="98" t="n">
        <v>5.31525425229162E-006</v>
      </c>
      <c r="FJ2" s="98" t="n">
        <v>5.11763537136556E-006</v>
      </c>
      <c r="FK2" s="98" t="n">
        <v>4.92736380908188E-006</v>
      </c>
      <c r="FL2" s="98" t="n">
        <v>4.7441664037251E-006</v>
      </c>
      <c r="FM2" s="98" t="n">
        <v>4.56778014867876E-006</v>
      </c>
      <c r="FN2" s="98" t="n">
        <v>4.39795181494951E-006</v>
      </c>
      <c r="FO2" s="98" t="n">
        <v>4.23443758801323E-006</v>
      </c>
      <c r="FP2" s="98" t="n">
        <v>4.07700271742861E-006</v>
      </c>
      <c r="FQ2" s="98" t="n">
        <v>3.92542118032857E-006</v>
      </c>
    </row>
    <row r="3" customFormat="false" ht="15" hidden="false" customHeight="true" outlineLevel="0" collapsed="false">
      <c r="A3" s="97" t="n">
        <v>1</v>
      </c>
      <c r="B3" s="98" t="n">
        <v>0.000200001822604157</v>
      </c>
      <c r="C3" s="98" t="n">
        <v>0.000193011564398327</v>
      </c>
      <c r="D3" s="98" t="n">
        <v>0.000186264118068991</v>
      </c>
      <c r="E3" s="98" t="n">
        <v>0.00017975118635416</v>
      </c>
      <c r="F3" s="98" t="n">
        <v>0.000173464742978524</v>
      </c>
      <c r="G3" s="98" t="n">
        <v>0.000167397024969151</v>
      </c>
      <c r="H3" s="98" t="n">
        <v>0.000161540525075665</v>
      </c>
      <c r="I3" s="98" t="n">
        <v>0.000155887984305769</v>
      </c>
      <c r="J3" s="98" t="n">
        <v>0.00015043238458734</v>
      </c>
      <c r="K3" s="98" t="n">
        <v>0.000145166941563524</v>
      </c>
      <c r="L3" s="98" t="n">
        <v>0.00014008509752772</v>
      </c>
      <c r="M3" s="98" t="n">
        <v>0.000135180514503119</v>
      </c>
      <c r="N3" s="98" t="n">
        <v>0.000130447067473005</v>
      </c>
      <c r="O3" s="98" t="n">
        <v>0.000125878837761606</v>
      </c>
      <c r="P3" s="98" t="n">
        <v>0.000121470106572152</v>
      </c>
      <c r="Q3" s="98" t="n">
        <v>0.000117215348678923</v>
      </c>
      <c r="R3" s="98" t="n">
        <v>0.000113109226278607</v>
      </c>
      <c r="S3" s="98" t="n">
        <v>0.000109146582997766</v>
      </c>
      <c r="T3" s="98" t="n">
        <v>0.000105322438058719</v>
      </c>
      <c r="U3" s="98" t="n">
        <v>0.000101631980600758</v>
      </c>
      <c r="V3" s="98" t="n">
        <v>9.80705641581148E-005</v>
      </c>
      <c r="W3" s="98" t="n">
        <v>9.46337012908138E-005</v>
      </c>
      <c r="X3" s="98" t="n">
        <v>9.13170583685119E-005</v>
      </c>
      <c r="Y3" s="98" t="n">
        <v>8.81164505035503E-005</v>
      </c>
      <c r="Z3" s="98" t="n">
        <v>8.50278366325563E-005</v>
      </c>
      <c r="AA3" s="98" t="n">
        <v>8.20473147429279E-005</v>
      </c>
      <c r="AB3" s="98" t="n">
        <v>7.9171117242649E-005</v>
      </c>
      <c r="AC3" s="98" t="n">
        <v>7.6395606468882E-005</v>
      </c>
      <c r="AD3" s="98" t="n">
        <v>7.37172703351163E-005</v>
      </c>
      <c r="AE3" s="98" t="n">
        <v>7.11327181113219E-005</v>
      </c>
      <c r="AF3" s="98" t="n">
        <v>6.86386763353308E-005</v>
      </c>
      <c r="AG3" s="98" t="n">
        <v>6.62319848534487E-005</v>
      </c>
      <c r="AH3" s="98" t="n">
        <v>6.39095929839684E-005</v>
      </c>
      <c r="AI3" s="98" t="n">
        <v>6.16685558045838E-005</v>
      </c>
      <c r="AJ3" s="98" t="n">
        <v>5.95060305571549E-005</v>
      </c>
      <c r="AK3" s="98" t="n">
        <v>5.74192731686019E-005</v>
      </c>
      <c r="AL3" s="98" t="n">
        <v>5.54056348841536E-005</v>
      </c>
      <c r="AM3" s="98" t="n">
        <v>5.34625590103977E-005</v>
      </c>
      <c r="AN3" s="98" t="n">
        <v>5.15875777642449E-005</v>
      </c>
      <c r="AO3" s="98" t="n">
        <v>4.97783092252568E-005</v>
      </c>
      <c r="AP3" s="98" t="n">
        <v>4.8032454388669E-005</v>
      </c>
      <c r="AQ3" s="98" t="n">
        <v>4.6347794315782E-005</v>
      </c>
      <c r="AR3" s="98" t="n">
        <v>4.47221873789427E-005</v>
      </c>
      <c r="AS3" s="98" t="n">
        <v>4.31535665981198E-005</v>
      </c>
      <c r="AT3" s="98" t="n">
        <v>4.16399370661846E-005</v>
      </c>
      <c r="AU3" s="98" t="n">
        <v>4.01793734617906E-005</v>
      </c>
      <c r="AV3" s="98" t="n">
        <v>3.87700176437411E-005</v>
      </c>
      <c r="AW3" s="98" t="n">
        <v>3.74100763285146E-005</v>
      </c>
      <c r="AX3" s="98" t="n">
        <v>3.60978188446159E-005</v>
      </c>
      <c r="AY3" s="98" t="n">
        <v>3.48315749638672E-005</v>
      </c>
      <c r="AZ3" s="98" t="n">
        <v>3.36097328057505E-005</v>
      </c>
      <c r="BA3" s="98" t="n">
        <v>3.24307368134713E-005</v>
      </c>
      <c r="BB3" s="98" t="n">
        <v>3.12930857987448E-005</v>
      </c>
      <c r="BC3" s="98" t="n">
        <v>3.01953310526404E-005</v>
      </c>
      <c r="BD3" s="98" t="n">
        <v>2.91360745224845E-005</v>
      </c>
      <c r="BE3" s="98" t="n">
        <v>2.81139670492703E-005</v>
      </c>
      <c r="BF3" s="98" t="n">
        <v>2.71277066674625E-005</v>
      </c>
      <c r="BG3" s="98" t="n">
        <v>2.61760369613118E-005</v>
      </c>
      <c r="BH3" s="98" t="n">
        <v>2.52577454789016E-005</v>
      </c>
      <c r="BI3" s="98" t="n">
        <v>2.43716622005952E-005</v>
      </c>
      <c r="BJ3" s="98" t="n">
        <v>2.35166580594415E-005</v>
      </c>
      <c r="BK3" s="98" t="n">
        <v>2.26916435137614E-005</v>
      </c>
      <c r="BL3" s="98" t="n">
        <v>2.18955671682508E-005</v>
      </c>
      <c r="BM3" s="98" t="n">
        <v>2.1127414442601E-005</v>
      </c>
      <c r="BN3" s="98" t="n">
        <v>2.03862062871929E-005</v>
      </c>
      <c r="BO3" s="98" t="n">
        <v>1.96709979419785E-005</v>
      </c>
      <c r="BP3" s="98" t="n">
        <v>1.89808777388834E-005</v>
      </c>
      <c r="BQ3" s="98" t="n">
        <v>1.83149659462867E-005</v>
      </c>
      <c r="BR3" s="98" t="n">
        <v>1.76724136525808E-005</v>
      </c>
      <c r="BS3" s="98" t="n">
        <v>1.70524016893658E-005</v>
      </c>
      <c r="BT3" s="98" t="n">
        <v>1.6454139591171E-005</v>
      </c>
      <c r="BU3" s="98" t="n">
        <v>1.58768645923679E-005</v>
      </c>
      <c r="BV3" s="98" t="n">
        <v>1.53198406580568E-005</v>
      </c>
      <c r="BW3" s="98" t="n">
        <v>1.47823575492589E-005</v>
      </c>
      <c r="BX3" s="98" t="n">
        <v>1.42637299200832E-005</v>
      </c>
      <c r="BY3" s="98" t="n">
        <v>1.37632964472001E-005</v>
      </c>
      <c r="BZ3" s="98" t="n">
        <v>1.3280418988626E-005</v>
      </c>
      <c r="CA3" s="98" t="n">
        <v>1.2814481772816E-005</v>
      </c>
      <c r="CB3" s="98" t="n">
        <v>1.23648906151797E-005</v>
      </c>
      <c r="CC3" s="98" t="n">
        <v>1.19310721622412E-005</v>
      </c>
      <c r="CD3" s="98" t="n">
        <v>1.1512473162556E-005</v>
      </c>
      <c r="CE3" s="98" t="n">
        <v>1.11085597626071E-005</v>
      </c>
      <c r="CF3" s="98" t="n">
        <v>1.07188168272376E-005</v>
      </c>
      <c r="CG3" s="98" t="n">
        <v>1.03427472843976E-005</v>
      </c>
      <c r="CH3" s="98" t="n">
        <v>9.97987149198298E-006</v>
      </c>
      <c r="CI3" s="98" t="n">
        <v>9.62972662743589E-006</v>
      </c>
      <c r="CJ3" s="98" t="n">
        <v>9.29186609821553E-006</v>
      </c>
      <c r="CK3" s="98" t="n">
        <v>8.96585897347535E-006</v>
      </c>
      <c r="CL3" s="98" t="n">
        <v>8.65128943505766E-006</v>
      </c>
      <c r="CM3" s="98" t="n">
        <v>8.34775624769524E-006</v>
      </c>
      <c r="CN3" s="98" t="n">
        <v>8.05487224819768E-006</v>
      </c>
      <c r="CO3" s="98" t="n">
        <v>7.77226385217933E-006</v>
      </c>
      <c r="CP3" s="98" t="n">
        <v>7.49957057799566E-006</v>
      </c>
      <c r="CQ3" s="98" t="n">
        <v>7.23644458744399E-006</v>
      </c>
      <c r="CR3" s="98" t="n">
        <v>6.98255024267347E-006</v>
      </c>
      <c r="CS3" s="98" t="n">
        <v>6.73756367852718E-006</v>
      </c>
      <c r="CT3" s="98" t="n">
        <v>6.50117238953918E-006</v>
      </c>
      <c r="CU3" s="98" t="n">
        <v>6.27307483191952E-006</v>
      </c>
      <c r="CV3" s="98" t="n">
        <v>6.05298003908406E-006</v>
      </c>
      <c r="CW3" s="98" t="n">
        <v>5.84060725095092E-006</v>
      </c>
      <c r="CX3" s="98" t="n">
        <v>5.63568555589367E-006</v>
      </c>
      <c r="CY3" s="98" t="n">
        <v>5.43795354523979E-006</v>
      </c>
      <c r="CZ3" s="98" t="n">
        <v>5.24715898042594E-006</v>
      </c>
      <c r="DA3" s="98" t="n">
        <v>5.06305847125521E-006</v>
      </c>
      <c r="DB3" s="98" t="n">
        <v>4.88541716547886E-006</v>
      </c>
      <c r="DC3" s="98" t="n">
        <v>4.71400844959113E-006</v>
      </c>
      <c r="DD3" s="98" t="n">
        <v>4.54861365961623E-006</v>
      </c>
      <c r="DE3" s="98" t="n">
        <v>4.3890218025533E-006</v>
      </c>
      <c r="DF3" s="98" t="n">
        <v>4.23502928736941E-006</v>
      </c>
      <c r="DG3" s="98" t="n">
        <v>4.08643966487432E-006</v>
      </c>
      <c r="DH3" s="98" t="n">
        <v>3.94306337814232E-006</v>
      </c>
      <c r="DI3" s="98" t="n">
        <v>3.80471751970646E-006</v>
      </c>
      <c r="DJ3" s="98" t="n">
        <v>3.67122559929989E-006</v>
      </c>
      <c r="DK3" s="98" t="n">
        <v>3.54241731814753E-006</v>
      </c>
      <c r="DL3" s="98" t="n">
        <v>3.41812835191746E-006</v>
      </c>
      <c r="DM3" s="98" t="n">
        <v>3.29820014122184E-006</v>
      </c>
      <c r="DN3" s="98" t="n">
        <v>3.18247968966734E-006</v>
      </c>
      <c r="DO3" s="98" t="n">
        <v>3.07081936812281E-006</v>
      </c>
      <c r="DP3" s="98" t="n">
        <v>2.96307672686957E-006</v>
      </c>
      <c r="DQ3" s="98" t="n">
        <v>2.85911431363584E-006</v>
      </c>
      <c r="DR3" s="98" t="n">
        <v>2.75879949895863E-006</v>
      </c>
      <c r="DS3" s="98" t="n">
        <v>2.6620043058756E-006</v>
      </c>
      <c r="DT3" s="98" t="n">
        <v>2.5686052477214E-006</v>
      </c>
      <c r="DU3" s="98" t="n">
        <v>2.47848317014299E-006</v>
      </c>
      <c r="DV3" s="98" t="n">
        <v>2.39152309933211E-006</v>
      </c>
      <c r="DW3" s="98" t="n">
        <v>2.30761409492075E-006</v>
      </c>
      <c r="DX3" s="98" t="n">
        <v>2.22664910898285E-006</v>
      </c>
      <c r="DY3" s="98" t="n">
        <v>2.14852484947681E-006</v>
      </c>
      <c r="DZ3" s="98" t="n">
        <v>2.07314164801797E-006</v>
      </c>
      <c r="EA3" s="98" t="n">
        <v>2.00040333320217E-006</v>
      </c>
      <c r="EB3" s="98" t="n">
        <v>1.93021710770402E-006</v>
      </c>
      <c r="EC3" s="98" t="n">
        <v>1.86249342992717E-006</v>
      </c>
      <c r="ED3" s="98" t="n">
        <v>1.79714589998437E-006</v>
      </c>
      <c r="EE3" s="98" t="n">
        <v>1.73409114923029E-006</v>
      </c>
      <c r="EF3" s="98" t="n">
        <v>1.67324873390218E-006</v>
      </c>
      <c r="EG3" s="98" t="n">
        <v>1.61454103275727E-006</v>
      </c>
      <c r="EH3" s="98" t="n">
        <v>1.55789314770782E-006</v>
      </c>
      <c r="EI3" s="98" t="n">
        <v>1.50323280878606E-006</v>
      </c>
      <c r="EJ3" s="98" t="n">
        <v>1.45049028132949E-006</v>
      </c>
      <c r="EK3" s="98" t="n">
        <v>1.39959827738512E-006</v>
      </c>
      <c r="EL3" s="98" t="n">
        <v>1.35049187000025E-006</v>
      </c>
      <c r="EM3" s="98" t="n">
        <v>1.30310840995573E-006</v>
      </c>
      <c r="EN3" s="98" t="n">
        <v>1.25738744638504E-006</v>
      </c>
      <c r="EO3" s="98" t="n">
        <v>1.21327064905863E-006</v>
      </c>
      <c r="EP3" s="98" t="n">
        <v>1.17070173455414E-006</v>
      </c>
      <c r="EQ3" s="98" t="n">
        <v>1.12962639386982E-006</v>
      </c>
      <c r="ER3" s="98" t="n">
        <v>1.08999222381279E-006</v>
      </c>
      <c r="ES3" s="98" t="n">
        <v>1.05174865960844E-006</v>
      </c>
      <c r="ET3" s="98" t="n">
        <v>1.01484691050757E-006</v>
      </c>
      <c r="EU3" s="98" t="n">
        <v>9.7923989772486E-007</v>
      </c>
      <c r="EV3" s="98" t="n">
        <v>9.44882194375829E-007</v>
      </c>
      <c r="EW3" s="98" t="n">
        <v>9.11729967079111E-007</v>
      </c>
      <c r="EX3" s="98" t="n">
        <v>8.79740920667338E-007</v>
      </c>
      <c r="EY3" s="98" t="n">
        <v>8.48874243675191E-007</v>
      </c>
      <c r="EZ3" s="98" t="n">
        <v>8.19090556936075E-007</v>
      </c>
      <c r="FA3" s="98" t="n">
        <v>7.90351862511862E-007</v>
      </c>
      <c r="FB3" s="98" t="n">
        <v>7.62621495842275E-007</v>
      </c>
      <c r="FC3" s="98" t="n">
        <v>7.35864078893478E-007</v>
      </c>
      <c r="FD3" s="98" t="n">
        <v>7.10045474527909E-007</v>
      </c>
      <c r="FE3" s="98" t="n">
        <v>6.85132743649675E-007</v>
      </c>
      <c r="FF3" s="98" t="n">
        <v>6.61094102905047E-007</v>
      </c>
      <c r="FG3" s="98" t="n">
        <v>6.37898883715238E-007</v>
      </c>
      <c r="FH3" s="98" t="n">
        <v>6.15517494084727E-007</v>
      </c>
      <c r="FI3" s="98" t="n">
        <v>5.93921379632434E-007</v>
      </c>
      <c r="FJ3" s="98" t="n">
        <v>5.73082988397644E-007</v>
      </c>
      <c r="FK3" s="98" t="n">
        <v>5.52975734868788E-007</v>
      </c>
      <c r="FL3" s="98" t="n">
        <v>5.33573966232659E-007</v>
      </c>
      <c r="FM3" s="98" t="n">
        <v>5.14852929733856E-007</v>
      </c>
      <c r="FN3" s="98" t="n">
        <v>4.96788741366494E-007</v>
      </c>
      <c r="FO3" s="98" t="n">
        <v>4.79358354898984E-007</v>
      </c>
      <c r="FP3" s="98" t="n">
        <v>4.62539532675166E-007</v>
      </c>
      <c r="FQ3" s="98" t="n">
        <v>4.46310817192597E-007</v>
      </c>
    </row>
    <row r="4" customFormat="false" ht="15" hidden="false" customHeight="true" outlineLevel="0" collapsed="false">
      <c r="A4" s="97" t="n">
        <v>2</v>
      </c>
      <c r="B4" s="98" t="n">
        <v>0.000103559876786785</v>
      </c>
      <c r="C4" s="98" t="n">
        <v>9.96570166396094E-005</v>
      </c>
      <c r="D4" s="98" t="n">
        <v>9.59066534889086E-005</v>
      </c>
      <c r="E4" s="98" t="n">
        <v>9.23023298646797E-005</v>
      </c>
      <c r="F4" s="98" t="n">
        <v>8.88379065887568E-005</v>
      </c>
      <c r="G4" s="98" t="n">
        <v>8.55075432972807E-005</v>
      </c>
      <c r="H4" s="98" t="n">
        <v>8.23056804398759E-005</v>
      </c>
      <c r="I4" s="98" t="n">
        <v>7.92270226254166E-005</v>
      </c>
      <c r="J4" s="98" t="n">
        <v>7.62665231953674E-005</v>
      </c>
      <c r="K4" s="98" t="n">
        <v>7.34193699194474E-005</v>
      </c>
      <c r="L4" s="98" t="n">
        <v>7.06809717163637E-005</v>
      </c>
      <c r="M4" s="98" t="n">
        <v>6.80469463130162E-005</v>
      </c>
      <c r="N4" s="98" t="n">
        <v>6.55131087632377E-005</v>
      </c>
      <c r="O4" s="98" t="n">
        <v>6.30754607549022E-005</v>
      </c>
      <c r="P4" s="98" t="n">
        <v>6.07301806396787E-005</v>
      </c>
      <c r="Q4" s="98" t="n">
        <v>5.84736141276965E-005</v>
      </c>
      <c r="R4" s="98" t="n">
        <v>5.63022655931666E-005</v>
      </c>
      <c r="S4" s="98" t="n">
        <v>5.42127899419986E-005</v>
      </c>
      <c r="T4" s="98" t="n">
        <v>5.22019849983346E-005</v>
      </c>
      <c r="U4" s="98" t="n">
        <v>5.02667843684801E-005</v>
      </c>
      <c r="V4" s="98" t="n">
        <v>4.84042507459259E-005</v>
      </c>
      <c r="W4" s="98" t="n">
        <v>4.66115696253766E-005</v>
      </c>
      <c r="X4" s="98" t="n">
        <v>4.4886043392367E-005</v>
      </c>
      <c r="Y4" s="98" t="n">
        <v>4.32250857638206E-005</v>
      </c>
      <c r="Z4" s="98" t="n">
        <v>4.16262165517933E-005</v>
      </c>
      <c r="AA4" s="98" t="n">
        <v>4.00870567277556E-005</v>
      </c>
      <c r="AB4" s="98" t="n">
        <v>3.86053237665385E-005</v>
      </c>
      <c r="AC4" s="98" t="n">
        <v>3.71788272494067E-005</v>
      </c>
      <c r="AD4" s="98" t="n">
        <v>3.58054647091599E-005</v>
      </c>
      <c r="AE4" s="98" t="n">
        <v>3.44832177002763E-005</v>
      </c>
      <c r="AF4" s="98" t="n">
        <v>3.32101480794433E-005</v>
      </c>
      <c r="AG4" s="98" t="n">
        <v>3.19843944814879E-005</v>
      </c>
      <c r="AH4" s="98" t="n">
        <v>3.08041689792704E-005</v>
      </c>
      <c r="AI4" s="98" t="n">
        <v>2.96677539145529E-005</v>
      </c>
      <c r="AJ4" s="98" t="n">
        <v>2.85734988899611E-005</v>
      </c>
      <c r="AK4" s="98" t="n">
        <v>2.7519817910604E-005</v>
      </c>
      <c r="AL4" s="98" t="n">
        <v>2.65051866676913E-005</v>
      </c>
      <c r="AM4" s="98" t="n">
        <v>2.55281399547114E-005</v>
      </c>
      <c r="AN4" s="98" t="n">
        <v>2.45872692072879E-005</v>
      </c>
      <c r="AO4" s="98" t="n">
        <v>2.36812201616088E-005</v>
      </c>
      <c r="AP4" s="98" t="n">
        <v>2.28086906226555E-005</v>
      </c>
      <c r="AQ4" s="98" t="n">
        <v>2.19684283362387E-005</v>
      </c>
      <c r="AR4" s="98" t="n">
        <v>2.11592289597329E-005</v>
      </c>
      <c r="AS4" s="98" t="n">
        <v>2.03799341252919E-005</v>
      </c>
      <c r="AT4" s="98" t="n">
        <v>1.96294295911059E-005</v>
      </c>
      <c r="AU4" s="98" t="n">
        <v>1.89066434743701E-005</v>
      </c>
      <c r="AV4" s="98" t="n">
        <v>1.8210544563968E-005</v>
      </c>
      <c r="AW4" s="98" t="n">
        <v>1.75401407068732E-005</v>
      </c>
      <c r="AX4" s="98" t="n">
        <v>1.68944772646062E-005</v>
      </c>
      <c r="AY4" s="98" t="n">
        <v>1.62726356366383E-005</v>
      </c>
      <c r="AZ4" s="98" t="n">
        <v>1.5673731848187E-005</v>
      </c>
      <c r="BA4" s="98" t="n">
        <v>1.50969151959668E-005</v>
      </c>
      <c r="BB4" s="98" t="n">
        <v>1.45413669537797E-005</v>
      </c>
      <c r="BC4" s="98" t="n">
        <v>1.4006299130398E-005</v>
      </c>
      <c r="BD4" s="98" t="n">
        <v>1.3490953280404E-005</v>
      </c>
      <c r="BE4" s="98" t="n">
        <v>1.29945993637692E-005</v>
      </c>
      <c r="BF4" s="98" t="n">
        <v>1.2516534652729E-005</v>
      </c>
      <c r="BG4" s="98" t="n">
        <v>1.20560826833982E-005</v>
      </c>
      <c r="BH4" s="98" t="n">
        <v>1.16125922497989E-005</v>
      </c>
      <c r="BI4" s="98" t="n">
        <v>1.11854364388542E-005</v>
      </c>
      <c r="BJ4" s="98" t="n">
        <v>1.07740117040178E-005</v>
      </c>
      <c r="BK4" s="98" t="n">
        <v>1.03777369767633E-005</v>
      </c>
      <c r="BL4" s="98" t="n">
        <v>9.99605281248872E-006</v>
      </c>
      <c r="BM4" s="98" t="n">
        <v>9.62842057128377E-006</v>
      </c>
      <c r="BN4" s="98" t="n">
        <v>9.27432163033704E-006</v>
      </c>
      <c r="BO4" s="98" t="n">
        <v>8.93325662842948E-006</v>
      </c>
      <c r="BP4" s="98" t="n">
        <v>8.60474473851625E-006</v>
      </c>
      <c r="BQ4" s="98" t="n">
        <v>8.28832297072868E-006</v>
      </c>
      <c r="BR4" s="98" t="n">
        <v>7.98354550068936E-006</v>
      </c>
      <c r="BS4" s="98" t="n">
        <v>7.68998302536073E-006</v>
      </c>
      <c r="BT4" s="98" t="n">
        <v>7.40722214287448E-006</v>
      </c>
      <c r="BU4" s="98" t="n">
        <v>7.13486475689695E-006</v>
      </c>
      <c r="BV4" s="98" t="n">
        <v>6.87252750386502E-006</v>
      </c>
      <c r="BW4" s="98" t="n">
        <v>6.61984120187142E-006</v>
      </c>
      <c r="BX4" s="98" t="n">
        <v>6.37645032108836E-006</v>
      </c>
      <c r="BY4" s="98" t="n">
        <v>6.14201247439716E-006</v>
      </c>
      <c r="BZ4" s="98" t="n">
        <v>5.91619792711384E-006</v>
      </c>
      <c r="CA4" s="98" t="n">
        <v>5.69868912569937E-006</v>
      </c>
      <c r="CB4" s="98" t="n">
        <v>5.48918024456668E-006</v>
      </c>
      <c r="CC4" s="98" t="n">
        <v>5.2873767493189E-006</v>
      </c>
      <c r="CD4" s="98" t="n">
        <v>5.09299497730709E-006</v>
      </c>
      <c r="CE4" s="98" t="n">
        <v>4.90576173395318E-006</v>
      </c>
      <c r="CF4" s="98" t="n">
        <v>4.72541390372783E-006</v>
      </c>
      <c r="CG4" s="98" t="n">
        <v>4.55169807644928E-006</v>
      </c>
      <c r="CH4" s="98" t="n">
        <v>4.38437018690507E-006</v>
      </c>
      <c r="CI4" s="98" t="n">
        <v>4.22319516935055E-006</v>
      </c>
      <c r="CJ4" s="98" t="n">
        <v>4.06794662322074E-006</v>
      </c>
      <c r="CK4" s="98" t="n">
        <v>3.918406492609E-006</v>
      </c>
      <c r="CL4" s="98" t="n">
        <v>3.77436475751392E-006</v>
      </c>
      <c r="CM4" s="98" t="n">
        <v>3.63561913641064E-006</v>
      </c>
      <c r="CN4" s="98" t="n">
        <v>3.50197480003534E-006</v>
      </c>
      <c r="CO4" s="98" t="n">
        <v>3.37324409571682E-006</v>
      </c>
      <c r="CP4" s="98" t="n">
        <v>3.24924628247736E-006</v>
      </c>
      <c r="CQ4" s="98" t="n">
        <v>3.12980727523726E-006</v>
      </c>
      <c r="CR4" s="98" t="n">
        <v>3.01475939945561E-006</v>
      </c>
      <c r="CS4" s="98" t="n">
        <v>2.90394115398662E-006</v>
      </c>
      <c r="CT4" s="98" t="n">
        <v>2.79719698337289E-006</v>
      </c>
      <c r="CU4" s="98" t="n">
        <v>2.69437705846531E-006</v>
      </c>
      <c r="CV4" s="98" t="n">
        <v>2.59533706503667E-006</v>
      </c>
      <c r="CW4" s="98" t="n">
        <v>2.49993800038872E-006</v>
      </c>
      <c r="CX4" s="98" t="n">
        <v>2.40804597739786E-006</v>
      </c>
      <c r="CY4" s="98" t="n">
        <v>2.31953203599922E-006</v>
      </c>
      <c r="CZ4" s="98" t="n">
        <v>2.23427196144321E-006</v>
      </c>
      <c r="DA4" s="98" t="n">
        <v>2.15214610932435E-006</v>
      </c>
      <c r="DB4" s="98" t="n">
        <v>2.07303923738245E-006</v>
      </c>
      <c r="DC4" s="98" t="n">
        <v>1.99684034285497E-006</v>
      </c>
      <c r="DD4" s="98" t="n">
        <v>1.92344250693477E-006</v>
      </c>
      <c r="DE4" s="98" t="n">
        <v>1.85274274355773E-006</v>
      </c>
      <c r="DF4" s="98" t="n">
        <v>1.78464185518479E-006</v>
      </c>
      <c r="DG4" s="98" t="n">
        <v>1.71904429302483E-006</v>
      </c>
      <c r="DH4" s="98" t="n">
        <v>1.65585802258672E-006</v>
      </c>
      <c r="DI4" s="98" t="n">
        <v>1.5949943943383E-006</v>
      </c>
      <c r="DJ4" s="98" t="n">
        <v>1.53636801913937E-006</v>
      </c>
      <c r="DK4" s="98" t="n">
        <v>1.47989664822656E-006</v>
      </c>
      <c r="DL4" s="98" t="n">
        <v>1.42550105763917E-006</v>
      </c>
      <c r="DM4" s="98" t="n">
        <v>1.37310493653065E-006</v>
      </c>
      <c r="DN4" s="98" t="n">
        <v>1.32263478069827E-006</v>
      </c>
      <c r="DO4" s="98" t="n">
        <v>1.27401978855524E-006</v>
      </c>
      <c r="DP4" s="98" t="n">
        <v>1.22719176187669E-006</v>
      </c>
      <c r="DQ4" s="98" t="n">
        <v>1.1820850104316E-006</v>
      </c>
      <c r="DR4" s="98" t="n">
        <v>1.1386362591681E-006</v>
      </c>
      <c r="DS4" s="98" t="n">
        <v>1.0967845596177E-006</v>
      </c>
      <c r="DT4" s="98" t="n">
        <v>1.05647120418606E-006</v>
      </c>
      <c r="DU4" s="98" t="n">
        <v>1.01763964388546E-006</v>
      </c>
      <c r="DV4" s="98" t="n">
        <v>9.80235408842844E-007</v>
      </c>
      <c r="DW4" s="98" t="n">
        <v>9.44206031583406E-007</v>
      </c>
      <c r="DX4" s="98" t="n">
        <v>9.09500973977906E-007</v>
      </c>
      <c r="DY4" s="98" t="n">
        <v>8.76071555633295E-007</v>
      </c>
      <c r="DZ4" s="98" t="n">
        <v>8.4387088583604E-007</v>
      </c>
      <c r="EA4" s="98" t="n">
        <v>8.1285379793794E-007</v>
      </c>
      <c r="EB4" s="98" t="n">
        <v>7.8297678562933E-007</v>
      </c>
      <c r="EC4" s="98" t="n">
        <v>7.54197941876811E-007</v>
      </c>
      <c r="ED4" s="98" t="n">
        <v>7.26476900525519E-007</v>
      </c>
      <c r="EE4" s="98" t="n">
        <v>6.99774779122642E-007</v>
      </c>
      <c r="EF4" s="98" t="n">
        <v>6.74054124738532E-007</v>
      </c>
      <c r="EG4" s="98" t="n">
        <v>6.49278861009073E-007</v>
      </c>
      <c r="EH4" s="98" t="n">
        <v>6.25414238064614E-007</v>
      </c>
      <c r="EI4" s="98" t="n">
        <v>6.02426783347099E-007</v>
      </c>
      <c r="EJ4" s="98" t="n">
        <v>5.80284254647623E-007</v>
      </c>
      <c r="EK4" s="98" t="n">
        <v>5.58955594920363E-007</v>
      </c>
      <c r="EL4" s="98" t="n">
        <v>5.38410889094898E-007</v>
      </c>
      <c r="EM4" s="98" t="n">
        <v>5.18621321554669E-007</v>
      </c>
      <c r="EN4" s="98" t="n">
        <v>4.99559135724859E-007</v>
      </c>
      <c r="EO4" s="98" t="n">
        <v>4.811975957697E-007</v>
      </c>
      <c r="EP4" s="98" t="n">
        <v>4.63510948067736E-007</v>
      </c>
      <c r="EQ4" s="98" t="n">
        <v>4.46474386239792E-007</v>
      </c>
      <c r="ER4" s="98" t="n">
        <v>4.30064015288778E-007</v>
      </c>
      <c r="ES4" s="98" t="n">
        <v>4.14256818959125E-007</v>
      </c>
      <c r="ET4" s="98" t="n">
        <v>3.99030626541119E-007</v>
      </c>
      <c r="EU4" s="98" t="n">
        <v>3.84364082672839E-007</v>
      </c>
      <c r="EV4" s="98" t="n">
        <v>3.70236616697994E-007</v>
      </c>
      <c r="EW4" s="98" t="n">
        <v>3.56628414466265E-007</v>
      </c>
      <c r="EX4" s="98" t="n">
        <v>3.43520389578522E-007</v>
      </c>
      <c r="EY4" s="98" t="n">
        <v>3.3089415774068E-007</v>
      </c>
      <c r="EZ4" s="98" t="n">
        <v>3.18732010118339E-007</v>
      </c>
      <c r="FA4" s="98" t="n">
        <v>3.07016888689837E-007</v>
      </c>
      <c r="FB4" s="98" t="n">
        <v>2.95732362820544E-007</v>
      </c>
      <c r="FC4" s="98" t="n">
        <v>2.84862605615111E-007</v>
      </c>
      <c r="FD4" s="98" t="n">
        <v>2.74392371713006E-007</v>
      </c>
      <c r="FE4" s="98" t="n">
        <v>2.64306976416329E-007</v>
      </c>
      <c r="FF4" s="98" t="n">
        <v>2.54592274706589E-007</v>
      </c>
      <c r="FG4" s="98" t="n">
        <v>2.45234641371717E-007</v>
      </c>
      <c r="FH4" s="98" t="n">
        <v>2.36220952243293E-007</v>
      </c>
      <c r="FI4" s="98" t="n">
        <v>2.2753856532276E-007</v>
      </c>
      <c r="FJ4" s="98" t="n">
        <v>2.19175303461938E-007</v>
      </c>
      <c r="FK4" s="98" t="n">
        <v>2.11119436821505E-007</v>
      </c>
      <c r="FL4" s="98" t="n">
        <v>2.03359667105829E-007</v>
      </c>
      <c r="FM4" s="98" t="n">
        <v>1.95885110909622E-007</v>
      </c>
      <c r="FN4" s="98" t="n">
        <v>1.8868528528504E-007</v>
      </c>
      <c r="FO4" s="98" t="n">
        <v>1.8175009208754E-007</v>
      </c>
      <c r="FP4" s="98" t="n">
        <v>1.75069804764227E-007</v>
      </c>
      <c r="FQ4" s="98" t="n">
        <v>1.68635054031974E-007</v>
      </c>
    </row>
    <row r="5" customFormat="false" ht="15" hidden="false" customHeight="true" outlineLevel="0" collapsed="false">
      <c r="A5" s="97" t="n">
        <v>3</v>
      </c>
      <c r="B5" s="98" t="n">
        <v>7.99850373007782E-005</v>
      </c>
      <c r="C5" s="98" t="n">
        <v>7.70253938602306E-005</v>
      </c>
      <c r="D5" s="98" t="n">
        <v>7.41746725848591E-005</v>
      </c>
      <c r="E5" s="98" t="n">
        <v>7.14289200264284E-005</v>
      </c>
      <c r="F5" s="98" t="n">
        <v>6.87843210699368E-005</v>
      </c>
      <c r="G5" s="98" t="n">
        <v>6.62371945819862E-005</v>
      </c>
      <c r="H5" s="98" t="n">
        <v>6.37839891483027E-005</v>
      </c>
      <c r="I5" s="98" t="n">
        <v>6.14212789034063E-005</v>
      </c>
      <c r="J5" s="98" t="n">
        <v>5.91457594558698E-005</v>
      </c>
      <c r="K5" s="98" t="n">
        <v>5.69542439098347E-005</v>
      </c>
      <c r="L5" s="98" t="n">
        <v>5.48436589853374E-005</v>
      </c>
      <c r="M5" s="98" t="n">
        <v>5.28110412385541E-005</v>
      </c>
      <c r="N5" s="98" t="n">
        <v>5.08535333801907E-005</v>
      </c>
      <c r="O5" s="98" t="n">
        <v>4.89683806954577E-005</v>
      </c>
      <c r="P5" s="98" t="n">
        <v>4.71529275622995E-005</v>
      </c>
      <c r="Q5" s="98" t="n">
        <v>4.5404614068989E-005</v>
      </c>
      <c r="R5" s="98" t="n">
        <v>4.3720972729977E-005</v>
      </c>
      <c r="S5" s="98" t="n">
        <v>4.20996252983308E-005</v>
      </c>
      <c r="T5" s="98" t="n">
        <v>4.0538279673763E-005</v>
      </c>
      <c r="U5" s="98" t="n">
        <v>3.90347269051405E-005</v>
      </c>
      <c r="V5" s="98" t="n">
        <v>3.7586838285697E-005</v>
      </c>
      <c r="W5" s="98" t="n">
        <v>3.61925625387283E-005</v>
      </c>
      <c r="X5" s="98" t="n">
        <v>3.48499230927724E-005</v>
      </c>
      <c r="Y5" s="98" t="n">
        <v>3.35570154439413E-005</v>
      </c>
      <c r="Z5" s="98" t="n">
        <v>3.23120046035186E-005</v>
      </c>
      <c r="AA5" s="98" t="n">
        <v>3.111312262849E-005</v>
      </c>
      <c r="AB5" s="98" t="n">
        <v>2.995866623412E-005</v>
      </c>
      <c r="AC5" s="98" t="n">
        <v>2.88469944849101E-005</v>
      </c>
      <c r="AD5" s="98" t="n">
        <v>2.77765265632723E-005</v>
      </c>
      <c r="AE5" s="98" t="n">
        <v>2.67457396130322E-005</v>
      </c>
      <c r="AF5" s="98" t="n">
        <v>2.5753166655984E-005</v>
      </c>
      <c r="AG5" s="98" t="n">
        <v>2.4797394579501E-005</v>
      </c>
      <c r="AH5" s="98" t="n">
        <v>2.38770621929785E-005</v>
      </c>
      <c r="AI5" s="98" t="n">
        <v>2.29908583511129E-005</v>
      </c>
      <c r="AJ5" s="98" t="n">
        <v>2.21375201420182E-005</v>
      </c>
      <c r="AK5" s="98" t="n">
        <v>2.13158311390682E-005</v>
      </c>
      <c r="AL5" s="98" t="n">
        <v>2.05246197120257E-005</v>
      </c>
      <c r="AM5" s="98" t="n">
        <v>1.97627573994552E-005</v>
      </c>
      <c r="AN5" s="98" t="n">
        <v>1.90291573365364E-005</v>
      </c>
      <c r="AO5" s="98" t="n">
        <v>1.83227727393875E-005</v>
      </c>
      <c r="AP5" s="98" t="n">
        <v>1.76425954426795E-005</v>
      </c>
      <c r="AQ5" s="98" t="n">
        <v>1.69876544886538E-005</v>
      </c>
      <c r="AR5" s="98" t="n">
        <v>1.63570147675429E-005</v>
      </c>
      <c r="AS5" s="98" t="n">
        <v>1.57497757051761E-005</v>
      </c>
      <c r="AT5" s="98" t="n">
        <v>1.51650699984351E-005</v>
      </c>
      <c r="AU5" s="98" t="n">
        <v>1.46020623955634E-005</v>
      </c>
      <c r="AV5" s="98" t="n">
        <v>1.40599485203286E-005</v>
      </c>
      <c r="AW5" s="98" t="n">
        <v>1.35379537390401E-005</v>
      </c>
      <c r="AX5" s="98" t="n">
        <v>1.30353320672016E-005</v>
      </c>
      <c r="AY5" s="98" t="n">
        <v>1.25513651172415E-005</v>
      </c>
      <c r="AZ5" s="98" t="n">
        <v>1.20853610829919E-005</v>
      </c>
      <c r="BA5" s="98" t="n">
        <v>1.1636653761582E-005</v>
      </c>
      <c r="BB5" s="98" t="n">
        <v>1.12046016109701E-005</v>
      </c>
      <c r="BC5" s="98" t="n">
        <v>1.07885868411151E-005</v>
      </c>
      <c r="BD5" s="98" t="n">
        <v>1.03880145388979E-005</v>
      </c>
      <c r="BE5" s="98" t="n">
        <v>1.0002311824131E-005</v>
      </c>
      <c r="BF5" s="98" t="n">
        <v>9.63092703776258E-006</v>
      </c>
      <c r="BG5" s="98" t="n">
        <v>9.27332895761523E-006</v>
      </c>
      <c r="BH5" s="98" t="n">
        <v>8.92900604476665E-006</v>
      </c>
      <c r="BI5" s="98" t="n">
        <v>8.59746571646447E-006</v>
      </c>
      <c r="BJ5" s="98" t="n">
        <v>8.27823364579761E-006</v>
      </c>
      <c r="BK5" s="98" t="n">
        <v>7.97085308723577E-006</v>
      </c>
      <c r="BL5" s="98" t="n">
        <v>7.67488422670493E-006</v>
      </c>
      <c r="BM5" s="98" t="n">
        <v>7.38990355564351E-006</v>
      </c>
      <c r="BN5" s="98" t="n">
        <v>7.11550326792931E-006</v>
      </c>
      <c r="BO5" s="98" t="n">
        <v>6.85129067934387E-006</v>
      </c>
      <c r="BP5" s="98" t="n">
        <v>6.59688766746491E-006</v>
      </c>
      <c r="BQ5" s="98" t="n">
        <v>6.35193013343027E-006</v>
      </c>
      <c r="BR5" s="98" t="n">
        <v>6.11606748235349E-006</v>
      </c>
      <c r="BS5" s="98" t="n">
        <v>5.88896212405654E-006</v>
      </c>
      <c r="BT5" s="98" t="n">
        <v>5.67028899056687E-006</v>
      </c>
      <c r="BU5" s="98" t="n">
        <v>5.45973507337649E-006</v>
      </c>
      <c r="BV5" s="98" t="n">
        <v>5.25699897591103E-006</v>
      </c>
      <c r="BW5" s="98" t="n">
        <v>5.0617904840955E-006</v>
      </c>
      <c r="BX5" s="98" t="n">
        <v>4.87383015146392E-006</v>
      </c>
      <c r="BY5" s="98" t="n">
        <v>4.69284890047828E-006</v>
      </c>
      <c r="BZ5" s="98" t="n">
        <v>4.51858763816926E-006</v>
      </c>
      <c r="CA5" s="98" t="n">
        <v>4.35079688598794E-006</v>
      </c>
      <c r="CB5" s="98" t="n">
        <v>4.18923642353519E-006</v>
      </c>
      <c r="CC5" s="98" t="n">
        <v>4.03367494539175E-006</v>
      </c>
      <c r="CD5" s="98" t="n">
        <v>3.88388973027176E-006</v>
      </c>
      <c r="CE5" s="98" t="n">
        <v>3.73966632316591E-006</v>
      </c>
      <c r="CF5" s="98" t="n">
        <v>3.60079822858683E-006</v>
      </c>
      <c r="CG5" s="98" t="n">
        <v>3.46708661513873E-006</v>
      </c>
      <c r="CH5" s="98" t="n">
        <v>3.33834003174438E-006</v>
      </c>
      <c r="CI5" s="98" t="n">
        <v>3.21437413364212E-006</v>
      </c>
      <c r="CJ5" s="98" t="n">
        <v>3.09501141881885E-006</v>
      </c>
      <c r="CK5" s="98" t="n">
        <v>2.98008097399105E-006</v>
      </c>
      <c r="CL5" s="98" t="n">
        <v>2.86941823068876E-006</v>
      </c>
      <c r="CM5" s="98" t="n">
        <v>2.76286472933318E-006</v>
      </c>
      <c r="CN5" s="98" t="n">
        <v>2.66026789264018E-006</v>
      </c>
      <c r="CO5" s="98" t="n">
        <v>2.5614808077945E-006</v>
      </c>
      <c r="CP5" s="98" t="n">
        <v>2.46636201572947E-006</v>
      </c>
      <c r="CQ5" s="98" t="n">
        <v>2.37477530928842E-006</v>
      </c>
      <c r="CR5" s="98" t="n">
        <v>2.28658953749239E-006</v>
      </c>
      <c r="CS5" s="98" t="n">
        <v>2.20167841913366E-006</v>
      </c>
      <c r="CT5" s="98" t="n">
        <v>2.11992036069919E-006</v>
      </c>
      <c r="CU5" s="98" t="n">
        <v>2.04119828361993E-006</v>
      </c>
      <c r="CV5" s="98" t="n">
        <v>1.9653994556279E-006</v>
      </c>
      <c r="CW5" s="98" t="n">
        <v>1.89241533032902E-006</v>
      </c>
      <c r="CX5" s="98" t="n">
        <v>1.82214139121673E-006</v>
      </c>
      <c r="CY5" s="98" t="n">
        <v>1.75447700245801E-006</v>
      </c>
      <c r="CZ5" s="98" t="n">
        <v>1.68932526456445E-006</v>
      </c>
      <c r="DA5" s="98" t="n">
        <v>1.6265928761694E-006</v>
      </c>
      <c r="DB5" s="98" t="n">
        <v>1.56618999969105E-006</v>
      </c>
      <c r="DC5" s="98" t="n">
        <v>1.50803013354572E-006</v>
      </c>
      <c r="DD5" s="98" t="n">
        <v>1.45202998769189E-006</v>
      </c>
      <c r="DE5" s="98" t="n">
        <v>1.39810936505835E-006</v>
      </c>
      <c r="DF5" s="98" t="n">
        <v>1.34619104597E-006</v>
      </c>
      <c r="DG5" s="98" t="n">
        <v>1.29620067823577E-006</v>
      </c>
      <c r="DH5" s="98" t="n">
        <v>1.24806667023414E-006</v>
      </c>
      <c r="DI5" s="98" t="n">
        <v>1.20172008888364E-006</v>
      </c>
      <c r="DJ5" s="98" t="n">
        <v>1.15709456038893E-006</v>
      </c>
      <c r="DK5" s="98" t="n">
        <v>1.11412617587181E-006</v>
      </c>
      <c r="DL5" s="98" t="n">
        <v>1.07275339922275E-006</v>
      </c>
      <c r="DM5" s="98" t="n">
        <v>1.03291697939323E-006</v>
      </c>
      <c r="DN5" s="98" t="n">
        <v>9.94559865685751E-007</v>
      </c>
      <c r="DO5" s="98" t="n">
        <v>9.57627125375282E-007</v>
      </c>
      <c r="DP5" s="98" t="n">
        <v>9.22065865993638E-007</v>
      </c>
      <c r="DQ5" s="98" t="n">
        <v>8.87825158724098E-007</v>
      </c>
      <c r="DR5" s="98" t="n">
        <v>8.54855966236912E-007</v>
      </c>
      <c r="DS5" s="98" t="n">
        <v>8.23111071746041E-007</v>
      </c>
      <c r="DT5" s="98" t="n">
        <v>7.92545012062718E-007</v>
      </c>
      <c r="DU5" s="98" t="n">
        <v>7.63114011981259E-007</v>
      </c>
      <c r="DV5" s="98" t="n">
        <v>7.34775921884534E-007</v>
      </c>
      <c r="DW5" s="98" t="n">
        <v>7.07490157458857E-007</v>
      </c>
      <c r="DX5" s="98" t="n">
        <v>6.81217641185228E-007</v>
      </c>
      <c r="DY5" s="98" t="n">
        <v>6.55920746717165E-007</v>
      </c>
      <c r="DZ5" s="98" t="n">
        <v>6.31563245034883E-007</v>
      </c>
      <c r="EA5" s="98" t="n">
        <v>6.08110252264815E-007</v>
      </c>
      <c r="EB5" s="98" t="n">
        <v>5.85528179941619E-007</v>
      </c>
      <c r="EC5" s="98" t="n">
        <v>5.6378468693552E-007</v>
      </c>
      <c r="ED5" s="98" t="n">
        <v>5.42848632933968E-007</v>
      </c>
      <c r="EE5" s="98" t="n">
        <v>5.22690034254758E-007</v>
      </c>
      <c r="EF5" s="98" t="n">
        <v>5.0328002021427E-007</v>
      </c>
      <c r="EG5" s="98" t="n">
        <v>4.84590792604323E-007</v>
      </c>
      <c r="EH5" s="98" t="n">
        <v>4.66595585391083E-007</v>
      </c>
      <c r="EI5" s="98" t="n">
        <v>4.49268626190325E-007</v>
      </c>
      <c r="EJ5" s="98" t="n">
        <v>4.32585100074157E-007</v>
      </c>
      <c r="EK5" s="98" t="n">
        <v>4.16521113266732E-007</v>
      </c>
      <c r="EL5" s="98" t="n">
        <v>4.01053659393469E-007</v>
      </c>
      <c r="EM5" s="98" t="n">
        <v>3.861605863964E-007</v>
      </c>
      <c r="EN5" s="98" t="n">
        <v>3.71820565003844E-007</v>
      </c>
      <c r="EO5" s="98" t="n">
        <v>3.58013057533135E-007</v>
      </c>
      <c r="EP5" s="98" t="n">
        <v>3.44718289468915E-007</v>
      </c>
      <c r="EQ5" s="98" t="n">
        <v>3.31917220264266E-007</v>
      </c>
      <c r="ER5" s="98" t="n">
        <v>3.19591516695361E-007</v>
      </c>
      <c r="ES5" s="98" t="n">
        <v>3.07723525994064E-007</v>
      </c>
      <c r="ET5" s="98" t="n">
        <v>2.96296251200978E-007</v>
      </c>
      <c r="EU5" s="98" t="n">
        <v>2.85293326407476E-007</v>
      </c>
      <c r="EV5" s="98" t="n">
        <v>2.74698993552036E-007</v>
      </c>
      <c r="EW5" s="98" t="n">
        <v>2.64498079660669E-007</v>
      </c>
      <c r="EX5" s="98" t="n">
        <v>2.54675975197571E-007</v>
      </c>
      <c r="EY5" s="98" t="n">
        <v>2.4521861308191E-007</v>
      </c>
      <c r="EZ5" s="98" t="n">
        <v>2.36112448703807E-007</v>
      </c>
      <c r="FA5" s="98" t="n">
        <v>2.27344440495436E-007</v>
      </c>
      <c r="FB5" s="98" t="n">
        <v>2.18902031057233E-007</v>
      </c>
      <c r="FC5" s="98" t="n">
        <v>2.10773129283304E-007</v>
      </c>
      <c r="FD5" s="98" t="n">
        <v>2.02946093152967E-007</v>
      </c>
      <c r="FE5" s="98" t="n">
        <v>1.9540971307741E-007</v>
      </c>
      <c r="FF5" s="98" t="n">
        <v>1.88153195357366E-007</v>
      </c>
      <c r="FG5" s="98" t="n">
        <v>1.81166147528167E-007</v>
      </c>
      <c r="FH5" s="98" t="n">
        <v>1.74438562816626E-007</v>
      </c>
      <c r="FI5" s="98" t="n">
        <v>1.67960806152223E-007</v>
      </c>
      <c r="FJ5" s="98" t="n">
        <v>1.61723600178299E-007</v>
      </c>
      <c r="FK5" s="98" t="n">
        <v>1.55718011929373E-007</v>
      </c>
      <c r="FL5" s="98" t="n">
        <v>1.49935440618698E-007</v>
      </c>
      <c r="FM5" s="98" t="n">
        <v>1.44367604315576E-007</v>
      </c>
      <c r="FN5" s="98" t="n">
        <v>1.39006528954155E-007</v>
      </c>
      <c r="FO5" s="98" t="n">
        <v>1.33844536454042E-007</v>
      </c>
      <c r="FP5" s="98" t="n">
        <v>1.28874233951137E-007</v>
      </c>
      <c r="FQ5" s="98" t="n">
        <v>1.24088503139497E-007</v>
      </c>
    </row>
    <row r="6" customFormat="false" ht="15" hidden="false" customHeight="true" outlineLevel="0" collapsed="false">
      <c r="A6" s="97" t="n">
        <v>4</v>
      </c>
      <c r="B6" s="98" t="n">
        <v>7.52865267834579E-005</v>
      </c>
      <c r="C6" s="98" t="n">
        <v>7.26288643051465E-005</v>
      </c>
      <c r="D6" s="98" t="n">
        <v>7.00564484235056E-005</v>
      </c>
      <c r="E6" s="98" t="n">
        <v>6.75673594077164E-005</v>
      </c>
      <c r="F6" s="98" t="n">
        <v>6.51596371756824E-005</v>
      </c>
      <c r="G6" s="98" t="n">
        <v>6.28312924213503E-005</v>
      </c>
      <c r="H6" s="98" t="n">
        <v>6.05803165473207E-005</v>
      </c>
      <c r="I6" s="98" t="n">
        <v>5.84046905033331E-005</v>
      </c>
      <c r="J6" s="98" t="n">
        <v>5.63023926245521E-005</v>
      </c>
      <c r="K6" s="98" t="n">
        <v>5.42714055580262E-005</v>
      </c>
      <c r="L6" s="98" t="n">
        <v>5.23097223565916E-005</v>
      </c>
      <c r="M6" s="98" t="n">
        <v>5.0415351817823E-005</v>
      </c>
      <c r="N6" s="98" t="n">
        <v>4.85863231360906E-005</v>
      </c>
      <c r="O6" s="98" t="n">
        <v>4.68206899328916E-005</v>
      </c>
      <c r="P6" s="98" t="n">
        <v>4.51165337242987E-005</v>
      </c>
      <c r="Q6" s="98" t="n">
        <v>4.34719668797046E-005</v>
      </c>
      <c r="R6" s="98" t="n">
        <v>4.18851351233762E-005</v>
      </c>
      <c r="S6" s="98" t="n">
        <v>4.03542196223405E-005</v>
      </c>
      <c r="T6" s="98" t="n">
        <v>3.88774387052315E-005</v>
      </c>
      <c r="U6" s="98" t="n">
        <v>3.74530492482927E-005</v>
      </c>
      <c r="V6" s="98" t="n">
        <v>3.60793477648391E-005</v>
      </c>
      <c r="W6" s="98" t="n">
        <v>3.47546712298197E-005</v>
      </c>
      <c r="X6" s="98" t="n">
        <v>3.34773976686797E-005</v>
      </c>
      <c r="Y6" s="98" t="n">
        <v>3.22459465369462E-005</v>
      </c>
      <c r="Z6" s="98" t="n">
        <v>3.10587789145167E-005</v>
      </c>
      <c r="AA6" s="98" t="n">
        <v>2.99143975361904E-005</v>
      </c>
      <c r="AB6" s="98" t="n">
        <v>2.88113466793138E-005</v>
      </c>
      <c r="AC6" s="98" t="n">
        <v>2.77482119246386E-005</v>
      </c>
      <c r="AD6" s="98" t="n">
        <v>2.67236198087106E-005</v>
      </c>
      <c r="AE6" s="98" t="n">
        <v>2.5736237380003E-005</v>
      </c>
      <c r="AF6" s="98" t="n">
        <v>2.47847716740024E-005</v>
      </c>
      <c r="AG6" s="98" t="n">
        <v>2.38679691183519E-005</v>
      </c>
      <c r="AH6" s="98" t="n">
        <v>2.29846148774859E-005</v>
      </c>
      <c r="AI6" s="98" t="n">
        <v>2.21335321483052E-005</v>
      </c>
      <c r="AJ6" s="98" t="n">
        <v>2.13135814144394E-005</v>
      </c>
      <c r="AK6" s="98" t="n">
        <v>2.05236596663161E-005</v>
      </c>
      <c r="AL6" s="98" t="n">
        <v>1.97626995946942E-005</v>
      </c>
      <c r="AM6" s="98" t="n">
        <v>1.90296687631042E-005</v>
      </c>
      <c r="AN6" s="98" t="n">
        <v>1.83235687648553E-005</v>
      </c>
      <c r="AO6" s="98" t="n">
        <v>1.76434343699405E-005</v>
      </c>
      <c r="AP6" s="98" t="n">
        <v>1.69883326642806E-005</v>
      </c>
      <c r="AQ6" s="98" t="n">
        <v>1.63573621878577E-005</v>
      </c>
      <c r="AR6" s="98" t="n">
        <v>1.57496520718503E-005</v>
      </c>
      <c r="AS6" s="98" t="n">
        <v>1.51643611803198E-005</v>
      </c>
      <c r="AT6" s="98" t="n">
        <v>1.4600677257226E-005</v>
      </c>
      <c r="AU6" s="98" t="n">
        <v>1.40578160821026E-005</v>
      </c>
      <c r="AV6" s="98" t="n">
        <v>1.35350206349472E-005</v>
      </c>
      <c r="AW6" s="98" t="n">
        <v>1.30315602731024E-005</v>
      </c>
      <c r="AX6" s="98" t="n">
        <v>1.25467299217918E-005</v>
      </c>
      <c r="AY6" s="98" t="n">
        <v>1.20798492769803E-005</v>
      </c>
      <c r="AZ6" s="98" t="n">
        <v>1.16302620254416E-005</v>
      </c>
      <c r="BA6" s="98" t="n">
        <v>1.11973350788164E-005</v>
      </c>
      <c r="BB6" s="98" t="n">
        <v>1.07804578253212E-005</v>
      </c>
      <c r="BC6" s="98" t="n">
        <v>1.0379041398223E-005</v>
      </c>
      <c r="BD6" s="98" t="n">
        <v>9.99251796096612E-006</v>
      </c>
      <c r="BE6" s="98" t="n">
        <v>9.62034001106282E-006</v>
      </c>
      <c r="BF6" s="98" t="n">
        <v>9.26197970085863E-006</v>
      </c>
      <c r="BG6" s="98" t="n">
        <v>8.91692817683865E-006</v>
      </c>
      <c r="BH6" s="98" t="n">
        <v>8.58469493614233E-006</v>
      </c>
      <c r="BI6" s="98" t="n">
        <v>8.26480720184097E-006</v>
      </c>
      <c r="BJ6" s="98" t="n">
        <v>7.95680931531262E-006</v>
      </c>
      <c r="BK6" s="98" t="n">
        <v>7.66026214660265E-006</v>
      </c>
      <c r="BL6" s="98" t="n">
        <v>7.37474252188175E-006</v>
      </c>
      <c r="BM6" s="98" t="n">
        <v>7.09984266844543E-006</v>
      </c>
      <c r="BN6" s="98" t="n">
        <v>6.83516967669995E-006</v>
      </c>
      <c r="BO6" s="98" t="n">
        <v>6.58034497857951E-006</v>
      </c>
      <c r="BP6" s="98" t="n">
        <v>6.3350038422838E-006</v>
      </c>
      <c r="BQ6" s="98" t="n">
        <v>6.09879488333576E-006</v>
      </c>
      <c r="BR6" s="98" t="n">
        <v>5.87137959129347E-006</v>
      </c>
      <c r="BS6" s="98" t="n">
        <v>5.65243187167219E-006</v>
      </c>
      <c r="BT6" s="98" t="n">
        <v>5.44163760263228E-006</v>
      </c>
      <c r="BU6" s="98" t="n">
        <v>5.23869420732126E-006</v>
      </c>
      <c r="BV6" s="98" t="n">
        <v>5.04331023898352E-006</v>
      </c>
      <c r="BW6" s="98" t="n">
        <v>4.85520498116898E-006</v>
      </c>
      <c r="BX6" s="98" t="n">
        <v>4.6741080610424E-006</v>
      </c>
      <c r="BY6" s="98" t="n">
        <v>4.49975907557132E-006</v>
      </c>
      <c r="BZ6" s="98" t="n">
        <v>4.33190723092558E-006</v>
      </c>
      <c r="CA6" s="98" t="n">
        <v>4.1703109942004E-006</v>
      </c>
      <c r="CB6" s="98" t="n">
        <v>4.01473775690775E-006</v>
      </c>
      <c r="CC6" s="98" t="n">
        <v>3.86496351034715E-006</v>
      </c>
      <c r="CD6" s="98" t="n">
        <v>3.72077253241177E-006</v>
      </c>
      <c r="CE6" s="98" t="n">
        <v>3.58195708516362E-006</v>
      </c>
      <c r="CF6" s="98" t="n">
        <v>3.44831712306704E-006</v>
      </c>
      <c r="CG6" s="98" t="n">
        <v>3.31966001188011E-006</v>
      </c>
      <c r="CH6" s="98" t="n">
        <v>3.19580025687216E-006</v>
      </c>
      <c r="CI6" s="98" t="n">
        <v>3.07655924125516E-006</v>
      </c>
      <c r="CJ6" s="98" t="n">
        <v>2.96176497338596E-006</v>
      </c>
      <c r="CK6" s="98" t="n">
        <v>2.85125184407153E-006</v>
      </c>
      <c r="CL6" s="98" t="n">
        <v>2.74486039109068E-006</v>
      </c>
      <c r="CM6" s="98" t="n">
        <v>2.64243707337464E-006</v>
      </c>
      <c r="CN6" s="98" t="n">
        <v>2.54383405262626E-006</v>
      </c>
      <c r="CO6" s="98" t="n">
        <v>2.4489089833768E-006</v>
      </c>
      <c r="CP6" s="98" t="n">
        <v>2.35752481014817E-006</v>
      </c>
      <c r="CQ6" s="98" t="n">
        <v>2.26954957205372E-006</v>
      </c>
      <c r="CR6" s="98" t="n">
        <v>2.18485621472642E-006</v>
      </c>
      <c r="CS6" s="98" t="n">
        <v>2.10332240913047E-006</v>
      </c>
      <c r="CT6" s="98" t="n">
        <v>2.02483037625711E-006</v>
      </c>
      <c r="CU6" s="98" t="n">
        <v>1.9492667193699E-006</v>
      </c>
      <c r="CV6" s="98" t="n">
        <v>1.87652226146806E-006</v>
      </c>
      <c r="CW6" s="98" t="n">
        <v>1.80649188863402E-006</v>
      </c>
      <c r="CX6" s="98" t="n">
        <v>1.73907440026433E-006</v>
      </c>
      <c r="CY6" s="98" t="n">
        <v>1.67417236318634E-006</v>
      </c>
      <c r="CZ6" s="98" t="n">
        <v>1.61169197243627E-006</v>
      </c>
      <c r="DA6" s="98" t="n">
        <v>1.55154291636706E-006</v>
      </c>
      <c r="DB6" s="98" t="n">
        <v>1.49363824719639E-006</v>
      </c>
      <c r="DC6" s="98" t="n">
        <v>1.43789425610663E-006</v>
      </c>
      <c r="DD6" s="98" t="n">
        <v>1.38423035256352E-006</v>
      </c>
      <c r="DE6" s="98" t="n">
        <v>1.33256894907508E-006</v>
      </c>
      <c r="DF6" s="98" t="n">
        <v>1.28283534905904E-006</v>
      </c>
      <c r="DG6" s="98" t="n">
        <v>1.2349576398174E-006</v>
      </c>
      <c r="DH6" s="98" t="n">
        <v>1.18886658873052E-006</v>
      </c>
      <c r="DI6" s="98" t="n">
        <v>1.14449554367013E-006</v>
      </c>
      <c r="DJ6" s="98" t="n">
        <v>1.10178033718711E-006</v>
      </c>
      <c r="DK6" s="98" t="n">
        <v>1.06065919380782E-006</v>
      </c>
      <c r="DL6" s="98" t="n">
        <v>1.02107264121631E-006</v>
      </c>
      <c r="DM6" s="98" t="n">
        <v>9.82963424545069E-007</v>
      </c>
      <c r="DN6" s="98" t="n">
        <v>9.46276423552384E-007</v>
      </c>
      <c r="DO6" s="98" t="n">
        <v>9.10958573463461E-007</v>
      </c>
      <c r="DP6" s="98" t="n">
        <v>8.76958788476046E-007</v>
      </c>
      <c r="DQ6" s="98" t="n">
        <v>8.44227887819571E-007</v>
      </c>
      <c r="DR6" s="98" t="n">
        <v>8.12718524811906E-007</v>
      </c>
      <c r="DS6" s="98" t="n">
        <v>7.82385118802687E-007</v>
      </c>
      <c r="DT6" s="98" t="n">
        <v>7.53183789115042E-007</v>
      </c>
      <c r="DU6" s="98" t="n">
        <v>7.2507229198493E-007</v>
      </c>
      <c r="DV6" s="98" t="n">
        <v>6.9800995905478E-007</v>
      </c>
      <c r="DW6" s="98" t="n">
        <v>6.71957639308829E-007</v>
      </c>
      <c r="DX6" s="98" t="n">
        <v>6.46877642007659E-007</v>
      </c>
      <c r="DY6" s="98" t="n">
        <v>6.22733682731358E-007</v>
      </c>
      <c r="DZ6" s="98" t="n">
        <v>5.99490830421878E-007</v>
      </c>
      <c r="EA6" s="98" t="n">
        <v>5.77115457200961E-007</v>
      </c>
      <c r="EB6" s="98" t="n">
        <v>5.55575190186453E-007</v>
      </c>
      <c r="EC6" s="98" t="n">
        <v>5.34838863752718E-007</v>
      </c>
      <c r="ED6" s="98" t="n">
        <v>5.14876475565806E-007</v>
      </c>
      <c r="EE6" s="98" t="n">
        <v>4.95659142285554E-007</v>
      </c>
      <c r="EF6" s="98" t="n">
        <v>4.77159058598353E-007</v>
      </c>
      <c r="EG6" s="98" t="n">
        <v>4.59349456471969E-007</v>
      </c>
      <c r="EH6" s="98" t="n">
        <v>4.42204566741822E-007</v>
      </c>
      <c r="EI6" s="98" t="n">
        <v>4.25699581918515E-007</v>
      </c>
      <c r="EJ6" s="98" t="n">
        <v>4.09810619994566E-007</v>
      </c>
      <c r="EK6" s="98" t="n">
        <v>3.94514690249537E-007</v>
      </c>
      <c r="EL6" s="98" t="n">
        <v>3.79789659943342E-007</v>
      </c>
      <c r="EM6" s="98" t="n">
        <v>3.65614221897737E-007</v>
      </c>
      <c r="EN6" s="98" t="n">
        <v>3.51967864520297E-007</v>
      </c>
      <c r="EO6" s="98" t="n">
        <v>3.38830841384308E-007</v>
      </c>
      <c r="EP6" s="98" t="n">
        <v>3.26184142918073E-007</v>
      </c>
      <c r="EQ6" s="98" t="n">
        <v>3.14009469204457E-007</v>
      </c>
      <c r="ER6" s="98" t="n">
        <v>3.02289203002459E-007</v>
      </c>
      <c r="ES6" s="98" t="n">
        <v>2.91006384656178E-007</v>
      </c>
      <c r="ET6" s="98" t="n">
        <v>2.80144687447859E-007</v>
      </c>
      <c r="EU6" s="98" t="n">
        <v>2.69688393728096E-007</v>
      </c>
      <c r="EV6" s="98" t="n">
        <v>2.59622372711377E-007</v>
      </c>
      <c r="EW6" s="98" t="n">
        <v>2.4993205838264E-007</v>
      </c>
      <c r="EX6" s="98" t="n">
        <v>2.4060342784793E-007</v>
      </c>
      <c r="EY6" s="98" t="n">
        <v>2.31622982016511E-007</v>
      </c>
      <c r="EZ6" s="98" t="n">
        <v>2.22977725505835E-007</v>
      </c>
      <c r="FA6" s="98" t="n">
        <v>2.14655147767751E-007</v>
      </c>
      <c r="FB6" s="98" t="n">
        <v>2.06643205213908E-007</v>
      </c>
      <c r="FC6" s="98" t="n">
        <v>1.98930304007305E-007</v>
      </c>
      <c r="FD6" s="98" t="n">
        <v>1.91505282631788E-007</v>
      </c>
      <c r="FE6" s="98" t="n">
        <v>1.84357396459944E-007</v>
      </c>
      <c r="FF6" s="98" t="n">
        <v>1.77476301654878E-007</v>
      </c>
      <c r="FG6" s="98" t="n">
        <v>1.70852040404235E-007</v>
      </c>
      <c r="FH6" s="98" t="n">
        <v>1.64475026820377E-007</v>
      </c>
      <c r="FI6" s="98" t="n">
        <v>1.583360326185E-007</v>
      </c>
      <c r="FJ6" s="98" t="n">
        <v>1.52426173904985E-007</v>
      </c>
      <c r="FK6" s="98" t="n">
        <v>1.46736898298805E-007</v>
      </c>
      <c r="FL6" s="98" t="n">
        <v>1.41259972830099E-007</v>
      </c>
      <c r="FM6" s="98" t="n">
        <v>1.35987471727717E-007</v>
      </c>
      <c r="FN6" s="98" t="n">
        <v>1.30911764872899E-007</v>
      </c>
      <c r="FO6" s="98" t="n">
        <v>1.26025507141137E-007</v>
      </c>
      <c r="FP6" s="98" t="n">
        <v>1.21321627410964E-007</v>
      </c>
      <c r="FQ6" s="98" t="n">
        <v>1.16793318682973E-007</v>
      </c>
    </row>
    <row r="7" customFormat="false" ht="15" hidden="false" customHeight="true" outlineLevel="0" collapsed="false">
      <c r="A7" s="97" t="n">
        <v>5</v>
      </c>
      <c r="B7" s="98" t="n">
        <v>5.650461878004E-005</v>
      </c>
      <c r="C7" s="98" t="n">
        <v>5.43693762226072E-005</v>
      </c>
      <c r="D7" s="98" t="n">
        <v>5.23157944899433E-005</v>
      </c>
      <c r="E7" s="98" t="n">
        <v>5.03406597113232E-005</v>
      </c>
      <c r="F7" s="98" t="n">
        <v>4.84408929075642E-005</v>
      </c>
      <c r="G7" s="98" t="n">
        <v>4.66135435696069E-005</v>
      </c>
      <c r="H7" s="98" t="n">
        <v>4.4855783607467E-005</v>
      </c>
      <c r="I7" s="98" t="n">
        <v>4.31649016435776E-005</v>
      </c>
      <c r="J7" s="98" t="n">
        <v>4.15382976266532E-005</v>
      </c>
      <c r="K7" s="98" t="n">
        <v>3.99734777426497E-005</v>
      </c>
      <c r="L7" s="98" t="n">
        <v>3.84680496045009E-005</v>
      </c>
      <c r="M7" s="98" t="n">
        <v>3.7019717699982E-005</v>
      </c>
      <c r="N7" s="98" t="n">
        <v>3.56262790811579E-005</v>
      </c>
      <c r="O7" s="98" t="n">
        <v>3.42856192803165E-005</v>
      </c>
      <c r="P7" s="98" t="n">
        <v>3.29957084370669E-005</v>
      </c>
      <c r="Q7" s="98" t="n">
        <v>3.175459762228E-005</v>
      </c>
      <c r="R7" s="98" t="n">
        <v>3.05604153488792E-005</v>
      </c>
      <c r="S7" s="98" t="n">
        <v>2.94113642553828E-005</v>
      </c>
      <c r="T7" s="98" t="n">
        <v>2.83057179535362E-005</v>
      </c>
      <c r="U7" s="98" t="n">
        <v>2.72418180288225E-005</v>
      </c>
      <c r="V7" s="98" t="n">
        <v>2.62180711856352E-005</v>
      </c>
      <c r="W7" s="98" t="n">
        <v>2.52329465286749E-005</v>
      </c>
      <c r="X7" s="98" t="n">
        <v>2.42849729720218E-005</v>
      </c>
      <c r="Y7" s="98" t="n">
        <v>2.33727367690007E-005</v>
      </c>
      <c r="Z7" s="98" t="n">
        <v>2.24948791563984E-005</v>
      </c>
      <c r="AA7" s="98" t="n">
        <v>2.16500941067066E-005</v>
      </c>
      <c r="AB7" s="98" t="n">
        <v>2.08371261813944E-005</v>
      </c>
      <c r="AC7" s="98" t="n">
        <v>2.00547684812147E-005</v>
      </c>
      <c r="AD7" s="98" t="n">
        <v>1.93018606878814E-005</v>
      </c>
      <c r="AE7" s="98" t="n">
        <v>1.857728719179E-005</v>
      </c>
      <c r="AF7" s="98" t="n">
        <v>1.78799753016712E-005</v>
      </c>
      <c r="AG7" s="98" t="n">
        <v>1.72088935330717E-005</v>
      </c>
      <c r="AH7" s="98" t="n">
        <v>1.65630499696645E-005</v>
      </c>
      <c r="AI7" s="98" t="n">
        <v>1.59414906950595E-005</v>
      </c>
      <c r="AJ7" s="98" t="n">
        <v>1.53432982916701E-005</v>
      </c>
      <c r="AK7" s="98" t="n">
        <v>1.47675904027533E-005</v>
      </c>
      <c r="AL7" s="98" t="n">
        <v>1.42135183551773E-005</v>
      </c>
      <c r="AM7" s="98" t="n">
        <v>1.36802658395885E-005</v>
      </c>
      <c r="AN7" s="98" t="n">
        <v>1.31670476450907E-005</v>
      </c>
      <c r="AO7" s="98" t="n">
        <v>1.26731084471032E-005</v>
      </c>
      <c r="AP7" s="98" t="n">
        <v>1.21977216441804E-005</v>
      </c>
      <c r="AQ7" s="98" t="n">
        <v>1.17401882429036E-005</v>
      </c>
      <c r="AR7" s="98" t="n">
        <v>1.1299835787737E-005</v>
      </c>
      <c r="AS7" s="98" t="n">
        <v>1.08760173354039E-005</v>
      </c>
      <c r="AT7" s="98" t="n">
        <v>1.04681104687865E-005</v>
      </c>
      <c r="AU7" s="98" t="n">
        <v>1.00755163527921E-005</v>
      </c>
      <c r="AV7" s="98" t="n">
        <v>9.69765882563589E-006</v>
      </c>
      <c r="AW7" s="98" t="n">
        <v>9.33398352853665E-006</v>
      </c>
      <c r="AX7" s="98" t="n">
        <v>8.98395706860899E-006</v>
      </c>
      <c r="AY7" s="98" t="n">
        <v>8.64706621572786E-006</v>
      </c>
      <c r="AZ7" s="98" t="n">
        <v>8.32281713047944E-006</v>
      </c>
      <c r="BA7" s="98" t="n">
        <v>8.01073462342039E-006</v>
      </c>
      <c r="BB7" s="98" t="n">
        <v>7.71036144242565E-006</v>
      </c>
      <c r="BC7" s="98" t="n">
        <v>7.42125758912415E-006</v>
      </c>
      <c r="BD7" s="98" t="n">
        <v>7.14299966064758E-006</v>
      </c>
      <c r="BE7" s="98" t="n">
        <v>6.87518021880162E-006</v>
      </c>
      <c r="BF7" s="98" t="n">
        <v>6.6174071821079E-006</v>
      </c>
      <c r="BG7" s="98" t="n">
        <v>6.36930324238172E-006</v>
      </c>
      <c r="BH7" s="98" t="n">
        <v>6.13050530395842E-006</v>
      </c>
      <c r="BI7" s="98" t="n">
        <v>5.9006639444581E-006</v>
      </c>
      <c r="BJ7" s="98" t="n">
        <v>5.67944289575628E-006</v>
      </c>
      <c r="BK7" s="98" t="n">
        <v>5.466518546271E-006</v>
      </c>
      <c r="BL7" s="98" t="n">
        <v>5.2615794612354E-006</v>
      </c>
      <c r="BM7" s="98" t="n">
        <v>5.06432592195516E-006</v>
      </c>
      <c r="BN7" s="98" t="n">
        <v>4.8744694826075E-006</v>
      </c>
      <c r="BO7" s="98" t="n">
        <v>4.6917325442486E-006</v>
      </c>
      <c r="BP7" s="98" t="n">
        <v>4.51584794480819E-006</v>
      </c>
      <c r="BQ7" s="98" t="n">
        <v>4.34655856473842E-006</v>
      </c>
      <c r="BR7" s="98" t="n">
        <v>4.1836169483167E-006</v>
      </c>
      <c r="BS7" s="98" t="n">
        <v>4.02678493860442E-006</v>
      </c>
      <c r="BT7" s="98" t="n">
        <v>3.87583332672747E-006</v>
      </c>
      <c r="BU7" s="98" t="n">
        <v>3.73054151481256E-006</v>
      </c>
      <c r="BV7" s="98" t="n">
        <v>3.59069719080285E-006</v>
      </c>
      <c r="BW7" s="98" t="n">
        <v>3.4560960168184E-006</v>
      </c>
      <c r="BX7" s="98" t="n">
        <v>3.32654132839672E-006</v>
      </c>
      <c r="BY7" s="98" t="n">
        <v>3.20184384550171E-006</v>
      </c>
      <c r="BZ7" s="98" t="n">
        <v>3.08182139485691E-006</v>
      </c>
      <c r="CA7" s="98" t="n">
        <v>2.96629864215969E-006</v>
      </c>
      <c r="CB7" s="98" t="n">
        <v>2.85510683473156E-006</v>
      </c>
      <c r="CC7" s="98" t="n">
        <v>2.74808355393841E-006</v>
      </c>
      <c r="CD7" s="98" t="n">
        <v>2.64507247715873E-006</v>
      </c>
      <c r="CE7" s="98" t="n">
        <v>2.54592314818947E-006</v>
      </c>
      <c r="CF7" s="98" t="n">
        <v>2.45049075697779E-006</v>
      </c>
      <c r="CG7" s="98" t="n">
        <v>2.35863592712438E-006</v>
      </c>
      <c r="CH7" s="98" t="n">
        <v>2.27022451182446E-006</v>
      </c>
      <c r="CI7" s="98" t="n">
        <v>2.18512739713628E-006</v>
      </c>
      <c r="CJ7" s="98" t="n">
        <v>2.10322031335419E-006</v>
      </c>
      <c r="CK7" s="98" t="n">
        <v>2.02438365248803E-006</v>
      </c>
      <c r="CL7" s="98" t="n">
        <v>1.94850229340293E-006</v>
      </c>
      <c r="CM7" s="98" t="n">
        <v>1.87546543317652E-006</v>
      </c>
      <c r="CN7" s="98" t="n">
        <v>1.8051664251173E-006</v>
      </c>
      <c r="CO7" s="98" t="n">
        <v>1.73750262266736E-006</v>
      </c>
      <c r="CP7" s="98" t="n">
        <v>1.6723752288561E-006</v>
      </c>
      <c r="CQ7" s="98" t="n">
        <v>1.60968915241533E-006</v>
      </c>
      <c r="CR7" s="98" t="n">
        <v>1.5493528681132E-006</v>
      </c>
      <c r="CS7" s="98" t="n">
        <v>1.4912782831944E-006</v>
      </c>
      <c r="CT7" s="98" t="n">
        <v>1.43538060837223E-006</v>
      </c>
      <c r="CU7" s="98" t="n">
        <v>1.38157823403873E-006</v>
      </c>
      <c r="CV7" s="98" t="n">
        <v>1.32979261069366E-006</v>
      </c>
      <c r="CW7" s="98" t="n">
        <v>1.27994813459154E-006</v>
      </c>
      <c r="CX7" s="98" t="n">
        <v>1.23197203649728E-006</v>
      </c>
      <c r="CY7" s="98" t="n">
        <v>1.18579427610399E-006</v>
      </c>
      <c r="CZ7" s="98" t="n">
        <v>1.14134743911531E-006</v>
      </c>
      <c r="DA7" s="98" t="n">
        <v>1.09856663876862E-006</v>
      </c>
      <c r="DB7" s="98" t="n">
        <v>1.057389421244E-006</v>
      </c>
      <c r="DC7" s="98" t="n">
        <v>1.01775567451501E-006</v>
      </c>
      <c r="DD7" s="98" t="n">
        <v>9.79607539974836E-007</v>
      </c>
      <c r="DE7" s="98" t="n">
        <v>9.42889328503505E-007</v>
      </c>
      <c r="DF7" s="98" t="n">
        <v>9.07547438533385E-007</v>
      </c>
      <c r="DG7" s="98" t="n">
        <v>8.73530278444612E-007</v>
      </c>
      <c r="DH7" s="98" t="n">
        <v>8.40788190403785E-007</v>
      </c>
      <c r="DI7" s="98" t="n">
        <v>8.09273378532538E-007</v>
      </c>
      <c r="DJ7" s="98" t="n">
        <v>7.78939838741444E-007</v>
      </c>
      <c r="DK7" s="98" t="n">
        <v>7.49743291339478E-007</v>
      </c>
      <c r="DL7" s="98" t="n">
        <v>7.21641116974148E-007</v>
      </c>
      <c r="DM7" s="98" t="n">
        <v>6.94592293570828E-007</v>
      </c>
      <c r="DN7" s="98" t="n">
        <v>6.68557337379916E-007</v>
      </c>
      <c r="DO7" s="98" t="n">
        <v>6.43498244468077E-007</v>
      </c>
      <c r="DP7" s="98" t="n">
        <v>6.19378435540163E-007</v>
      </c>
      <c r="DQ7" s="98" t="n">
        <v>5.96162702759528E-007</v>
      </c>
      <c r="DR7" s="98" t="n">
        <v>5.73817157900614E-007</v>
      </c>
      <c r="DS7" s="98" t="n">
        <v>5.52309183277089E-007</v>
      </c>
      <c r="DT7" s="98" t="n">
        <v>5.31607383669197E-007</v>
      </c>
      <c r="DU7" s="98" t="n">
        <v>5.11681540915632E-007</v>
      </c>
      <c r="DV7" s="98" t="n">
        <v>4.92502569504616E-007</v>
      </c>
      <c r="DW7" s="98" t="n">
        <v>4.74042474274405E-007</v>
      </c>
      <c r="DX7" s="98" t="n">
        <v>4.56274309446059E-007</v>
      </c>
      <c r="DY7" s="98" t="n">
        <v>4.3917213921052E-007</v>
      </c>
      <c r="DZ7" s="98" t="n">
        <v>4.22711000092058E-007</v>
      </c>
      <c r="EA7" s="98" t="n">
        <v>4.06866864421929E-007</v>
      </c>
      <c r="EB7" s="98" t="n">
        <v>3.91616604922263E-007</v>
      </c>
      <c r="EC7" s="98" t="n">
        <v>3.76937961399371E-007</v>
      </c>
      <c r="ED7" s="98" t="n">
        <v>3.62809507992168E-007</v>
      </c>
      <c r="EE7" s="98" t="n">
        <v>3.49210622196949E-007</v>
      </c>
      <c r="EF7" s="98" t="n">
        <v>3.36121454336258E-007</v>
      </c>
      <c r="EG7" s="98" t="n">
        <v>3.23522898582063E-007</v>
      </c>
      <c r="EH7" s="98" t="n">
        <v>3.11396565644273E-007</v>
      </c>
      <c r="EI7" s="98" t="n">
        <v>2.9972475534823E-007</v>
      </c>
      <c r="EJ7" s="98" t="n">
        <v>2.88490430988553E-007</v>
      </c>
      <c r="EK7" s="98" t="n">
        <v>2.77677194460146E-007</v>
      </c>
      <c r="EL7" s="98" t="n">
        <v>2.67269262277381E-007</v>
      </c>
      <c r="EM7" s="98" t="n">
        <v>2.57251442592477E-007</v>
      </c>
      <c r="EN7" s="98" t="n">
        <v>2.47609113102065E-007</v>
      </c>
      <c r="EO7" s="98" t="n">
        <v>2.38328199508864E-007</v>
      </c>
      <c r="EP7" s="98" t="n">
        <v>2.29395154982548E-007</v>
      </c>
      <c r="EQ7" s="98" t="n">
        <v>2.20796940508805E-007</v>
      </c>
      <c r="ER7" s="98" t="n">
        <v>2.1252100590452E-007</v>
      </c>
      <c r="ES7" s="98" t="n">
        <v>2.04555271499096E-007</v>
      </c>
      <c r="ET7" s="98" t="n">
        <v>1.96888110037818E-007</v>
      </c>
      <c r="EU7" s="98" t="n">
        <v>1.89508330361576E-007</v>
      </c>
      <c r="EV7" s="98" t="n">
        <v>1.82405160864541E-007</v>
      </c>
      <c r="EW7" s="98" t="n">
        <v>1.75568233395929E-007</v>
      </c>
      <c r="EX7" s="98" t="n">
        <v>1.68987568605061E-007</v>
      </c>
      <c r="EY7" s="98" t="n">
        <v>1.62653561286419E-007</v>
      </c>
      <c r="EZ7" s="98" t="n">
        <v>1.56556966168786E-007</v>
      </c>
      <c r="FA7" s="98" t="n">
        <v>1.50688884370531E-007</v>
      </c>
      <c r="FB7" s="98" t="n">
        <v>1.45040750743064E-007</v>
      </c>
      <c r="FC7" s="98" t="n">
        <v>1.39604321214293E-007</v>
      </c>
      <c r="FD7" s="98" t="n">
        <v>1.34371660576171E-007</v>
      </c>
      <c r="FE7" s="98" t="n">
        <v>1.29335131049402E-007</v>
      </c>
      <c r="FF7" s="98" t="n">
        <v>1.24487381403249E-007</v>
      </c>
      <c r="FG7" s="98" t="n">
        <v>1.19821335631265E-007</v>
      </c>
      <c r="FH7" s="98" t="n">
        <v>1.15330183070306E-007</v>
      </c>
      <c r="FI7" s="98" t="n">
        <v>1.110073682975E-007</v>
      </c>
      <c r="FJ7" s="98" t="n">
        <v>1.06846581804376E-007</v>
      </c>
      <c r="FK7" s="98" t="n">
        <v>1.02841750337923E-007</v>
      </c>
      <c r="FL7" s="98" t="n">
        <v>9.89870282408489E-008</v>
      </c>
      <c r="FM7" s="98" t="n">
        <v>9.52767893469542E-008</v>
      </c>
      <c r="FN7" s="98" t="n">
        <v>9.17056178773024E-008</v>
      </c>
      <c r="FO7" s="98" t="n">
        <v>8.82683013347929E-008</v>
      </c>
      <c r="FP7" s="98" t="n">
        <v>8.49598226215775E-008</v>
      </c>
      <c r="FQ7" s="98" t="n">
        <v>8.17753527115883E-008</v>
      </c>
    </row>
    <row r="8" customFormat="false" ht="15" hidden="false" customHeight="true" outlineLevel="0" collapsed="false">
      <c r="A8" s="97" t="n">
        <v>6</v>
      </c>
      <c r="B8" s="98" t="n">
        <v>5.70566455805333E-005</v>
      </c>
      <c r="C8" s="98" t="n">
        <v>5.51068672304256E-005</v>
      </c>
      <c r="D8" s="98" t="n">
        <v>5.32163168649458E-005</v>
      </c>
      <c r="E8" s="98" t="n">
        <v>5.13838955346069E-005</v>
      </c>
      <c r="F8" s="98" t="n">
        <v>4.96084517616069E-005</v>
      </c>
      <c r="G8" s="98" t="n">
        <v>4.78887912263026E-005</v>
      </c>
      <c r="H8" s="98" t="n">
        <v>4.62236854942288E-005</v>
      </c>
      <c r="I8" s="98" t="n">
        <v>4.46118798587136E-005</v>
      </c>
      <c r="J8" s="98" t="n">
        <v>4.30521003709217E-005</v>
      </c>
      <c r="K8" s="98" t="n">
        <v>4.15430601227174E-005</v>
      </c>
      <c r="L8" s="98" t="n">
        <v>4.00834648461856E-005</v>
      </c>
      <c r="M8" s="98" t="n">
        <v>3.86720178876532E-005</v>
      </c>
      <c r="N8" s="98" t="n">
        <v>3.73074246100558E-005</v>
      </c>
      <c r="O8" s="98" t="n">
        <v>3.59883962747221E-005</v>
      </c>
      <c r="P8" s="98" t="n">
        <v>3.47136534493142E-005</v>
      </c>
      <c r="Q8" s="98" t="n">
        <v>3.34819289847799E-005</v>
      </c>
      <c r="R8" s="98" t="n">
        <v>3.22919706017277E-005</v>
      </c>
      <c r="S8" s="98" t="n">
        <v>3.1142543122642E-005</v>
      </c>
      <c r="T8" s="98" t="n">
        <v>3.00324303846855E-005</v>
      </c>
      <c r="U8" s="98" t="n">
        <v>2.8960436862624E-005</v>
      </c>
      <c r="V8" s="98" t="n">
        <v>2.79253890327347E-005</v>
      </c>
      <c r="W8" s="98" t="n">
        <v>2.69261365014595E-005</v>
      </c>
      <c r="X8" s="98" t="n">
        <v>2.59615529245583E-005</v>
      </c>
      <c r="Y8" s="98" t="n">
        <v>2.50305367381909E-005</v>
      </c>
      <c r="Z8" s="98" t="n">
        <v>2.413201172069E-005</v>
      </c>
      <c r="AA8" s="98" t="n">
        <v>2.32649274061192E-005</v>
      </c>
      <c r="AB8" s="98" t="n">
        <v>2.24282593619396E-005</v>
      </c>
      <c r="AC8" s="98" t="n">
        <v>2.16210093506586E-005</v>
      </c>
      <c r="AD8" s="98" t="n">
        <v>2.08422053850077E-005</v>
      </c>
      <c r="AE8" s="98" t="n">
        <v>2.00909016915274E-005</v>
      </c>
      <c r="AF8" s="98" t="n">
        <v>1.93661785931054E-005</v>
      </c>
      <c r="AG8" s="98" t="n">
        <v>1.8667142320461E-005</v>
      </c>
      <c r="AH8" s="98" t="n">
        <v>1.79929247617894E-005</v>
      </c>
      <c r="AI8" s="98" t="n">
        <v>1.73426831594492E-005</v>
      </c>
      <c r="AJ8" s="98" t="n">
        <v>1.67155997601309E-005</v>
      </c>
      <c r="AK8" s="98" t="n">
        <v>1.61108814260569E-005</v>
      </c>
      <c r="AL8" s="98" t="n">
        <v>1.55277592134295E-005</v>
      </c>
      <c r="AM8" s="98" t="n">
        <v>1.49654879226802E-005</v>
      </c>
      <c r="AN8" s="98" t="n">
        <v>1.4423345626069E-005</v>
      </c>
      <c r="AO8" s="98" t="n">
        <v>1.39006331761893E-005</v>
      </c>
      <c r="AP8" s="98" t="n">
        <v>1.33966737012603E-005</v>
      </c>
      <c r="AQ8" s="98" t="n">
        <v>1.2910812087763E-005</v>
      </c>
      <c r="AR8" s="98" t="n">
        <v>1.24424144556379E-005</v>
      </c>
      <c r="AS8" s="98" t="n">
        <v>1.19908676280423E-005</v>
      </c>
      <c r="AT8" s="98" t="n">
        <v>1.15555785985544E-005</v>
      </c>
      <c r="AU8" s="98" t="n">
        <v>1.11359739966011E-005</v>
      </c>
      <c r="AV8" s="98" t="n">
        <v>1.07314995548835E-005</v>
      </c>
      <c r="AW8" s="98" t="n">
        <v>1.0341619579024E-005</v>
      </c>
      <c r="AX8" s="98" t="n">
        <v>9.96581642109806E-006</v>
      </c>
      <c r="AY8" s="98" t="n">
        <v>9.60358995905075E-006</v>
      </c>
      <c r="AZ8" s="98" t="n">
        <v>9.2544570822195E-006</v>
      </c>
      <c r="BA8" s="98" t="n">
        <v>8.91795118385108E-006</v>
      </c>
      <c r="BB8" s="98" t="n">
        <v>8.59362166261146E-006</v>
      </c>
      <c r="BC8" s="98" t="n">
        <v>8.28103343175624E-006</v>
      </c>
      <c r="BD8" s="98" t="n">
        <v>7.97976643840404E-006</v>
      </c>
      <c r="BE8" s="98" t="n">
        <v>7.68941519224686E-006</v>
      </c>
      <c r="BF8" s="98" t="n">
        <v>7.40958830436345E-006</v>
      </c>
      <c r="BG8" s="98" t="n">
        <v>7.13990803635767E-006</v>
      </c>
      <c r="BH8" s="98" t="n">
        <v>6.88000986015513E-006</v>
      </c>
      <c r="BI8" s="98" t="n">
        <v>6.62954202867994E-006</v>
      </c>
      <c r="BJ8" s="98" t="n">
        <v>6.38816515730056E-006</v>
      </c>
      <c r="BK8" s="98" t="n">
        <v>6.15555181582295E-006</v>
      </c>
      <c r="BL8" s="98" t="n">
        <v>5.93138613169675E-006</v>
      </c>
      <c r="BM8" s="98" t="n">
        <v>5.7153634044349E-006</v>
      </c>
      <c r="BN8" s="98" t="n">
        <v>5.50718973002518E-006</v>
      </c>
      <c r="BO8" s="98" t="n">
        <v>5.30658163655495E-006</v>
      </c>
      <c r="BP8" s="98" t="n">
        <v>5.11326573027215E-006</v>
      </c>
      <c r="BQ8" s="98" t="n">
        <v>4.92697835241529E-006</v>
      </c>
      <c r="BR8" s="98" t="n">
        <v>4.74746524581349E-006</v>
      </c>
      <c r="BS8" s="98" t="n">
        <v>4.57448123181159E-006</v>
      </c>
      <c r="BT8" s="98" t="n">
        <v>4.40778989740931E-006</v>
      </c>
      <c r="BU8" s="98" t="n">
        <v>4.24716329205932E-006</v>
      </c>
      <c r="BV8" s="98" t="n">
        <v>4.09238163345815E-006</v>
      </c>
      <c r="BW8" s="98" t="n">
        <v>3.94323302321809E-006</v>
      </c>
      <c r="BX8" s="98" t="n">
        <v>3.79951317219796E-006</v>
      </c>
      <c r="BY8" s="98" t="n">
        <v>3.66102513305044E-006</v>
      </c>
      <c r="BZ8" s="98" t="n">
        <v>3.52757904342749E-006</v>
      </c>
      <c r="CA8" s="98" t="n">
        <v>3.39899187629111E-006</v>
      </c>
      <c r="CB8" s="98" t="n">
        <v>3.27508719877301E-006</v>
      </c>
      <c r="CC8" s="98" t="n">
        <v>3.15569493969381E-006</v>
      </c>
      <c r="CD8" s="98" t="n">
        <v>3.04065116396579E-006</v>
      </c>
      <c r="CE8" s="98" t="n">
        <v>2.92979785521119E-006</v>
      </c>
      <c r="CF8" s="98" t="n">
        <v>2.82298270537496E-006</v>
      </c>
      <c r="CG8" s="98" t="n">
        <v>2.72005891155391E-006</v>
      </c>
      <c r="CH8" s="98" t="n">
        <v>2.62088498037549E-006</v>
      </c>
      <c r="CI8" s="98" t="n">
        <v>2.52532453792753E-006</v>
      </c>
      <c r="CJ8" s="98" t="n">
        <v>2.43324614690454E-006</v>
      </c>
      <c r="CK8" s="98" t="n">
        <v>2.34452313052636E-006</v>
      </c>
      <c r="CL8" s="98" t="n">
        <v>2.25903340145273E-006</v>
      </c>
      <c r="CM8" s="98" t="n">
        <v>2.17665929791444E-006</v>
      </c>
      <c r="CN8" s="98" t="n">
        <v>2.09728742395221E-006</v>
      </c>
      <c r="CO8" s="98" t="n">
        <v>2.02080849709407E-006</v>
      </c>
      <c r="CP8" s="98" t="n">
        <v>1.9471172000296E-006</v>
      </c>
      <c r="CQ8" s="98" t="n">
        <v>1.8761120377242E-006</v>
      </c>
      <c r="CR8" s="98" t="n">
        <v>1.80769520019553E-006</v>
      </c>
      <c r="CS8" s="98" t="n">
        <v>1.74177242950879E-006</v>
      </c>
      <c r="CT8" s="98" t="n">
        <v>1.67825289143497E-006</v>
      </c>
      <c r="CU8" s="98" t="n">
        <v>1.61704905243809E-006</v>
      </c>
      <c r="CV8" s="98" t="n">
        <v>1.55807655977114E-006</v>
      </c>
      <c r="CW8" s="98" t="n">
        <v>1.50125412723412E-006</v>
      </c>
      <c r="CX8" s="98" t="n">
        <v>1.44650342370767E-006</v>
      </c>
      <c r="CY8" s="98" t="n">
        <v>1.39374896668265E-006</v>
      </c>
      <c r="CZ8" s="98" t="n">
        <v>1.34291801878739E-006</v>
      </c>
      <c r="DA8" s="98" t="n">
        <v>1.2939404889778E-006</v>
      </c>
      <c r="DB8" s="98" t="n">
        <v>1.24674883605902E-006</v>
      </c>
      <c r="DC8" s="98" t="n">
        <v>1.20127797653691E-006</v>
      </c>
      <c r="DD8" s="98" t="n">
        <v>1.15746519546711E-006</v>
      </c>
      <c r="DE8" s="98" t="n">
        <v>1.11525006074587E-006</v>
      </c>
      <c r="DF8" s="98" t="n">
        <v>1.07457434017633E-006</v>
      </c>
      <c r="DG8" s="98" t="n">
        <v>1.03538192131047E-006</v>
      </c>
      <c r="DH8" s="98" t="n">
        <v>9.97618735287809E-007</v>
      </c>
      <c r="DI8" s="98" t="n">
        <v>9.61232681673252E-007</v>
      </c>
      <c r="DJ8" s="98" t="n">
        <v>9.26173557846965E-007</v>
      </c>
      <c r="DK8" s="98" t="n">
        <v>8.92392989282342E-007</v>
      </c>
      <c r="DL8" s="98" t="n">
        <v>8.59844363709783E-007</v>
      </c>
      <c r="DM8" s="98" t="n">
        <v>8.28482766723759E-007</v>
      </c>
      <c r="DN8" s="98" t="n">
        <v>7.98264920387481E-007</v>
      </c>
      <c r="DO8" s="98" t="n">
        <v>7.69149123280855E-007</v>
      </c>
      <c r="DP8" s="98" t="n">
        <v>7.41095193435015E-007</v>
      </c>
      <c r="DQ8" s="98" t="n">
        <v>7.1406441326527E-007</v>
      </c>
      <c r="DR8" s="98" t="n">
        <v>6.88019475725277E-007</v>
      </c>
      <c r="DS8" s="98" t="n">
        <v>6.62924433680878E-007</v>
      </c>
      <c r="DT8" s="98" t="n">
        <v>6.38744649728018E-007</v>
      </c>
      <c r="DU8" s="98" t="n">
        <v>6.15446749008264E-007</v>
      </c>
      <c r="DV8" s="98" t="n">
        <v>5.92998573245573E-007</v>
      </c>
      <c r="DW8" s="98" t="n">
        <v>5.7136913611533E-007</v>
      </c>
      <c r="DX8" s="98" t="n">
        <v>5.5052858083382E-007</v>
      </c>
      <c r="DY8" s="98" t="n">
        <v>5.30448139079986E-007</v>
      </c>
      <c r="DZ8" s="98" t="n">
        <v>5.11100091027394E-007</v>
      </c>
      <c r="EA8" s="98" t="n">
        <v>4.92457727707674E-007</v>
      </c>
      <c r="EB8" s="98" t="n">
        <v>4.74495313484979E-007</v>
      </c>
      <c r="EC8" s="98" t="n">
        <v>4.57188051306012E-007</v>
      </c>
      <c r="ED8" s="98" t="n">
        <v>4.40512048061059E-007</v>
      </c>
      <c r="EE8" s="98" t="n">
        <v>4.2444428161037E-007</v>
      </c>
      <c r="EF8" s="98" t="n">
        <v>4.0896256958689E-007</v>
      </c>
      <c r="EG8" s="98" t="n">
        <v>3.9404553797695E-007</v>
      </c>
      <c r="EH8" s="98" t="n">
        <v>3.79672592587532E-007</v>
      </c>
      <c r="EI8" s="98" t="n">
        <v>3.65823889736383E-007</v>
      </c>
      <c r="EJ8" s="98" t="n">
        <v>3.5248030949564E-007</v>
      </c>
      <c r="EK8" s="98" t="n">
        <v>3.39623429268521E-007</v>
      </c>
      <c r="EL8" s="98" t="n">
        <v>3.27235498032152E-007</v>
      </c>
      <c r="EM8" s="98" t="n">
        <v>3.15299412134706E-007</v>
      </c>
      <c r="EN8" s="98" t="n">
        <v>3.0379869164765E-007</v>
      </c>
      <c r="EO8" s="98" t="n">
        <v>2.92717457717195E-007</v>
      </c>
      <c r="EP8" s="98" t="n">
        <v>2.82040410359841E-007</v>
      </c>
      <c r="EQ8" s="98" t="n">
        <v>2.71752807590175E-007</v>
      </c>
      <c r="ER8" s="98" t="n">
        <v>2.61840445325845E-007</v>
      </c>
      <c r="ES8" s="98" t="n">
        <v>2.52289636959446E-007</v>
      </c>
      <c r="ET8" s="98" t="n">
        <v>2.4308719559496E-007</v>
      </c>
      <c r="EU8" s="98" t="n">
        <v>2.34220414840891E-007</v>
      </c>
      <c r="EV8" s="98" t="n">
        <v>2.25677052045903E-007</v>
      </c>
      <c r="EW8" s="98" t="n">
        <v>2.17445310646269E-007</v>
      </c>
      <c r="EX8" s="98" t="n">
        <v>2.09513824622754E-007</v>
      </c>
      <c r="EY8" s="98" t="n">
        <v>2.01871642402374E-007</v>
      </c>
      <c r="EZ8" s="98" t="n">
        <v>1.94508211870392E-007</v>
      </c>
      <c r="FA8" s="98" t="n">
        <v>1.87413365715372E-007</v>
      </c>
      <c r="FB8" s="98" t="n">
        <v>1.80577307329344E-007</v>
      </c>
      <c r="FC8" s="98" t="n">
        <v>1.73990597707174E-007</v>
      </c>
      <c r="FD8" s="98" t="n">
        <v>1.67644141790824E-007</v>
      </c>
      <c r="FE8" s="98" t="n">
        <v>1.61529176478936E-007</v>
      </c>
      <c r="FF8" s="98" t="n">
        <v>1.55637258192343E-007</v>
      </c>
      <c r="FG8" s="98" t="n">
        <v>1.49960251216719E-007</v>
      </c>
      <c r="FH8" s="98" t="n">
        <v>1.44490316822399E-007</v>
      </c>
      <c r="FI8" s="98" t="n">
        <v>1.39219901940102E-007</v>
      </c>
      <c r="FJ8" s="98" t="n">
        <v>1.34141728946879E-007</v>
      </c>
      <c r="FK8" s="98" t="n">
        <v>1.29248786007175E-007</v>
      </c>
      <c r="FL8" s="98" t="n">
        <v>1.24534316747749E-007</v>
      </c>
      <c r="FM8" s="98" t="n">
        <v>1.19991811264875E-007</v>
      </c>
      <c r="FN8" s="98" t="n">
        <v>1.1561499713153E-007</v>
      </c>
      <c r="FO8" s="98" t="n">
        <v>1.11397830737658E-007</v>
      </c>
      <c r="FP8" s="98" t="n">
        <v>1.07334488741451E-007</v>
      </c>
      <c r="FQ8" s="98" t="n">
        <v>1.0341936051983E-007</v>
      </c>
    </row>
    <row r="9" customFormat="false" ht="15" hidden="false" customHeight="true" outlineLevel="0" collapsed="false">
      <c r="A9" s="97" t="n">
        <v>7</v>
      </c>
      <c r="B9" s="98" t="n">
        <v>5.00427451343155E-005</v>
      </c>
      <c r="C9" s="98" t="n">
        <v>4.82442253563198E-005</v>
      </c>
      <c r="D9" s="98" t="n">
        <v>4.65055962719507E-005</v>
      </c>
      <c r="E9" s="98" t="n">
        <v>4.48253145919342E-005</v>
      </c>
      <c r="F9" s="98" t="n">
        <v>4.32018312928051E-005</v>
      </c>
      <c r="G9" s="98" t="n">
        <v>4.16335974174897E-005</v>
      </c>
      <c r="H9" s="98" t="n">
        <v>4.0119069188771E-005</v>
      </c>
      <c r="I9" s="98" t="n">
        <v>3.86567125010284E-005</v>
      </c>
      <c r="J9" s="98" t="n">
        <v>3.72450068440999E-005</v>
      </c>
      <c r="K9" s="98" t="n">
        <v>3.58824487144416E-005</v>
      </c>
      <c r="L9" s="98" t="n">
        <v>3.45675545597723E-005</v>
      </c>
      <c r="M9" s="98" t="n">
        <v>3.32988633043874E-005</v>
      </c>
      <c r="N9" s="98" t="n">
        <v>3.20749384939978E-005</v>
      </c>
      <c r="O9" s="98" t="n">
        <v>3.08943700992881E-005</v>
      </c>
      <c r="P9" s="98" t="n">
        <v>2.97557760124967E-005</v>
      </c>
      <c r="Q9" s="98" t="n">
        <v>2.86578032677731E-005</v>
      </c>
      <c r="R9" s="98" t="n">
        <v>2.75991290155098E-005</v>
      </c>
      <c r="S9" s="98" t="n">
        <v>2.65784612760722E-005</v>
      </c>
      <c r="T9" s="98" t="n">
        <v>2.55945394972423E-005</v>
      </c>
      <c r="U9" s="98" t="n">
        <v>2.46461349372451E-005</v>
      </c>
      <c r="V9" s="98" t="n">
        <v>2.37320508928995E-005</v>
      </c>
      <c r="W9" s="98" t="n">
        <v>2.28511227916561E-005</v>
      </c>
      <c r="X9" s="98" t="n">
        <v>2.20022181629531E-005</v>
      </c>
      <c r="Y9" s="98" t="n">
        <v>2.11842365043236E-005</v>
      </c>
      <c r="Z9" s="98" t="n">
        <v>2.0396109055576E-005</v>
      </c>
      <c r="AA9" s="98" t="n">
        <v>1.96367984920398E-005</v>
      </c>
      <c r="AB9" s="98" t="n">
        <v>1.8905298549976E-005</v>
      </c>
      <c r="AC9" s="98" t="n">
        <v>1.82006335914808E-005</v>
      </c>
      <c r="AD9" s="98" t="n">
        <v>1.75218581193182E-005</v>
      </c>
      <c r="AE9" s="98" t="n">
        <v>1.68680562494528E-005</v>
      </c>
      <c r="AF9" s="98" t="n">
        <v>1.62383411469458E-005</v>
      </c>
      <c r="AG9" s="98" t="n">
        <v>1.56318544335399E-005</v>
      </c>
      <c r="AH9" s="98" t="n">
        <v>1.50477655715964E-005</v>
      </c>
      <c r="AI9" s="98" t="n">
        <v>1.44852712290478E-005</v>
      </c>
      <c r="AJ9" s="98" t="n">
        <v>1.39435946301392E-005</v>
      </c>
      <c r="AK9" s="98" t="n">
        <v>1.34219848970663E-005</v>
      </c>
      <c r="AL9" s="98" t="n">
        <v>1.29197163842854E-005</v>
      </c>
      <c r="AM9" s="98" t="n">
        <v>1.24360880091601E-005</v>
      </c>
      <c r="AN9" s="98" t="n">
        <v>1.19704225828299E-005</v>
      </c>
      <c r="AO9" s="98" t="n">
        <v>1.15220661415227E-005</v>
      </c>
      <c r="AP9" s="98" t="n">
        <v>1.10903872828638E-005</v>
      </c>
      <c r="AQ9" s="98" t="n">
        <v>1.06747765071802E-005</v>
      </c>
      <c r="AR9" s="98" t="n">
        <v>1.02746455655778E-005</v>
      </c>
      <c r="AS9" s="98" t="n">
        <v>9.88942681734439E-006</v>
      </c>
      <c r="AT9" s="98" t="n">
        <v>9.51857259656741E-006</v>
      </c>
      <c r="AU9" s="98" t="n">
        <v>9.16155458929868E-006</v>
      </c>
      <c r="AV9" s="98" t="n">
        <v>8.81786322282085E-006</v>
      </c>
      <c r="AW9" s="98" t="n">
        <v>8.48700706568284E-006</v>
      </c>
      <c r="AX9" s="98" t="n">
        <v>8.16851224227921E-006</v>
      </c>
      <c r="AY9" s="98" t="n">
        <v>7.86192185908696E-006</v>
      </c>
      <c r="AZ9" s="98" t="n">
        <v>7.56679544455796E-006</v>
      </c>
      <c r="BA9" s="98" t="n">
        <v>7.28270840377743E-006</v>
      </c>
      <c r="BB9" s="98" t="n">
        <v>7.00925148544584E-006</v>
      </c>
      <c r="BC9" s="98" t="n">
        <v>6.74603026407095E-006</v>
      </c>
      <c r="BD9" s="98" t="n">
        <v>6.4926646351493E-006</v>
      </c>
      <c r="BE9" s="98" t="n">
        <v>6.248788325669E-006</v>
      </c>
      <c r="BF9" s="98" t="n">
        <v>6.01404841682474E-006</v>
      </c>
      <c r="BG9" s="98" t="n">
        <v>5.78810488194304E-006</v>
      </c>
      <c r="BH9" s="98" t="n">
        <v>5.57063013761905E-006</v>
      </c>
      <c r="BI9" s="98" t="n">
        <v>5.36130860806505E-006</v>
      </c>
      <c r="BJ9" s="98" t="n">
        <v>5.1598363032257E-006</v>
      </c>
      <c r="BK9" s="98" t="n">
        <v>4.96592040988286E-006</v>
      </c>
      <c r="BL9" s="98" t="n">
        <v>4.77927889541707E-006</v>
      </c>
      <c r="BM9" s="98" t="n">
        <v>4.59964012433645E-006</v>
      </c>
      <c r="BN9" s="98" t="n">
        <v>4.4267424873512E-006</v>
      </c>
      <c r="BO9" s="98" t="n">
        <v>4.26033404199444E-006</v>
      </c>
      <c r="BP9" s="98" t="n">
        <v>4.10017216589953E-006</v>
      </c>
      <c r="BQ9" s="98" t="n">
        <v>3.94602322073556E-006</v>
      </c>
      <c r="BR9" s="98" t="n">
        <v>3.79766222768918E-006</v>
      </c>
      <c r="BS9" s="98" t="n">
        <v>3.65487255427066E-006</v>
      </c>
      <c r="BT9" s="98" t="n">
        <v>3.517445611112E-006</v>
      </c>
      <c r="BU9" s="98" t="n">
        <v>3.38518055964521E-006</v>
      </c>
      <c r="BV9" s="98" t="n">
        <v>3.25788402955052E-006</v>
      </c>
      <c r="BW9" s="98" t="n">
        <v>3.13536984597462E-006</v>
      </c>
      <c r="BX9" s="98" t="n">
        <v>3.0174587664078E-006</v>
      </c>
      <c r="BY9" s="98" t="n">
        <v>2.90397822677591E-006</v>
      </c>
      <c r="BZ9" s="98" t="n">
        <v>2.79476209630314E-006</v>
      </c>
      <c r="CA9" s="98" t="n">
        <v>2.68965044059044E-006</v>
      </c>
      <c r="CB9" s="98" t="n">
        <v>2.58848929424183E-006</v>
      </c>
      <c r="CC9" s="98" t="n">
        <v>2.49113044070715E-006</v>
      </c>
      <c r="CD9" s="98" t="n">
        <v>2.39743119956337E-006</v>
      </c>
      <c r="CE9" s="98" t="n">
        <v>2.30725422289968E-006</v>
      </c>
      <c r="CF9" s="98" t="n">
        <v>2.22046729736469E-006</v>
      </c>
      <c r="CG9" s="98" t="n">
        <v>2.13694315454038E-006</v>
      </c>
      <c r="CH9" s="98" t="n">
        <v>2.05655928731119E-006</v>
      </c>
      <c r="CI9" s="98" t="n">
        <v>1.97919777356059E-006</v>
      </c>
      <c r="CJ9" s="98" t="n">
        <v>1.90474510597394E-006</v>
      </c>
      <c r="CK9" s="98" t="n">
        <v>1.83309202794746E-006</v>
      </c>
      <c r="CL9" s="98" t="n">
        <v>1.76413337515946E-006</v>
      </c>
      <c r="CM9" s="98" t="n">
        <v>1.6977679241359E-006</v>
      </c>
      <c r="CN9" s="98" t="n">
        <v>1.63389824481275E-006</v>
      </c>
      <c r="CO9" s="98" t="n">
        <v>1.57243055964873E-006</v>
      </c>
      <c r="CP9" s="98" t="n">
        <v>1.51327460706785E-006</v>
      </c>
      <c r="CQ9" s="98" t="n">
        <v>1.45634351067514E-006</v>
      </c>
      <c r="CR9" s="98" t="n">
        <v>1.40155365291328E-006</v>
      </c>
      <c r="CS9" s="98" t="n">
        <v>1.34882455327112E-006</v>
      </c>
      <c r="CT9" s="98" t="n">
        <v>1.29807875104415E-006</v>
      </c>
      <c r="CU9" s="98" t="n">
        <v>1.24924169264684E-006</v>
      </c>
      <c r="CV9" s="98" t="n">
        <v>1.20224162292182E-006</v>
      </c>
      <c r="CW9" s="98" t="n">
        <v>1.15700948044584E-006</v>
      </c>
      <c r="CX9" s="98" t="n">
        <v>1.11347879672152E-006</v>
      </c>
      <c r="CY9" s="98" t="n">
        <v>1.07158559914389E-006</v>
      </c>
      <c r="CZ9" s="98" t="n">
        <v>1.03126831774159E-006</v>
      </c>
      <c r="DA9" s="98" t="n">
        <v>9.92467694915789E-007</v>
      </c>
      <c r="DB9" s="98" t="n">
        <v>9.55126699064834E-007</v>
      </c>
      <c r="DC9" s="98" t="n">
        <v>9.19190441206474E-007</v>
      </c>
      <c r="DD9" s="98" t="n">
        <v>8.84606094264662E-007</v>
      </c>
      <c r="DE9" s="98" t="n">
        <v>8.51322816353139E-007</v>
      </c>
      <c r="DF9" s="98" t="n">
        <v>8.19291676057432E-007</v>
      </c>
      <c r="DG9" s="98" t="n">
        <v>7.88465580603415E-007</v>
      </c>
      <c r="DH9" s="98" t="n">
        <v>7.58799207245531E-007</v>
      </c>
      <c r="DI9" s="98" t="n">
        <v>7.30248936875455E-007</v>
      </c>
      <c r="DJ9" s="98" t="n">
        <v>7.02772789518136E-007</v>
      </c>
      <c r="DK9" s="98" t="n">
        <v>6.76330363713618E-007</v>
      </c>
      <c r="DL9" s="98" t="n">
        <v>6.50882776342954E-007</v>
      </c>
      <c r="DM9" s="98" t="n">
        <v>6.26392606561943E-007</v>
      </c>
      <c r="DN9" s="98" t="n">
        <v>6.0282383984589E-007</v>
      </c>
      <c r="DO9" s="98" t="n">
        <v>5.80141816364233E-007</v>
      </c>
      <c r="DP9" s="98" t="n">
        <v>5.58313178911085E-007</v>
      </c>
      <c r="DQ9" s="98" t="n">
        <v>5.37305825054624E-007</v>
      </c>
      <c r="DR9" s="98" t="n">
        <v>5.17088859286474E-007</v>
      </c>
      <c r="DS9" s="98" t="n">
        <v>4.97632547835636E-007</v>
      </c>
      <c r="DT9" s="98" t="n">
        <v>4.7890827525876E-007</v>
      </c>
      <c r="DU9" s="98" t="n">
        <v>4.60888502140655E-007</v>
      </c>
      <c r="DV9" s="98" t="n">
        <v>4.43546724904209E-007</v>
      </c>
      <c r="DW9" s="98" t="n">
        <v>4.26857436730543E-007</v>
      </c>
      <c r="DX9" s="98" t="n">
        <v>4.10796090033472E-007</v>
      </c>
      <c r="DY9" s="98" t="n">
        <v>3.95339060599298E-007</v>
      </c>
      <c r="DZ9" s="98" t="n">
        <v>3.8046361261479E-007</v>
      </c>
      <c r="EA9" s="98" t="n">
        <v>3.66147865804578E-007</v>
      </c>
      <c r="EB9" s="98" t="n">
        <v>3.52370762457532E-007</v>
      </c>
      <c r="EC9" s="98" t="n">
        <v>3.39112037228695E-007</v>
      </c>
      <c r="ED9" s="98" t="n">
        <v>3.26352187052237E-007</v>
      </c>
      <c r="EE9" s="98" t="n">
        <v>3.14072442386681E-007</v>
      </c>
      <c r="EF9" s="98" t="n">
        <v>3.02254739792396E-007</v>
      </c>
      <c r="EG9" s="98" t="n">
        <v>2.90881695508283E-007</v>
      </c>
      <c r="EH9" s="98" t="n">
        <v>2.79936579472562E-007</v>
      </c>
      <c r="EI9" s="98" t="n">
        <v>2.69403291008885E-007</v>
      </c>
      <c r="EJ9" s="98" t="n">
        <v>2.59266335400632E-007</v>
      </c>
      <c r="EK9" s="98" t="n">
        <v>2.49510800576225E-007</v>
      </c>
      <c r="EL9" s="98" t="n">
        <v>2.40122335570803E-007</v>
      </c>
      <c r="EM9" s="98" t="n">
        <v>2.31087129209939E-007</v>
      </c>
      <c r="EN9" s="98" t="n">
        <v>2.22391890125628E-007</v>
      </c>
      <c r="EO9" s="98" t="n">
        <v>2.14023826772269E-007</v>
      </c>
      <c r="EP9" s="98" t="n">
        <v>2.05970628996965E-007</v>
      </c>
      <c r="EQ9" s="98" t="n">
        <v>1.98220449609821E-007</v>
      </c>
      <c r="ER9" s="98" t="n">
        <v>1.9076188750855E-007</v>
      </c>
      <c r="ES9" s="98" t="n">
        <v>1.83583970136958E-007</v>
      </c>
      <c r="ET9" s="98" t="n">
        <v>1.76676137830789E-007</v>
      </c>
      <c r="EU9" s="98" t="n">
        <v>1.70028228496655E-007</v>
      </c>
      <c r="EV9" s="98" t="n">
        <v>1.63630462068909E-007</v>
      </c>
      <c r="EW9" s="98" t="n">
        <v>1.57473426520838E-007</v>
      </c>
      <c r="EX9" s="98" t="n">
        <v>1.51548064097895E-007</v>
      </c>
      <c r="EY9" s="98" t="n">
        <v>1.45845657661958E-007</v>
      </c>
      <c r="EZ9" s="98" t="n">
        <v>1.40357818145809E-007</v>
      </c>
      <c r="FA9" s="98" t="n">
        <v>1.35076472118634E-007</v>
      </c>
      <c r="FB9" s="98" t="n">
        <v>1.29993849795618E-007</v>
      </c>
      <c r="FC9" s="98" t="n">
        <v>1.25102473935712E-007</v>
      </c>
      <c r="FD9" s="98" t="n">
        <v>1.20395148406338E-007</v>
      </c>
      <c r="FE9" s="98" t="n">
        <v>1.15864948080358E-007</v>
      </c>
      <c r="FF9" s="98" t="n">
        <v>1.11505208177931E-007</v>
      </c>
      <c r="FG9" s="98" t="n">
        <v>1.07309514829623E-007</v>
      </c>
      <c r="FH9" s="98" t="n">
        <v>1.03271695306439E-007</v>
      </c>
      <c r="FI9" s="98" t="n">
        <v>9.93858093600863E-008</v>
      </c>
      <c r="FJ9" s="98" t="n">
        <v>9.56461401191433E-008</v>
      </c>
      <c r="FK9" s="98" t="n">
        <v>9.20471858734118E-008</v>
      </c>
      <c r="FL9" s="98" t="n">
        <v>8.8583651858265E-008</v>
      </c>
      <c r="FM9" s="98" t="n">
        <v>8.52504427051315E-008</v>
      </c>
      <c r="FN9" s="98" t="n">
        <v>8.20426544478892E-008</v>
      </c>
      <c r="FO9" s="98" t="n">
        <v>7.89555678615272E-008</v>
      </c>
      <c r="FP9" s="98" t="n">
        <v>7.59846413567189E-008</v>
      </c>
      <c r="FQ9" s="98" t="n">
        <v>7.31255040964385E-008</v>
      </c>
    </row>
    <row r="10" customFormat="false" ht="15" hidden="false" customHeight="true" outlineLevel="0" collapsed="false">
      <c r="A10" s="97" t="n">
        <v>8</v>
      </c>
      <c r="B10" s="98" t="n">
        <v>4.99645508160729E-005</v>
      </c>
      <c r="C10" s="98" t="n">
        <v>4.83602659803184E-005</v>
      </c>
      <c r="D10" s="98" t="n">
        <v>4.68018669222969E-005</v>
      </c>
      <c r="E10" s="98" t="n">
        <v>4.52885605665143E-005</v>
      </c>
      <c r="F10" s="98" t="n">
        <v>4.38195147766107E-005</v>
      </c>
      <c r="G10" s="98" t="n">
        <v>4.23938651508138E-005</v>
      </c>
      <c r="H10" s="98" t="n">
        <v>4.10107211643584E-005</v>
      </c>
      <c r="I10" s="98" t="n">
        <v>3.96691717059472E-005</v>
      </c>
      <c r="J10" s="98" t="n">
        <v>3.8368290060542E-005</v>
      </c>
      <c r="K10" s="98" t="n">
        <v>3.71071383794552E-005</v>
      </c>
      <c r="L10" s="98" t="n">
        <v>3.58847716815935E-005</v>
      </c>
      <c r="M10" s="98" t="n">
        <v>3.47002414247122E-005</v>
      </c>
      <c r="N10" s="98" t="n">
        <v>3.35525986838725E-005</v>
      </c>
      <c r="O10" s="98" t="n">
        <v>3.2440896968633E-005</v>
      </c>
      <c r="P10" s="98" t="n">
        <v>3.13641947140564E-005</v>
      </c>
      <c r="Q10" s="98" t="n">
        <v>3.03215574714022E-005</v>
      </c>
      <c r="R10" s="98" t="n">
        <v>2.93120598274799E-005</v>
      </c>
      <c r="S10" s="98" t="n">
        <v>2.83347870764228E-005</v>
      </c>
      <c r="T10" s="98" t="n">
        <v>2.73888366677522E-005</v>
      </c>
      <c r="U10" s="98" t="n">
        <v>2.6473319450826E-005</v>
      </c>
      <c r="V10" s="98" t="n">
        <v>2.55873607358792E-005</v>
      </c>
      <c r="W10" s="98" t="n">
        <v>2.47301011891965E-005</v>
      </c>
      <c r="X10" s="98" t="n">
        <v>2.39006975785161E-005</v>
      </c>
      <c r="Y10" s="98" t="n">
        <v>2.30983233840965E-005</v>
      </c>
      <c r="Z10" s="98" t="n">
        <v>2.23221692881026E-005</v>
      </c>
      <c r="AA10" s="98" t="n">
        <v>2.15714435567449E-005</v>
      </c>
      <c r="AB10" s="98" t="n">
        <v>2.08453723247182E-005</v>
      </c>
      <c r="AC10" s="98" t="n">
        <v>2.01431997925994E-005</v>
      </c>
      <c r="AD10" s="98" t="n">
        <v>1.94641883478619E-005</v>
      </c>
      <c r="AE10" s="98" t="n">
        <v>1.88076186172781E-005</v>
      </c>
      <c r="AF10" s="98" t="n">
        <v>1.81727894583705E-005</v>
      </c>
      <c r="AG10" s="98" t="n">
        <v>1.75590178973506E-005</v>
      </c>
      <c r="AH10" s="98" t="n">
        <v>1.69656390200945E-005</v>
      </c>
      <c r="AI10" s="98" t="n">
        <v>1.63920058218192E-005</v>
      </c>
      <c r="AJ10" s="98" t="n">
        <v>1.58374890212309E-005</v>
      </c>
      <c r="AK10" s="98" t="n">
        <v>1.53014768428106E-005</v>
      </c>
      <c r="AL10" s="98" t="n">
        <v>1.47833747726756E-005</v>
      </c>
      <c r="AM10" s="98" t="n">
        <v>1.42826052915712E-005</v>
      </c>
      <c r="AN10" s="98" t="n">
        <v>1.37986075886554E-005</v>
      </c>
      <c r="AO10" s="98" t="n">
        <v>1.33308372584073E-005</v>
      </c>
      <c r="AP10" s="98" t="n">
        <v>1.28787659844365E-005</v>
      </c>
      <c r="AQ10" s="98" t="n">
        <v>1.24418812131877E-005</v>
      </c>
      <c r="AR10" s="98" t="n">
        <v>1.20196858174326E-005</v>
      </c>
      <c r="AS10" s="98" t="n">
        <v>1.16116977548764E-005</v>
      </c>
      <c r="AT10" s="98" t="n">
        <v>1.12174497209905E-005</v>
      </c>
      <c r="AU10" s="98" t="n">
        <v>1.08364887989598E-005</v>
      </c>
      <c r="AV10" s="98" t="n">
        <v>1.04683761082969E-005</v>
      </c>
      <c r="AW10" s="98" t="n">
        <v>1.0112686452457E-005</v>
      </c>
      <c r="AX10" s="98" t="n">
        <v>9.76900796734181E-006</v>
      </c>
      <c r="AY10" s="98" t="n">
        <v>9.43694177213406E-006</v>
      </c>
      <c r="AZ10" s="98" t="n">
        <v>9.11610162135368E-006</v>
      </c>
      <c r="BA10" s="98" t="n">
        <v>8.80611356124383E-006</v>
      </c>
      <c r="BB10" s="98" t="n">
        <v>8.50661558982058E-006</v>
      </c>
      <c r="BC10" s="98" t="n">
        <v>8.21725732158551E-006</v>
      </c>
      <c r="BD10" s="98" t="n">
        <v>7.93769965612423E-006</v>
      </c>
      <c r="BE10" s="98" t="n">
        <v>7.66761445425424E-006</v>
      </c>
      <c r="BF10" s="98" t="n">
        <v>7.40668421739255E-006</v>
      </c>
      <c r="BG10" s="98" t="n">
        <v>7.15460177480587E-006</v>
      </c>
      <c r="BH10" s="98" t="n">
        <v>6.91106997630087E-006</v>
      </c>
      <c r="BI10" s="98" t="n">
        <v>6.67580139146473E-006</v>
      </c>
      <c r="BJ10" s="98" t="n">
        <v>6.44851801567814E-006</v>
      </c>
      <c r="BK10" s="98" t="n">
        <v>6.22895098201237E-006</v>
      </c>
      <c r="BL10" s="98" t="n">
        <v>6.01684028123106E-006</v>
      </c>
      <c r="BM10" s="98" t="n">
        <v>5.81193448756512E-006</v>
      </c>
      <c r="BN10" s="98" t="n">
        <v>5.61399049137101E-006</v>
      </c>
      <c r="BO10" s="98" t="n">
        <v>5.42277323878349E-006</v>
      </c>
      <c r="BP10" s="98" t="n">
        <v>5.23805547880674E-006</v>
      </c>
      <c r="BQ10" s="98" t="n">
        <v>5.05961751551265E-006</v>
      </c>
      <c r="BR10" s="98" t="n">
        <v>4.88724696889875E-006</v>
      </c>
      <c r="BS10" s="98" t="n">
        <v>4.72073854063115E-006</v>
      </c>
      <c r="BT10" s="98" t="n">
        <v>4.55989378733701E-006</v>
      </c>
      <c r="BU10" s="98" t="n">
        <v>4.40452090000321E-006</v>
      </c>
      <c r="BV10" s="98" t="n">
        <v>4.25443448992535E-006</v>
      </c>
      <c r="BW10" s="98" t="n">
        <v>4.10945538020791E-006</v>
      </c>
      <c r="BX10" s="98" t="n">
        <v>3.96941040459176E-006</v>
      </c>
      <c r="BY10" s="98" t="n">
        <v>3.83413221094475E-006</v>
      </c>
      <c r="BZ10" s="98" t="n">
        <v>3.70345907119152E-006</v>
      </c>
      <c r="CA10" s="98" t="n">
        <v>3.57723469746052E-006</v>
      </c>
      <c r="CB10" s="98" t="n">
        <v>3.45530806322714E-006</v>
      </c>
      <c r="CC10" s="98" t="n">
        <v>3.33753322967478E-006</v>
      </c>
      <c r="CD10" s="98" t="n">
        <v>3.2237691783843E-006</v>
      </c>
      <c r="CE10" s="98" t="n">
        <v>3.11387964824217E-006</v>
      </c>
      <c r="CF10" s="98" t="n">
        <v>3.007732978344E-006</v>
      </c>
      <c r="CG10" s="98" t="n">
        <v>2.9052019546727E-006</v>
      </c>
      <c r="CH10" s="98" t="n">
        <v>2.80616366310493E-006</v>
      </c>
      <c r="CI10" s="98" t="n">
        <v>2.71049934552625E-006</v>
      </c>
      <c r="CJ10" s="98" t="n">
        <v>2.6180942620524E-006</v>
      </c>
      <c r="CK10" s="98" t="n">
        <v>2.52883755624822E-006</v>
      </c>
      <c r="CL10" s="98" t="n">
        <v>2.44262212556468E-006</v>
      </c>
      <c r="CM10" s="98" t="n">
        <v>2.35934449599462E-006</v>
      </c>
      <c r="CN10" s="98" t="n">
        <v>2.27890470017034E-006</v>
      </c>
      <c r="CO10" s="98" t="n">
        <v>2.20120615979091E-006</v>
      </c>
      <c r="CP10" s="98" t="n">
        <v>2.12615557204643E-006</v>
      </c>
      <c r="CQ10" s="98" t="n">
        <v>2.05366279948382E-006</v>
      </c>
      <c r="CR10" s="98" t="n">
        <v>1.98364076353652E-006</v>
      </c>
      <c r="CS10" s="98" t="n">
        <v>1.91600534160674E-006</v>
      </c>
      <c r="CT10" s="98" t="n">
        <v>1.85067526736749E-006</v>
      </c>
      <c r="CU10" s="98" t="n">
        <v>1.78757203472824E-006</v>
      </c>
      <c r="CV10" s="98" t="n">
        <v>1.7266198044652E-006</v>
      </c>
      <c r="CW10" s="98" t="n">
        <v>1.66774531440428E-006</v>
      </c>
      <c r="CX10" s="98" t="n">
        <v>1.61087779215752E-006</v>
      </c>
      <c r="CY10" s="98" t="n">
        <v>1.55594887141231E-006</v>
      </c>
      <c r="CZ10" s="98" t="n">
        <v>1.50289251010793E-006</v>
      </c>
      <c r="DA10" s="98" t="n">
        <v>1.45164491205385E-006</v>
      </c>
      <c r="DB10" s="98" t="n">
        <v>1.40214445076836E-006</v>
      </c>
      <c r="DC10" s="98" t="n">
        <v>1.35433159642595E-006</v>
      </c>
      <c r="DD10" s="98" t="n">
        <v>1.30814884413688E-006</v>
      </c>
      <c r="DE10" s="98" t="n">
        <v>1.26354064611256E-006</v>
      </c>
      <c r="DF10" s="98" t="n">
        <v>1.22045334460808E-006</v>
      </c>
      <c r="DG10" s="98" t="n">
        <v>1.17883510819539E-006</v>
      </c>
      <c r="DH10" s="98" t="n">
        <v>1.13863587003493E-006</v>
      </c>
      <c r="DI10" s="98" t="n">
        <v>1.09980726736847E-006</v>
      </c>
      <c r="DJ10" s="98" t="n">
        <v>1.06230258423157E-006</v>
      </c>
      <c r="DK10" s="98" t="n">
        <v>1.02607669538735E-006</v>
      </c>
      <c r="DL10" s="98" t="n">
        <v>9.91086012036568E-007</v>
      </c>
      <c r="DM10" s="98" t="n">
        <v>9.57288430192271E-007</v>
      </c>
      <c r="DN10" s="98" t="n">
        <v>9.24643279498483E-007</v>
      </c>
      <c r="DO10" s="98" t="n">
        <v>8.93111275046543E-007</v>
      </c>
      <c r="DP10" s="98" t="n">
        <v>8.62654470301649E-007</v>
      </c>
      <c r="DQ10" s="98" t="n">
        <v>8.33236211139621E-007</v>
      </c>
      <c r="DR10" s="98" t="n">
        <v>8.0482109243718E-007</v>
      </c>
      <c r="DS10" s="98" t="n">
        <v>7.77374915217344E-007</v>
      </c>
      <c r="DT10" s="98" t="n">
        <v>7.50864645682192E-007</v>
      </c>
      <c r="DU10" s="98" t="n">
        <v>7.25258375688931E-007</v>
      </c>
      <c r="DV10" s="98" t="n">
        <v>7.00525284558218E-007</v>
      </c>
      <c r="DW10" s="98" t="n">
        <v>6.76635601659648E-007</v>
      </c>
      <c r="DX10" s="98" t="n">
        <v>6.53560571106659E-007</v>
      </c>
      <c r="DY10" s="98" t="n">
        <v>6.31272416895534E-007</v>
      </c>
      <c r="DZ10" s="98" t="n">
        <v>6.09744309709726E-007</v>
      </c>
      <c r="EA10" s="98" t="n">
        <v>5.88950334723393E-007</v>
      </c>
      <c r="EB10" s="98" t="n">
        <v>5.68865460293111E-007</v>
      </c>
      <c r="EC10" s="98" t="n">
        <v>5.49465508203895E-007</v>
      </c>
      <c r="ED10" s="98" t="n">
        <v>5.30727124137265E-007</v>
      </c>
      <c r="EE10" s="98" t="n">
        <v>5.12627750026695E-007</v>
      </c>
      <c r="EF10" s="98" t="n">
        <v>4.95145596746127E-007</v>
      </c>
      <c r="EG10" s="98" t="n">
        <v>4.78259617797683E-007</v>
      </c>
      <c r="EH10" s="98" t="n">
        <v>4.6194948444267E-007</v>
      </c>
      <c r="EI10" s="98" t="n">
        <v>4.46195560721563E-007</v>
      </c>
      <c r="EJ10" s="98" t="n">
        <v>4.30978880361366E-007</v>
      </c>
      <c r="EK10" s="98" t="n">
        <v>4.16281123238882E-007</v>
      </c>
      <c r="EL10" s="98" t="n">
        <v>4.020845943975E-007</v>
      </c>
      <c r="EM10" s="98" t="n">
        <v>3.88372201731713E-007</v>
      </c>
      <c r="EN10" s="98" t="n">
        <v>3.7512743611412E-007</v>
      </c>
      <c r="EO10" s="98" t="n">
        <v>3.62334351078353E-007</v>
      </c>
      <c r="EP10" s="98" t="n">
        <v>3.49977544167324E-007</v>
      </c>
      <c r="EQ10" s="98" t="n">
        <v>3.38042137726369E-007</v>
      </c>
      <c r="ER10" s="98" t="n">
        <v>3.26513761694791E-007</v>
      </c>
      <c r="ES10" s="98" t="n">
        <v>3.1537853573127E-007</v>
      </c>
      <c r="ET10" s="98" t="n">
        <v>3.04623053004605E-007</v>
      </c>
      <c r="EU10" s="98" t="n">
        <v>2.94234363540369E-007</v>
      </c>
      <c r="EV10" s="98" t="n">
        <v>2.841999592329E-007</v>
      </c>
      <c r="EW10" s="98" t="n">
        <v>2.74507758302178E-007</v>
      </c>
      <c r="EX10" s="98" t="n">
        <v>2.65146090860924E-007</v>
      </c>
      <c r="EY10" s="98" t="n">
        <v>2.56103685258857E-007</v>
      </c>
      <c r="EZ10" s="98" t="n">
        <v>2.47369653871843E-007</v>
      </c>
      <c r="FA10" s="98" t="n">
        <v>2.38933480556369E-007</v>
      </c>
      <c r="FB10" s="98" t="n">
        <v>2.30785007548917E-007</v>
      </c>
      <c r="FC10" s="98" t="n">
        <v>2.22914423808618E-007</v>
      </c>
      <c r="FD10" s="98" t="n">
        <v>2.15312252471733E-007</v>
      </c>
      <c r="FE10" s="98" t="n">
        <v>2.0796933997147E-007</v>
      </c>
      <c r="FF10" s="98" t="n">
        <v>2.00876845157794E-007</v>
      </c>
      <c r="FG10" s="98" t="n">
        <v>1.94026227862132E-007</v>
      </c>
      <c r="FH10" s="98" t="n">
        <v>1.87409239571501E-007</v>
      </c>
      <c r="FI10" s="98" t="n">
        <v>1.81017912770365E-007</v>
      </c>
      <c r="FJ10" s="98" t="n">
        <v>1.74844551947828E-007</v>
      </c>
      <c r="FK10" s="98" t="n">
        <v>1.68881723716652E-007</v>
      </c>
      <c r="FL10" s="98" t="n">
        <v>1.63122248264536E-007</v>
      </c>
      <c r="FM10" s="98" t="n">
        <v>1.57559190694379E-007</v>
      </c>
      <c r="FN10" s="98" t="n">
        <v>1.52185852697606E-007</v>
      </c>
      <c r="FO10" s="98" t="n">
        <v>1.46995764116475E-007</v>
      </c>
      <c r="FP10" s="98" t="n">
        <v>1.41982675616603E-007</v>
      </c>
      <c r="FQ10" s="98" t="n">
        <v>1.37140550915404E-007</v>
      </c>
    </row>
    <row r="11" customFormat="false" ht="15" hidden="false" customHeight="true" outlineLevel="0" collapsed="false">
      <c r="A11" s="97" t="n">
        <v>9</v>
      </c>
      <c r="B11" s="98" t="n">
        <v>5.53386617770935E-005</v>
      </c>
      <c r="C11" s="98" t="n">
        <v>5.36082290869544E-005</v>
      </c>
      <c r="D11" s="98" t="n">
        <v>5.19267699630177E-005</v>
      </c>
      <c r="E11" s="98" t="n">
        <v>5.02933655071036E-005</v>
      </c>
      <c r="F11" s="98" t="n">
        <v>4.87070679258128E-005</v>
      </c>
      <c r="G11" s="98" t="n">
        <v>4.71669063810687E-005</v>
      </c>
      <c r="H11" s="98" t="n">
        <v>4.56718922635657E-005</v>
      </c>
      <c r="I11" s="98" t="n">
        <v>4.4221023934754E-005</v>
      </c>
      <c r="J11" s="98" t="n">
        <v>4.2813290981325E-005</v>
      </c>
      <c r="K11" s="98" t="n">
        <v>4.14476780217221E-005</v>
      </c>
      <c r="L11" s="98" t="n">
        <v>4.01231681017578E-005</v>
      </c>
      <c r="M11" s="98" t="n">
        <v>3.88387457158634E-005</v>
      </c>
      <c r="N11" s="98" t="n">
        <v>3.75933994848365E-005</v>
      </c>
      <c r="O11" s="98" t="n">
        <v>3.63861245213926E-005</v>
      </c>
      <c r="P11" s="98" t="n">
        <v>3.52159245095018E-005</v>
      </c>
      <c r="Q11" s="98" t="n">
        <v>3.40818135253773E-005</v>
      </c>
      <c r="R11" s="98" t="n">
        <v>3.29828176219849E-005</v>
      </c>
      <c r="S11" s="98" t="n">
        <v>3.19179762003907E-005</v>
      </c>
      <c r="T11" s="98" t="n">
        <v>3.08863431857098E-005</v>
      </c>
      <c r="U11" s="98" t="n">
        <v>2.98869880297481E-005</v>
      </c>
      <c r="V11" s="98" t="n">
        <v>2.89189965526626E-005</v>
      </c>
      <c r="W11" s="98" t="n">
        <v>2.79814716438454E-005</v>
      </c>
      <c r="X11" s="98" t="n">
        <v>2.70735338325778E-005</v>
      </c>
      <c r="Y11" s="98" t="n">
        <v>2.61943217432226E-005</v>
      </c>
      <c r="Z11" s="98" t="n">
        <v>2.53429924467197E-005</v>
      </c>
      <c r="AA11" s="98" t="n">
        <v>2.45187217189358E-005</v>
      </c>
      <c r="AB11" s="98" t="n">
        <v>2.37207042159682E-005</v>
      </c>
      <c r="AC11" s="98" t="n">
        <v>2.29481535747311E-005</v>
      </c>
      <c r="AD11" s="98" t="n">
        <v>2.2200302448816E-005</v>
      </c>
      <c r="AE11" s="98" t="n">
        <v>2.14764024848435E-005</v>
      </c>
      <c r="AF11" s="98" t="n">
        <v>2.07757242478568E-005</v>
      </c>
      <c r="AG11" s="98" t="n">
        <v>2.00975571010842E-005</v>
      </c>
      <c r="AH11" s="98" t="n">
        <v>1.94412090455121E-005</v>
      </c>
      <c r="AI11" s="98" t="n">
        <v>1.88060065253737E-005</v>
      </c>
      <c r="AJ11" s="98" t="n">
        <v>1.81912942034401E-005</v>
      </c>
      <c r="AK11" s="98" t="n">
        <v>1.75964347089996E-005</v>
      </c>
      <c r="AL11" s="98" t="n">
        <v>1.70208083657419E-005</v>
      </c>
      <c r="AM11" s="98" t="n">
        <v>1.64638128984374E-005</v>
      </c>
      <c r="AN11" s="98" t="n">
        <v>1.5924863125627E-005</v>
      </c>
      <c r="AO11" s="98" t="n">
        <v>1.54033906382134E-005</v>
      </c>
      <c r="AP11" s="98" t="n">
        <v>1.48988434672814E-005</v>
      </c>
      <c r="AQ11" s="98" t="n">
        <v>1.44106857442594E-005</v>
      </c>
      <c r="AR11" s="98" t="n">
        <v>1.39383973539742E-005</v>
      </c>
      <c r="AS11" s="98" t="n">
        <v>1.34814735827105E-005</v>
      </c>
      <c r="AT11" s="98" t="n">
        <v>1.30394247640497E-005</v>
      </c>
      <c r="AU11" s="98" t="n">
        <v>1.26117759220445E-005</v>
      </c>
      <c r="AV11" s="98" t="n">
        <v>1.21980664145038E-005</v>
      </c>
      <c r="AW11" s="98" t="n">
        <v>1.17978495762783E-005</v>
      </c>
      <c r="AX11" s="98" t="n">
        <v>1.1410692364433E-005</v>
      </c>
      <c r="AY11" s="98" t="n">
        <v>1.1036175005863E-005</v>
      </c>
      <c r="AZ11" s="98" t="n">
        <v>1.06738906476833E-005</v>
      </c>
      <c r="BA11" s="98" t="n">
        <v>1.03234450117284E-005</v>
      </c>
      <c r="BB11" s="98" t="n">
        <v>9.98445605315812E-006</v>
      </c>
      <c r="BC11" s="98" t="n">
        <v>9.65655362394902E-006</v>
      </c>
      <c r="BD11" s="98" t="n">
        <v>9.3393791416041E-006</v>
      </c>
      <c r="BE11" s="98" t="n">
        <v>9.0325852633022E-006</v>
      </c>
      <c r="BF11" s="98" t="n">
        <v>8.73583556626478E-006</v>
      </c>
      <c r="BG11" s="98" t="n">
        <v>8.44880423356287E-006</v>
      </c>
      <c r="BH11" s="98" t="n">
        <v>8.17117574669624E-006</v>
      </c>
      <c r="BI11" s="98" t="n">
        <v>7.90264458472301E-006</v>
      </c>
      <c r="BJ11" s="98" t="n">
        <v>7.64291492960645E-006</v>
      </c>
      <c r="BK11" s="98" t="n">
        <v>7.39170037789005E-006</v>
      </c>
      <c r="BL11" s="98" t="n">
        <v>7.14872365992214E-006</v>
      </c>
      <c r="BM11" s="98" t="n">
        <v>6.91371636518667E-006</v>
      </c>
      <c r="BN11" s="98" t="n">
        <v>6.68641867462849E-006</v>
      </c>
      <c r="BO11" s="98" t="n">
        <v>6.46657909897375E-006</v>
      </c>
      <c r="BP11" s="98" t="n">
        <v>6.25395422493291E-006</v>
      </c>
      <c r="BQ11" s="98" t="n">
        <v>6.04830846706594E-006</v>
      </c>
      <c r="BR11" s="98" t="n">
        <v>5.84941382653081E-006</v>
      </c>
      <c r="BS11" s="98" t="n">
        <v>5.65704965627134E-006</v>
      </c>
      <c r="BT11" s="98" t="n">
        <v>5.47100243286636E-006</v>
      </c>
      <c r="BU11" s="98" t="n">
        <v>5.29106553393E-006</v>
      </c>
      <c r="BV11" s="98" t="n">
        <v>5.11703902283944E-006</v>
      </c>
      <c r="BW11" s="98" t="n">
        <v>4.9487294384587E-006</v>
      </c>
      <c r="BX11" s="98" t="n">
        <v>4.78594959174572E-006</v>
      </c>
      <c r="BY11" s="98" t="n">
        <v>4.62851836746658E-006</v>
      </c>
      <c r="BZ11" s="98" t="n">
        <v>4.476260532571E-006</v>
      </c>
      <c r="CA11" s="98" t="n">
        <v>4.32900654911972E-006</v>
      </c>
      <c r="CB11" s="98" t="n">
        <v>4.18659239342922E-006</v>
      </c>
      <c r="CC11" s="98" t="n">
        <v>4.04885938054544E-006</v>
      </c>
      <c r="CD11" s="98" t="n">
        <v>3.91565399404659E-006</v>
      </c>
      <c r="CE11" s="98" t="n">
        <v>3.78682772028682E-006</v>
      </c>
      <c r="CF11" s="98" t="n">
        <v>3.66223688863521E-006</v>
      </c>
      <c r="CG11" s="98" t="n">
        <v>3.54174251604444E-006</v>
      </c>
      <c r="CH11" s="98" t="n">
        <v>3.42521015606057E-006</v>
      </c>
      <c r="CI11" s="98" t="n">
        <v>3.31250975338371E-006</v>
      </c>
      <c r="CJ11" s="98" t="n">
        <v>3.20351550209264E-006</v>
      </c>
      <c r="CK11" s="98" t="n">
        <v>3.0981057085322E-006</v>
      </c>
      <c r="CL11" s="98" t="n">
        <v>2.99616265864167E-006</v>
      </c>
      <c r="CM11" s="98" t="n">
        <v>2.89757248927991E-006</v>
      </c>
      <c r="CN11" s="98" t="n">
        <v>2.80222506332528E-006</v>
      </c>
      <c r="CO11" s="98" t="n">
        <v>2.71001384943848E-006</v>
      </c>
      <c r="CP11" s="98" t="n">
        <v>2.62083580460093E-006</v>
      </c>
      <c r="CQ11" s="98" t="n">
        <v>2.53459126109412E-006</v>
      </c>
      <c r="CR11" s="98" t="n">
        <v>2.4511838171426E-006</v>
      </c>
      <c r="CS11" s="98" t="n">
        <v>2.37052023011053E-006</v>
      </c>
      <c r="CT11" s="98" t="n">
        <v>2.2925103144722E-006</v>
      </c>
      <c r="CU11" s="98" t="n">
        <v>2.21706684144785E-006</v>
      </c>
      <c r="CV11" s="98" t="n">
        <v>2.1441054435245E-006</v>
      </c>
      <c r="CW11" s="98" t="n">
        <v>2.07354452064212E-006</v>
      </c>
      <c r="CX11" s="98" t="n">
        <v>2.00530514993247E-006</v>
      </c>
      <c r="CY11" s="98" t="n">
        <v>1.93931099867761E-006</v>
      </c>
      <c r="CZ11" s="98" t="n">
        <v>1.87548823959993E-006</v>
      </c>
      <c r="DA11" s="98" t="n">
        <v>1.81376546881662E-006</v>
      </c>
      <c r="DB11" s="98" t="n">
        <v>1.75407362701385E-006</v>
      </c>
      <c r="DC11" s="98" t="n">
        <v>1.69634592239731E-006</v>
      </c>
      <c r="DD11" s="98" t="n">
        <v>1.64051775686236E-006</v>
      </c>
      <c r="DE11" s="98" t="n">
        <v>1.58652665405157E-006</v>
      </c>
      <c r="DF11" s="98" t="n">
        <v>1.5343121899658E-006</v>
      </c>
      <c r="DG11" s="98" t="n">
        <v>1.48381592579572E-006</v>
      </c>
      <c r="DH11" s="98" t="n">
        <v>1.43498134275166E-006</v>
      </c>
      <c r="DI11" s="98" t="n">
        <v>1.38775377922507E-006</v>
      </c>
      <c r="DJ11" s="98" t="n">
        <v>1.3420803703923E-006</v>
      </c>
      <c r="DK11" s="98" t="n">
        <v>1.29790998826262E-006</v>
      </c>
      <c r="DL11" s="98" t="n">
        <v>1.25519318594503E-006</v>
      </c>
      <c r="DM11" s="98" t="n">
        <v>1.21388214180396E-006</v>
      </c>
      <c r="DN11" s="98" t="n">
        <v>1.17393060605764E-006</v>
      </c>
      <c r="DO11" s="98" t="n">
        <v>1.13529384970779E-006</v>
      </c>
      <c r="DP11" s="98" t="n">
        <v>1.09792861446856E-006</v>
      </c>
      <c r="DQ11" s="98" t="n">
        <v>1.06179306413878E-006</v>
      </c>
      <c r="DR11" s="98" t="n">
        <v>1.02684673830567E-006</v>
      </c>
      <c r="DS11" s="98" t="n">
        <v>9.93050507269722E-007</v>
      </c>
      <c r="DT11" s="98" t="n">
        <v>9.60366527968937E-007</v>
      </c>
      <c r="DU11" s="98" t="n">
        <v>9.28758201901303E-007</v>
      </c>
      <c r="DV11" s="98" t="n">
        <v>8.9819013437964E-007</v>
      </c>
      <c r="DW11" s="98" t="n">
        <v>8.68628094896629E-007</v>
      </c>
      <c r="DX11" s="98" t="n">
        <v>8.40038978600077E-007</v>
      </c>
      <c r="DY11" s="98" t="n">
        <v>8.12390769877602E-007</v>
      </c>
      <c r="DZ11" s="98" t="n">
        <v>7.85652506163359E-007</v>
      </c>
      <c r="EA11" s="98" t="n">
        <v>7.59794243299083E-007</v>
      </c>
      <c r="EB11" s="98" t="n">
        <v>7.34787022338423E-007</v>
      </c>
      <c r="EC11" s="98" t="n">
        <v>7.10602837017405E-007</v>
      </c>
      <c r="ED11" s="98" t="n">
        <v>6.87214602335118E-007</v>
      </c>
      <c r="EE11" s="98" t="n">
        <v>6.64596124355654E-007</v>
      </c>
      <c r="EF11" s="98" t="n">
        <v>6.42722071231283E-007</v>
      </c>
      <c r="EG11" s="98" t="n">
        <v>6.21567944114609E-007</v>
      </c>
      <c r="EH11" s="98" t="n">
        <v>6.01110050624243E-007</v>
      </c>
      <c r="EI11" s="98" t="n">
        <v>5.81325477755357E-007</v>
      </c>
      <c r="EJ11" s="98" t="n">
        <v>5.62192066233536E-007</v>
      </c>
      <c r="EK11" s="98" t="n">
        <v>5.43688386200891E-007</v>
      </c>
      <c r="EL11" s="98" t="n">
        <v>5.25793712791156E-007</v>
      </c>
      <c r="EM11" s="98" t="n">
        <v>5.08488003148067E-007</v>
      </c>
      <c r="EN11" s="98" t="n">
        <v>4.91751873776813E-007</v>
      </c>
      <c r="EO11" s="98" t="n">
        <v>4.75566579338782E-007</v>
      </c>
      <c r="EP11" s="98" t="n">
        <v>4.59913991002203E-007</v>
      </c>
      <c r="EQ11" s="98" t="n">
        <v>4.44776576791206E-007</v>
      </c>
      <c r="ER11" s="98" t="n">
        <v>4.30137381379758E-007</v>
      </c>
      <c r="ES11" s="98" t="n">
        <v>4.1598000743992E-007</v>
      </c>
      <c r="ET11" s="98" t="n">
        <v>4.02288597545208E-007</v>
      </c>
      <c r="EU11" s="98" t="n">
        <v>3.89047815851917E-007</v>
      </c>
      <c r="EV11" s="98" t="n">
        <v>3.76242831223728E-007</v>
      </c>
      <c r="EW11" s="98" t="n">
        <v>3.63859300578362E-007</v>
      </c>
      <c r="EX11" s="98" t="n">
        <v>3.51883353011395E-007</v>
      </c>
      <c r="EY11" s="98" t="n">
        <v>3.40301573920065E-007</v>
      </c>
      <c r="EZ11" s="98" t="n">
        <v>3.29100990237308E-007</v>
      </c>
      <c r="FA11" s="98" t="n">
        <v>3.18269055998854E-007</v>
      </c>
      <c r="FB11" s="98" t="n">
        <v>3.07793637799314E-007</v>
      </c>
      <c r="FC11" s="98" t="n">
        <v>2.97663001913584E-007</v>
      </c>
      <c r="FD11" s="98" t="n">
        <v>2.87865800530085E-007</v>
      </c>
      <c r="FE11" s="98" t="n">
        <v>2.78391059316263E-007</v>
      </c>
      <c r="FF11" s="98" t="n">
        <v>2.69228165317159E-007</v>
      </c>
      <c r="FG11" s="98" t="n">
        <v>2.6036685452091E-007</v>
      </c>
      <c r="FH11" s="98" t="n">
        <v>2.5179720120061E-007</v>
      </c>
      <c r="FI11" s="98" t="n">
        <v>2.43509605701853E-007</v>
      </c>
      <c r="FJ11" s="98" t="n">
        <v>2.35494784894819E-007</v>
      </c>
      <c r="FK11" s="98" t="n">
        <v>2.27743760849997E-007</v>
      </c>
      <c r="FL11" s="98" t="n">
        <v>2.20247851068223E-007</v>
      </c>
      <c r="FM11" s="98" t="n">
        <v>2.12998659043784E-007</v>
      </c>
      <c r="FN11" s="98" t="n">
        <v>2.05988064383433E-007</v>
      </c>
      <c r="FO11" s="98" t="n">
        <v>1.99208214146651E-007</v>
      </c>
      <c r="FP11" s="98" t="n">
        <v>1.92651513630793E-007</v>
      </c>
      <c r="FQ11" s="98" t="n">
        <v>1.86310618488506E-007</v>
      </c>
    </row>
    <row r="12" customFormat="false" ht="15" hidden="false" customHeight="true" outlineLevel="0" collapsed="false">
      <c r="A12" s="97" t="n">
        <v>10</v>
      </c>
      <c r="B12" s="98" t="n">
        <v>6.07358462209051E-005</v>
      </c>
      <c r="C12" s="98" t="n">
        <v>5.90314919080015E-005</v>
      </c>
      <c r="D12" s="98" t="n">
        <v>5.73666350918156E-005</v>
      </c>
      <c r="E12" s="98" t="n">
        <v>5.57411098135452E-005</v>
      </c>
      <c r="F12" s="98" t="n">
        <v>5.41546710849383E-005</v>
      </c>
      <c r="G12" s="98" t="n">
        <v>5.26070037681903E-005</v>
      </c>
      <c r="H12" s="98" t="n">
        <v>5.10977307356386E-005</v>
      </c>
      <c r="I12" s="98" t="n">
        <v>4.9626420355775E-005</v>
      </c>
      <c r="J12" s="98" t="n">
        <v>4.81925933493166E-005</v>
      </c>
      <c r="K12" s="98" t="n">
        <v>4.67957290594123E-005</v>
      </c>
      <c r="L12" s="98" t="n">
        <v>4.54352711740658E-005</v>
      </c>
      <c r="M12" s="98" t="n">
        <v>4.4110632943517E-005</v>
      </c>
      <c r="N12" s="98" t="n">
        <v>4.28212019261132E-005</v>
      </c>
      <c r="O12" s="98" t="n">
        <v>4.15663442988601E-005</v>
      </c>
      <c r="P12" s="98" t="n">
        <v>4.03454087664068E-005</v>
      </c>
      <c r="Q12" s="98" t="n">
        <v>3.9157730098216E-005</v>
      </c>
      <c r="R12" s="98" t="n">
        <v>3.80026323228977E-005</v>
      </c>
      <c r="S12" s="98" t="n">
        <v>3.68794316084609E-005</v>
      </c>
      <c r="T12" s="98" t="n">
        <v>3.57874388516866E-005</v>
      </c>
      <c r="U12" s="98" t="n">
        <v>3.47259620021578E-005</v>
      </c>
      <c r="V12" s="98" t="n">
        <v>3.36943081420404E-005</v>
      </c>
      <c r="W12" s="98" t="n">
        <v>3.26917853420428E-005</v>
      </c>
      <c r="X12" s="98" t="n">
        <v>3.17177043128725E-005</v>
      </c>
      <c r="Y12" s="98" t="n">
        <v>3.07713798698428E-005</v>
      </c>
      <c r="Z12" s="98" t="n">
        <v>2.98521322266154E-005</v>
      </c>
      <c r="AA12" s="98" t="n">
        <v>2.8959288132957E-005</v>
      </c>
      <c r="AB12" s="98" t="n">
        <v>2.80921818709423E-005</v>
      </c>
      <c r="AC12" s="98" t="n">
        <v>2.72501561225935E-005</v>
      </c>
      <c r="AD12" s="98" t="n">
        <v>2.64325627188367E-005</v>
      </c>
      <c r="AE12" s="98" t="n">
        <v>2.5638763283764E-005</v>
      </c>
      <c r="AF12" s="98" t="n">
        <v>2.48681297814191E-005</v>
      </c>
      <c r="AG12" s="98" t="n">
        <v>2.41200449750956E-005</v>
      </c>
      <c r="AH12" s="98" t="n">
        <v>2.33939028089214E-005</v>
      </c>
      <c r="AI12" s="98" t="n">
        <v>2.26891087168335E-005</v>
      </c>
      <c r="AJ12" s="98" t="n">
        <v>2.20050798683813E-005</v>
      </c>
      <c r="AK12" s="98" t="n">
        <v>2.13412453569095E-005</v>
      </c>
      <c r="AL12" s="98" t="n">
        <v>2.06970463345613E-005</v>
      </c>
      <c r="AM12" s="98" t="n">
        <v>2.00719361029833E-005</v>
      </c>
      <c r="AN12" s="98" t="n">
        <v>1.94653801609546E-005</v>
      </c>
      <c r="AO12" s="98" t="n">
        <v>1.88768562158215E-005</v>
      </c>
      <c r="AP12" s="98" t="n">
        <v>1.83058541615155E-005</v>
      </c>
      <c r="AQ12" s="98" t="n">
        <v>1.77518760279272E-005</v>
      </c>
      <c r="AR12" s="98" t="n">
        <v>1.72144359040782E-005</v>
      </c>
      <c r="AS12" s="98" t="n">
        <v>1.66930598393122E-005</v>
      </c>
      <c r="AT12" s="98" t="n">
        <v>1.61872857233902E-005</v>
      </c>
      <c r="AU12" s="98" t="n">
        <v>1.56966631504885E-005</v>
      </c>
      <c r="AV12" s="98" t="n">
        <v>1.52207532673199E-005</v>
      </c>
      <c r="AW12" s="98" t="n">
        <v>1.47591286088211E-005</v>
      </c>
      <c r="AX12" s="98" t="n">
        <v>1.43113729225153E-005</v>
      </c>
      <c r="AY12" s="98" t="n">
        <v>1.38770809833266E-005</v>
      </c>
      <c r="AZ12" s="98" t="n">
        <v>1.3455858400846E-005</v>
      </c>
      <c r="BA12" s="98" t="n">
        <v>1.30473214206006E-005</v>
      </c>
      <c r="BB12" s="98" t="n">
        <v>1.26510967185523E-005</v>
      </c>
      <c r="BC12" s="98" t="n">
        <v>1.22668211938182E-005</v>
      </c>
      <c r="BD12" s="98" t="n">
        <v>1.18941417562857E-005</v>
      </c>
      <c r="BE12" s="98" t="n">
        <v>1.15327151127831E-005</v>
      </c>
      <c r="BF12" s="98" t="n">
        <v>1.11822075529178E-005</v>
      </c>
      <c r="BG12" s="98" t="n">
        <v>1.08422947320275E-005</v>
      </c>
      <c r="BH12" s="98" t="n">
        <v>1.05126614563522E-005</v>
      </c>
      <c r="BI12" s="98" t="n">
        <v>1.0193001467762E-005</v>
      </c>
      <c r="BJ12" s="98" t="n">
        <v>9.88301722892881E-006</v>
      </c>
      <c r="BK12" s="98" t="n">
        <v>9.58241971149576E-006</v>
      </c>
      <c r="BL12" s="98" t="n">
        <v>9.29092818469091E-006</v>
      </c>
      <c r="BM12" s="98" t="n">
        <v>9.00827000716031E-006</v>
      </c>
      <c r="BN12" s="98" t="n">
        <v>8.73418042079965E-006</v>
      </c>
      <c r="BO12" s="98" t="n">
        <v>8.46840234747237E-006</v>
      </c>
      <c r="BP12" s="98" t="n">
        <v>8.21068618883647E-006</v>
      </c>
      <c r="BQ12" s="98" t="n">
        <v>7.96078962905789E-006</v>
      </c>
      <c r="BR12" s="98" t="n">
        <v>7.71847744163168E-006</v>
      </c>
      <c r="BS12" s="98" t="n">
        <v>7.4835212980906E-006</v>
      </c>
      <c r="BT12" s="98" t="n">
        <v>7.25569958215377E-006</v>
      </c>
      <c r="BU12" s="98" t="n">
        <v>7.03479720631783E-006</v>
      </c>
      <c r="BV12" s="98" t="n">
        <v>6.82060543255592E-006</v>
      </c>
      <c r="BW12" s="98" t="n">
        <v>6.61292169656935E-006</v>
      </c>
      <c r="BX12" s="98" t="n">
        <v>6.41154943614719E-006</v>
      </c>
      <c r="BY12" s="98" t="n">
        <v>6.21629792318945E-006</v>
      </c>
      <c r="BZ12" s="98" t="n">
        <v>6.0269820992831E-006</v>
      </c>
      <c r="CA12" s="98" t="n">
        <v>5.84342241582991E-006</v>
      </c>
      <c r="CB12" s="98" t="n">
        <v>5.66544467717201E-006</v>
      </c>
      <c r="CC12" s="98" t="n">
        <v>5.4928798878251E-006</v>
      </c>
      <c r="CD12" s="98" t="n">
        <v>5.32556410359764E-006</v>
      </c>
      <c r="CE12" s="98" t="n">
        <v>5.16333828626259E-006</v>
      </c>
      <c r="CF12" s="98" t="n">
        <v>5.00604816200401E-006</v>
      </c>
      <c r="CG12" s="98" t="n">
        <v>4.85354408319427E-006</v>
      </c>
      <c r="CH12" s="98" t="n">
        <v>4.70568089450119E-006</v>
      </c>
      <c r="CI12" s="98" t="n">
        <v>4.56231780132654E-006</v>
      </c>
      <c r="CJ12" s="98" t="n">
        <v>4.42331824301867E-006</v>
      </c>
      <c r="CK12" s="98" t="n">
        <v>4.28854976819437E-006</v>
      </c>
      <c r="CL12" s="98" t="n">
        <v>4.15788391494587E-006</v>
      </c>
      <c r="CM12" s="98" t="n">
        <v>4.03119609271307E-006</v>
      </c>
      <c r="CN12" s="98" t="n">
        <v>3.90836546804163E-006</v>
      </c>
      <c r="CO12" s="98" t="n">
        <v>3.78927485455982E-006</v>
      </c>
      <c r="CP12" s="98" t="n">
        <v>3.6738106036216E-006</v>
      </c>
      <c r="CQ12" s="98" t="n">
        <v>3.56186250050072E-006</v>
      </c>
      <c r="CR12" s="98" t="n">
        <v>3.45332366180617E-006</v>
      </c>
      <c r="CS12" s="98" t="n">
        <v>3.34809043667228E-006</v>
      </c>
      <c r="CT12" s="98" t="n">
        <v>3.24606231005831E-006</v>
      </c>
      <c r="CU12" s="98" t="n">
        <v>3.14714180982278E-006</v>
      </c>
      <c r="CV12" s="98" t="n">
        <v>3.05123441513011E-006</v>
      </c>
      <c r="CW12" s="98" t="n">
        <v>2.95824846852089E-006</v>
      </c>
      <c r="CX12" s="98" t="n">
        <v>2.86809509042474E-006</v>
      </c>
      <c r="CY12" s="98" t="n">
        <v>2.78068809522747E-006</v>
      </c>
      <c r="CZ12" s="98" t="n">
        <v>2.69594391133499E-006</v>
      </c>
      <c r="DA12" s="98" t="n">
        <v>2.61378150179237E-006</v>
      </c>
      <c r="DB12" s="98" t="n">
        <v>2.53412228867767E-006</v>
      </c>
      <c r="DC12" s="98" t="n">
        <v>2.45689007871697E-006</v>
      </c>
      <c r="DD12" s="98" t="n">
        <v>2.38201099200808E-006</v>
      </c>
      <c r="DE12" s="98" t="n">
        <v>2.30941339196544E-006</v>
      </c>
      <c r="DF12" s="98" t="n">
        <v>2.23902781759655E-006</v>
      </c>
      <c r="DG12" s="98" t="n">
        <v>2.17078691810979E-006</v>
      </c>
      <c r="DH12" s="98" t="n">
        <v>2.10462538907663E-006</v>
      </c>
      <c r="DI12" s="98" t="n">
        <v>2.04047991092526E-006</v>
      </c>
      <c r="DJ12" s="98" t="n">
        <v>1.97828908832243E-006</v>
      </c>
      <c r="DK12" s="98" t="n">
        <v>1.91799339277488E-006</v>
      </c>
      <c r="DL12" s="98" t="n">
        <v>1.85953510534187E-006</v>
      </c>
      <c r="DM12" s="98" t="n">
        <v>1.80285826267834E-006</v>
      </c>
      <c r="DN12" s="98" t="n">
        <v>1.74790860318907E-006</v>
      </c>
      <c r="DO12" s="98" t="n">
        <v>1.69463351606947E-006</v>
      </c>
      <c r="DP12" s="98" t="n">
        <v>1.6429819909014E-006</v>
      </c>
      <c r="DQ12" s="98" t="n">
        <v>1.59290456913652E-006</v>
      </c>
      <c r="DR12" s="98" t="n">
        <v>1.54435329735581E-006</v>
      </c>
      <c r="DS12" s="98" t="n">
        <v>1.49728168141738E-006</v>
      </c>
      <c r="DT12" s="98" t="n">
        <v>1.45164464193659E-006</v>
      </c>
      <c r="DU12" s="98" t="n">
        <v>1.40739847187543E-006</v>
      </c>
      <c r="DV12" s="98" t="n">
        <v>1.36450079457617E-006</v>
      </c>
      <c r="DW12" s="98" t="n">
        <v>1.32291052334921E-006</v>
      </c>
      <c r="DX12" s="98" t="n">
        <v>1.28258782250423E-006</v>
      </c>
      <c r="DY12" s="98" t="n">
        <v>1.24349406904756E-006</v>
      </c>
      <c r="DZ12" s="98" t="n">
        <v>1.20559181615576E-006</v>
      </c>
      <c r="EA12" s="98" t="n">
        <v>1.16884475698242E-006</v>
      </c>
      <c r="EB12" s="98" t="n">
        <v>1.13321769068531E-006</v>
      </c>
      <c r="EC12" s="98" t="n">
        <v>1.09867648823148E-006</v>
      </c>
      <c r="ED12" s="98" t="n">
        <v>1.06518806008982E-006</v>
      </c>
      <c r="EE12" s="98" t="n">
        <v>1.03272032436763E-006</v>
      </c>
      <c r="EF12" s="98" t="n">
        <v>1.00124217661257E-006</v>
      </c>
      <c r="EG12" s="98" t="n">
        <v>9.70723459614575E-007</v>
      </c>
      <c r="EH12" s="98" t="n">
        <v>9.41134934762111E-007</v>
      </c>
      <c r="EI12" s="98" t="n">
        <v>9.12448254286602E-007</v>
      </c>
      <c r="EJ12" s="98" t="n">
        <v>8.84635933950939E-007</v>
      </c>
      <c r="EK12" s="98" t="n">
        <v>8.57671326626175E-007</v>
      </c>
      <c r="EL12" s="98" t="n">
        <v>8.31528597200482E-007</v>
      </c>
      <c r="EM12" s="98" t="n">
        <v>8.06182697710156E-007</v>
      </c>
      <c r="EN12" s="98" t="n">
        <v>7.81609343136758E-007</v>
      </c>
      <c r="EO12" s="98" t="n">
        <v>7.57784988536514E-007</v>
      </c>
      <c r="EP12" s="98" t="n">
        <v>7.34686806280749E-007</v>
      </c>
      <c r="EQ12" s="98" t="n">
        <v>7.12292664295511E-007</v>
      </c>
      <c r="ER12" s="98" t="n">
        <v>6.90581104856314E-007</v>
      </c>
      <c r="ES12" s="98" t="n">
        <v>6.69531324271055E-007</v>
      </c>
      <c r="ET12" s="98" t="n">
        <v>6.49123152451914E-007</v>
      </c>
      <c r="EU12" s="98" t="n">
        <v>6.293370342636E-007</v>
      </c>
      <c r="EV12" s="98" t="n">
        <v>6.10154010094455E-007</v>
      </c>
      <c r="EW12" s="98" t="n">
        <v>5.91555698536972E-007</v>
      </c>
      <c r="EX12" s="98" t="n">
        <v>5.73524278069115E-007</v>
      </c>
      <c r="EY12" s="98" t="n">
        <v>5.5604247017893E-007</v>
      </c>
      <c r="EZ12" s="98" t="n">
        <v>5.39093523155287E-007</v>
      </c>
      <c r="FA12" s="98" t="n">
        <v>5.22661195656582E-007</v>
      </c>
      <c r="FB12" s="98" t="n">
        <v>5.06729741278633E-007</v>
      </c>
      <c r="FC12" s="98" t="n">
        <v>4.91283893566674E-007</v>
      </c>
      <c r="FD12" s="98" t="n">
        <v>4.7630885147143E-007</v>
      </c>
      <c r="FE12" s="98" t="n">
        <v>4.61790264694173E-007</v>
      </c>
      <c r="FF12" s="98" t="n">
        <v>4.47714220475071E-007</v>
      </c>
      <c r="FG12" s="98" t="n">
        <v>4.34067230159485E-007</v>
      </c>
      <c r="FH12" s="98" t="n">
        <v>4.20836216097342E-007</v>
      </c>
      <c r="FI12" s="98" t="n">
        <v>4.08008499097612E-007</v>
      </c>
      <c r="FJ12" s="98" t="n">
        <v>3.95571786548921E-007</v>
      </c>
      <c r="FK12" s="98" t="n">
        <v>3.83514160429144E-007</v>
      </c>
      <c r="FL12" s="98" t="n">
        <v>3.71824066203175E-007</v>
      </c>
      <c r="FM12" s="98" t="n">
        <v>3.60490301054561E-007</v>
      </c>
      <c r="FN12" s="98" t="n">
        <v>3.49502003893498E-007</v>
      </c>
      <c r="FO12" s="98" t="n">
        <v>3.38848644587664E-007</v>
      </c>
      <c r="FP12" s="98" t="n">
        <v>3.28520014192257E-007</v>
      </c>
      <c r="FQ12" s="98" t="n">
        <v>3.18506214402881E-007</v>
      </c>
    </row>
    <row r="13" customFormat="false" ht="15" hidden="false" customHeight="true" outlineLevel="0" collapsed="false">
      <c r="A13" s="97" t="n">
        <v>11</v>
      </c>
      <c r="B13" s="98" t="n">
        <v>6.00860140784754E-005</v>
      </c>
      <c r="C13" s="98" t="n">
        <v>5.83456301630481E-005</v>
      </c>
      <c r="D13" s="98" t="n">
        <v>5.66585246546403E-005</v>
      </c>
      <c r="E13" s="98" t="n">
        <v>5.50228262967689E-005</v>
      </c>
      <c r="F13" s="98" t="n">
        <v>5.34367488220777E-005</v>
      </c>
      <c r="G13" s="98" t="n">
        <v>5.18985857134169E-005</v>
      </c>
      <c r="H13" s="98" t="n">
        <v>5.04067053695989E-005</v>
      </c>
      <c r="I13" s="98" t="n">
        <v>4.89595466387494E-005</v>
      </c>
      <c r="J13" s="98" t="n">
        <v>4.75556146884992E-005</v>
      </c>
      <c r="K13" s="98" t="n">
        <v>4.61934771833761E-005</v>
      </c>
      <c r="L13" s="98" t="n">
        <v>4.48717607437477E-005</v>
      </c>
      <c r="M13" s="98" t="n">
        <v>4.35891476623374E-005</v>
      </c>
      <c r="N13" s="98" t="n">
        <v>4.23443728574391E-005</v>
      </c>
      <c r="O13" s="98" t="n">
        <v>4.11362210409605E-005</v>
      </c>
      <c r="P13" s="98" t="n">
        <v>3.99635240869722E-005</v>
      </c>
      <c r="Q13" s="98" t="n">
        <v>3.88251585807797E-005</v>
      </c>
      <c r="R13" s="98" t="n">
        <v>3.77200435364156E-005</v>
      </c>
      <c r="S13" s="98" t="n">
        <v>3.66471382673428E-005</v>
      </c>
      <c r="T13" s="98" t="n">
        <v>3.56054403998218E-005</v>
      </c>
      <c r="U13" s="98" t="n">
        <v>3.45939840150633E-005</v>
      </c>
      <c r="V13" s="98" t="n">
        <v>3.36118379130612E-005</v>
      </c>
      <c r="W13" s="98" t="n">
        <v>3.26581039858942E-005</v>
      </c>
      <c r="X13" s="98" t="n">
        <v>3.17319156936113E-005</v>
      </c>
      <c r="Y13" s="98" t="n">
        <v>3.08324366349311E-005</v>
      </c>
      <c r="Z13" s="98" t="n">
        <v>2.99588592040934E-005</v>
      </c>
      <c r="AA13" s="98" t="n">
        <v>2.91104033287581E-005</v>
      </c>
      <c r="AB13" s="98" t="n">
        <v>2.82863152830659E-005</v>
      </c>
      <c r="AC13" s="98" t="n">
        <v>2.74858665681999E-005</v>
      </c>
      <c r="AD13" s="98" t="n">
        <v>2.67083528587842E-005</v>
      </c>
      <c r="AE13" s="98" t="n">
        <v>2.5953093006903E-005</v>
      </c>
      <c r="AF13" s="98" t="n">
        <v>2.52194281029627E-005</v>
      </c>
      <c r="AG13" s="98" t="n">
        <v>2.45067205861815E-005</v>
      </c>
      <c r="AH13" s="98" t="n">
        <v>2.3814353403484E-005</v>
      </c>
      <c r="AI13" s="98" t="n">
        <v>2.31417292130276E-005</v>
      </c>
      <c r="AJ13" s="98" t="n">
        <v>2.24882696281403E-005</v>
      </c>
      <c r="AK13" s="98" t="n">
        <v>2.18534145004501E-005</v>
      </c>
      <c r="AL13" s="98" t="n">
        <v>2.12366212389847E-005</v>
      </c>
      <c r="AM13" s="98" t="n">
        <v>2.06373641619129E-005</v>
      </c>
      <c r="AN13" s="98" t="n">
        <v>2.00551338807031E-005</v>
      </c>
      <c r="AO13" s="98" t="n">
        <v>1.94894367135934E-005</v>
      </c>
      <c r="AP13" s="98" t="n">
        <v>1.89397941255942E-005</v>
      </c>
      <c r="AQ13" s="98" t="n">
        <v>1.84057421951378E-005</v>
      </c>
      <c r="AR13" s="98" t="n">
        <v>1.78868311047076E-005</v>
      </c>
      <c r="AS13" s="98" t="n">
        <v>1.73826246543385E-005</v>
      </c>
      <c r="AT13" s="98" t="n">
        <v>1.68926997959895E-005</v>
      </c>
      <c r="AU13" s="98" t="n">
        <v>1.64166461885662E-005</v>
      </c>
      <c r="AV13" s="98" t="n">
        <v>1.59540657717061E-005</v>
      </c>
      <c r="AW13" s="98" t="n">
        <v>1.55045723572167E-005</v>
      </c>
      <c r="AX13" s="98" t="n">
        <v>1.50677912374997E-005</v>
      </c>
      <c r="AY13" s="98" t="n">
        <v>1.46433588102957E-005</v>
      </c>
      <c r="AZ13" s="98" t="n">
        <v>1.42309222177506E-005</v>
      </c>
      <c r="BA13" s="98" t="n">
        <v>1.38301390002482E-005</v>
      </c>
      <c r="BB13" s="98" t="n">
        <v>1.34406767635653E-005</v>
      </c>
      <c r="BC13" s="98" t="n">
        <v>1.30622128590163E-005</v>
      </c>
      <c r="BD13" s="98" t="n">
        <v>1.26944340753665E-005</v>
      </c>
      <c r="BE13" s="98" t="n">
        <v>1.23370363425135E-005</v>
      </c>
      <c r="BF13" s="98" t="n">
        <v>1.19897244461598E-005</v>
      </c>
      <c r="BG13" s="98" t="n">
        <v>1.16522117531437E-005</v>
      </c>
      <c r="BH13" s="98" t="n">
        <v>1.13242199459851E-005</v>
      </c>
      <c r="BI13" s="98" t="n">
        <v>1.1005478767312E-005</v>
      </c>
      <c r="BJ13" s="98" t="n">
        <v>1.0695725773946E-005</v>
      </c>
      <c r="BK13" s="98" t="n">
        <v>1.03947060985377E-005</v>
      </c>
      <c r="BL13" s="98" t="n">
        <v>1.01021722198613E-005</v>
      </c>
      <c r="BM13" s="98" t="n">
        <v>9.8178837412144E-006</v>
      </c>
      <c r="BN13" s="98" t="n">
        <v>9.5416071761445E-006</v>
      </c>
      <c r="BO13" s="98" t="n">
        <v>9.2731157415038E-006</v>
      </c>
      <c r="BP13" s="98" t="n">
        <v>9.01218915683177E-006</v>
      </c>
      <c r="BQ13" s="98" t="n">
        <v>8.75861345128737E-006</v>
      </c>
      <c r="BR13" s="98" t="n">
        <v>8.51218077635441E-006</v>
      </c>
      <c r="BS13" s="98" t="n">
        <v>8.27268922476421E-006</v>
      </c>
      <c r="BT13" s="98" t="n">
        <v>8.03994265496932E-006</v>
      </c>
      <c r="BU13" s="98" t="n">
        <v>7.81375052205657E-006</v>
      </c>
      <c r="BV13" s="98" t="n">
        <v>7.59392771287892E-006</v>
      </c>
      <c r="BW13" s="98" t="n">
        <v>7.38029438762666E-006</v>
      </c>
      <c r="BX13" s="98" t="n">
        <v>7.1726758255064E-006</v>
      </c>
      <c r="BY13" s="98" t="n">
        <v>6.97090227563812E-006</v>
      </c>
      <c r="BZ13" s="98" t="n">
        <v>6.7748088122821E-006</v>
      </c>
      <c r="CA13" s="98" t="n">
        <v>6.58423519517282E-006</v>
      </c>
      <c r="CB13" s="98" t="n">
        <v>6.39902573340567E-006</v>
      </c>
      <c r="CC13" s="98" t="n">
        <v>6.21902915387551E-006</v>
      </c>
      <c r="CD13" s="98" t="n">
        <v>6.04409847382303E-006</v>
      </c>
      <c r="CE13" s="98" t="n">
        <v>5.87409087693391E-006</v>
      </c>
      <c r="CF13" s="98" t="n">
        <v>5.70886759354572E-006</v>
      </c>
      <c r="CG13" s="98" t="n">
        <v>5.54829378396349E-006</v>
      </c>
      <c r="CH13" s="98" t="n">
        <v>5.39223842599412E-006</v>
      </c>
      <c r="CI13" s="98" t="n">
        <v>5.24057420503432E-006</v>
      </c>
      <c r="CJ13" s="98" t="n">
        <v>5.09317740826631E-006</v>
      </c>
      <c r="CK13" s="98" t="n">
        <v>4.94992782096304E-006</v>
      </c>
      <c r="CL13" s="98" t="n">
        <v>4.81070862712318E-006</v>
      </c>
      <c r="CM13" s="98" t="n">
        <v>4.67540631188257E-006</v>
      </c>
      <c r="CN13" s="98" t="n">
        <v>4.54391056758929E-006</v>
      </c>
      <c r="CO13" s="98" t="n">
        <v>4.41611420221033E-006</v>
      </c>
      <c r="CP13" s="98" t="n">
        <v>4.29191305062471E-006</v>
      </c>
      <c r="CQ13" s="98" t="n">
        <v>4.17120588824815E-006</v>
      </c>
      <c r="CR13" s="98" t="n">
        <v>4.05389434765535E-006</v>
      </c>
      <c r="CS13" s="98" t="n">
        <v>3.93988283720059E-006</v>
      </c>
      <c r="CT13" s="98" t="n">
        <v>3.82907846208092E-006</v>
      </c>
      <c r="CU13" s="98" t="n">
        <v>3.72139094795276E-006</v>
      </c>
      <c r="CV13" s="98" t="n">
        <v>3.616732566325E-006</v>
      </c>
      <c r="CW13" s="98" t="n">
        <v>3.51501806250543E-006</v>
      </c>
      <c r="CX13" s="98" t="n">
        <v>3.41616458532368E-006</v>
      </c>
      <c r="CY13" s="98" t="n">
        <v>3.32009161918556E-006</v>
      </c>
      <c r="CZ13" s="98" t="n">
        <v>3.22672091779275E-006</v>
      </c>
      <c r="DA13" s="98" t="n">
        <v>3.13597643997188E-006</v>
      </c>
      <c r="DB13" s="98" t="n">
        <v>3.04778428716901E-006</v>
      </c>
      <c r="DC13" s="98" t="n">
        <v>2.96207264305348E-006</v>
      </c>
      <c r="DD13" s="98" t="n">
        <v>2.87877171412099E-006</v>
      </c>
      <c r="DE13" s="98" t="n">
        <v>2.79781367318321E-006</v>
      </c>
      <c r="DF13" s="98" t="n">
        <v>2.71913260330159E-006</v>
      </c>
      <c r="DG13" s="98" t="n">
        <v>2.64266444383043E-006</v>
      </c>
      <c r="DH13" s="98" t="n">
        <v>2.56834693834751E-006</v>
      </c>
      <c r="DI13" s="98" t="n">
        <v>2.49611958336171E-006</v>
      </c>
      <c r="DJ13" s="98" t="n">
        <v>2.42592357890814E-006</v>
      </c>
      <c r="DK13" s="98" t="n">
        <v>2.35770178036443E-006</v>
      </c>
      <c r="DL13" s="98" t="n">
        <v>2.29139865226546E-006</v>
      </c>
      <c r="DM13" s="98" t="n">
        <v>2.22696022189606E-006</v>
      </c>
      <c r="DN13" s="98" t="n">
        <v>2.1643340362143E-006</v>
      </c>
      <c r="DO13" s="98" t="n">
        <v>2.10346911844184E-006</v>
      </c>
      <c r="DP13" s="98" t="n">
        <v>2.04431592654153E-006</v>
      </c>
      <c r="DQ13" s="98" t="n">
        <v>1.98682631291636E-006</v>
      </c>
      <c r="DR13" s="98" t="n">
        <v>1.93095348488548E-006</v>
      </c>
      <c r="DS13" s="98" t="n">
        <v>1.87665196638154E-006</v>
      </c>
      <c r="DT13" s="98" t="n">
        <v>1.82387756142433E-006</v>
      </c>
      <c r="DU13" s="98" t="n">
        <v>1.7725873173724E-006</v>
      </c>
      <c r="DV13" s="98" t="n">
        <v>1.72273949028412E-006</v>
      </c>
      <c r="DW13" s="98" t="n">
        <v>1.67429351094484E-006</v>
      </c>
      <c r="DX13" s="98" t="n">
        <v>1.62720995122712E-006</v>
      </c>
      <c r="DY13" s="98" t="n">
        <v>1.58145049256042E-006</v>
      </c>
      <c r="DZ13" s="98" t="n">
        <v>1.53697789440077E-006</v>
      </c>
      <c r="EA13" s="98" t="n">
        <v>1.49375596392165E-006</v>
      </c>
      <c r="EB13" s="98" t="n">
        <v>1.45174952659311E-006</v>
      </c>
      <c r="EC13" s="98" t="n">
        <v>1.41092439731594E-006</v>
      </c>
      <c r="ED13" s="98" t="n">
        <v>1.37124735255512E-006</v>
      </c>
      <c r="EE13" s="98" t="n">
        <v>1.33268610347237E-006</v>
      </c>
      <c r="EF13" s="98" t="n">
        <v>1.29520926983595E-006</v>
      </c>
      <c r="EG13" s="98" t="n">
        <v>1.25878635359733E-006</v>
      </c>
      <c r="EH13" s="98" t="n">
        <v>1.22338771491037E-006</v>
      </c>
      <c r="EI13" s="98" t="n">
        <v>1.18898454770644E-006</v>
      </c>
      <c r="EJ13" s="98" t="n">
        <v>1.15554885593561E-006</v>
      </c>
      <c r="EK13" s="98" t="n">
        <v>1.12305343125119E-006</v>
      </c>
      <c r="EL13" s="98" t="n">
        <v>1.09147183058322E-006</v>
      </c>
      <c r="EM13" s="98" t="n">
        <v>1.06077835437812E-006</v>
      </c>
      <c r="EN13" s="98" t="n">
        <v>1.03094802628156E-006</v>
      </c>
      <c r="EO13" s="98" t="n">
        <v>1.00195657215529E-006</v>
      </c>
      <c r="EP13" s="98" t="n">
        <v>9.73780400759239E-007</v>
      </c>
      <c r="EQ13" s="98" t="n">
        <v>9.46396584322606E-007</v>
      </c>
      <c r="ER13" s="98" t="n">
        <v>9.19782840003158E-007</v>
      </c>
      <c r="ES13" s="98" t="n">
        <v>8.93917511346487E-007</v>
      </c>
      <c r="ET13" s="98" t="n">
        <v>8.68779551521648E-007</v>
      </c>
      <c r="EU13" s="98" t="n">
        <v>8.44348505224524E-007</v>
      </c>
      <c r="EV13" s="98" t="n">
        <v>8.20604492579591E-007</v>
      </c>
      <c r="EW13" s="98" t="n">
        <v>7.97528192819641E-007</v>
      </c>
      <c r="EX13" s="98" t="n">
        <v>7.75100828520614E-007</v>
      </c>
      <c r="EY13" s="98" t="n">
        <v>7.53304150391543E-007</v>
      </c>
      <c r="EZ13" s="98" t="n">
        <v>7.32120422397564E-007</v>
      </c>
      <c r="FA13" s="98" t="n">
        <v>7.1153240732702E-007</v>
      </c>
      <c r="FB13" s="98" t="n">
        <v>6.91523352469581E-007</v>
      </c>
      <c r="FC13" s="98" t="n">
        <v>6.72076976737657E-007</v>
      </c>
      <c r="FD13" s="98" t="n">
        <v>6.53177456455545E-007</v>
      </c>
      <c r="FE13" s="98" t="n">
        <v>6.34809413257997E-007</v>
      </c>
      <c r="FF13" s="98" t="n">
        <v>6.16957901100612E-007</v>
      </c>
      <c r="FG13" s="98" t="n">
        <v>5.99608394491469E-007</v>
      </c>
      <c r="FH13" s="98" t="n">
        <v>5.82746776056631E-007</v>
      </c>
      <c r="FI13" s="98" t="n">
        <v>5.66359325770982E-007</v>
      </c>
      <c r="FJ13" s="98" t="n">
        <v>5.50432709300885E-007</v>
      </c>
      <c r="FK13" s="98" t="n">
        <v>5.34953967346041E-007</v>
      </c>
      <c r="FL13" s="98" t="n">
        <v>5.19910505092369E-007</v>
      </c>
      <c r="FM13" s="98" t="n">
        <v>5.05290081775911E-007</v>
      </c>
      <c r="FN13" s="98" t="n">
        <v>4.91080801023891E-007</v>
      </c>
      <c r="FO13" s="98" t="n">
        <v>4.77271100973731E-007</v>
      </c>
      <c r="FP13" s="98" t="n">
        <v>4.63849744836153E-007</v>
      </c>
      <c r="FQ13" s="98" t="n">
        <v>4.50805811902377E-007</v>
      </c>
    </row>
    <row r="14" customFormat="false" ht="15" hidden="false" customHeight="true" outlineLevel="0" collapsed="false">
      <c r="A14" s="97" t="n">
        <v>12</v>
      </c>
      <c r="B14" s="98" t="n">
        <v>7.27633473583955E-005</v>
      </c>
      <c r="C14" s="98" t="n">
        <v>7.07413231274545E-005</v>
      </c>
      <c r="D14" s="98" t="n">
        <v>6.87771002014781E-005</v>
      </c>
      <c r="E14" s="98" t="n">
        <v>6.68688915935745E-005</v>
      </c>
      <c r="F14" s="98" t="n">
        <v>6.50149765665242E-005</v>
      </c>
      <c r="G14" s="98" t="n">
        <v>6.32136973377495E-005</v>
      </c>
      <c r="H14" s="98" t="n">
        <v>6.14634560019978E-005</v>
      </c>
      <c r="I14" s="98" t="n">
        <v>5.97627116556421E-005</v>
      </c>
      <c r="J14" s="98" t="n">
        <v>5.81099777066108E-005</v>
      </c>
      <c r="K14" s="98" t="n">
        <v>5.65038193541811E-005</v>
      </c>
      <c r="L14" s="98" t="n">
        <v>5.49428512279793E-005</v>
      </c>
      <c r="M14" s="98" t="n">
        <v>5.34257351718637E-005</v>
      </c>
      <c r="N14" s="98" t="n">
        <v>5.19511781620352E-005</v>
      </c>
      <c r="O14" s="98" t="n">
        <v>5.05179303509351E-005</v>
      </c>
      <c r="P14" s="98" t="n">
        <v>4.9124783225496E-005</v>
      </c>
      <c r="Q14" s="98" t="n">
        <v>4.77705678723073E-005</v>
      </c>
      <c r="R14" s="98" t="n">
        <v>4.64541533421459E-005</v>
      </c>
      <c r="S14" s="98" t="n">
        <v>4.51744451056557E-005</v>
      </c>
      <c r="T14" s="98" t="n">
        <v>4.3930383595292E-005</v>
      </c>
      <c r="U14" s="98" t="n">
        <v>4.2720942825536E-005</v>
      </c>
      <c r="V14" s="98" t="n">
        <v>4.15451290872726E-005</v>
      </c>
      <c r="W14" s="98" t="n">
        <v>4.04019797106692E-005</v>
      </c>
      <c r="X14" s="98" t="n">
        <v>3.92905618922246E-005</v>
      </c>
      <c r="Y14" s="98" t="n">
        <v>3.82099715806605E-005</v>
      </c>
      <c r="Z14" s="98" t="n">
        <v>3.71593324193231E-005</v>
      </c>
      <c r="AA14" s="98" t="n">
        <v>3.61377947397656E-005</v>
      </c>
      <c r="AB14" s="98" t="n">
        <v>3.51445346044033E-005</v>
      </c>
      <c r="AC14" s="98" t="n">
        <v>3.41787528943538E-005</v>
      </c>
      <c r="AD14" s="98" t="n">
        <v>3.3239674439689E-005</v>
      </c>
      <c r="AE14" s="98" t="n">
        <v>3.23265471898759E-005</v>
      </c>
      <c r="AF14" s="98" t="n">
        <v>3.14386414215218E-005</v>
      </c>
      <c r="AG14" s="98" t="n">
        <v>3.05752489810907E-005</v>
      </c>
      <c r="AH14" s="98" t="n">
        <v>2.97356825611495E-005</v>
      </c>
      <c r="AI14" s="98" t="n">
        <v>2.89192750071443E-005</v>
      </c>
      <c r="AJ14" s="98" t="n">
        <v>2.81253786537095E-005</v>
      </c>
      <c r="AK14" s="98" t="n">
        <v>2.73533646887314E-005</v>
      </c>
      <c r="AL14" s="98" t="n">
        <v>2.66026225431704E-005</v>
      </c>
      <c r="AM14" s="98" t="n">
        <v>2.58725593058617E-005</v>
      </c>
      <c r="AN14" s="98" t="n">
        <v>2.51625991610771E-005</v>
      </c>
      <c r="AO14" s="98" t="n">
        <v>2.44721828488448E-005</v>
      </c>
      <c r="AP14" s="98" t="n">
        <v>2.38007671451435E-005</v>
      </c>
      <c r="AQ14" s="98" t="n">
        <v>2.31478243626349E-005</v>
      </c>
      <c r="AR14" s="98" t="n">
        <v>2.25128418702703E-005</v>
      </c>
      <c r="AS14" s="98" t="n">
        <v>2.18953216298834E-005</v>
      </c>
      <c r="AT14" s="98" t="n">
        <v>2.12947797502139E-005</v>
      </c>
      <c r="AU14" s="98" t="n">
        <v>2.07107460574729E-005</v>
      </c>
      <c r="AV14" s="98" t="n">
        <v>2.01427636802309E-005</v>
      </c>
      <c r="AW14" s="98" t="n">
        <v>1.95903886501814E-005</v>
      </c>
      <c r="AX14" s="98" t="n">
        <v>1.9053189515339E-005</v>
      </c>
      <c r="AY14" s="98" t="n">
        <v>1.85307469683371E-005</v>
      </c>
      <c r="AZ14" s="98" t="n">
        <v>1.80226534856054E-005</v>
      </c>
      <c r="BA14" s="98" t="n">
        <v>1.75285129802028E-005</v>
      </c>
      <c r="BB14" s="98" t="n">
        <v>1.7047940465309E-005</v>
      </c>
      <c r="BC14" s="98" t="n">
        <v>1.65805617293735E-005</v>
      </c>
      <c r="BD14" s="98" t="n">
        <v>1.6126013021589E-005</v>
      </c>
      <c r="BE14" s="98" t="n">
        <v>1.56839407481346E-005</v>
      </c>
      <c r="BF14" s="98" t="n">
        <v>1.52540011774116E-005</v>
      </c>
      <c r="BG14" s="98" t="n">
        <v>1.48358601551601E-005</v>
      </c>
      <c r="BH14" s="98" t="n">
        <v>1.4429192829124E-005</v>
      </c>
      <c r="BI14" s="98" t="n">
        <v>1.40336833811539E-005</v>
      </c>
      <c r="BJ14" s="98" t="n">
        <v>1.36490247688581E-005</v>
      </c>
      <c r="BK14" s="98" t="n">
        <v>1.32749184748038E-005</v>
      </c>
      <c r="BL14" s="98" t="n">
        <v>1.29110742633776E-005</v>
      </c>
      <c r="BM14" s="98" t="n">
        <v>1.25572099448634E-005</v>
      </c>
      <c r="BN14" s="98" t="n">
        <v>1.22130511479579E-005</v>
      </c>
      <c r="BO14" s="98" t="n">
        <v>1.18783310973925E-005</v>
      </c>
      <c r="BP14" s="98" t="n">
        <v>1.15527903996604E-005</v>
      </c>
      <c r="BQ14" s="98" t="n">
        <v>1.1236176834295E-005</v>
      </c>
      <c r="BR14" s="98" t="n">
        <v>1.0928245152253E-005</v>
      </c>
      <c r="BS14" s="98" t="n">
        <v>1.0628756879405E-005</v>
      </c>
      <c r="BT14" s="98" t="n">
        <v>1.03374801263545E-005</v>
      </c>
      <c r="BU14" s="98" t="n">
        <v>1.00541894038075E-005</v>
      </c>
      <c r="BV14" s="98" t="n">
        <v>9.77866544304984E-006</v>
      </c>
      <c r="BW14" s="98" t="n">
        <v>9.51069502219681E-006</v>
      </c>
      <c r="BX14" s="98" t="n">
        <v>9.2500707971066E-006</v>
      </c>
      <c r="BY14" s="98" t="n">
        <v>8.99659113728912E-006</v>
      </c>
      <c r="BZ14" s="98" t="n">
        <v>8.75005996681111E-006</v>
      </c>
      <c r="CA14" s="98" t="n">
        <v>8.51028660908693E-006</v>
      </c>
      <c r="CB14" s="98" t="n">
        <v>8.27708563733154E-006</v>
      </c>
      <c r="CC14" s="98" t="n">
        <v>8.05027672778902E-006</v>
      </c>
      <c r="CD14" s="98" t="n">
        <v>7.82968451884525E-006</v>
      </c>
      <c r="CE14" s="98" t="n">
        <v>7.61513847269413E-006</v>
      </c>
      <c r="CF14" s="98" t="n">
        <v>7.40647274144468E-006</v>
      </c>
      <c r="CG14" s="98" t="n">
        <v>7.20352603778007E-006</v>
      </c>
      <c r="CH14" s="98" t="n">
        <v>7.00614150794809E-006</v>
      </c>
      <c r="CI14" s="98" t="n">
        <v>6.81416660963663E-006</v>
      </c>
      <c r="CJ14" s="98" t="n">
        <v>6.62745299218059E-006</v>
      </c>
      <c r="CK14" s="98" t="n">
        <v>6.44585638087669E-006</v>
      </c>
      <c r="CL14" s="98" t="n">
        <v>6.26923646462885E-006</v>
      </c>
      <c r="CM14" s="98" t="n">
        <v>6.09745678581408E-006</v>
      </c>
      <c r="CN14" s="98" t="n">
        <v>5.93038463458928E-006</v>
      </c>
      <c r="CO14" s="98" t="n">
        <v>5.76789094508534E-006</v>
      </c>
      <c r="CP14" s="98" t="n">
        <v>5.60985019493199E-006</v>
      </c>
      <c r="CQ14" s="98" t="n">
        <v>5.45614030755814E-006</v>
      </c>
      <c r="CR14" s="98" t="n">
        <v>5.30664255748992E-006</v>
      </c>
      <c r="CS14" s="98" t="n">
        <v>5.16124147742492E-006</v>
      </c>
      <c r="CT14" s="98" t="n">
        <v>5.01982476919238E-006</v>
      </c>
      <c r="CU14" s="98" t="n">
        <v>4.88228321582351E-006</v>
      </c>
      <c r="CV14" s="98" t="n">
        <v>4.74851059728554E-006</v>
      </c>
      <c r="CW14" s="98" t="n">
        <v>4.61840360777011E-006</v>
      </c>
      <c r="CX14" s="98" t="n">
        <v>4.49186177520211E-006</v>
      </c>
      <c r="CY14" s="98" t="n">
        <v>4.3687873840792E-006</v>
      </c>
      <c r="CZ14" s="98" t="n">
        <v>4.24908539875535E-006</v>
      </c>
      <c r="DA14" s="98" t="n">
        <v>4.13266339049923E-006</v>
      </c>
      <c r="DB14" s="98" t="n">
        <v>4.01943146532968E-006</v>
      </c>
      <c r="DC14" s="98" t="n">
        <v>3.90930219473784E-006</v>
      </c>
      <c r="DD14" s="98" t="n">
        <v>3.80219054763042E-006</v>
      </c>
      <c r="DE14" s="98" t="n">
        <v>3.69801382449353E-006</v>
      </c>
      <c r="DF14" s="98" t="n">
        <v>3.59669159366582E-006</v>
      </c>
      <c r="DG14" s="98" t="n">
        <v>3.49814562883299E-006</v>
      </c>
      <c r="DH14" s="98" t="n">
        <v>3.4022998480765E-006</v>
      </c>
      <c r="DI14" s="98" t="n">
        <v>3.30908025591992E-006</v>
      </c>
      <c r="DJ14" s="98" t="n">
        <v>3.21841488515329E-006</v>
      </c>
      <c r="DK14" s="98" t="n">
        <v>3.13023374154398E-006</v>
      </c>
      <c r="DL14" s="98" t="n">
        <v>3.04446874976883E-006</v>
      </c>
      <c r="DM14" s="98" t="n">
        <v>2.96105370045652E-006</v>
      </c>
      <c r="DN14" s="98" t="n">
        <v>2.87992419945038E-006</v>
      </c>
      <c r="DO14" s="98" t="n">
        <v>2.80101761729323E-006</v>
      </c>
      <c r="DP14" s="98" t="n">
        <v>2.72427304148781E-006</v>
      </c>
      <c r="DQ14" s="98" t="n">
        <v>2.64963122909023E-006</v>
      </c>
      <c r="DR14" s="98" t="n">
        <v>2.57703456096881E-006</v>
      </c>
      <c r="DS14" s="98" t="n">
        <v>2.50642699706205E-006</v>
      </c>
      <c r="DT14" s="98" t="n">
        <v>2.43775403341306E-006</v>
      </c>
      <c r="DU14" s="98" t="n">
        <v>2.37096265987002E-006</v>
      </c>
      <c r="DV14" s="98" t="n">
        <v>2.30600131900793E-006</v>
      </c>
      <c r="DW14" s="98" t="n">
        <v>2.24281986638264E-006</v>
      </c>
      <c r="DX14" s="98" t="n">
        <v>2.18136953189507E-006</v>
      </c>
      <c r="DY14" s="98" t="n">
        <v>2.12160288204366E-006</v>
      </c>
      <c r="DZ14" s="98" t="n">
        <v>2.06347378295391E-006</v>
      </c>
      <c r="EA14" s="98" t="n">
        <v>2.00693736540636E-006</v>
      </c>
      <c r="EB14" s="98" t="n">
        <v>1.95194998964254E-006</v>
      </c>
      <c r="EC14" s="98" t="n">
        <v>1.89846921161418E-006</v>
      </c>
      <c r="ED14" s="98" t="n">
        <v>1.84645375056469E-006</v>
      </c>
      <c r="EE14" s="98" t="n">
        <v>1.79586345694371E-006</v>
      </c>
      <c r="EF14" s="98" t="n">
        <v>1.74665928154294E-006</v>
      </c>
      <c r="EG14" s="98" t="n">
        <v>1.69880324485394E-006</v>
      </c>
      <c r="EH14" s="98" t="n">
        <v>1.65225840853545E-006</v>
      </c>
      <c r="EI14" s="98" t="n">
        <v>1.60698884599242E-006</v>
      </c>
      <c r="EJ14" s="98" t="n">
        <v>1.56295961550867E-006</v>
      </c>
      <c r="EK14" s="98" t="n">
        <v>1.52013673260232E-006</v>
      </c>
      <c r="EL14" s="98" t="n">
        <v>1.4784871439355E-006</v>
      </c>
      <c r="EM14" s="98" t="n">
        <v>1.43797870211238E-006</v>
      </c>
      <c r="EN14" s="98" t="n">
        <v>1.39858014058802E-006</v>
      </c>
      <c r="EO14" s="98" t="n">
        <v>1.36026104924358E-006</v>
      </c>
      <c r="EP14" s="98" t="n">
        <v>1.32299185151563E-006</v>
      </c>
      <c r="EQ14" s="98" t="n">
        <v>1.28674378130356E-006</v>
      </c>
      <c r="ER14" s="98" t="n">
        <v>1.25148886054305E-006</v>
      </c>
      <c r="ES14" s="98" t="n">
        <v>1.2171998777788E-006</v>
      </c>
      <c r="ET14" s="98" t="n">
        <v>1.18385036740332E-006</v>
      </c>
      <c r="EU14" s="98" t="n">
        <v>1.15141458856272E-006</v>
      </c>
      <c r="EV14" s="98" t="n">
        <v>1.11986750606086E-006</v>
      </c>
      <c r="EW14" s="98" t="n">
        <v>1.08918477059738E-006</v>
      </c>
      <c r="EX14" s="98" t="n">
        <v>1.05934269989394E-006</v>
      </c>
      <c r="EY14" s="98" t="n">
        <v>1.03031826059752E-006</v>
      </c>
      <c r="EZ14" s="98" t="n">
        <v>1.00208905073895E-006</v>
      </c>
      <c r="FA14" s="98" t="n">
        <v>9.74633281747295E-007</v>
      </c>
      <c r="FB14" s="98" t="n">
        <v>9.47929762351585E-007</v>
      </c>
      <c r="FC14" s="98" t="n">
        <v>9.21957881816482E-007</v>
      </c>
      <c r="FD14" s="98" t="n">
        <v>8.96697593955054E-007</v>
      </c>
      <c r="FE14" s="98" t="n">
        <v>8.72129402251787E-007</v>
      </c>
      <c r="FF14" s="98" t="n">
        <v>8.48234343875376E-007</v>
      </c>
      <c r="FG14" s="98" t="n">
        <v>8.24993976022981E-007</v>
      </c>
      <c r="FH14" s="98" t="n">
        <v>8.02390360932215E-007</v>
      </c>
      <c r="FI14" s="98" t="n">
        <v>7.80406052336424E-007</v>
      </c>
      <c r="FJ14" s="98" t="n">
        <v>7.59024082142012E-007</v>
      </c>
      <c r="FK14" s="98" t="n">
        <v>7.38227946994741E-007</v>
      </c>
      <c r="FL14" s="98" t="n">
        <v>7.18001595956253E-007</v>
      </c>
      <c r="FM14" s="98" t="n">
        <v>6.98329417403443E-007</v>
      </c>
      <c r="FN14" s="98" t="n">
        <v>6.79196228037249E-007</v>
      </c>
      <c r="FO14" s="98" t="n">
        <v>6.60587260115086E-007</v>
      </c>
      <c r="FP14" s="98" t="n">
        <v>6.42488150792708E-007</v>
      </c>
      <c r="FQ14" s="98" t="n">
        <v>6.24884930466862E-007</v>
      </c>
    </row>
    <row r="15" customFormat="false" ht="15" hidden="false" customHeight="true" outlineLevel="0" collapsed="false">
      <c r="A15" s="97" t="n">
        <v>13</v>
      </c>
      <c r="B15" s="98" t="n">
        <v>8.14624291690658E-005</v>
      </c>
      <c r="C15" s="98" t="n">
        <v>7.93384832646904E-005</v>
      </c>
      <c r="D15" s="98" t="n">
        <v>7.72773335608878E-005</v>
      </c>
      <c r="E15" s="98" t="n">
        <v>7.52765369195219E-005</v>
      </c>
      <c r="F15" s="98" t="n">
        <v>7.33337872712569E-005</v>
      </c>
      <c r="G15" s="98" t="n">
        <v>7.14469054862166E-005</v>
      </c>
      <c r="H15" s="98" t="n">
        <v>6.96138301130578E-005</v>
      </c>
      <c r="I15" s="98" t="n">
        <v>6.78326089017522E-005</v>
      </c>
      <c r="J15" s="98" t="n">
        <v>6.61013910401298E-005</v>
      </c>
      <c r="K15" s="98" t="n">
        <v>6.44184200371267E-005</v>
      </c>
      <c r="L15" s="98" t="n">
        <v>6.27820271948965E-005</v>
      </c>
      <c r="M15" s="98" t="n">
        <v>6.11906256148265E-005</v>
      </c>
      <c r="N15" s="98" t="n">
        <v>5.96427046916093E-005</v>
      </c>
      <c r="O15" s="98" t="n">
        <v>5.81368250500702E-005</v>
      </c>
      <c r="P15" s="98" t="n">
        <v>5.66716138866719E-005</v>
      </c>
      <c r="Q15" s="98" t="n">
        <v>5.5245760679612E-005</v>
      </c>
      <c r="R15" s="98" t="n">
        <v>5.38580132357636E-005</v>
      </c>
      <c r="S15" s="98" t="n">
        <v>5.25071740448135E-005</v>
      </c>
      <c r="T15" s="98" t="n">
        <v>5.11920969141766E-005</v>
      </c>
      <c r="U15" s="98" t="n">
        <v>4.991168386137E-005</v>
      </c>
      <c r="V15" s="98" t="n">
        <v>4.86648822409785E-005</v>
      </c>
      <c r="W15" s="98" t="n">
        <v>4.74506820872245E-005</v>
      </c>
      <c r="X15" s="98" t="n">
        <v>4.62681136538246E-005</v>
      </c>
      <c r="Y15" s="98" t="n">
        <v>4.51162451340359E-005</v>
      </c>
      <c r="Z15" s="98" t="n">
        <v>4.39941805473465E-005</v>
      </c>
      <c r="AA15" s="98" t="n">
        <v>4.29010577774891E-005</v>
      </c>
      <c r="AB15" s="98" t="n">
        <v>4.18360467507872E-005</v>
      </c>
      <c r="AC15" s="98" t="n">
        <v>4.0798347742621E-005</v>
      </c>
      <c r="AD15" s="98" t="n">
        <v>3.97871898022428E-005</v>
      </c>
      <c r="AE15" s="98" t="n">
        <v>3.88018292849512E-005</v>
      </c>
      <c r="AF15" s="98" t="n">
        <v>3.78415484858508E-005</v>
      </c>
      <c r="AG15" s="98" t="n">
        <v>3.69056543645385E-005</v>
      </c>
      <c r="AH15" s="98" t="n">
        <v>3.59934773543902E-005</v>
      </c>
      <c r="AI15" s="98" t="n">
        <v>3.51043702504494E-005</v>
      </c>
      <c r="AJ15" s="98" t="n">
        <v>3.42377071692601E-005</v>
      </c>
      <c r="AK15" s="98" t="n">
        <v>3.33928825750895E-005</v>
      </c>
      <c r="AL15" s="98" t="n">
        <v>3.25693103673252E-005</v>
      </c>
      <c r="AM15" s="98" t="n">
        <v>3.17664230251591E-005</v>
      </c>
      <c r="AN15" s="98" t="n">
        <v>3.09836708042299E-005</v>
      </c>
      <c r="AO15" s="98" t="n">
        <v>3.0220520981894E-005</v>
      </c>
      <c r="AP15" s="98" t="n">
        <v>2.94764571475703E-005</v>
      </c>
      <c r="AQ15" s="98" t="n">
        <v>2.87509785347195E-005</v>
      </c>
      <c r="AR15" s="98" t="n">
        <v>2.80435993907924E-005</v>
      </c>
      <c r="AS15" s="98" t="n">
        <v>2.73538483839264E-005</v>
      </c>
      <c r="AT15" s="98" t="n">
        <v>2.66812680420614E-005</v>
      </c>
      <c r="AU15" s="98" t="n">
        <v>2.60254142231409E-005</v>
      </c>
      <c r="AV15" s="98" t="n">
        <v>2.53858556141795E-005</v>
      </c>
      <c r="AW15" s="98" t="n">
        <v>2.47621732563097E-005</v>
      </c>
      <c r="AX15" s="98" t="n">
        <v>2.41539600956964E-005</v>
      </c>
      <c r="AY15" s="98" t="n">
        <v>2.35608205565452E-005</v>
      </c>
      <c r="AZ15" s="98" t="n">
        <v>2.29823701362042E-005</v>
      </c>
      <c r="BA15" s="98" t="n">
        <v>2.24182350202495E-005</v>
      </c>
      <c r="BB15" s="98" t="n">
        <v>2.18680517165559E-005</v>
      </c>
      <c r="BC15" s="98" t="n">
        <v>2.13314667060205E-005</v>
      </c>
      <c r="BD15" s="98" t="n">
        <v>2.08081361112722E-005</v>
      </c>
      <c r="BE15" s="98" t="n">
        <v>2.0297725378815E-005</v>
      </c>
      <c r="BF15" s="98" t="n">
        <v>1.97999089773804E-005</v>
      </c>
      <c r="BG15" s="98" t="n">
        <v>1.93143701083809E-005</v>
      </c>
      <c r="BH15" s="98" t="n">
        <v>1.884080043002E-005</v>
      </c>
      <c r="BI15" s="98" t="n">
        <v>1.83788997921708E-005</v>
      </c>
      <c r="BJ15" s="98" t="n">
        <v>1.7928375983689E-005</v>
      </c>
      <c r="BK15" s="98" t="n">
        <v>1.74889444894966E-005</v>
      </c>
      <c r="BL15" s="98" t="n">
        <v>1.70603282575454E-005</v>
      </c>
      <c r="BM15" s="98" t="n">
        <v>1.6642257475552E-005</v>
      </c>
      <c r="BN15" s="98" t="n">
        <v>1.62344693559469E-005</v>
      </c>
      <c r="BO15" s="98" t="n">
        <v>1.58367079297062E-005</v>
      </c>
      <c r="BP15" s="98" t="n">
        <v>1.5448723847955E-005</v>
      </c>
      <c r="BQ15" s="98" t="n">
        <v>1.50702741905651E-005</v>
      </c>
      <c r="BR15" s="98" t="n">
        <v>1.47011222821902E-005</v>
      </c>
      <c r="BS15" s="98" t="n">
        <v>1.43410375151865E-005</v>
      </c>
      <c r="BT15" s="98" t="n">
        <v>1.39897951783041E-005</v>
      </c>
      <c r="BU15" s="98" t="n">
        <v>1.364717629182E-005</v>
      </c>
      <c r="BV15" s="98" t="n">
        <v>1.33129674483312E-005</v>
      </c>
      <c r="BW15" s="98" t="n">
        <v>1.29869606588784E-005</v>
      </c>
      <c r="BX15" s="98" t="n">
        <v>1.26689532042867E-005</v>
      </c>
      <c r="BY15" s="98" t="n">
        <v>1.23587474915032E-005</v>
      </c>
      <c r="BZ15" s="98" t="n">
        <v>1.20561509148187E-005</v>
      </c>
      <c r="CA15" s="98" t="n">
        <v>1.17609757209758E-005</v>
      </c>
      <c r="CB15" s="98" t="n">
        <v>1.14730388797169E-005</v>
      </c>
      <c r="CC15" s="98" t="n">
        <v>1.11921619568856E-005</v>
      </c>
      <c r="CD15" s="98" t="n">
        <v>1.09181709930795E-005</v>
      </c>
      <c r="CE15" s="98" t="n">
        <v>1.06508963847452E-005</v>
      </c>
      <c r="CF15" s="98" t="n">
        <v>1.03901727699363E-005</v>
      </c>
      <c r="CG15" s="98" t="n">
        <v>1.01358389167361E-005</v>
      </c>
      <c r="CH15" s="98" t="n">
        <v>9.88773761545492E-006</v>
      </c>
      <c r="CI15" s="98" t="n">
        <v>9.64571557404703E-006</v>
      </c>
      <c r="CJ15" s="98" t="n">
        <v>9.40962331619222E-006</v>
      </c>
      <c r="CK15" s="98" t="n">
        <v>9.17931508293002E-006</v>
      </c>
      <c r="CL15" s="98" t="n">
        <v>8.95464873640339E-006</v>
      </c>
      <c r="CM15" s="98" t="n">
        <v>8.73548566748816E-006</v>
      </c>
      <c r="CN15" s="98" t="n">
        <v>8.52169070431064E-006</v>
      </c>
      <c r="CO15" s="98" t="n">
        <v>8.31313202542816E-006</v>
      </c>
      <c r="CP15" s="98" t="n">
        <v>8.10968107367582E-006</v>
      </c>
      <c r="CQ15" s="98" t="n">
        <v>7.91121247334381E-006</v>
      </c>
      <c r="CR15" s="98" t="n">
        <v>7.71760394913112E-006</v>
      </c>
      <c r="CS15" s="98" t="n">
        <v>7.52873624831896E-006</v>
      </c>
      <c r="CT15" s="98" t="n">
        <v>7.34449306338814E-006</v>
      </c>
      <c r="CU15" s="98" t="n">
        <v>7.16476095841134E-006</v>
      </c>
      <c r="CV15" s="98" t="n">
        <v>6.98942929644453E-006</v>
      </c>
      <c r="CW15" s="98" t="n">
        <v>6.81839016891672E-006</v>
      </c>
      <c r="CX15" s="98" t="n">
        <v>6.65153832757337E-006</v>
      </c>
      <c r="CY15" s="98" t="n">
        <v>6.48877111730783E-006</v>
      </c>
      <c r="CZ15" s="98" t="n">
        <v>6.32998841154642E-006</v>
      </c>
      <c r="DA15" s="98" t="n">
        <v>6.17509254896564E-006</v>
      </c>
      <c r="DB15" s="98" t="n">
        <v>6.02398827165285E-006</v>
      </c>
      <c r="DC15" s="98" t="n">
        <v>5.87658266537616E-006</v>
      </c>
      <c r="DD15" s="98" t="n">
        <v>5.73278510151987E-006</v>
      </c>
      <c r="DE15" s="98" t="n">
        <v>5.59250717924176E-006</v>
      </c>
      <c r="DF15" s="98" t="n">
        <v>5.45566267129427E-006</v>
      </c>
      <c r="DG15" s="98" t="n">
        <v>5.3221674688464E-006</v>
      </c>
      <c r="DH15" s="98" t="n">
        <v>5.19193952963626E-006</v>
      </c>
      <c r="DI15" s="98" t="n">
        <v>5.06489882667882E-006</v>
      </c>
      <c r="DJ15" s="98" t="n">
        <v>4.94096729797278E-006</v>
      </c>
      <c r="DK15" s="98" t="n">
        <v>4.8200687979838E-006</v>
      </c>
      <c r="DL15" s="98" t="n">
        <v>4.7021290505711E-006</v>
      </c>
      <c r="DM15" s="98" t="n">
        <v>4.587075602136E-006</v>
      </c>
      <c r="DN15" s="98" t="n">
        <v>4.47483777687996E-006</v>
      </c>
      <c r="DO15" s="98" t="n">
        <v>4.36534663317278E-006</v>
      </c>
      <c r="DP15" s="98" t="n">
        <v>4.25853492025397E-006</v>
      </c>
      <c r="DQ15" s="98" t="n">
        <v>4.15433703671031E-006</v>
      </c>
      <c r="DR15" s="98" t="n">
        <v>4.05268898995281E-006</v>
      </c>
      <c r="DS15" s="98" t="n">
        <v>3.95352835635965E-006</v>
      </c>
      <c r="DT15" s="98" t="n">
        <v>3.8567942426404E-006</v>
      </c>
      <c r="DU15" s="98" t="n">
        <v>3.76242724819953E-006</v>
      </c>
      <c r="DV15" s="98" t="n">
        <v>3.67036942838794E-006</v>
      </c>
      <c r="DW15" s="98" t="n">
        <v>3.58056425853182E-006</v>
      </c>
      <c r="DX15" s="98" t="n">
        <v>3.49295659940463E-006</v>
      </c>
      <c r="DY15" s="98" t="n">
        <v>3.4074926624772E-006</v>
      </c>
      <c r="DZ15" s="98" t="n">
        <v>3.32411997738813E-006</v>
      </c>
      <c r="EA15" s="98" t="n">
        <v>3.24278735908123E-006</v>
      </c>
      <c r="EB15" s="98" t="n">
        <v>3.16344487649722E-006</v>
      </c>
      <c r="EC15" s="98" t="n">
        <v>3.08604382148747E-006</v>
      </c>
      <c r="ED15" s="98" t="n">
        <v>3.01053667894902E-006</v>
      </c>
      <c r="EE15" s="98" t="n">
        <v>2.93687709784773E-006</v>
      </c>
      <c r="EF15" s="98" t="n">
        <v>2.86501986201948E-006</v>
      </c>
      <c r="EG15" s="98" t="n">
        <v>2.79492086252553E-006</v>
      </c>
      <c r="EH15" s="98" t="n">
        <v>2.72653707067416E-006</v>
      </c>
      <c r="EI15" s="98" t="n">
        <v>2.65982651159735E-006</v>
      </c>
      <c r="EJ15" s="98" t="n">
        <v>2.59474823793848E-006</v>
      </c>
      <c r="EK15" s="98" t="n">
        <v>2.53126230487233E-006</v>
      </c>
      <c r="EL15" s="98" t="n">
        <v>2.46932974579117E-006</v>
      </c>
      <c r="EM15" s="98" t="n">
        <v>2.40891254787989E-006</v>
      </c>
      <c r="EN15" s="98" t="n">
        <v>2.34997362913436E-006</v>
      </c>
      <c r="EO15" s="98" t="n">
        <v>2.29247681504674E-006</v>
      </c>
      <c r="EP15" s="98" t="n">
        <v>2.23638681684513E-006</v>
      </c>
      <c r="EQ15" s="98" t="n">
        <v>2.18166920962215E-006</v>
      </c>
      <c r="ER15" s="98" t="n">
        <v>2.12829041112972E-006</v>
      </c>
      <c r="ES15" s="98" t="n">
        <v>2.07621766090682E-006</v>
      </c>
      <c r="ET15" s="98" t="n">
        <v>2.02541900051756E-006</v>
      </c>
      <c r="EU15" s="98" t="n">
        <v>1.9758632539002E-006</v>
      </c>
      <c r="EV15" s="98" t="n">
        <v>1.92752000782726E-006</v>
      </c>
      <c r="EW15" s="98" t="n">
        <v>1.88035959358679E-006</v>
      </c>
      <c r="EX15" s="98" t="n">
        <v>1.83435306844171E-006</v>
      </c>
      <c r="EY15" s="98" t="n">
        <v>1.78947219819925E-006</v>
      </c>
      <c r="EZ15" s="98" t="n">
        <v>1.74568943944742E-006</v>
      </c>
      <c r="FA15" s="98" t="n">
        <v>1.70297792312368E-006</v>
      </c>
      <c r="FB15" s="98" t="n">
        <v>1.66131143741755E-006</v>
      </c>
      <c r="FC15" s="98" t="n">
        <v>1.62066441233844E-006</v>
      </c>
      <c r="FD15" s="98" t="n">
        <v>1.58101190328441E-006</v>
      </c>
      <c r="FE15" s="98" t="n">
        <v>1.54232957649825E-006</v>
      </c>
      <c r="FF15" s="98" t="n">
        <v>1.50459369319123E-006</v>
      </c>
      <c r="FG15" s="98" t="n">
        <v>1.46778109610946E-006</v>
      </c>
      <c r="FH15" s="98" t="n">
        <v>1.43186919410177E-006</v>
      </c>
      <c r="FI15" s="98" t="n">
        <v>1.39683594935214E-006</v>
      </c>
      <c r="FJ15" s="98" t="n">
        <v>1.36265986283579E-006</v>
      </c>
      <c r="FK15" s="98" t="n">
        <v>1.3293199619957E-006</v>
      </c>
      <c r="FL15" s="98" t="n">
        <v>1.2967957873089E-006</v>
      </c>
      <c r="FM15" s="98" t="n">
        <v>1.26506737996301E-006</v>
      </c>
      <c r="FN15" s="98" t="n">
        <v>1.23411526942174E-006</v>
      </c>
      <c r="FO15" s="98" t="n">
        <v>1.20392046165652E-006</v>
      </c>
      <c r="FP15" s="98" t="n">
        <v>1.17446442737812E-006</v>
      </c>
      <c r="FQ15" s="98" t="n">
        <v>1.14572909082344E-006</v>
      </c>
    </row>
    <row r="16" customFormat="false" ht="15" hidden="false" customHeight="true" outlineLevel="0" collapsed="false">
      <c r="A16" s="97" t="n">
        <v>14</v>
      </c>
      <c r="B16" s="98" t="n">
        <v>9.33165634093847E-005</v>
      </c>
      <c r="C16" s="98" t="n">
        <v>9.11911371105356E-005</v>
      </c>
      <c r="D16" s="98" t="n">
        <v>8.9102855516443E-005</v>
      </c>
      <c r="E16" s="98" t="n">
        <v>8.70520309197431E-005</v>
      </c>
      <c r="F16" s="98" t="n">
        <v>8.50388735664787E-005</v>
      </c>
      <c r="G16" s="98" t="n">
        <v>8.30635010031777E-005</v>
      </c>
      <c r="H16" s="98" t="n">
        <v>8.11259467535797E-005</v>
      </c>
      <c r="I16" s="98" t="n">
        <v>7.92261683595363E-005</v>
      </c>
      <c r="J16" s="98" t="n">
        <v>7.73640548247245E-005</v>
      </c>
      <c r="K16" s="98" t="n">
        <v>7.55394334960302E-005</v>
      </c>
      <c r="L16" s="98" t="n">
        <v>7.37520764186872E-005</v>
      </c>
      <c r="M16" s="98" t="n">
        <v>7.20017061970335E-005</v>
      </c>
      <c r="N16" s="98" t="n">
        <v>7.0288001394303E-005</v>
      </c>
      <c r="O16" s="98" t="n">
        <v>6.86106015010957E-005</v>
      </c>
      <c r="P16" s="98" t="n">
        <v>6.69691115025017E-005</v>
      </c>
      <c r="Q16" s="98" t="n">
        <v>6.53631060708593E-005</v>
      </c>
      <c r="R16" s="98" t="n">
        <v>6.37921334113445E-005</v>
      </c>
      <c r="S16" s="98" t="n">
        <v>6.22557187833772E-005</v>
      </c>
      <c r="T16" s="98" t="n">
        <v>6.07533677234873E-005</v>
      </c>
      <c r="U16" s="98" t="n">
        <v>5.92845689892929E-005</v>
      </c>
      <c r="V16" s="98" t="n">
        <v>5.78487972466846E-005</v>
      </c>
      <c r="W16" s="98" t="n">
        <v>5.6445515519421E-005</v>
      </c>
      <c r="X16" s="98" t="n">
        <v>5.50741774171248E-005</v>
      </c>
      <c r="Y16" s="98" t="n">
        <v>5.37342291623277E-005</v>
      </c>
      <c r="Z16" s="98" t="n">
        <v>5.24251114276675E-005</v>
      </c>
      <c r="AA16" s="98" t="n">
        <v>5.11462610023328E-005</v>
      </c>
      <c r="AB16" s="98" t="n">
        <v>4.98971122977476E-005</v>
      </c>
      <c r="AC16" s="98" t="n">
        <v>4.86770987074836E-005</v>
      </c>
      <c r="AD16" s="98" t="n">
        <v>4.74856538317248E-005</v>
      </c>
      <c r="AE16" s="98" t="n">
        <v>4.63222125786089E-005</v>
      </c>
      <c r="AF16" s="98" t="n">
        <v>4.51862121509938E-005</v>
      </c>
      <c r="AG16" s="98" t="n">
        <v>4.40770929290846E-005</v>
      </c>
      <c r="AH16" s="98" t="n">
        <v>4.29942992571375E-005</v>
      </c>
      <c r="AI16" s="98" t="n">
        <v>4.19372801431228E-005</v>
      </c>
      <c r="AJ16" s="98" t="n">
        <v>4.09054898763417E-005</v>
      </c>
      <c r="AK16" s="98" t="n">
        <v>3.98983885735449E-005</v>
      </c>
      <c r="AL16" s="98" t="n">
        <v>3.89154426566618E-005</v>
      </c>
      <c r="AM16" s="98" t="n">
        <v>3.79561252692451E-005</v>
      </c>
      <c r="AN16" s="98" t="n">
        <v>3.70199166372931E-005</v>
      </c>
      <c r="AO16" s="98" t="n">
        <v>3.61063043788912E-005</v>
      </c>
      <c r="AP16" s="98" t="n">
        <v>3.52147837671124E-005</v>
      </c>
      <c r="AQ16" s="98" t="n">
        <v>3.43448579515071E-005</v>
      </c>
      <c r="AR16" s="98" t="n">
        <v>3.34960381398464E-005</v>
      </c>
      <c r="AS16" s="98" t="n">
        <v>3.26678437462258E-005</v>
      </c>
      <c r="AT16" s="98" t="n">
        <v>3.18598025066397E-005</v>
      </c>
      <c r="AU16" s="98" t="n">
        <v>3.10714505670218E-005</v>
      </c>
      <c r="AV16" s="98" t="n">
        <v>3.03023325443075E-005</v>
      </c>
      <c r="AW16" s="98" t="n">
        <v>2.95520015646256E-005</v>
      </c>
      <c r="AX16" s="98" t="n">
        <v>2.88200192810617E-005</v>
      </c>
      <c r="AY16" s="98" t="n">
        <v>2.8105955871327E-005</v>
      </c>
      <c r="AZ16" s="98" t="n">
        <v>2.74093900197725E-005</v>
      </c>
      <c r="BA16" s="98" t="n">
        <v>2.6729908883194E-005</v>
      </c>
      <c r="BB16" s="98" t="n">
        <v>2.60671080437591E-005</v>
      </c>
      <c r="BC16" s="98" t="n">
        <v>2.54205914494987E-005</v>
      </c>
      <c r="BD16" s="98" t="n">
        <v>2.47899713443633E-005</v>
      </c>
      <c r="BE16" s="98" t="n">
        <v>2.41748681888421E-005</v>
      </c>
      <c r="BF16" s="98" t="n">
        <v>2.35749105720329E-005</v>
      </c>
      <c r="BG16" s="98" t="n">
        <v>2.29897351167185E-005</v>
      </c>
      <c r="BH16" s="98" t="n">
        <v>2.24189863778923E-005</v>
      </c>
      <c r="BI16" s="98" t="n">
        <v>2.18623167359544E-005</v>
      </c>
      <c r="BJ16" s="98" t="n">
        <v>2.13193862849126E-005</v>
      </c>
      <c r="BK16" s="98" t="n">
        <v>2.07898627173631E-005</v>
      </c>
      <c r="BL16" s="98" t="n">
        <v>2.02734212051414E-005</v>
      </c>
      <c r="BM16" s="98" t="n">
        <v>1.97697442781974E-005</v>
      </c>
      <c r="BN16" s="98" t="n">
        <v>1.927852170025E-005</v>
      </c>
      <c r="BO16" s="98" t="n">
        <v>1.8799450343443E-005</v>
      </c>
      <c r="BP16" s="98" t="n">
        <v>1.83322340615577E-005</v>
      </c>
      <c r="BQ16" s="98" t="n">
        <v>1.78765835621153E-005</v>
      </c>
      <c r="BR16" s="98" t="n">
        <v>1.7432216278146E-005</v>
      </c>
      <c r="BS16" s="98" t="n">
        <v>1.6998856239403E-005</v>
      </c>
      <c r="BT16" s="98" t="n">
        <v>1.65762339439102E-005</v>
      </c>
      <c r="BU16" s="98" t="n">
        <v>1.61640862297308E-005</v>
      </c>
      <c r="BV16" s="98" t="n">
        <v>1.5762156147292E-005</v>
      </c>
      <c r="BW16" s="98" t="n">
        <v>1.53701928321537E-005</v>
      </c>
      <c r="BX16" s="98" t="n">
        <v>1.49879513792195E-005</v>
      </c>
      <c r="BY16" s="98" t="n">
        <v>1.46151927173932E-005</v>
      </c>
      <c r="BZ16" s="98" t="n">
        <v>1.42516834860107E-005</v>
      </c>
      <c r="CA16" s="98" t="n">
        <v>1.38971959122713E-005</v>
      </c>
      <c r="CB16" s="98" t="n">
        <v>1.35515076903348E-005</v>
      </c>
      <c r="CC16" s="98" t="n">
        <v>1.32144018615277E-005</v>
      </c>
      <c r="CD16" s="98" t="n">
        <v>1.28856666967714E-005</v>
      </c>
      <c r="CE16" s="98" t="n">
        <v>1.25650955803414E-005</v>
      </c>
      <c r="CF16" s="98" t="n">
        <v>1.22524868954033E-005</v>
      </c>
      <c r="CG16" s="98" t="n">
        <v>1.19476439112143E-005</v>
      </c>
      <c r="CH16" s="98" t="n">
        <v>1.1650374672767E-005</v>
      </c>
      <c r="CI16" s="98" t="n">
        <v>1.13604918913213E-005</v>
      </c>
      <c r="CJ16" s="98" t="n">
        <v>1.10778128378231E-005</v>
      </c>
      <c r="CK16" s="98" t="n">
        <v>1.0802159237544E-005</v>
      </c>
      <c r="CL16" s="98" t="n">
        <v>1.0533357167386E-005</v>
      </c>
      <c r="CM16" s="98" t="n">
        <v>1.02712369537406E-005</v>
      </c>
      <c r="CN16" s="98" t="n">
        <v>1.0015633074123E-005</v>
      </c>
      <c r="CO16" s="98" t="n">
        <v>9.76638405936203E-006</v>
      </c>
      <c r="CP16" s="98" t="n">
        <v>9.52333239812031E-006</v>
      </c>
      <c r="CQ16" s="98" t="n">
        <v>9.28632444374689E-006</v>
      </c>
      <c r="CR16" s="98" t="n">
        <v>9.0552103224617E-006</v>
      </c>
      <c r="CS16" s="98" t="n">
        <v>8.82984384376062E-006</v>
      </c>
      <c r="CT16" s="98" t="n">
        <v>8.61008241237471E-006</v>
      </c>
      <c r="CU16" s="98" t="n">
        <v>8.39578694289411E-006</v>
      </c>
      <c r="CV16" s="98" t="n">
        <v>8.18682177528007E-006</v>
      </c>
      <c r="CW16" s="98" t="n">
        <v>7.98305459259741E-006</v>
      </c>
      <c r="CX16" s="98" t="n">
        <v>7.78435634085639E-006</v>
      </c>
      <c r="CY16" s="98" t="n">
        <v>7.5906011499649E-006</v>
      </c>
      <c r="CZ16" s="98" t="n">
        <v>7.40166625734506E-006</v>
      </c>
      <c r="DA16" s="98" t="n">
        <v>7.217431932105E-006</v>
      </c>
      <c r="DB16" s="98" t="n">
        <v>7.03778140176414E-006</v>
      </c>
      <c r="DC16" s="98" t="n">
        <v>6.86260078097689E-006</v>
      </c>
      <c r="DD16" s="98" t="n">
        <v>6.69177900014528E-006</v>
      </c>
      <c r="DE16" s="98" t="n">
        <v>6.52520773825049E-006</v>
      </c>
      <c r="DF16" s="98" t="n">
        <v>6.36278135457413E-006</v>
      </c>
      <c r="DG16" s="98" t="n">
        <v>6.20439682397223E-006</v>
      </c>
      <c r="DH16" s="98" t="n">
        <v>6.0499536730374E-006</v>
      </c>
      <c r="DI16" s="98" t="n">
        <v>5.89935391726026E-006</v>
      </c>
      <c r="DJ16" s="98" t="n">
        <v>5.75250199996713E-006</v>
      </c>
      <c r="DK16" s="98" t="n">
        <v>5.6093047334782E-006</v>
      </c>
      <c r="DL16" s="98" t="n">
        <v>5.46967124026576E-006</v>
      </c>
      <c r="DM16" s="98" t="n">
        <v>5.33351289677686E-006</v>
      </c>
      <c r="DN16" s="98" t="n">
        <v>5.20074327736708E-006</v>
      </c>
      <c r="DO16" s="98" t="n">
        <v>5.07127810112085E-006</v>
      </c>
      <c r="DP16" s="98" t="n">
        <v>4.94503517811662E-006</v>
      </c>
      <c r="DQ16" s="98" t="n">
        <v>4.82193435857869E-006</v>
      </c>
      <c r="DR16" s="98" t="n">
        <v>4.70189748258409E-006</v>
      </c>
      <c r="DS16" s="98" t="n">
        <v>4.5848483304356E-006</v>
      </c>
      <c r="DT16" s="98" t="n">
        <v>4.47071257536624E-006</v>
      </c>
      <c r="DU16" s="98" t="n">
        <v>4.35941773657689E-006</v>
      </c>
      <c r="DV16" s="98" t="n">
        <v>4.25089313360605E-006</v>
      </c>
      <c r="DW16" s="98" t="n">
        <v>4.14506984192098E-006</v>
      </c>
      <c r="DX16" s="98" t="n">
        <v>4.0418806492859E-006</v>
      </c>
      <c r="DY16" s="98" t="n">
        <v>3.94126001401762E-006</v>
      </c>
      <c r="DZ16" s="98" t="n">
        <v>3.84314402279706E-006</v>
      </c>
      <c r="EA16" s="98" t="n">
        <v>3.74747035114531E-006</v>
      </c>
      <c r="EB16" s="98" t="n">
        <v>3.65417822356662E-006</v>
      </c>
      <c r="EC16" s="98" t="n">
        <v>3.56320837535673E-006</v>
      </c>
      <c r="ED16" s="98" t="n">
        <v>3.47450301518837E-006</v>
      </c>
      <c r="EE16" s="98" t="n">
        <v>3.38800578869591E-006</v>
      </c>
      <c r="EF16" s="98" t="n">
        <v>3.30366174261521E-006</v>
      </c>
      <c r="EG16" s="98" t="n">
        <v>3.2214172902556E-006</v>
      </c>
      <c r="EH16" s="98" t="n">
        <v>3.14122017763818E-006</v>
      </c>
      <c r="EI16" s="98" t="n">
        <v>3.06301945007803E-006</v>
      </c>
      <c r="EJ16" s="98" t="n">
        <v>2.98676542032084E-006</v>
      </c>
      <c r="EK16" s="98" t="n">
        <v>2.91240963701256E-006</v>
      </c>
      <c r="EL16" s="98" t="n">
        <v>2.83990485405727E-006</v>
      </c>
      <c r="EM16" s="98" t="n">
        <v>2.76920500041911E-006</v>
      </c>
      <c r="EN16" s="98" t="n">
        <v>2.70026515114541E-006</v>
      </c>
      <c r="EO16" s="98" t="n">
        <v>2.6330414991671E-006</v>
      </c>
      <c r="EP16" s="98" t="n">
        <v>2.56749132698797E-006</v>
      </c>
      <c r="EQ16" s="98" t="n">
        <v>2.50357298015036E-006</v>
      </c>
      <c r="ER16" s="98" t="n">
        <v>2.44124584025673E-006</v>
      </c>
      <c r="ES16" s="98" t="n">
        <v>2.38047029998967E-006</v>
      </c>
      <c r="ET16" s="98" t="n">
        <v>2.32120773713263E-006</v>
      </c>
      <c r="EU16" s="98" t="n">
        <v>2.26342049081119E-006</v>
      </c>
      <c r="EV16" s="98" t="n">
        <v>2.20707183706814E-006</v>
      </c>
      <c r="EW16" s="98" t="n">
        <v>2.15212596588188E-006</v>
      </c>
      <c r="EX16" s="98" t="n">
        <v>2.09854795851783E-006</v>
      </c>
      <c r="EY16" s="98" t="n">
        <v>2.04630376499093E-006</v>
      </c>
      <c r="EZ16" s="98" t="n">
        <v>1.99536018274937E-006</v>
      </c>
      <c r="FA16" s="98" t="n">
        <v>1.94568483569135E-006</v>
      </c>
      <c r="FB16" s="98" t="n">
        <v>1.89724615340392E-006</v>
      </c>
      <c r="FC16" s="98" t="n">
        <v>1.85001335095691E-006</v>
      </c>
      <c r="FD16" s="98" t="n">
        <v>1.80395640991815E-006</v>
      </c>
      <c r="FE16" s="98" t="n">
        <v>1.75904605870247E-006</v>
      </c>
      <c r="FF16" s="98" t="n">
        <v>1.71525375469717E-006</v>
      </c>
      <c r="FG16" s="98" t="n">
        <v>1.67255166516611E-006</v>
      </c>
      <c r="FH16" s="98" t="n">
        <v>1.63091265048543E-006</v>
      </c>
      <c r="FI16" s="98" t="n">
        <v>1.5903102463799E-006</v>
      </c>
      <c r="FJ16" s="98" t="n">
        <v>1.55071864749168E-006</v>
      </c>
      <c r="FK16" s="98" t="n">
        <v>1.51211269028284E-006</v>
      </c>
      <c r="FL16" s="98" t="n">
        <v>1.47446783826943E-006</v>
      </c>
      <c r="FM16" s="98" t="n">
        <v>1.43776016503505E-006</v>
      </c>
      <c r="FN16" s="98" t="n">
        <v>1.40196634024203E-006</v>
      </c>
      <c r="FO16" s="98" t="n">
        <v>1.36706361397732E-006</v>
      </c>
      <c r="FP16" s="98" t="n">
        <v>1.33302980276362E-006</v>
      </c>
      <c r="FQ16" s="98" t="n">
        <v>1.29984327523758E-006</v>
      </c>
    </row>
    <row r="17" customFormat="false" ht="15" hidden="false" customHeight="true" outlineLevel="0" collapsed="false">
      <c r="A17" s="97" t="n">
        <v>15</v>
      </c>
      <c r="B17" s="98" t="n">
        <v>0.00010489836526284</v>
      </c>
      <c r="C17" s="98" t="n">
        <v>0.000102403571245135</v>
      </c>
      <c r="D17" s="98" t="n">
        <v>9.99572772226731E-005</v>
      </c>
      <c r="E17" s="98" t="n">
        <v>9.75594642625977E-005</v>
      </c>
      <c r="F17" s="98" t="n">
        <v>9.52100189087757E-005</v>
      </c>
      <c r="G17" s="98" t="n">
        <v>9.29087426723152E-005</v>
      </c>
      <c r="H17" s="98" t="n">
        <v>9.06553607952221E-005</v>
      </c>
      <c r="I17" s="98" t="n">
        <v>8.8449530334267E-005</v>
      </c>
      <c r="J17" s="98" t="n">
        <v>8.62908476080282E-005</v>
      </c>
      <c r="K17" s="98" t="n">
        <v>8.41788550488554E-005</v>
      </c>
      <c r="L17" s="98" t="n">
        <v>8.21130474999432E-005</v>
      </c>
      <c r="M17" s="98" t="n">
        <v>8.00928779958188E-005</v>
      </c>
      <c r="N17" s="98" t="n">
        <v>7.8117763061436E-005</v>
      </c>
      <c r="O17" s="98" t="n">
        <v>7.61870875645165E-005</v>
      </c>
      <c r="P17" s="98" t="n">
        <v>7.43002091542211E-005</v>
      </c>
      <c r="Q17" s="98" t="n">
        <v>7.24564623135748E-005</v>
      </c>
      <c r="R17" s="98" t="n">
        <v>7.06551620580642E-005</v>
      </c>
      <c r="S17" s="98" t="n">
        <v>6.88956073031655E-005</v>
      </c>
      <c r="T17" s="98" t="n">
        <v>6.71770839285601E-005</v>
      </c>
      <c r="U17" s="98" t="n">
        <v>6.54988675610202E-005</v>
      </c>
      <c r="V17" s="98" t="n">
        <v>6.38602260981669E-005</v>
      </c>
      <c r="W17" s="98" t="n">
        <v>6.22604219930878E-005</v>
      </c>
      <c r="X17" s="98" t="n">
        <v>6.06987143191295E-005</v>
      </c>
      <c r="Y17" s="98" t="n">
        <v>5.91743606318529E-005</v>
      </c>
      <c r="Z17" s="98" t="n">
        <v>5.76866186453584E-005</v>
      </c>
      <c r="AA17" s="98" t="n">
        <v>5.62347477368608E-005</v>
      </c>
      <c r="AB17" s="98" t="n">
        <v>5.48180102949436E-005</v>
      </c>
      <c r="AC17" s="98" t="n">
        <v>5.34356729233743E-005</v>
      </c>
      <c r="AD17" s="98" t="n">
        <v>5.20870075132462E-005</v>
      </c>
      <c r="AE17" s="98" t="n">
        <v>5.07712921937742E-005</v>
      </c>
      <c r="AF17" s="98" t="n">
        <v>4.94878121728437E-005</v>
      </c>
      <c r="AG17" s="98" t="n">
        <v>4.82358604770861E-005</v>
      </c>
      <c r="AH17" s="98" t="n">
        <v>4.7014738598361E-005</v>
      </c>
      <c r="AI17" s="98" t="n">
        <v>4.5823757056862E-005</v>
      </c>
      <c r="AJ17" s="98" t="n">
        <v>4.46622358876159E-005</v>
      </c>
      <c r="AK17" s="98" t="n">
        <v>4.35295050561502E-005</v>
      </c>
      <c r="AL17" s="98" t="n">
        <v>4.24249048115444E-005</v>
      </c>
      <c r="AM17" s="98" t="n">
        <v>4.13477859807498E-005</v>
      </c>
      <c r="AN17" s="98" t="n">
        <v>4.02975102112846E-005</v>
      </c>
      <c r="AO17" s="98" t="n">
        <v>3.92734501658554E-005</v>
      </c>
      <c r="AP17" s="98" t="n">
        <v>3.82749896740142E-005</v>
      </c>
      <c r="AQ17" s="98" t="n">
        <v>3.73015238446239E-005</v>
      </c>
      <c r="AR17" s="98" t="n">
        <v>3.63524591437958E-005</v>
      </c>
      <c r="AS17" s="98" t="n">
        <v>3.54272134408529E-005</v>
      </c>
      <c r="AT17" s="98" t="n">
        <v>3.45252160253162E-005</v>
      </c>
      <c r="AU17" s="98" t="n">
        <v>3.36459075994666E-005</v>
      </c>
      <c r="AV17" s="98" t="n">
        <v>3.27887402469251E-005</v>
      </c>
      <c r="AW17" s="98" t="n">
        <v>3.19531773814719E-005</v>
      </c>
      <c r="AX17" s="98" t="n">
        <v>3.11386936771019E-005</v>
      </c>
      <c r="AY17" s="98" t="n">
        <v>3.03447749827601E-005</v>
      </c>
      <c r="AZ17" s="98" t="n">
        <v>2.95709182219772E-005</v>
      </c>
      <c r="BA17" s="98" t="n">
        <v>2.88166312801819E-005</v>
      </c>
      <c r="BB17" s="98" t="n">
        <v>2.80814328810219E-005</v>
      </c>
      <c r="BC17" s="98" t="n">
        <v>2.73648524529158E-005</v>
      </c>
      <c r="BD17" s="98" t="n">
        <v>2.66664299878316E-005</v>
      </c>
      <c r="BE17" s="98" t="n">
        <v>2.59857158916299E-005</v>
      </c>
      <c r="BF17" s="98" t="n">
        <v>2.53222708297418E-005</v>
      </c>
      <c r="BG17" s="98" t="n">
        <v>2.46756655666314E-005</v>
      </c>
      <c r="BH17" s="98" t="n">
        <v>2.40454808013713E-005</v>
      </c>
      <c r="BI17" s="98" t="n">
        <v>2.34313069999992E-005</v>
      </c>
      <c r="BJ17" s="98" t="n">
        <v>2.28327442243215E-005</v>
      </c>
      <c r="BK17" s="98" t="n">
        <v>2.22494019596065E-005</v>
      </c>
      <c r="BL17" s="98" t="n">
        <v>2.16808989399464E-005</v>
      </c>
      <c r="BM17" s="98" t="n">
        <v>2.11268629728423E-005</v>
      </c>
      <c r="BN17" s="98" t="n">
        <v>2.05869307633444E-005</v>
      </c>
      <c r="BO17" s="98" t="n">
        <v>2.00607477380821E-005</v>
      </c>
      <c r="BP17" s="98" t="n">
        <v>1.95479678696264E-005</v>
      </c>
      <c r="BQ17" s="98" t="n">
        <v>1.90482535006309E-005</v>
      </c>
      <c r="BR17" s="98" t="n">
        <v>1.85612751706366E-005</v>
      </c>
      <c r="BS17" s="98" t="n">
        <v>1.80867114419892E-005</v>
      </c>
      <c r="BT17" s="98" t="n">
        <v>1.76242487289757E-005</v>
      </c>
      <c r="BU17" s="98" t="n">
        <v>1.71735811270724E-005</v>
      </c>
      <c r="BV17" s="98" t="n">
        <v>1.67344102454115E-005</v>
      </c>
      <c r="BW17" s="98" t="n">
        <v>1.63064450398043E-005</v>
      </c>
      <c r="BX17" s="98" t="n">
        <v>1.58894016493161E-005</v>
      </c>
      <c r="BY17" s="98" t="n">
        <v>1.54830032339515E-005</v>
      </c>
      <c r="BZ17" s="98" t="n">
        <v>1.50869798151154E-005</v>
      </c>
      <c r="CA17" s="98" t="n">
        <v>1.47010681185167E-005</v>
      </c>
      <c r="CB17" s="98" t="n">
        <v>1.43250114197357E-005</v>
      </c>
      <c r="CC17" s="98" t="n">
        <v>1.39585593916802E-005</v>
      </c>
      <c r="CD17" s="98" t="n">
        <v>1.36014679557039E-005</v>
      </c>
      <c r="CE17" s="98" t="n">
        <v>1.32534991343913E-005</v>
      </c>
      <c r="CF17" s="98" t="n">
        <v>1.29144209075616E-005</v>
      </c>
      <c r="CG17" s="98" t="n">
        <v>1.25840070709371E-005</v>
      </c>
      <c r="CH17" s="98" t="n">
        <v>1.22620370970328E-005</v>
      </c>
      <c r="CI17" s="98" t="n">
        <v>1.19482959998196E-005</v>
      </c>
      <c r="CJ17" s="98" t="n">
        <v>1.16425742008319E-005</v>
      </c>
      <c r="CK17" s="98" t="n">
        <v>1.13446673987161E-005</v>
      </c>
      <c r="CL17" s="98" t="n">
        <v>1.1054376441777E-005</v>
      </c>
      <c r="CM17" s="98" t="n">
        <v>1.07715072021897E-005</v>
      </c>
      <c r="CN17" s="98" t="n">
        <v>1.04958704536529E-005</v>
      </c>
      <c r="CO17" s="98" t="n">
        <v>1.02272817518179E-005</v>
      </c>
      <c r="CP17" s="98" t="n">
        <v>9.96556131638293E-006</v>
      </c>
      <c r="CQ17" s="98" t="n">
        <v>9.71053391707333E-006</v>
      </c>
      <c r="CR17" s="98" t="n">
        <v>9.4620287609537E-006</v>
      </c>
      <c r="CS17" s="98" t="n">
        <v>9.21987938296009E-006</v>
      </c>
      <c r="CT17" s="98" t="n">
        <v>8.98392353887445E-006</v>
      </c>
      <c r="CU17" s="98" t="n">
        <v>8.75400310018648E-006</v>
      </c>
      <c r="CV17" s="98" t="n">
        <v>8.52996395250827E-006</v>
      </c>
      <c r="CW17" s="98" t="n">
        <v>8.31165589498806E-006</v>
      </c>
      <c r="CX17" s="98" t="n">
        <v>8.09893254294369E-006</v>
      </c>
      <c r="CY17" s="98" t="n">
        <v>7.89165123238345E-006</v>
      </c>
      <c r="CZ17" s="98" t="n">
        <v>7.68967292730238E-006</v>
      </c>
      <c r="DA17" s="98" t="n">
        <v>7.49286212842204E-006</v>
      </c>
      <c r="DB17" s="98" t="n">
        <v>7.30108678459462E-006</v>
      </c>
      <c r="DC17" s="98" t="n">
        <v>7.11421820631664E-006</v>
      </c>
      <c r="DD17" s="98" t="n">
        <v>6.93213098112988E-006</v>
      </c>
      <c r="DE17" s="98" t="n">
        <v>6.75470289124291E-006</v>
      </c>
      <c r="DF17" s="98" t="n">
        <v>6.58181483259579E-006</v>
      </c>
      <c r="DG17" s="98" t="n">
        <v>6.41335073714444E-006</v>
      </c>
      <c r="DH17" s="98" t="n">
        <v>6.24919749558917E-006</v>
      </c>
      <c r="DI17" s="98" t="n">
        <v>6.08924488276763E-006</v>
      </c>
      <c r="DJ17" s="98" t="n">
        <v>5.93338548504629E-006</v>
      </c>
      <c r="DK17" s="98" t="n">
        <v>5.78151462871102E-006</v>
      </c>
      <c r="DL17" s="98" t="n">
        <v>5.63353031102221E-006</v>
      </c>
      <c r="DM17" s="98" t="n">
        <v>5.4893331323802E-006</v>
      </c>
      <c r="DN17" s="98" t="n">
        <v>5.348826230267E-006</v>
      </c>
      <c r="DO17" s="98" t="n">
        <v>5.21191521507536E-006</v>
      </c>
      <c r="DP17" s="98" t="n">
        <v>5.07850810715915E-006</v>
      </c>
      <c r="DQ17" s="98" t="n">
        <v>4.94851527599316E-006</v>
      </c>
      <c r="DR17" s="98" t="n">
        <v>4.82184937988794E-006</v>
      </c>
      <c r="DS17" s="98" t="n">
        <v>4.69842530859133E-006</v>
      </c>
      <c r="DT17" s="98" t="n">
        <v>4.57816012588985E-006</v>
      </c>
      <c r="DU17" s="98" t="n">
        <v>4.46097301465276E-006</v>
      </c>
      <c r="DV17" s="98" t="n">
        <v>4.34678522287513E-006</v>
      </c>
      <c r="DW17" s="98" t="n">
        <v>4.23552001116434E-006</v>
      </c>
      <c r="DX17" s="98" t="n">
        <v>4.12710260133675E-006</v>
      </c>
      <c r="DY17" s="98" t="n">
        <v>4.02146012656868E-006</v>
      </c>
      <c r="DZ17" s="98" t="n">
        <v>3.9185215826576E-006</v>
      </c>
      <c r="EA17" s="98" t="n">
        <v>3.81821778061564E-006</v>
      </c>
      <c r="EB17" s="98" t="n">
        <v>3.7204813004843E-006</v>
      </c>
      <c r="EC17" s="98" t="n">
        <v>3.62524644592632E-006</v>
      </c>
      <c r="ED17" s="98" t="n">
        <v>3.53244920059392E-006</v>
      </c>
      <c r="EE17" s="98" t="n">
        <v>3.44202718505215E-006</v>
      </c>
      <c r="EF17" s="98" t="n">
        <v>3.35391961536757E-006</v>
      </c>
      <c r="EG17" s="98" t="n">
        <v>3.26806726169693E-006</v>
      </c>
      <c r="EH17" s="98" t="n">
        <v>3.18441240942935E-006</v>
      </c>
      <c r="EI17" s="98" t="n">
        <v>3.10289881988446E-006</v>
      </c>
      <c r="EJ17" s="98" t="n">
        <v>3.0234716931199E-006</v>
      </c>
      <c r="EK17" s="98" t="n">
        <v>2.94607763073884E-006</v>
      </c>
      <c r="EL17" s="98" t="n">
        <v>2.87066460058494E-006</v>
      </c>
      <c r="EM17" s="98" t="n">
        <v>2.79718190121514E-006</v>
      </c>
      <c r="EN17" s="98" t="n">
        <v>2.72558012848201E-006</v>
      </c>
      <c r="EO17" s="98" t="n">
        <v>2.65581114222702E-006</v>
      </c>
      <c r="EP17" s="98" t="n">
        <v>2.58782803386204E-006</v>
      </c>
      <c r="EQ17" s="98" t="n">
        <v>2.52158509483902E-006</v>
      </c>
      <c r="ER17" s="98" t="n">
        <v>2.45703778634088E-006</v>
      </c>
      <c r="ES17" s="98" t="n">
        <v>2.39414270897242E-006</v>
      </c>
      <c r="ET17" s="98" t="n">
        <v>2.33285757389456E-006</v>
      </c>
      <c r="EU17" s="98" t="n">
        <v>2.27314117429156E-006</v>
      </c>
      <c r="EV17" s="98" t="n">
        <v>2.21495335772648E-006</v>
      </c>
      <c r="EW17" s="98" t="n">
        <v>2.15825499949585E-006</v>
      </c>
      <c r="EX17" s="98" t="n">
        <v>2.10300797587326E-006</v>
      </c>
      <c r="EY17" s="98" t="n">
        <v>2.0491751386853E-006</v>
      </c>
      <c r="EZ17" s="98" t="n">
        <v>1.99672029044251E-006</v>
      </c>
      <c r="FA17" s="98" t="n">
        <v>1.94560816002554E-006</v>
      </c>
      <c r="FB17" s="98" t="n">
        <v>1.89580437892634E-006</v>
      </c>
      <c r="FC17" s="98" t="n">
        <v>1.8472754583776E-006</v>
      </c>
      <c r="FD17" s="98" t="n">
        <v>1.79998876626009E-006</v>
      </c>
      <c r="FE17" s="98" t="n">
        <v>1.7539125058974E-006</v>
      </c>
      <c r="FF17" s="98" t="n">
        <v>1.70901569440662E-006</v>
      </c>
      <c r="FG17" s="98" t="n">
        <v>1.66526814160406E-006</v>
      </c>
      <c r="FH17" s="98" t="n">
        <v>1.62264043024329E-006</v>
      </c>
      <c r="FI17" s="98" t="n">
        <v>1.58110389580912E-006</v>
      </c>
      <c r="FJ17" s="98" t="n">
        <v>1.54063060753273E-006</v>
      </c>
      <c r="FK17" s="98" t="n">
        <v>1.5011933494069E-006</v>
      </c>
      <c r="FL17" s="98" t="n">
        <v>1.46276560208936E-006</v>
      </c>
      <c r="FM17" s="98" t="n">
        <v>1.42532152491715E-006</v>
      </c>
      <c r="FN17" s="98" t="n">
        <v>1.38883593869821E-006</v>
      </c>
      <c r="FO17" s="98" t="n">
        <v>1.35328430861392E-006</v>
      </c>
      <c r="FP17" s="98" t="n">
        <v>1.31864272789883E-006</v>
      </c>
      <c r="FQ17" s="98" t="n">
        <v>1.28488790174242E-006</v>
      </c>
    </row>
    <row r="18" customFormat="false" ht="15" hidden="false" customHeight="true" outlineLevel="0" collapsed="false">
      <c r="A18" s="97" t="n">
        <v>16</v>
      </c>
      <c r="B18" s="98" t="n">
        <v>0.000125927252925595</v>
      </c>
      <c r="C18" s="98" t="n">
        <v>0.00012278854072767</v>
      </c>
      <c r="D18" s="98" t="n">
        <v>0.000119717932411279</v>
      </c>
      <c r="E18" s="98" t="n">
        <v>0.000116714812850916</v>
      </c>
      <c r="F18" s="98" t="n">
        <v>0.000113778489441718</v>
      </c>
      <c r="G18" s="98" t="n">
        <v>0.000110908201354842</v>
      </c>
      <c r="H18" s="98" t="n">
        <v>0.000108103128027004</v>
      </c>
      <c r="I18" s="98" t="n">
        <v>0.000105362396934705</v>
      </c>
      <c r="J18" s="98" t="n">
        <v>0.000102685090706101</v>
      </c>
      <c r="K18" s="98" t="n">
        <v>0.000100070253617246</v>
      </c>
      <c r="L18" s="98" t="n">
        <v>9.75168975189122E-005</v>
      </c>
      <c r="M18" s="98" t="n">
        <v>9.50240072353781E-005</v>
      </c>
      <c r="N18" s="98" t="n">
        <v>9.25905454761677E-005</v>
      </c>
      <c r="O18" s="98" t="n">
        <v>9.02154572965941E-005</v>
      </c>
      <c r="P18" s="98" t="n">
        <v>8.78976741440773E-005</v>
      </c>
      <c r="Q18" s="98" t="n">
        <v>8.56361175195497E-005</v>
      </c>
      <c r="R18" s="98" t="n">
        <v>8.34297022879182E-005</v>
      </c>
      <c r="S18" s="98" t="n">
        <v>8.12773396621225E-005</v>
      </c>
      <c r="T18" s="98" t="n">
        <v>7.91779398902071E-005</v>
      </c>
      <c r="U18" s="98" t="n">
        <v>7.71304146672813E-005</v>
      </c>
      <c r="V18" s="98" t="n">
        <v>7.51336792962354E-005</v>
      </c>
      <c r="W18" s="98" t="n">
        <v>7.31866546174187E-005</v>
      </c>
      <c r="X18" s="98" t="n">
        <v>7.12882687272654E-005</v>
      </c>
      <c r="Y18" s="98" t="n">
        <v>6.94374585031854E-005</v>
      </c>
      <c r="Z18" s="98" t="n">
        <v>6.76331709514866E-005</v>
      </c>
      <c r="AA18" s="98" t="n">
        <v>6.58743643933146E-005</v>
      </c>
      <c r="AB18" s="98" t="n">
        <v>6.41600095035999E-005</v>
      </c>
      <c r="AC18" s="98" t="n">
        <v>6.24890902144459E-005</v>
      </c>
      <c r="AD18" s="98" t="n">
        <v>6.08606044967264E-005</v>
      </c>
      <c r="AE18" s="98" t="n">
        <v>5.92735650288834E-005</v>
      </c>
      <c r="AF18" s="98" t="n">
        <v>5.77269997652508E-005</v>
      </c>
      <c r="AG18" s="98" t="n">
        <v>5.62199524116736E-005</v>
      </c>
      <c r="AH18" s="98" t="n">
        <v>5.47514828173057E-005</v>
      </c>
      <c r="AI18" s="98" t="n">
        <v>5.33206672905795E-005</v>
      </c>
      <c r="AJ18" s="98" t="n">
        <v>5.19265988472295E-005</v>
      </c>
      <c r="AK18" s="98" t="n">
        <v>5.05683873958107E-005</v>
      </c>
      <c r="AL18" s="98" t="n">
        <v>4.92451598671506E-005</v>
      </c>
      <c r="AM18" s="98" t="n">
        <v>4.79560602943963E-005</v>
      </c>
      <c r="AN18" s="98" t="n">
        <v>4.6700249846765E-005</v>
      </c>
      <c r="AO18" s="98" t="n">
        <v>4.54769068237715E-005</v>
      </c>
      <c r="AP18" s="98" t="n">
        <v>4.42852266127058E-005</v>
      </c>
      <c r="AQ18" s="98" t="n">
        <v>4.31244216133608E-005</v>
      </c>
      <c r="AR18" s="98" t="n">
        <v>4.1993721135114E-005</v>
      </c>
      <c r="AS18" s="98" t="n">
        <v>4.08923712673648E-005</v>
      </c>
      <c r="AT18" s="98" t="n">
        <v>3.98196347278779E-005</v>
      </c>
      <c r="AU18" s="98" t="n">
        <v>3.8774790691587E-005</v>
      </c>
      <c r="AV18" s="98" t="n">
        <v>3.77571346011907E-005</v>
      </c>
      <c r="AW18" s="98" t="n">
        <v>3.67659779637597E-005</v>
      </c>
      <c r="AX18" s="98" t="n">
        <v>3.5800648133022E-005</v>
      </c>
      <c r="AY18" s="98" t="n">
        <v>3.4860488081101E-005</v>
      </c>
      <c r="AZ18" s="98" t="n">
        <v>3.39448561610389E-005</v>
      </c>
      <c r="BA18" s="98" t="n">
        <v>3.30531258603273E-005</v>
      </c>
      <c r="BB18" s="98" t="n">
        <v>3.2184685548553E-005</v>
      </c>
      <c r="BC18" s="98" t="n">
        <v>3.13389382193829E-005</v>
      </c>
      <c r="BD18" s="98" t="n">
        <v>3.05153012283288E-005</v>
      </c>
      <c r="BE18" s="98" t="n">
        <v>2.97132060270711E-005</v>
      </c>
      <c r="BF18" s="98" t="n">
        <v>2.89320978962282E-005</v>
      </c>
      <c r="BG18" s="98" t="n">
        <v>2.81714356753504E-005</v>
      </c>
      <c r="BH18" s="98" t="n">
        <v>2.74306914931355E-005</v>
      </c>
      <c r="BI18" s="98" t="n">
        <v>2.67093504975335E-005</v>
      </c>
      <c r="BJ18" s="98" t="n">
        <v>2.60069105858518E-005</v>
      </c>
      <c r="BK18" s="98" t="n">
        <v>2.53228821360807E-005</v>
      </c>
      <c r="BL18" s="98" t="n">
        <v>2.46567877403292E-005</v>
      </c>
      <c r="BM18" s="98" t="n">
        <v>2.40081619390375E-005</v>
      </c>
      <c r="BN18" s="98" t="n">
        <v>2.33765509587425E-005</v>
      </c>
      <c r="BO18" s="98" t="n">
        <v>2.27615124511749E-005</v>
      </c>
      <c r="BP18" s="98" t="n">
        <v>2.21626152366872E-005</v>
      </c>
      <c r="BQ18" s="98" t="n">
        <v>2.15794390499013E-005</v>
      </c>
      <c r="BR18" s="98" t="n">
        <v>2.10115742885764E-005</v>
      </c>
      <c r="BS18" s="98" t="n">
        <v>2.04586217668057E-005</v>
      </c>
      <c r="BT18" s="98" t="n">
        <v>1.99201924717674E-005</v>
      </c>
      <c r="BU18" s="98" t="n">
        <v>1.93959073234717E-005</v>
      </c>
      <c r="BV18" s="98" t="n">
        <v>1.88853969393943E-005</v>
      </c>
      <c r="BW18" s="98" t="n">
        <v>1.8388301403327E-005</v>
      </c>
      <c r="BX18" s="98" t="n">
        <v>1.79042700370058E-005</v>
      </c>
      <c r="BY18" s="98" t="n">
        <v>1.74329611779545E-005</v>
      </c>
      <c r="BZ18" s="98" t="n">
        <v>1.69740419591058E-005</v>
      </c>
      <c r="CA18" s="98" t="n">
        <v>1.65271880951945E-005</v>
      </c>
      <c r="CB18" s="98" t="n">
        <v>1.60920836714817E-005</v>
      </c>
      <c r="CC18" s="98" t="n">
        <v>1.56684209375868E-005</v>
      </c>
      <c r="CD18" s="98" t="n">
        <v>1.52559001054264E-005</v>
      </c>
      <c r="CE18" s="98" t="n">
        <v>1.48542291517062E-005</v>
      </c>
      <c r="CF18" s="98" t="n">
        <v>1.44631236238535E-005</v>
      </c>
      <c r="CG18" s="98" t="n">
        <v>1.40823064512796E-005</v>
      </c>
      <c r="CH18" s="98" t="n">
        <v>1.37115077593064E-005</v>
      </c>
      <c r="CI18" s="98" t="n">
        <v>1.3350464688866E-005</v>
      </c>
      <c r="CJ18" s="98" t="n">
        <v>1.29989212188653E-005</v>
      </c>
      <c r="CK18" s="98" t="n">
        <v>1.26566279935458E-005</v>
      </c>
      <c r="CL18" s="98" t="n">
        <v>1.23233421532865E-005</v>
      </c>
      <c r="CM18" s="98" t="n">
        <v>1.19988271694016E-005</v>
      </c>
      <c r="CN18" s="98" t="n">
        <v>1.16828526828261E-005</v>
      </c>
      <c r="CO18" s="98" t="n">
        <v>1.13751943471296E-005</v>
      </c>
      <c r="CP18" s="98" t="n">
        <v>1.10756336737516E-005</v>
      </c>
      <c r="CQ18" s="98" t="n">
        <v>1.07839578830093E-005</v>
      </c>
      <c r="CR18" s="98" t="n">
        <v>1.04999597566602E-005</v>
      </c>
      <c r="CS18" s="98" t="n">
        <v>1.02234374959043E-005</v>
      </c>
      <c r="CT18" s="98" t="n">
        <v>9.95419458094116E-006</v>
      </c>
      <c r="CU18" s="98" t="n">
        <v>9.6920396356337E-006</v>
      </c>
      <c r="CV18" s="98" t="n">
        <v>9.43678629428124E-006</v>
      </c>
      <c r="CW18" s="98" t="n">
        <v>9.18825307250071E-006</v>
      </c>
      <c r="CX18" s="98" t="n">
        <v>8.94626324077219E-006</v>
      </c>
      <c r="CY18" s="98" t="n">
        <v>8.7106447012042E-006</v>
      </c>
      <c r="CZ18" s="98" t="n">
        <v>8.48122986796263E-006</v>
      </c>
      <c r="DA18" s="98" t="n">
        <v>8.25785554947611E-006</v>
      </c>
      <c r="DB18" s="98" t="n">
        <v>8.04036283474918E-006</v>
      </c>
      <c r="DC18" s="98" t="n">
        <v>7.82859698233995E-006</v>
      </c>
      <c r="DD18" s="98" t="n">
        <v>7.62240731122521E-006</v>
      </c>
      <c r="DE18" s="98" t="n">
        <v>7.42164709577331E-006</v>
      </c>
      <c r="DF18" s="98" t="n">
        <v>7.22617346216037E-006</v>
      </c>
      <c r="DG18" s="98" t="n">
        <v>7.03584728856121E-006</v>
      </c>
      <c r="DH18" s="98" t="n">
        <v>6.85053310656159E-006</v>
      </c>
      <c r="DI18" s="98" t="n">
        <v>6.67009900667814E-006</v>
      </c>
      <c r="DJ18" s="98" t="n">
        <v>6.49441654454463E-006</v>
      </c>
      <c r="DK18" s="98" t="n">
        <v>6.32336065109485E-006</v>
      </c>
      <c r="DL18" s="98" t="n">
        <v>6.15680954385578E-006</v>
      </c>
      <c r="DM18" s="98" t="n">
        <v>5.99464464123845E-006</v>
      </c>
      <c r="DN18" s="98" t="n">
        <v>5.83675047893806E-006</v>
      </c>
      <c r="DO18" s="98" t="n">
        <v>5.68301462811061E-006</v>
      </c>
      <c r="DP18" s="98" t="n">
        <v>5.53332761576986E-006</v>
      </c>
      <c r="DQ18" s="98" t="n">
        <v>5.3875828478489E-006</v>
      </c>
      <c r="DR18" s="98" t="n">
        <v>5.24567653337194E-006</v>
      </c>
      <c r="DS18" s="98" t="n">
        <v>5.10750761117951E-006</v>
      </c>
      <c r="DT18" s="98" t="n">
        <v>4.97297767820815E-006</v>
      </c>
      <c r="DU18" s="98" t="n">
        <v>4.8419909201014E-006</v>
      </c>
      <c r="DV18" s="98" t="n">
        <v>4.71445404282012E-006</v>
      </c>
      <c r="DW18" s="98" t="n">
        <v>4.59027620713925E-006</v>
      </c>
      <c r="DX18" s="98" t="n">
        <v>4.46936896358885E-006</v>
      </c>
      <c r="DY18" s="98" t="n">
        <v>4.3516461902815E-006</v>
      </c>
      <c r="DZ18" s="98" t="n">
        <v>4.23702403151705E-006</v>
      </c>
      <c r="EA18" s="98" t="n">
        <v>4.12542083805256E-006</v>
      </c>
      <c r="EB18" s="98" t="n">
        <v>4.01675710981486E-006</v>
      </c>
      <c r="EC18" s="98" t="n">
        <v>3.91095543894604E-006</v>
      </c>
      <c r="ED18" s="98" t="n">
        <v>3.8079404546254E-006</v>
      </c>
      <c r="EE18" s="98" t="n">
        <v>3.70763877044489E-006</v>
      </c>
      <c r="EF18" s="98" t="n">
        <v>3.60997893111836E-006</v>
      </c>
      <c r="EG18" s="98" t="n">
        <v>3.51489136274363E-006</v>
      </c>
      <c r="EH18" s="98" t="n">
        <v>3.42230832273138E-006</v>
      </c>
      <c r="EI18" s="98" t="n">
        <v>3.33216385173252E-006</v>
      </c>
      <c r="EJ18" s="98" t="n">
        <v>3.24439372689778E-006</v>
      </c>
      <c r="EK18" s="98" t="n">
        <v>3.15893541624757E-006</v>
      </c>
      <c r="EL18" s="98" t="n">
        <v>3.07572803404099E-006</v>
      </c>
      <c r="EM18" s="98" t="n">
        <v>2.99471229781023E-006</v>
      </c>
      <c r="EN18" s="98" t="n">
        <v>2.9158304853949E-006</v>
      </c>
      <c r="EO18" s="98" t="n">
        <v>2.83902639519607E-006</v>
      </c>
      <c r="EP18" s="98" t="n">
        <v>2.76424530465391E-006</v>
      </c>
      <c r="EQ18" s="98" t="n">
        <v>2.6914339327222E-006</v>
      </c>
      <c r="ER18" s="98" t="n">
        <v>2.62054040112147E-006</v>
      </c>
      <c r="ES18" s="98" t="n">
        <v>2.55151419747968E-006</v>
      </c>
      <c r="ET18" s="98" t="n">
        <v>2.48430613969397E-006</v>
      </c>
      <c r="EU18" s="98" t="n">
        <v>2.41886834073668E-006</v>
      </c>
      <c r="EV18" s="98" t="n">
        <v>2.35515417479348E-006</v>
      </c>
      <c r="EW18" s="98" t="n">
        <v>2.29311824362366E-006</v>
      </c>
      <c r="EX18" s="98" t="n">
        <v>2.23271634469668E-006</v>
      </c>
      <c r="EY18" s="98" t="n">
        <v>2.17390543932883E-006</v>
      </c>
      <c r="EZ18" s="98" t="n">
        <v>2.11664362259612E-006</v>
      </c>
      <c r="FA18" s="98" t="n">
        <v>2.06089009280319E-006</v>
      </c>
      <c r="FB18" s="98" t="n">
        <v>2.00660512306161E-006</v>
      </c>
      <c r="FC18" s="98" t="n">
        <v>1.95375003264608E-006</v>
      </c>
      <c r="FD18" s="98" t="n">
        <v>1.90228715934993E-006</v>
      </c>
      <c r="FE18" s="98" t="n">
        <v>1.85217983317276E-006</v>
      </c>
      <c r="FF18" s="98" t="n">
        <v>1.80339234978622E-006</v>
      </c>
      <c r="FG18" s="98" t="n">
        <v>1.75588994488773E-006</v>
      </c>
      <c r="FH18" s="98" t="n">
        <v>1.70963877021979E-006</v>
      </c>
      <c r="FI18" s="98" t="n">
        <v>1.6646058688119E-006</v>
      </c>
      <c r="FJ18" s="98" t="n">
        <v>1.62075915155491E-006</v>
      </c>
      <c r="FK18" s="98" t="n">
        <v>1.57806737477451E-006</v>
      </c>
      <c r="FL18" s="98" t="n">
        <v>1.53650011736062E-006</v>
      </c>
      <c r="FM18" s="98" t="n">
        <v>1.49602775978419E-006</v>
      </c>
      <c r="FN18" s="98" t="n">
        <v>1.45662146244785E-006</v>
      </c>
      <c r="FO18" s="98" t="n">
        <v>1.41825314525779E-006</v>
      </c>
      <c r="FP18" s="98" t="n">
        <v>1.3808954678618E-006</v>
      </c>
      <c r="FQ18" s="98" t="n">
        <v>1.34452180999833E-006</v>
      </c>
    </row>
    <row r="19" customFormat="false" ht="15" hidden="false" customHeight="true" outlineLevel="0" collapsed="false">
      <c r="A19" s="97" t="n">
        <v>17</v>
      </c>
      <c r="B19" s="98" t="n">
        <v>0.000146118892034752</v>
      </c>
      <c r="C19" s="98" t="n">
        <v>0.000142848114182637</v>
      </c>
      <c r="D19" s="98" t="n">
        <v>0.000139620126852202</v>
      </c>
      <c r="E19" s="98" t="n">
        <v>0.000136437085065944</v>
      </c>
      <c r="F19" s="98" t="n">
        <v>0.000133300848456863</v>
      </c>
      <c r="G19" s="98" t="n">
        <v>0.000130213004685742</v>
      </c>
      <c r="H19" s="98" t="n">
        <v>0.000127174891471182</v>
      </c>
      <c r="I19" s="98" t="n">
        <v>0.00012418761726396</v>
      </c>
      <c r="J19" s="98" t="n">
        <v>0.000121252080610868</v>
      </c>
      <c r="K19" s="98" t="n">
        <v>0.000118368988254791</v>
      </c>
      <c r="L19" s="98" t="n">
        <v>0.000115538872022758</v>
      </c>
      <c r="M19" s="98" t="n">
        <v>0.000112762104556019</v>
      </c>
      <c r="N19" s="98" t="n">
        <v>0.000110038913937571</v>
      </c>
      <c r="O19" s="98" t="n">
        <v>0.000107369397273738</v>
      </c>
      <c r="P19" s="98" t="n">
        <v>0.000104753533285651</v>
      </c>
      <c r="Q19" s="98" t="n">
        <v>0.000102191193966816</v>
      </c>
      <c r="R19" s="98" t="n">
        <v>9.9682155360159E-005</v>
      </c>
      <c r="S19" s="98" t="n">
        <v>9.72261075101732E-005</v>
      </c>
      <c r="T19" s="98" t="n">
        <v>9.48226636384719E-005</v>
      </c>
      <c r="U19" s="98" t="n">
        <v>9.24713685951373E-005</v>
      </c>
      <c r="V19" s="98" t="n">
        <v>9.01717066326135E-005</v>
      </c>
      <c r="W19" s="98" t="n">
        <v>8.79231085461063E-005</v>
      </c>
      <c r="X19" s="98" t="n">
        <v>8.5724958227229E-005</v>
      </c>
      <c r="Y19" s="98" t="n">
        <v>8.35765986677561E-005</v>
      </c>
      <c r="Z19" s="98" t="n">
        <v>8.14773374560041E-005</v>
      </c>
      <c r="AA19" s="98" t="n">
        <v>7.94264518002574E-005</v>
      </c>
      <c r="AB19" s="98" t="n">
        <v>7.74231931147673E-005</v>
      </c>
      <c r="AC19" s="98" t="n">
        <v>7.54667912006291E-005</v>
      </c>
      <c r="AD19" s="98" t="n">
        <v>7.35564580516268E-005</v>
      </c>
      <c r="AE19" s="98" t="n">
        <v>7.16913913143547E-005</v>
      </c>
      <c r="AF19" s="98" t="n">
        <v>6.98707774278162E-005</v>
      </c>
      <c r="AG19" s="98" t="n">
        <v>6.80937944690374E-005</v>
      </c>
      <c r="AH19" s="98" t="n">
        <v>6.63596147268963E-005</v>
      </c>
      <c r="AI19" s="98" t="n">
        <v>6.46674070259312E-005</v>
      </c>
      <c r="AJ19" s="98" t="n">
        <v>6.30163388195548E-005</v>
      </c>
      <c r="AK19" s="98" t="n">
        <v>6.14055780732148E-005</v>
      </c>
      <c r="AL19" s="98" t="n">
        <v>5.98342949520436E-005</v>
      </c>
      <c r="AM19" s="98" t="n">
        <v>5.83016633315392E-005</v>
      </c>
      <c r="AN19" s="98" t="n">
        <v>5.68068621443763E-005</v>
      </c>
      <c r="AO19" s="98" t="n">
        <v>5.53490765781151E-005</v>
      </c>
      <c r="AP19" s="98" t="n">
        <v>5.39274991355754E-005</v>
      </c>
      <c r="AQ19" s="98" t="n">
        <v>5.25413305709765E-005</v>
      </c>
      <c r="AR19" s="98" t="n">
        <v>5.11897807105033E-005</v>
      </c>
      <c r="AS19" s="98" t="n">
        <v>4.98720691700649E-005</v>
      </c>
      <c r="AT19" s="98" t="n">
        <v>4.85874259764652E-005</v>
      </c>
      <c r="AU19" s="98" t="n">
        <v>4.73350921033067E-005</v>
      </c>
      <c r="AV19" s="98" t="n">
        <v>4.61143199267378E-005</v>
      </c>
      <c r="AW19" s="98" t="n">
        <v>4.49243736109217E-005</v>
      </c>
      <c r="AX19" s="98" t="n">
        <v>4.37645294270039E-005</v>
      </c>
      <c r="AY19" s="98" t="n">
        <v>4.26340760143473E-005</v>
      </c>
      <c r="AZ19" s="98" t="n">
        <v>4.1532314587367E-005</v>
      </c>
      <c r="BA19" s="98" t="n">
        <v>4.0458559094847E-005</v>
      </c>
      <c r="BB19" s="98" t="n">
        <v>3.94121363349598E-005</v>
      </c>
      <c r="BC19" s="98" t="n">
        <v>3.83923860315383E-005</v>
      </c>
      <c r="BD19" s="98" t="n">
        <v>3.7398660874377E-005</v>
      </c>
      <c r="BE19" s="98" t="n">
        <v>3.64303265283361E-005</v>
      </c>
      <c r="BF19" s="98" t="n">
        <v>3.5486761613801E-005</v>
      </c>
      <c r="BG19" s="98" t="n">
        <v>3.45673576609418E-005</v>
      </c>
      <c r="BH19" s="98" t="n">
        <v>3.36715190428771E-005</v>
      </c>
      <c r="BI19" s="98" t="n">
        <v>3.27986628869681E-005</v>
      </c>
      <c r="BJ19" s="98" t="n">
        <v>3.19482189694575E-005</v>
      </c>
      <c r="BK19" s="98" t="n">
        <v>3.11196295936789E-005</v>
      </c>
      <c r="BL19" s="98" t="n">
        <v>3.03123494548307E-005</v>
      </c>
      <c r="BM19" s="98" t="n">
        <v>2.95258454922065E-005</v>
      </c>
      <c r="BN19" s="98" t="n">
        <v>2.87595967313203E-005</v>
      </c>
      <c r="BO19" s="98" t="n">
        <v>2.80130941168189E-005</v>
      </c>
      <c r="BP19" s="98" t="n">
        <v>2.72858403373988E-005</v>
      </c>
      <c r="BQ19" s="98" t="n">
        <v>2.65773496447297E-005</v>
      </c>
      <c r="BR19" s="98" t="n">
        <v>2.58871476661593E-005</v>
      </c>
      <c r="BS19" s="98" t="n">
        <v>2.52147712134221E-005</v>
      </c>
      <c r="BT19" s="98" t="n">
        <v>2.45597680876841E-005</v>
      </c>
      <c r="BU19" s="98" t="n">
        <v>2.39216968813683E-005</v>
      </c>
      <c r="BV19" s="98" t="n">
        <v>2.3300126778536E-005</v>
      </c>
      <c r="BW19" s="98" t="n">
        <v>2.2694637352938E-005</v>
      </c>
      <c r="BX19" s="98" t="n">
        <v>2.21048183661754E-005</v>
      </c>
      <c r="BY19" s="98" t="n">
        <v>2.15302695646402E-005</v>
      </c>
      <c r="BZ19" s="98" t="n">
        <v>2.09706004772325E-005</v>
      </c>
      <c r="CA19" s="98" t="n">
        <v>2.0425430213189E-005</v>
      </c>
      <c r="CB19" s="98" t="n">
        <v>1.98943872611324E-005</v>
      </c>
      <c r="CC19" s="98" t="n">
        <v>1.93771092888984E-005</v>
      </c>
      <c r="CD19" s="98" t="n">
        <v>1.8873242945805E-005</v>
      </c>
      <c r="CE19" s="98" t="n">
        <v>1.83824436655877E-005</v>
      </c>
      <c r="CF19" s="98" t="n">
        <v>1.79043754722219E-005</v>
      </c>
      <c r="CG19" s="98" t="n">
        <v>1.74387107879648E-005</v>
      </c>
      <c r="CH19" s="98" t="n">
        <v>1.69851302427304E-005</v>
      </c>
      <c r="CI19" s="98" t="n">
        <v>1.65433224880163E-005</v>
      </c>
      <c r="CJ19" s="98" t="n">
        <v>1.61129840111629E-005</v>
      </c>
      <c r="CK19" s="98" t="n">
        <v>1.56938189544986E-005</v>
      </c>
      <c r="CL19" s="98" t="n">
        <v>1.52855389361495E-005</v>
      </c>
      <c r="CM19" s="98" t="n">
        <v>1.48878628738469E-005</v>
      </c>
      <c r="CN19" s="98" t="n">
        <v>1.45005168126211E-005</v>
      </c>
      <c r="CO19" s="98" t="n">
        <v>1.41232337548258E-005</v>
      </c>
      <c r="CP19" s="98" t="n">
        <v>1.37557534931609E-005</v>
      </c>
      <c r="CQ19" s="98" t="n">
        <v>1.33978224476916E-005</v>
      </c>
      <c r="CR19" s="98" t="n">
        <v>1.3049193504977E-005</v>
      </c>
      <c r="CS19" s="98" t="n">
        <v>1.27096258614179E-005</v>
      </c>
      <c r="CT19" s="98" t="n">
        <v>1.23788848686024E-005</v>
      </c>
      <c r="CU19" s="98" t="n">
        <v>1.2056741883093E-005</v>
      </c>
      <c r="CV19" s="98" t="n">
        <v>1.17429741183228E-005</v>
      </c>
      <c r="CW19" s="98" t="n">
        <v>1.14373645001553E-005</v>
      </c>
      <c r="CX19" s="98" t="n">
        <v>1.11397015252202E-005</v>
      </c>
      <c r="CY19" s="98" t="n">
        <v>1.08497791229123E-005</v>
      </c>
      <c r="CZ19" s="98" t="n">
        <v>1.05673965198339E-005</v>
      </c>
      <c r="DA19" s="98" t="n">
        <v>1.02923581074554E-005</v>
      </c>
      <c r="DB19" s="98" t="n">
        <v>1.00244733128863E-005</v>
      </c>
      <c r="DC19" s="98" t="n">
        <v>9.76355647241967E-006</v>
      </c>
      <c r="DD19" s="98" t="n">
        <v>9.50942670807642E-006</v>
      </c>
      <c r="DE19" s="98" t="n">
        <v>9.26190780714542E-006</v>
      </c>
      <c r="DF19" s="98" t="n">
        <v>9.020828103945E-006</v>
      </c>
      <c r="DG19" s="98" t="n">
        <v>8.78602036513687E-006</v>
      </c>
      <c r="DH19" s="98" t="n">
        <v>8.55732167748258E-006</v>
      </c>
      <c r="DI19" s="98" t="n">
        <v>8.33457333759835E-006</v>
      </c>
      <c r="DJ19" s="98" t="n">
        <v>8.11762074570677E-006</v>
      </c>
      <c r="DK19" s="98" t="n">
        <v>7.90631330049862E-006</v>
      </c>
      <c r="DL19" s="98" t="n">
        <v>7.70050429788061E-006</v>
      </c>
      <c r="DM19" s="98" t="n">
        <v>7.50005083050009E-006</v>
      </c>
      <c r="DN19" s="98" t="n">
        <v>7.30481369193292E-006</v>
      </c>
      <c r="DO19" s="98" t="n">
        <v>7.11465728109317E-006</v>
      </c>
      <c r="DP19" s="98" t="n">
        <v>6.92944951030672E-006</v>
      </c>
      <c r="DQ19" s="98" t="n">
        <v>6.74906171493905E-006</v>
      </c>
      <c r="DR19" s="98" t="n">
        <v>6.5733685662428E-006</v>
      </c>
      <c r="DS19" s="98" t="n">
        <v>6.4022479847603E-006</v>
      </c>
      <c r="DT19" s="98" t="n">
        <v>6.23558105761202E-006</v>
      </c>
      <c r="DU19" s="98" t="n">
        <v>6.07325195656205E-006</v>
      </c>
      <c r="DV19" s="98" t="n">
        <v>5.91514785897029E-006</v>
      </c>
      <c r="DW19" s="98" t="n">
        <v>5.76115887007678E-006</v>
      </c>
      <c r="DX19" s="98" t="n">
        <v>5.61117794772859E-006</v>
      </c>
      <c r="DY19" s="98" t="n">
        <v>5.46510082866103E-006</v>
      </c>
      <c r="DZ19" s="98" t="n">
        <v>5.32282595711031E-006</v>
      </c>
      <c r="EA19" s="98" t="n">
        <v>5.1842544145364E-006</v>
      </c>
      <c r="EB19" s="98" t="n">
        <v>5.04928985178843E-006</v>
      </c>
      <c r="EC19" s="98" t="n">
        <v>4.91783842260229E-006</v>
      </c>
      <c r="ED19" s="98" t="n">
        <v>4.78980871887469E-006</v>
      </c>
      <c r="EE19" s="98" t="n">
        <v>4.66511170760242E-006</v>
      </c>
      <c r="EF19" s="98" t="n">
        <v>4.5436606695981E-006</v>
      </c>
      <c r="EG19" s="98" t="n">
        <v>4.42537113920505E-006</v>
      </c>
      <c r="EH19" s="98" t="n">
        <v>4.31016084667668E-006</v>
      </c>
      <c r="EI19" s="98" t="n">
        <v>4.19794966044496E-006</v>
      </c>
      <c r="EJ19" s="98" t="n">
        <v>4.08865953227533E-006</v>
      </c>
      <c r="EK19" s="98" t="n">
        <v>3.98221444308788E-006</v>
      </c>
      <c r="EL19" s="98" t="n">
        <v>3.87854035044377E-006</v>
      </c>
      <c r="EM19" s="98" t="n">
        <v>3.77756513725291E-006</v>
      </c>
      <c r="EN19" s="98" t="n">
        <v>3.67921856192499E-006</v>
      </c>
      <c r="EO19" s="98" t="n">
        <v>3.58343220951962E-006</v>
      </c>
      <c r="EP19" s="98" t="n">
        <v>3.49013944445087E-006</v>
      </c>
      <c r="EQ19" s="98" t="n">
        <v>3.39927536441298E-006</v>
      </c>
      <c r="ER19" s="98" t="n">
        <v>3.31077675530533E-006</v>
      </c>
      <c r="ES19" s="98" t="n">
        <v>3.22458204737863E-006</v>
      </c>
      <c r="ET19" s="98" t="n">
        <v>3.14063127249131E-006</v>
      </c>
      <c r="EU19" s="98" t="n">
        <v>3.05886602292027E-006</v>
      </c>
      <c r="EV19" s="98" t="n">
        <v>2.97922941006057E-006</v>
      </c>
      <c r="EW19" s="98" t="n">
        <v>2.90166602578967E-006</v>
      </c>
      <c r="EX19" s="98" t="n">
        <v>2.8261219033876E-006</v>
      </c>
      <c r="EY19" s="98" t="n">
        <v>2.75254448034445E-006</v>
      </c>
      <c r="EZ19" s="98" t="n">
        <v>2.68088256205612E-006</v>
      </c>
      <c r="FA19" s="98" t="n">
        <v>2.61108628596407E-006</v>
      </c>
      <c r="FB19" s="98" t="n">
        <v>2.54310708680539E-006</v>
      </c>
      <c r="FC19" s="98" t="n">
        <v>2.4768976635281E-006</v>
      </c>
      <c r="FD19" s="98" t="n">
        <v>2.41241194587349E-006</v>
      </c>
      <c r="FE19" s="98" t="n">
        <v>2.34960506217963E-006</v>
      </c>
      <c r="FF19" s="98" t="n">
        <v>2.28843330918327E-006</v>
      </c>
      <c r="FG19" s="98" t="n">
        <v>2.22885412060059E-006</v>
      </c>
      <c r="FH19" s="98" t="n">
        <v>2.17082603815033E-006</v>
      </c>
      <c r="FI19" s="98" t="n">
        <v>2.11430868235496E-006</v>
      </c>
      <c r="FJ19" s="98" t="n">
        <v>2.05926272489609E-006</v>
      </c>
      <c r="FK19" s="98" t="n">
        <v>2.00564986119201E-006</v>
      </c>
      <c r="FL19" s="98" t="n">
        <v>1.95343278330817E-006</v>
      </c>
      <c r="FM19" s="98" t="n">
        <v>1.90257515453318E-006</v>
      </c>
      <c r="FN19" s="98" t="n">
        <v>1.85304158406563E-006</v>
      </c>
      <c r="FO19" s="98" t="n">
        <v>1.80479760225616E-006</v>
      </c>
      <c r="FP19" s="98" t="n">
        <v>1.75780963651562E-006</v>
      </c>
      <c r="FQ19" s="98" t="n">
        <v>1.71204498833344E-006</v>
      </c>
    </row>
    <row r="20" customFormat="false" ht="15" hidden="false" customHeight="true" outlineLevel="0" collapsed="false">
      <c r="A20" s="97" t="n">
        <v>18</v>
      </c>
      <c r="B20" s="98" t="n">
        <v>0.000146797693165279</v>
      </c>
      <c r="C20" s="98" t="n">
        <v>0.000143467202907588</v>
      </c>
      <c r="D20" s="98" t="n">
        <v>0.00014021164395317</v>
      </c>
      <c r="E20" s="98" t="n">
        <v>0.00013702938052218</v>
      </c>
      <c r="F20" s="98" t="n">
        <v>0.000133918808527866</v>
      </c>
      <c r="G20" s="98" t="n">
        <v>0.000130878355293906</v>
      </c>
      <c r="H20" s="98" t="n">
        <v>0.000127906479243878</v>
      </c>
      <c r="I20" s="98" t="n">
        <v>0.000125001669566194</v>
      </c>
      <c r="J20" s="98" t="n">
        <v>0.0001221624458565</v>
      </c>
      <c r="K20" s="98" t="n">
        <v>0.000119387357741307</v>
      </c>
      <c r="L20" s="98" t="n">
        <v>0.000116674984485643</v>
      </c>
      <c r="M20" s="98" t="n">
        <v>0.000114023934585705</v>
      </c>
      <c r="N20" s="98" t="n">
        <v>0.000111432845350423</v>
      </c>
      <c r="O20" s="98" t="n">
        <v>0.000108900382472577</v>
      </c>
      <c r="P20" s="98" t="n">
        <v>0.000106425239591812</v>
      </c>
      <c r="Q20" s="98" t="n">
        <v>0.000104006137850776</v>
      </c>
      <c r="R20" s="98" t="n">
        <v>0.000101641825446475</v>
      </c>
      <c r="S20" s="98" t="n">
        <v>9.93310771775224E-005</v>
      </c>
      <c r="T20" s="98" t="n">
        <v>9.70726939890643E-005</v>
      </c>
      <c r="U20" s="98" t="n">
        <v>9.48655025152512E-005</v>
      </c>
      <c r="V20" s="98" t="n">
        <v>9.2708354622939E-005</v>
      </c>
      <c r="W20" s="98" t="n">
        <v>9.06001269534995E-005</v>
      </c>
      <c r="X20" s="98" t="n">
        <v>8.85397204671845E-005</v>
      </c>
      <c r="Y20" s="98" t="n">
        <v>8.6526059989378E-005</v>
      </c>
      <c r="Z20" s="98" t="n">
        <v>8.45580937580692E-005</v>
      </c>
      <c r="AA20" s="98" t="n">
        <v>8.26347929755444E-005</v>
      </c>
      <c r="AB20" s="98" t="n">
        <v>8.07551513631877E-005</v>
      </c>
      <c r="AC20" s="98" t="n">
        <v>7.8918184720389E-005</v>
      </c>
      <c r="AD20" s="98" t="n">
        <v>7.71229304871168E-005</v>
      </c>
      <c r="AE20" s="98" t="n">
        <v>7.5368447312596E-005</v>
      </c>
      <c r="AF20" s="98" t="n">
        <v>7.365381462765E-005</v>
      </c>
      <c r="AG20" s="98" t="n">
        <v>7.19781322231494E-005</v>
      </c>
      <c r="AH20" s="98" t="n">
        <v>7.03405198335672E-005</v>
      </c>
      <c r="AI20" s="98" t="n">
        <v>6.8740116726751E-005</v>
      </c>
      <c r="AJ20" s="98" t="n">
        <v>6.71760812991362E-005</v>
      </c>
      <c r="AK20" s="98" t="n">
        <v>6.56475906771759E-005</v>
      </c>
      <c r="AL20" s="98" t="n">
        <v>6.41538403246544E-005</v>
      </c>
      <c r="AM20" s="98" t="n">
        <v>6.26940436568857E-005</v>
      </c>
      <c r="AN20" s="98" t="n">
        <v>6.12674316606832E-005</v>
      </c>
      <c r="AO20" s="98" t="n">
        <v>5.98732525205481E-005</v>
      </c>
      <c r="AP20" s="98" t="n">
        <v>5.85107712519628E-005</v>
      </c>
      <c r="AQ20" s="98" t="n">
        <v>5.71792693404571E-005</v>
      </c>
      <c r="AR20" s="98" t="n">
        <v>5.58780443873364E-005</v>
      </c>
      <c r="AS20" s="98" t="n">
        <v>5.46064097621812E-005</v>
      </c>
      <c r="AT20" s="98" t="n">
        <v>5.33636942605664E-005</v>
      </c>
      <c r="AU20" s="98" t="n">
        <v>5.21492417701053E-005</v>
      </c>
      <c r="AV20" s="98" t="n">
        <v>5.09624109409357E-005</v>
      </c>
      <c r="AW20" s="98" t="n">
        <v>4.98025748636444E-005</v>
      </c>
      <c r="AX20" s="98" t="n">
        <v>4.86691207531864E-005</v>
      </c>
      <c r="AY20" s="98" t="n">
        <v>4.75614496386889E-005</v>
      </c>
      <c r="AZ20" s="98" t="n">
        <v>4.6478976059916E-005</v>
      </c>
      <c r="BA20" s="98" t="n">
        <v>4.54211277693961E-005</v>
      </c>
      <c r="BB20" s="98" t="n">
        <v>4.43873454407662E-005</v>
      </c>
      <c r="BC20" s="98" t="n">
        <v>4.33770823827784E-005</v>
      </c>
      <c r="BD20" s="98" t="n">
        <v>4.23898042597459E-005</v>
      </c>
      <c r="BE20" s="98" t="n">
        <v>4.14249888166518E-005</v>
      </c>
      <c r="BF20" s="98" t="n">
        <v>4.0482125611474E-005</v>
      </c>
      <c r="BG20" s="98" t="n">
        <v>3.95607157517297E-005</v>
      </c>
      <c r="BH20" s="98" t="n">
        <v>3.86602716370144E-005</v>
      </c>
      <c r="BI20" s="98" t="n">
        <v>3.77803167074253E-005</v>
      </c>
      <c r="BJ20" s="98" t="n">
        <v>3.69203851966482E-005</v>
      </c>
      <c r="BK20" s="98" t="n">
        <v>3.60800218904833E-005</v>
      </c>
      <c r="BL20" s="98" t="n">
        <v>3.52587818910344E-005</v>
      </c>
      <c r="BM20" s="98" t="n">
        <v>3.44562303846718E-005</v>
      </c>
      <c r="BN20" s="98" t="n">
        <v>3.36719424169907E-005</v>
      </c>
      <c r="BO20" s="98" t="n">
        <v>3.29055026704328E-005</v>
      </c>
      <c r="BP20" s="98" t="n">
        <v>3.21565052483486E-005</v>
      </c>
      <c r="BQ20" s="98" t="n">
        <v>3.14245534629443E-005</v>
      </c>
      <c r="BR20" s="98" t="n">
        <v>3.07092596282255E-005</v>
      </c>
      <c r="BS20" s="98" t="n">
        <v>3.00102448570483E-005</v>
      </c>
      <c r="BT20" s="98" t="n">
        <v>2.93271388632777E-005</v>
      </c>
      <c r="BU20" s="98" t="n">
        <v>2.86595797674982E-005</v>
      </c>
      <c r="BV20" s="98" t="n">
        <v>2.80072139076104E-005</v>
      </c>
      <c r="BW20" s="98" t="n">
        <v>2.7369695653201E-005</v>
      </c>
      <c r="BX20" s="98" t="n">
        <v>2.67466872243549E-005</v>
      </c>
      <c r="BY20" s="98" t="n">
        <v>2.61378585144634E-005</v>
      </c>
      <c r="BZ20" s="98" t="n">
        <v>2.55428869162522E-005</v>
      </c>
      <c r="CA20" s="98" t="n">
        <v>2.49614571526946E-005</v>
      </c>
      <c r="CB20" s="98" t="n">
        <v>2.43932611111442E-005</v>
      </c>
      <c r="CC20" s="98" t="n">
        <v>2.38379976811309E-005</v>
      </c>
      <c r="CD20" s="98" t="n">
        <v>2.32953725959328E-005</v>
      </c>
      <c r="CE20" s="98" t="n">
        <v>2.27650982773664E-005</v>
      </c>
      <c r="CF20" s="98" t="n">
        <v>2.22468936847964E-005</v>
      </c>
      <c r="CG20" s="98" t="n">
        <v>2.17404841666991E-005</v>
      </c>
      <c r="CH20" s="98" t="n">
        <v>2.1245601315667E-005</v>
      </c>
      <c r="CI20" s="98" t="n">
        <v>2.07619828275218E-005</v>
      </c>
      <c r="CJ20" s="98" t="n">
        <v>2.02893723620923E-005</v>
      </c>
      <c r="CK20" s="98" t="n">
        <v>1.98275194088771E-005</v>
      </c>
      <c r="CL20" s="98" t="n">
        <v>1.93761791538183E-005</v>
      </c>
      <c r="CM20" s="98" t="n">
        <v>1.89351123510706E-005</v>
      </c>
      <c r="CN20" s="98" t="n">
        <v>1.85040851957696E-005</v>
      </c>
      <c r="CO20" s="98" t="n">
        <v>1.80828692011303E-005</v>
      </c>
      <c r="CP20" s="98" t="n">
        <v>1.76712410776547E-005</v>
      </c>
      <c r="CQ20" s="98" t="n">
        <v>1.726898261456E-005</v>
      </c>
      <c r="CR20" s="98" t="n">
        <v>1.68758805653146E-005</v>
      </c>
      <c r="CS20" s="98" t="n">
        <v>1.64917265342846E-005</v>
      </c>
      <c r="CT20" s="98" t="n">
        <v>1.6116316866821E-005</v>
      </c>
      <c r="CU20" s="98" t="n">
        <v>1.57494525415691E-005</v>
      </c>
      <c r="CV20" s="98" t="n">
        <v>1.53909390651075E-005</v>
      </c>
      <c r="CW20" s="98" t="n">
        <v>1.50405863688086E-005</v>
      </c>
      <c r="CX20" s="98" t="n">
        <v>1.46982087090297E-005</v>
      </c>
      <c r="CY20" s="98" t="n">
        <v>1.43636245680812E-005</v>
      </c>
      <c r="CZ20" s="98" t="n">
        <v>1.40366565585248E-005</v>
      </c>
      <c r="DA20" s="98" t="n">
        <v>1.37171313292495E-005</v>
      </c>
      <c r="DB20" s="98" t="n">
        <v>1.34048794737662E-005</v>
      </c>
      <c r="DC20" s="98" t="n">
        <v>1.30997354405027E-005</v>
      </c>
      <c r="DD20" s="98" t="n">
        <v>1.28015374447621E-005</v>
      </c>
      <c r="DE20" s="98" t="n">
        <v>1.25101273840134E-005</v>
      </c>
      <c r="DF20" s="98" t="n">
        <v>1.22253507531811E-005</v>
      </c>
      <c r="DG20" s="98" t="n">
        <v>1.19470565634883E-005</v>
      </c>
      <c r="DH20" s="98" t="n">
        <v>1.1675097261965E-005</v>
      </c>
      <c r="DI20" s="98" t="n">
        <v>1.14093286539552E-005</v>
      </c>
      <c r="DJ20" s="98" t="n">
        <v>1.11496098261776E-005</v>
      </c>
      <c r="DK20" s="98" t="n">
        <v>1.08958030723416E-005</v>
      </c>
      <c r="DL20" s="98" t="n">
        <v>1.06477738200939E-005</v>
      </c>
      <c r="DM20" s="98" t="n">
        <v>1.04053905598533E-005</v>
      </c>
      <c r="DN20" s="98" t="n">
        <v>1.01685247752004E-005</v>
      </c>
      <c r="DO20" s="98" t="n">
        <v>9.93705087448671E-006</v>
      </c>
      <c r="DP20" s="98" t="n">
        <v>9.71084612455542E-006</v>
      </c>
      <c r="DQ20" s="98" t="n">
        <v>9.48979058557065E-006</v>
      </c>
      <c r="DR20" s="98" t="n">
        <v>9.27376704762395E-006</v>
      </c>
      <c r="DS20" s="98" t="n">
        <v>9.06266096856179E-006</v>
      </c>
      <c r="DT20" s="98" t="n">
        <v>8.8563604131453E-006</v>
      </c>
      <c r="DU20" s="98" t="n">
        <v>8.65475599398646E-006</v>
      </c>
      <c r="DV20" s="98" t="n">
        <v>8.45774081315032E-006</v>
      </c>
      <c r="DW20" s="98" t="n">
        <v>8.26521040619976E-006</v>
      </c>
      <c r="DX20" s="98" t="n">
        <v>8.07706268601827E-006</v>
      </c>
      <c r="DY20" s="98" t="n">
        <v>7.89319788951914E-006</v>
      </c>
      <c r="DZ20" s="98" t="n">
        <v>7.7135185240218E-006</v>
      </c>
      <c r="EA20" s="98" t="n">
        <v>7.53792931607045E-006</v>
      </c>
      <c r="EB20" s="98" t="n">
        <v>7.36633716080792E-006</v>
      </c>
      <c r="EC20" s="98" t="n">
        <v>7.19865107257078E-006</v>
      </c>
      <c r="ED20" s="98" t="n">
        <v>7.03478213670561E-006</v>
      </c>
      <c r="EE20" s="98" t="n">
        <v>6.87464346227351E-006</v>
      </c>
      <c r="EF20" s="98" t="n">
        <v>6.71815013630894E-006</v>
      </c>
      <c r="EG20" s="98" t="n">
        <v>6.56521917874464E-006</v>
      </c>
      <c r="EH20" s="98" t="n">
        <v>6.41576949811373E-006</v>
      </c>
      <c r="EI20" s="98" t="n">
        <v>6.26972184880614E-006</v>
      </c>
      <c r="EJ20" s="98" t="n">
        <v>6.12699878910217E-006</v>
      </c>
      <c r="EK20" s="98" t="n">
        <v>5.9875246399832E-006</v>
      </c>
      <c r="EL20" s="98" t="n">
        <v>5.85122544527472E-006</v>
      </c>
      <c r="EM20" s="98" t="n">
        <v>5.7180289317893E-006</v>
      </c>
      <c r="EN20" s="98" t="n">
        <v>5.58786447191206E-006</v>
      </c>
      <c r="EO20" s="98" t="n">
        <v>5.46066304552006E-006</v>
      </c>
      <c r="EP20" s="98" t="n">
        <v>5.33635720356696E-006</v>
      </c>
      <c r="EQ20" s="98" t="n">
        <v>5.21488103222279E-006</v>
      </c>
      <c r="ER20" s="98" t="n">
        <v>5.09617011834607E-006</v>
      </c>
      <c r="ES20" s="98" t="n">
        <v>4.98016151473379E-006</v>
      </c>
      <c r="ET20" s="98" t="n">
        <v>4.86679370725884E-006</v>
      </c>
      <c r="EU20" s="98" t="n">
        <v>4.75600658189634E-006</v>
      </c>
      <c r="EV20" s="98" t="n">
        <v>4.64774139297131E-006</v>
      </c>
      <c r="EW20" s="98" t="n">
        <v>4.54194073218339E-006</v>
      </c>
      <c r="EX20" s="98" t="n">
        <v>4.43854849796477E-006</v>
      </c>
      <c r="EY20" s="98" t="n">
        <v>4.33750986572612E-006</v>
      </c>
      <c r="EZ20" s="98" t="n">
        <v>4.23877125887984E-006</v>
      </c>
      <c r="FA20" s="98" t="n">
        <v>4.14228032052932E-006</v>
      </c>
      <c r="FB20" s="98" t="n">
        <v>4.04798588538036E-006</v>
      </c>
      <c r="FC20" s="98" t="n">
        <v>3.95583795309573E-006</v>
      </c>
      <c r="FD20" s="98" t="n">
        <v>3.86578766120582E-006</v>
      </c>
      <c r="FE20" s="98" t="n">
        <v>3.7777872597955E-006</v>
      </c>
      <c r="FF20" s="98" t="n">
        <v>3.69179008574694E-006</v>
      </c>
      <c r="FG20" s="98" t="n">
        <v>3.6077505380927E-006</v>
      </c>
      <c r="FH20" s="98" t="n">
        <v>3.52562405403489E-006</v>
      </c>
      <c r="FI20" s="98" t="n">
        <v>3.44536708518639E-006</v>
      </c>
      <c r="FJ20" s="98" t="n">
        <v>3.36693707425617E-006</v>
      </c>
      <c r="FK20" s="98" t="n">
        <v>3.29029243295587E-006</v>
      </c>
      <c r="FL20" s="98" t="n">
        <v>3.21539251957326E-006</v>
      </c>
      <c r="FM20" s="98" t="n">
        <v>3.14219761743395E-006</v>
      </c>
      <c r="FN20" s="98" t="n">
        <v>3.07066891425123E-006</v>
      </c>
      <c r="FO20" s="98" t="n">
        <v>3.00076848103181E-006</v>
      </c>
      <c r="FP20" s="98" t="n">
        <v>2.93245925209185E-006</v>
      </c>
      <c r="FQ20" s="98" t="n">
        <v>2.86570500562799E-006</v>
      </c>
    </row>
    <row r="21" customFormat="false" ht="15" hidden="false" customHeight="true" outlineLevel="0" collapsed="false">
      <c r="A21" s="97" t="n">
        <v>19</v>
      </c>
      <c r="B21" s="98" t="n">
        <v>0.000163537679570891</v>
      </c>
      <c r="C21" s="98" t="n">
        <v>0.000160228253950012</v>
      </c>
      <c r="D21" s="98" t="n">
        <v>0.000156968204572228</v>
      </c>
      <c r="E21" s="98" t="n">
        <v>0.000153758253826908</v>
      </c>
      <c r="F21" s="98" t="n">
        <v>0.00015059897371672</v>
      </c>
      <c r="G21" s="98" t="n">
        <v>0.000147490798635186</v>
      </c>
      <c r="H21" s="98" t="n">
        <v>0.000144434037265495</v>
      </c>
      <c r="I21" s="98" t="n">
        <v>0.000141428883648209</v>
      </c>
      <c r="J21" s="98" t="n">
        <v>0.000138475427463591</v>
      </c>
      <c r="K21" s="98" t="n">
        <v>0.000135573663575528</v>
      </c>
      <c r="L21" s="98" t="n">
        <v>0.000132723500879006</v>
      </c>
      <c r="M21" s="98" t="n">
        <v>0.000129924770494561</v>
      </c>
      <c r="N21" s="98" t="n">
        <v>0.00012717723335165</v>
      </c>
      <c r="O21" s="98" t="n">
        <v>0.000124480587197162</v>
      </c>
      <c r="P21" s="98" t="n">
        <v>0.00012183447306946</v>
      </c>
      <c r="Q21" s="98" t="n">
        <v>0.000119238481271156</v>
      </c>
      <c r="R21" s="98" t="n">
        <v>0.000116692156874931</v>
      </c>
      <c r="S21" s="98" t="n">
        <v>0.00011419500479537</v>
      </c>
      <c r="T21" s="98" t="n">
        <v>0.00011174649445389</v>
      </c>
      <c r="U21" s="98" t="n">
        <v>0.000109346064069094</v>
      </c>
      <c r="V21" s="98" t="n">
        <v>0.000106993124596055</v>
      </c>
      <c r="W21" s="98" t="n">
        <v>0.000104687063340325</v>
      </c>
      <c r="X21" s="98" t="n">
        <v>0.000102427247271608</v>
      </c>
      <c r="Y21" s="98" t="n">
        <v>0.000100213026057228</v>
      </c>
      <c r="Z21" s="98" t="n">
        <v>9.80437348366836E-005</v>
      </c>
      <c r="AA21" s="98" t="n">
        <v>9.59186967574022E-005</v>
      </c>
      <c r="AB21" s="98" t="n">
        <v>9.38372252877739E-005</v>
      </c>
      <c r="AC21" s="98" t="n">
        <v>9.17986263261339E-005</v>
      </c>
      <c r="AD21" s="98" t="n">
        <v>8.98022001203369E-005</v>
      </c>
      <c r="AE21" s="98" t="n">
        <v>8.78472430120292E-005</v>
      </c>
      <c r="AF21" s="98" t="n">
        <v>8.59330490204924E-005</v>
      </c>
      <c r="AG21" s="98" t="n">
        <v>8.40589112770518E-005</v>
      </c>
      <c r="AH21" s="98" t="n">
        <v>8.22241233229271E-005</v>
      </c>
      <c r="AI21" s="98" t="n">
        <v>8.04279802807395E-005</v>
      </c>
      <c r="AJ21" s="98" t="n">
        <v>7.86697799096681E-005</v>
      </c>
      <c r="AK21" s="98" t="n">
        <v>7.69488235539129E-005</v>
      </c>
      <c r="AL21" s="98" t="n">
        <v>7.5264416992904E-005</v>
      </c>
      <c r="AM21" s="98" t="n">
        <v>7.36158712013602E-005</v>
      </c>
      <c r="AN21" s="98" t="n">
        <v>7.20025030259697E-005</v>
      </c>
      <c r="AO21" s="98" t="n">
        <v>7.04236357862431E-005</v>
      </c>
      <c r="AP21" s="98" t="n">
        <v>6.88785998060881E-005</v>
      </c>
      <c r="AQ21" s="98" t="n">
        <v>6.73667328805472E-005</v>
      </c>
      <c r="AR21" s="98" t="n">
        <v>6.58873806849147E-005</v>
      </c>
      <c r="AS21" s="98" t="n">
        <v>6.44398971296756E-005</v>
      </c>
      <c r="AT21" s="98" t="n">
        <v>6.30236446665933E-005</v>
      </c>
      <c r="AU21" s="98" t="n">
        <v>6.16379945501677E-005</v>
      </c>
      <c r="AV21" s="98" t="n">
        <v>6.02823270585695E-005</v>
      </c>
      <c r="AW21" s="98" t="n">
        <v>5.89560316763826E-005</v>
      </c>
      <c r="AX21" s="98" t="n">
        <v>5.76585072444846E-005</v>
      </c>
      <c r="AY21" s="98" t="n">
        <v>5.63891620789514E-005</v>
      </c>
      <c r="AZ21" s="98" t="n">
        <v>5.51474140607633E-005</v>
      </c>
      <c r="BA21" s="98" t="n">
        <v>5.39326907017523E-005</v>
      </c>
      <c r="BB21" s="98" t="n">
        <v>5.27444291860135E-005</v>
      </c>
      <c r="BC21" s="98" t="n">
        <v>5.15820763913322E-005</v>
      </c>
      <c r="BD21" s="98" t="n">
        <v>5.04450888915153E-005</v>
      </c>
      <c r="BE21" s="98" t="n">
        <v>4.93329329415149E-005</v>
      </c>
      <c r="BF21" s="98" t="n">
        <v>4.82450844473403E-005</v>
      </c>
      <c r="BG21" s="98" t="n">
        <v>4.71810289219832E-005</v>
      </c>
      <c r="BH21" s="98" t="n">
        <v>4.61402614297946E-005</v>
      </c>
      <c r="BI21" s="98" t="n">
        <v>4.51222865186507E-005</v>
      </c>
      <c r="BJ21" s="98" t="n">
        <v>4.41266181433475E-005</v>
      </c>
      <c r="BK21" s="98" t="n">
        <v>4.31527795795583E-005</v>
      </c>
      <c r="BL21" s="98" t="n">
        <v>4.22003033303531E-005</v>
      </c>
      <c r="BM21" s="98" t="n">
        <v>4.12687310261672E-005</v>
      </c>
      <c r="BN21" s="98" t="n">
        <v>4.03576133183314E-005</v>
      </c>
      <c r="BO21" s="98" t="n">
        <v>3.94665097679381E-005</v>
      </c>
      <c r="BP21" s="98" t="n">
        <v>3.85949887294901E-005</v>
      </c>
      <c r="BQ21" s="98" t="n">
        <v>3.77426272316628E-005</v>
      </c>
      <c r="BR21" s="98" t="n">
        <v>3.69090108541803E-005</v>
      </c>
      <c r="BS21" s="98" t="n">
        <v>3.60937336024714E-005</v>
      </c>
      <c r="BT21" s="98" t="n">
        <v>3.52963977788834E-005</v>
      </c>
      <c r="BU21" s="98" t="n">
        <v>3.45166138543407E-005</v>
      </c>
      <c r="BV21" s="98" t="n">
        <v>3.3754000336228E-005</v>
      </c>
      <c r="BW21" s="98" t="n">
        <v>3.3008183636718E-005</v>
      </c>
      <c r="BX21" s="98" t="n">
        <v>3.22787979404327E-005</v>
      </c>
      <c r="BY21" s="98" t="n">
        <v>3.15654850706615E-005</v>
      </c>
      <c r="BZ21" s="98" t="n">
        <v>3.08678943564678E-005</v>
      </c>
      <c r="CA21" s="98" t="n">
        <v>3.01856824996838E-005</v>
      </c>
      <c r="CB21" s="98" t="n">
        <v>2.95185134421283E-005</v>
      </c>
      <c r="CC21" s="98" t="n">
        <v>2.88660582329348E-005</v>
      </c>
      <c r="CD21" s="98" t="n">
        <v>2.82279948978781E-005</v>
      </c>
      <c r="CE21" s="98" t="n">
        <v>2.76040083080353E-005</v>
      </c>
      <c r="CF21" s="98" t="n">
        <v>2.69937900505557E-005</v>
      </c>
      <c r="CG21" s="98" t="n">
        <v>2.63970383002077E-005</v>
      </c>
      <c r="CH21" s="98" t="n">
        <v>2.58134576920366E-005</v>
      </c>
      <c r="CI21" s="98" t="n">
        <v>2.52427591956872E-005</v>
      </c>
      <c r="CJ21" s="98" t="n">
        <v>2.46846599907258E-005</v>
      </c>
      <c r="CK21" s="98" t="n">
        <v>2.41388833442935E-005</v>
      </c>
      <c r="CL21" s="98" t="n">
        <v>2.36051584889818E-005</v>
      </c>
      <c r="CM21" s="98" t="n">
        <v>2.30832205039278E-005</v>
      </c>
      <c r="CN21" s="98" t="n">
        <v>2.25728101963529E-005</v>
      </c>
      <c r="CO21" s="98" t="n">
        <v>2.20736739854344E-005</v>
      </c>
      <c r="CP21" s="98" t="n">
        <v>2.15855637876183E-005</v>
      </c>
      <c r="CQ21" s="98" t="n">
        <v>2.11082369041549E-005</v>
      </c>
      <c r="CR21" s="98" t="n">
        <v>2.06414559097423E-005</v>
      </c>
      <c r="CS21" s="98" t="n">
        <v>2.01849885436145E-005</v>
      </c>
      <c r="CT21" s="98" t="n">
        <v>1.97386076022932E-005</v>
      </c>
      <c r="CU21" s="98" t="n">
        <v>1.93020908336727E-005</v>
      </c>
      <c r="CV21" s="98" t="n">
        <v>1.88752208337695E-005</v>
      </c>
      <c r="CW21" s="98" t="n">
        <v>1.84577849448031E-005</v>
      </c>
      <c r="CX21" s="98" t="n">
        <v>1.80495751550547E-005</v>
      </c>
      <c r="CY21" s="98" t="n">
        <v>1.76503880006118E-005</v>
      </c>
      <c r="CZ21" s="98" t="n">
        <v>1.72600244691124E-005</v>
      </c>
      <c r="DA21" s="98" t="n">
        <v>1.68782899053754E-005</v>
      </c>
      <c r="DB21" s="98" t="n">
        <v>1.65049939179207E-005</v>
      </c>
      <c r="DC21" s="98" t="n">
        <v>1.61399502889292E-005</v>
      </c>
      <c r="DD21" s="98" t="n">
        <v>1.57829768838713E-005</v>
      </c>
      <c r="DE21" s="98" t="n">
        <v>1.54338955647981E-005</v>
      </c>
      <c r="DF21" s="98" t="n">
        <v>1.50925321044104E-005</v>
      </c>
      <c r="DG21" s="98" t="n">
        <v>1.47587161012375E-005</v>
      </c>
      <c r="DH21" s="98" t="n">
        <v>1.44322808982578E-005</v>
      </c>
      <c r="DI21" s="98" t="n">
        <v>1.41130635010756E-005</v>
      </c>
      <c r="DJ21" s="98" t="n">
        <v>1.3800904499317E-005</v>
      </c>
      <c r="DK21" s="98" t="n">
        <v>1.34956479891368E-005</v>
      </c>
      <c r="DL21" s="98" t="n">
        <v>1.31971414968346E-005</v>
      </c>
      <c r="DM21" s="98" t="n">
        <v>1.29052359046922E-005</v>
      </c>
      <c r="DN21" s="98" t="n">
        <v>1.26197853779209E-005</v>
      </c>
      <c r="DO21" s="98" t="n">
        <v>1.23406472932741E-005</v>
      </c>
      <c r="DP21" s="98" t="n">
        <v>1.20676821695476E-005</v>
      </c>
      <c r="DQ21" s="98" t="n">
        <v>1.18007535983011E-005</v>
      </c>
      <c r="DR21" s="98" t="n">
        <v>1.15397281778007E-005</v>
      </c>
      <c r="DS21" s="98" t="n">
        <v>1.12844754466268E-005</v>
      </c>
      <c r="DT21" s="98" t="n">
        <v>1.10348678197259E-005</v>
      </c>
      <c r="DU21" s="98" t="n">
        <v>1.07907805255714E-005</v>
      </c>
      <c r="DV21" s="98" t="n">
        <v>1.05520915447688E-005</v>
      </c>
      <c r="DW21" s="98" t="n">
        <v>1.03186815495482E-005</v>
      </c>
      <c r="DX21" s="98" t="n">
        <v>1.00904338445895E-005</v>
      </c>
      <c r="DY21" s="98" t="n">
        <v>9.86723431017911E-006</v>
      </c>
      <c r="DZ21" s="98" t="n">
        <v>9.64897134470011E-006</v>
      </c>
      <c r="EA21" s="98" t="n">
        <v>9.4355358102316E-006</v>
      </c>
      <c r="EB21" s="98" t="n">
        <v>9.2268209779256E-006</v>
      </c>
      <c r="EC21" s="98" t="n">
        <v>9.02272247538249E-006</v>
      </c>
      <c r="ED21" s="98" t="n">
        <v>8.82313823469261E-006</v>
      </c>
      <c r="EE21" s="98" t="n">
        <v>8.62796844214309E-006</v>
      </c>
      <c r="EF21" s="98" t="n">
        <v>8.43711548825787E-006</v>
      </c>
      <c r="EG21" s="98" t="n">
        <v>8.25048391928096E-006</v>
      </c>
      <c r="EH21" s="98" t="n">
        <v>8.06798039043599E-006</v>
      </c>
      <c r="EI21" s="98" t="n">
        <v>7.88951361840873E-006</v>
      </c>
      <c r="EJ21" s="98" t="n">
        <v>7.71499433716016E-006</v>
      </c>
      <c r="EK21" s="98" t="n">
        <v>7.54433525251841E-006</v>
      </c>
      <c r="EL21" s="98" t="n">
        <v>7.37745099932408E-006</v>
      </c>
      <c r="EM21" s="98" t="n">
        <v>7.2142580986867E-006</v>
      </c>
      <c r="EN21" s="98" t="n">
        <v>7.05467491646239E-006</v>
      </c>
      <c r="EO21" s="98" t="n">
        <v>6.89862162273069E-006</v>
      </c>
      <c r="EP21" s="98" t="n">
        <v>6.74602015182657E-006</v>
      </c>
      <c r="EQ21" s="98" t="n">
        <v>6.59679416337156E-006</v>
      </c>
      <c r="ER21" s="98" t="n">
        <v>6.45086900474823E-006</v>
      </c>
      <c r="ES21" s="98" t="n">
        <v>6.30817167301956E-006</v>
      </c>
      <c r="ET21" s="98" t="n">
        <v>6.16863077940177E-006</v>
      </c>
      <c r="EU21" s="98" t="n">
        <v>6.03217651284904E-006</v>
      </c>
      <c r="EV21" s="98" t="n">
        <v>5.89874060596962E-006</v>
      </c>
      <c r="EW21" s="98" t="n">
        <v>5.76825630049793E-006</v>
      </c>
      <c r="EX21" s="98" t="n">
        <v>5.64065831398786E-006</v>
      </c>
      <c r="EY21" s="98" t="n">
        <v>5.51588280761628E-006</v>
      </c>
      <c r="EZ21" s="98" t="n">
        <v>5.39386735365355E-006</v>
      </c>
      <c r="FA21" s="98" t="n">
        <v>5.27455090493234E-006</v>
      </c>
      <c r="FB21" s="98" t="n">
        <v>5.15787376398347E-006</v>
      </c>
      <c r="FC21" s="98" t="n">
        <v>5.04377755361496E-006</v>
      </c>
      <c r="FD21" s="98" t="n">
        <v>4.93220518715809E-006</v>
      </c>
      <c r="FE21" s="98" t="n">
        <v>4.82310084048976E-006</v>
      </c>
      <c r="FF21" s="98" t="n">
        <v>4.7164099237218E-006</v>
      </c>
      <c r="FG21" s="98" t="n">
        <v>4.61207905444461E-006</v>
      </c>
      <c r="FH21" s="98" t="n">
        <v>4.51005603052668E-006</v>
      </c>
      <c r="FI21" s="98" t="n">
        <v>4.41028980435743E-006</v>
      </c>
      <c r="FJ21" s="98" t="n">
        <v>4.31273045720104E-006</v>
      </c>
      <c r="FK21" s="98" t="n">
        <v>4.21732917421647E-006</v>
      </c>
      <c r="FL21" s="98" t="n">
        <v>4.12403822025453E-006</v>
      </c>
      <c r="FM21" s="98" t="n">
        <v>4.03281091587715E-006</v>
      </c>
      <c r="FN21" s="98" t="n">
        <v>3.94360161370955E-006</v>
      </c>
      <c r="FO21" s="98" t="n">
        <v>3.85636567634684E-006</v>
      </c>
      <c r="FP21" s="98" t="n">
        <v>3.77105945337242E-006</v>
      </c>
      <c r="FQ21" s="98" t="n">
        <v>3.68764025993063E-006</v>
      </c>
    </row>
    <row r="22" customFormat="false" ht="15" hidden="false" customHeight="true" outlineLevel="0" collapsed="false">
      <c r="A22" s="97" t="n">
        <v>20</v>
      </c>
      <c r="B22" s="98" t="n">
        <v>0.000162221433082421</v>
      </c>
      <c r="C22" s="98" t="n">
        <v>0.000158846153170189</v>
      </c>
      <c r="D22" s="98" t="n">
        <v>0.000155532356307386</v>
      </c>
      <c r="E22" s="98" t="n">
        <v>0.000152279627127161</v>
      </c>
      <c r="F22" s="98" t="n">
        <v>0.000149087489006772</v>
      </c>
      <c r="G22" s="98" t="n">
        <v>0.000145955410634224</v>
      </c>
      <c r="H22" s="98" t="n">
        <v>0.000142882812059209</v>
      </c>
      <c r="I22" s="98" t="n">
        <v>0.000139869070263421</v>
      </c>
      <c r="J22" s="98" t="n">
        <v>0.000136913524284577</v>
      </c>
      <c r="K22" s="98" t="n">
        <v>0.000134015479923644</v>
      </c>
      <c r="L22" s="98" t="n">
        <v>0.000131174214068608</v>
      </c>
      <c r="M22" s="98" t="n">
        <v>0.000128388978657634</v>
      </c>
      <c r="N22" s="98" t="n">
        <v>0.000125659004312717</v>
      </c>
      <c r="O22" s="98" t="n">
        <v>0.000122983503664353</v>
      </c>
      <c r="P22" s="98" t="n">
        <v>0.000120361674391445</v>
      </c>
      <c r="Q22" s="98" t="n">
        <v>0.000117792701998742</v>
      </c>
      <c r="R22" s="98" t="n">
        <v>0.000115275762349043</v>
      </c>
      <c r="S22" s="98" t="n">
        <v>0.000112810023971566</v>
      </c>
      <c r="T22" s="98" t="n">
        <v>0.000110394650161161</v>
      </c>
      <c r="U22" s="98" t="n">
        <v>0.000108028800886117</v>
      </c>
      <c r="V22" s="98" t="n">
        <v>0.000105711634518779</v>
      </c>
      <c r="W22" s="98" t="n">
        <v>0.000103442309402069</v>
      </c>
      <c r="X22" s="98" t="n">
        <v>0.000101219985266576</v>
      </c>
      <c r="Y22" s="98" t="n">
        <v>9.90438245078718E-005</v>
      </c>
      <c r="Z22" s="98" t="n">
        <v>9.69129933370283E-005</v>
      </c>
      <c r="AA22" s="98" t="n">
        <v>9.48266628134631E-005</v>
      </c>
      <c r="AB22" s="98" t="n">
        <v>9.2784009769642E-005</v>
      </c>
      <c r="AC22" s="98" t="n">
        <v>9.07842176368634E-005</v>
      </c>
      <c r="AD22" s="98" t="n">
        <v>8.8826477179782E-005</v>
      </c>
      <c r="AE22" s="98" t="n">
        <v>8.69099871479984E-005</v>
      </c>
      <c r="AF22" s="98" t="n">
        <v>8.50339548496004E-005</v>
      </c>
      <c r="AG22" s="98" t="n">
        <v>8.31975966565368E-005</v>
      </c>
      <c r="AH22" s="98" t="n">
        <v>8.14001384434882E-005</v>
      </c>
      <c r="AI22" s="98" t="n">
        <v>7.96408159697837E-005</v>
      </c>
      <c r="AJ22" s="98" t="n">
        <v>7.7918875206251E-005</v>
      </c>
      <c r="AK22" s="98" t="n">
        <v>7.62335726136598E-005</v>
      </c>
      <c r="AL22" s="98" t="n">
        <v>7.45841753757581E-005</v>
      </c>
      <c r="AM22" s="98" t="n">
        <v>7.29699615920065E-005</v>
      </c>
      <c r="AN22" s="98" t="n">
        <v>7.13902204322325E-005</v>
      </c>
      <c r="AO22" s="98" t="n">
        <v>6.9844252258644E-005</v>
      </c>
      <c r="AP22" s="98" t="n">
        <v>6.83313687155351E-005</v>
      </c>
      <c r="AQ22" s="98" t="n">
        <v>6.68508927921252E-005</v>
      </c>
      <c r="AR22" s="98" t="n">
        <v>6.54021588596399E-005</v>
      </c>
      <c r="AS22" s="98" t="n">
        <v>6.39845126857441E-005</v>
      </c>
      <c r="AT22" s="98" t="n">
        <v>6.25973114272149E-005</v>
      </c>
      <c r="AU22" s="98" t="n">
        <v>6.12399236059602E-005</v>
      </c>
      <c r="AV22" s="98" t="n">
        <v>5.99117290656093E-005</v>
      </c>
      <c r="AW22" s="98" t="n">
        <v>5.86121189155575E-005</v>
      </c>
      <c r="AX22" s="98" t="n">
        <v>5.7340495459246E-005</v>
      </c>
      <c r="AY22" s="98" t="n">
        <v>5.60962721122271E-005</v>
      </c>
      <c r="AZ22" s="98" t="n">
        <v>5.48788733081285E-005</v>
      </c>
      <c r="BA22" s="98" t="n">
        <v>5.36877343952913E-005</v>
      </c>
      <c r="BB22" s="98" t="n">
        <v>5.25223015260812E-005</v>
      </c>
      <c r="BC22" s="98" t="n">
        <v>5.13820315368729E-005</v>
      </c>
      <c r="BD22" s="98" t="n">
        <v>5.02663918233726E-005</v>
      </c>
      <c r="BE22" s="98" t="n">
        <v>4.91748602090558E-005</v>
      </c>
      <c r="BF22" s="98" t="n">
        <v>4.81069248092769E-005</v>
      </c>
      <c r="BG22" s="98" t="n">
        <v>4.70620838911584E-005</v>
      </c>
      <c r="BH22" s="98" t="n">
        <v>4.60398457298172E-005</v>
      </c>
      <c r="BI22" s="98" t="n">
        <v>4.50397284617043E-005</v>
      </c>
      <c r="BJ22" s="98" t="n">
        <v>4.40612599360568E-005</v>
      </c>
      <c r="BK22" s="98" t="n">
        <v>4.31039775633524E-005</v>
      </c>
      <c r="BL22" s="98" t="n">
        <v>4.2167428163542E-005</v>
      </c>
      <c r="BM22" s="98" t="n">
        <v>4.1251167812284E-005</v>
      </c>
      <c r="BN22" s="98" t="n">
        <v>4.0354761687178E-005</v>
      </c>
      <c r="BO22" s="98" t="n">
        <v>3.94777839130001E-005</v>
      </c>
      <c r="BP22" s="98" t="n">
        <v>3.86198174073815E-005</v>
      </c>
      <c r="BQ22" s="98" t="n">
        <v>3.77804537267101E-005</v>
      </c>
      <c r="BR22" s="98" t="n">
        <v>3.6959292911809E-005</v>
      </c>
      <c r="BS22" s="98" t="n">
        <v>3.6155943335392E-005</v>
      </c>
      <c r="BT22" s="98" t="n">
        <v>3.53700215490749E-005</v>
      </c>
      <c r="BU22" s="98" t="n">
        <v>3.46011521328293E-005</v>
      </c>
      <c r="BV22" s="98" t="n">
        <v>3.38489675444365E-005</v>
      </c>
      <c r="BW22" s="98" t="n">
        <v>3.3113107970939E-005</v>
      </c>
      <c r="BX22" s="98" t="n">
        <v>3.23932211813149E-005</v>
      </c>
      <c r="BY22" s="98" t="n">
        <v>3.16889623808159E-005</v>
      </c>
      <c r="BZ22" s="98" t="n">
        <v>3.09999940670824E-005</v>
      </c>
      <c r="CA22" s="98" t="n">
        <v>3.03259858873695E-005</v>
      </c>
      <c r="CB22" s="98" t="n">
        <v>2.96666144986579E-005</v>
      </c>
      <c r="CC22" s="98" t="n">
        <v>2.9021563428544E-005</v>
      </c>
      <c r="CD22" s="98" t="n">
        <v>2.83905229390147E-005</v>
      </c>
      <c r="CE22" s="98" t="n">
        <v>2.77731898911116E-005</v>
      </c>
      <c r="CF22" s="98" t="n">
        <v>2.71692676129254E-005</v>
      </c>
      <c r="CG22" s="98" t="n">
        <v>2.65784657683676E-005</v>
      </c>
      <c r="CH22" s="98" t="n">
        <v>2.60005002289399E-005</v>
      </c>
      <c r="CI22" s="98" t="n">
        <v>2.5435092946835E-005</v>
      </c>
      <c r="CJ22" s="98" t="n">
        <v>2.48819718308146E-005</v>
      </c>
      <c r="CK22" s="98" t="n">
        <v>2.43408706235293E-005</v>
      </c>
      <c r="CL22" s="98" t="n">
        <v>2.38115287815033E-005</v>
      </c>
      <c r="CM22" s="98" t="n">
        <v>2.3293691356896E-005</v>
      </c>
      <c r="CN22" s="98" t="n">
        <v>2.27871088813725E-005</v>
      </c>
      <c r="CO22" s="98" t="n">
        <v>2.22915372521948E-005</v>
      </c>
      <c r="CP22" s="98" t="n">
        <v>2.18067376199782E-005</v>
      </c>
      <c r="CQ22" s="98" t="n">
        <v>2.13324762793343E-005</v>
      </c>
      <c r="CR22" s="98" t="n">
        <v>2.08685245606244E-005</v>
      </c>
      <c r="CS22" s="98" t="n">
        <v>2.0414658724377E-005</v>
      </c>
      <c r="CT22" s="98" t="n">
        <v>1.99706598573712E-005</v>
      </c>
      <c r="CU22" s="98" t="n">
        <v>1.95363137709403E-005</v>
      </c>
      <c r="CV22" s="98" t="n">
        <v>1.91114109011625E-005</v>
      </c>
      <c r="CW22" s="98" t="n">
        <v>1.86957462106063E-005</v>
      </c>
      <c r="CX22" s="98" t="n">
        <v>1.82891190929624E-005</v>
      </c>
      <c r="CY22" s="98" t="n">
        <v>1.78913332783415E-005</v>
      </c>
      <c r="CZ22" s="98" t="n">
        <v>1.7502196741459E-005</v>
      </c>
      <c r="DA22" s="98" t="n">
        <v>1.7121521611263E-005</v>
      </c>
      <c r="DB22" s="98" t="n">
        <v>1.6749124081894E-005</v>
      </c>
      <c r="DC22" s="98" t="n">
        <v>1.63848243264209E-005</v>
      </c>
      <c r="DD22" s="98" t="n">
        <v>1.60284464117977E-005</v>
      </c>
      <c r="DE22" s="98" t="n">
        <v>1.5679818215153E-005</v>
      </c>
      <c r="DF22" s="98" t="n">
        <v>1.53387713424102E-005</v>
      </c>
      <c r="DG22" s="98" t="n">
        <v>1.50051410486851E-005</v>
      </c>
      <c r="DH22" s="98" t="n">
        <v>1.46787661594594E-005</v>
      </c>
      <c r="DI22" s="98" t="n">
        <v>1.43594889944199E-005</v>
      </c>
      <c r="DJ22" s="98" t="n">
        <v>1.4047155291963E-005</v>
      </c>
      <c r="DK22" s="98" t="n">
        <v>1.37416141360314E-005</v>
      </c>
      <c r="DL22" s="98" t="n">
        <v>1.34427178839491E-005</v>
      </c>
      <c r="DM22" s="98" t="n">
        <v>1.31503220959228E-005</v>
      </c>
      <c r="DN22" s="98" t="n">
        <v>1.28642854663186E-005</v>
      </c>
      <c r="DO22" s="98" t="n">
        <v>1.25844697556055E-005</v>
      </c>
      <c r="DP22" s="98" t="n">
        <v>1.23107397248523E-005</v>
      </c>
      <c r="DQ22" s="98" t="n">
        <v>1.20429630703356E-005</v>
      </c>
      <c r="DR22" s="98" t="n">
        <v>1.17810103608118E-005</v>
      </c>
      <c r="DS22" s="98" t="n">
        <v>1.15247549749009E-005</v>
      </c>
      <c r="DT22" s="98" t="n">
        <v>1.12740730408012E-005</v>
      </c>
      <c r="DU22" s="98" t="n">
        <v>1.10288433766703E-005</v>
      </c>
      <c r="DV22" s="98" t="n">
        <v>1.07889474325607E-005</v>
      </c>
      <c r="DW22" s="98" t="n">
        <v>1.05542692333538E-005</v>
      </c>
      <c r="DX22" s="98" t="n">
        <v>1.03246953231384E-005</v>
      </c>
      <c r="DY22" s="98" t="n">
        <v>1.01001147106983E-005</v>
      </c>
      <c r="DZ22" s="98" t="n">
        <v>9.88041881611057E-006</v>
      </c>
      <c r="EA22" s="98" t="n">
        <v>9.66550141867639E-006</v>
      </c>
      <c r="EB22" s="98" t="n">
        <v>9.45525860540641E-006</v>
      </c>
      <c r="EC22" s="98" t="n">
        <v>9.24958872161596E-006</v>
      </c>
      <c r="ED22" s="98" t="n">
        <v>9.04839232152011E-006</v>
      </c>
      <c r="EE22" s="98" t="n">
        <v>8.85157212049403E-006</v>
      </c>
      <c r="EF22" s="98" t="n">
        <v>8.65903294822168E-006</v>
      </c>
      <c r="EG22" s="98" t="n">
        <v>8.47068170295451E-006</v>
      </c>
      <c r="EH22" s="98" t="n">
        <v>8.2864273065475E-006</v>
      </c>
      <c r="EI22" s="98" t="n">
        <v>8.10618066027224E-006</v>
      </c>
      <c r="EJ22" s="98" t="n">
        <v>7.92985460262852E-006</v>
      </c>
      <c r="EK22" s="98" t="n">
        <v>7.75736386648962E-006</v>
      </c>
      <c r="EL22" s="98" t="n">
        <v>7.58862503846824E-006</v>
      </c>
      <c r="EM22" s="98" t="n">
        <v>7.42355651861537E-006</v>
      </c>
      <c r="EN22" s="98" t="n">
        <v>7.26207848100735E-006</v>
      </c>
      <c r="EO22" s="98" t="n">
        <v>7.10411283499912E-006</v>
      </c>
      <c r="EP22" s="98" t="n">
        <v>6.94958318803174E-006</v>
      </c>
      <c r="EQ22" s="98" t="n">
        <v>6.7984148084399E-006</v>
      </c>
      <c r="ER22" s="98" t="n">
        <v>6.65053458925868E-006</v>
      </c>
      <c r="ES22" s="98" t="n">
        <v>6.50587101347355E-006</v>
      </c>
      <c r="ET22" s="98" t="n">
        <v>6.36435411871528E-006</v>
      </c>
      <c r="EU22" s="98" t="n">
        <v>6.22591546417528E-006</v>
      </c>
      <c r="EV22" s="98" t="n">
        <v>6.09048809718793E-006</v>
      </c>
      <c r="EW22" s="98" t="n">
        <v>5.95800652103407E-006</v>
      </c>
      <c r="EX22" s="98" t="n">
        <v>5.82840666329965E-006</v>
      </c>
      <c r="EY22" s="98" t="n">
        <v>5.7016258447895E-006</v>
      </c>
      <c r="EZ22" s="98" t="n">
        <v>5.57760274932928E-006</v>
      </c>
      <c r="FA22" s="98" t="n">
        <v>5.45627739434451E-006</v>
      </c>
      <c r="FB22" s="98" t="n">
        <v>5.33759110155074E-006</v>
      </c>
      <c r="FC22" s="98" t="n">
        <v>5.22148646886489E-006</v>
      </c>
      <c r="FD22" s="98" t="n">
        <v>5.10790734242761E-006</v>
      </c>
      <c r="FE22" s="98" t="n">
        <v>4.99679878962489E-006</v>
      </c>
      <c r="FF22" s="98" t="n">
        <v>4.88810707277576E-006</v>
      </c>
      <c r="FG22" s="98" t="n">
        <v>4.78177962248694E-006</v>
      </c>
      <c r="FH22" s="98" t="n">
        <v>4.6777650131169E-006</v>
      </c>
      <c r="FI22" s="98" t="n">
        <v>4.5760129370187E-006</v>
      </c>
      <c r="FJ22" s="98" t="n">
        <v>4.4764741811143E-006</v>
      </c>
      <c r="FK22" s="98" t="n">
        <v>4.37910060235858E-006</v>
      </c>
      <c r="FL22" s="98" t="n">
        <v>4.28384510486879E-006</v>
      </c>
      <c r="FM22" s="98" t="n">
        <v>4.19066161716497E-006</v>
      </c>
      <c r="FN22" s="98" t="n">
        <v>4.09950506974344E-006</v>
      </c>
      <c r="FO22" s="98" t="n">
        <v>4.01033137331641E-006</v>
      </c>
      <c r="FP22" s="98" t="n">
        <v>3.92309739749575E-006</v>
      </c>
      <c r="FQ22" s="98" t="n">
        <v>3.83776095025379E-006</v>
      </c>
    </row>
    <row r="23" customFormat="false" ht="15" hidden="false" customHeight="true" outlineLevel="0" collapsed="false">
      <c r="A23" s="97" t="n">
        <v>21</v>
      </c>
      <c r="B23" s="98" t="n">
        <v>0.000167569651481569</v>
      </c>
      <c r="C23" s="98" t="n">
        <v>0.000164156926682035</v>
      </c>
      <c r="D23" s="98" t="n">
        <v>0.000160803784578167</v>
      </c>
      <c r="E23" s="98" t="n">
        <v>0.000157509983427451</v>
      </c>
      <c r="F23" s="98" t="n">
        <v>0.000154275208470667</v>
      </c>
      <c r="G23" s="98" t="n">
        <v>0.00015109907925559</v>
      </c>
      <c r="H23" s="98" t="n">
        <v>0.000147981156400134</v>
      </c>
      <c r="I23" s="98" t="n">
        <v>0.000144920947832916</v>
      </c>
      <c r="J23" s="98" t="n">
        <v>0.000141917914545542</v>
      </c>
      <c r="K23" s="98" t="n">
        <v>0.000138971475891592</v>
      </c>
      <c r="L23" s="98" t="n">
        <v>0.000136081014462386</v>
      </c>
      <c r="M23" s="98" t="n">
        <v>0.000133245880570065</v>
      </c>
      <c r="N23" s="98" t="n">
        <v>0.000130465396366075</v>
      </c>
      <c r="O23" s="98" t="n">
        <v>0.000127738859621029</v>
      </c>
      <c r="P23" s="98" t="n">
        <v>0.000125065547189829</v>
      </c>
      <c r="Q23" s="98" t="n">
        <v>0.000122444718185899</v>
      </c>
      <c r="R23" s="98" t="n">
        <v>0.000119875616885756</v>
      </c>
      <c r="S23" s="98" t="n">
        <v>0.000117357475383995</v>
      </c>
      <c r="T23" s="98" t="n">
        <v>0.00011488951601657</v>
      </c>
      <c r="U23" s="98" t="n">
        <v>0.000112470953571475</v>
      </c>
      <c r="V23" s="98" t="n">
        <v>0.000110100997301244</v>
      </c>
      <c r="W23" s="98" t="n">
        <v>0.000107778852753371</v>
      </c>
      <c r="X23" s="98" t="n">
        <v>0.000105503723432765</v>
      </c>
      <c r="Y23" s="98" t="n">
        <v>0.000103274812308873</v>
      </c>
      <c r="Z23" s="98" t="n">
        <v>0.000101091323179592</v>
      </c>
      <c r="AA23" s="98" t="n">
        <v>9.89524619032789E-005</v>
      </c>
      <c r="AB23" s="98" t="n">
        <v>9.68574375097564E-005</v>
      </c>
      <c r="AC23" s="98" t="n">
        <v>9.48054631993989E-005</v>
      </c>
      <c r="AD23" s="98" t="n">
        <v>9.27957572387506E-005</v>
      </c>
      <c r="AE23" s="98" t="n">
        <v>9.08275437628836E-005</v>
      </c>
      <c r="AF23" s="98" t="n">
        <v>8.89000534900486E-005</v>
      </c>
      <c r="AG23" s="98" t="n">
        <v>8.70125243563891E-005</v>
      </c>
      <c r="AH23" s="98" t="n">
        <v>8.51642020787136E-005</v>
      </c>
      <c r="AI23" s="98" t="n">
        <v>8.33543406485449E-005</v>
      </c>
      <c r="AJ23" s="98" t="n">
        <v>8.15822027659952E-005</v>
      </c>
      <c r="AK23" s="98" t="n">
        <v>7.98470602170198E-005</v>
      </c>
      <c r="AL23" s="98" t="n">
        <v>7.81481941981577E-005</v>
      </c>
      <c r="AM23" s="98" t="n">
        <v>7.64848955959741E-005</v>
      </c>
      <c r="AN23" s="98" t="n">
        <v>7.48564652218731E-005</v>
      </c>
      <c r="AO23" s="98" t="n">
        <v>7.32622140082739E-005</v>
      </c>
      <c r="AP23" s="98" t="n">
        <v>7.17014631691493E-005</v>
      </c>
      <c r="AQ23" s="98" t="n">
        <v>7.01735443275897E-005</v>
      </c>
      <c r="AR23" s="98" t="n">
        <v>6.86777996139476E-005</v>
      </c>
      <c r="AS23" s="98" t="n">
        <v>6.72135817365582E-005</v>
      </c>
      <c r="AT23" s="98" t="n">
        <v>6.57802540288133E-005</v>
      </c>
      <c r="AU23" s="98" t="n">
        <v>6.43771904730306E-005</v>
      </c>
      <c r="AV23" s="98" t="n">
        <v>6.30037757047841E-005</v>
      </c>
      <c r="AW23" s="98" t="n">
        <v>6.16594049994701E-005</v>
      </c>
      <c r="AX23" s="98" t="n">
        <v>6.0343484241665E-005</v>
      </c>
      <c r="AY23" s="98" t="n">
        <v>5.90554298802726E-005</v>
      </c>
      <c r="AZ23" s="98" t="n">
        <v>5.77946688705699E-005</v>
      </c>
      <c r="BA23" s="98" t="n">
        <v>5.65606386040418E-005</v>
      </c>
      <c r="BB23" s="98" t="n">
        <v>5.53527868278891E-005</v>
      </c>
      <c r="BC23" s="98" t="n">
        <v>5.4170571554768E-005</v>
      </c>
      <c r="BD23" s="98" t="n">
        <v>5.30134609652011E-005</v>
      </c>
      <c r="BE23" s="98" t="n">
        <v>5.18809333013293E-005</v>
      </c>
      <c r="BF23" s="98" t="n">
        <v>5.0772476754779E-005</v>
      </c>
      <c r="BG23" s="98" t="n">
        <v>4.9687589349201E-005</v>
      </c>
      <c r="BH23" s="98" t="n">
        <v>4.86257788173683E-005</v>
      </c>
      <c r="BI23" s="98" t="n">
        <v>4.75865624744998E-005</v>
      </c>
      <c r="BJ23" s="98" t="n">
        <v>4.65694670872541E-005</v>
      </c>
      <c r="BK23" s="98" t="n">
        <v>4.55740287407247E-005</v>
      </c>
      <c r="BL23" s="98" t="n">
        <v>4.45997927021047E-005</v>
      </c>
      <c r="BM23" s="98" t="n">
        <v>4.36463132824638E-005</v>
      </c>
      <c r="BN23" s="98" t="n">
        <v>4.27131536975267E-005</v>
      </c>
      <c r="BO23" s="98" t="n">
        <v>4.17998859263413E-005</v>
      </c>
      <c r="BP23" s="98" t="n">
        <v>4.09060905693925E-005</v>
      </c>
      <c r="BQ23" s="98" t="n">
        <v>4.00313567068267E-005</v>
      </c>
      <c r="BR23" s="98" t="n">
        <v>3.91752817551216E-005</v>
      </c>
      <c r="BS23" s="98" t="n">
        <v>3.83374713253115E-005</v>
      </c>
      <c r="BT23" s="98" t="n">
        <v>3.75175390798788E-005</v>
      </c>
      <c r="BU23" s="98" t="n">
        <v>3.67151065916449E-005</v>
      </c>
      <c r="BV23" s="98" t="n">
        <v>3.5929803201662E-005</v>
      </c>
      <c r="BW23" s="98" t="n">
        <v>3.51612658798794E-005</v>
      </c>
      <c r="BX23" s="98" t="n">
        <v>3.44091390849233E-005</v>
      </c>
      <c r="BY23" s="98" t="n">
        <v>3.36730746259839E-005</v>
      </c>
      <c r="BZ23" s="98" t="n">
        <v>3.2952731526148E-005</v>
      </c>
      <c r="CA23" s="98" t="n">
        <v>3.22477758861739E-005</v>
      </c>
      <c r="CB23" s="98" t="n">
        <v>3.15578807504879E-005</v>
      </c>
      <c r="CC23" s="98" t="n">
        <v>3.08827259746236E-005</v>
      </c>
      <c r="CD23" s="98" t="n">
        <v>3.02219980935492E-005</v>
      </c>
      <c r="CE23" s="98" t="n">
        <v>2.95753901928819E-005</v>
      </c>
      <c r="CF23" s="98" t="n">
        <v>2.89426017804351E-005</v>
      </c>
      <c r="CG23" s="98" t="n">
        <v>2.83233386607629E-005</v>
      </c>
      <c r="CH23" s="98" t="n">
        <v>2.77173128107044E-005</v>
      </c>
      <c r="CI23" s="98" t="n">
        <v>2.71242422570373E-005</v>
      </c>
      <c r="CJ23" s="98" t="n">
        <v>2.65438509560179E-005</v>
      </c>
      <c r="CK23" s="98" t="n">
        <v>2.59758686745881E-005</v>
      </c>
      <c r="CL23" s="98" t="n">
        <v>2.54200308740238E-005</v>
      </c>
      <c r="CM23" s="98" t="n">
        <v>2.48760785944713E-005</v>
      </c>
      <c r="CN23" s="98" t="n">
        <v>2.43437583425932E-005</v>
      </c>
      <c r="CO23" s="98" t="n">
        <v>2.38228219803238E-005</v>
      </c>
      <c r="CP23" s="98" t="n">
        <v>2.33130266157344E-005</v>
      </c>
      <c r="CQ23" s="98" t="n">
        <v>2.28141344956745E-005</v>
      </c>
      <c r="CR23" s="98" t="n">
        <v>2.23259129008557E-005</v>
      </c>
      <c r="CS23" s="98" t="n">
        <v>2.18481340420462E-005</v>
      </c>
      <c r="CT23" s="98" t="n">
        <v>2.1380574958707E-005</v>
      </c>
      <c r="CU23" s="98" t="n">
        <v>2.09230174192943E-005</v>
      </c>
      <c r="CV23" s="98" t="n">
        <v>2.04752478233372E-005</v>
      </c>
      <c r="CW23" s="98" t="n">
        <v>2.00370571055153E-005</v>
      </c>
      <c r="CX23" s="98" t="n">
        <v>1.96082406414E-005</v>
      </c>
      <c r="CY23" s="98" t="n">
        <v>1.91885981550843E-005</v>
      </c>
      <c r="CZ23" s="98" t="n">
        <v>1.87779336285887E-005</v>
      </c>
      <c r="DA23" s="98" t="n">
        <v>1.8376055212932E-005</v>
      </c>
      <c r="DB23" s="98" t="n">
        <v>1.79827751407569E-005</v>
      </c>
      <c r="DC23" s="98" t="n">
        <v>1.75979096412871E-005</v>
      </c>
      <c r="DD23" s="98" t="n">
        <v>1.72212788563941E-005</v>
      </c>
      <c r="DE23" s="98" t="n">
        <v>1.68527067582192E-005</v>
      </c>
      <c r="DF23" s="98" t="n">
        <v>1.64920210690145E-005</v>
      </c>
      <c r="DG23" s="98" t="n">
        <v>1.6139053182207E-005</v>
      </c>
      <c r="DH23" s="98" t="n">
        <v>1.57936380849044E-005</v>
      </c>
      <c r="DI23" s="98" t="n">
        <v>1.54556142821782E-005</v>
      </c>
      <c r="DJ23" s="98" t="n">
        <v>1.51248237232338E-005</v>
      </c>
      <c r="DK23" s="98" t="n">
        <v>1.48011117280245E-005</v>
      </c>
      <c r="DL23" s="98" t="n">
        <v>1.44843269167527E-005</v>
      </c>
      <c r="DM23" s="98" t="n">
        <v>1.41743211393708E-005</v>
      </c>
      <c r="DN23" s="98" t="n">
        <v>1.3870949407746E-005</v>
      </c>
      <c r="DO23" s="98" t="n">
        <v>1.35740698286035E-005</v>
      </c>
      <c r="DP23" s="98" t="n">
        <v>1.32835435378009E-005</v>
      </c>
      <c r="DQ23" s="98" t="n">
        <v>1.29992346361574E-005</v>
      </c>
      <c r="DR23" s="98" t="n">
        <v>1.27210101265041E-005</v>
      </c>
      <c r="DS23" s="98" t="n">
        <v>1.24487398523998E-005</v>
      </c>
      <c r="DT23" s="98" t="n">
        <v>1.21822964372909E-005</v>
      </c>
      <c r="DU23" s="98" t="n">
        <v>1.19215552260021E-005</v>
      </c>
      <c r="DV23" s="98" t="n">
        <v>1.16663942264506E-005</v>
      </c>
      <c r="DW23" s="98" t="n">
        <v>1.14166940532456E-005</v>
      </c>
      <c r="DX23" s="98" t="n">
        <v>1.11723378722894E-005</v>
      </c>
      <c r="DY23" s="98" t="n">
        <v>1.09332113462646E-005</v>
      </c>
      <c r="DZ23" s="98" t="n">
        <v>1.06992025816766E-005</v>
      </c>
      <c r="EA23" s="98" t="n">
        <v>1.04702020766734E-005</v>
      </c>
      <c r="EB23" s="98" t="n">
        <v>1.02461026704193E-005</v>
      </c>
      <c r="EC23" s="98" t="n">
        <v>1.00267994928016E-005</v>
      </c>
      <c r="ED23" s="98" t="n">
        <v>9.81218991580324E-006</v>
      </c>
      <c r="EE23" s="98" t="n">
        <v>9.60217350576276E-006</v>
      </c>
      <c r="EF23" s="98" t="n">
        <v>9.3966519766342E-006</v>
      </c>
      <c r="EG23" s="98" t="n">
        <v>9.19552914391275E-006</v>
      </c>
      <c r="EH23" s="98" t="n">
        <v>8.99871088011484E-006</v>
      </c>
      <c r="EI23" s="98" t="n">
        <v>8.80610507059121E-006</v>
      </c>
      <c r="EJ23" s="98" t="n">
        <v>8.61762157100543E-006</v>
      </c>
      <c r="EK23" s="98" t="n">
        <v>8.43317216481232E-006</v>
      </c>
      <c r="EL23" s="98" t="n">
        <v>8.25267052240175E-006</v>
      </c>
      <c r="EM23" s="98" t="n">
        <v>8.07603216068653E-006</v>
      </c>
      <c r="EN23" s="98" t="n">
        <v>7.90317440380051E-006</v>
      </c>
      <c r="EO23" s="98" t="n">
        <v>7.73401634424076E-006</v>
      </c>
      <c r="EP23" s="98" t="n">
        <v>7.56847880556411E-006</v>
      </c>
      <c r="EQ23" s="98" t="n">
        <v>7.40648430475055E-006</v>
      </c>
      <c r="ER23" s="98" t="n">
        <v>7.24795701689818E-006</v>
      </c>
      <c r="ES23" s="98" t="n">
        <v>7.09282273869683E-006</v>
      </c>
      <c r="ET23" s="98" t="n">
        <v>6.94100885489934E-006</v>
      </c>
      <c r="EU23" s="98" t="n">
        <v>6.79244430357162E-006</v>
      </c>
      <c r="EV23" s="98" t="n">
        <v>6.64705954334099E-006</v>
      </c>
      <c r="EW23" s="98" t="n">
        <v>6.50478652064468E-006</v>
      </c>
      <c r="EX23" s="98" t="n">
        <v>6.36555863797739E-006</v>
      </c>
      <c r="EY23" s="98" t="n">
        <v>6.22931072302713E-006</v>
      </c>
      <c r="EZ23" s="98" t="n">
        <v>6.09597899769998E-006</v>
      </c>
      <c r="FA23" s="98" t="n">
        <v>5.96550104892124E-006</v>
      </c>
      <c r="FB23" s="98" t="n">
        <v>5.83781579899245E-006</v>
      </c>
      <c r="FC23" s="98" t="n">
        <v>5.71286347694766E-006</v>
      </c>
      <c r="FD23" s="98" t="n">
        <v>5.59058559124193E-006</v>
      </c>
      <c r="FE23" s="98" t="n">
        <v>5.4709249017737E-006</v>
      </c>
      <c r="FF23" s="98" t="n">
        <v>5.35382539323948E-006</v>
      </c>
      <c r="FG23" s="98" t="n">
        <v>5.23923224937661E-006</v>
      </c>
      <c r="FH23" s="98" t="n">
        <v>5.12709182654003E-006</v>
      </c>
      <c r="FI23" s="98" t="n">
        <v>5.01735162949935E-006</v>
      </c>
      <c r="FJ23" s="98" t="n">
        <v>4.90996028601476E-006</v>
      </c>
      <c r="FK23" s="98" t="n">
        <v>4.80486752363341E-006</v>
      </c>
      <c r="FL23" s="98" t="n">
        <v>4.70202414537546E-006</v>
      </c>
      <c r="FM23" s="98" t="n">
        <v>4.60138200741866E-006</v>
      </c>
      <c r="FN23" s="98" t="n">
        <v>4.5028939961167E-006</v>
      </c>
      <c r="FO23" s="98" t="n">
        <v>4.40651400623882E-006</v>
      </c>
      <c r="FP23" s="98" t="n">
        <v>4.31219691909845E-006</v>
      </c>
      <c r="FQ23" s="98" t="n">
        <v>4.21989858168104E-006</v>
      </c>
    </row>
    <row r="24" customFormat="false" ht="15" hidden="false" customHeight="true" outlineLevel="0" collapsed="false">
      <c r="A24" s="97" t="n">
        <v>22</v>
      </c>
      <c r="B24" s="98" t="n">
        <v>0.000175989400490018</v>
      </c>
      <c r="C24" s="98" t="n">
        <v>0.000172574144779114</v>
      </c>
      <c r="D24" s="98" t="n">
        <v>0.000169212796163665</v>
      </c>
      <c r="E24" s="98" t="n">
        <v>0.000165905497455654</v>
      </c>
      <c r="F24" s="98" t="n">
        <v>0.000162652295145227</v>
      </c>
      <c r="G24" s="98" t="n">
        <v>0.000159453148108391</v>
      </c>
      <c r="H24" s="98" t="n">
        <v>0.000156307935680999</v>
      </c>
      <c r="I24" s="98" t="n">
        <v>0.00015321646513955</v>
      </c>
      <c r="J24" s="98" t="n">
        <v>0.000150178478625973</v>
      </c>
      <c r="K24" s="98" t="n">
        <v>0.000147193659552847</v>
      </c>
      <c r="L24" s="98" t="n">
        <v>0.000144261638523102</v>
      </c>
      <c r="M24" s="98" t="n">
        <v>0.000141381998796097</v>
      </c>
      <c r="N24" s="98" t="n">
        <v>0.000138554281331249</v>
      </c>
      <c r="O24" s="98" t="n">
        <v>0.000135777989438646</v>
      </c>
      <c r="P24" s="98" t="n">
        <v>0.000133052593061622</v>
      </c>
      <c r="Q24" s="98" t="n">
        <v>0.000130377532720383</v>
      </c>
      <c r="R24" s="98" t="n">
        <v>0.000127752223137323</v>
      </c>
      <c r="S24" s="98" t="n">
        <v>0.000125176056569032</v>
      </c>
      <c r="T24" s="98" t="n">
        <v>0.000122648405864734</v>
      </c>
      <c r="U24" s="98" t="n">
        <v>0.000120168627272044</v>
      </c>
      <c r="V24" s="98" t="n">
        <v>0.000117736063007357</v>
      </c>
      <c r="W24" s="98" t="n">
        <v>0.000115350043609408</v>
      </c>
      <c r="X24" s="98" t="n">
        <v>0.000113009890090776</v>
      </c>
      <c r="Y24" s="98" t="n">
        <v>0.000110714915904309</v>
      </c>
      <c r="Z24" s="98" t="n">
        <v>0.000108464428735577</v>
      </c>
      <c r="AA24" s="98" t="n">
        <v>0.000106257732137904</v>
      </c>
      <c r="AB24" s="98" t="n">
        <v>0.00010409412701895</v>
      </c>
      <c r="AC24" s="98" t="n">
        <v>0.000101972912992299</v>
      </c>
      <c r="AD24" s="98" t="n">
        <v>9.9893389602923E-005</v>
      </c>
      <c r="AE24" s="98" t="n">
        <v>9.78548574381843E-005</v>
      </c>
      <c r="AF24" s="98" t="n">
        <v>9.58566191311405E-005</v>
      </c>
      <c r="AG24" s="98" t="n">
        <v>9.38979802662665E-005</v>
      </c>
      <c r="AH24" s="98" t="n">
        <v>9.19782501944688E-005</v>
      </c>
      <c r="AI24" s="98" t="n">
        <v>9.00967427653887E-005</v>
      </c>
      <c r="AJ24" s="98" t="n">
        <v>8.82527769818786E-005</v>
      </c>
      <c r="AK24" s="98" t="n">
        <v>8.64456775857558E-005</v>
      </c>
      <c r="AL24" s="98" t="n">
        <v>8.4674775577831E-005</v>
      </c>
      <c r="AM24" s="98" t="n">
        <v>8.29394086782065E-005</v>
      </c>
      <c r="AN24" s="98" t="n">
        <v>8.12389217332843E-005</v>
      </c>
      <c r="AO24" s="98" t="n">
        <v>7.95726670713703E-005</v>
      </c>
      <c r="AP24" s="98" t="n">
        <v>7.7940004813537E-005</v>
      </c>
      <c r="AQ24" s="98" t="n">
        <v>7.63403031420751E-005</v>
      </c>
      <c r="AR24" s="98" t="n">
        <v>7.47729385304208E-005</v>
      </c>
      <c r="AS24" s="98" t="n">
        <v>7.3237295937667E-005</v>
      </c>
      <c r="AT24" s="98" t="n">
        <v>7.17327689722103E-005</v>
      </c>
      <c r="AU24" s="98" t="n">
        <v>7.0258760024644E-005</v>
      </c>
      <c r="AV24" s="98" t="n">
        <v>6.88146803744516E-005</v>
      </c>
      <c r="AW24" s="98" t="n">
        <v>6.73999502729394E-005</v>
      </c>
      <c r="AX24" s="98" t="n">
        <v>6.60139990030784E-005</v>
      </c>
      <c r="AY24" s="98" t="n">
        <v>6.46562649199156E-005</v>
      </c>
      <c r="AZ24" s="98" t="n">
        <v>6.33261954721132E-005</v>
      </c>
      <c r="BA24" s="98" t="n">
        <v>6.20232472077209E-005</v>
      </c>
      <c r="BB24" s="98" t="n">
        <v>6.07468857641846E-005</v>
      </c>
      <c r="BC24" s="98" t="n">
        <v>5.94965858453644E-005</v>
      </c>
      <c r="BD24" s="98" t="n">
        <v>5.82718311857855E-005</v>
      </c>
      <c r="BE24" s="98" t="n">
        <v>5.70721145045638E-005</v>
      </c>
      <c r="BF24" s="98" t="n">
        <v>5.5896937449007E-005</v>
      </c>
      <c r="BG24" s="98" t="n">
        <v>5.47458105299992E-005</v>
      </c>
      <c r="BH24" s="98" t="n">
        <v>5.3618253048171E-005</v>
      </c>
      <c r="BI24" s="98" t="n">
        <v>5.25137930151853E-005</v>
      </c>
      <c r="BJ24" s="98" t="n">
        <v>5.14319670664731E-005</v>
      </c>
      <c r="BK24" s="98" t="n">
        <v>5.03723203706397E-005</v>
      </c>
      <c r="BL24" s="98" t="n">
        <v>4.93344065323198E-005</v>
      </c>
      <c r="BM24" s="98" t="n">
        <v>4.8317787492258E-005</v>
      </c>
      <c r="BN24" s="98" t="n">
        <v>4.73220334228364E-005</v>
      </c>
      <c r="BO24" s="98" t="n">
        <v>4.63467226207159E-005</v>
      </c>
      <c r="BP24" s="98" t="n">
        <v>4.53914413974799E-005</v>
      </c>
      <c r="BQ24" s="98" t="n">
        <v>4.44557839668347E-005</v>
      </c>
      <c r="BR24" s="98" t="n">
        <v>4.35393523310346E-005</v>
      </c>
      <c r="BS24" s="98" t="n">
        <v>4.26417561659731E-005</v>
      </c>
      <c r="BT24" s="98" t="n">
        <v>4.17626127037218E-005</v>
      </c>
      <c r="BU24" s="98" t="n">
        <v>4.09015466159568E-005</v>
      </c>
      <c r="BV24" s="98" t="n">
        <v>4.00581898959418E-005</v>
      </c>
      <c r="BW24" s="98" t="n">
        <v>3.92321817398456E-005</v>
      </c>
      <c r="BX24" s="98" t="n">
        <v>3.84231684291692E-005</v>
      </c>
      <c r="BY24" s="98" t="n">
        <v>3.76308032117301E-005</v>
      </c>
      <c r="BZ24" s="98" t="n">
        <v>3.68547461843116E-005</v>
      </c>
      <c r="CA24" s="98" t="n">
        <v>3.60946641745352E-005</v>
      </c>
      <c r="CB24" s="98" t="n">
        <v>3.5350230624398E-005</v>
      </c>
      <c r="CC24" s="98" t="n">
        <v>3.46211254741435E-005</v>
      </c>
      <c r="CD24" s="98" t="n">
        <v>3.39070350460213E-005</v>
      </c>
      <c r="CE24" s="98" t="n">
        <v>3.32076519308222E-005</v>
      </c>
      <c r="CF24" s="98" t="n">
        <v>3.25226748738583E-005</v>
      </c>
      <c r="CG24" s="98" t="n">
        <v>3.18518086624975E-005</v>
      </c>
      <c r="CH24" s="98" t="n">
        <v>3.11947640154742E-005</v>
      </c>
      <c r="CI24" s="98" t="n">
        <v>3.05512574726441E-005</v>
      </c>
      <c r="CJ24" s="98" t="n">
        <v>2.99210112865156E-005</v>
      </c>
      <c r="CK24" s="98" t="n">
        <v>2.930375331478E-005</v>
      </c>
      <c r="CL24" s="98" t="n">
        <v>2.86992169147293E-005</v>
      </c>
      <c r="CM24" s="98" t="n">
        <v>2.81071408385625E-005</v>
      </c>
      <c r="CN24" s="98" t="n">
        <v>2.75272691304673E-005</v>
      </c>
      <c r="CO24" s="98" t="n">
        <v>2.69593510251465E-005</v>
      </c>
      <c r="CP24" s="98" t="n">
        <v>2.64031408477861E-005</v>
      </c>
      <c r="CQ24" s="98" t="n">
        <v>2.58583979154681E-005</v>
      </c>
      <c r="CR24" s="98" t="n">
        <v>2.53248864403588E-005</v>
      </c>
      <c r="CS24" s="98" t="n">
        <v>2.48023754338966E-005</v>
      </c>
      <c r="CT24" s="98" t="n">
        <v>2.42906386134223E-005</v>
      </c>
      <c r="CU24" s="98" t="n">
        <v>2.37894543094752E-005</v>
      </c>
      <c r="CV24" s="98" t="n">
        <v>2.32986053748663E-005</v>
      </c>
      <c r="CW24" s="98" t="n">
        <v>2.28178790956379E-005</v>
      </c>
      <c r="CX24" s="98" t="n">
        <v>2.23470671033565E-005</v>
      </c>
      <c r="CY24" s="98" t="n">
        <v>2.1885965288293E-005</v>
      </c>
      <c r="CZ24" s="98" t="n">
        <v>2.14343737154898E-005</v>
      </c>
      <c r="DA24" s="98" t="n">
        <v>2.09920965410504E-005</v>
      </c>
      <c r="DB24" s="98" t="n">
        <v>2.05589419304264E-005</v>
      </c>
      <c r="DC24" s="98" t="n">
        <v>2.0134721978482E-005</v>
      </c>
      <c r="DD24" s="98" t="n">
        <v>1.97192526301127E-005</v>
      </c>
      <c r="DE24" s="98" t="n">
        <v>1.93123536036399E-005</v>
      </c>
      <c r="DF24" s="98" t="n">
        <v>1.8913848314206E-005</v>
      </c>
      <c r="DG24" s="98" t="n">
        <v>1.85235637997216E-005</v>
      </c>
      <c r="DH24" s="98" t="n">
        <v>1.8141330647703E-005</v>
      </c>
      <c r="DI24" s="98" t="n">
        <v>1.77669829233285E-005</v>
      </c>
      <c r="DJ24" s="98" t="n">
        <v>1.74003580994953E-005</v>
      </c>
      <c r="DK24" s="98" t="n">
        <v>1.7041296987208E-005</v>
      </c>
      <c r="DL24" s="98" t="n">
        <v>1.66896436686326E-005</v>
      </c>
      <c r="DM24" s="98" t="n">
        <v>1.63452454298163E-005</v>
      </c>
      <c r="DN24" s="98" t="n">
        <v>1.60079526965173E-005</v>
      </c>
      <c r="DO24" s="98" t="n">
        <v>1.56776189698116E-005</v>
      </c>
      <c r="DP24" s="98" t="n">
        <v>1.53541007633651E-005</v>
      </c>
      <c r="DQ24" s="98" t="n">
        <v>1.50372575425939E-005</v>
      </c>
      <c r="DR24" s="98" t="n">
        <v>1.47269516640458E-005</v>
      </c>
      <c r="DS24" s="98" t="n">
        <v>1.44230483167807E-005</v>
      </c>
      <c r="DT24" s="98" t="n">
        <v>1.41254154639725E-005</v>
      </c>
      <c r="DU24" s="98" t="n">
        <v>1.38339237871765E-005</v>
      </c>
      <c r="DV24" s="98" t="n">
        <v>1.35484466297076E-005</v>
      </c>
      <c r="DW24" s="98" t="n">
        <v>1.32688599429054E-005</v>
      </c>
      <c r="DX24" s="98" t="n">
        <v>1.2995042232733E-005</v>
      </c>
      <c r="DY24" s="98" t="n">
        <v>1.27268745070408E-005</v>
      </c>
      <c r="DZ24" s="98" t="n">
        <v>1.24642402248298E-005</v>
      </c>
      <c r="EA24" s="98" t="n">
        <v>1.22070252457363E-005</v>
      </c>
      <c r="EB24" s="98" t="n">
        <v>1.19551177809596E-005</v>
      </c>
      <c r="EC24" s="98" t="n">
        <v>1.17084083448571E-005</v>
      </c>
      <c r="ED24" s="98" t="n">
        <v>1.14667897078702E-005</v>
      </c>
      <c r="EE24" s="98" t="n">
        <v>1.12301568501172E-005</v>
      </c>
      <c r="EF24" s="98" t="n">
        <v>1.09984069163183E-005</v>
      </c>
      <c r="EG24" s="98" t="n">
        <v>1.07714391709424E-005</v>
      </c>
      <c r="EH24" s="98" t="n">
        <v>1.05491549547976E-005</v>
      </c>
      <c r="EI24" s="98" t="n">
        <v>1.03314576425095E-005</v>
      </c>
      <c r="EJ24" s="98" t="n">
        <v>1.0118252600555E-005</v>
      </c>
      <c r="EK24" s="98" t="n">
        <v>9.90944714651665E-006</v>
      </c>
      <c r="EL24" s="98" t="n">
        <v>9.70495050889308E-006</v>
      </c>
      <c r="EM24" s="98" t="n">
        <v>9.50467378746378E-006</v>
      </c>
      <c r="EN24" s="98" t="n">
        <v>9.30852991543052E-006</v>
      </c>
      <c r="EO24" s="98" t="n">
        <v>9.1164336211147E-006</v>
      </c>
      <c r="EP24" s="98" t="n">
        <v>8.92830139143097E-006</v>
      </c>
      <c r="EQ24" s="98" t="n">
        <v>8.74405143536094E-006</v>
      </c>
      <c r="ER24" s="98" t="n">
        <v>8.56360364875908E-006</v>
      </c>
      <c r="ES24" s="98" t="n">
        <v>8.38687957971374E-006</v>
      </c>
      <c r="ET24" s="98" t="n">
        <v>8.21380239413028E-006</v>
      </c>
      <c r="EU24" s="98" t="n">
        <v>8.0442968426464E-006</v>
      </c>
      <c r="EV24" s="98" t="n">
        <v>7.87828922810263E-006</v>
      </c>
      <c r="EW24" s="98" t="n">
        <v>7.71570737345684E-006</v>
      </c>
      <c r="EX24" s="98" t="n">
        <v>7.55648059036496E-006</v>
      </c>
      <c r="EY24" s="98" t="n">
        <v>7.40053964876086E-006</v>
      </c>
      <c r="EZ24" s="98" t="n">
        <v>7.24781674654729E-006</v>
      </c>
      <c r="FA24" s="98" t="n">
        <v>7.09824548039695E-006</v>
      </c>
      <c r="FB24" s="98" t="n">
        <v>6.95176081677573E-006</v>
      </c>
      <c r="FC24" s="98" t="n">
        <v>6.80829906385405E-006</v>
      </c>
      <c r="FD24" s="98" t="n">
        <v>6.66779784352922E-006</v>
      </c>
      <c r="FE24" s="98" t="n">
        <v>6.53019606489114E-006</v>
      </c>
      <c r="FF24" s="98" t="n">
        <v>6.39543389724384E-006</v>
      </c>
      <c r="FG24" s="98" t="n">
        <v>6.26345274423734E-006</v>
      </c>
      <c r="FH24" s="98" t="n">
        <v>6.13419521833247E-006</v>
      </c>
      <c r="FI24" s="98" t="n">
        <v>6.00760511637599E-006</v>
      </c>
      <c r="FJ24" s="98" t="n">
        <v>5.88362739428749E-006</v>
      </c>
      <c r="FK24" s="98" t="n">
        <v>5.7622081440778E-006</v>
      </c>
      <c r="FL24" s="98" t="n">
        <v>5.64329456997914E-006</v>
      </c>
      <c r="FM24" s="98" t="n">
        <v>5.52683496524153E-006</v>
      </c>
      <c r="FN24" s="98" t="n">
        <v>5.41277869015033E-006</v>
      </c>
      <c r="FO24" s="98" t="n">
        <v>5.30107615015485E-006</v>
      </c>
      <c r="FP24" s="98" t="n">
        <v>5.19167877344184E-006</v>
      </c>
      <c r="FQ24" s="98" t="n">
        <v>5.08453899084049E-006</v>
      </c>
    </row>
    <row r="25" customFormat="false" ht="15" hidden="false" customHeight="true" outlineLevel="0" collapsed="false">
      <c r="A25" s="97" t="n">
        <v>23</v>
      </c>
      <c r="B25" s="98" t="n">
        <v>0.000176038525369737</v>
      </c>
      <c r="C25" s="98" t="n">
        <v>0.000172481486014009</v>
      </c>
      <c r="D25" s="98" t="n">
        <v>0.000168996118571352</v>
      </c>
      <c r="E25" s="98" t="n">
        <v>0.000165580994276438</v>
      </c>
      <c r="F25" s="98" t="n">
        <v>0.000162234711662768</v>
      </c>
      <c r="G25" s="98" t="n">
        <v>0.000158955896134017</v>
      </c>
      <c r="H25" s="98" t="n">
        <v>0.000155743199533931</v>
      </c>
      <c r="I25" s="98" t="n">
        <v>0.000152595299715452</v>
      </c>
      <c r="J25" s="98" t="n">
        <v>0.000149510900112393</v>
      </c>
      <c r="K25" s="98" t="n">
        <v>0.000146488729310002</v>
      </c>
      <c r="L25" s="98" t="n">
        <v>0.000143527540619637</v>
      </c>
      <c r="M25" s="98" t="n">
        <v>0.000140626111653885</v>
      </c>
      <c r="N25" s="98" t="n">
        <v>0.000137783243905454</v>
      </c>
      <c r="O25" s="98" t="n">
        <v>0.000134997762329281</v>
      </c>
      <c r="P25" s="98" t="n">
        <v>0.000132268514926759</v>
      </c>
      <c r="Q25" s="98" t="n">
        <v>0.000129594372336062</v>
      </c>
      <c r="R25" s="98" t="n">
        <v>0.000126974227423915</v>
      </c>
      <c r="S25" s="98" t="n">
        <v>0.000124406994884141</v>
      </c>
      <c r="T25" s="98" t="n">
        <v>0.000121891610838865</v>
      </c>
      <c r="U25" s="98" t="n">
        <v>0.000119427032445385</v>
      </c>
      <c r="V25" s="98" t="n">
        <v>0.000117012237507708</v>
      </c>
      <c r="W25" s="98" t="n">
        <v>0.000114646224093185</v>
      </c>
      <c r="X25" s="98" t="n">
        <v>0.000112328010153928</v>
      </c>
      <c r="Y25" s="98" t="n">
        <v>0.000110056633153888</v>
      </c>
      <c r="Z25" s="98" t="n">
        <v>0.000107831149701143</v>
      </c>
      <c r="AA25" s="98" t="n">
        <v>0.000105650635185306</v>
      </c>
      <c r="AB25" s="98" t="n">
        <v>0.000103514183420583</v>
      </c>
      <c r="AC25" s="98" t="n">
        <v>0.000101420906294503</v>
      </c>
      <c r="AD25" s="98" t="n">
        <v>9.93699334214115E-005</v>
      </c>
      <c r="AE25" s="98" t="n">
        <v>9.73604118023053E-005</v>
      </c>
      <c r="AF25" s="98" t="n">
        <v>9.53915054898724E-005</v>
      </c>
      <c r="AG25" s="98" t="n">
        <v>9.34623952585367E-005</v>
      </c>
      <c r="AH25" s="98" t="n">
        <v>9.1572278280827E-005</v>
      </c>
      <c r="AI25" s="98" t="n">
        <v>8.97203678085212E-005</v>
      </c>
      <c r="AJ25" s="98" t="n">
        <v>8.79058928598964E-005</v>
      </c>
      <c r="AK25" s="98" t="n">
        <v>8.61280979115309E-005</v>
      </c>
      <c r="AL25" s="98" t="n">
        <v>8.43862425963238E-005</v>
      </c>
      <c r="AM25" s="98" t="n">
        <v>8.26796014062881E-005</v>
      </c>
      <c r="AN25" s="98" t="n">
        <v>8.1007463400784E-005</v>
      </c>
      <c r="AO25" s="98" t="n">
        <v>7.93691319199708E-005</v>
      </c>
      <c r="AP25" s="98" t="n">
        <v>7.77639243036976E-005</v>
      </c>
      <c r="AQ25" s="98" t="n">
        <v>7.61911716150587E-005</v>
      </c>
      <c r="AR25" s="98" t="n">
        <v>7.46502183692765E-005</v>
      </c>
      <c r="AS25" s="98" t="n">
        <v>7.31404222673593E-005</v>
      </c>
      <c r="AT25" s="98" t="n">
        <v>7.16611539351986E-005</v>
      </c>
      <c r="AU25" s="98" t="n">
        <v>7.02117966668858E-005</v>
      </c>
      <c r="AV25" s="98" t="n">
        <v>6.87917461733578E-005</v>
      </c>
      <c r="AW25" s="98" t="n">
        <v>6.7400410335372E-005</v>
      </c>
      <c r="AX25" s="98" t="n">
        <v>6.6037208961589E-005</v>
      </c>
      <c r="AY25" s="98" t="n">
        <v>6.47015735504297E-005</v>
      </c>
      <c r="AZ25" s="98" t="n">
        <v>6.33929470577055E-005</v>
      </c>
      <c r="BA25" s="98" t="n">
        <v>6.21107836675794E-005</v>
      </c>
      <c r="BB25" s="98" t="n">
        <v>6.0854548568634E-005</v>
      </c>
      <c r="BC25" s="98" t="n">
        <v>5.96237177337144E-005</v>
      </c>
      <c r="BD25" s="98" t="n">
        <v>5.84177777043227E-005</v>
      </c>
      <c r="BE25" s="98" t="n">
        <v>5.72362253792313E-005</v>
      </c>
      <c r="BF25" s="98" t="n">
        <v>5.60785678070941E-005</v>
      </c>
      <c r="BG25" s="98" t="n">
        <v>5.49443219830526E-005</v>
      </c>
      <c r="BH25" s="98" t="n">
        <v>5.38330146494515E-005</v>
      </c>
      <c r="BI25" s="98" t="n">
        <v>5.27441821001062E-005</v>
      </c>
      <c r="BJ25" s="98" t="n">
        <v>5.16773699889006E-005</v>
      </c>
      <c r="BK25" s="98" t="n">
        <v>5.06321331420478E-005</v>
      </c>
      <c r="BL25" s="98" t="n">
        <v>4.96080353733497E-005</v>
      </c>
      <c r="BM25" s="98" t="n">
        <v>4.86046493040071E-005</v>
      </c>
      <c r="BN25" s="98" t="n">
        <v>4.76215561855398E-005</v>
      </c>
      <c r="BO25" s="98" t="n">
        <v>4.66583457264802E-005</v>
      </c>
      <c r="BP25" s="98" t="n">
        <v>4.57146159217325E-005</v>
      </c>
      <c r="BQ25" s="98" t="n">
        <v>4.47899728863721E-005</v>
      </c>
      <c r="BR25" s="98" t="n">
        <v>4.38840306919985E-005</v>
      </c>
      <c r="BS25" s="98" t="n">
        <v>4.29964112066417E-005</v>
      </c>
      <c r="BT25" s="98" t="n">
        <v>4.21267439376649E-005</v>
      </c>
      <c r="BU25" s="98" t="n">
        <v>4.12746658779994E-005</v>
      </c>
      <c r="BV25" s="98" t="n">
        <v>4.04398213553758E-005</v>
      </c>
      <c r="BW25" s="98" t="n">
        <v>3.96218618845534E-005</v>
      </c>
      <c r="BX25" s="98" t="n">
        <v>3.88204460221031E-005</v>
      </c>
      <c r="BY25" s="98" t="n">
        <v>3.8035239224965E-005</v>
      </c>
      <c r="BZ25" s="98" t="n">
        <v>3.72659137110043E-005</v>
      </c>
      <c r="CA25" s="98" t="n">
        <v>3.6512148322787E-005</v>
      </c>
      <c r="CB25" s="98" t="n">
        <v>3.57736283940202E-005</v>
      </c>
      <c r="CC25" s="98" t="n">
        <v>3.50500456183234E-005</v>
      </c>
      <c r="CD25" s="98" t="n">
        <v>3.4341097921331E-005</v>
      </c>
      <c r="CE25" s="98" t="n">
        <v>3.36464893345712E-005</v>
      </c>
      <c r="CF25" s="98" t="n">
        <v>3.29659298724527E-005</v>
      </c>
      <c r="CG25" s="98" t="n">
        <v>3.22991354115843E-005</v>
      </c>
      <c r="CH25" s="98" t="n">
        <v>3.1645827572091E-005</v>
      </c>
      <c r="CI25" s="98" t="n">
        <v>3.10057336020408E-005</v>
      </c>
      <c r="CJ25" s="98" t="n">
        <v>3.03785862636463E-005</v>
      </c>
      <c r="CK25" s="98" t="n">
        <v>2.97641237219093E-005</v>
      </c>
      <c r="CL25" s="98" t="n">
        <v>2.91620894357081E-005</v>
      </c>
      <c r="CM25" s="98" t="n">
        <v>2.85722320505499E-005</v>
      </c>
      <c r="CN25" s="98" t="n">
        <v>2.79943052939879E-005</v>
      </c>
      <c r="CO25" s="98" t="n">
        <v>2.74280678731476E-005</v>
      </c>
      <c r="CP25" s="98" t="n">
        <v>2.68732833738072E-005</v>
      </c>
      <c r="CQ25" s="98" t="n">
        <v>2.63297201620327E-005</v>
      </c>
      <c r="CR25" s="98" t="n">
        <v>2.57971512878097E-005</v>
      </c>
      <c r="CS25" s="98" t="n">
        <v>2.52753543896755E-005</v>
      </c>
      <c r="CT25" s="98" t="n">
        <v>2.47641116030151E-005</v>
      </c>
      <c r="CU25" s="98" t="n">
        <v>2.42632094683559E-005</v>
      </c>
      <c r="CV25" s="98" t="n">
        <v>2.37724388428839E-005</v>
      </c>
      <c r="CW25" s="98" t="n">
        <v>2.32915948127355E-005</v>
      </c>
      <c r="CX25" s="98" t="n">
        <v>2.28204766081763E-005</v>
      </c>
      <c r="CY25" s="98" t="n">
        <v>2.23588875190028E-005</v>
      </c>
      <c r="CZ25" s="98" t="n">
        <v>2.19066348133845E-005</v>
      </c>
      <c r="DA25" s="98" t="n">
        <v>2.14635296568178E-005</v>
      </c>
      <c r="DB25" s="98" t="n">
        <v>2.10293870336331E-005</v>
      </c>
      <c r="DC25" s="98" t="n">
        <v>2.06040256696127E-005</v>
      </c>
      <c r="DD25" s="98" t="n">
        <v>2.01872679566062E-005</v>
      </c>
      <c r="DE25" s="98" t="n">
        <v>1.97789398782566E-005</v>
      </c>
      <c r="DF25" s="98" t="n">
        <v>1.93788709375031E-005</v>
      </c>
      <c r="DG25" s="98" t="n">
        <v>1.89868940851934E-005</v>
      </c>
      <c r="DH25" s="98" t="n">
        <v>1.86028456506948E-005</v>
      </c>
      <c r="DI25" s="98" t="n">
        <v>1.82265652732827E-005</v>
      </c>
      <c r="DJ25" s="98" t="n">
        <v>1.78578958355269E-005</v>
      </c>
      <c r="DK25" s="98" t="n">
        <v>1.74966833975665E-005</v>
      </c>
      <c r="DL25" s="98" t="n">
        <v>1.71427771328281E-005</v>
      </c>
      <c r="DM25" s="98" t="n">
        <v>1.6796029265187E-005</v>
      </c>
      <c r="DN25" s="98" t="n">
        <v>1.64562950070168E-005</v>
      </c>
      <c r="DO25" s="98" t="n">
        <v>1.61234324993487E-005</v>
      </c>
      <c r="DP25" s="98" t="n">
        <v>1.57973027518077E-005</v>
      </c>
      <c r="DQ25" s="98" t="n">
        <v>1.54777695855479E-005</v>
      </c>
      <c r="DR25" s="98" t="n">
        <v>1.51646995755206E-005</v>
      </c>
      <c r="DS25" s="98" t="n">
        <v>1.4857961995518E-005</v>
      </c>
      <c r="DT25" s="98" t="n">
        <v>1.45574287632178E-005</v>
      </c>
      <c r="DU25" s="98" t="n">
        <v>1.42629743865586E-005</v>
      </c>
      <c r="DV25" s="98" t="n">
        <v>1.39744759118932E-005</v>
      </c>
      <c r="DW25" s="98" t="n">
        <v>1.36918128721408E-005</v>
      </c>
      <c r="DX25" s="98" t="n">
        <v>1.34148672369383E-005</v>
      </c>
      <c r="DY25" s="98" t="n">
        <v>1.31435233629018E-005</v>
      </c>
      <c r="DZ25" s="98" t="n">
        <v>1.28776679456655E-005</v>
      </c>
      <c r="EA25" s="98" t="n">
        <v>1.26171899726968E-005</v>
      </c>
      <c r="EB25" s="98" t="n">
        <v>1.23619806764452E-005</v>
      </c>
      <c r="EC25" s="98" t="n">
        <v>1.21119334893782E-005</v>
      </c>
      <c r="ED25" s="98" t="n">
        <v>1.18669439996832E-005</v>
      </c>
      <c r="EE25" s="98" t="n">
        <v>1.16269099069699E-005</v>
      </c>
      <c r="EF25" s="98" t="n">
        <v>1.13917309799705E-005</v>
      </c>
      <c r="EG25" s="98" t="n">
        <v>1.11613090149065E-005</v>
      </c>
      <c r="EH25" s="98" t="n">
        <v>1.09355477941886E-005</v>
      </c>
      <c r="EI25" s="98" t="n">
        <v>1.07143530462261E-005</v>
      </c>
      <c r="EJ25" s="98" t="n">
        <v>1.04976324062367E-005</v>
      </c>
      <c r="EK25" s="98" t="n">
        <v>1.02852953777211E-005</v>
      </c>
      <c r="EL25" s="98" t="n">
        <v>1.00772532942717E-005</v>
      </c>
      <c r="EM25" s="98" t="n">
        <v>9.87341928315733E-006</v>
      </c>
      <c r="EN25" s="98" t="n">
        <v>9.67370822868574E-006</v>
      </c>
      <c r="EO25" s="98" t="n">
        <v>9.47803673656544E-006</v>
      </c>
      <c r="EP25" s="98" t="n">
        <v>9.28632309948885E-006</v>
      </c>
      <c r="EQ25" s="98" t="n">
        <v>9.09848726260432E-006</v>
      </c>
      <c r="ER25" s="98" t="n">
        <v>8.91445079032049E-006</v>
      </c>
      <c r="ES25" s="98" t="n">
        <v>8.73413683355473E-006</v>
      </c>
      <c r="ET25" s="98" t="n">
        <v>8.5574700975366E-006</v>
      </c>
      <c r="EU25" s="98" t="n">
        <v>8.38437681049964E-006</v>
      </c>
      <c r="EV25" s="98" t="n">
        <v>8.21478469270609E-006</v>
      </c>
      <c r="EW25" s="98" t="n">
        <v>8.04862292658193E-006</v>
      </c>
      <c r="EX25" s="98" t="n">
        <v>7.88582212674083E-006</v>
      </c>
      <c r="EY25" s="98" t="n">
        <v>7.72631431134041E-006</v>
      </c>
      <c r="EZ25" s="98" t="n">
        <v>7.57003287343849E-006</v>
      </c>
      <c r="FA25" s="98" t="n">
        <v>7.41691255345955E-006</v>
      </c>
      <c r="FB25" s="98" t="n">
        <v>7.2668894116612E-006</v>
      </c>
      <c r="FC25" s="98" t="n">
        <v>7.11990080171088E-006</v>
      </c>
      <c r="FD25" s="98" t="n">
        <v>6.97588534437355E-006</v>
      </c>
      <c r="FE25" s="98" t="n">
        <v>6.83478290186557E-006</v>
      </c>
      <c r="FF25" s="98" t="n">
        <v>6.69653455276364E-006</v>
      </c>
      <c r="FG25" s="98" t="n">
        <v>6.5610825674689E-006</v>
      </c>
      <c r="FH25" s="98" t="n">
        <v>6.42837038411503E-006</v>
      </c>
      <c r="FI25" s="98" t="n">
        <v>6.29834258469852E-006</v>
      </c>
      <c r="FJ25" s="98" t="n">
        <v>6.17094487231906E-006</v>
      </c>
      <c r="FK25" s="98" t="n">
        <v>6.04612404841998E-006</v>
      </c>
      <c r="FL25" s="98" t="n">
        <v>5.92382799002866E-006</v>
      </c>
      <c r="FM25" s="98" t="n">
        <v>5.80400562888439E-006</v>
      </c>
      <c r="FN25" s="98" t="n">
        <v>5.68660692967793E-006</v>
      </c>
      <c r="FO25" s="98" t="n">
        <v>5.57158286873527E-006</v>
      </c>
      <c r="FP25" s="98" t="n">
        <v>5.45888541436668E-006</v>
      </c>
      <c r="FQ25" s="98" t="n">
        <v>5.34846750632756E-006</v>
      </c>
    </row>
    <row r="26" customFormat="false" ht="15" hidden="false" customHeight="true" outlineLevel="0" collapsed="false">
      <c r="A26" s="97" t="n">
        <v>24</v>
      </c>
      <c r="B26" s="98" t="n">
        <v>0.000170300676304525</v>
      </c>
      <c r="C26" s="98" t="n">
        <v>0.000166869102014911</v>
      </c>
      <c r="D26" s="98" t="n">
        <v>0.000163503908194196</v>
      </c>
      <c r="E26" s="98" t="n">
        <v>0.000160204026538158</v>
      </c>
      <c r="F26" s="98" t="n">
        <v>0.000156968388471235</v>
      </c>
      <c r="G26" s="98" t="n">
        <v>0.000153795926836509</v>
      </c>
      <c r="H26" s="98" t="n">
        <v>0.000150685577423038</v>
      </c>
      <c r="I26" s="98" t="n">
        <v>0.000147636280346197</v>
      </c>
      <c r="J26" s="98" t="n">
        <v>0.000144646981289687</v>
      </c>
      <c r="K26" s="98" t="n">
        <v>0.000141716632622191</v>
      </c>
      <c r="L26" s="98" t="n">
        <v>0.000138844194397469</v>
      </c>
      <c r="M26" s="98" t="n">
        <v>0.000136028635248753</v>
      </c>
      <c r="N26" s="98" t="n">
        <v>0.000133268933183661</v>
      </c>
      <c r="O26" s="98" t="n">
        <v>0.000130564076290085</v>
      </c>
      <c r="P26" s="98" t="n">
        <v>0.000127913063359131</v>
      </c>
      <c r="Q26" s="98" t="n">
        <v>0.000125314904431906</v>
      </c>
      <c r="R26" s="98" t="n">
        <v>0.000122768621276692</v>
      </c>
      <c r="S26" s="98" t="n">
        <v>0.00012027324780306</v>
      </c>
      <c r="T26" s="98" t="n">
        <v>0.000117827830416695</v>
      </c>
      <c r="U26" s="98" t="n">
        <v>0.000115431428321156</v>
      </c>
      <c r="V26" s="98" t="n">
        <v>0.000113083113771229</v>
      </c>
      <c r="W26" s="98" t="n">
        <v>0.000110781972281204</v>
      </c>
      <c r="X26" s="98" t="n">
        <v>0.000108527102792744</v>
      </c>
      <c r="Y26" s="98" t="n">
        <v>0.000106317617805107</v>
      </c>
      <c r="Z26" s="98" t="n">
        <v>0.000104152643472966</v>
      </c>
      <c r="AA26" s="98" t="n">
        <v>0.00010203131967168</v>
      </c>
      <c r="AB26" s="98" t="n">
        <v>9.99528000364958E-005</v>
      </c>
      <c r="AC26" s="98" t="n">
        <v>9.79162519751942E-005</v>
      </c>
      <c r="AD26" s="98" t="n">
        <v>9.59208566581049E-005</v>
      </c>
      <c r="AE26" s="98" t="n">
        <v>9.39658089883499E-005</v>
      </c>
      <c r="AF26" s="98" t="n">
        <v>9.20503175518839E-005</v>
      </c>
      <c r="AG26" s="98" t="n">
        <v>9.01736045517687E-005</v>
      </c>
      <c r="AH26" s="98" t="n">
        <v>8.83349057275717E-005</v>
      </c>
      <c r="AI26" s="98" t="n">
        <v>8.65334702598863E-005</v>
      </c>
      <c r="AJ26" s="98" t="n">
        <v>8.47685606645277E-005</v>
      </c>
      <c r="AK26" s="98" t="n">
        <v>8.30394526744049E-005</v>
      </c>
      <c r="AL26" s="98" t="n">
        <v>8.13454351127341E-005</v>
      </c>
      <c r="AM26" s="98" t="n">
        <v>7.96858097575903E-005</v>
      </c>
      <c r="AN26" s="98" t="n">
        <v>7.80598911992447E-005</v>
      </c>
      <c r="AO26" s="98" t="n">
        <v>7.6467006690395E-005</v>
      </c>
      <c r="AP26" s="98" t="n">
        <v>7.49064959915113E-005</v>
      </c>
      <c r="AQ26" s="98" t="n">
        <v>7.33777112107426E-005</v>
      </c>
      <c r="AR26" s="98" t="n">
        <v>7.18800166403799E-005</v>
      </c>
      <c r="AS26" s="98" t="n">
        <v>7.04127885891026E-005</v>
      </c>
      <c r="AT26" s="98" t="n">
        <v>6.89754152116695E-005</v>
      </c>
      <c r="AU26" s="98" t="n">
        <v>6.75672963366125E-005</v>
      </c>
      <c r="AV26" s="98" t="n">
        <v>6.61878432912655E-005</v>
      </c>
      <c r="AW26" s="98" t="n">
        <v>6.4836478726571E-005</v>
      </c>
      <c r="AX26" s="98" t="n">
        <v>6.35126364395555E-005</v>
      </c>
      <c r="AY26" s="98" t="n">
        <v>6.22157611964713E-005</v>
      </c>
      <c r="AZ26" s="98" t="n">
        <v>6.09453085549383E-005</v>
      </c>
      <c r="BA26" s="98" t="n">
        <v>5.97007446860864E-005</v>
      </c>
      <c r="BB26" s="98" t="n">
        <v>5.84815461973642E-005</v>
      </c>
      <c r="BC26" s="98" t="n">
        <v>5.72871999560132E-005</v>
      </c>
      <c r="BD26" s="98" t="n">
        <v>5.61172029126533E-005</v>
      </c>
      <c r="BE26" s="98" t="n">
        <v>5.49710619266453E-005</v>
      </c>
      <c r="BF26" s="98" t="n">
        <v>5.38482935921181E-005</v>
      </c>
      <c r="BG26" s="98" t="n">
        <v>5.27484240656628E-005</v>
      </c>
      <c r="BH26" s="98" t="n">
        <v>5.16709888951361E-005</v>
      </c>
      <c r="BI26" s="98" t="n">
        <v>5.0615532850351E-005</v>
      </c>
      <c r="BJ26" s="98" t="n">
        <v>4.95816097555446E-005</v>
      </c>
      <c r="BK26" s="98" t="n">
        <v>4.85687823231773E-005</v>
      </c>
      <c r="BL26" s="98" t="n">
        <v>4.75766219907303E-005</v>
      </c>
      <c r="BM26" s="98" t="n">
        <v>4.66047087576138E-005</v>
      </c>
      <c r="BN26" s="98" t="n">
        <v>4.56526310264049E-005</v>
      </c>
      <c r="BO26" s="98" t="n">
        <v>4.47199854444191E-005</v>
      </c>
      <c r="BP26" s="98" t="n">
        <v>4.38063767480568E-005</v>
      </c>
      <c r="BQ26" s="98" t="n">
        <v>4.29114176094814E-005</v>
      </c>
      <c r="BR26" s="98" t="n">
        <v>4.20347284855183E-005</v>
      </c>
      <c r="BS26" s="98" t="n">
        <v>4.11759374684406E-005</v>
      </c>
      <c r="BT26" s="98" t="n">
        <v>4.03346801389759E-005</v>
      </c>
      <c r="BU26" s="98" t="n">
        <v>3.9510599422754E-005</v>
      </c>
      <c r="BV26" s="98" t="n">
        <v>3.87033454469776E-005</v>
      </c>
      <c r="BW26" s="98" t="n">
        <v>3.7912575401422E-005</v>
      </c>
      <c r="BX26" s="98" t="n">
        <v>3.71379534007676E-005</v>
      </c>
      <c r="BY26" s="98" t="n">
        <v>3.63791503484867E-005</v>
      </c>
      <c r="BZ26" s="98" t="n">
        <v>3.56358438052817E-005</v>
      </c>
      <c r="CA26" s="98" t="n">
        <v>3.4907717856747E-005</v>
      </c>
      <c r="CB26" s="98" t="n">
        <v>3.41944629863589E-005</v>
      </c>
      <c r="CC26" s="98" t="n">
        <v>3.34957759482446E-005</v>
      </c>
      <c r="CD26" s="98" t="n">
        <v>3.28113596436142E-005</v>
      </c>
      <c r="CE26" s="98" t="n">
        <v>3.21409229989689E-005</v>
      </c>
      <c r="CF26" s="98" t="n">
        <v>3.14841808464195E-005</v>
      </c>
      <c r="CG26" s="98" t="n">
        <v>3.08408538065574E-005</v>
      </c>
      <c r="CH26" s="98" t="n">
        <v>3.02106681725478E-005</v>
      </c>
      <c r="CI26" s="98" t="n">
        <v>2.95933557977746E-005</v>
      </c>
      <c r="CJ26" s="98" t="n">
        <v>2.89886539843742E-005</v>
      </c>
      <c r="CK26" s="98" t="n">
        <v>2.839630537399E-005</v>
      </c>
      <c r="CL26" s="98" t="n">
        <v>2.78160578415232E-005</v>
      </c>
      <c r="CM26" s="98" t="n">
        <v>2.72476643898845E-005</v>
      </c>
      <c r="CN26" s="98" t="n">
        <v>2.66908830466317E-005</v>
      </c>
      <c r="CO26" s="98" t="n">
        <v>2.61454767638281E-005</v>
      </c>
      <c r="CP26" s="98" t="n">
        <v>2.56112133183439E-005</v>
      </c>
      <c r="CQ26" s="98" t="n">
        <v>2.50878652151565E-005</v>
      </c>
      <c r="CR26" s="98" t="n">
        <v>2.45752095917595E-005</v>
      </c>
      <c r="CS26" s="98" t="n">
        <v>2.40730281249046E-005</v>
      </c>
      <c r="CT26" s="98" t="n">
        <v>2.3581106939008E-005</v>
      </c>
      <c r="CU26" s="98" t="n">
        <v>2.30992365162219E-005</v>
      </c>
      <c r="CV26" s="98" t="n">
        <v>2.26272116085058E-005</v>
      </c>
      <c r="CW26" s="98" t="n">
        <v>2.21648311511391E-005</v>
      </c>
      <c r="CX26" s="98" t="n">
        <v>2.17118981783449E-005</v>
      </c>
      <c r="CY26" s="98" t="n">
        <v>2.12682197396896E-005</v>
      </c>
      <c r="CZ26" s="98" t="n">
        <v>2.08336068194814E-005</v>
      </c>
      <c r="DA26" s="98" t="n">
        <v>2.04078742566116E-005</v>
      </c>
      <c r="DB26" s="98" t="n">
        <v>1.99908406662841E-005</v>
      </c>
      <c r="DC26" s="98" t="n">
        <v>1.95823283639651E-005</v>
      </c>
      <c r="DD26" s="98" t="n">
        <v>1.9182163289444E-005</v>
      </c>
      <c r="DE26" s="98" t="n">
        <v>1.87901749340025E-005</v>
      </c>
      <c r="DF26" s="98" t="n">
        <v>1.84061962679172E-005</v>
      </c>
      <c r="DG26" s="98" t="n">
        <v>1.80300636698494E-005</v>
      </c>
      <c r="DH26" s="98" t="n">
        <v>1.76616168575672E-005</v>
      </c>
      <c r="DI26" s="98" t="n">
        <v>1.73006988201108E-005</v>
      </c>
      <c r="DJ26" s="98" t="n">
        <v>1.69471557509571E-005</v>
      </c>
      <c r="DK26" s="98" t="n">
        <v>1.66008369834048E-005</v>
      </c>
      <c r="DL26" s="98" t="n">
        <v>1.62615949261813E-005</v>
      </c>
      <c r="DM26" s="98" t="n">
        <v>1.59292850010484E-005</v>
      </c>
      <c r="DN26" s="98" t="n">
        <v>1.56037655814068E-005</v>
      </c>
      <c r="DO26" s="98" t="n">
        <v>1.52848979324549E-005</v>
      </c>
      <c r="DP26" s="98" t="n">
        <v>1.49725461517924E-005</v>
      </c>
      <c r="DQ26" s="98" t="n">
        <v>1.46665771120214E-005</v>
      </c>
      <c r="DR26" s="98" t="n">
        <v>1.43668604043468E-005</v>
      </c>
      <c r="DS26" s="98" t="n">
        <v>1.40732682829547E-005</v>
      </c>
      <c r="DT26" s="98" t="n">
        <v>1.37856756107224E-005</v>
      </c>
      <c r="DU26" s="98" t="n">
        <v>1.35039598062603E-005</v>
      </c>
      <c r="DV26" s="98" t="n">
        <v>1.32280007915098E-005</v>
      </c>
      <c r="DW26" s="98" t="n">
        <v>1.29576809408949E-005</v>
      </c>
      <c r="DX26" s="98" t="n">
        <v>1.26928850313623E-005</v>
      </c>
      <c r="DY26" s="98" t="n">
        <v>1.24335001933096E-005</v>
      </c>
      <c r="DZ26" s="98" t="n">
        <v>1.21794158625121E-005</v>
      </c>
      <c r="EA26" s="98" t="n">
        <v>1.19305237329392E-005</v>
      </c>
      <c r="EB26" s="98" t="n">
        <v>1.16867177113456E-005</v>
      </c>
      <c r="EC26" s="98" t="n">
        <v>1.14478938711971E-005</v>
      </c>
      <c r="ED26" s="98" t="n">
        <v>1.12139504092612E-005</v>
      </c>
      <c r="EE26" s="98" t="n">
        <v>1.09847876019753E-005</v>
      </c>
      <c r="EF26" s="98" t="n">
        <v>1.07603077625917E-005</v>
      </c>
      <c r="EG26" s="98" t="n">
        <v>1.05404152004329E-005</v>
      </c>
      <c r="EH26" s="98" t="n">
        <v>1.03250161794799E-005</v>
      </c>
      <c r="EI26" s="98" t="n">
        <v>1.01140188787374E-005</v>
      </c>
      <c r="EJ26" s="98" t="n">
        <v>9.90733335315408E-006</v>
      </c>
      <c r="EK26" s="98" t="n">
        <v>9.7048714952086E-006</v>
      </c>
      <c r="EL26" s="98" t="n">
        <v>9.50654699749531E-006</v>
      </c>
      <c r="EM26" s="98" t="n">
        <v>9.31227531597578E-006</v>
      </c>
      <c r="EN26" s="98" t="n">
        <v>9.12197363378553E-006</v>
      </c>
      <c r="EO26" s="98" t="n">
        <v>8.93556082626201E-006</v>
      </c>
      <c r="EP26" s="98" t="n">
        <v>8.75295742619464E-006</v>
      </c>
      <c r="EQ26" s="98" t="n">
        <v>8.57408559018502E-006</v>
      </c>
      <c r="ER26" s="98" t="n">
        <v>8.39886906489618E-006</v>
      </c>
      <c r="ES26" s="98" t="n">
        <v>8.22723315552221E-006</v>
      </c>
      <c r="ET26" s="98" t="n">
        <v>8.05910469314775E-006</v>
      </c>
      <c r="EU26" s="98" t="n">
        <v>7.89441200388374E-006</v>
      </c>
      <c r="EV26" s="98" t="n">
        <v>7.73308487844737E-006</v>
      </c>
      <c r="EW26" s="98" t="n">
        <v>7.57505454196394E-006</v>
      </c>
      <c r="EX26" s="98" t="n">
        <v>7.42025362510113E-006</v>
      </c>
      <c r="EY26" s="98" t="n">
        <v>7.26861613487007E-006</v>
      </c>
      <c r="EZ26" s="98" t="n">
        <v>7.12007742664778E-006</v>
      </c>
      <c r="FA26" s="98" t="n">
        <v>6.97457417697667E-006</v>
      </c>
      <c r="FB26" s="98" t="n">
        <v>6.83204435625306E-006</v>
      </c>
      <c r="FC26" s="98" t="n">
        <v>6.69242720219287E-006</v>
      </c>
      <c r="FD26" s="98" t="n">
        <v>6.55566319429646E-006</v>
      </c>
      <c r="FE26" s="98" t="n">
        <v>6.42169402820247E-006</v>
      </c>
      <c r="FF26" s="98" t="n">
        <v>6.29046259081889E-006</v>
      </c>
      <c r="FG26" s="98" t="n">
        <v>6.16191293645318E-006</v>
      </c>
      <c r="FH26" s="98" t="n">
        <v>6.03599026216539E-006</v>
      </c>
      <c r="FI26" s="98" t="n">
        <v>5.91264088523058E-006</v>
      </c>
      <c r="FJ26" s="98" t="n">
        <v>5.79181221971314E-006</v>
      </c>
      <c r="FK26" s="98" t="n">
        <v>5.67345275415132E-006</v>
      </c>
      <c r="FL26" s="98" t="n">
        <v>5.55751202990784E-006</v>
      </c>
      <c r="FM26" s="98" t="n">
        <v>5.44394061918752E-006</v>
      </c>
      <c r="FN26" s="98" t="n">
        <v>5.33269010460913E-006</v>
      </c>
      <c r="FO26" s="98" t="n">
        <v>5.22371305766711E-006</v>
      </c>
      <c r="FP26" s="98" t="n">
        <v>5.11696301941367E-006</v>
      </c>
      <c r="FQ26" s="98" t="n">
        <v>5.01239448014168E-006</v>
      </c>
    </row>
    <row r="27" customFormat="false" ht="15" hidden="false" customHeight="true" outlineLevel="0" collapsed="false">
      <c r="A27" s="97" t="n">
        <v>25</v>
      </c>
      <c r="B27" s="98" t="n">
        <v>0.000191662969934336</v>
      </c>
      <c r="C27" s="98" t="n">
        <v>0.000187877753308197</v>
      </c>
      <c r="D27" s="98" t="n">
        <v>0.000184163845225793</v>
      </c>
      <c r="E27" s="98" t="n">
        <v>0.000180520170279586</v>
      </c>
      <c r="F27" s="98" t="n">
        <v>0.000176945647538118</v>
      </c>
      <c r="G27" s="98" t="n">
        <v>0.000173439192707736</v>
      </c>
      <c r="H27" s="98" t="n">
        <v>0.00016999972009879</v>
      </c>
      <c r="I27" s="98" t="n">
        <v>0.000166626144409432</v>
      </c>
      <c r="J27" s="98" t="n">
        <v>0.000163317382342543</v>
      </c>
      <c r="K27" s="98" t="n">
        <v>0.00016007235406823</v>
      </c>
      <c r="L27" s="98" t="n">
        <v>0.000156889984543329</v>
      </c>
      <c r="M27" s="98" t="n">
        <v>0.00015376920470056</v>
      </c>
      <c r="N27" s="98" t="n">
        <v>0.000150708952516787</v>
      </c>
      <c r="O27" s="98" t="n">
        <v>0.000147708173969363</v>
      </c>
      <c r="P27" s="98" t="n">
        <v>0.000144765823890891</v>
      </c>
      <c r="Q27" s="98" t="n">
        <v>0.000141880866730504</v>
      </c>
      <c r="R27" s="98" t="n">
        <v>0.000139052277227103</v>
      </c>
      <c r="S27" s="98" t="n">
        <v>0.000136279041004994</v>
      </c>
      <c r="T27" s="98" t="n">
        <v>0.000133560155096024</v>
      </c>
      <c r="U27" s="98" t="n">
        <v>0.000130894628394329</v>
      </c>
      <c r="V27" s="98" t="n">
        <v>0.000128281482051129</v>
      </c>
      <c r="W27" s="98" t="n">
        <v>0.000125719749812681</v>
      </c>
      <c r="X27" s="98" t="n">
        <v>0.000123208478306824</v>
      </c>
      <c r="Y27" s="98" t="n">
        <v>0.00012074672728335</v>
      </c>
      <c r="Z27" s="98" t="n">
        <v>0.000118333569810836</v>
      </c>
      <c r="AA27" s="98" t="n">
        <v>0.000115968092434859</v>
      </c>
      <c r="AB27" s="98" t="n">
        <v>0.000113649395299897</v>
      </c>
      <c r="AC27" s="98" t="n">
        <v>0.000111376592239809</v>
      </c>
      <c r="AD27" s="98" t="n">
        <v>0.000109148810837678</v>
      </c>
      <c r="AE27" s="98" t="n">
        <v>0.000106965192459674</v>
      </c>
      <c r="AF27" s="98" t="n">
        <v>0.000104824892263822</v>
      </c>
      <c r="AG27" s="98" t="n">
        <v>0.000102727079187348</v>
      </c>
      <c r="AH27" s="98" t="n">
        <v>0.000100670935913705</v>
      </c>
      <c r="AI27" s="98" t="n">
        <v>9.86556588219445E-005</v>
      </c>
      <c r="AJ27" s="98" t="n">
        <v>9.66804579191072E-005</v>
      </c>
      <c r="AK27" s="98" t="n">
        <v>9.47445567589522E-005</v>
      </c>
      <c r="AL27" s="98" t="n">
        <v>9.28471923471452E-005</v>
      </c>
      <c r="AM27" s="98" t="n">
        <v>9.09876150348987E-005</v>
      </c>
      <c r="AN27" s="98" t="n">
        <v>8.91650884017325E-005</v>
      </c>
      <c r="AO27" s="98" t="n">
        <v>8.73788891300187E-005</v>
      </c>
      <c r="AP27" s="98" t="n">
        <v>8.56283068702002E-005</v>
      </c>
      <c r="AQ27" s="98" t="n">
        <v>8.39126440995708E-005</v>
      </c>
      <c r="AR27" s="98" t="n">
        <v>8.22312159745042E-005</v>
      </c>
      <c r="AS27" s="98" t="n">
        <v>8.05833501773545E-005</v>
      </c>
      <c r="AT27" s="98" t="n">
        <v>7.89683867585822E-005</v>
      </c>
      <c r="AU27" s="98" t="n">
        <v>7.73856779745508E-005</v>
      </c>
      <c r="AV27" s="98" t="n">
        <v>7.58345881229916E-005</v>
      </c>
      <c r="AW27" s="98" t="n">
        <v>7.4314493373806E-005</v>
      </c>
      <c r="AX27" s="98" t="n">
        <v>7.28247815996452E-005</v>
      </c>
      <c r="AY27" s="98" t="n">
        <v>7.13648522034927E-005</v>
      </c>
      <c r="AZ27" s="98" t="n">
        <v>6.9934115944803E-005</v>
      </c>
      <c r="BA27" s="98" t="n">
        <v>6.85319947655305E-005</v>
      </c>
      <c r="BB27" s="98" t="n">
        <v>6.71579216146023E-005</v>
      </c>
      <c r="BC27" s="98" t="n">
        <v>6.58113402727256E-005</v>
      </c>
      <c r="BD27" s="98" t="n">
        <v>6.44917051773053E-005</v>
      </c>
      <c r="BE27" s="98" t="n">
        <v>6.31984812465847E-005</v>
      </c>
      <c r="BF27" s="98" t="n">
        <v>6.19311437061176E-005</v>
      </c>
      <c r="BG27" s="98" t="n">
        <v>6.06891779143526E-005</v>
      </c>
      <c r="BH27" s="98" t="n">
        <v>5.94720791898817E-005</v>
      </c>
      <c r="BI27" s="98" t="n">
        <v>5.82793526399117E-005</v>
      </c>
      <c r="BJ27" s="98" t="n">
        <v>5.71105129896221E-005</v>
      </c>
      <c r="BK27" s="98" t="n">
        <v>5.59650844131898E-005</v>
      </c>
      <c r="BL27" s="98" t="n">
        <v>5.48426003667002E-005</v>
      </c>
      <c r="BM27" s="98" t="n">
        <v>5.37426034218358E-005</v>
      </c>
      <c r="BN27" s="98" t="n">
        <v>5.26646451018964E-005</v>
      </c>
      <c r="BO27" s="98" t="n">
        <v>5.16082857198175E-005</v>
      </c>
      <c r="BP27" s="98" t="n">
        <v>5.0573094217965E-005</v>
      </c>
      <c r="BQ27" s="98" t="n">
        <v>4.95586480093735E-005</v>
      </c>
      <c r="BR27" s="98" t="n">
        <v>4.85645328217599E-005</v>
      </c>
      <c r="BS27" s="98" t="n">
        <v>4.75903425435353E-005</v>
      </c>
      <c r="BT27" s="98" t="n">
        <v>4.66356790711497E-005</v>
      </c>
      <c r="BU27" s="98" t="n">
        <v>4.57001521597666E-005</v>
      </c>
      <c r="BV27" s="98" t="n">
        <v>4.47833792751595E-005</v>
      </c>
      <c r="BW27" s="98" t="n">
        <v>4.38849854483836E-005</v>
      </c>
      <c r="BX27" s="98" t="n">
        <v>4.3004603132113E-005</v>
      </c>
      <c r="BY27" s="98" t="n">
        <v>4.21418720601974E-005</v>
      </c>
      <c r="BZ27" s="98" t="n">
        <v>4.12964391078852E-005</v>
      </c>
      <c r="CA27" s="98" t="n">
        <v>4.0467958156043E-005</v>
      </c>
      <c r="CB27" s="98" t="n">
        <v>3.96560899561527E-005</v>
      </c>
      <c r="CC27" s="98" t="n">
        <v>3.88605019985278E-005</v>
      </c>
      <c r="CD27" s="98" t="n">
        <v>3.80808683820844E-005</v>
      </c>
      <c r="CE27" s="98" t="n">
        <v>3.73168696866655E-005</v>
      </c>
      <c r="CF27" s="98" t="n">
        <v>3.65681928473638E-005</v>
      </c>
      <c r="CG27" s="98" t="n">
        <v>3.58345310313979E-005</v>
      </c>
      <c r="CH27" s="98" t="n">
        <v>3.51155835166539E-005</v>
      </c>
      <c r="CI27" s="98" t="n">
        <v>3.44110555724475E-005</v>
      </c>
      <c r="CJ27" s="98" t="n">
        <v>3.37206583430616E-005</v>
      </c>
      <c r="CK27" s="98" t="n">
        <v>3.3044108732283E-005</v>
      </c>
      <c r="CL27" s="98" t="n">
        <v>3.23811292909371E-005</v>
      </c>
      <c r="CM27" s="98" t="n">
        <v>3.17314481061981E-005</v>
      </c>
      <c r="CN27" s="98" t="n">
        <v>3.10947986923438E-005</v>
      </c>
      <c r="CO27" s="98" t="n">
        <v>3.04709198848396E-005</v>
      </c>
      <c r="CP27" s="98" t="n">
        <v>2.9859555734868E-005</v>
      </c>
      <c r="CQ27" s="98" t="n">
        <v>2.92604554068543E-005</v>
      </c>
      <c r="CR27" s="98" t="n">
        <v>2.867337307777E-005</v>
      </c>
      <c r="CS27" s="98" t="n">
        <v>2.80980678375453E-005</v>
      </c>
      <c r="CT27" s="98" t="n">
        <v>2.75343035924802E-005</v>
      </c>
      <c r="CU27" s="98" t="n">
        <v>2.69818489698759E-005</v>
      </c>
      <c r="CV27" s="98" t="n">
        <v>2.64404772243321E-005</v>
      </c>
      <c r="CW27" s="98" t="n">
        <v>2.59099661462647E-005</v>
      </c>
      <c r="CX27" s="98" t="n">
        <v>2.53900979717558E-005</v>
      </c>
      <c r="CY27" s="98" t="n">
        <v>2.48806592946238E-005</v>
      </c>
      <c r="CZ27" s="98" t="n">
        <v>2.43814409794929E-005</v>
      </c>
      <c r="DA27" s="98" t="n">
        <v>2.38922380773055E-005</v>
      </c>
      <c r="DB27" s="98" t="n">
        <v>2.34128497420549E-005</v>
      </c>
      <c r="DC27" s="98" t="n">
        <v>2.29430791487406E-005</v>
      </c>
      <c r="DD27" s="98" t="n">
        <v>2.24827334138755E-005</v>
      </c>
      <c r="DE27" s="98" t="n">
        <v>2.20316235168827E-005</v>
      </c>
      <c r="DF27" s="98" t="n">
        <v>2.15895642228237E-005</v>
      </c>
      <c r="DG27" s="98" t="n">
        <v>2.11563740074583E-005</v>
      </c>
      <c r="DH27" s="98" t="n">
        <v>2.0731874982749E-005</v>
      </c>
      <c r="DI27" s="98" t="n">
        <v>2.03158928249181E-005</v>
      </c>
      <c r="DJ27" s="98" t="n">
        <v>1.99082567026165E-005</v>
      </c>
      <c r="DK27" s="98" t="n">
        <v>1.9508799207979E-005</v>
      </c>
      <c r="DL27" s="98" t="n">
        <v>1.911735628779E-005</v>
      </c>
      <c r="DM27" s="98" t="n">
        <v>1.87337671767596E-005</v>
      </c>
      <c r="DN27" s="98" t="n">
        <v>1.8357874331465E-005</v>
      </c>
      <c r="DO27" s="98" t="n">
        <v>1.79895233665128E-005</v>
      </c>
      <c r="DP27" s="98" t="n">
        <v>1.76285629910344E-005</v>
      </c>
      <c r="DQ27" s="98" t="n">
        <v>1.72748449469573E-005</v>
      </c>
      <c r="DR27" s="98" t="n">
        <v>1.6928223948387E-005</v>
      </c>
      <c r="DS27" s="98" t="n">
        <v>1.65885576222102E-005</v>
      </c>
      <c r="DT27" s="98" t="n">
        <v>1.62557064495861E-005</v>
      </c>
      <c r="DU27" s="98" t="n">
        <v>1.59295337093246E-005</v>
      </c>
      <c r="DV27" s="98" t="n">
        <v>1.56099054212655E-005</v>
      </c>
      <c r="DW27" s="98" t="n">
        <v>1.52966902919882E-005</v>
      </c>
      <c r="DX27" s="98" t="n">
        <v>1.4989759660855E-005</v>
      </c>
      <c r="DY27" s="98" t="n">
        <v>1.46889874471645E-005</v>
      </c>
      <c r="DZ27" s="98" t="n">
        <v>1.43942500987482E-005</v>
      </c>
      <c r="EA27" s="98" t="n">
        <v>1.41054265410112E-005</v>
      </c>
      <c r="EB27" s="98" t="n">
        <v>1.38223981277497E-005</v>
      </c>
      <c r="EC27" s="98" t="n">
        <v>1.35450485920785E-005</v>
      </c>
      <c r="ED27" s="98" t="n">
        <v>1.32732639991362E-005</v>
      </c>
      <c r="EE27" s="98" t="n">
        <v>1.30069326992333E-005</v>
      </c>
      <c r="EF27" s="98" t="n">
        <v>1.2745945281778E-005</v>
      </c>
      <c r="EG27" s="98" t="n">
        <v>1.24901945309786E-005</v>
      </c>
      <c r="EH27" s="98" t="n">
        <v>1.22395753814342E-005</v>
      </c>
      <c r="EI27" s="98" t="n">
        <v>1.19939848753914E-005</v>
      </c>
      <c r="EJ27" s="98" t="n">
        <v>1.17533221200006E-005</v>
      </c>
      <c r="EK27" s="98" t="n">
        <v>1.15174882464597E-005</v>
      </c>
      <c r="EL27" s="98" t="n">
        <v>1.12863863690471E-005</v>
      </c>
      <c r="EM27" s="98" t="n">
        <v>1.10599215457086E-005</v>
      </c>
      <c r="EN27" s="98" t="n">
        <v>1.08380007389775E-005</v>
      </c>
      <c r="EO27" s="98" t="n">
        <v>1.062053277745E-005</v>
      </c>
      <c r="EP27" s="98" t="n">
        <v>1.04074283189259E-005</v>
      </c>
      <c r="EQ27" s="98" t="n">
        <v>1.0198599813549E-005</v>
      </c>
      <c r="ER27" s="98" t="n">
        <v>9.99396146750264E-006</v>
      </c>
      <c r="ES27" s="98" t="n">
        <v>9.79342920848225E-006</v>
      </c>
      <c r="ET27" s="98" t="n">
        <v>9.59692065061191E-006</v>
      </c>
      <c r="EU27" s="98" t="n">
        <v>9.4043550606937E-006</v>
      </c>
      <c r="EV27" s="98" t="n">
        <v>9.21565332545615E-006</v>
      </c>
      <c r="EW27" s="98" t="n">
        <v>9.03073791858056E-006</v>
      </c>
      <c r="EX27" s="98" t="n">
        <v>8.8495328692817E-006</v>
      </c>
      <c r="EY27" s="98" t="n">
        <v>8.67196373088852E-006</v>
      </c>
      <c r="EZ27" s="98" t="n">
        <v>8.49795755009097E-006</v>
      </c>
      <c r="FA27" s="98" t="n">
        <v>8.32744283774112E-006</v>
      </c>
      <c r="FB27" s="98" t="n">
        <v>8.16034953832201E-006</v>
      </c>
      <c r="FC27" s="98" t="n">
        <v>7.99660900241417E-006</v>
      </c>
      <c r="FD27" s="98" t="n">
        <v>7.83615395760773E-006</v>
      </c>
      <c r="FE27" s="98" t="n">
        <v>7.67891848119096E-006</v>
      </c>
      <c r="FF27" s="98" t="n">
        <v>7.52483797317183E-006</v>
      </c>
      <c r="FG27" s="98" t="n">
        <v>7.37384912963268E-006</v>
      </c>
      <c r="FH27" s="98" t="n">
        <v>7.22588991675099E-006</v>
      </c>
      <c r="FI27" s="98" t="n">
        <v>7.08089954537527E-006</v>
      </c>
      <c r="FJ27" s="98" t="n">
        <v>6.93881844593403E-006</v>
      </c>
      <c r="FK27" s="98" t="n">
        <v>6.79958824401084E-006</v>
      </c>
      <c r="FL27" s="98" t="n">
        <v>6.6631517365856E-006</v>
      </c>
      <c r="FM27" s="98" t="n">
        <v>6.52945286827578E-006</v>
      </c>
      <c r="FN27" s="98" t="n">
        <v>6.39843670824369E-006</v>
      </c>
      <c r="FO27" s="98" t="n">
        <v>6.27004942799214E-006</v>
      </c>
      <c r="FP27" s="98" t="n">
        <v>6.14423827893784E-006</v>
      </c>
      <c r="FQ27" s="98" t="n">
        <v>6.02095157087312E-006</v>
      </c>
    </row>
    <row r="28" customFormat="false" ht="15" hidden="false" customHeight="true" outlineLevel="0" collapsed="false">
      <c r="A28" s="97" t="n">
        <v>26</v>
      </c>
      <c r="B28" s="98" t="n">
        <v>0.000198893874729933</v>
      </c>
      <c r="C28" s="98" t="n">
        <v>0.00019512336718952</v>
      </c>
      <c r="D28" s="98" t="n">
        <v>0.000191420043361923</v>
      </c>
      <c r="E28" s="98" t="n">
        <v>0.000187783037929656</v>
      </c>
      <c r="F28" s="98" t="n">
        <v>0.000184211469599793</v>
      </c>
      <c r="G28" s="98" t="n">
        <v>0.00018070444385565</v>
      </c>
      <c r="H28" s="98" t="n">
        <v>0.000177261055476774</v>
      </c>
      <c r="I28" s="98" t="n">
        <v>0.000173880390843206</v>
      </c>
      <c r="J28" s="98" t="n">
        <v>0.000170561530039692</v>
      </c>
      <c r="K28" s="98" t="n">
        <v>0.00016730354877692</v>
      </c>
      <c r="L28" s="98" t="n">
        <v>0.000164105520141122</v>
      </c>
      <c r="M28" s="98" t="n">
        <v>0.0001609665161868</v>
      </c>
      <c r="N28" s="98" t="n">
        <v>0.000157885609384234</v>
      </c>
      <c r="O28" s="98" t="n">
        <v>0.000154861873931655</v>
      </c>
      <c r="P28" s="98" t="n">
        <v>0.000151894386944407</v>
      </c>
      <c r="Q28" s="98" t="n">
        <v>0.000148982229530081</v>
      </c>
      <c r="R28" s="98" t="n">
        <v>0.00014612448775686</v>
      </c>
      <c r="S28" s="98" t="n">
        <v>0.000143320253526147</v>
      </c>
      <c r="T28" s="98" t="n">
        <v>0.000140568625354942</v>
      </c>
      <c r="U28" s="98" t="n">
        <v>0.000137868709076283</v>
      </c>
      <c r="V28" s="98" t="n">
        <v>0.000135219618463411</v>
      </c>
      <c r="W28" s="98" t="n">
        <v>0.000132620475784884</v>
      </c>
      <c r="X28" s="98" t="n">
        <v>0.000130070412294847</v>
      </c>
      <c r="Y28" s="98" t="n">
        <v>0.000127568568665248</v>
      </c>
      <c r="Z28" s="98" t="n">
        <v>0.00012511409536331</v>
      </c>
      <c r="AA28" s="98" t="n">
        <v>0.000122706152980157</v>
      </c>
      <c r="AB28" s="98" t="n">
        <v>0.000120343912513143</v>
      </c>
      <c r="AC28" s="98" t="n">
        <v>0.00011802655560722</v>
      </c>
      <c r="AD28" s="98" t="n">
        <v>0.000115753274757879</v>
      </c>
      <c r="AE28" s="98" t="n">
        <v>0.000113523273479466</v>
      </c>
      <c r="AF28" s="98" t="n">
        <v>0.000111335766440956</v>
      </c>
      <c r="AG28" s="98" t="n">
        <v>0.000109189979573654</v>
      </c>
      <c r="AH28" s="98" t="n">
        <v>0.000107085150151565</v>
      </c>
      <c r="AI28" s="98" t="n">
        <v>0.000105020526847799</v>
      </c>
      <c r="AJ28" s="98" t="n">
        <v>0.000102995369768877</v>
      </c>
      <c r="AK28" s="98" t="n">
        <v>0.000101008950469272</v>
      </c>
      <c r="AL28" s="98" t="n">
        <v>9.90605519476384E-005</v>
      </c>
      <c r="AM28" s="98" t="n">
        <v>9.71494686266006E-005</v>
      </c>
      <c r="AN28" s="98" t="n">
        <v>9.52750063175634E-005</v>
      </c>
      <c r="AO28" s="98" t="n">
        <v>9.34364821723044E-005</v>
      </c>
      <c r="AP28" s="98" t="n">
        <v>9.1633224621912E-005</v>
      </c>
      <c r="AQ28" s="98" t="n">
        <v>8.98645733057313E-005</v>
      </c>
      <c r="AR28" s="98" t="n">
        <v>8.81298789899843E-005</v>
      </c>
      <c r="AS28" s="98" t="n">
        <v>8.64285034772871E-005</v>
      </c>
      <c r="AT28" s="98" t="n">
        <v>8.47598195091726E-005</v>
      </c>
      <c r="AU28" s="98" t="n">
        <v>8.31232106615065E-005</v>
      </c>
      <c r="AV28" s="98" t="n">
        <v>8.15180712330221E-005</v>
      </c>
      <c r="AW28" s="98" t="n">
        <v>7.99438061299673E-005</v>
      </c>
      <c r="AX28" s="98" t="n">
        <v>7.83998307444245E-005</v>
      </c>
      <c r="AY28" s="98" t="n">
        <v>7.68855708297433E-005</v>
      </c>
      <c r="AZ28" s="98" t="n">
        <v>7.54004623720883E-005</v>
      </c>
      <c r="BA28" s="98" t="n">
        <v>7.39439514586548E-005</v>
      </c>
      <c r="BB28" s="98" t="n">
        <v>7.25154941437767E-005</v>
      </c>
      <c r="BC28" s="98" t="n">
        <v>7.11145563133675E-005</v>
      </c>
      <c r="BD28" s="98" t="n">
        <v>6.97406135461431E-005</v>
      </c>
      <c r="BE28" s="98" t="n">
        <v>6.83931509756208E-005</v>
      </c>
      <c r="BF28" s="98" t="n">
        <v>6.70716631491208E-005</v>
      </c>
      <c r="BG28" s="98" t="n">
        <v>6.57756538875454E-005</v>
      </c>
      <c r="BH28" s="98" t="n">
        <v>6.45046361440471E-005</v>
      </c>
      <c r="BI28" s="98" t="n">
        <v>6.32581318625869E-005</v>
      </c>
      <c r="BJ28" s="98" t="n">
        <v>6.20356718366022E-005</v>
      </c>
      <c r="BK28" s="98" t="n">
        <v>6.08367955678979E-005</v>
      </c>
      <c r="BL28" s="98" t="n">
        <v>5.96610511264251E-005</v>
      </c>
      <c r="BM28" s="98" t="n">
        <v>5.85079950092826E-005</v>
      </c>
      <c r="BN28" s="98" t="n">
        <v>5.73771920026056E-005</v>
      </c>
      <c r="BO28" s="98" t="n">
        <v>5.62682150423433E-005</v>
      </c>
      <c r="BP28" s="98" t="n">
        <v>5.51806450771464E-005</v>
      </c>
      <c r="BQ28" s="98" t="n">
        <v>5.41140709322541E-005</v>
      </c>
      <c r="BR28" s="98" t="n">
        <v>5.30680891740465E-005</v>
      </c>
      <c r="BS28" s="98" t="n">
        <v>5.20423039767071E-005</v>
      </c>
      <c r="BT28" s="98" t="n">
        <v>5.10363269894398E-005</v>
      </c>
      <c r="BU28" s="98" t="n">
        <v>5.00497772060182E-005</v>
      </c>
      <c r="BV28" s="98" t="n">
        <v>4.90822808346669E-005</v>
      </c>
      <c r="BW28" s="98" t="n">
        <v>4.81334711707193E-005</v>
      </c>
      <c r="BX28" s="98" t="n">
        <v>4.7202988470163E-005</v>
      </c>
      <c r="BY28" s="98" t="n">
        <v>4.62904798246289E-005</v>
      </c>
      <c r="BZ28" s="98" t="n">
        <v>4.53955990387112E-005</v>
      </c>
      <c r="CA28" s="98" t="n">
        <v>4.45180065087314E-005</v>
      </c>
      <c r="CB28" s="98" t="n">
        <v>4.36573691025011E-005</v>
      </c>
      <c r="CC28" s="98" t="n">
        <v>4.28133600418601E-005</v>
      </c>
      <c r="CD28" s="98" t="n">
        <v>4.19856587863254E-005</v>
      </c>
      <c r="CE28" s="98" t="n">
        <v>4.11739509188491E-005</v>
      </c>
      <c r="CF28" s="98" t="n">
        <v>4.03779280326866E-005</v>
      </c>
      <c r="CG28" s="98" t="n">
        <v>3.95972876207074E-005</v>
      </c>
      <c r="CH28" s="98" t="n">
        <v>3.88317329662602E-005</v>
      </c>
      <c r="CI28" s="98" t="n">
        <v>3.80809730351484E-005</v>
      </c>
      <c r="CJ28" s="98" t="n">
        <v>3.73447223708245E-005</v>
      </c>
      <c r="CK28" s="98" t="n">
        <v>3.66227009892528E-005</v>
      </c>
      <c r="CL28" s="98" t="n">
        <v>3.59146342776562E-005</v>
      </c>
      <c r="CM28" s="98" t="n">
        <v>3.52202528932644E-005</v>
      </c>
      <c r="CN28" s="98" t="n">
        <v>3.45392926646149E-005</v>
      </c>
      <c r="CO28" s="98" t="n">
        <v>3.38714944941865E-005</v>
      </c>
      <c r="CP28" s="98" t="n">
        <v>3.32166042633642E-005</v>
      </c>
      <c r="CQ28" s="98" t="n">
        <v>3.25743727380701E-005</v>
      </c>
      <c r="CR28" s="98" t="n">
        <v>3.19445554765041E-005</v>
      </c>
      <c r="CS28" s="98" t="n">
        <v>3.13269127387716E-005</v>
      </c>
      <c r="CT28" s="98" t="n">
        <v>3.07212093976217E-005</v>
      </c>
      <c r="CU28" s="98" t="n">
        <v>3.01272148514054E-005</v>
      </c>
      <c r="CV28" s="98" t="n">
        <v>2.95447029374785E-005</v>
      </c>
      <c r="CW28" s="98" t="n">
        <v>2.89734518483797E-005</v>
      </c>
      <c r="CX28" s="98" t="n">
        <v>2.84132440487861E-005</v>
      </c>
      <c r="CY28" s="98" t="n">
        <v>2.78638661943553E-005</v>
      </c>
      <c r="CZ28" s="98" t="n">
        <v>2.7325109051568E-005</v>
      </c>
      <c r="DA28" s="98" t="n">
        <v>2.67967674194569E-005</v>
      </c>
      <c r="DB28" s="98" t="n">
        <v>2.62786400527793E-005</v>
      </c>
      <c r="DC28" s="98" t="n">
        <v>2.57705295861888E-005</v>
      </c>
      <c r="DD28" s="98" t="n">
        <v>2.52722424600727E-005</v>
      </c>
      <c r="DE28" s="98" t="n">
        <v>2.47835888481651E-005</v>
      </c>
      <c r="DF28" s="98" t="n">
        <v>2.43043825856049E-005</v>
      </c>
      <c r="DG28" s="98" t="n">
        <v>2.383444109888E-005</v>
      </c>
      <c r="DH28" s="98" t="n">
        <v>2.33735853373274E-005</v>
      </c>
      <c r="DI28" s="98" t="n">
        <v>2.29216397052978E-005</v>
      </c>
      <c r="DJ28" s="98" t="n">
        <v>2.24784319957649E-005</v>
      </c>
      <c r="DK28" s="98" t="n">
        <v>2.20437933259321E-005</v>
      </c>
      <c r="DL28" s="98" t="n">
        <v>2.16175580725064E-005</v>
      </c>
      <c r="DM28" s="98" t="n">
        <v>2.11995638097484E-005</v>
      </c>
      <c r="DN28" s="98" t="n">
        <v>2.07896512477435E-005</v>
      </c>
      <c r="DO28" s="98" t="n">
        <v>2.03876641724499E-005</v>
      </c>
      <c r="DP28" s="98" t="n">
        <v>1.99934493859688E-005</v>
      </c>
      <c r="DQ28" s="98" t="n">
        <v>1.96068566491459E-005</v>
      </c>
      <c r="DR28" s="98" t="n">
        <v>1.92277386241724E-005</v>
      </c>
      <c r="DS28" s="98" t="n">
        <v>1.88559508190744E-005</v>
      </c>
      <c r="DT28" s="98" t="n">
        <v>1.84913515328677E-005</v>
      </c>
      <c r="DU28" s="98" t="n">
        <v>1.81338018016009E-005</v>
      </c>
      <c r="DV28" s="98" t="n">
        <v>1.77831653457305E-005</v>
      </c>
      <c r="DW28" s="98" t="n">
        <v>1.74393085187186E-005</v>
      </c>
      <c r="DX28" s="98" t="n">
        <v>1.71021002557392E-005</v>
      </c>
      <c r="DY28" s="98" t="n">
        <v>1.67714120243856E-005</v>
      </c>
      <c r="DZ28" s="98" t="n">
        <v>1.64471177758196E-005</v>
      </c>
      <c r="EA28" s="98" t="n">
        <v>1.61290938963665E-005</v>
      </c>
      <c r="EB28" s="98" t="n">
        <v>1.58172191614403E-005</v>
      </c>
      <c r="EC28" s="98" t="n">
        <v>1.55113746884705E-005</v>
      </c>
      <c r="ED28" s="98" t="n">
        <v>1.52114438927153E-005</v>
      </c>
      <c r="EE28" s="98" t="n">
        <v>1.49173124421864E-005</v>
      </c>
      <c r="EF28" s="98" t="n">
        <v>1.46288682143503E-005</v>
      </c>
      <c r="EG28" s="98" t="n">
        <v>1.43460012538288E-005</v>
      </c>
      <c r="EH28" s="98" t="n">
        <v>1.40686037303217E-005</v>
      </c>
      <c r="EI28" s="98" t="n">
        <v>1.37965698974174E-005</v>
      </c>
      <c r="EJ28" s="98" t="n">
        <v>1.35297960527359E-005</v>
      </c>
      <c r="EK28" s="98" t="n">
        <v>1.32681804982937E-005</v>
      </c>
      <c r="EL28" s="98" t="n">
        <v>1.30116235015354E-005</v>
      </c>
      <c r="EM28" s="98" t="n">
        <v>1.27600272581407E-005</v>
      </c>
      <c r="EN28" s="98" t="n">
        <v>1.25132958539442E-005</v>
      </c>
      <c r="EO28" s="98" t="n">
        <v>1.22713352287418E-005</v>
      </c>
      <c r="EP28" s="98" t="n">
        <v>1.20340531408747E-005</v>
      </c>
      <c r="EQ28" s="98" t="n">
        <v>1.18013591314803E-005</v>
      </c>
      <c r="ER28" s="98" t="n">
        <v>1.15731644905193E-005</v>
      </c>
      <c r="ES28" s="98" t="n">
        <v>1.13493822225808E-005</v>
      </c>
      <c r="ET28" s="98" t="n">
        <v>1.11299270144638E-005</v>
      </c>
      <c r="EU28" s="98" t="n">
        <v>1.09147152016487E-005</v>
      </c>
      <c r="EV28" s="98" t="n">
        <v>1.07036647375436E-005</v>
      </c>
      <c r="EW28" s="98" t="n">
        <v>1.04966951612884E-005</v>
      </c>
      <c r="EX28" s="98" t="n">
        <v>1.02937275677784E-005</v>
      </c>
      <c r="EY28" s="98" t="n">
        <v>1.00946845772443E-005</v>
      </c>
      <c r="EZ28" s="98" t="n">
        <v>9.89949030583137E-006</v>
      </c>
      <c r="FA28" s="98" t="n">
        <v>9.70807033695564E-006</v>
      </c>
      <c r="FB28" s="98" t="n">
        <v>9.52035169254906E-006</v>
      </c>
      <c r="FC28" s="98" t="n">
        <v>9.33626280552602E-006</v>
      </c>
      <c r="FD28" s="98" t="n">
        <v>9.15573349236087E-006</v>
      </c>
      <c r="FE28" s="98" t="n">
        <v>8.97869492655357E-006</v>
      </c>
      <c r="FF28" s="98" t="n">
        <v>8.80507961231736E-006</v>
      </c>
      <c r="FG28" s="98" t="n">
        <v>8.63482135859961E-006</v>
      </c>
      <c r="FH28" s="98" t="n">
        <v>8.46785525432381E-006</v>
      </c>
      <c r="FI28" s="98" t="n">
        <v>8.3041176431875E-006</v>
      </c>
      <c r="FJ28" s="98" t="n">
        <v>8.14354609979251E-006</v>
      </c>
      <c r="FK28" s="98" t="n">
        <v>7.98607940577512E-006</v>
      </c>
      <c r="FL28" s="98" t="n">
        <v>7.83165752615833E-006</v>
      </c>
      <c r="FM28" s="98" t="n">
        <v>7.68022158692538E-006</v>
      </c>
      <c r="FN28" s="98" t="n">
        <v>7.53171385214912E-006</v>
      </c>
      <c r="FO28" s="98" t="n">
        <v>7.3860777024537E-006</v>
      </c>
      <c r="FP28" s="98" t="n">
        <v>7.24325761303213E-006</v>
      </c>
      <c r="FQ28" s="98" t="n">
        <v>7.10319913266311E-006</v>
      </c>
    </row>
    <row r="29" customFormat="false" ht="15" hidden="false" customHeight="true" outlineLevel="0" collapsed="false">
      <c r="A29" s="97" t="n">
        <v>27</v>
      </c>
      <c r="B29" s="98" t="n">
        <v>0.000219034033761001</v>
      </c>
      <c r="C29" s="98" t="n">
        <v>0.00021505366754393</v>
      </c>
      <c r="D29" s="98" t="n">
        <v>0.00021113530029615</v>
      </c>
      <c r="E29" s="98" t="n">
        <v>0.000207278773027952</v>
      </c>
      <c r="F29" s="98" t="n">
        <v>0.000203483854485431</v>
      </c>
      <c r="G29" s="98" t="n">
        <v>0.000199750247962705</v>
      </c>
      <c r="H29" s="98" t="n">
        <v>0.000196077597608424</v>
      </c>
      <c r="I29" s="98" t="n">
        <v>0.000192465494259331</v>
      </c>
      <c r="J29" s="98" t="n">
        <v>0.000188913480832276</v>
      </c>
      <c r="K29" s="98" t="n">
        <v>0.000185421057306678</v>
      </c>
      <c r="L29" s="98" t="n">
        <v>0.000181987685322183</v>
      </c>
      <c r="M29" s="98" t="n">
        <v>0.000178612792421373</v>
      </c>
      <c r="N29" s="98" t="n">
        <v>0.000175295775959983</v>
      </c>
      <c r="O29" s="98" t="n">
        <v>0.00017203600670912</v>
      </c>
      <c r="P29" s="98" t="n">
        <v>0.000168832832171062</v>
      </c>
      <c r="Q29" s="98" t="n">
        <v>0.000165685579628372</v>
      </c>
      <c r="R29" s="98" t="n">
        <v>0.000162593558947211</v>
      </c>
      <c r="S29" s="98" t="n">
        <v>0.000159556065150279</v>
      </c>
      <c r="T29" s="98" t="n">
        <v>0.000156572380778597</v>
      </c>
      <c r="U29" s="98" t="n">
        <v>0.000153641778055103</v>
      </c>
      <c r="V29" s="98" t="n">
        <v>0.000150763520867292</v>
      </c>
      <c r="W29" s="98" t="n">
        <v>0.000147936866579768</v>
      </c>
      <c r="X29" s="98" t="n">
        <v>0.000145161067691801</v>
      </c>
      <c r="Y29" s="98" t="n">
        <v>0.000142435373348682</v>
      </c>
      <c r="Z29" s="98" t="n">
        <v>0.000139759030721165</v>
      </c>
      <c r="AA29" s="98" t="n">
        <v>0.00013713128626025</v>
      </c>
      <c r="AB29" s="98" t="n">
        <v>0.000134551386838155</v>
      </c>
      <c r="AC29" s="98" t="n">
        <v>0.000132018580783821</v>
      </c>
      <c r="AD29" s="98" t="n">
        <v>0.000129532118821052</v>
      </c>
      <c r="AE29" s="98" t="n">
        <v>0.000127091254917389</v>
      </c>
      <c r="AF29" s="98" t="n">
        <v>0.000124695247049278</v>
      </c>
      <c r="AG29" s="98" t="n">
        <v>0.000122343357892074</v>
      </c>
      <c r="AH29" s="98" t="n">
        <v>0.0001200348554381</v>
      </c>
      <c r="AI29" s="98" t="n">
        <v>0.000117769013551872</v>
      </c>
      <c r="AJ29" s="98" t="n">
        <v>0.000115545112464033</v>
      </c>
      <c r="AK29" s="98" t="n">
        <v>0.000113362439211673</v>
      </c>
      <c r="AL29" s="98" t="n">
        <v>0.000111220288027125</v>
      </c>
      <c r="AM29" s="98" t="n">
        <v>0.000109117960681471</v>
      </c>
      <c r="AN29" s="98" t="n">
        <v>0.000107054766784631</v>
      </c>
      <c r="AO29" s="98" t="n">
        <v>0.000105030024046826</v>
      </c>
      <c r="AP29" s="98" t="n">
        <v>0.000103043058503838</v>
      </c>
      <c r="AQ29" s="98" t="n">
        <v>0.000101093204709857</v>
      </c>
      <c r="AR29" s="98" t="n">
        <v>9.91798059002402E-005</v>
      </c>
      <c r="AS29" s="98" t="n">
        <v>9.73022141257385E-005</v>
      </c>
      <c r="AT29" s="98" t="n">
        <v>9.54597903630727E-005</v>
      </c>
      <c r="AU29" s="98" t="n">
        <v>9.36519046011997E-005</v>
      </c>
      <c r="AV29" s="98" t="n">
        <v>9.18779359071476E-005</v>
      </c>
      <c r="AW29" s="98" t="n">
        <v>9.01372724729788E-005</v>
      </c>
      <c r="AX29" s="98" t="n">
        <v>8.84293116442114E-005</v>
      </c>
      <c r="AY29" s="98" t="n">
        <v>8.67534599339193E-005</v>
      </c>
      <c r="AZ29" s="98" t="n">
        <v>8.51091330209552E-005</v>
      </c>
      <c r="BA29" s="98" t="n">
        <v>8.34957557362959E-005</v>
      </c>
      <c r="BB29" s="98" t="n">
        <v>8.19127620363958E-005</v>
      </c>
      <c r="BC29" s="98" t="n">
        <v>8.03595949669944E-005</v>
      </c>
      <c r="BD29" s="98" t="n">
        <v>7.88357066165979E-005</v>
      </c>
      <c r="BE29" s="98" t="n">
        <v>7.73405580609676E-005</v>
      </c>
      <c r="BF29" s="98" t="n">
        <v>7.58736193009479E-005</v>
      </c>
      <c r="BG29" s="98" t="n">
        <v>7.44343691920779E-005</v>
      </c>
      <c r="BH29" s="98" t="n">
        <v>7.30222953687632E-005</v>
      </c>
      <c r="BI29" s="98" t="n">
        <v>7.16368941626744E-005</v>
      </c>
      <c r="BJ29" s="98" t="n">
        <v>7.0277670515706E-005</v>
      </c>
      <c r="BK29" s="98" t="n">
        <v>6.8944137890159E-005</v>
      </c>
      <c r="BL29" s="98" t="n">
        <v>6.76358181728176E-005</v>
      </c>
      <c r="BM29" s="98" t="n">
        <v>6.63522415780271E-005</v>
      </c>
      <c r="BN29" s="98" t="n">
        <v>6.50929465464412E-005</v>
      </c>
      <c r="BO29" s="98" t="n">
        <v>6.38574796416602E-005</v>
      </c>
      <c r="BP29" s="98" t="n">
        <v>6.26453954453154E-005</v>
      </c>
      <c r="BQ29" s="98" t="n">
        <v>6.14562564497101E-005</v>
      </c>
      <c r="BR29" s="98" t="n">
        <v>6.02896329493508E-005</v>
      </c>
      <c r="BS29" s="98" t="n">
        <v>5.91451029318124E-005</v>
      </c>
      <c r="BT29" s="98" t="n">
        <v>5.80222519667162E-005</v>
      </c>
      <c r="BU29" s="98" t="n">
        <v>5.69206730954841E-005</v>
      </c>
      <c r="BV29" s="98" t="n">
        <v>5.58399667190956E-005</v>
      </c>
      <c r="BW29" s="98" t="n">
        <v>5.47797404868433E-005</v>
      </c>
      <c r="BX29" s="98" t="n">
        <v>5.37396091849773E-005</v>
      </c>
      <c r="BY29" s="98" t="n">
        <v>5.27191946245731E-005</v>
      </c>
      <c r="BZ29" s="98" t="n">
        <v>5.17181255309529E-005</v>
      </c>
      <c r="CA29" s="98" t="n">
        <v>5.07360374323307E-005</v>
      </c>
      <c r="CB29" s="98" t="n">
        <v>4.97725725500109E-005</v>
      </c>
      <c r="CC29" s="98" t="n">
        <v>4.88273796884764E-005</v>
      </c>
      <c r="CD29" s="98" t="n">
        <v>4.79001141268087E-005</v>
      </c>
      <c r="CE29" s="98" t="n">
        <v>4.69904375105523E-005</v>
      </c>
      <c r="CF29" s="98" t="n">
        <v>4.60980177442449E-005</v>
      </c>
      <c r="CG29" s="98" t="n">
        <v>4.52225288861685E-005</v>
      </c>
      <c r="CH29" s="98" t="n">
        <v>4.43636510425449E-005</v>
      </c>
      <c r="CI29" s="98" t="n">
        <v>4.35210702637301E-005</v>
      </c>
      <c r="CJ29" s="98" t="n">
        <v>4.26944784414074E-005</v>
      </c>
      <c r="CK29" s="98" t="n">
        <v>4.18835732071132E-005</v>
      </c>
      <c r="CL29" s="98" t="n">
        <v>4.10880578317618E-005</v>
      </c>
      <c r="CM29" s="98" t="n">
        <v>4.03076411260583E-005</v>
      </c>
      <c r="CN29" s="98" t="n">
        <v>3.95420373433542E-005</v>
      </c>
      <c r="CO29" s="98" t="n">
        <v>3.87909660823915E-005</v>
      </c>
      <c r="CP29" s="98" t="n">
        <v>3.80541521923794E-005</v>
      </c>
      <c r="CQ29" s="98" t="n">
        <v>3.73313256788466E-005</v>
      </c>
      <c r="CR29" s="98" t="n">
        <v>3.66222216114931E-005</v>
      </c>
      <c r="CS29" s="98" t="n">
        <v>3.59265800323749E-005</v>
      </c>
      <c r="CT29" s="98" t="n">
        <v>3.52441458663089E-005</v>
      </c>
      <c r="CU29" s="98" t="n">
        <v>3.45746688322768E-005</v>
      </c>
      <c r="CV29" s="98" t="n">
        <v>3.39179033566062E-005</v>
      </c>
      <c r="CW29" s="98" t="n">
        <v>3.32736084863727E-005</v>
      </c>
      <c r="CX29" s="98" t="n">
        <v>3.26415478056896E-005</v>
      </c>
      <c r="CY29" s="98" t="n">
        <v>3.20214893525517E-005</v>
      </c>
      <c r="CZ29" s="98" t="n">
        <v>3.14132055365679E-005</v>
      </c>
      <c r="DA29" s="98" t="n">
        <v>3.08164730588034E-005</v>
      </c>
      <c r="DB29" s="98" t="n">
        <v>3.02310728331756E-005</v>
      </c>
      <c r="DC29" s="98" t="n">
        <v>2.96567899077393E-005</v>
      </c>
      <c r="DD29" s="98" t="n">
        <v>2.90934133889698E-005</v>
      </c>
      <c r="DE29" s="98" t="n">
        <v>2.85407363663781E-005</v>
      </c>
      <c r="DF29" s="98" t="n">
        <v>2.79985558385709E-005</v>
      </c>
      <c r="DG29" s="98" t="n">
        <v>2.74666726406414E-005</v>
      </c>
      <c r="DH29" s="98" t="n">
        <v>2.69448913725601E-005</v>
      </c>
      <c r="DI29" s="98" t="n">
        <v>2.64330203296748E-005</v>
      </c>
      <c r="DJ29" s="98" t="n">
        <v>2.59308714332107E-005</v>
      </c>
      <c r="DK29" s="98" t="n">
        <v>2.5438260162991E-005</v>
      </c>
      <c r="DL29" s="98" t="n">
        <v>2.49550054904901E-005</v>
      </c>
      <c r="DM29" s="98" t="n">
        <v>2.4480929813997E-005</v>
      </c>
      <c r="DN29" s="98" t="n">
        <v>2.40158588941108E-005</v>
      </c>
      <c r="DO29" s="98" t="n">
        <v>2.35596217909029E-005</v>
      </c>
      <c r="DP29" s="98" t="n">
        <v>2.31120508022986E-005</v>
      </c>
      <c r="DQ29" s="98" t="n">
        <v>2.26729814026827E-005</v>
      </c>
      <c r="DR29" s="98" t="n">
        <v>2.2242252183613E-005</v>
      </c>
      <c r="DS29" s="98" t="n">
        <v>2.18197047954227E-005</v>
      </c>
      <c r="DT29" s="98" t="n">
        <v>2.14051838894891E-005</v>
      </c>
      <c r="DU29" s="98" t="n">
        <v>2.09985370615007E-005</v>
      </c>
      <c r="DV29" s="98" t="n">
        <v>2.05996147967236E-005</v>
      </c>
      <c r="DW29" s="98" t="n">
        <v>2.02082704148232E-005</v>
      </c>
      <c r="DX29" s="98" t="n">
        <v>1.98243600167958E-005</v>
      </c>
      <c r="DY29" s="98" t="n">
        <v>1.94477424326767E-005</v>
      </c>
      <c r="DZ29" s="98" t="n">
        <v>1.90782791698041E-005</v>
      </c>
      <c r="EA29" s="98" t="n">
        <v>1.8715834362415E-005</v>
      </c>
      <c r="EB29" s="98" t="n">
        <v>1.8360274722018E-005</v>
      </c>
      <c r="EC29" s="98" t="n">
        <v>1.80114694887656E-005</v>
      </c>
      <c r="ED29" s="98" t="n">
        <v>1.7669290383493E-005</v>
      </c>
      <c r="EE29" s="98" t="n">
        <v>1.73336115613099E-005</v>
      </c>
      <c r="EF29" s="98" t="n">
        <v>1.70043095648609E-005</v>
      </c>
      <c r="EG29" s="98" t="n">
        <v>1.66812632799163E-005</v>
      </c>
      <c r="EH29" s="98" t="n">
        <v>1.63643538905189E-005</v>
      </c>
      <c r="EI29" s="98" t="n">
        <v>1.60534648360189E-005</v>
      </c>
      <c r="EJ29" s="98" t="n">
        <v>1.57484817678855E-005</v>
      </c>
      <c r="EK29" s="98" t="n">
        <v>1.5449292507852E-005</v>
      </c>
      <c r="EL29" s="98" t="n">
        <v>1.51557870073926E-005</v>
      </c>
      <c r="EM29" s="98" t="n">
        <v>1.48678573067551E-005</v>
      </c>
      <c r="EN29" s="98" t="n">
        <v>1.4585397495881E-005</v>
      </c>
      <c r="EO29" s="98" t="n">
        <v>1.43083036752145E-005</v>
      </c>
      <c r="EP29" s="98" t="n">
        <v>1.40364739178445E-005</v>
      </c>
      <c r="EQ29" s="98" t="n">
        <v>1.37698082319782E-005</v>
      </c>
      <c r="ER29" s="98" t="n">
        <v>1.35082085243043E-005</v>
      </c>
      <c r="ES29" s="98" t="n">
        <v>1.3251578564355E-005</v>
      </c>
      <c r="ET29" s="98" t="n">
        <v>1.2999823948423E-005</v>
      </c>
      <c r="EU29" s="98" t="n">
        <v>1.27528520657005E-005</v>
      </c>
      <c r="EV29" s="98" t="n">
        <v>1.25105720638619E-005</v>
      </c>
      <c r="EW29" s="98" t="n">
        <v>1.22728948158679E-005</v>
      </c>
      <c r="EX29" s="98" t="n">
        <v>1.20397328872146E-005</v>
      </c>
      <c r="EY29" s="98" t="n">
        <v>1.18110005037364E-005</v>
      </c>
      <c r="EZ29" s="98" t="n">
        <v>1.1586613520298E-005</v>
      </c>
      <c r="FA29" s="98" t="n">
        <v>1.13664893898191E-005</v>
      </c>
      <c r="FB29" s="98" t="n">
        <v>1.11505471326323E-005</v>
      </c>
      <c r="FC29" s="98" t="n">
        <v>1.09387073073952E-005</v>
      </c>
      <c r="FD29" s="98" t="n">
        <v>1.07308919814475E-005</v>
      </c>
      <c r="FE29" s="98" t="n">
        <v>1.05270247021672E-005</v>
      </c>
      <c r="FF29" s="98" t="n">
        <v>1.03270304691039E-005</v>
      </c>
      <c r="FG29" s="98" t="n">
        <v>1.01308357062235E-005</v>
      </c>
      <c r="FH29" s="98" t="n">
        <v>9.93836823504068E-006</v>
      </c>
      <c r="FI29" s="98" t="n">
        <v>9.74955724797333E-006</v>
      </c>
      <c r="FJ29" s="98" t="n">
        <v>9.56433328236361E-006</v>
      </c>
      <c r="FK29" s="98" t="n">
        <v>9.38262819483171E-006</v>
      </c>
      <c r="FL29" s="98" t="n">
        <v>9.20437513662886E-006</v>
      </c>
      <c r="FM29" s="98" t="n">
        <v>9.02950852854634E-006</v>
      </c>
      <c r="FN29" s="98" t="n">
        <v>8.85796403693462E-006</v>
      </c>
      <c r="FO29" s="98" t="n">
        <v>8.68967855049974E-006</v>
      </c>
      <c r="FP29" s="98" t="n">
        <v>8.5245901565445E-006</v>
      </c>
      <c r="FQ29" s="98" t="n">
        <v>8.36263811843097E-006</v>
      </c>
    </row>
    <row r="30" customFormat="false" ht="15" hidden="false" customHeight="true" outlineLevel="0" collapsed="false">
      <c r="A30" s="97" t="n">
        <v>28</v>
      </c>
      <c r="B30" s="98" t="n">
        <v>0.000243360845917917</v>
      </c>
      <c r="C30" s="98" t="n">
        <v>0.000239143054549418</v>
      </c>
      <c r="D30" s="98" t="n">
        <v>0.000234981889836838</v>
      </c>
      <c r="E30" s="98" t="n">
        <v>0.000230877887213987</v>
      </c>
      <c r="F30" s="98" t="n">
        <v>0.000226831457472598</v>
      </c>
      <c r="G30" s="98" t="n">
        <v>0.000222842897098619</v>
      </c>
      <c r="H30" s="98" t="n">
        <v>0.000218912397894067</v>
      </c>
      <c r="I30" s="98" t="n">
        <v>0.000215040055923099</v>
      </c>
      <c r="J30" s="98" t="n">
        <v>0.000211225879826804</v>
      </c>
      <c r="K30" s="98" t="n">
        <v>0.000207469798543913</v>
      </c>
      <c r="L30" s="98" t="n">
        <v>0.000203771668474295</v>
      </c>
      <c r="M30" s="98" t="n">
        <v>0.00020013128012264</v>
      </c>
      <c r="N30" s="98" t="n">
        <v>0.000196548364254534</v>
      </c>
      <c r="O30" s="98" t="n">
        <v>0.000193022597596237</v>
      </c>
      <c r="P30" s="98" t="n">
        <v>0.000189553608111015</v>
      </c>
      <c r="Q30" s="98" t="n">
        <v>0.000186140979876903</v>
      </c>
      <c r="R30" s="98" t="n">
        <v>0.000182784257596547</v>
      </c>
      <c r="S30" s="98" t="n">
        <v>0.000179482950760868</v>
      </c>
      <c r="T30" s="98" t="n">
        <v>0.000176236537492991</v>
      </c>
      <c r="U30" s="98" t="n">
        <v>0.000173044468092964</v>
      </c>
      <c r="V30" s="98" t="n">
        <v>0.0001699061683057</v>
      </c>
      <c r="W30" s="98" t="n">
        <v>0.00016682104232979</v>
      </c>
      <c r="X30" s="98" t="n">
        <v>0.000163788475588178</v>
      </c>
      <c r="Y30" s="98" t="n">
        <v>0.000160807837274901</v>
      </c>
      <c r="Z30" s="98" t="n">
        <v>0.000157878482696328</v>
      </c>
      <c r="AA30" s="98" t="n">
        <v>0.000154999755420437</v>
      </c>
      <c r="AB30" s="98" t="n">
        <v>0.00015217098924869</v>
      </c>
      <c r="AC30" s="98" t="n">
        <v>0.000149391510023023</v>
      </c>
      <c r="AD30" s="98" t="n">
        <v>0.000146660637281415</v>
      </c>
      <c r="AE30" s="98" t="n">
        <v>0.000143977685771013</v>
      </c>
      <c r="AF30" s="98" t="n">
        <v>0.000141341966831687</v>
      </c>
      <c r="AG30" s="98" t="n">
        <v>0.000138752789658136</v>
      </c>
      <c r="AH30" s="98" t="n">
        <v>0.000136209462450632</v>
      </c>
      <c r="AI30" s="98" t="n">
        <v>0.000133711293462291</v>
      </c>
      <c r="AJ30" s="98" t="n">
        <v>0.000131257591950984</v>
      </c>
      <c r="AK30" s="98" t="n">
        <v>0.000128847669042864</v>
      </c>
      <c r="AL30" s="98" t="n">
        <v>0.000126480838515075</v>
      </c>
      <c r="AM30" s="98" t="n">
        <v>0.000124156417502519</v>
      </c>
      <c r="AN30" s="98" t="n">
        <v>0.000121873727136235</v>
      </c>
      <c r="AO30" s="98" t="n">
        <v>0.000119632093117161</v>
      </c>
      <c r="AP30" s="98" t="n">
        <v>0.000117430846231503</v>
      </c>
      <c r="AQ30" s="98" t="n">
        <v>0.000115269322811584</v>
      </c>
      <c r="AR30" s="98" t="n">
        <v>0.00011314686514674</v>
      </c>
      <c r="AS30" s="98" t="n">
        <v>0.000111062821848917</v>
      </c>
      <c r="AT30" s="98" t="n">
        <v>0.000109016548174856</v>
      </c>
      <c r="AU30" s="98" t="n">
        <v>0.000107007406310089</v>
      </c>
      <c r="AV30" s="98" t="n">
        <v>0.000105034765617629</v>
      </c>
      <c r="AW30" s="98" t="n">
        <v>0.000103098002853019</v>
      </c>
      <c r="AX30" s="98" t="n">
        <v>0.00010119650234941</v>
      </c>
      <c r="AY30" s="98" t="n">
        <v>9.93296561763168E-005</v>
      </c>
      <c r="AZ30" s="98" t="n">
        <v>9.74968642708518E-005</v>
      </c>
      <c r="BA30" s="98" t="n">
        <v>9.56975345483002E-005</v>
      </c>
      <c r="BB30" s="98" t="n">
        <v>9.39310829892737E-005</v>
      </c>
      <c r="BC30" s="98" t="n">
        <v>9.21969337090989E-005</v>
      </c>
      <c r="BD30" s="98" t="n">
        <v>9.049451900911E-005</v>
      </c>
      <c r="BE30" s="98" t="n">
        <v>8.88232794112875E-005</v>
      </c>
      <c r="BF30" s="98" t="n">
        <v>8.71826636787976E-005</v>
      </c>
      <c r="BG30" s="98" t="n">
        <v>8.55721288230971E-005</v>
      </c>
      <c r="BH30" s="98" t="n">
        <v>8.39911400987159E-005</v>
      </c>
      <c r="BI30" s="98" t="n">
        <v>8.24391709872696E-005</v>
      </c>
      <c r="BJ30" s="98" t="n">
        <v>8.09157031712582E-005</v>
      </c>
      <c r="BK30" s="98" t="n">
        <v>7.94202264985389E-005</v>
      </c>
      <c r="BL30" s="98" t="n">
        <v>7.79522389400267E-005</v>
      </c>
      <c r="BM30" s="98" t="n">
        <v>7.6511246537958E-005</v>
      </c>
      <c r="BN30" s="98" t="n">
        <v>7.50967633496025E-005</v>
      </c>
      <c r="BO30" s="98" t="n">
        <v>7.37083113836468E-005</v>
      </c>
      <c r="BP30" s="98" t="n">
        <v>7.23454205321383E-005</v>
      </c>
      <c r="BQ30" s="98" t="n">
        <v>7.10076284972105E-005</v>
      </c>
      <c r="BR30" s="98" t="n">
        <v>6.96944807141442E-005</v>
      </c>
      <c r="BS30" s="98" t="n">
        <v>6.84055302705433E-005</v>
      </c>
      <c r="BT30" s="98" t="n">
        <v>6.71403378220692E-005</v>
      </c>
      <c r="BU30" s="98" t="n">
        <v>6.58984715058431E-005</v>
      </c>
      <c r="BV30" s="98" t="n">
        <v>6.4679506850962E-005</v>
      </c>
      <c r="BW30" s="98" t="n">
        <v>6.34830266874609E-005</v>
      </c>
      <c r="BX30" s="98" t="n">
        <v>6.23086210532753E-005</v>
      </c>
      <c r="BY30" s="98" t="n">
        <v>6.11558870993179E-005</v>
      </c>
      <c r="BZ30" s="98" t="n">
        <v>6.00244289942209E-005</v>
      </c>
      <c r="CA30" s="98" t="n">
        <v>5.8913857827414E-005</v>
      </c>
      <c r="CB30" s="98" t="n">
        <v>5.78237915120905E-005</v>
      </c>
      <c r="CC30" s="98" t="n">
        <v>5.67538546867308E-005</v>
      </c>
      <c r="CD30" s="98" t="n">
        <v>5.57036786177356E-005</v>
      </c>
      <c r="CE30" s="98" t="n">
        <v>5.46729011000613E-005</v>
      </c>
      <c r="CF30" s="98" t="n">
        <v>5.36611663596309E-005</v>
      </c>
      <c r="CG30" s="98" t="n">
        <v>5.26681249544136E-005</v>
      </c>
      <c r="CH30" s="98" t="n">
        <v>5.16934336771691E-005</v>
      </c>
      <c r="CI30" s="98" t="n">
        <v>5.07367554568594E-005</v>
      </c>
      <c r="CJ30" s="98" t="n">
        <v>4.97977592621712E-005</v>
      </c>
      <c r="CK30" s="98" t="n">
        <v>4.88761200045929E-005</v>
      </c>
      <c r="CL30" s="98" t="n">
        <v>4.79715184421581E-005</v>
      </c>
      <c r="CM30" s="98" t="n">
        <v>4.70836410849662E-005</v>
      </c>
      <c r="CN30" s="98" t="n">
        <v>4.62121800998139E-005</v>
      </c>
      <c r="CO30" s="98" t="n">
        <v>4.53568332169363E-005</v>
      </c>
      <c r="CP30" s="98" t="n">
        <v>4.45173036373037E-005</v>
      </c>
      <c r="CQ30" s="98" t="n">
        <v>4.36932999408057E-005</v>
      </c>
      <c r="CR30" s="98" t="n">
        <v>4.28845359952135E-005</v>
      </c>
      <c r="CS30" s="98" t="n">
        <v>4.20907308665841E-005</v>
      </c>
      <c r="CT30" s="98" t="n">
        <v>4.13116087305543E-005</v>
      </c>
      <c r="CU30" s="98" t="n">
        <v>4.05468987842994E-005</v>
      </c>
      <c r="CV30" s="98" t="n">
        <v>3.97963351604913E-005</v>
      </c>
      <c r="CW30" s="98" t="n">
        <v>3.9059656841367E-005</v>
      </c>
      <c r="CX30" s="98" t="n">
        <v>3.83366075746849E-005</v>
      </c>
      <c r="CY30" s="98" t="n">
        <v>3.7626935790458E-005</v>
      </c>
      <c r="CZ30" s="98" t="n">
        <v>3.69303945189081E-005</v>
      </c>
      <c r="DA30" s="98" t="n">
        <v>3.62467413099754E-005</v>
      </c>
      <c r="DB30" s="98" t="n">
        <v>3.55757381528266E-005</v>
      </c>
      <c r="DC30" s="98" t="n">
        <v>3.49171513981395E-005</v>
      </c>
      <c r="DD30" s="98" t="n">
        <v>3.42707516807206E-005</v>
      </c>
      <c r="DE30" s="98" t="n">
        <v>3.36363138425666E-005</v>
      </c>
      <c r="DF30" s="98" t="n">
        <v>3.30136168589235E-005</v>
      </c>
      <c r="DG30" s="98" t="n">
        <v>3.24024437636794E-005</v>
      </c>
      <c r="DH30" s="98" t="n">
        <v>3.18025815773115E-005</v>
      </c>
      <c r="DI30" s="98" t="n">
        <v>3.12138212349433E-005</v>
      </c>
      <c r="DJ30" s="98" t="n">
        <v>3.06359575159565E-005</v>
      </c>
      <c r="DK30" s="98" t="n">
        <v>3.00687889752682E-005</v>
      </c>
      <c r="DL30" s="98" t="n">
        <v>2.95121178749414E-005</v>
      </c>
      <c r="DM30" s="98" t="n">
        <v>2.8965750117127E-005</v>
      </c>
      <c r="DN30" s="98" t="n">
        <v>2.84294951784503E-005</v>
      </c>
      <c r="DO30" s="98" t="n">
        <v>2.79031660452844E-005</v>
      </c>
      <c r="DP30" s="98" t="n">
        <v>2.73865791498018E-005</v>
      </c>
      <c r="DQ30" s="98" t="n">
        <v>2.68795543078015E-005</v>
      </c>
      <c r="DR30" s="98" t="n">
        <v>2.6381914656981E-005</v>
      </c>
      <c r="DS30" s="98" t="n">
        <v>2.58934865965399E-005</v>
      </c>
      <c r="DT30" s="98" t="n">
        <v>2.5414099727672E-005</v>
      </c>
      <c r="DU30" s="98" t="n">
        <v>2.49435867955006E-005</v>
      </c>
      <c r="DV30" s="98" t="n">
        <v>2.44817836311251E-005</v>
      </c>
      <c r="DW30" s="98" t="n">
        <v>2.40285290959985E-005</v>
      </c>
      <c r="DX30" s="98" t="n">
        <v>2.35836650258614E-005</v>
      </c>
      <c r="DY30" s="98" t="n">
        <v>2.31470361766739E-005</v>
      </c>
      <c r="DZ30" s="98" t="n">
        <v>2.27184901712141E-005</v>
      </c>
      <c r="EA30" s="98" t="n">
        <v>2.22978774464533E-005</v>
      </c>
      <c r="EB30" s="98" t="n">
        <v>2.18850512019309E-005</v>
      </c>
      <c r="EC30" s="98" t="n">
        <v>2.14798673490169E-005</v>
      </c>
      <c r="ED30" s="98" t="n">
        <v>2.10821844615072E-005</v>
      </c>
      <c r="EE30" s="98" t="n">
        <v>2.06918637264408E-005</v>
      </c>
      <c r="EF30" s="98" t="n">
        <v>2.03087688959158E-005</v>
      </c>
      <c r="EG30" s="98" t="n">
        <v>1.99327662405713E-005</v>
      </c>
      <c r="EH30" s="98" t="n">
        <v>1.95637245026248E-005</v>
      </c>
      <c r="EI30" s="98" t="n">
        <v>1.92015148509084E-005</v>
      </c>
      <c r="EJ30" s="98" t="n">
        <v>1.88460108360156E-005</v>
      </c>
      <c r="EK30" s="98" t="n">
        <v>1.84970883462254E-005</v>
      </c>
      <c r="EL30" s="98" t="n">
        <v>1.81546255649812E-005</v>
      </c>
      <c r="EM30" s="98" t="n">
        <v>1.78185029282574E-005</v>
      </c>
      <c r="EN30" s="98" t="n">
        <v>1.74886030830379E-005</v>
      </c>
      <c r="EO30" s="98" t="n">
        <v>1.71648108466815E-005</v>
      </c>
      <c r="EP30" s="98" t="n">
        <v>1.68470131670651E-005</v>
      </c>
      <c r="EQ30" s="98" t="n">
        <v>1.65350990830593E-005</v>
      </c>
      <c r="ER30" s="98" t="n">
        <v>1.62289596860044E-005</v>
      </c>
      <c r="ES30" s="98" t="n">
        <v>1.59284880819621E-005</v>
      </c>
      <c r="ET30" s="98" t="n">
        <v>1.56335793543017E-005</v>
      </c>
      <c r="EU30" s="98" t="n">
        <v>1.5344130527617E-005</v>
      </c>
      <c r="EV30" s="98" t="n">
        <v>1.50600405315338E-005</v>
      </c>
      <c r="EW30" s="98" t="n">
        <v>1.47812101657374E-005</v>
      </c>
      <c r="EX30" s="98" t="n">
        <v>1.4507542065223E-005</v>
      </c>
      <c r="EY30" s="98" t="n">
        <v>1.42389406667665E-005</v>
      </c>
      <c r="EZ30" s="98" t="n">
        <v>1.3975312175174E-005</v>
      </c>
      <c r="FA30" s="98" t="n">
        <v>1.37165645311965E-005</v>
      </c>
      <c r="FB30" s="98" t="n">
        <v>1.34626073788891E-005</v>
      </c>
      <c r="FC30" s="98" t="n">
        <v>1.32133520344135E-005</v>
      </c>
      <c r="FD30" s="98" t="n">
        <v>1.29687114552857E-005</v>
      </c>
      <c r="FE30" s="98" t="n">
        <v>1.27286002098437E-005</v>
      </c>
      <c r="FF30" s="98" t="n">
        <v>1.24929344472724E-005</v>
      </c>
      <c r="FG30" s="98" t="n">
        <v>1.22616318688484E-005</v>
      </c>
      <c r="FH30" s="98" t="n">
        <v>1.20346116990744E-005</v>
      </c>
      <c r="FI30" s="98" t="n">
        <v>1.18117946572571E-005</v>
      </c>
      <c r="FJ30" s="98" t="n">
        <v>1.15931029301963E-005</v>
      </c>
      <c r="FK30" s="98" t="n">
        <v>1.1378460144873E-005</v>
      </c>
      <c r="FL30" s="98" t="n">
        <v>1.1167791341804E-005</v>
      </c>
      <c r="FM30" s="98" t="n">
        <v>1.09610229491741E-005</v>
      </c>
      <c r="FN30" s="98" t="n">
        <v>1.07580827568565E-005</v>
      </c>
      <c r="FO30" s="98" t="n">
        <v>1.0558899891211E-005</v>
      </c>
      <c r="FP30" s="98" t="n">
        <v>1.03634047906587E-005</v>
      </c>
      <c r="FQ30" s="98" t="n">
        <v>1.01715291811466E-005</v>
      </c>
    </row>
    <row r="31" customFormat="false" ht="15" hidden="false" customHeight="true" outlineLevel="0" collapsed="false">
      <c r="A31" s="97" t="n">
        <v>29</v>
      </c>
      <c r="B31" s="98" t="n">
        <v>0.000264417038722598</v>
      </c>
      <c r="C31" s="98" t="n">
        <v>0.000259869019009984</v>
      </c>
      <c r="D31" s="98" t="n">
        <v>0.000255383588750546</v>
      </c>
      <c r="E31" s="98" t="n">
        <v>0.000250961106778247</v>
      </c>
      <c r="F31" s="98" t="n">
        <v>0.000246601816513925</v>
      </c>
      <c r="G31" s="98" t="n">
        <v>0.000242305855739255</v>
      </c>
      <c r="H31" s="98" t="n">
        <v>0.000238073265682925</v>
      </c>
      <c r="I31" s="98" t="n">
        <v>0.000233903999460106</v>
      </c>
      <c r="J31" s="98" t="n">
        <v>0.000229797929908182</v>
      </c>
      <c r="K31" s="98" t="n">
        <v>0.000225754856854055</v>
      </c>
      <c r="L31" s="98" t="n">
        <v>0.000221774513852746</v>
      </c>
      <c r="M31" s="98" t="n">
        <v>0.000217856574428743</v>
      </c>
      <c r="N31" s="98" t="n">
        <v>0.000214000657855928</v>
      </c>
      <c r="O31" s="98" t="n">
        <v>0.000210206334504304</v>
      </c>
      <c r="P31" s="98" t="n">
        <v>0.00020647313078459</v>
      </c>
      <c r="Q31" s="98" t="n">
        <v>0.000202800533716574</v>
      </c>
      <c r="R31" s="98" t="n">
        <v>0.000199187995148398</v>
      </c>
      <c r="S31" s="98" t="n">
        <v>0.000195634935650335</v>
      </c>
      <c r="T31" s="98" t="n">
        <v>0.00019214074810503</v>
      </c>
      <c r="U31" s="98" t="n">
        <v>0.000188704801017403</v>
      </c>
      <c r="V31" s="98" t="n">
        <v>0.000185326441561662</v>
      </c>
      <c r="W31" s="98" t="n">
        <v>0.000182004998386942</v>
      </c>
      <c r="X31" s="98" t="n">
        <v>0.00017873978419547</v>
      </c>
      <c r="Y31" s="98" t="n">
        <v>0.000175530098113552</v>
      </c>
      <c r="Z31" s="98" t="n">
        <v>0.00017237522786695</v>
      </c>
      <c r="AA31" s="98" t="n">
        <v>0.000169274451776613</v>
      </c>
      <c r="AB31" s="98" t="n">
        <v>0.000166227040588662</v>
      </c>
      <c r="AC31" s="98" t="n">
        <v>0.000163232259148605</v>
      </c>
      <c r="AD31" s="98" t="n">
        <v>0.00016028936793322</v>
      </c>
      <c r="AE31" s="98" t="n">
        <v>0.000157397624450106</v>
      </c>
      <c r="AF31" s="98" t="n">
        <v>0.000154556284514995</v>
      </c>
      <c r="AG31" s="98" t="n">
        <v>0.00015176460341515</v>
      </c>
      <c r="AH31" s="98" t="n">
        <v>0.00014902183696841</v>
      </c>
      <c r="AI31" s="98" t="n">
        <v>0.000146327242486088</v>
      </c>
      <c r="AJ31" s="98" t="n">
        <v>0.000143680079645381</v>
      </c>
      <c r="AK31" s="98" t="n">
        <v>0.000141079611280737</v>
      </c>
      <c r="AL31" s="98" t="n">
        <v>0.000138525104097176</v>
      </c>
      <c r="AM31" s="98" t="n">
        <v>0.00013601582931555</v>
      </c>
      <c r="AN31" s="98" t="n">
        <v>0.000133551063251081</v>
      </c>
      <c r="AO31" s="98" t="n">
        <v>0.000131130087833609</v>
      </c>
      <c r="AP31" s="98" t="n">
        <v>0.000128752191072001</v>
      </c>
      <c r="AQ31" s="98" t="n">
        <v>0.000126416667468043</v>
      </c>
      <c r="AR31" s="98" t="n">
        <v>0.000124122818384254</v>
      </c>
      <c r="AS31" s="98" t="n">
        <v>0.000121869952367959</v>
      </c>
      <c r="AT31" s="98" t="n">
        <v>0.000119657385436622</v>
      </c>
      <c r="AU31" s="98" t="n">
        <v>0.00011748444132631</v>
      </c>
      <c r="AV31" s="98" t="n">
        <v>0.000115350451707852</v>
      </c>
      <c r="AW31" s="98" t="n">
        <v>0.000113254756371251</v>
      </c>
      <c r="AX31" s="98" t="n">
        <v>0.000111196703382888</v>
      </c>
      <c r="AY31" s="98" t="n">
        <v>0.000109175649216864</v>
      </c>
      <c r="AZ31" s="98" t="n">
        <v>0.000107190958862802</v>
      </c>
      <c r="BA31" s="98" t="n">
        <v>0.00010524200591211</v>
      </c>
      <c r="BB31" s="98" t="n">
        <v>0.000103328172624706</v>
      </c>
      <c r="BC31" s="98" t="n">
        <v>0.000101448849977648</v>
      </c>
      <c r="BD31" s="98" t="n">
        <v>9.96034376972155E-005</v>
      </c>
      <c r="BE31" s="98" t="n">
        <v>9.77913442766765E-005</v>
      </c>
      <c r="BF31" s="98" t="n">
        <v>9.60119869799492E-005</v>
      </c>
      <c r="BG31" s="98" t="n">
        <v>9.42647918330541E-005</v>
      </c>
      <c r="BH31" s="98" t="n">
        <v>9.25491936041301E-005</v>
      </c>
      <c r="BI31" s="98" t="n">
        <v>9.08646357740128E-005</v>
      </c>
      <c r="BJ31" s="98" t="n">
        <v>8.92105704968227E-005</v>
      </c>
      <c r="BK31" s="98" t="n">
        <v>8.75864585526687E-005</v>
      </c>
      <c r="BL31" s="98" t="n">
        <v>8.59917692930257E-005</v>
      </c>
      <c r="BM31" s="98" t="n">
        <v>8.44259805787839E-005</v>
      </c>
      <c r="BN31" s="98" t="n">
        <v>8.28885787135247E-005</v>
      </c>
      <c r="BO31" s="98" t="n">
        <v>8.13790583696905E-005</v>
      </c>
      <c r="BP31" s="98" t="n">
        <v>7.98969225117574E-005</v>
      </c>
      <c r="BQ31" s="98" t="n">
        <v>7.84416823141898E-005</v>
      </c>
      <c r="BR31" s="98" t="n">
        <v>7.70128570756201E-005</v>
      </c>
      <c r="BS31" s="98" t="n">
        <v>7.56099741301419E-005</v>
      </c>
      <c r="BT31" s="98" t="n">
        <v>7.42325687558276E-005</v>
      </c>
      <c r="BU31" s="98" t="n">
        <v>7.28801840805815E-005</v>
      </c>
      <c r="BV31" s="98" t="n">
        <v>7.15523709855503E-005</v>
      </c>
      <c r="BW31" s="98" t="n">
        <v>7.02486880077569E-005</v>
      </c>
      <c r="BX31" s="98" t="n">
        <v>6.89687012400686E-005</v>
      </c>
      <c r="BY31" s="98" t="n">
        <v>6.77119842307228E-005</v>
      </c>
      <c r="BZ31" s="98" t="n">
        <v>6.64781178819629E-005</v>
      </c>
      <c r="CA31" s="98" t="n">
        <v>6.52666903472321E-005</v>
      </c>
      <c r="CB31" s="98" t="n">
        <v>6.40772969286996E-005</v>
      </c>
      <c r="CC31" s="98" t="n">
        <v>6.29095399736768E-005</v>
      </c>
      <c r="CD31" s="98" t="n">
        <v>6.17630287716997E-005</v>
      </c>
      <c r="CE31" s="98" t="n">
        <v>6.06373794507231E-005</v>
      </c>
      <c r="CF31" s="98" t="n">
        <v>5.95322148742028E-005</v>
      </c>
      <c r="CG31" s="98" t="n">
        <v>5.84471645379558E-005</v>
      </c>
      <c r="CH31" s="98" t="n">
        <v>5.73818644675761E-005</v>
      </c>
      <c r="CI31" s="98" t="n">
        <v>5.63359571165156E-005</v>
      </c>
      <c r="CJ31" s="98" t="n">
        <v>5.53090912644993E-005</v>
      </c>
      <c r="CK31" s="98" t="n">
        <v>5.43009219163837E-005</v>
      </c>
      <c r="CL31" s="98" t="n">
        <v>5.33111102027917E-005</v>
      </c>
      <c r="CM31" s="98" t="n">
        <v>5.23393232800817E-005</v>
      </c>
      <c r="CN31" s="98" t="n">
        <v>5.13852342323151E-005</v>
      </c>
      <c r="CO31" s="98" t="n">
        <v>5.04485219737783E-005</v>
      </c>
      <c r="CP31" s="98" t="n">
        <v>4.95288711522823E-005</v>
      </c>
      <c r="CQ31" s="98" t="n">
        <v>4.86259720542392E-005</v>
      </c>
      <c r="CR31" s="98" t="n">
        <v>4.77395205095155E-005</v>
      </c>
      <c r="CS31" s="98" t="n">
        <v>4.68692177987284E-005</v>
      </c>
      <c r="CT31" s="98" t="n">
        <v>4.60147705605429E-005</v>
      </c>
      <c r="CU31" s="98" t="n">
        <v>4.51758907010769E-005</v>
      </c>
      <c r="CV31" s="98" t="n">
        <v>4.43522953036402E-005</v>
      </c>
      <c r="CW31" s="98" t="n">
        <v>4.354370654025E-005</v>
      </c>
      <c r="CX31" s="98" t="n">
        <v>4.27498515840341E-005</v>
      </c>
      <c r="CY31" s="98" t="n">
        <v>4.19704625226336E-005</v>
      </c>
      <c r="CZ31" s="98" t="n">
        <v>4.12052762737147E-005</v>
      </c>
      <c r="DA31" s="98" t="n">
        <v>4.04540345003701E-005</v>
      </c>
      <c r="DB31" s="98" t="n">
        <v>3.971648352874E-005</v>
      </c>
      <c r="DC31" s="98" t="n">
        <v>3.89923742665221E-005</v>
      </c>
      <c r="DD31" s="98" t="n">
        <v>3.82814621230354E-005</v>
      </c>
      <c r="DE31" s="98" t="n">
        <v>3.75835069293951E-005</v>
      </c>
      <c r="DF31" s="98" t="n">
        <v>3.68982728614631E-005</v>
      </c>
      <c r="DG31" s="98" t="n">
        <v>3.62255283629098E-005</v>
      </c>
      <c r="DH31" s="98" t="n">
        <v>3.55650460697188E-005</v>
      </c>
      <c r="DI31" s="98" t="n">
        <v>3.49166027362458E-005</v>
      </c>
      <c r="DJ31" s="98" t="n">
        <v>3.42799791619441E-005</v>
      </c>
      <c r="DK31" s="98" t="n">
        <v>3.36549601194225E-005</v>
      </c>
      <c r="DL31" s="98" t="n">
        <v>3.30413342840563E-005</v>
      </c>
      <c r="DM31" s="98" t="n">
        <v>3.24388941643772E-005</v>
      </c>
      <c r="DN31" s="98" t="n">
        <v>3.18474360335719E-005</v>
      </c>
      <c r="DO31" s="98" t="n">
        <v>3.1266759862314E-005</v>
      </c>
      <c r="DP31" s="98" t="n">
        <v>3.06966692523725E-005</v>
      </c>
      <c r="DQ31" s="98" t="n">
        <v>3.01369713722188E-005</v>
      </c>
      <c r="DR31" s="98" t="n">
        <v>2.9587476892412E-005</v>
      </c>
      <c r="DS31" s="98" t="n">
        <v>2.90479999232041E-005</v>
      </c>
      <c r="DT31" s="98" t="n">
        <v>2.85183579524784E-005</v>
      </c>
      <c r="DU31" s="98" t="n">
        <v>2.79983717852428E-005</v>
      </c>
      <c r="DV31" s="98" t="n">
        <v>2.74878654840105E-005</v>
      </c>
      <c r="DW31" s="98" t="n">
        <v>2.69866663097362E-005</v>
      </c>
      <c r="DX31" s="98" t="n">
        <v>2.64946046647507E-005</v>
      </c>
      <c r="DY31" s="98" t="n">
        <v>2.60115140356954E-005</v>
      </c>
      <c r="DZ31" s="98" t="n">
        <v>2.55372309380109E-005</v>
      </c>
      <c r="EA31" s="98" t="n">
        <v>2.50715948613145E-005</v>
      </c>
      <c r="EB31" s="98" t="n">
        <v>2.46144482157762E-005</v>
      </c>
      <c r="EC31" s="98" t="n">
        <v>2.41656362789389E-005</v>
      </c>
      <c r="ED31" s="98" t="n">
        <v>2.37250071443151E-005</v>
      </c>
      <c r="EE31" s="98" t="n">
        <v>2.3292411670095E-005</v>
      </c>
      <c r="EF31" s="98" t="n">
        <v>2.28677034294078E-005</v>
      </c>
      <c r="EG31" s="98" t="n">
        <v>2.24507386608064E-005</v>
      </c>
      <c r="EH31" s="98" t="n">
        <v>2.20413762204164E-005</v>
      </c>
      <c r="EI31" s="98" t="n">
        <v>2.16394775343076E-005</v>
      </c>
      <c r="EJ31" s="98" t="n">
        <v>2.12449065515319E-005</v>
      </c>
      <c r="EK31" s="98" t="n">
        <v>2.08575296991587E-005</v>
      </c>
      <c r="EL31" s="98" t="n">
        <v>2.0477215836423E-005</v>
      </c>
      <c r="EM31" s="98" t="n">
        <v>2.0103836211649E-005</v>
      </c>
      <c r="EN31" s="98" t="n">
        <v>1.97372644176186E-005</v>
      </c>
      <c r="EO31" s="98" t="n">
        <v>1.93773763501604E-005</v>
      </c>
      <c r="EP31" s="98" t="n">
        <v>1.9024050165628E-005</v>
      </c>
      <c r="EQ31" s="98" t="n">
        <v>1.86771662402663E-005</v>
      </c>
      <c r="ER31" s="98" t="n">
        <v>1.83366071293545E-005</v>
      </c>
      <c r="ES31" s="98" t="n">
        <v>1.80022575283489E-005</v>
      </c>
      <c r="ET31" s="98" t="n">
        <v>1.76740042330259E-005</v>
      </c>
      <c r="EU31" s="98" t="n">
        <v>1.73517361024E-005</v>
      </c>
      <c r="EV31" s="98" t="n">
        <v>1.70353440204218E-005</v>
      </c>
      <c r="EW31" s="98" t="n">
        <v>1.67247208592292E-005</v>
      </c>
      <c r="EX31" s="98" t="n">
        <v>1.64197614432871E-005</v>
      </c>
      <c r="EY31" s="98" t="n">
        <v>1.61203625138606E-005</v>
      </c>
      <c r="EZ31" s="98" t="n">
        <v>1.5826422693821E-005</v>
      </c>
      <c r="FA31" s="98" t="n">
        <v>1.55378424537833E-005</v>
      </c>
      <c r="FB31" s="98" t="n">
        <v>1.52545240781343E-005</v>
      </c>
      <c r="FC31" s="98" t="n">
        <v>1.49763716321694E-005</v>
      </c>
      <c r="FD31" s="98" t="n">
        <v>1.47032909298961E-005</v>
      </c>
      <c r="FE31" s="98" t="n">
        <v>1.4435189501949E-005</v>
      </c>
      <c r="FF31" s="98" t="n">
        <v>1.41719765643922E-005</v>
      </c>
      <c r="FG31" s="98" t="n">
        <v>1.39135629878551E-005</v>
      </c>
      <c r="FH31" s="98" t="n">
        <v>1.36598612680006E-005</v>
      </c>
      <c r="FI31" s="98" t="n">
        <v>1.34107854951049E-005</v>
      </c>
      <c r="FJ31" s="98" t="n">
        <v>1.31662513256359E-005</v>
      </c>
      <c r="FK31" s="98" t="n">
        <v>1.29261759534982E-005</v>
      </c>
      <c r="FL31" s="98" t="n">
        <v>1.26904780822779E-005</v>
      </c>
      <c r="FM31" s="98" t="n">
        <v>1.24590778971534E-005</v>
      </c>
      <c r="FN31" s="98" t="n">
        <v>1.22318970385837E-005</v>
      </c>
      <c r="FO31" s="98" t="n">
        <v>1.20088585753297E-005</v>
      </c>
      <c r="FP31" s="98" t="n">
        <v>1.1789886978808E-005</v>
      </c>
      <c r="FQ31" s="98" t="n">
        <v>1.15749080970007E-005</v>
      </c>
    </row>
    <row r="32" customFormat="false" ht="15" hidden="false" customHeight="true" outlineLevel="0" collapsed="false">
      <c r="A32" s="97" t="n">
        <v>30</v>
      </c>
      <c r="B32" s="98" t="n">
        <v>0.000277462564621134</v>
      </c>
      <c r="C32" s="98" t="n">
        <v>0.000272662874668983</v>
      </c>
      <c r="D32" s="98" t="n">
        <v>0.00026792545583687</v>
      </c>
      <c r="E32" s="98" t="n">
        <v>0.000263251141192744</v>
      </c>
      <c r="F32" s="98" t="n">
        <v>0.000258640604549942</v>
      </c>
      <c r="G32" s="98" t="n">
        <v>0.000254094373413061</v>
      </c>
      <c r="H32" s="98" t="n">
        <v>0.000249612841042857</v>
      </c>
      <c r="I32" s="98" t="n">
        <v>0.000245196277688375</v>
      </c>
      <c r="J32" s="98" t="n">
        <v>0.000240844841036481</v>
      </c>
      <c r="K32" s="98" t="n">
        <v>0.00023655858592575</v>
      </c>
      <c r="L32" s="98" t="n">
        <v>0.000232337473368816</v>
      </c>
      <c r="M32" s="98" t="n">
        <v>0.000228181378927439</v>
      </c>
      <c r="N32" s="98" t="n">
        <v>0.000224090100480301</v>
      </c>
      <c r="O32" s="98" t="n">
        <v>0.000220063365423573</v>
      </c>
      <c r="P32" s="98" t="n">
        <v>0.000216100837339583</v>
      </c>
      <c r="Q32" s="98" t="n">
        <v>0.000212202122170546</v>
      </c>
      <c r="R32" s="98" t="n">
        <v>0.00020836677392877</v>
      </c>
      <c r="S32" s="98" t="n">
        <v>0.000204594299975436</v>
      </c>
      <c r="T32" s="98" t="n">
        <v>0.000200884165897364</v>
      </c>
      <c r="U32" s="98" t="n">
        <v>0.0001972358000083</v>
      </c>
      <c r="V32" s="98" t="n">
        <v>0.000193648597502816</v>
      </c>
      <c r="W32" s="98" t="n">
        <v>0.000190121924284137</v>
      </c>
      <c r="X32" s="98" t="n">
        <v>0.00018665512049254</v>
      </c>
      <c r="Y32" s="98" t="n">
        <v>0.000183247503751649</v>
      </c>
      <c r="Z32" s="98" t="n">
        <v>0.000179898372155596</v>
      </c>
      <c r="AA32" s="98" t="n">
        <v>0.000176607007015162</v>
      </c>
      <c r="AB32" s="98" t="n">
        <v>0.000173372675378647</v>
      </c>
      <c r="AC32" s="98" t="n">
        <v>0.000170194632346243</v>
      </c>
      <c r="AD32" s="98" t="n">
        <v>0.000167072123191336</v>
      </c>
      <c r="AE32" s="98" t="n">
        <v>0.000164004385303507</v>
      </c>
      <c r="AF32" s="98" t="n">
        <v>0.000160990649966553</v>
      </c>
      <c r="AG32" s="98" t="n">
        <v>0.000158030143983634</v>
      </c>
      <c r="AH32" s="98" t="n">
        <v>0.000155122091160975</v>
      </c>
      <c r="AI32" s="98" t="n">
        <v>0.000152265713660782</v>
      </c>
      <c r="AJ32" s="98" t="n">
        <v>0.000149460233232812</v>
      </c>
      <c r="AK32" s="98" t="n">
        <v>0.000146704872335257</v>
      </c>
      <c r="AL32" s="98" t="n">
        <v>0.000143998855151262</v>
      </c>
      <c r="AM32" s="98" t="n">
        <v>0.000141341408510853</v>
      </c>
      <c r="AN32" s="98" t="n">
        <v>0.00013873176272472</v>
      </c>
      <c r="AO32" s="98" t="n">
        <v>0.000136169152336718</v>
      </c>
      <c r="AP32" s="98" t="n">
        <v>0.000133652816801666</v>
      </c>
      <c r="AQ32" s="98" t="n">
        <v>0.00013118200109441</v>
      </c>
      <c r="AR32" s="98" t="n">
        <v>0.000128755956254945</v>
      </c>
      <c r="AS32" s="98" t="n">
        <v>0.000126373939874913</v>
      </c>
      <c r="AT32" s="98" t="n">
        <v>0.000124035216531482</v>
      </c>
      <c r="AU32" s="98" t="n">
        <v>0.000121739058169701</v>
      </c>
      <c r="AV32" s="98" t="n">
        <v>0.00011948474444079</v>
      </c>
      <c r="AW32" s="98" t="n">
        <v>0.000117271562998678</v>
      </c>
      <c r="AX32" s="98" t="n">
        <v>0.000115098809756575</v>
      </c>
      <c r="AY32" s="98" t="n">
        <v>0.000112965789110131</v>
      </c>
      <c r="AZ32" s="98" t="n">
        <v>0.000110871814127389</v>
      </c>
      <c r="BA32" s="98" t="n">
        <v>0.000108816206708329</v>
      </c>
      <c r="BB32" s="98" t="n">
        <v>0.000106798297719313</v>
      </c>
      <c r="BC32" s="98" t="n">
        <v>0.000104817427100334</v>
      </c>
      <c r="BD32" s="98" t="n">
        <v>0.000102872943951393</v>
      </c>
      <c r="BE32" s="98" t="n">
        <v>0.00010096420659711</v>
      </c>
      <c r="BF32" s="98" t="n">
        <v>9.90905826331323E-005</v>
      </c>
      <c r="BG32" s="98" t="n">
        <v>9.72514489542276E-005</v>
      </c>
      <c r="BH32" s="98" t="n">
        <v>9.54461917681559E-005</v>
      </c>
      <c r="BI32" s="98" t="n">
        <v>9.36742065940077E-005</v>
      </c>
      <c r="BJ32" s="98" t="n">
        <v>9.19348982485468E-005</v>
      </c>
      <c r="BK32" s="98" t="n">
        <v>9.02276808196767E-005</v>
      </c>
      <c r="BL32" s="98" t="n">
        <v>8.85519776306909E-005</v>
      </c>
      <c r="BM32" s="98" t="n">
        <v>8.6907221193977E-005</v>
      </c>
      <c r="BN32" s="98" t="n">
        <v>8.52928531563935E-005</v>
      </c>
      <c r="BO32" s="98" t="n">
        <v>8.37083242367642E-005</v>
      </c>
      <c r="BP32" s="98" t="n">
        <v>8.21530941566007E-005</v>
      </c>
      <c r="BQ32" s="98" t="n">
        <v>8.06266315644955E-005</v>
      </c>
      <c r="BR32" s="98" t="n">
        <v>7.91284139550763E-005</v>
      </c>
      <c r="BS32" s="98" t="n">
        <v>7.76579275828526E-005</v>
      </c>
      <c r="BT32" s="98" t="n">
        <v>7.62146673722874E-005</v>
      </c>
      <c r="BU32" s="98" t="n">
        <v>7.47981368228734E-005</v>
      </c>
      <c r="BV32" s="98" t="n">
        <v>7.34078479125433E-005</v>
      </c>
      <c r="BW32" s="98" t="n">
        <v>7.20433209966398E-005</v>
      </c>
      <c r="BX32" s="98" t="n">
        <v>7.07040847053309E-005</v>
      </c>
      <c r="BY32" s="98" t="n">
        <v>6.93896758390267E-005</v>
      </c>
      <c r="BZ32" s="98" t="n">
        <v>6.80996392611322E-005</v>
      </c>
      <c r="CA32" s="98" t="n">
        <v>6.68335277904664E-005</v>
      </c>
      <c r="CB32" s="98" t="n">
        <v>6.55909020916834E-005</v>
      </c>
      <c r="CC32" s="98" t="n">
        <v>6.43713305652494E-005</v>
      </c>
      <c r="CD32" s="98" t="n">
        <v>6.31743892364201E-005</v>
      </c>
      <c r="CE32" s="98" t="n">
        <v>6.19996616443297E-005</v>
      </c>
      <c r="CF32" s="98" t="n">
        <v>6.08467387305245E-005</v>
      </c>
      <c r="CG32" s="98" t="n">
        <v>5.97152187267191E-005</v>
      </c>
      <c r="CH32" s="98" t="n">
        <v>5.86047070442186E-005</v>
      </c>
      <c r="CI32" s="98" t="n">
        <v>5.75148161620076E-005</v>
      </c>
      <c r="CJ32" s="98" t="n">
        <v>5.64451655166165E-005</v>
      </c>
      <c r="CK32" s="98" t="n">
        <v>5.5395381390877E-005</v>
      </c>
      <c r="CL32" s="98" t="n">
        <v>5.43650968050091E-005</v>
      </c>
      <c r="CM32" s="98" t="n">
        <v>5.33539514072645E-005</v>
      </c>
      <c r="CN32" s="98" t="n">
        <v>5.23615913655684E-005</v>
      </c>
      <c r="CO32" s="98" t="n">
        <v>5.13876692602722E-005</v>
      </c>
      <c r="CP32" s="98" t="n">
        <v>5.0431843978016E-005</v>
      </c>
      <c r="CQ32" s="98" t="n">
        <v>4.94937806059248E-005</v>
      </c>
      <c r="CR32" s="98" t="n">
        <v>4.85731503273579E-005</v>
      </c>
      <c r="CS32" s="98" t="n">
        <v>4.76696303189916E-005</v>
      </c>
      <c r="CT32" s="98" t="n">
        <v>4.67829036481238E-005</v>
      </c>
      <c r="CU32" s="98" t="n">
        <v>4.59126591724202E-005</v>
      </c>
      <c r="CV32" s="98" t="n">
        <v>4.50585914397728E-005</v>
      </c>
      <c r="CW32" s="98" t="n">
        <v>4.42204005901559E-005</v>
      </c>
      <c r="CX32" s="98" t="n">
        <v>4.33977922581486E-005</v>
      </c>
      <c r="CY32" s="98" t="n">
        <v>4.25904774773445E-005</v>
      </c>
      <c r="CZ32" s="98" t="n">
        <v>4.17981725858718E-005</v>
      </c>
      <c r="DA32" s="98" t="n">
        <v>4.10205991326906E-005</v>
      </c>
      <c r="DB32" s="98" t="n">
        <v>4.02574837858882E-005</v>
      </c>
      <c r="DC32" s="98" t="n">
        <v>3.95085582424182E-005</v>
      </c>
      <c r="DD32" s="98" t="n">
        <v>3.87735591382832E-005</v>
      </c>
      <c r="DE32" s="98" t="n">
        <v>3.80522279608275E-005</v>
      </c>
      <c r="DF32" s="98" t="n">
        <v>3.73443109622507E-005</v>
      </c>
      <c r="DG32" s="98" t="n">
        <v>3.66495590742311E-005</v>
      </c>
      <c r="DH32" s="98" t="n">
        <v>3.59677278239934E-005</v>
      </c>
      <c r="DI32" s="98" t="n">
        <v>3.52985772519299E-005</v>
      </c>
      <c r="DJ32" s="98" t="n">
        <v>3.4641871829777E-005</v>
      </c>
      <c r="DK32" s="98" t="n">
        <v>3.39973803812343E-005</v>
      </c>
      <c r="DL32" s="98" t="n">
        <v>3.3364876002917E-005</v>
      </c>
      <c r="DM32" s="98" t="n">
        <v>3.2744135987306E-005</v>
      </c>
      <c r="DN32" s="98" t="n">
        <v>3.21349417460315E-005</v>
      </c>
      <c r="DO32" s="98" t="n">
        <v>3.15370787358216E-005</v>
      </c>
      <c r="DP32" s="98" t="n">
        <v>3.09503363843389E-005</v>
      </c>
      <c r="DQ32" s="98" t="n">
        <v>3.03745080181272E-005</v>
      </c>
      <c r="DR32" s="98" t="n">
        <v>2.98093907913355E-005</v>
      </c>
      <c r="DS32" s="98" t="n">
        <v>2.92547856158842E-005</v>
      </c>
      <c r="DT32" s="98" t="n">
        <v>2.87104970929653E-005</v>
      </c>
      <c r="DU32" s="98" t="n">
        <v>2.81763334452068E-005</v>
      </c>
      <c r="DV32" s="98" t="n">
        <v>2.76521064503932E-005</v>
      </c>
      <c r="DW32" s="98" t="n">
        <v>2.71376313767391E-005</v>
      </c>
      <c r="DX32" s="98" t="n">
        <v>2.66327269182742E-005</v>
      </c>
      <c r="DY32" s="98" t="n">
        <v>2.6137215132005E-005</v>
      </c>
      <c r="DZ32" s="98" t="n">
        <v>2.56509213765188E-005</v>
      </c>
      <c r="EA32" s="98" t="n">
        <v>2.51736742508113E-005</v>
      </c>
      <c r="EB32" s="98" t="n">
        <v>2.47053055349999E-005</v>
      </c>
      <c r="EC32" s="98" t="n">
        <v>2.42456501314825E-005</v>
      </c>
      <c r="ED32" s="98" t="n">
        <v>2.37945460074274E-005</v>
      </c>
      <c r="EE32" s="98" t="n">
        <v>2.33518341384853E-005</v>
      </c>
      <c r="EF32" s="98" t="n">
        <v>2.29173584531672E-005</v>
      </c>
      <c r="EG32" s="98" t="n">
        <v>2.24909657781103E-005</v>
      </c>
      <c r="EH32" s="98" t="n">
        <v>2.20725057850091E-005</v>
      </c>
      <c r="EI32" s="98" t="n">
        <v>2.16618309377692E-005</v>
      </c>
      <c r="EJ32" s="98" t="n">
        <v>2.12587964408817E-005</v>
      </c>
      <c r="EK32" s="98" t="n">
        <v>2.08632601890191E-005</v>
      </c>
      <c r="EL32" s="98" t="n">
        <v>2.04750827169642E-005</v>
      </c>
      <c r="EM32" s="98" t="n">
        <v>2.00941271510935E-005</v>
      </c>
      <c r="EN32" s="98" t="n">
        <v>1.97202591609713E-005</v>
      </c>
      <c r="EO32" s="98" t="n">
        <v>1.93533469127205E-005</v>
      </c>
      <c r="EP32" s="98" t="n">
        <v>1.89932610226151E-005</v>
      </c>
      <c r="EQ32" s="98" t="n">
        <v>1.86398745115612E-005</v>
      </c>
      <c r="ER32" s="98" t="n">
        <v>1.82930627609101E-005</v>
      </c>
      <c r="ES32" s="98" t="n">
        <v>1.79527034681604E-005</v>
      </c>
      <c r="ET32" s="98" t="n">
        <v>1.76186766045472E-005</v>
      </c>
      <c r="EU32" s="98" t="n">
        <v>1.72908643726322E-005</v>
      </c>
      <c r="EV32" s="98" t="n">
        <v>1.69691511650028E-005</v>
      </c>
      <c r="EW32" s="98" t="n">
        <v>1.66534235234161E-005</v>
      </c>
      <c r="EX32" s="98" t="n">
        <v>1.63435700996084E-005</v>
      </c>
      <c r="EY32" s="98" t="n">
        <v>1.60394816151044E-005</v>
      </c>
      <c r="EZ32" s="98" t="n">
        <v>1.57410508236922E-005</v>
      </c>
      <c r="FA32" s="98" t="n">
        <v>1.54481724735645E-005</v>
      </c>
      <c r="FB32" s="98" t="n">
        <v>1.51607432696821E-005</v>
      </c>
      <c r="FC32" s="98" t="n">
        <v>1.48786618382468E-005</v>
      </c>
      <c r="FD32" s="98" t="n">
        <v>1.46018286903971E-005</v>
      </c>
      <c r="FE32" s="98" t="n">
        <v>1.4330146187902E-005</v>
      </c>
      <c r="FF32" s="98" t="n">
        <v>1.40635185078564E-005</v>
      </c>
      <c r="FG32" s="98" t="n">
        <v>1.38018516098182E-005</v>
      </c>
      <c r="FH32" s="98" t="n">
        <v>1.35450532021686E-005</v>
      </c>
      <c r="FI32" s="98" t="n">
        <v>1.32930327101377E-005</v>
      </c>
      <c r="FJ32" s="98" t="n">
        <v>1.3045701243164E-005</v>
      </c>
      <c r="FK32" s="98" t="n">
        <v>1.28029715642519E-005</v>
      </c>
      <c r="FL32" s="98" t="n">
        <v>1.25647580591082E-005</v>
      </c>
      <c r="FM32" s="98" t="n">
        <v>1.23309767057211E-005</v>
      </c>
      <c r="FN32" s="98" t="n">
        <v>1.21015450449402E-005</v>
      </c>
      <c r="FO32" s="98" t="n">
        <v>1.18763821516099E-005</v>
      </c>
      <c r="FP32" s="98" t="n">
        <v>1.16554086057041E-005</v>
      </c>
      <c r="FQ32" s="98" t="n">
        <v>1.14385464646816E-005</v>
      </c>
    </row>
    <row r="33" customFormat="false" ht="15" hidden="false" customHeight="true" outlineLevel="0" collapsed="false">
      <c r="A33" s="97" t="n">
        <v>31</v>
      </c>
      <c r="B33" s="98" t="n">
        <v>0.000292703552384532</v>
      </c>
      <c r="C33" s="98" t="n">
        <v>0.000287363004761287</v>
      </c>
      <c r="D33" s="98" t="n">
        <v>0.00028211959359159</v>
      </c>
      <c r="E33" s="98" t="n">
        <v>0.000276971574592722</v>
      </c>
      <c r="F33" s="98" t="n">
        <v>0.000271917233121366</v>
      </c>
      <c r="G33" s="98" t="n">
        <v>0.00026695488379902</v>
      </c>
      <c r="H33" s="98" t="n">
        <v>0.000262082870130298</v>
      </c>
      <c r="I33" s="98" t="n">
        <v>0.000257299564117686</v>
      </c>
      <c r="J33" s="98" t="n">
        <v>0.000252603365872184</v>
      </c>
      <c r="K33" s="98" t="n">
        <v>0.000247992703221622</v>
      </c>
      <c r="L33" s="98" t="n">
        <v>0.000243466031316086</v>
      </c>
      <c r="M33" s="98" t="n">
        <v>0.000239021832233788</v>
      </c>
      <c r="N33" s="98" t="n">
        <v>0.000234658614584382</v>
      </c>
      <c r="O33" s="98" t="n">
        <v>0.000230374913114062</v>
      </c>
      <c r="P33" s="98" t="n">
        <v>0.000226169288309985</v>
      </c>
      <c r="Q33" s="98" t="n">
        <v>0.00022204032600659</v>
      </c>
      <c r="R33" s="98" t="n">
        <v>0.000217986636992462</v>
      </c>
      <c r="S33" s="98" t="n">
        <v>0.000214006856620319</v>
      </c>
      <c r="T33" s="98" t="n">
        <v>0.000210099644418094</v>
      </c>
      <c r="U33" s="98" t="n">
        <v>0.000206263683703578</v>
      </c>
      <c r="V33" s="98" t="n">
        <v>0.000202497681201064</v>
      </c>
      <c r="W33" s="98" t="n">
        <v>0.000198800366661756</v>
      </c>
      <c r="X33" s="98" t="n">
        <v>0.000195170492487296</v>
      </c>
      <c r="Y33" s="98" t="n">
        <v>0.000191606833356617</v>
      </c>
      <c r="Z33" s="98" t="n">
        <v>0.00018810818585735</v>
      </c>
      <c r="AA33" s="98" t="n">
        <v>0.000184673368120447</v>
      </c>
      <c r="AB33" s="98" t="n">
        <v>0.000181301219458585</v>
      </c>
      <c r="AC33" s="98" t="n">
        <v>0.000177990600010003</v>
      </c>
      <c r="AD33" s="98" t="n">
        <v>0.000174740390385009</v>
      </c>
      <c r="AE33" s="98" t="n">
        <v>0.000171549491318368</v>
      </c>
      <c r="AF33" s="98" t="n">
        <v>0.000168416823325024</v>
      </c>
      <c r="AG33" s="98" t="n">
        <v>0.000165341326361035</v>
      </c>
      <c r="AH33" s="98" t="n">
        <v>0.000162321959488621</v>
      </c>
      <c r="AI33" s="98" t="n">
        <v>0.000159357700545759</v>
      </c>
      <c r="AJ33" s="98" t="n">
        <v>0.000156447545821448</v>
      </c>
      <c r="AK33" s="98" t="n">
        <v>0.000153590509733736</v>
      </c>
      <c r="AL33" s="98" t="n">
        <v>0.000150785624514538</v>
      </c>
      <c r="AM33" s="98" t="n">
        <v>0.000148031939897098</v>
      </c>
      <c r="AN33" s="98" t="n">
        <v>0.000145328522810018</v>
      </c>
      <c r="AO33" s="98" t="n">
        <v>0.000142674457074166</v>
      </c>
      <c r="AP33" s="98" t="n">
        <v>0.000140068843105801</v>
      </c>
      <c r="AQ33" s="98" t="n">
        <v>0.000137510797623031</v>
      </c>
      <c r="AR33" s="98" t="n">
        <v>0.00013499945335782</v>
      </c>
      <c r="AS33" s="98" t="n">
        <v>0.000132533958771997</v>
      </c>
      <c r="AT33" s="98" t="n">
        <v>0.000130113477777916</v>
      </c>
      <c r="AU33" s="98" t="n">
        <v>0.000127737189464239</v>
      </c>
      <c r="AV33" s="98" t="n">
        <v>0.000125404287824704</v>
      </c>
      <c r="AW33" s="98" t="n">
        <v>0.000123113981493228</v>
      </c>
      <c r="AX33" s="98" t="n">
        <v>0.000120865493481781</v>
      </c>
      <c r="AY33" s="98" t="n">
        <v>0.000118658060923371</v>
      </c>
      <c r="AZ33" s="98" t="n">
        <v>0.000116490934819469</v>
      </c>
      <c r="BA33" s="98" t="n">
        <v>0.000114363379791316</v>
      </c>
      <c r="BB33" s="98" t="n">
        <v>0.000112274673835122</v>
      </c>
      <c r="BC33" s="98" t="n">
        <v>0.00011022410808248</v>
      </c>
      <c r="BD33" s="98" t="n">
        <v>0.00010821098656344</v>
      </c>
      <c r="BE33" s="98" t="n">
        <v>0.000106234625975143</v>
      </c>
      <c r="BF33" s="98" t="n">
        <v>0.000104294355453005</v>
      </c>
      <c r="BG33" s="98" t="n">
        <v>0.000102389516347001</v>
      </c>
      <c r="BH33" s="98" t="n">
        <v>0.00010051946200107</v>
      </c>
      <c r="BI33" s="98" t="n">
        <v>9.86835575367273E-005</v>
      </c>
      <c r="BJ33" s="98" t="n">
        <v>9.68811796401292E-005</v>
      </c>
      <c r="BK33" s="98" t="n">
        <v>9.51117163532356E-005</v>
      </c>
      <c r="BL33" s="98" t="n">
        <v>9.33745668685315E-005</v>
      </c>
      <c r="BM33" s="98" t="n">
        <v>9.16691413267445E-005</v>
      </c>
      <c r="BN33" s="98" t="n">
        <v>8.99948606194467E-005</v>
      </c>
      <c r="BO33" s="98" t="n">
        <v>8.83511561935446E-005</v>
      </c>
      <c r="BP33" s="98" t="n">
        <v>8.67374698604317E-005</v>
      </c>
      <c r="BQ33" s="98" t="n">
        <v>8.51532536079169E-005</v>
      </c>
      <c r="BR33" s="98" t="n">
        <v>8.35979694157052E-005</v>
      </c>
      <c r="BS33" s="98" t="n">
        <v>8.20710890740983E-005</v>
      </c>
      <c r="BT33" s="98" t="n">
        <v>8.05720940060262E-005</v>
      </c>
      <c r="BU33" s="98" t="n">
        <v>7.91004750918534E-005</v>
      </c>
      <c r="BV33" s="98" t="n">
        <v>7.7655732498072E-005</v>
      </c>
      <c r="BW33" s="98" t="n">
        <v>7.62373755081036E-005</v>
      </c>
      <c r="BX33" s="98" t="n">
        <v>7.48449223568759E-005</v>
      </c>
      <c r="BY33" s="98" t="n">
        <v>7.34779000681751E-005</v>
      </c>
      <c r="BZ33" s="98" t="n">
        <v>7.21358442944409E-005</v>
      </c>
      <c r="CA33" s="98" t="n">
        <v>7.08182991604467E-005</v>
      </c>
      <c r="CB33" s="98" t="n">
        <v>6.9524817108535E-005</v>
      </c>
      <c r="CC33" s="98" t="n">
        <v>6.82549587477377E-005</v>
      </c>
      <c r="CD33" s="98" t="n">
        <v>6.70082927050064E-005</v>
      </c>
      <c r="CE33" s="98" t="n">
        <v>6.57843954791071E-005</v>
      </c>
      <c r="CF33" s="98" t="n">
        <v>6.45828512975122E-005</v>
      </c>
      <c r="CG33" s="98" t="n">
        <v>6.34032519756245E-005</v>
      </c>
      <c r="CH33" s="98" t="n">
        <v>6.22451967785542E-005</v>
      </c>
      <c r="CI33" s="98" t="n">
        <v>6.110829228545E-005</v>
      </c>
      <c r="CJ33" s="98" t="n">
        <v>5.99921522561608E-005</v>
      </c>
      <c r="CK33" s="98" t="n">
        <v>5.8896397500563E-005</v>
      </c>
      <c r="CL33" s="98" t="n">
        <v>5.78206557499961E-005</v>
      </c>
      <c r="CM33" s="98" t="n">
        <v>5.67645615311418E-005</v>
      </c>
      <c r="CN33" s="98" t="n">
        <v>5.57277560421232E-005</v>
      </c>
      <c r="CO33" s="98" t="n">
        <v>5.47098870310459E-005</v>
      </c>
      <c r="CP33" s="98" t="n">
        <v>5.37106086764272E-005</v>
      </c>
      <c r="CQ33" s="98" t="n">
        <v>5.27295814699569E-005</v>
      </c>
      <c r="CR33" s="98" t="n">
        <v>5.17664721016997E-005</v>
      </c>
      <c r="CS33" s="98" t="n">
        <v>5.08209533464088E-005</v>
      </c>
      <c r="CT33" s="98" t="n">
        <v>4.98927039533914E-005</v>
      </c>
      <c r="CU33" s="98" t="n">
        <v>4.898140853693E-005</v>
      </c>
      <c r="CV33" s="98" t="n">
        <v>4.80867574694788E-005</v>
      </c>
      <c r="CW33" s="98" t="n">
        <v>4.72084467766365E-005</v>
      </c>
      <c r="CX33" s="98" t="n">
        <v>4.63461780343399E-005</v>
      </c>
      <c r="CY33" s="98" t="n">
        <v>4.54996582668343E-005</v>
      </c>
      <c r="CZ33" s="98" t="n">
        <v>4.46685998481966E-005</v>
      </c>
      <c r="DA33" s="98" t="n">
        <v>4.38527204039696E-005</v>
      </c>
      <c r="DB33" s="98" t="n">
        <v>4.3051742715905E-005</v>
      </c>
      <c r="DC33" s="98" t="n">
        <v>4.22653946275942E-005</v>
      </c>
      <c r="DD33" s="98" t="n">
        <v>4.14934089519869E-005</v>
      </c>
      <c r="DE33" s="98" t="n">
        <v>4.07355233810192E-005</v>
      </c>
      <c r="DF33" s="98" t="n">
        <v>3.99914803963508E-005</v>
      </c>
      <c r="DG33" s="98" t="n">
        <v>3.92610271822136E-005</v>
      </c>
      <c r="DH33" s="98" t="n">
        <v>3.85439155391465E-005</v>
      </c>
      <c r="DI33" s="98" t="n">
        <v>3.78399018001741E-005</v>
      </c>
      <c r="DJ33" s="98" t="n">
        <v>3.71487467477616E-005</v>
      </c>
      <c r="DK33" s="98" t="n">
        <v>3.6470215532991E-005</v>
      </c>
      <c r="DL33" s="98" t="n">
        <v>3.58040775954027E-005</v>
      </c>
      <c r="DM33" s="98" t="n">
        <v>3.51501065848359E-005</v>
      </c>
      <c r="DN33" s="98" t="n">
        <v>3.4508080284712E-005</v>
      </c>
      <c r="DO33" s="98" t="n">
        <v>3.38777805366508E-005</v>
      </c>
      <c r="DP33" s="98" t="n">
        <v>3.32589931659744E-005</v>
      </c>
      <c r="DQ33" s="98" t="n">
        <v>3.26515079093204E-005</v>
      </c>
      <c r="DR33" s="98" t="n">
        <v>3.20551183432549E-005</v>
      </c>
      <c r="DS33" s="98" t="n">
        <v>3.14696218141064E-005</v>
      </c>
      <c r="DT33" s="98" t="n">
        <v>3.08948193689096E-005</v>
      </c>
      <c r="DU33" s="98" t="n">
        <v>3.03305156882372E-005</v>
      </c>
      <c r="DV33" s="98" t="n">
        <v>2.97765190196975E-005</v>
      </c>
      <c r="DW33" s="98" t="n">
        <v>2.92326411125421E-005</v>
      </c>
      <c r="DX33" s="98" t="n">
        <v>2.86986971542724E-005</v>
      </c>
      <c r="DY33" s="98" t="n">
        <v>2.81745057073568E-005</v>
      </c>
      <c r="DZ33" s="98" t="n">
        <v>2.76598886478352E-005</v>
      </c>
      <c r="EA33" s="98" t="n">
        <v>2.71546711051451E-005</v>
      </c>
      <c r="EB33" s="98" t="n">
        <v>2.66586814018366E-005</v>
      </c>
      <c r="EC33" s="98" t="n">
        <v>2.61717509961734E-005</v>
      </c>
      <c r="ED33" s="98" t="n">
        <v>2.56937144244018E-005</v>
      </c>
      <c r="EE33" s="98" t="n">
        <v>2.52244092447951E-005</v>
      </c>
      <c r="EF33" s="98" t="n">
        <v>2.47636759820313E-005</v>
      </c>
      <c r="EG33" s="98" t="n">
        <v>2.43113580737919E-005</v>
      </c>
      <c r="EH33" s="98" t="n">
        <v>2.38673018165825E-005</v>
      </c>
      <c r="EI33" s="98" t="n">
        <v>2.34313563145516E-005</v>
      </c>
      <c r="EJ33" s="98" t="n">
        <v>2.30033734274215E-005</v>
      </c>
      <c r="EK33" s="98" t="n">
        <v>2.25832077205279E-005</v>
      </c>
      <c r="EL33" s="98" t="n">
        <v>2.2170716415526E-005</v>
      </c>
      <c r="EM33" s="98" t="n">
        <v>2.176575934143E-005</v>
      </c>
      <c r="EN33" s="98" t="n">
        <v>2.13681988876502E-005</v>
      </c>
      <c r="EO33" s="98" t="n">
        <v>2.09778999566979E-005</v>
      </c>
      <c r="EP33" s="98" t="n">
        <v>2.05947299183329E-005</v>
      </c>
      <c r="EQ33" s="98" t="n">
        <v>2.02185585649328E-005</v>
      </c>
      <c r="ER33" s="98" t="n">
        <v>1.98492580667509E-005</v>
      </c>
      <c r="ES33" s="98" t="n">
        <v>1.94867029288393E-005</v>
      </c>
      <c r="ET33" s="98" t="n">
        <v>1.91307699483057E-005</v>
      </c>
      <c r="EU33" s="98" t="n">
        <v>1.87813381722357E-005</v>
      </c>
      <c r="EV33" s="98" t="n">
        <v>1.84382888570589E-005</v>
      </c>
      <c r="EW33" s="98" t="n">
        <v>1.81015054276923E-005</v>
      </c>
      <c r="EX33" s="98" t="n">
        <v>1.77708734383497E-005</v>
      </c>
      <c r="EY33" s="98" t="n">
        <v>1.74462805335729E-005</v>
      </c>
      <c r="EZ33" s="98" t="n">
        <v>1.71276164098178E-005</v>
      </c>
      <c r="FA33" s="98" t="n">
        <v>1.68147727782619E-005</v>
      </c>
      <c r="FB33" s="98" t="n">
        <v>1.65076433277234E-005</v>
      </c>
      <c r="FC33" s="98" t="n">
        <v>1.62061236889111E-005</v>
      </c>
      <c r="FD33" s="98" t="n">
        <v>1.59101113986759E-005</v>
      </c>
      <c r="FE33" s="98" t="n">
        <v>1.56195058653719E-005</v>
      </c>
      <c r="FF33" s="98" t="n">
        <v>1.53342083344388E-005</v>
      </c>
      <c r="FG33" s="98" t="n">
        <v>1.50541218550959E-005</v>
      </c>
      <c r="FH33" s="98" t="n">
        <v>1.47791512472573E-005</v>
      </c>
      <c r="FI33" s="98" t="n">
        <v>1.4509203069446E-005</v>
      </c>
      <c r="FJ33" s="98" t="n">
        <v>1.42441855864872E-005</v>
      </c>
      <c r="FK33" s="98" t="n">
        <v>1.39840087390875E-005</v>
      </c>
      <c r="FL33" s="98" t="n">
        <v>1.37285841126378E-005</v>
      </c>
      <c r="FM33" s="98" t="n">
        <v>1.34778249073486E-005</v>
      </c>
      <c r="FN33" s="98" t="n">
        <v>1.32316459088289E-005</v>
      </c>
      <c r="FO33" s="98" t="n">
        <v>1.29899634591091E-005</v>
      </c>
      <c r="FP33" s="98" t="n">
        <v>1.27526954282198E-005</v>
      </c>
      <c r="FQ33" s="98" t="n">
        <v>1.25197611862138E-005</v>
      </c>
    </row>
    <row r="34" customFormat="false" ht="15" hidden="false" customHeight="true" outlineLevel="0" collapsed="false">
      <c r="A34" s="97" t="n">
        <v>32</v>
      </c>
      <c r="B34" s="98" t="n">
        <v>0.000304481600932216</v>
      </c>
      <c r="C34" s="98" t="n">
        <v>0.000298839941120788</v>
      </c>
      <c r="D34" s="98" t="n">
        <v>0.000293305482049755</v>
      </c>
      <c r="E34" s="98" t="n">
        <v>0.000287875985513053</v>
      </c>
      <c r="F34" s="98" t="n">
        <v>0.000282549274849164</v>
      </c>
      <c r="G34" s="98" t="n">
        <v>0.000277323232252602</v>
      </c>
      <c r="H34" s="98" t="n">
        <v>0.000272195796252928</v>
      </c>
      <c r="I34" s="98" t="n">
        <v>0.000267164959352528</v>
      </c>
      <c r="J34" s="98" t="n">
        <v>0.000262228765807171</v>
      </c>
      <c r="K34" s="98" t="n">
        <v>0.000257385309543667</v>
      </c>
      <c r="L34" s="98" t="n">
        <v>0.000252632732200331</v>
      </c>
      <c r="M34" s="98" t="n">
        <v>0.000247969221285116</v>
      </c>
      <c r="N34" s="98" t="n">
        <v>0.000243393008440451</v>
      </c>
      <c r="O34" s="98" t="n">
        <v>0.000238902367808436</v>
      </c>
      <c r="P34" s="98" t="n">
        <v>0.00023449561448885</v>
      </c>
      <c r="Q34" s="98" t="n">
        <v>0.000230171103083654</v>
      </c>
      <c r="R34" s="98" t="n">
        <v>0.000225927226321865</v>
      </c>
      <c r="S34" s="98" t="n">
        <v>0.00022176241375893</v>
      </c>
      <c r="T34" s="98" t="n">
        <v>0.000217675130546269</v>
      </c>
      <c r="U34" s="98" t="n">
        <v>0.000213663876264869</v>
      </c>
      <c r="V34" s="98" t="n">
        <v>0.000209727183819952</v>
      </c>
      <c r="W34" s="98" t="n">
        <v>0.000205863618391589</v>
      </c>
      <c r="X34" s="98" t="n">
        <v>0.000202071776438051</v>
      </c>
      <c r="Y34" s="98" t="n">
        <v>0.000198350284747684</v>
      </c>
      <c r="Z34" s="98" t="n">
        <v>0.000194697799537291</v>
      </c>
      <c r="AA34" s="98" t="n">
        <v>0.000191113005593047</v>
      </c>
      <c r="AB34" s="98" t="n">
        <v>0.000187594615450815</v>
      </c>
      <c r="AC34" s="98" t="n">
        <v>0.000184141368614554</v>
      </c>
      <c r="AD34" s="98" t="n">
        <v>0.000180752030809805</v>
      </c>
      <c r="AE34" s="98" t="n">
        <v>0.000177425393269148</v>
      </c>
      <c r="AF34" s="98" t="n">
        <v>0.000174160272049639</v>
      </c>
      <c r="AG34" s="98" t="n">
        <v>0.000170955507377668</v>
      </c>
      <c r="AH34" s="98" t="n">
        <v>0.000167809963022347</v>
      </c>
      <c r="AI34" s="98" t="n">
        <v>0.000164722525692995</v>
      </c>
      <c r="AJ34" s="98" t="n">
        <v>0.000161692104461597</v>
      </c>
      <c r="AK34" s="98" t="n">
        <v>0.000158717630207139</v>
      </c>
      <c r="AL34" s="98" t="n">
        <v>0.000155798055081258</v>
      </c>
      <c r="AM34" s="98" t="n">
        <v>0.000152932351993873</v>
      </c>
      <c r="AN34" s="98" t="n">
        <v>0.000150119514117697</v>
      </c>
      <c r="AO34" s="98" t="n">
        <v>0.000147358554410393</v>
      </c>
      <c r="AP34" s="98" t="n">
        <v>0.000144648505153722</v>
      </c>
      <c r="AQ34" s="98" t="n">
        <v>0.000141988417508232</v>
      </c>
      <c r="AR34" s="98" t="n">
        <v>0.000139377361083048</v>
      </c>
      <c r="AS34" s="98" t="n">
        <v>0.000136814423519982</v>
      </c>
      <c r="AT34" s="98" t="n">
        <v>0.000134298710091518</v>
      </c>
      <c r="AU34" s="98" t="n">
        <v>0.000131829343310352</v>
      </c>
      <c r="AV34" s="98" t="n">
        <v>0.00012940546255269</v>
      </c>
      <c r="AW34" s="98" t="n">
        <v>0.000127026223691762</v>
      </c>
      <c r="AX34" s="98" t="n">
        <v>0.000124690798742777</v>
      </c>
      <c r="AY34" s="98" t="n">
        <v>0.000122398375518862</v>
      </c>
      <c r="AZ34" s="98" t="n">
        <v>0.000120148157295996</v>
      </c>
      <c r="BA34" s="98" t="n">
        <v>0.000117939362488273</v>
      </c>
      <c r="BB34" s="98" t="n">
        <v>0.000115771224331596</v>
      </c>
      <c r="BC34" s="98" t="n">
        <v>0.000113642990576701</v>
      </c>
      <c r="BD34" s="98" t="n">
        <v>0.000111553923189955</v>
      </c>
      <c r="BE34" s="98" t="n">
        <v>0.000109503298062252</v>
      </c>
      <c r="BF34" s="98" t="n">
        <v>0.000107490404725685</v>
      </c>
      <c r="BG34" s="98" t="n">
        <v>0.000105514546077101</v>
      </c>
      <c r="BH34" s="98" t="n">
        <v>0.000103575038109427</v>
      </c>
      <c r="BI34" s="98" t="n">
        <v>0.000101671209648879</v>
      </c>
      <c r="BJ34" s="98" t="n">
        <v>9.98024020991695E-005</v>
      </c>
      <c r="BK34" s="98" t="n">
        <v>9.79679691917035E-005</v>
      </c>
      <c r="BL34" s="98" t="n">
        <v>9.61672767421096E-005</v>
      </c>
      <c r="BM34" s="98" t="n">
        <v>9.43997024118737E-005</v>
      </c>
      <c r="BN34" s="98" t="n">
        <v>9.26646354763028E-005</v>
      </c>
      <c r="BO34" s="98" t="n">
        <v>9.09614765978173E-005</v>
      </c>
      <c r="BP34" s="98" t="n">
        <v>8.92896376035735E-005</v>
      </c>
      <c r="BQ34" s="98" t="n">
        <v>8.76485412689698E-005</v>
      </c>
      <c r="BR34" s="98" t="n">
        <v>8.60376211061498E-005</v>
      </c>
      <c r="BS34" s="98" t="n">
        <v>8.44563211561678E-005</v>
      </c>
      <c r="BT34" s="98" t="n">
        <v>8.29040957870397E-005</v>
      </c>
      <c r="BU34" s="98" t="n">
        <v>8.13804094949022E-005</v>
      </c>
      <c r="BV34" s="98" t="n">
        <v>7.98847367107225E-005</v>
      </c>
      <c r="BW34" s="98" t="n">
        <v>7.84165616102284E-005</v>
      </c>
      <c r="BX34" s="98" t="n">
        <v>7.69753779278348E-005</v>
      </c>
      <c r="BY34" s="98" t="n">
        <v>7.55606887756777E-005</v>
      </c>
      <c r="BZ34" s="98" t="n">
        <v>7.41720064649787E-005</v>
      </c>
      <c r="CA34" s="98" t="n">
        <v>7.28088523318515E-005</v>
      </c>
      <c r="CB34" s="98" t="n">
        <v>7.14707565667716E-005</v>
      </c>
      <c r="CC34" s="98" t="n">
        <v>7.01572580474874E-005</v>
      </c>
      <c r="CD34" s="98" t="n">
        <v>6.88679041748186E-005</v>
      </c>
      <c r="CE34" s="98" t="n">
        <v>6.76022507126728E-005</v>
      </c>
      <c r="CF34" s="98" t="n">
        <v>6.6359861630505E-005</v>
      </c>
      <c r="CG34" s="98" t="n">
        <v>6.51403089495517E-005</v>
      </c>
      <c r="CH34" s="98" t="n">
        <v>6.39431725917294E-005</v>
      </c>
      <c r="CI34" s="98" t="n">
        <v>6.27680402315312E-005</v>
      </c>
      <c r="CJ34" s="98" t="n">
        <v>6.16145071512531E-005</v>
      </c>
      <c r="CK34" s="98" t="n">
        <v>6.0482176098775E-005</v>
      </c>
      <c r="CL34" s="98" t="n">
        <v>5.93706571480057E-005</v>
      </c>
      <c r="CM34" s="98" t="n">
        <v>5.82795675623249E-005</v>
      </c>
      <c r="CN34" s="98" t="n">
        <v>5.72085316608018E-005</v>
      </c>
      <c r="CO34" s="98" t="n">
        <v>5.61571806864114E-005</v>
      </c>
      <c r="CP34" s="98" t="n">
        <v>5.5125152677693E-005</v>
      </c>
      <c r="CQ34" s="98" t="n">
        <v>5.41120923419625E-005</v>
      </c>
      <c r="CR34" s="98" t="n">
        <v>5.31176509316333E-005</v>
      </c>
      <c r="CS34" s="98" t="n">
        <v>5.21414861227587E-005</v>
      </c>
      <c r="CT34" s="98" t="n">
        <v>5.1183261895571E-005</v>
      </c>
      <c r="CU34" s="98" t="n">
        <v>5.02426484179086E-005</v>
      </c>
      <c r="CV34" s="98" t="n">
        <v>4.93193219301968E-005</v>
      </c>
      <c r="CW34" s="98" t="n">
        <v>4.84129646330933E-005</v>
      </c>
      <c r="CX34" s="98" t="n">
        <v>4.75232645773538E-005</v>
      </c>
      <c r="CY34" s="98" t="n">
        <v>4.66499155550304E-005</v>
      </c>
      <c r="CZ34" s="98" t="n">
        <v>4.57926169936673E-005</v>
      </c>
      <c r="DA34" s="98" t="n">
        <v>4.49510738521619E-005</v>
      </c>
      <c r="DB34" s="98" t="n">
        <v>4.4124996518069E-005</v>
      </c>
      <c r="DC34" s="98" t="n">
        <v>4.33141007075699E-005</v>
      </c>
      <c r="DD34" s="98" t="n">
        <v>4.25181073671066E-005</v>
      </c>
      <c r="DE34" s="98" t="n">
        <v>4.17367425764592E-005</v>
      </c>
      <c r="DF34" s="98" t="n">
        <v>4.09697374544882E-005</v>
      </c>
      <c r="DG34" s="98" t="n">
        <v>4.02168280657644E-005</v>
      </c>
      <c r="DH34" s="98" t="n">
        <v>3.9477755329087E-005</v>
      </c>
      <c r="DI34" s="98" t="n">
        <v>3.87522649286654E-005</v>
      </c>
      <c r="DJ34" s="98" t="n">
        <v>3.80401072254122E-005</v>
      </c>
      <c r="DK34" s="98" t="n">
        <v>3.73410371714567E-005</v>
      </c>
      <c r="DL34" s="98" t="n">
        <v>3.6654814224768E-005</v>
      </c>
      <c r="DM34" s="98" t="n">
        <v>3.59812022668882E-005</v>
      </c>
      <c r="DN34" s="98" t="n">
        <v>3.53199695205531E-005</v>
      </c>
      <c r="DO34" s="98" t="n">
        <v>3.46708884705338E-005</v>
      </c>
      <c r="DP34" s="98" t="n">
        <v>3.40337357844778E-005</v>
      </c>
      <c r="DQ34" s="98" t="n">
        <v>3.34082922364143E-005</v>
      </c>
      <c r="DR34" s="98" t="n">
        <v>3.27943426305932E-005</v>
      </c>
      <c r="DS34" s="98" t="n">
        <v>3.21916757275442E-005</v>
      </c>
      <c r="DT34" s="98" t="n">
        <v>3.16000841713571E-005</v>
      </c>
      <c r="DU34" s="98" t="n">
        <v>3.10193644179613E-005</v>
      </c>
      <c r="DV34" s="98" t="n">
        <v>3.044931666496E-005</v>
      </c>
      <c r="DW34" s="98" t="n">
        <v>2.98897447830182E-005</v>
      </c>
      <c r="DX34" s="98" t="n">
        <v>2.93404562480282E-005</v>
      </c>
      <c r="DY34" s="98" t="n">
        <v>2.8801262074718E-005</v>
      </c>
      <c r="DZ34" s="98" t="n">
        <v>2.82719767517037E-005</v>
      </c>
      <c r="EA34" s="98" t="n">
        <v>2.77524181776512E-005</v>
      </c>
      <c r="EB34" s="98" t="n">
        <v>2.72424075982158E-005</v>
      </c>
      <c r="EC34" s="98" t="n">
        <v>2.6741769544647E-005</v>
      </c>
      <c r="ED34" s="98" t="n">
        <v>2.6250331773614E-005</v>
      </c>
      <c r="EE34" s="98" t="n">
        <v>2.57679252074761E-005</v>
      </c>
      <c r="EF34" s="98" t="n">
        <v>2.52943838759956E-005</v>
      </c>
      <c r="EG34" s="98" t="n">
        <v>2.48295448597169E-005</v>
      </c>
      <c r="EH34" s="98" t="n">
        <v>2.43732482333448E-005</v>
      </c>
      <c r="EI34" s="98" t="n">
        <v>2.39253370110104E-005</v>
      </c>
      <c r="EJ34" s="98" t="n">
        <v>2.34856570920927E-005</v>
      </c>
      <c r="EK34" s="98" t="n">
        <v>2.30540572081495E-005</v>
      </c>
      <c r="EL34" s="98" t="n">
        <v>2.26303888706259E-005</v>
      </c>
      <c r="EM34" s="98" t="n">
        <v>2.22145063202284E-005</v>
      </c>
      <c r="EN34" s="98" t="n">
        <v>2.18062664764096E-005</v>
      </c>
      <c r="EO34" s="98" t="n">
        <v>2.14055288882964E-005</v>
      </c>
      <c r="EP34" s="98" t="n">
        <v>2.10121556859511E-005</v>
      </c>
      <c r="EQ34" s="98" t="n">
        <v>2.0626011533631E-005</v>
      </c>
      <c r="ER34" s="98" t="n">
        <v>2.02469635824931E-005</v>
      </c>
      <c r="ES34" s="98" t="n">
        <v>1.98748814250749E-005</v>
      </c>
      <c r="ET34" s="98" t="n">
        <v>1.95096370509962E-005</v>
      </c>
      <c r="EU34" s="98" t="n">
        <v>1.91511048017734E-005</v>
      </c>
      <c r="EV34" s="98" t="n">
        <v>1.87991613287419E-005</v>
      </c>
      <c r="EW34" s="98" t="n">
        <v>1.84536855497575E-005</v>
      </c>
      <c r="EX34" s="98" t="n">
        <v>1.81145586081177E-005</v>
      </c>
      <c r="EY34" s="98" t="n">
        <v>1.77816638311512E-005</v>
      </c>
      <c r="EZ34" s="98" t="n">
        <v>1.74548866905822E-005</v>
      </c>
      <c r="FA34" s="98" t="n">
        <v>1.71341147624515E-005</v>
      </c>
      <c r="FB34" s="98" t="n">
        <v>1.68192376892584E-005</v>
      </c>
      <c r="FC34" s="98" t="n">
        <v>1.65101471414353E-005</v>
      </c>
      <c r="FD34" s="98" t="n">
        <v>1.62067367800445E-005</v>
      </c>
      <c r="FE34" s="98" t="n">
        <v>1.59089022205849E-005</v>
      </c>
      <c r="FF34" s="98" t="n">
        <v>1.56165409965769E-005</v>
      </c>
      <c r="FG34" s="98" t="n">
        <v>1.53295525248121E-005</v>
      </c>
      <c r="FH34" s="98" t="n">
        <v>1.50478380704922E-005</v>
      </c>
      <c r="FI34" s="98" t="n">
        <v>1.47713007130346E-005</v>
      </c>
      <c r="FJ34" s="98" t="n">
        <v>1.44998453133205E-005</v>
      </c>
      <c r="FK34" s="98" t="n">
        <v>1.42333784800552E-005</v>
      </c>
      <c r="FL34" s="98" t="n">
        <v>1.3971808538904E-005</v>
      </c>
      <c r="FM34" s="98" t="n">
        <v>1.37150454995183E-005</v>
      </c>
      <c r="FN34" s="98" t="n">
        <v>1.34630010258929E-005</v>
      </c>
      <c r="FO34" s="98" t="n">
        <v>1.32155884049467E-005</v>
      </c>
      <c r="FP34" s="98" t="n">
        <v>1.29727225172127E-005</v>
      </c>
      <c r="FQ34" s="98" t="n">
        <v>1.2734319807528E-005</v>
      </c>
    </row>
    <row r="35" customFormat="false" ht="15" hidden="false" customHeight="true" outlineLevel="0" collapsed="false">
      <c r="A35" s="97" t="n">
        <v>33</v>
      </c>
      <c r="B35" s="98" t="n">
        <v>0.000348210381521885</v>
      </c>
      <c r="C35" s="98" t="n">
        <v>0.000341720794309608</v>
      </c>
      <c r="D35" s="98" t="n">
        <v>0.000335361260309086</v>
      </c>
      <c r="E35" s="98" t="n">
        <v>0.000329128495625275</v>
      </c>
      <c r="F35" s="98" t="n">
        <v>0.000323019346534781</v>
      </c>
      <c r="G35" s="98" t="n">
        <v>0.000317030781661343</v>
      </c>
      <c r="H35" s="98" t="n">
        <v>0.000311159884722301</v>
      </c>
      <c r="I35" s="98" t="n">
        <v>0.000305403847804087</v>
      </c>
      <c r="J35" s="98" t="n">
        <v>0.000299759965121882</v>
      </c>
      <c r="K35" s="98" t="n">
        <v>0.000294225627228917</v>
      </c>
      <c r="L35" s="98" t="n">
        <v>0.000288798315636774</v>
      </c>
      <c r="M35" s="98" t="n">
        <v>0.000283475597817606</v>
      </c>
      <c r="N35" s="98" t="n">
        <v>0.00027825512255697</v>
      </c>
      <c r="O35" s="98" t="n">
        <v>0.000273134615630943</v>
      </c>
      <c r="P35" s="98" t="n">
        <v>0.000268111875782684</v>
      </c>
      <c r="Q35" s="98" t="n">
        <v>0.000263184770975089</v>
      </c>
      <c r="R35" s="98" t="n">
        <v>0.000258351234898813</v>
      </c>
      <c r="S35" s="98" t="n">
        <v>0.000253609263716315</v>
      </c>
      <c r="T35" s="98" t="n">
        <v>0.000248956913023846</v>
      </c>
      <c r="U35" s="98" t="n">
        <v>0.000244392295015827</v>
      </c>
      <c r="V35" s="98" t="n">
        <v>0.000239913575834638</v>
      </c>
      <c r="W35" s="98" t="n">
        <v>0.000235518973094484</v>
      </c>
      <c r="X35" s="98" t="n">
        <v>0.000231206753563917</v>
      </c>
      <c r="Y35" s="98" t="n">
        <v>0.000226975230997129</v>
      </c>
      <c r="Z35" s="98" t="n">
        <v>0.000222822764102348</v>
      </c>
      <c r="AA35" s="98" t="n">
        <v>0.000218747754636595</v>
      </c>
      <c r="AB35" s="98" t="n">
        <v>0.000214748645619101</v>
      </c>
      <c r="AC35" s="98" t="n">
        <v>0.000210823919653769</v>
      </c>
      <c r="AD35" s="98" t="n">
        <v>0.00020697209735232</v>
      </c>
      <c r="AE35" s="98" t="n">
        <v>0.00020319173585226</v>
      </c>
      <c r="AF35" s="98" t="n">
        <v>0.000199481427421766</v>
      </c>
      <c r="AG35" s="98" t="n">
        <v>0.000195839798145525</v>
      </c>
      <c r="AH35" s="98" t="n">
        <v>0.000192265506686384</v>
      </c>
      <c r="AI35" s="98" t="n">
        <v>0.000188757243116178</v>
      </c>
      <c r="AJ35" s="98" t="n">
        <v>0.000185313727812941</v>
      </c>
      <c r="AK35" s="98" t="n">
        <v>0.000181933710416971</v>
      </c>
      <c r="AL35" s="98" t="n">
        <v>0.000178615968844831</v>
      </c>
      <c r="AM35" s="98" t="n">
        <v>0.000175359308355216</v>
      </c>
      <c r="AN35" s="98" t="n">
        <v>0.000172162560662992</v>
      </c>
      <c r="AO35" s="98" t="n">
        <v>0.000169024583100308</v>
      </c>
      <c r="AP35" s="98" t="n">
        <v>0.000165944257818684</v>
      </c>
      <c r="AQ35" s="98" t="n">
        <v>0.000162920491032059</v>
      </c>
      <c r="AR35" s="98" t="n">
        <v>0.000159952212295589</v>
      </c>
      <c r="AS35" s="98" t="n">
        <v>0.000157038373820084</v>
      </c>
      <c r="AT35" s="98" t="n">
        <v>0.000154177949818202</v>
      </c>
      <c r="AU35" s="98" t="n">
        <v>0.000151369935880941</v>
      </c>
      <c r="AV35" s="98" t="n">
        <v>0.000148613348382121</v>
      </c>
      <c r="AW35" s="98" t="n">
        <v>0.000145907223910169</v>
      </c>
      <c r="AX35" s="98" t="n">
        <v>0.000143250618723778</v>
      </c>
      <c r="AY35" s="98" t="n">
        <v>0.000140642608231323</v>
      </c>
      <c r="AZ35" s="98" t="n">
        <v>0.000138082286491814</v>
      </c>
      <c r="BA35" s="98" t="n">
        <v>0.000135568765736727</v>
      </c>
      <c r="BB35" s="98" t="n">
        <v>0.00013310117591081</v>
      </c>
      <c r="BC35" s="98" t="n">
        <v>0.000130678664230777</v>
      </c>
      <c r="BD35" s="98" t="n">
        <v>0.000128300394761305</v>
      </c>
      <c r="BE35" s="98" t="n">
        <v>0.000125965548007367</v>
      </c>
      <c r="BF35" s="98" t="n">
        <v>0.000123673320520767</v>
      </c>
      <c r="BG35" s="98" t="n">
        <v>0.000121422924522219</v>
      </c>
      <c r="BH35" s="98" t="n">
        <v>0.000119213587535194</v>
      </c>
      <c r="BI35" s="98" t="n">
        <v>0.000117044552034429</v>
      </c>
      <c r="BJ35" s="98" t="n">
        <v>0.00011491507510486</v>
      </c>
      <c r="BK35" s="98" t="n">
        <v>0.000112824428112668</v>
      </c>
      <c r="BL35" s="98" t="n">
        <v>0.000110771896387196</v>
      </c>
      <c r="BM35" s="98" t="n">
        <v>0.000108756778912422</v>
      </c>
      <c r="BN35" s="98" t="n">
        <v>0.000106778388029416</v>
      </c>
      <c r="BO35" s="98" t="n">
        <v>0.00010483604914624</v>
      </c>
      <c r="BP35" s="98" t="n">
        <v>0.000102929100458171</v>
      </c>
      <c r="BQ35" s="98" t="n">
        <v>0.000101056892675366</v>
      </c>
      <c r="BR35" s="98" t="n">
        <v>9.9218788758848E-005</v>
      </c>
      <c r="BS35" s="98" t="n">
        <v>9.74141636641557E-005</v>
      </c>
      <c r="BT35" s="98" t="n">
        <v>9.56424040915449E-005</v>
      </c>
      <c r="BU35" s="98" t="n">
        <v>9.39029082439591E-005</v>
      </c>
      <c r="BV35" s="98" t="n">
        <v>9.21950855911069E-005</v>
      </c>
      <c r="BW35" s="98" t="n">
        <v>9.05183566396461E-005</v>
      </c>
      <c r="BX35" s="98" t="n">
        <v>8.8872152710362E-005</v>
      </c>
      <c r="BY35" s="98" t="n">
        <v>8.7255915719564E-005</v>
      </c>
      <c r="BZ35" s="98" t="n">
        <v>8.5669097967922E-005</v>
      </c>
      <c r="CA35" s="98" t="n">
        <v>8.41111619327428E-005</v>
      </c>
      <c r="CB35" s="98" t="n">
        <v>8.25815800667984E-005</v>
      </c>
      <c r="CC35" s="98" t="n">
        <v>8.1079834601816E-005</v>
      </c>
      <c r="CD35" s="98" t="n">
        <v>7.96054173557437E-005</v>
      </c>
      <c r="CE35" s="98" t="n">
        <v>7.81578295456775E-005</v>
      </c>
      <c r="CF35" s="98" t="n">
        <v>7.67365816050081E-005</v>
      </c>
      <c r="CG35" s="98" t="n">
        <v>7.53411930044523E-005</v>
      </c>
      <c r="CH35" s="98" t="n">
        <v>7.39711920771935E-005</v>
      </c>
      <c r="CI35" s="98" t="n">
        <v>7.2626115848351E-005</v>
      </c>
      <c r="CJ35" s="98" t="n">
        <v>7.13055098680027E-005</v>
      </c>
      <c r="CK35" s="98" t="n">
        <v>7.00089280482041E-005</v>
      </c>
      <c r="CL35" s="98" t="n">
        <v>6.87359325028947E-005</v>
      </c>
      <c r="CM35" s="98" t="n">
        <v>6.74860933924659E-005</v>
      </c>
      <c r="CN35" s="98" t="n">
        <v>6.62589887703291E-005</v>
      </c>
      <c r="CO35" s="98" t="n">
        <v>6.5054204433701E-005</v>
      </c>
      <c r="CP35" s="98" t="n">
        <v>6.38713337774988E-005</v>
      </c>
      <c r="CQ35" s="98" t="n">
        <v>6.27099776506768E-005</v>
      </c>
      <c r="CR35" s="98" t="n">
        <v>6.15697442165608E-005</v>
      </c>
      <c r="CS35" s="98" t="n">
        <v>6.04502488147363E-005</v>
      </c>
      <c r="CT35" s="98" t="n">
        <v>5.93511138271552E-005</v>
      </c>
      <c r="CU35" s="98" t="n">
        <v>5.82719685461308E-005</v>
      </c>
      <c r="CV35" s="98" t="n">
        <v>5.72124490455517E-005</v>
      </c>
      <c r="CW35" s="98" t="n">
        <v>5.61721980537611E-005</v>
      </c>
      <c r="CX35" s="98" t="n">
        <v>5.51508648302113E-005</v>
      </c>
      <c r="CY35" s="98" t="n">
        <v>5.41481050440051E-005</v>
      </c>
      <c r="CZ35" s="98" t="n">
        <v>5.31635806543251E-005</v>
      </c>
      <c r="DA35" s="98" t="n">
        <v>5.2196959794526E-005</v>
      </c>
      <c r="DB35" s="98" t="n">
        <v>5.12479166568935E-005</v>
      </c>
      <c r="DC35" s="98" t="n">
        <v>5.03161313812894E-005</v>
      </c>
      <c r="DD35" s="98" t="n">
        <v>4.94012899445728E-005</v>
      </c>
      <c r="DE35" s="98" t="n">
        <v>4.85030840533529E-005</v>
      </c>
      <c r="DF35" s="98" t="n">
        <v>4.76212110376295E-005</v>
      </c>
      <c r="DG35" s="98" t="n">
        <v>4.67553737477644E-005</v>
      </c>
      <c r="DH35" s="98" t="n">
        <v>4.59052804522298E-005</v>
      </c>
      <c r="DI35" s="98" t="n">
        <v>4.50706447382432E-005</v>
      </c>
      <c r="DJ35" s="98" t="n">
        <v>4.42511854138461E-005</v>
      </c>
      <c r="DK35" s="98" t="n">
        <v>4.34466264116473E-005</v>
      </c>
      <c r="DL35" s="98" t="n">
        <v>4.26566966953423E-005</v>
      </c>
      <c r="DM35" s="98" t="n">
        <v>4.18811301664546E-005</v>
      </c>
      <c r="DN35" s="98" t="n">
        <v>4.11196655746293E-005</v>
      </c>
      <c r="DO35" s="98" t="n">
        <v>4.03720464280388E-005</v>
      </c>
      <c r="DP35" s="98" t="n">
        <v>3.96380209066738E-005</v>
      </c>
      <c r="DQ35" s="98" t="n">
        <v>3.89173417764122E-005</v>
      </c>
      <c r="DR35" s="98" t="n">
        <v>3.82097663050862E-005</v>
      </c>
      <c r="DS35" s="98" t="n">
        <v>3.75150561802151E-005</v>
      </c>
      <c r="DT35" s="98" t="n">
        <v>3.68329774281806E-005</v>
      </c>
      <c r="DU35" s="98" t="n">
        <v>3.6163300334513E-005</v>
      </c>
      <c r="DV35" s="98" t="n">
        <v>3.55057993666197E-005</v>
      </c>
      <c r="DW35" s="98" t="n">
        <v>3.48602530967357E-005</v>
      </c>
      <c r="DX35" s="98" t="n">
        <v>3.42264441272056E-005</v>
      </c>
      <c r="DY35" s="98" t="n">
        <v>3.36041590170977E-005</v>
      </c>
      <c r="DZ35" s="98" t="n">
        <v>3.29931882093737E-005</v>
      </c>
      <c r="EA35" s="98" t="n">
        <v>3.23933259605003E-005</v>
      </c>
      <c r="EB35" s="98" t="n">
        <v>3.18043702708382E-005</v>
      </c>
      <c r="EC35" s="98" t="n">
        <v>3.12261228158084E-005</v>
      </c>
      <c r="ED35" s="98" t="n">
        <v>3.06583888793899E-005</v>
      </c>
      <c r="EE35" s="98" t="n">
        <v>3.01009772882832E-005</v>
      </c>
      <c r="EF35" s="98" t="n">
        <v>2.95537003467405E-005</v>
      </c>
      <c r="EG35" s="98" t="n">
        <v>2.9016373773838E-005</v>
      </c>
      <c r="EH35" s="98" t="n">
        <v>2.84888166408592E-005</v>
      </c>
      <c r="EI35" s="98" t="n">
        <v>2.79708513103438E-005</v>
      </c>
      <c r="EJ35" s="98" t="n">
        <v>2.74623033759136E-005</v>
      </c>
      <c r="EK35" s="98" t="n">
        <v>2.69630016035416E-005</v>
      </c>
      <c r="EL35" s="98" t="n">
        <v>2.64727778740426E-005</v>
      </c>
      <c r="EM35" s="98" t="n">
        <v>2.59914671255634E-005</v>
      </c>
      <c r="EN35" s="98" t="n">
        <v>2.55189072987383E-005</v>
      </c>
      <c r="EO35" s="98" t="n">
        <v>2.50549392815103E-005</v>
      </c>
      <c r="EP35" s="98" t="n">
        <v>2.45994068555078E-005</v>
      </c>
      <c r="EQ35" s="98" t="n">
        <v>2.4152156643531E-005</v>
      </c>
      <c r="ER35" s="98" t="n">
        <v>2.37130380578154E-005</v>
      </c>
      <c r="ES35" s="98" t="n">
        <v>2.32819032488507E-005</v>
      </c>
      <c r="ET35" s="98" t="n">
        <v>2.28586070563086E-005</v>
      </c>
      <c r="EU35" s="98" t="n">
        <v>2.24430069593051E-005</v>
      </c>
      <c r="EV35" s="98" t="n">
        <v>2.20349630286609E-005</v>
      </c>
      <c r="EW35" s="98" t="n">
        <v>2.16343378800499E-005</v>
      </c>
      <c r="EX35" s="98" t="n">
        <v>2.12409966271476E-005</v>
      </c>
      <c r="EY35" s="98" t="n">
        <v>2.08548068364456E-005</v>
      </c>
      <c r="EZ35" s="98" t="n">
        <v>2.0475638482842E-005</v>
      </c>
      <c r="FA35" s="98" t="n">
        <v>2.01033639052328E-005</v>
      </c>
      <c r="FB35" s="98" t="n">
        <v>1.97378577641016E-005</v>
      </c>
      <c r="FC35" s="98" t="n">
        <v>1.93789969988867E-005</v>
      </c>
      <c r="FD35" s="98" t="n">
        <v>1.90266607867917E-005</v>
      </c>
      <c r="FE35" s="98" t="n">
        <v>1.86807305018188E-005</v>
      </c>
      <c r="FF35" s="98" t="n">
        <v>1.83410896751335E-005</v>
      </c>
      <c r="FG35" s="98" t="n">
        <v>1.80076239554294E-005</v>
      </c>
      <c r="FH35" s="98" t="n">
        <v>1.76802210705152E-005</v>
      </c>
      <c r="FI35" s="98" t="n">
        <v>1.73587707900103E-005</v>
      </c>
      <c r="FJ35" s="98" t="n">
        <v>1.70431648873759E-005</v>
      </c>
      <c r="FK35" s="98" t="n">
        <v>1.67332971040546E-005</v>
      </c>
      <c r="FL35" s="98" t="n">
        <v>1.64290631136099E-005</v>
      </c>
      <c r="FM35" s="98" t="n">
        <v>1.61303604860885E-005</v>
      </c>
      <c r="FN35" s="98" t="n">
        <v>1.58370886544912E-005</v>
      </c>
      <c r="FO35" s="98" t="n">
        <v>1.5549148879801E-005</v>
      </c>
      <c r="FP35" s="98" t="n">
        <v>1.52664442185646E-005</v>
      </c>
      <c r="FQ35" s="98" t="n">
        <v>1.49888794899189E-005</v>
      </c>
    </row>
    <row r="36" customFormat="false" ht="15" hidden="false" customHeight="true" outlineLevel="0" collapsed="false">
      <c r="A36" s="97" t="n">
        <v>34</v>
      </c>
      <c r="B36" s="98" t="n">
        <v>0.000393738913591291</v>
      </c>
      <c r="C36" s="98" t="n">
        <v>0.000387062098213931</v>
      </c>
      <c r="D36" s="98" t="n">
        <v>0.000380477811873448</v>
      </c>
      <c r="E36" s="98" t="n">
        <v>0.000373986374405333</v>
      </c>
      <c r="F36" s="98" t="n">
        <v>0.000367587956747739</v>
      </c>
      <c r="G36" s="98" t="n">
        <v>0.000361282593718815</v>
      </c>
      <c r="H36" s="98" t="n">
        <v>0.000355070195886098</v>
      </c>
      <c r="I36" s="98" t="n">
        <v>0.00034895056058537</v>
      </c>
      <c r="J36" s="98" t="n">
        <v>0.000342923382144145</v>
      </c>
      <c r="K36" s="98" t="n">
        <v>0.000336988261358862</v>
      </c>
      <c r="L36" s="98" t="n">
        <v>0.000331144714278198</v>
      </c>
      <c r="M36" s="98" t="n">
        <v>0.000325392180334339</v>
      </c>
      <c r="N36" s="98" t="n">
        <v>0.000319730029869181</v>
      </c>
      <c r="O36" s="98" t="n">
        <v>0.00031415757109432</v>
      </c>
      <c r="P36" s="98" t="n">
        <v>0.000308674056524683</v>
      </c>
      <c r="Q36" s="98" t="n">
        <v>0.000303278688919995</v>
      </c>
      <c r="R36" s="98" t="n">
        <v>0.00029797062677106</v>
      </c>
      <c r="S36" s="98" t="n">
        <v>0.000292748989360159</v>
      </c>
      <c r="T36" s="98" t="n">
        <v>0.000287612861425535</v>
      </c>
      <c r="U36" s="98" t="n">
        <v>0.000282561297460515</v>
      </c>
      <c r="V36" s="98" t="n">
        <v>0.000277593325669678</v>
      </c>
      <c r="W36" s="98" t="n">
        <v>0.000272707951609497</v>
      </c>
      <c r="X36" s="98" t="n">
        <v>0.000267904161534105</v>
      </c>
      <c r="Y36" s="98" t="n">
        <v>0.00026318092546973</v>
      </c>
      <c r="Z36" s="98" t="n">
        <v>0.000258537200034992</v>
      </c>
      <c r="AA36" s="98" t="n">
        <v>0.000253971931027164</v>
      </c>
      <c r="AB36" s="98" t="n">
        <v>0.00024948405579206</v>
      </c>
      <c r="AC36" s="98" t="n">
        <v>0.000245072505392296</v>
      </c>
      <c r="AD36" s="98" t="n">
        <v>0.00024073620658871</v>
      </c>
      <c r="AE36" s="98" t="n">
        <v>0.00023647408365135</v>
      </c>
      <c r="AF36" s="98" t="n">
        <v>0.000232285060008719</v>
      </c>
      <c r="AG36" s="98" t="n">
        <v>0.000228168059751788</v>
      </c>
      <c r="AH36" s="98" t="n">
        <v>0.000224122009000349</v>
      </c>
      <c r="AI36" s="98" t="n">
        <v>0.000220145837144137</v>
      </c>
      <c r="AJ36" s="98" t="n">
        <v>0.000216238477967368</v>
      </c>
      <c r="AK36" s="98" t="n">
        <v>0.000212398870666264</v>
      </c>
      <c r="AL36" s="98" t="n">
        <v>0.000208625960766762</v>
      </c>
      <c r="AM36" s="98" t="n">
        <v>0.000204918700951962</v>
      </c>
      <c r="AN36" s="98" t="n">
        <v>0.000201276051803867</v>
      </c>
      <c r="AO36" s="98" t="n">
        <v>0.000197696982468854</v>
      </c>
      <c r="AP36" s="98" t="n">
        <v>0.000194180471250194</v>
      </c>
      <c r="AQ36" s="98" t="n">
        <v>0.000190725506135525</v>
      </c>
      <c r="AR36" s="98" t="n">
        <v>0.000187331085263587</v>
      </c>
      <c r="AS36" s="98" t="n">
        <v>0.000183996217334448</v>
      </c>
      <c r="AT36" s="98" t="n">
        <v>0.00018071992196933</v>
      </c>
      <c r="AU36" s="98" t="n">
        <v>0.000177501230022248</v>
      </c>
      <c r="AV36" s="98" t="n">
        <v>0.000174339183849681</v>
      </c>
      <c r="AW36" s="98" t="n">
        <v>0.000171232837538726</v>
      </c>
      <c r="AX36" s="98" t="n">
        <v>0.000168181257100497</v>
      </c>
      <c r="AY36" s="98" t="n">
        <v>0.000165183520628887</v>
      </c>
      <c r="AZ36" s="98" t="n">
        <v>0.000162238718429575</v>
      </c>
      <c r="BA36" s="98" t="n">
        <v>0.000159345953120282</v>
      </c>
      <c r="BB36" s="98" t="n">
        <v>0.000156504339706154</v>
      </c>
      <c r="BC36" s="98" t="n">
        <v>0.000153713005631273</v>
      </c>
      <c r="BD36" s="98" t="n">
        <v>0.000150971090809304</v>
      </c>
      <c r="BE36" s="98" t="n">
        <v>0.000148277747634151</v>
      </c>
      <c r="BF36" s="98" t="n">
        <v>0.000145632140973517</v>
      </c>
      <c r="BG36" s="98" t="n">
        <v>0.000143033448145924</v>
      </c>
      <c r="BH36" s="98" t="n">
        <v>0.000140480858884073</v>
      </c>
      <c r="BI36" s="98" t="n">
        <v>0.000137973575283668</v>
      </c>
      <c r="BJ36" s="98" t="n">
        <v>0.000135510811741235</v>
      </c>
      <c r="BK36" s="98" t="n">
        <v>0.000133091794881413</v>
      </c>
      <c r="BL36" s="98" t="n">
        <v>0.000130715763473899</v>
      </c>
      <c r="BM36" s="98" t="n">
        <v>0.000128381968341862</v>
      </c>
      <c r="BN36" s="98" t="n">
        <v>0.000126089672262908</v>
      </c>
      <c r="BO36" s="98" t="n">
        <v>0.000123838149863165</v>
      </c>
      <c r="BP36" s="98" t="n">
        <v>0.000121626687504373</v>
      </c>
      <c r="BQ36" s="98" t="n">
        <v>0.000119454583166867</v>
      </c>
      <c r="BR36" s="98" t="n">
        <v>0.000117321146326899</v>
      </c>
      <c r="BS36" s="98" t="n">
        <v>0.000115225697829402</v>
      </c>
      <c r="BT36" s="98" t="n">
        <v>0.000113167569758432</v>
      </c>
      <c r="BU36" s="98" t="n">
        <v>0.000111146105303384</v>
      </c>
      <c r="BV36" s="98" t="n">
        <v>0.000109160658622765</v>
      </c>
      <c r="BW36" s="98" t="n">
        <v>0.000107210594705975</v>
      </c>
      <c r="BX36" s="98" t="n">
        <v>0.000105295289233198</v>
      </c>
      <c r="BY36" s="98" t="n">
        <v>0.000103414128433732</v>
      </c>
      <c r="BZ36" s="98" t="n">
        <v>0.000101566508942774</v>
      </c>
      <c r="CA36" s="98" t="n">
        <v>9.97518376582018E-005</v>
      </c>
      <c r="CB36" s="98" t="n">
        <v>9.79695315957985E-005</v>
      </c>
      <c r="CC36" s="98" t="n">
        <v>9.62190177450362E-005</v>
      </c>
      <c r="CD36" s="98" t="n">
        <v>9.44997329238584E-005</v>
      </c>
      <c r="CE36" s="98" t="n">
        <v>9.28111236341289E-005</v>
      </c>
      <c r="CF36" s="98" t="n">
        <v>9.11526459175249E-005</v>
      </c>
      <c r="CG36" s="98" t="n">
        <v>8.95237652108749E-005</v>
      </c>
      <c r="CH36" s="98" t="n">
        <v>8.7923956203162E-005</v>
      </c>
      <c r="CI36" s="98" t="n">
        <v>8.63527026929711E-005</v>
      </c>
      <c r="CJ36" s="98" t="n">
        <v>8.48094974462699E-005</v>
      </c>
      <c r="CK36" s="98" t="n">
        <v>8.32938420556317E-005</v>
      </c>
      <c r="CL36" s="98" t="n">
        <v>8.18052468005703E-005</v>
      </c>
      <c r="CM36" s="98" t="n">
        <v>8.03432305089835E-005</v>
      </c>
      <c r="CN36" s="98" t="n">
        <v>7.89073204193747E-005</v>
      </c>
      <c r="CO36" s="98" t="n">
        <v>7.74970520448504E-005</v>
      </c>
      <c r="CP36" s="98" t="n">
        <v>7.61119690385614E-005</v>
      </c>
      <c r="CQ36" s="98" t="n">
        <v>7.47516230602541E-005</v>
      </c>
      <c r="CR36" s="98" t="n">
        <v>7.34155736443753E-005</v>
      </c>
      <c r="CS36" s="98" t="n">
        <v>7.21033880699551E-005</v>
      </c>
      <c r="CT36" s="98" t="n">
        <v>7.08146412313759E-005</v>
      </c>
      <c r="CU36" s="98" t="n">
        <v>6.95489155114748E-005</v>
      </c>
      <c r="CV36" s="98" t="n">
        <v>6.83058006561987E-005</v>
      </c>
      <c r="CW36" s="98" t="n">
        <v>6.70848936499269E-005</v>
      </c>
      <c r="CX36" s="98" t="n">
        <v>6.58857985936789E-005</v>
      </c>
      <c r="CY36" s="98" t="n">
        <v>6.47081265845451E-005</v>
      </c>
      <c r="CZ36" s="98" t="n">
        <v>6.35514955962258E-005</v>
      </c>
      <c r="DA36" s="98" t="n">
        <v>6.24155303617924E-005</v>
      </c>
      <c r="DB36" s="98" t="n">
        <v>6.1299862258446E-005</v>
      </c>
      <c r="DC36" s="98" t="n">
        <v>6.02041291931643E-005</v>
      </c>
      <c r="DD36" s="98" t="n">
        <v>5.91279754904583E-005</v>
      </c>
      <c r="DE36" s="98" t="n">
        <v>5.8071051781905E-005</v>
      </c>
      <c r="DF36" s="98" t="n">
        <v>5.70330148971232E-005</v>
      </c>
      <c r="DG36" s="98" t="n">
        <v>5.60135277565266E-005</v>
      </c>
      <c r="DH36" s="98" t="n">
        <v>5.50122592654079E-005</v>
      </c>
      <c r="DI36" s="98" t="n">
        <v>5.40288842104664E-005</v>
      </c>
      <c r="DJ36" s="98" t="n">
        <v>5.30630831573342E-005</v>
      </c>
      <c r="DK36" s="98" t="n">
        <v>5.21145423493241E-005</v>
      </c>
      <c r="DL36" s="98" t="n">
        <v>5.11829536090636E-005</v>
      </c>
      <c r="DM36" s="98" t="n">
        <v>5.02680142404621E-005</v>
      </c>
      <c r="DN36" s="98" t="n">
        <v>4.93694269330103E-005</v>
      </c>
      <c r="DO36" s="98" t="n">
        <v>4.84868996672994E-005</v>
      </c>
      <c r="DP36" s="98" t="n">
        <v>4.7620145622429E-005</v>
      </c>
      <c r="DQ36" s="98" t="n">
        <v>4.67688830839697E-005</v>
      </c>
      <c r="DR36" s="98" t="n">
        <v>4.59328353553667E-005</v>
      </c>
      <c r="DS36" s="98" t="n">
        <v>4.51117306683457E-005</v>
      </c>
      <c r="DT36" s="98" t="n">
        <v>4.43053020970918E-005</v>
      </c>
      <c r="DU36" s="98" t="n">
        <v>4.35132874725408E-005</v>
      </c>
      <c r="DV36" s="98" t="n">
        <v>4.2735429298113E-005</v>
      </c>
      <c r="DW36" s="98" t="n">
        <v>4.19714746677791E-005</v>
      </c>
      <c r="DX36" s="98" t="n">
        <v>4.12211751843472E-005</v>
      </c>
      <c r="DY36" s="98" t="n">
        <v>4.04842868805266E-005</v>
      </c>
      <c r="DZ36" s="98" t="n">
        <v>3.97605701396575E-005</v>
      </c>
      <c r="EA36" s="98" t="n">
        <v>3.90497896193276E-005</v>
      </c>
      <c r="EB36" s="98" t="n">
        <v>3.8351714175211E-005</v>
      </c>
      <c r="EC36" s="98" t="n">
        <v>3.76661167872383E-005</v>
      </c>
      <c r="ED36" s="98" t="n">
        <v>3.69927744859888E-005</v>
      </c>
      <c r="EE36" s="98" t="n">
        <v>3.63314682806371E-005</v>
      </c>
      <c r="EF36" s="98" t="n">
        <v>3.56819830892308E-005</v>
      </c>
      <c r="EG36" s="98" t="n">
        <v>3.50441076681918E-005</v>
      </c>
      <c r="EH36" s="98" t="n">
        <v>3.44176345451475E-005</v>
      </c>
      <c r="EI36" s="98" t="n">
        <v>3.38023599509851E-005</v>
      </c>
      <c r="EJ36" s="98" t="n">
        <v>3.31980837547929E-005</v>
      </c>
      <c r="EK36" s="98" t="n">
        <v>3.26046093988008E-005</v>
      </c>
      <c r="EL36" s="98" t="n">
        <v>3.20217438348758E-005</v>
      </c>
      <c r="EM36" s="98" t="n">
        <v>3.14492974620162E-005</v>
      </c>
      <c r="EN36" s="98" t="n">
        <v>3.08870840652897E-005</v>
      </c>
      <c r="EO36" s="98" t="n">
        <v>3.0334920754993E-005</v>
      </c>
      <c r="EP36" s="98" t="n">
        <v>2.97926279082539E-005</v>
      </c>
      <c r="EQ36" s="98" t="n">
        <v>2.92600291101897E-005</v>
      </c>
      <c r="ER36" s="98" t="n">
        <v>2.87369510967306E-005</v>
      </c>
      <c r="ES36" s="98" t="n">
        <v>2.82232236993307E-005</v>
      </c>
      <c r="ET36" s="98" t="n">
        <v>2.77186797885687E-005</v>
      </c>
      <c r="EU36" s="98" t="n">
        <v>2.72231552211899E-005</v>
      </c>
      <c r="EV36" s="98" t="n">
        <v>2.67364887858168E-005</v>
      </c>
      <c r="EW36" s="98" t="n">
        <v>2.62585221515455E-005</v>
      </c>
      <c r="EX36" s="98" t="n">
        <v>2.57890998160981E-005</v>
      </c>
      <c r="EY36" s="98" t="n">
        <v>2.53280690553082E-005</v>
      </c>
      <c r="EZ36" s="98" t="n">
        <v>2.48752798739371E-005</v>
      </c>
      <c r="FA36" s="98" t="n">
        <v>2.44305849568249E-005</v>
      </c>
      <c r="FB36" s="98" t="n">
        <v>2.39938396209283E-005</v>
      </c>
      <c r="FC36" s="98" t="n">
        <v>2.35649017685802E-005</v>
      </c>
      <c r="FD36" s="98" t="n">
        <v>2.31436318411937E-005</v>
      </c>
      <c r="FE36" s="98" t="n">
        <v>2.2729892773965E-005</v>
      </c>
      <c r="FF36" s="98" t="n">
        <v>2.23235499516861E-005</v>
      </c>
      <c r="FG36" s="98" t="n">
        <v>2.19244711645583E-005</v>
      </c>
      <c r="FH36" s="98" t="n">
        <v>2.15325265652266E-005</v>
      </c>
      <c r="FI36" s="98" t="n">
        <v>2.11475886271462E-005</v>
      </c>
      <c r="FJ36" s="98" t="n">
        <v>2.07695321027268E-005</v>
      </c>
      <c r="FK36" s="98" t="n">
        <v>2.03982339828102E-005</v>
      </c>
      <c r="FL36" s="98" t="n">
        <v>2.00335734562573E-005</v>
      </c>
      <c r="FM36" s="98" t="n">
        <v>1.96754318716463E-005</v>
      </c>
      <c r="FN36" s="98" t="n">
        <v>1.9323692697748E-005</v>
      </c>
      <c r="FO36" s="98" t="n">
        <v>1.89782414860007E-005</v>
      </c>
      <c r="FP36" s="98" t="n">
        <v>1.86389658336505E-005</v>
      </c>
      <c r="FQ36" s="98" t="n">
        <v>1.83057553465593E-005</v>
      </c>
    </row>
    <row r="37" customFormat="false" ht="15" hidden="false" customHeight="true" outlineLevel="0" collapsed="false">
      <c r="A37" s="97" t="n">
        <v>35</v>
      </c>
      <c r="B37" s="98" t="n">
        <v>0.000418946157011102</v>
      </c>
      <c r="C37" s="98" t="n">
        <v>0.000411718549700013</v>
      </c>
      <c r="D37" s="98" t="n">
        <v>0.000404599346202406</v>
      </c>
      <c r="E37" s="98" t="n">
        <v>0.000397588171294983</v>
      </c>
      <c r="F37" s="98" t="n">
        <v>0.000390684541594744</v>
      </c>
      <c r="G37" s="98" t="n">
        <v>0.000383887875756384</v>
      </c>
      <c r="H37" s="98" t="n">
        <v>0.000377197503913962</v>
      </c>
      <c r="I37" s="98" t="n">
        <v>0.000370612676417359</v>
      </c>
      <c r="J37" s="98" t="n">
        <v>0.000364132571911036</v>
      </c>
      <c r="K37" s="98" t="n">
        <v>0.000357756304799728</v>
      </c>
      <c r="L37" s="98" t="n">
        <v>0.000351482932144376</v>
      </c>
      <c r="M37" s="98" t="n">
        <v>0.000345311460025477</v>
      </c>
      <c r="N37" s="98" t="n">
        <v>0.000339240849414058</v>
      </c>
      <c r="O37" s="98" t="n">
        <v>0.000333270021582011</v>
      </c>
      <c r="P37" s="98" t="n">
        <v>0.000327397863086554</v>
      </c>
      <c r="Q37" s="98" t="n">
        <v>0.00032162323035756</v>
      </c>
      <c r="R37" s="98" t="n">
        <v>0.000315944953917624</v>
      </c>
      <c r="S37" s="98" t="n">
        <v>0.000310361842260187</v>
      </c>
      <c r="T37" s="98" t="n">
        <v>0.000304872685410906</v>
      </c>
      <c r="U37" s="98" t="n">
        <v>0.000299476258195597</v>
      </c>
      <c r="V37" s="98" t="n">
        <v>0.000294171323235726</v>
      </c>
      <c r="W37" s="98" t="n">
        <v>0.000288956633692439</v>
      </c>
      <c r="X37" s="98" t="n">
        <v>0.000283830935775664</v>
      </c>
      <c r="Y37" s="98" t="n">
        <v>0.000278792971038833</v>
      </c>
      <c r="Z37" s="98" t="n">
        <v>0.000273841478472314</v>
      </c>
      <c r="AA37" s="98" t="n">
        <v>0.000268975196412224</v>
      </c>
      <c r="AB37" s="98" t="n">
        <v>0.00026419286427859</v>
      </c>
      <c r="AC37" s="98" t="n">
        <v>0.000259493224154417</v>
      </c>
      <c r="AD37" s="98" t="n">
        <v>0.000254875022219769</v>
      </c>
      <c r="AE37" s="98" t="n">
        <v>0.000250337010050061</v>
      </c>
      <c r="AF37" s="98" t="n">
        <v>0.000245877945790451</v>
      </c>
      <c r="AG37" s="98" t="n">
        <v>0.000241496595214774</v>
      </c>
      <c r="AH37" s="98" t="n">
        <v>0.000237191732678554</v>
      </c>
      <c r="AI37" s="98" t="n">
        <v>0.000232962141974658</v>
      </c>
      <c r="AJ37" s="98" t="n">
        <v>0.000228806617098232</v>
      </c>
      <c r="AK37" s="98" t="n">
        <v>0.000224723962929052</v>
      </c>
      <c r="AL37" s="98" t="n">
        <v>0.000220712995837369</v>
      </c>
      <c r="AM37" s="98" t="n">
        <v>0.000216772544219257</v>
      </c>
      <c r="AN37" s="98" t="n">
        <v>0.000212901448967351</v>
      </c>
      <c r="AO37" s="98" t="n">
        <v>0.000209098563882404</v>
      </c>
      <c r="AP37" s="98" t="n">
        <v>0.000205362756029448</v>
      </c>
      <c r="AQ37" s="98" t="n">
        <v>0.000201692906045103</v>
      </c>
      <c r="AR37" s="98" t="n">
        <v>0.000198087908397038</v>
      </c>
      <c r="AS37" s="98" t="n">
        <v>0.000194546671603013</v>
      </c>
      <c r="AT37" s="98" t="n">
        <v>0.000191068118410076</v>
      </c>
      <c r="AU37" s="98" t="n">
        <v>0.000187651185938997</v>
      </c>
      <c r="AV37" s="98" t="n">
        <v>0.00018429482579585</v>
      </c>
      <c r="AW37" s="98" t="n">
        <v>0.000180998004154387</v>
      </c>
      <c r="AX37" s="98" t="n">
        <v>0.000177759701811442</v>
      </c>
      <c r="AY37" s="98" t="n">
        <v>0.000174578914217127</v>
      </c>
      <c r="AZ37" s="98" t="n">
        <v>0.000171454651483383</v>
      </c>
      <c r="BA37" s="98" t="n">
        <v>0.000168385938371873</v>
      </c>
      <c r="BB37" s="98" t="n">
        <v>0.000165371814262905</v>
      </c>
      <c r="BC37" s="98" t="n">
        <v>0.000162411333108237</v>
      </c>
      <c r="BD37" s="98" t="n">
        <v>0.000159503563368246</v>
      </c>
      <c r="BE37" s="98" t="n">
        <v>0.000156647587935543</v>
      </c>
      <c r="BF37" s="98" t="n">
        <v>0.000153842504046264</v>
      </c>
      <c r="BG37" s="98" t="n">
        <v>0.000151087423180152</v>
      </c>
      <c r="BH37" s="98" t="n">
        <v>0.000148381470950421</v>
      </c>
      <c r="BI37" s="98" t="n">
        <v>0.000145723786985519</v>
      </c>
      <c r="BJ37" s="98" t="n">
        <v>0.000143113524801675</v>
      </c>
      <c r="BK37" s="98" t="n">
        <v>0.000140549851669669</v>
      </c>
      <c r="BL37" s="98" t="n">
        <v>0.000138031948474393</v>
      </c>
      <c r="BM37" s="98" t="n">
        <v>0.00013555900956963</v>
      </c>
      <c r="BN37" s="98" t="n">
        <v>0.000133130242627844</v>
      </c>
      <c r="BO37" s="98" t="n">
        <v>0.000130744868485522</v>
      </c>
      <c r="BP37" s="98" t="n">
        <v>0.000128402120985083</v>
      </c>
      <c r="BQ37" s="98" t="n">
        <v>0.000126101246814669</v>
      </c>
      <c r="BR37" s="98" t="n">
        <v>0.000123841505343836</v>
      </c>
      <c r="BS37" s="98" t="n">
        <v>0.000121622168458235</v>
      </c>
      <c r="BT37" s="98" t="n">
        <v>0.000119442520392532</v>
      </c>
      <c r="BU37" s="98" t="n">
        <v>0.000117301857561647</v>
      </c>
      <c r="BV37" s="98" t="n">
        <v>0.000115199488391893</v>
      </c>
      <c r="BW37" s="98" t="n">
        <v>0.000113134733149778</v>
      </c>
      <c r="BX37" s="98" t="n">
        <v>0.000111106923772808</v>
      </c>
      <c r="BY37" s="98" t="n">
        <v>0.000109115403698068</v>
      </c>
      <c r="BZ37" s="98" t="n">
        <v>0.000107159527692247</v>
      </c>
      <c r="CA37" s="98" t="n">
        <v>0.000105238661681995</v>
      </c>
      <c r="CB37" s="98" t="n">
        <v>0.000103352182583616</v>
      </c>
      <c r="CC37" s="98" t="n">
        <v>0.000101499478135203</v>
      </c>
      <c r="CD37" s="98" t="n">
        <v>9.96799467284371E-005</v>
      </c>
      <c r="CE37" s="98" t="n">
        <v>9.78929972421661E-005</v>
      </c>
      <c r="CF37" s="98" t="n">
        <v>9.61380488763153E-005</v>
      </c>
      <c r="CG37" s="98" t="n">
        <v>9.44145309883515E-005</v>
      </c>
      <c r="CH37" s="98" t="n">
        <v>9.27218829295251E-005</v>
      </c>
      <c r="CI37" s="98" t="n">
        <v>9.10595538842207E-005</v>
      </c>
      <c r="CJ37" s="98" t="n">
        <v>8.94270027096411E-005</v>
      </c>
      <c r="CK37" s="98" t="n">
        <v>8.78236977778224E-005</v>
      </c>
      <c r="CL37" s="98" t="n">
        <v>8.62491168190926E-005</v>
      </c>
      <c r="CM37" s="98" t="n">
        <v>8.47027467669737E-005</v>
      </c>
      <c r="CN37" s="98" t="n">
        <v>8.31840836058584E-005</v>
      </c>
      <c r="CO37" s="98" t="n">
        <v>8.16926322193545E-005</v>
      </c>
      <c r="CP37" s="98" t="n">
        <v>8.02279062409594E-005</v>
      </c>
      <c r="CQ37" s="98" t="n">
        <v>7.87894279073997E-005</v>
      </c>
      <c r="CR37" s="98" t="n">
        <v>7.73767279124149E-005</v>
      </c>
      <c r="CS37" s="98" t="n">
        <v>7.59893452637606E-005</v>
      </c>
      <c r="CT37" s="98" t="n">
        <v>7.4626827141544E-005</v>
      </c>
      <c r="CU37" s="98" t="n">
        <v>7.32887287585582E-005</v>
      </c>
      <c r="CV37" s="98" t="n">
        <v>7.19746132232801E-005</v>
      </c>
      <c r="CW37" s="98" t="n">
        <v>7.06840514033136E-005</v>
      </c>
      <c r="CX37" s="98" t="n">
        <v>6.94166217928283E-005</v>
      </c>
      <c r="CY37" s="98" t="n">
        <v>6.81719103803324E-005</v>
      </c>
      <c r="CZ37" s="98" t="n">
        <v>6.69495105189988E-005</v>
      </c>
      <c r="DA37" s="98" t="n">
        <v>6.57490227993218E-005</v>
      </c>
      <c r="DB37" s="98" t="n">
        <v>6.45700549233297E-005</v>
      </c>
      <c r="DC37" s="98" t="n">
        <v>6.34122215805721E-005</v>
      </c>
      <c r="DD37" s="98" t="n">
        <v>6.22751443267733E-005</v>
      </c>
      <c r="DE37" s="98" t="n">
        <v>6.11584514634833E-005</v>
      </c>
      <c r="DF37" s="98" t="n">
        <v>6.00617779200618E-005</v>
      </c>
      <c r="DG37" s="98" t="n">
        <v>5.89847651383257E-005</v>
      </c>
      <c r="DH37" s="98" t="n">
        <v>5.7927060957419E-005</v>
      </c>
      <c r="DI37" s="98" t="n">
        <v>5.68883195017911E-005</v>
      </c>
      <c r="DJ37" s="98" t="n">
        <v>5.58682010710632E-005</v>
      </c>
      <c r="DK37" s="98" t="n">
        <v>5.48663720306708E-005</v>
      </c>
      <c r="DL37" s="98" t="n">
        <v>5.38825047055047E-005</v>
      </c>
      <c r="DM37" s="98" t="n">
        <v>5.29162772744396E-005</v>
      </c>
      <c r="DN37" s="98" t="n">
        <v>5.19673736671944E-005</v>
      </c>
      <c r="DO37" s="98" t="n">
        <v>5.10354834625248E-005</v>
      </c>
      <c r="DP37" s="98" t="n">
        <v>5.01203017885255E-005</v>
      </c>
      <c r="DQ37" s="98" t="n">
        <v>4.92215292240417E-005</v>
      </c>
      <c r="DR37" s="98" t="n">
        <v>4.83388717024136E-005</v>
      </c>
      <c r="DS37" s="98" t="n">
        <v>4.74720404166629E-005</v>
      </c>
      <c r="DT37" s="98" t="n">
        <v>4.66207517255679E-005</v>
      </c>
      <c r="DU37" s="98" t="n">
        <v>4.57847270627365E-005</v>
      </c>
      <c r="DV37" s="98" t="n">
        <v>4.49636928459007E-005</v>
      </c>
      <c r="DW37" s="98" t="n">
        <v>4.41573803888762E-005</v>
      </c>
      <c r="DX37" s="98" t="n">
        <v>4.33655258137433E-005</v>
      </c>
      <c r="DY37" s="98" t="n">
        <v>4.25878699661375E-005</v>
      </c>
      <c r="DZ37" s="98" t="n">
        <v>4.1824158330539E-005</v>
      </c>
      <c r="EA37" s="98" t="n">
        <v>4.10741409483384E-005</v>
      </c>
      <c r="EB37" s="98" t="n">
        <v>4.03375723360133E-005</v>
      </c>
      <c r="EC37" s="98" t="n">
        <v>3.96142114056364E-005</v>
      </c>
      <c r="ED37" s="98" t="n">
        <v>3.89038213867154E-005</v>
      </c>
      <c r="EE37" s="98" t="n">
        <v>3.82061697489222E-005</v>
      </c>
      <c r="EF37" s="98" t="n">
        <v>3.7521028126708E-005</v>
      </c>
      <c r="EG37" s="98" t="n">
        <v>3.68481722446967E-005</v>
      </c>
      <c r="EH37" s="98" t="n">
        <v>3.61873818450764E-005</v>
      </c>
      <c r="EI37" s="98" t="n">
        <v>3.55384406154347E-005</v>
      </c>
      <c r="EJ37" s="98" t="n">
        <v>3.49011361187035E-005</v>
      </c>
      <c r="EK37" s="98" t="n">
        <v>3.42752597236595E-005</v>
      </c>
      <c r="EL37" s="98" t="n">
        <v>3.36606065373113E-005</v>
      </c>
      <c r="EM37" s="98" t="n">
        <v>3.30569753373977E-005</v>
      </c>
      <c r="EN37" s="98" t="n">
        <v>3.24641685074401E-005</v>
      </c>
      <c r="EO37" s="98" t="n">
        <v>3.1881991972238E-005</v>
      </c>
      <c r="EP37" s="98" t="n">
        <v>3.13102551341427E-005</v>
      </c>
      <c r="EQ37" s="98" t="n">
        <v>3.07487708112175E-005</v>
      </c>
      <c r="ER37" s="98" t="n">
        <v>3.01973551760648E-005</v>
      </c>
      <c r="ES37" s="98" t="n">
        <v>2.96558276956516E-005</v>
      </c>
      <c r="ET37" s="98" t="n">
        <v>2.91240110726898E-005</v>
      </c>
      <c r="EU37" s="98" t="n">
        <v>2.86017311875719E-005</v>
      </c>
      <c r="EV37" s="98" t="n">
        <v>2.80888170413052E-005</v>
      </c>
      <c r="EW37" s="98" t="n">
        <v>2.75851007002226E-005</v>
      </c>
      <c r="EX37" s="98" t="n">
        <v>2.70904172405828E-005</v>
      </c>
      <c r="EY37" s="98" t="n">
        <v>2.66046046946133E-005</v>
      </c>
      <c r="EZ37" s="98" t="n">
        <v>2.6127503998441E-005</v>
      </c>
      <c r="FA37" s="98" t="n">
        <v>2.56589589389122E-005</v>
      </c>
      <c r="FB37" s="98" t="n">
        <v>2.51988161036332E-005</v>
      </c>
      <c r="FC37" s="98" t="n">
        <v>2.47469248300103E-005</v>
      </c>
      <c r="FD37" s="98" t="n">
        <v>2.43031371565117E-005</v>
      </c>
      <c r="FE37" s="98" t="n">
        <v>2.38673077740392E-005</v>
      </c>
      <c r="FF37" s="98" t="n">
        <v>2.34392939784112E-005</v>
      </c>
      <c r="FG37" s="98" t="n">
        <v>2.30189556240656E-005</v>
      </c>
      <c r="FH37" s="98" t="n">
        <v>2.26061550777645E-005</v>
      </c>
      <c r="FI37" s="98" t="n">
        <v>2.22007571736294E-005</v>
      </c>
      <c r="FJ37" s="98" t="n">
        <v>2.18026291692874E-005</v>
      </c>
      <c r="FK37" s="98" t="n">
        <v>2.14116407022402E-005</v>
      </c>
      <c r="FL37" s="98" t="n">
        <v>2.10276637472306E-005</v>
      </c>
      <c r="FM37" s="98" t="n">
        <v>2.06505725741657E-005</v>
      </c>
      <c r="FN37" s="98" t="n">
        <v>2.02802437074823E-005</v>
      </c>
      <c r="FO37" s="98" t="n">
        <v>1.99165558851799E-005</v>
      </c>
      <c r="FP37" s="98" t="n">
        <v>1.95593900197411E-005</v>
      </c>
      <c r="FQ37" s="98" t="n">
        <v>1.92086291584959E-005</v>
      </c>
    </row>
    <row r="38" customFormat="false" ht="15" hidden="false" customHeight="true" outlineLevel="0" collapsed="false">
      <c r="A38" s="97" t="n">
        <v>36</v>
      </c>
      <c r="B38" s="98" t="n">
        <v>0.000459939607808435</v>
      </c>
      <c r="C38" s="98" t="n">
        <v>0.000451960024319797</v>
      </c>
      <c r="D38" s="98" t="n">
        <v>0.000444099404073639</v>
      </c>
      <c r="E38" s="98" t="n">
        <v>0.000436357474771443</v>
      </c>
      <c r="F38" s="98" t="n">
        <v>0.000428733831400741</v>
      </c>
      <c r="G38" s="98" t="n">
        <v>0.000421227948509628</v>
      </c>
      <c r="H38" s="98" t="n">
        <v>0.000413839191578336</v>
      </c>
      <c r="I38" s="98" t="n">
        <v>0.000406566827546917</v>
      </c>
      <c r="J38" s="98" t="n">
        <v>0.000399410034555237</v>
      </c>
      <c r="K38" s="98" t="n">
        <v>0.000392367910949876</v>
      </c>
      <c r="L38" s="98" t="n">
        <v>0.000385439483605587</v>
      </c>
      <c r="M38" s="98" t="n">
        <v>0.000378623715611259</v>
      </c>
      <c r="N38" s="98" t="n">
        <v>0.000371919513361796</v>
      </c>
      <c r="O38" s="98" t="n">
        <v>0.000365325733099442</v>
      </c>
      <c r="P38" s="98" t="n">
        <v>0.00035884118694185</v>
      </c>
      <c r="Q38" s="98" t="n">
        <v>0.000352464648434303</v>
      </c>
      <c r="R38" s="98" t="n">
        <v>0.000346194857658855</v>
      </c>
      <c r="S38" s="98" t="n">
        <v>0.000340030525933788</v>
      </c>
      <c r="T38" s="98" t="n">
        <v>0.00033397034013094</v>
      </c>
      <c r="U38" s="98" t="n">
        <v>0.000328012966640534</v>
      </c>
      <c r="V38" s="98" t="n">
        <v>0.000322157055007377</v>
      </c>
      <c r="W38" s="98" t="n">
        <v>0.000316401241264752</v>
      </c>
      <c r="X38" s="98" t="n">
        <v>0.000310744150985531</v>
      </c>
      <c r="Y38" s="98" t="n">
        <v>0.000305184402074166</v>
      </c>
      <c r="Z38" s="98" t="n">
        <v>0.000299720607316978</v>
      </c>
      <c r="AA38" s="98" t="n">
        <v>0.000294351376709079</v>
      </c>
      <c r="AB38" s="98" t="n">
        <v>0.000289075319576337</v>
      </c>
      <c r="AC38" s="98" t="n">
        <v>0.000283891046504836</v>
      </c>
      <c r="AD38" s="98" t="n">
        <v>0.000278797171095913</v>
      </c>
      <c r="AE38" s="98" t="n">
        <v>0.000273792311556886</v>
      </c>
      <c r="AF38" s="98" t="n">
        <v>0.000268875092142462</v>
      </c>
      <c r="AG38" s="98" t="n">
        <v>0.000264044144457132</v>
      </c>
      <c r="AH38" s="98" t="n">
        <v>0.000259298108628903</v>
      </c>
      <c r="AI38" s="98" t="n">
        <v>0.000254635634366118</v>
      </c>
      <c r="AJ38" s="98" t="n">
        <v>0.00025005538190459</v>
      </c>
      <c r="AK38" s="98" t="n">
        <v>0.000245556022854365</v>
      </c>
      <c r="AL38" s="98" t="n">
        <v>0.000241136240954787</v>
      </c>
      <c r="AM38" s="98" t="n">
        <v>0.000236794732743961</v>
      </c>
      <c r="AN38" s="98" t="n">
        <v>0.000232530208150061</v>
      </c>
      <c r="AO38" s="98" t="n">
        <v>0.000228341391011022</v>
      </c>
      <c r="AP38" s="98" t="n">
        <v>0.000224227019527845</v>
      </c>
      <c r="AQ38" s="98" t="n">
        <v>0.000220185846656729</v>
      </c>
      <c r="AR38" s="98" t="n">
        <v>0.000216216640446909</v>
      </c>
      <c r="AS38" s="98" t="n">
        <v>0.000212318184325211</v>
      </c>
      <c r="AT38" s="98" t="n">
        <v>0.000208489277335855</v>
      </c>
      <c r="AU38" s="98" t="n">
        <v>0.000204728734335968</v>
      </c>
      <c r="AV38" s="98" t="n">
        <v>0.000201035386152348</v>
      </c>
      <c r="AW38" s="98" t="n">
        <v>0.000197408079701922</v>
      </c>
      <c r="AX38" s="98" t="n">
        <v>0.000193845678080451</v>
      </c>
      <c r="AY38" s="98" t="n">
        <v>0.000190347060619378</v>
      </c>
      <c r="AZ38" s="98" t="n">
        <v>0.000186911122917799</v>
      </c>
      <c r="BA38" s="98" t="n">
        <v>0.000183536776847237</v>
      </c>
      <c r="BB38" s="98" t="n">
        <v>0.00018022295053588</v>
      </c>
      <c r="BC38" s="98" t="n">
        <v>0.000176968588330828</v>
      </c>
      <c r="BD38" s="98" t="n">
        <v>0.000173772650742698</v>
      </c>
      <c r="BE38" s="98" t="n">
        <v>0.000170634114372903</v>
      </c>
      <c r="BF38" s="98" t="n">
        <v>0.000167551971825941</v>
      </c>
      <c r="BG38" s="98" t="n">
        <v>0.000164525231608481</v>
      </c>
      <c r="BH38" s="98" t="n">
        <v>0.000161552918015007</v>
      </c>
      <c r="BI38" s="98" t="n">
        <v>0.000158634071004249</v>
      </c>
      <c r="BJ38" s="98" t="n">
        <v>0.000155767746063629</v>
      </c>
      <c r="BK38" s="98" t="n">
        <v>0.000152953014067037</v>
      </c>
      <c r="BL38" s="98" t="n">
        <v>0.000150188961123621</v>
      </c>
      <c r="BM38" s="98" t="n">
        <v>0.000147474688420024</v>
      </c>
      <c r="BN38" s="98" t="n">
        <v>0.000144809312056626</v>
      </c>
      <c r="BO38" s="98" t="n">
        <v>0.000142191962878902</v>
      </c>
      <c r="BP38" s="98" t="n">
        <v>0.00013962178630389</v>
      </c>
      <c r="BQ38" s="98" t="n">
        <v>0.00013709794214245</v>
      </c>
      <c r="BR38" s="98" t="n">
        <v>0.000134619604419628</v>
      </c>
      <c r="BS38" s="98" t="n">
        <v>0.00013218596119069</v>
      </c>
      <c r="BT38" s="98" t="n">
        <v>0.000129796214355604</v>
      </c>
      <c r="BU38" s="98" t="n">
        <v>0.000127449579472194</v>
      </c>
      <c r="BV38" s="98" t="n">
        <v>0.000125145285567285</v>
      </c>
      <c r="BW38" s="98" t="n">
        <v>0.00012288257494697</v>
      </c>
      <c r="BX38" s="98" t="n">
        <v>0.000120660703006759</v>
      </c>
      <c r="BY38" s="98" t="n">
        <v>0.000118478938040512</v>
      </c>
      <c r="BZ38" s="98" t="n">
        <v>0.00011633656105059</v>
      </c>
      <c r="CA38" s="98" t="n">
        <v>0.000114232865556896</v>
      </c>
      <c r="CB38" s="98" t="n">
        <v>0.000112167157407361</v>
      </c>
      <c r="CC38" s="98" t="n">
        <v>0.000110138754588762</v>
      </c>
      <c r="CD38" s="98" t="n">
        <v>0.000108146987038427</v>
      </c>
      <c r="CE38" s="98" t="n">
        <v>0.000106191196456829</v>
      </c>
      <c r="CF38" s="98" t="n">
        <v>0.00010427073612207</v>
      </c>
      <c r="CG38" s="98" t="n">
        <v>0.000102384970704805</v>
      </c>
      <c r="CH38" s="98" t="n">
        <v>0.000100533276085058</v>
      </c>
      <c r="CI38" s="98" t="n">
        <v>9.87150391710268E-005</v>
      </c>
      <c r="CJ38" s="98" t="n">
        <v>9.69296577187917E-005</v>
      </c>
      <c r="CK38" s="98" t="n">
        <v>9.51765401547844E-005</v>
      </c>
      <c r="CL38" s="98" t="n">
        <v>9.34551053987098E-005</v>
      </c>
      <c r="CM38" s="98" t="n">
        <v>9.17647826901291E-005</v>
      </c>
      <c r="CN38" s="98" t="n">
        <v>9.01050114155977E-005</v>
      </c>
      <c r="CO38" s="98" t="n">
        <v>8.84752409383571E-005</v>
      </c>
      <c r="CP38" s="98" t="n">
        <v>8.68749304306915E-005</v>
      </c>
      <c r="CQ38" s="98" t="n">
        <v>8.53035487072829E-005</v>
      </c>
      <c r="CR38" s="98" t="n">
        <v>8.37605740616754E-005</v>
      </c>
      <c r="CS38" s="98" t="n">
        <v>8.22454941042938E-005</v>
      </c>
      <c r="CT38" s="98" t="n">
        <v>8.07578056029046E-005</v>
      </c>
      <c r="CU38" s="98" t="n">
        <v>7.929701432563E-005</v>
      </c>
      <c r="CV38" s="98" t="n">
        <v>7.78626348855172E-005</v>
      </c>
      <c r="CW38" s="98" t="n">
        <v>7.64541905875493E-005</v>
      </c>
      <c r="CX38" s="98" t="n">
        <v>7.50712132785436E-005</v>
      </c>
      <c r="CY38" s="98" t="n">
        <v>7.37132431980481E-005</v>
      </c>
      <c r="CZ38" s="98" t="n">
        <v>7.23798288329025E-005</v>
      </c>
      <c r="DA38" s="98" t="n">
        <v>7.10705267725764E-005</v>
      </c>
      <c r="DB38" s="98" t="n">
        <v>6.97849015678376E-005</v>
      </c>
      <c r="DC38" s="98" t="n">
        <v>6.85225255909749E-005</v>
      </c>
      <c r="DD38" s="98" t="n">
        <v>6.72829788989082E-005</v>
      </c>
      <c r="DE38" s="98" t="n">
        <v>6.60658490972965E-005</v>
      </c>
      <c r="DF38" s="98" t="n">
        <v>6.48707312081998E-005</v>
      </c>
      <c r="DG38" s="98" t="n">
        <v>6.36972275386283E-005</v>
      </c>
      <c r="DH38" s="98" t="n">
        <v>6.25449475522011E-005</v>
      </c>
      <c r="DI38" s="98" t="n">
        <v>6.14135077423583E-005</v>
      </c>
      <c r="DJ38" s="98" t="n">
        <v>6.03025315076833E-005</v>
      </c>
      <c r="DK38" s="98" t="n">
        <v>5.92116490296668E-005</v>
      </c>
      <c r="DL38" s="98" t="n">
        <v>5.81404971520261E-005</v>
      </c>
      <c r="DM38" s="98" t="n">
        <v>5.70887192620218E-005</v>
      </c>
      <c r="DN38" s="98" t="n">
        <v>5.60559651744397E-005</v>
      </c>
      <c r="DO38" s="98" t="n">
        <v>5.50418910171269E-005</v>
      </c>
      <c r="DP38" s="98" t="n">
        <v>5.40461591176378E-005</v>
      </c>
      <c r="DQ38" s="98" t="n">
        <v>5.30684378935442E-005</v>
      </c>
      <c r="DR38" s="98" t="n">
        <v>5.21084017433005E-005</v>
      </c>
      <c r="DS38" s="98" t="n">
        <v>5.11657309389957E-005</v>
      </c>
      <c r="DT38" s="98" t="n">
        <v>5.0240111521771E-005</v>
      </c>
      <c r="DU38" s="98" t="n">
        <v>4.93312351985686E-005</v>
      </c>
      <c r="DV38" s="98" t="n">
        <v>4.84387992402136E-005</v>
      </c>
      <c r="DW38" s="98" t="n">
        <v>4.75625063821594E-005</v>
      </c>
      <c r="DX38" s="98" t="n">
        <v>4.6702064726234E-005</v>
      </c>
      <c r="DY38" s="98" t="n">
        <v>4.58571876448266E-005</v>
      </c>
      <c r="DZ38" s="98" t="n">
        <v>4.50275936855205E-005</v>
      </c>
      <c r="EA38" s="98" t="n">
        <v>4.42130064790547E-005</v>
      </c>
      <c r="EB38" s="98" t="n">
        <v>4.34131546472871E-005</v>
      </c>
      <c r="EC38" s="98" t="n">
        <v>4.26277717138213E-005</v>
      </c>
      <c r="ED38" s="98" t="n">
        <v>4.18565960161876E-005</v>
      </c>
      <c r="EE38" s="98" t="n">
        <v>4.10993706184692E-005</v>
      </c>
      <c r="EF38" s="98" t="n">
        <v>4.03558432272577E-005</v>
      </c>
      <c r="EG38" s="98" t="n">
        <v>3.96257661072763E-005</v>
      </c>
      <c r="EH38" s="98" t="n">
        <v>3.89088959997785E-005</v>
      </c>
      <c r="EI38" s="98" t="n">
        <v>3.8204994041946E-005</v>
      </c>
      <c r="EJ38" s="98" t="n">
        <v>3.75138256875074E-005</v>
      </c>
      <c r="EK38" s="98" t="n">
        <v>3.68351606289119E-005</v>
      </c>
      <c r="EL38" s="98" t="n">
        <v>3.6168772721612E-005</v>
      </c>
      <c r="EM38" s="98" t="n">
        <v>3.55144399080132E-005</v>
      </c>
      <c r="EN38" s="98" t="n">
        <v>3.48719441446432E-005</v>
      </c>
      <c r="EO38" s="98" t="n">
        <v>3.42410713293218E-005</v>
      </c>
      <c r="EP38" s="98" t="n">
        <v>3.36216112304388E-005</v>
      </c>
      <c r="EQ38" s="98" t="n">
        <v>3.3013357416567E-005</v>
      </c>
      <c r="ER38" s="98" t="n">
        <v>3.24161071886264E-005</v>
      </c>
      <c r="ES38" s="98" t="n">
        <v>3.18296615120506E-005</v>
      </c>
      <c r="ET38" s="98" t="n">
        <v>3.12538249506167E-005</v>
      </c>
      <c r="EU38" s="98" t="n">
        <v>3.06884056019419E-005</v>
      </c>
      <c r="EV38" s="98" t="n">
        <v>3.01332150333122E-005</v>
      </c>
      <c r="EW38" s="98" t="n">
        <v>2.95880682191774E-005</v>
      </c>
      <c r="EX38" s="98" t="n">
        <v>2.90527834796439E-005</v>
      </c>
      <c r="EY38" s="98" t="n">
        <v>2.85271824200795E-005</v>
      </c>
      <c r="EZ38" s="98" t="n">
        <v>2.80110898716046E-005</v>
      </c>
      <c r="FA38" s="98" t="n">
        <v>2.75043338331393E-005</v>
      </c>
      <c r="FB38" s="98" t="n">
        <v>2.70067454140044E-005</v>
      </c>
      <c r="FC38" s="98" t="n">
        <v>2.65181587776331E-005</v>
      </c>
      <c r="FD38" s="98" t="n">
        <v>2.60384110868372E-005</v>
      </c>
      <c r="FE38" s="98" t="n">
        <v>2.55673424489622E-005</v>
      </c>
      <c r="FF38" s="98" t="n">
        <v>2.51047958632622E-005</v>
      </c>
      <c r="FG38" s="98" t="n">
        <v>2.46506171682759E-005</v>
      </c>
      <c r="FH38" s="98" t="n">
        <v>2.4204654990756E-005</v>
      </c>
      <c r="FI38" s="98" t="n">
        <v>2.37667606951542E-005</v>
      </c>
      <c r="FJ38" s="98" t="n">
        <v>2.33367883342162E-005</v>
      </c>
      <c r="FK38" s="98" t="n">
        <v>2.29145946003539E-005</v>
      </c>
      <c r="FL38" s="98" t="n">
        <v>2.25000387779062E-005</v>
      </c>
      <c r="FM38" s="98" t="n">
        <v>2.20929826963978E-005</v>
      </c>
      <c r="FN38" s="98" t="n">
        <v>2.16932906844658E-005</v>
      </c>
      <c r="FO38" s="98" t="n">
        <v>2.1300829524451E-005</v>
      </c>
      <c r="FP38" s="98" t="n">
        <v>2.09154684086554E-005</v>
      </c>
      <c r="FQ38" s="98" t="n">
        <v>2.05370788950443E-005</v>
      </c>
    </row>
    <row r="39" customFormat="false" ht="15" hidden="false" customHeight="true" outlineLevel="0" collapsed="false">
      <c r="A39" s="97" t="n">
        <v>37</v>
      </c>
      <c r="B39" s="98" t="n">
        <v>0.000515800033738079</v>
      </c>
      <c r="C39" s="98" t="n">
        <v>0.000507612518087064</v>
      </c>
      <c r="D39" s="98" t="n">
        <v>0.000499502448052858</v>
      </c>
      <c r="E39" s="98" t="n">
        <v>0.000491473286012067</v>
      </c>
      <c r="F39" s="98" t="n">
        <v>0.000483528095711616</v>
      </c>
      <c r="G39" s="98" t="n">
        <v>0.000475669571558979</v>
      </c>
      <c r="H39" s="98" t="n">
        <v>0.000467900066104976</v>
      </c>
      <c r="I39" s="98" t="n">
        <v>0.000460221615800172</v>
      </c>
      <c r="J39" s="98" t="n">
        <v>0.000452635965109915</v>
      </c>
      <c r="K39" s="98" t="n">
        <v>0.000445144589068081</v>
      </c>
      <c r="L39" s="98" t="n">
        <v>0.000437748714352093</v>
      </c>
      <c r="M39" s="98" t="n">
        <v>0.000430449338958638</v>
      </c>
      <c r="N39" s="98" t="n">
        <v>0.000423247250556202</v>
      </c>
      <c r="O39" s="98" t="n">
        <v>0.000416143043592054</v>
      </c>
      <c r="P39" s="98" t="n">
        <v>0.000409137135223725</v>
      </c>
      <c r="Q39" s="98" t="n">
        <v>0.000402229780145591</v>
      </c>
      <c r="R39" s="98" t="n">
        <v>0.000395421084379066</v>
      </c>
      <c r="S39" s="98" t="n">
        <v>0.000388711018086796</v>
      </c>
      <c r="T39" s="98" t="n">
        <v>0.000382099427476135</v>
      </c>
      <c r="U39" s="98" t="n">
        <v>0.000375586045845422</v>
      </c>
      <c r="V39" s="98" t="n">
        <v>0.000369170503831895</v>
      </c>
      <c r="W39" s="98" t="n">
        <v>0.00036285233891098</v>
      </c>
      <c r="X39" s="98" t="n">
        <v>0.000356631004196251</v>
      </c>
      <c r="Y39" s="98" t="n">
        <v>0.000350505876588247</v>
      </c>
      <c r="Z39" s="98" t="n">
        <v>0.000344476264314331</v>
      </c>
      <c r="AA39" s="98" t="n">
        <v>0.000338541413900884</v>
      </c>
      <c r="AB39" s="98" t="n">
        <v>0.000332700516617601</v>
      </c>
      <c r="AC39" s="98" t="n">
        <v>0.000326952714429951</v>
      </c>
      <c r="AD39" s="98" t="n">
        <v>0.000321297105492668</v>
      </c>
      <c r="AE39" s="98" t="n">
        <v>0.000315732749218367</v>
      </c>
      <c r="AF39" s="98" t="n">
        <v>0.000310258670949803</v>
      </c>
      <c r="AG39" s="98" t="n">
        <v>0.000304873866263988</v>
      </c>
      <c r="AH39" s="98" t="n">
        <v>0.000299577304934795</v>
      </c>
      <c r="AI39" s="98" t="n">
        <v>0.000294367934578488</v>
      </c>
      <c r="AJ39" s="98" t="n">
        <v>0.000289244684004264</v>
      </c>
      <c r="AK39" s="98" t="n">
        <v>0.000284206466292014</v>
      </c>
      <c r="AL39" s="98" t="n">
        <v>0.000279252181617284</v>
      </c>
      <c r="AM39" s="98" t="n">
        <v>0.00027438071984065</v>
      </c>
      <c r="AN39" s="98" t="n">
        <v>0.000269590962879818</v>
      </c>
      <c r="AO39" s="98" t="n">
        <v>0.00026488178688111</v>
      </c>
      <c r="AP39" s="98" t="n">
        <v>0.000260252064203659</v>
      </c>
      <c r="AQ39" s="98" t="n">
        <v>0.00025570066523084</v>
      </c>
      <c r="AR39" s="98" t="n">
        <v>0.000251226460022624</v>
      </c>
      <c r="AS39" s="98" t="n">
        <v>0.000246828319820369</v>
      </c>
      <c r="AT39" s="98" t="n">
        <v>0.000242505118414282</v>
      </c>
      <c r="AU39" s="98" t="n">
        <v>0.000238255733385429</v>
      </c>
      <c r="AV39" s="98" t="n">
        <v>0.000234079047230718</v>
      </c>
      <c r="AW39" s="98" t="n">
        <v>0.000229973948380979</v>
      </c>
      <c r="AX39" s="98" t="n">
        <v>0.000225939332118896</v>
      </c>
      <c r="AY39" s="98" t="n">
        <v>0.000221974101405675</v>
      </c>
      <c r="AZ39" s="98" t="n">
        <v>0.000218077167623232</v>
      </c>
      <c r="BA39" s="98" t="n">
        <v>0.000214247451238103</v>
      </c>
      <c r="BB39" s="98" t="n">
        <v>0.000210483882394308</v>
      </c>
      <c r="BC39" s="98" t="n">
        <v>0.000206785401438814</v>
      </c>
      <c r="BD39" s="98" t="n">
        <v>0.00020315095938761</v>
      </c>
      <c r="BE39" s="98" t="n">
        <v>0.000199579518334603</v>
      </c>
      <c r="BF39" s="98" t="n">
        <v>0.000196070051809216</v>
      </c>
      <c r="BG39" s="98" t="n">
        <v>0.000192621545087146</v>
      </c>
      <c r="BH39" s="98" t="n">
        <v>0.000189232995457589</v>
      </c>
      <c r="BI39" s="98" t="n">
        <v>0.000185903412449284</v>
      </c>
      <c r="BJ39" s="98" t="n">
        <v>0.000182631818022028</v>
      </c>
      <c r="BK39" s="98" t="n">
        <v>0.000179417246722768</v>
      </c>
      <c r="BL39" s="98" t="n">
        <v>0.000176258745812175</v>
      </c>
      <c r="BM39" s="98" t="n">
        <v>0.000173155375362222</v>
      </c>
      <c r="BN39" s="98" t="n">
        <v>0.000170106208328913</v>
      </c>
      <c r="BO39" s="98" t="n">
        <v>0.000167110330600795</v>
      </c>
      <c r="BP39" s="98" t="n">
        <v>0.000164166841026381</v>
      </c>
      <c r="BQ39" s="98" t="n">
        <v>0.000161274851422366</v>
      </c>
      <c r="BR39" s="98" t="n">
        <v>0.000158433486563192</v>
      </c>
      <c r="BS39" s="98" t="n">
        <v>0.0001556418841554</v>
      </c>
      <c r="BT39" s="98" t="n">
        <v>0.000152899194796996</v>
      </c>
      <c r="BU39" s="98" t="n">
        <v>0.000150204581923163</v>
      </c>
      <c r="BV39" s="98" t="n">
        <v>0.000147557221740868</v>
      </c>
      <c r="BW39" s="98" t="n">
        <v>0.000144956303151811</v>
      </c>
      <c r="BX39" s="98" t="n">
        <v>0.000142401027665828</v>
      </c>
      <c r="BY39" s="98" t="n">
        <v>0.000139890609306415</v>
      </c>
      <c r="BZ39" s="98" t="n">
        <v>0.000137424274506692</v>
      </c>
      <c r="CA39" s="98" t="n">
        <v>0.0001350012620005</v>
      </c>
      <c r="CB39" s="98" t="n">
        <v>0.000132620822705154</v>
      </c>
      <c r="CC39" s="98" t="n">
        <v>0.000130282219600875</v>
      </c>
      <c r="CD39" s="98" t="n">
        <v>0.000127984727603447</v>
      </c>
      <c r="CE39" s="98" t="n">
        <v>0.000125727633433992</v>
      </c>
      <c r="CF39" s="98" t="n">
        <v>0.000123510235484625</v>
      </c>
      <c r="CG39" s="98" t="n">
        <v>0.000121331843680683</v>
      </c>
      <c r="CH39" s="98" t="n">
        <v>0.000119191779340833</v>
      </c>
      <c r="CI39" s="98" t="n">
        <v>0.000117089375034407</v>
      </c>
      <c r="CJ39" s="98" t="n">
        <v>0.000115023974437301</v>
      </c>
      <c r="CK39" s="98" t="n">
        <v>0.000112994932186084</v>
      </c>
      <c r="CL39" s="98" t="n">
        <v>0.000111001613730788</v>
      </c>
      <c r="CM39" s="98" t="n">
        <v>0.00010904339518758</v>
      </c>
      <c r="CN39" s="98" t="n">
        <v>0.000107119663189992</v>
      </c>
      <c r="CO39" s="98" t="n">
        <v>0.000105229814739816</v>
      </c>
      <c r="CP39" s="98" t="n">
        <v>0.000103373257058781</v>
      </c>
      <c r="CQ39" s="98" t="n">
        <v>0.00010154940743945</v>
      </c>
      <c r="CR39" s="98" t="n">
        <v>9.97576930964472E-005</v>
      </c>
      <c r="CS39" s="98" t="n">
        <v>9.79975510186915E-005</v>
      </c>
      <c r="CT39" s="98" t="n">
        <v>9.62684278215109E-005</v>
      </c>
      <c r="CU39" s="98" t="n">
        <v>9.45697796003175E-005</v>
      </c>
      <c r="CV39" s="98" t="n">
        <v>9.29010717841683E-005</v>
      </c>
      <c r="CW39" s="98" t="n">
        <v>9.1261778991103E-005</v>
      </c>
      <c r="CX39" s="98" t="n">
        <v>8.96513848845926E-005</v>
      </c>
      <c r="CY39" s="98" t="n">
        <v>8.80693820300982E-005</v>
      </c>
      <c r="CZ39" s="98" t="n">
        <v>8.6515271754406E-005</v>
      </c>
      <c r="DA39" s="98" t="n">
        <v>8.49885640048509E-005</v>
      </c>
      <c r="DB39" s="98" t="n">
        <v>8.34887772110937E-005</v>
      </c>
      <c r="DC39" s="98" t="n">
        <v>8.20154381478977E-005</v>
      </c>
      <c r="DD39" s="98" t="n">
        <v>8.0568081798682E-005</v>
      </c>
      <c r="DE39" s="98" t="n">
        <v>7.91462512221841E-005</v>
      </c>
      <c r="DF39" s="98" t="n">
        <v>7.77494974190107E-005</v>
      </c>
      <c r="DG39" s="98" t="n">
        <v>7.63773792012978E-005</v>
      </c>
      <c r="DH39" s="98" t="n">
        <v>7.50294630623705E-005</v>
      </c>
      <c r="DI39" s="98" t="n">
        <v>7.37053230500662E-005</v>
      </c>
      <c r="DJ39" s="98" t="n">
        <v>7.24045406397256E-005</v>
      </c>
      <c r="DK39" s="98" t="n">
        <v>7.11267046105135E-005</v>
      </c>
      <c r="DL39" s="98" t="n">
        <v>6.98714109218512E-005</v>
      </c>
      <c r="DM39" s="98" t="n">
        <v>6.86382625934012E-005</v>
      </c>
      <c r="DN39" s="98" t="n">
        <v>6.74268695850522E-005</v>
      </c>
      <c r="DO39" s="98" t="n">
        <v>6.62368486794573E-005</v>
      </c>
      <c r="DP39" s="98" t="n">
        <v>6.50678233664603E-005</v>
      </c>
      <c r="DQ39" s="98" t="n">
        <v>6.39194237287422E-005</v>
      </c>
      <c r="DR39" s="98" t="n">
        <v>6.27912863289115E-005</v>
      </c>
      <c r="DS39" s="98" t="n">
        <v>6.16830540998148E-005</v>
      </c>
      <c r="DT39" s="98" t="n">
        <v>6.05943762342909E-005</v>
      </c>
      <c r="DU39" s="98" t="n">
        <v>5.95249080785898E-005</v>
      </c>
      <c r="DV39" s="98" t="n">
        <v>5.84743110259023E-005</v>
      </c>
      <c r="DW39" s="98" t="n">
        <v>5.74422524131091E-005</v>
      </c>
      <c r="DX39" s="98" t="n">
        <v>5.64284054176412E-005</v>
      </c>
      <c r="DY39" s="98" t="n">
        <v>5.54324489570046E-005</v>
      </c>
      <c r="DZ39" s="98" t="n">
        <v>5.44540675895266E-005</v>
      </c>
      <c r="EA39" s="98" t="n">
        <v>5.3492951416545E-005</v>
      </c>
      <c r="EB39" s="98" t="n">
        <v>5.25487959867066E-005</v>
      </c>
      <c r="EC39" s="98" t="n">
        <v>5.16213022011547E-005</v>
      </c>
      <c r="ED39" s="98" t="n">
        <v>5.07101762209361E-005</v>
      </c>
      <c r="EE39" s="98" t="n">
        <v>4.98151293751858E-005</v>
      </c>
      <c r="EF39" s="98" t="n">
        <v>4.89358780717542E-005</v>
      </c>
      <c r="EG39" s="98" t="n">
        <v>4.80721437081666E-005</v>
      </c>
      <c r="EH39" s="98" t="n">
        <v>4.72236525851377E-005</v>
      </c>
      <c r="EI39" s="98" t="n">
        <v>4.63901358211949E-005</v>
      </c>
      <c r="EJ39" s="98" t="n">
        <v>4.55713292680793E-005</v>
      </c>
      <c r="EK39" s="98" t="n">
        <v>4.47669734285894E-005</v>
      </c>
      <c r="EL39" s="98" t="n">
        <v>4.39768133749796E-005</v>
      </c>
      <c r="EM39" s="98" t="n">
        <v>4.32005986695794E-005</v>
      </c>
      <c r="EN39" s="98" t="n">
        <v>4.24380832855231E-005</v>
      </c>
      <c r="EO39" s="98" t="n">
        <v>4.1689025530367E-005</v>
      </c>
      <c r="EP39" s="98" t="n">
        <v>4.09531879693725E-005</v>
      </c>
      <c r="EQ39" s="98" t="n">
        <v>4.02303373517876E-005</v>
      </c>
      <c r="ER39" s="98" t="n">
        <v>3.95202445367948E-005</v>
      </c>
      <c r="ES39" s="98" t="n">
        <v>3.8822684421902E-005</v>
      </c>
      <c r="ET39" s="98" t="n">
        <v>3.81374358718878E-005</v>
      </c>
      <c r="EU39" s="98" t="n">
        <v>3.74642816495241E-005</v>
      </c>
      <c r="EV39" s="98" t="n">
        <v>3.68030083465198E-005</v>
      </c>
      <c r="EW39" s="98" t="n">
        <v>3.61534063171298E-005</v>
      </c>
      <c r="EX39" s="98" t="n">
        <v>3.55152696112082E-005</v>
      </c>
      <c r="EY39" s="98" t="n">
        <v>3.48883959102597E-005</v>
      </c>
      <c r="EZ39" s="98" t="n">
        <v>3.42725864627136E-005</v>
      </c>
      <c r="FA39" s="98" t="n">
        <v>3.36676460218621E-005</v>
      </c>
      <c r="FB39" s="98" t="n">
        <v>3.30733827836882E-005</v>
      </c>
      <c r="FC39" s="98" t="n">
        <v>3.24896083270243E-005</v>
      </c>
      <c r="FD39" s="98" t="n">
        <v>3.19161375534893E-005</v>
      </c>
      <c r="FE39" s="98" t="n">
        <v>3.1352788629202E-005</v>
      </c>
      <c r="FF39" s="98" t="n">
        <v>3.07993829274933E-005</v>
      </c>
      <c r="FG39" s="98" t="n">
        <v>3.02557449722851E-005</v>
      </c>
      <c r="FH39" s="98" t="n">
        <v>2.97217023826901E-005</v>
      </c>
      <c r="FI39" s="98" t="n">
        <v>2.91970858184998E-005</v>
      </c>
      <c r="FJ39" s="98" t="n">
        <v>2.86817289266717E-005</v>
      </c>
      <c r="FK39" s="98" t="n">
        <v>2.81754682889268E-005</v>
      </c>
      <c r="FL39" s="98" t="n">
        <v>2.76781433695694E-005</v>
      </c>
      <c r="FM39" s="98" t="n">
        <v>2.71895964654156E-005</v>
      </c>
      <c r="FN39" s="98" t="n">
        <v>2.67096726552785E-005</v>
      </c>
      <c r="FO39" s="98" t="n">
        <v>2.6238219751118E-005</v>
      </c>
      <c r="FP39" s="98" t="n">
        <v>2.57750882500796E-005</v>
      </c>
      <c r="FQ39" s="98" t="n">
        <v>2.53201312870877E-005</v>
      </c>
    </row>
    <row r="40" customFormat="false" ht="15" hidden="false" customHeight="true" outlineLevel="0" collapsed="false">
      <c r="A40" s="97" t="n">
        <v>38</v>
      </c>
      <c r="B40" s="98" t="n">
        <v>0.000561297965325669</v>
      </c>
      <c r="C40" s="98" t="n">
        <v>0.000552156862644537</v>
      </c>
      <c r="D40" s="98" t="n">
        <v>0.000543122776338278</v>
      </c>
      <c r="E40" s="98" t="n">
        <v>0.000534197731993591</v>
      </c>
      <c r="F40" s="98" t="n">
        <v>0.00052538344143227</v>
      </c>
      <c r="G40" s="98" t="n">
        <v>0.000516681327251578</v>
      </c>
      <c r="H40" s="98" t="n">
        <v>0.000508092545733585</v>
      </c>
      <c r="I40" s="98" t="n">
        <v>0.000499618008214631</v>
      </c>
      <c r="J40" s="98" t="n">
        <v>0.000491258401002281</v>
      </c>
      <c r="K40" s="98" t="n">
        <v>0.000483014203924492</v>
      </c>
      <c r="L40" s="98" t="n">
        <v>0.000474885707592798</v>
      </c>
      <c r="M40" s="98" t="n">
        <v>0.000466873029456472</v>
      </c>
      <c r="N40" s="98" t="n">
        <v>0.000458976128723365</v>
      </c>
      <c r="O40" s="98" t="n">
        <v>0.000451194820217715</v>
      </c>
      <c r="P40" s="98" t="n">
        <v>0.00044352878724252</v>
      </c>
      <c r="Q40" s="98" t="n">
        <v>0.000435977593510883</v>
      </c>
      <c r="R40" s="98" t="n">
        <v>0.000428540694206614</v>
      </c>
      <c r="S40" s="98" t="n">
        <v>0.000421217446231137</v>
      </c>
      <c r="T40" s="98" t="n">
        <v>0.000414007117692017</v>
      </c>
      <c r="U40" s="98" t="n">
        <v>0.000406908896682712</v>
      </c>
      <c r="V40" s="98" t="n">
        <v>0.000399921899401967</v>
      </c>
      <c r="W40" s="98" t="n">
        <v>0.000393045177659035</v>
      </c>
      <c r="X40" s="98" t="n">
        <v>0.000386277725805018</v>
      </c>
      <c r="Y40" s="98" t="n">
        <v>0.000379618487132416</v>
      </c>
      <c r="Z40" s="98" t="n">
        <v>0.00037306635977763</v>
      </c>
      <c r="AA40" s="98" t="n">
        <v>0.000366620202163936</v>
      </c>
      <c r="AB40" s="98" t="n">
        <v>0.000360278838015149</v>
      </c>
      <c r="AC40" s="98" t="n">
        <v>0.000354041060971921</v>
      </c>
      <c r="AD40" s="98" t="n">
        <v>0.000347905638839019</v>
      </c>
      <c r="AE40" s="98" t="n">
        <v>0.000341871317489084</v>
      </c>
      <c r="AF40" s="98" t="n">
        <v>0.000335936824449323</v>
      </c>
      <c r="AG40" s="98" t="n">
        <v>0.000330100872192762</v>
      </c>
      <c r="AH40" s="98" t="n">
        <v>0.000324362161156611</v>
      </c>
      <c r="AI40" s="98" t="n">
        <v>0.000318719382507382</v>
      </c>
      <c r="AJ40" s="98" t="n">
        <v>0.000313171220670871</v>
      </c>
      <c r="AK40" s="98" t="n">
        <v>0.000307716355646304</v>
      </c>
      <c r="AL40" s="98" t="n">
        <v>0.000302353465118088</v>
      </c>
      <c r="AM40" s="98" t="n">
        <v>0.000297081226382501</v>
      </c>
      <c r="AN40" s="98" t="n">
        <v>0.000291898318102279</v>
      </c>
      <c r="AO40" s="98" t="n">
        <v>0.000286803421901904</v>
      </c>
      <c r="AP40" s="98" t="n">
        <v>0.000281795223815995</v>
      </c>
      <c r="AQ40" s="98" t="n">
        <v>0.00027687241560248</v>
      </c>
      <c r="AR40" s="98" t="n">
        <v>0.000272033695929985</v>
      </c>
      <c r="AS40" s="98" t="n">
        <v>0.000267277771448971</v>
      </c>
      <c r="AT40" s="98" t="n">
        <v>0.000262603357757296</v>
      </c>
      <c r="AU40" s="98" t="n">
        <v>0.000258009180266416</v>
      </c>
      <c r="AV40" s="98" t="n">
        <v>0.000253493974976649</v>
      </c>
      <c r="AW40" s="98" t="n">
        <v>0.000249056489169619</v>
      </c>
      <c r="AX40" s="98" t="n">
        <v>0.000244695482022883</v>
      </c>
      <c r="AY40" s="98" t="n">
        <v>0.000240409725153268</v>
      </c>
      <c r="AZ40" s="98" t="n">
        <v>0.000236198003096488</v>
      </c>
      <c r="BA40" s="98" t="n">
        <v>0.000232059113724592</v>
      </c>
      <c r="BB40" s="98" t="n">
        <v>0.000227991868609889</v>
      </c>
      <c r="BC40" s="98" t="n">
        <v>0.000223995093337259</v>
      </c>
      <c r="BD40" s="98" t="n">
        <v>0.000220067627770049</v>
      </c>
      <c r="BE40" s="98" t="n">
        <v>0.000216208326274003</v>
      </c>
      <c r="BF40" s="98" t="n">
        <v>0.000212416057900455</v>
      </c>
      <c r="BG40" s="98" t="n">
        <v>0.000208689706535536</v>
      </c>
      <c r="BH40" s="98" t="n">
        <v>0.000205028171015198</v>
      </c>
      <c r="BI40" s="98" t="n">
        <v>0.000201430365210698</v>
      </c>
      <c r="BJ40" s="98" t="n">
        <v>0.000197895218086996</v>
      </c>
      <c r="BK40" s="98" t="n">
        <v>0.000194421673735512</v>
      </c>
      <c r="BL40" s="98" t="n">
        <v>0.000191008691384331</v>
      </c>
      <c r="BM40" s="98" t="n">
        <v>0.000187655245388552</v>
      </c>
      <c r="BN40" s="98" t="n">
        <v>0.000184360325199751</v>
      </c>
      <c r="BO40" s="98" t="n">
        <v>0.000181122935320799</v>
      </c>
      <c r="BP40" s="98" t="n">
        <v>0.000177942095243022</v>
      </c>
      <c r="BQ40" s="98" t="n">
        <v>0.000174816839370817</v>
      </c>
      <c r="BR40" s="98" t="n">
        <v>0.000171746216933166</v>
      </c>
      <c r="BS40" s="98" t="n">
        <v>0.000168729291883163</v>
      </c>
      <c r="BT40" s="98" t="n">
        <v>0.000165765142788432</v>
      </c>
      <c r="BU40" s="98" t="n">
        <v>0.000162852862711449</v>
      </c>
      <c r="BV40" s="98" t="n">
        <v>0.000159991559082529</v>
      </c>
      <c r="BW40" s="98" t="n">
        <v>0.000157180353564268</v>
      </c>
      <c r="BX40" s="98" t="n">
        <v>0.000154418381911325</v>
      </c>
      <c r="BY40" s="98" t="n">
        <v>0.000151704793823204</v>
      </c>
      <c r="BZ40" s="98" t="n">
        <v>0.000149038752792374</v>
      </c>
      <c r="CA40" s="98" t="n">
        <v>0.000146419435948286</v>
      </c>
      <c r="CB40" s="98" t="n">
        <v>0.000143846033897943</v>
      </c>
      <c r="CC40" s="98" t="n">
        <v>0.000141317750562586</v>
      </c>
      <c r="CD40" s="98" t="n">
        <v>0.000138833803012273</v>
      </c>
      <c r="CE40" s="98" t="n">
        <v>0.00013639342129812</v>
      </c>
      <c r="CF40" s="98" t="n">
        <v>0.000133995848282664</v>
      </c>
      <c r="CG40" s="98" t="n">
        <v>0.000131640339468997</v>
      </c>
      <c r="CH40" s="98" t="n">
        <v>0.00012932616282868</v>
      </c>
      <c r="CI40" s="98" t="n">
        <v>0.000127052598629218</v>
      </c>
      <c r="CJ40" s="98" t="n">
        <v>0.000124818939260529</v>
      </c>
      <c r="CK40" s="98" t="n">
        <v>0.000122624489061973</v>
      </c>
      <c r="CL40" s="98" t="n">
        <v>0.000120468564148712</v>
      </c>
      <c r="CM40" s="98" t="n">
        <v>0.000118350492239183</v>
      </c>
      <c r="CN40" s="98" t="n">
        <v>0.000116269612482567</v>
      </c>
      <c r="CO40" s="98" t="n">
        <v>0.000114225275286484</v>
      </c>
      <c r="CP40" s="98" t="n">
        <v>0.000112216842146906</v>
      </c>
      <c r="CQ40" s="98" t="n">
        <v>0.000110243685477296</v>
      </c>
      <c r="CR40" s="98" t="n">
        <v>0.000108305188440627</v>
      </c>
      <c r="CS40" s="98" t="n">
        <v>0.000106400744780966</v>
      </c>
      <c r="CT40" s="98" t="n">
        <v>0.000104529758658045</v>
      </c>
      <c r="CU40" s="98" t="n">
        <v>0.000102691644481956</v>
      </c>
      <c r="CV40" s="98" t="n">
        <v>0.000100885826749719</v>
      </c>
      <c r="CW40" s="98" t="n">
        <v>9.91117398843056E-005</v>
      </c>
      <c r="CX40" s="98" t="n">
        <v>9.73688280739848E-005</v>
      </c>
      <c r="CY40" s="98" t="n">
        <v>9.56565451143421E-005</v>
      </c>
      <c r="CZ40" s="98" t="n">
        <v>9.39743542518468E-005</v>
      </c>
      <c r="DA40" s="98" t="n">
        <v>9.23217280289768E-005</v>
      </c>
      <c r="DB40" s="98" t="n">
        <v>9.06981481317848E-005</v>
      </c>
      <c r="DC40" s="98" t="n">
        <v>8.91031052382418E-005</v>
      </c>
      <c r="DD40" s="98" t="n">
        <v>8.75360988703555E-005</v>
      </c>
      <c r="DE40" s="98" t="n">
        <v>8.59966372461773E-005</v>
      </c>
      <c r="DF40" s="98" t="n">
        <v>8.44842371350296E-005</v>
      </c>
      <c r="DG40" s="98" t="n">
        <v>8.29984237143977E-005</v>
      </c>
      <c r="DH40" s="98" t="n">
        <v>8.15387304288207E-005</v>
      </c>
      <c r="DI40" s="98" t="n">
        <v>8.01046988507803E-005</v>
      </c>
      <c r="DJ40" s="98" t="n">
        <v>7.86958785429226E-005</v>
      </c>
      <c r="DK40" s="98" t="n">
        <v>7.73118269239426E-005</v>
      </c>
      <c r="DL40" s="98" t="n">
        <v>7.59521091343585E-005</v>
      </c>
      <c r="DM40" s="98" t="n">
        <v>7.46162979056164E-005</v>
      </c>
      <c r="DN40" s="98" t="n">
        <v>7.33039734311936E-005</v>
      </c>
      <c r="DO40" s="98" t="n">
        <v>7.20147232385893E-005</v>
      </c>
      <c r="DP40" s="98" t="n">
        <v>7.07481420644252E-005</v>
      </c>
      <c r="DQ40" s="98" t="n">
        <v>6.95038317310992E-005</v>
      </c>
      <c r="DR40" s="98" t="n">
        <v>6.82814010248833E-005</v>
      </c>
      <c r="DS40" s="98" t="n">
        <v>6.70804655764634E-005</v>
      </c>
      <c r="DT40" s="98" t="n">
        <v>6.59006477433666E-005</v>
      </c>
      <c r="DU40" s="98" t="n">
        <v>6.4741576494276E-005</v>
      </c>
      <c r="DV40" s="98" t="n">
        <v>6.3602887294234E-005</v>
      </c>
      <c r="DW40" s="98" t="n">
        <v>6.24842219937305E-005</v>
      </c>
      <c r="DX40" s="98" t="n">
        <v>6.13852287171257E-005</v>
      </c>
      <c r="DY40" s="98" t="n">
        <v>6.03055617549586E-005</v>
      </c>
      <c r="DZ40" s="98" t="n">
        <v>5.92448814570323E-005</v>
      </c>
      <c r="EA40" s="98" t="n">
        <v>5.82028541270541E-005</v>
      </c>
      <c r="EB40" s="98" t="n">
        <v>5.71791519196063E-005</v>
      </c>
      <c r="EC40" s="98" t="n">
        <v>5.61734527386726E-005</v>
      </c>
      <c r="ED40" s="98" t="n">
        <v>5.51854401377172E-005</v>
      </c>
      <c r="EE40" s="98" t="n">
        <v>5.42148032210976E-005</v>
      </c>
      <c r="EF40" s="98" t="n">
        <v>5.3261236547919E-005</v>
      </c>
      <c r="EG40" s="98" t="n">
        <v>5.23244400372214E-005</v>
      </c>
      <c r="EH40" s="98" t="n">
        <v>5.14041188739434E-005</v>
      </c>
      <c r="EI40" s="98" t="n">
        <v>5.04999834177733E-005</v>
      </c>
      <c r="EJ40" s="98" t="n">
        <v>4.96117491127768E-005</v>
      </c>
      <c r="EK40" s="98" t="n">
        <v>4.87391363984679E-005</v>
      </c>
      <c r="EL40" s="98" t="n">
        <v>4.78818706227679E-005</v>
      </c>
      <c r="EM40" s="98" t="n">
        <v>4.70396819564067E-005</v>
      </c>
      <c r="EN40" s="98" t="n">
        <v>4.62123053085461E-005</v>
      </c>
      <c r="EO40" s="98" t="n">
        <v>4.53994802439572E-005</v>
      </c>
      <c r="EP40" s="98" t="n">
        <v>4.4600950901863E-005</v>
      </c>
      <c r="EQ40" s="98" t="n">
        <v>4.38164659155582E-005</v>
      </c>
      <c r="ER40" s="98" t="n">
        <v>4.30457783339167E-005</v>
      </c>
      <c r="ES40" s="98" t="n">
        <v>4.22886455445637E-005</v>
      </c>
      <c r="ET40" s="98" t="n">
        <v>4.15448291971599E-005</v>
      </c>
      <c r="EU40" s="98" t="n">
        <v>4.081409512946E-005</v>
      </c>
      <c r="EV40" s="98" t="n">
        <v>4.00962132937055E-005</v>
      </c>
      <c r="EW40" s="98" t="n">
        <v>3.93909576842377E-005</v>
      </c>
      <c r="EX40" s="98" t="n">
        <v>3.86981062673319E-005</v>
      </c>
      <c r="EY40" s="98" t="n">
        <v>3.80174409111422E-005</v>
      </c>
      <c r="EZ40" s="98" t="n">
        <v>3.73487473172007E-005</v>
      </c>
      <c r="FA40" s="98" t="n">
        <v>3.66918149536932E-005</v>
      </c>
      <c r="FB40" s="98" t="n">
        <v>3.60464369888458E-005</v>
      </c>
      <c r="FC40" s="98" t="n">
        <v>3.54124102266429E-005</v>
      </c>
      <c r="FD40" s="98" t="n">
        <v>3.47895350423233E-005</v>
      </c>
      <c r="FE40" s="98" t="n">
        <v>3.41776153205409E-005</v>
      </c>
      <c r="FF40" s="98" t="n">
        <v>3.35764583931919E-005</v>
      </c>
      <c r="FG40" s="98" t="n">
        <v>3.29858749790191E-005</v>
      </c>
      <c r="FH40" s="98" t="n">
        <v>3.24056791244365E-005</v>
      </c>
      <c r="FI40" s="98" t="n">
        <v>3.1835688144799E-005</v>
      </c>
      <c r="FJ40" s="98" t="n">
        <v>3.12757225673366E-005</v>
      </c>
      <c r="FK40" s="98" t="n">
        <v>3.07256060743111E-005</v>
      </c>
      <c r="FL40" s="98" t="n">
        <v>3.01851654481711E-005</v>
      </c>
      <c r="FM40" s="98" t="n">
        <v>2.96542305167069E-005</v>
      </c>
      <c r="FN40" s="98" t="n">
        <v>2.913263409976E-005</v>
      </c>
      <c r="FO40" s="98" t="n">
        <v>2.86202119567092E-005</v>
      </c>
      <c r="FP40" s="98" t="n">
        <v>2.81168027345125E-005</v>
      </c>
      <c r="FQ40" s="98" t="n">
        <v>2.76222479174137E-005</v>
      </c>
    </row>
    <row r="41" customFormat="false" ht="15" hidden="false" customHeight="true" outlineLevel="0" collapsed="false">
      <c r="A41" s="97" t="n">
        <v>39</v>
      </c>
      <c r="B41" s="98" t="n">
        <v>0.000622638857079472</v>
      </c>
      <c r="C41" s="98" t="n">
        <v>0.000612676901355358</v>
      </c>
      <c r="D41" s="98" t="n">
        <v>0.000602828947163014</v>
      </c>
      <c r="E41" s="98" t="n">
        <v>0.000593097231389783</v>
      </c>
      <c r="F41" s="98" t="n">
        <v>0.000583483653890826</v>
      </c>
      <c r="G41" s="98" t="n">
        <v>0.000573989803663411</v>
      </c>
      <c r="H41" s="98" t="n">
        <v>0.000564616983287802</v>
      </c>
      <c r="I41" s="98" t="n">
        <v>0.000555366231731247</v>
      </c>
      <c r="J41" s="98" t="n">
        <v>0.000546238345607852</v>
      </c>
      <c r="K41" s="98" t="n">
        <v>0.000537233898984857</v>
      </c>
      <c r="L41" s="98" t="n">
        <v>0.000528353261821213</v>
      </c>
      <c r="M41" s="98" t="n">
        <v>0.000519596617121088</v>
      </c>
      <c r="N41" s="98" t="n">
        <v>0.000510963976881551</v>
      </c>
      <c r="O41" s="98" t="n">
        <v>0.000502455196910279</v>
      </c>
      <c r="P41" s="98" t="n">
        <v>0.000494069990583546</v>
      </c>
      <c r="Q41" s="98" t="n">
        <v>0.000485807941613903</v>
      </c>
      <c r="R41" s="98" t="n">
        <v>0.000477668515890595</v>
      </c>
      <c r="S41" s="98" t="n">
        <v>0.000469651072455335</v>
      </c>
      <c r="T41" s="98" t="n">
        <v>0.000461754873668174</v>
      </c>
      <c r="U41" s="98" t="n">
        <v>0.000453979094620194</v>
      </c>
      <c r="V41" s="98" t="n">
        <v>0.000446322831842427</v>
      </c>
      <c r="W41" s="98" t="n">
        <v>0.000438785111359197</v>
      </c>
      <c r="X41" s="98" t="n">
        <v>0.000431364896131492</v>
      </c>
      <c r="Y41" s="98" t="n">
        <v>0.000424061092931249</v>
      </c>
      <c r="Z41" s="98" t="n">
        <v>0.000416872558687498</v>
      </c>
      <c r="AA41" s="98" t="n">
        <v>0.000409798106340231</v>
      </c>
      <c r="AB41" s="98" t="n">
        <v>0.000402836510237647</v>
      </c>
      <c r="AC41" s="98" t="n">
        <v>0.000395986511108171</v>
      </c>
      <c r="AD41" s="98" t="n">
        <v>0.000389246820638678</v>
      </c>
      <c r="AE41" s="98" t="n">
        <v>0.000382616125685464</v>
      </c>
      <c r="AF41" s="98" t="n">
        <v>0.00037609309214659</v>
      </c>
      <c r="AG41" s="98" t="n">
        <v>0.000369676368517924</v>
      </c>
      <c r="AH41" s="98" t="n">
        <v>0.000363364589157755</v>
      </c>
      <c r="AI41" s="98" t="n">
        <v>0.0003571563772794</v>
      </c>
      <c r="AJ41" s="98" t="n">
        <v>0.000351050347694004</v>
      </c>
      <c r="AK41" s="98" t="n">
        <v>0.000345045109319209</v>
      </c>
      <c r="AL41" s="98" t="n">
        <v>0.000339139267474198</v>
      </c>
      <c r="AM41" s="98" t="n">
        <v>0.000333331425973471</v>
      </c>
      <c r="AN41" s="98" t="n">
        <v>0.00032762018903798</v>
      </c>
      <c r="AO41" s="98" t="n">
        <v>0.000322004163034406</v>
      </c>
      <c r="AP41" s="98" t="n">
        <v>0.000316481958057113</v>
      </c>
      <c r="AQ41" s="98" t="n">
        <v>0.000311052189364003</v>
      </c>
      <c r="AR41" s="98" t="n">
        <v>0.00030571347867836</v>
      </c>
      <c r="AS41" s="98" t="n">
        <v>0.000300464455364913</v>
      </c>
      <c r="AT41" s="98" t="n">
        <v>0.000295303757492316</v>
      </c>
      <c r="AU41" s="98" t="n">
        <v>0.000290230032789052</v>
      </c>
      <c r="AV41" s="98" t="n">
        <v>0.000285241939500636</v>
      </c>
      <c r="AW41" s="98" t="n">
        <v>0.000280338147158554</v>
      </c>
      <c r="AX41" s="98" t="n">
        <v>0.000275517337263831</v>
      </c>
      <c r="AY41" s="98" t="n">
        <v>0.000270778203895428</v>
      </c>
      <c r="AZ41" s="98" t="n">
        <v>0.000266119454247704</v>
      </c>
      <c r="BA41" s="98" t="n">
        <v>0.000261539809102596</v>
      </c>
      <c r="BB41" s="98" t="n">
        <v>0.000257038003242727</v>
      </c>
      <c r="BC41" s="98" t="n">
        <v>0.00025261278580857</v>
      </c>
      <c r="BD41" s="98" t="n">
        <v>0.000248262920606202</v>
      </c>
      <c r="BE41" s="98" t="n">
        <v>0.000243987186367978</v>
      </c>
      <c r="BF41" s="98" t="n">
        <v>0.000239784376971364</v>
      </c>
      <c r="BG41" s="98" t="n">
        <v>0.000235653301617456</v>
      </c>
      <c r="BH41" s="98" t="n">
        <v>0.000231592784975643</v>
      </c>
      <c r="BI41" s="98" t="n">
        <v>0.000227601667294075</v>
      </c>
      <c r="BJ41" s="98" t="n">
        <v>0.000223678804480598</v>
      </c>
      <c r="BK41" s="98" t="n">
        <v>0.000219823068157043</v>
      </c>
      <c r="BL41" s="98" t="n">
        <v>0.000216033345687205</v>
      </c>
      <c r="BM41" s="98" t="n">
        <v>0.000212308540183614</v>
      </c>
      <c r="BN41" s="98" t="n">
        <v>0.000208647570492437</v>
      </c>
      <c r="BO41" s="98" t="n">
        <v>0.000205049371160171</v>
      </c>
      <c r="BP41" s="98" t="n">
        <v>0.000201512892382905</v>
      </c>
      <c r="BQ41" s="98" t="n">
        <v>0.000198037099940485</v>
      </c>
      <c r="BR41" s="98" t="n">
        <v>0.000194620975116244</v>
      </c>
      <c r="BS41" s="98" t="n">
        <v>0.000191263514604412</v>
      </c>
      <c r="BT41" s="98" t="n">
        <v>0.000187963730405971</v>
      </c>
      <c r="BU41" s="98" t="n">
        <v>0.00018472064971431</v>
      </c>
      <c r="BV41" s="98" t="n">
        <v>0.00018153331479176</v>
      </c>
      <c r="BW41" s="98" t="n">
        <v>0.000178400782837929</v>
      </c>
      <c r="BX41" s="98" t="n">
        <v>0.000175322125850586</v>
      </c>
      <c r="BY41" s="98" t="n">
        <v>0.000172296430480778</v>
      </c>
      <c r="BZ41" s="98" t="n">
        <v>0.000169322797881177</v>
      </c>
      <c r="CA41" s="98" t="n">
        <v>0.000166400343550643</v>
      </c>
      <c r="CB41" s="98" t="n">
        <v>0.000163528197173135</v>
      </c>
      <c r="CC41" s="98" t="n">
        <v>0.000160705502454728</v>
      </c>
      <c r="CD41" s="98" t="n">
        <v>0.000157931416955304</v>
      </c>
      <c r="CE41" s="98" t="n">
        <v>0.000155205111919465</v>
      </c>
      <c r="CF41" s="98" t="n">
        <v>0.000152525772103784</v>
      </c>
      <c r="CG41" s="98" t="n">
        <v>0.000149892595603385</v>
      </c>
      <c r="CH41" s="98" t="n">
        <v>0.000147304793676195</v>
      </c>
      <c r="CI41" s="98" t="n">
        <v>0.000144761590567089</v>
      </c>
      <c r="CJ41" s="98" t="n">
        <v>0.000142262223330247</v>
      </c>
      <c r="CK41" s="98" t="n">
        <v>0.000139805941651638</v>
      </c>
      <c r="CL41" s="98" t="n">
        <v>0.0001373920076716</v>
      </c>
      <c r="CM41" s="98" t="n">
        <v>0.000135019695806982</v>
      </c>
      <c r="CN41" s="98" t="n">
        <v>0.000132688292573735</v>
      </c>
      <c r="CO41" s="98" t="n">
        <v>0.000130397096410051</v>
      </c>
      <c r="CP41" s="98" t="n">
        <v>0.000128145417500059</v>
      </c>
      <c r="CQ41" s="98" t="n">
        <v>0.000125932577598631</v>
      </c>
      <c r="CR41" s="98" t="n">
        <v>0.000123757909856859</v>
      </c>
      <c r="CS41" s="98" t="n">
        <v>0.000121620758648744</v>
      </c>
      <c r="CT41" s="98" t="n">
        <v>0.000119520479399227</v>
      </c>
      <c r="CU41" s="98" t="n">
        <v>0.000117456438413766</v>
      </c>
      <c r="CV41" s="98" t="n">
        <v>0.000115428012708474</v>
      </c>
      <c r="CW41" s="98" t="n">
        <v>0.000113434589843364</v>
      </c>
      <c r="CX41" s="98" t="n">
        <v>0.000111475567755259</v>
      </c>
      <c r="CY41" s="98" t="n">
        <v>0.000109550354594146</v>
      </c>
      <c r="CZ41" s="98" t="n">
        <v>0.000107658368560415</v>
      </c>
      <c r="DA41" s="98" t="n">
        <v>0.000105799037743326</v>
      </c>
      <c r="DB41" s="98" t="n">
        <v>0.000103971799963132</v>
      </c>
      <c r="DC41" s="98" t="n">
        <v>0.000102176102612983</v>
      </c>
      <c r="DD41" s="98" t="n">
        <v>0.000100411402503831</v>
      </c>
      <c r="DE41" s="98" t="n">
        <v>9.86771657117691E-005</v>
      </c>
      <c r="DF41" s="98" t="n">
        <v>9.69728674256043E-005</v>
      </c>
      <c r="DG41" s="98" t="n">
        <v>9.52979917984154E-005</v>
      </c>
      <c r="DH41" s="98" t="n">
        <v>9.36520317997847E-005</v>
      </c>
      <c r="DI41" s="98" t="n">
        <v>9.20344890702474E-005</v>
      </c>
      <c r="DJ41" s="98" t="n">
        <v>9.04448737780728E-005</v>
      </c>
      <c r="DK41" s="98" t="n">
        <v>8.88827044780438E-005</v>
      </c>
      <c r="DL41" s="98" t="n">
        <v>8.73475079714581E-005</v>
      </c>
      <c r="DM41" s="98" t="n">
        <v>8.58388191694592E-005</v>
      </c>
      <c r="DN41" s="98" t="n">
        <v>8.43561809573679E-005</v>
      </c>
      <c r="DO41" s="98" t="n">
        <v>8.28991440611215E-005</v>
      </c>
      <c r="DP41" s="98" t="n">
        <v>8.14672669159355E-005</v>
      </c>
      <c r="DQ41" s="98" t="n">
        <v>8.00601155371838E-005</v>
      </c>
      <c r="DR41" s="98" t="n">
        <v>7.86772633925015E-005</v>
      </c>
      <c r="DS41" s="98" t="n">
        <v>7.73182912763293E-005</v>
      </c>
      <c r="DT41" s="98" t="n">
        <v>7.59827871867902E-005</v>
      </c>
      <c r="DU41" s="98" t="n">
        <v>7.46703462033427E-005</v>
      </c>
      <c r="DV41" s="98" t="n">
        <v>7.33805703673207E-005</v>
      </c>
      <c r="DW41" s="98" t="n">
        <v>7.21130685641391E-005</v>
      </c>
      <c r="DX41" s="98" t="n">
        <v>7.08674564071643E-005</v>
      </c>
      <c r="DY41" s="98" t="n">
        <v>6.96433561231391E-005</v>
      </c>
      <c r="DZ41" s="98" t="n">
        <v>6.84403964408276E-005</v>
      </c>
      <c r="EA41" s="98" t="n">
        <v>6.72582124791044E-005</v>
      </c>
      <c r="EB41" s="98" t="n">
        <v>6.60964456394853E-005</v>
      </c>
      <c r="EC41" s="98" t="n">
        <v>6.49547434979914E-005</v>
      </c>
      <c r="ED41" s="98" t="n">
        <v>6.38327597008992E-005</v>
      </c>
      <c r="EE41" s="98" t="n">
        <v>6.27301538600467E-005</v>
      </c>
      <c r="EF41" s="98" t="n">
        <v>6.16465914521358E-005</v>
      </c>
      <c r="EG41" s="98" t="n">
        <v>6.05817437177025E-005</v>
      </c>
      <c r="EH41" s="98" t="n">
        <v>5.95352875627508E-005</v>
      </c>
      <c r="EI41" s="98" t="n">
        <v>5.85069054622744E-005</v>
      </c>
      <c r="EJ41" s="98" t="n">
        <v>5.74962853644445E-005</v>
      </c>
      <c r="EK41" s="98" t="n">
        <v>5.65031205967959E-005</v>
      </c>
      <c r="EL41" s="98" t="n">
        <v>5.55271097746335E-005</v>
      </c>
      <c r="EM41" s="98" t="n">
        <v>5.45679567099944E-005</v>
      </c>
      <c r="EN41" s="98" t="n">
        <v>5.36253703226075E-005</v>
      </c>
      <c r="EO41" s="98" t="n">
        <v>5.26990645520753E-005</v>
      </c>
      <c r="EP41" s="98" t="n">
        <v>5.17887582723864E-005</v>
      </c>
      <c r="EQ41" s="98" t="n">
        <v>5.08941752062064E-005</v>
      </c>
      <c r="ER41" s="98" t="n">
        <v>5.00150438423885E-005</v>
      </c>
      <c r="ES41" s="98" t="n">
        <v>4.91510973538167E-005</v>
      </c>
      <c r="ET41" s="98" t="n">
        <v>4.83020735170259E-005</v>
      </c>
      <c r="EU41" s="98" t="n">
        <v>4.74677146328206E-005</v>
      </c>
      <c r="EV41" s="98" t="n">
        <v>4.66477674485599E-005</v>
      </c>
      <c r="EW41" s="98" t="n">
        <v>4.58419830821066E-005</v>
      </c>
      <c r="EX41" s="98" t="n">
        <v>4.50501169457773E-005</v>
      </c>
      <c r="EY41" s="98" t="n">
        <v>4.42719286734006E-005</v>
      </c>
      <c r="EZ41" s="98" t="n">
        <v>4.35071820470423E-005</v>
      </c>
      <c r="FA41" s="98" t="n">
        <v>4.27556449257294E-005</v>
      </c>
      <c r="FB41" s="98" t="n">
        <v>4.20170891752836E-005</v>
      </c>
      <c r="FC41" s="98" t="n">
        <v>4.12912905995988E-005</v>
      </c>
      <c r="FD41" s="98" t="n">
        <v>4.05780288722513E-005</v>
      </c>
      <c r="FE41" s="98" t="n">
        <v>3.98770874703303E-005</v>
      </c>
      <c r="FF41" s="98" t="n">
        <v>3.91882536084909E-005</v>
      </c>
      <c r="FG41" s="98" t="n">
        <v>3.85113181751162E-005</v>
      </c>
      <c r="FH41" s="98" t="n">
        <v>3.78460756684795E-005</v>
      </c>
      <c r="FI41" s="98" t="n">
        <v>3.71923241346828E-005</v>
      </c>
      <c r="FJ41" s="98" t="n">
        <v>3.65498651065943E-005</v>
      </c>
      <c r="FK41" s="98" t="n">
        <v>3.59185035436749E-005</v>
      </c>
      <c r="FL41" s="98" t="n">
        <v>3.52980477730247E-005</v>
      </c>
      <c r="FM41" s="98" t="n">
        <v>3.46883094309858E-005</v>
      </c>
      <c r="FN41" s="98" t="n">
        <v>3.40891034064095E-005</v>
      </c>
      <c r="FO41" s="98" t="n">
        <v>3.35002477844792E-005</v>
      </c>
      <c r="FP41" s="98" t="n">
        <v>3.29215637914215E-005</v>
      </c>
      <c r="FQ41" s="98" t="n">
        <v>3.23528757405489E-005</v>
      </c>
    </row>
    <row r="42" customFormat="false" ht="15" hidden="false" customHeight="true" outlineLevel="0" collapsed="false">
      <c r="A42" s="97" t="n">
        <v>40</v>
      </c>
      <c r="B42" s="98" t="n">
        <v>0.000698871274692259</v>
      </c>
      <c r="C42" s="98" t="n">
        <v>0.000687300115244982</v>
      </c>
      <c r="D42" s="98" t="n">
        <v>0.00067587492355381</v>
      </c>
      <c r="E42" s="98" t="n">
        <v>0.000664597411857315</v>
      </c>
      <c r="F42" s="98" t="n">
        <v>0.000653468953989433</v>
      </c>
      <c r="G42" s="98" t="n">
        <v>0.000642490612730473</v>
      </c>
      <c r="H42" s="98" t="n">
        <v>0.000631663165288399</v>
      </c>
      <c r="I42" s="98" t="n">
        <v>0.000620987127023187</v>
      </c>
      <c r="J42" s="98" t="n">
        <v>0.000610462773517173</v>
      </c>
      <c r="K42" s="98" t="n">
        <v>0.000600090161093858</v>
      </c>
      <c r="L42" s="98" t="n">
        <v>0.000589869145880995</v>
      </c>
      <c r="M42" s="98" t="n">
        <v>0.000579799401509318</v>
      </c>
      <c r="N42" s="98" t="n">
        <v>0.000569880435534631</v>
      </c>
      <c r="O42" s="98" t="n">
        <v>0.000560111604664959</v>
      </c>
      <c r="P42" s="98" t="n">
        <v>0.000550492128872815</v>
      </c>
      <c r="Q42" s="98" t="n">
        <v>0.000541021104463635</v>
      </c>
      <c r="R42" s="98" t="n">
        <v>0.00053169751617288</v>
      </c>
      <c r="S42" s="98" t="n">
        <v>0.000522520248355196</v>
      </c>
      <c r="T42" s="98" t="n">
        <v>0.000513488095328807</v>
      </c>
      <c r="U42" s="98" t="n">
        <v>0.000504599770932424</v>
      </c>
      <c r="V42" s="98" t="n">
        <v>0.000495853917349298</v>
      </c>
      <c r="W42" s="98" t="n">
        <v>0.000487249113249599</v>
      </c>
      <c r="X42" s="98" t="n">
        <v>0.000478783881298517</v>
      </c>
      <c r="Y42" s="98" t="n">
        <v>0.000470456695075505</v>
      </c>
      <c r="Z42" s="98" t="n">
        <v>0.00046226598544552</v>
      </c>
      <c r="AA42" s="98" t="n">
        <v>0.00045421014642244</v>
      </c>
      <c r="AB42" s="98" t="n">
        <v>0.000446287540560753</v>
      </c>
      <c r="AC42" s="98" t="n">
        <v>0.000438496503908814</v>
      </c>
      <c r="AD42" s="98" t="n">
        <v>0.000430835350556991</v>
      </c>
      <c r="AE42" s="98" t="n">
        <v>0.000423302376808765</v>
      </c>
      <c r="AF42" s="98" t="n">
        <v>0.000415895865003901</v>
      </c>
      <c r="AG42" s="98" t="n">
        <v>0.000408614087017534</v>
      </c>
      <c r="AH42" s="98" t="n">
        <v>0.000401455307461274</v>
      </c>
      <c r="AI42" s="98" t="n">
        <v>0.000394417786606316</v>
      </c>
      <c r="AJ42" s="98" t="n">
        <v>0.000387499783051193</v>
      </c>
      <c r="AK42" s="98" t="n">
        <v>0.000380699556152164</v>
      </c>
      <c r="AL42" s="98" t="n">
        <v>0.000374015368234448</v>
      </c>
      <c r="AM42" s="98" t="n">
        <v>0.000367445486601392</v>
      </c>
      <c r="AN42" s="98" t="n">
        <v>0.000360988185355904</v>
      </c>
      <c r="AO42" s="98" t="n">
        <v>0.000354641747049578</v>
      </c>
      <c r="AP42" s="98" t="n">
        <v>0.000348404464171837</v>
      </c>
      <c r="AQ42" s="98" t="n">
        <v>0.000342274640492635</v>
      </c>
      <c r="AR42" s="98" t="n">
        <v>0.000336250592268494</v>
      </c>
      <c r="AS42" s="98" t="n">
        <v>0.000330330649323751</v>
      </c>
      <c r="AT42" s="98" t="n">
        <v>0.00032451315601667</v>
      </c>
      <c r="AU42" s="98" t="n">
        <v>0.000318796472098426</v>
      </c>
      <c r="AV42" s="98" t="n">
        <v>0.000313178973475159</v>
      </c>
      <c r="AW42" s="98" t="n">
        <v>0.00030765905287955</v>
      </c>
      <c r="AX42" s="98" t="n">
        <v>0.000302235120459127</v>
      </c>
      <c r="AY42" s="98" t="n">
        <v>0.00029690560428941</v>
      </c>
      <c r="AZ42" s="98" t="n">
        <v>0.000291668950816004</v>
      </c>
      <c r="BA42" s="98" t="n">
        <v>0.000286523625233182</v>
      </c>
      <c r="BB42" s="98" t="n">
        <v>0.000281468111802963</v>
      </c>
      <c r="BC42" s="98" t="n">
        <v>0.000276500914121347</v>
      </c>
      <c r="BD42" s="98" t="n">
        <v>0.00027162055533303</v>
      </c>
      <c r="BE42" s="98" t="n">
        <v>0.000266825578302821</v>
      </c>
      <c r="BF42" s="98" t="n">
        <v>0.000262114545744541</v>
      </c>
      <c r="BG42" s="98" t="n">
        <v>0.000257486040312061</v>
      </c>
      <c r="BH42" s="98" t="n">
        <v>0.000252938664656255</v>
      </c>
      <c r="BI42" s="98" t="n">
        <v>0.000248471041450094</v>
      </c>
      <c r="BJ42" s="98" t="n">
        <v>0.000244081813385422</v>
      </c>
      <c r="BK42" s="98" t="n">
        <v>0.000239769643143095</v>
      </c>
      <c r="BL42" s="98" t="n">
        <v>0.000235533213340022</v>
      </c>
      <c r="BM42" s="98" t="n">
        <v>0.000231371226454336</v>
      </c>
      <c r="BN42" s="98" t="n">
        <v>0.000227282404731577</v>
      </c>
      <c r="BO42" s="98" t="n">
        <v>0.000223265490072677</v>
      </c>
      <c r="BP42" s="98" t="n">
        <v>0.000219319243907168</v>
      </c>
      <c r="BQ42" s="98" t="n">
        <v>0.000215442447051073</v>
      </c>
      <c r="BR42" s="98" t="n">
        <v>0.000211633899553032</v>
      </c>
      <c r="BS42" s="98" t="n">
        <v>0.000207892420528544</v>
      </c>
      <c r="BT42" s="98" t="n">
        <v>0.000204216847984218</v>
      </c>
      <c r="BU42" s="98" t="n">
        <v>0.000200606038633033</v>
      </c>
      <c r="BV42" s="98" t="n">
        <v>0.000197058867701938</v>
      </c>
      <c r="BW42" s="98" t="n">
        <v>0.00019357422873223</v>
      </c>
      <c r="BX42" s="98" t="n">
        <v>0.000190151033374386</v>
      </c>
      <c r="BY42" s="98" t="n">
        <v>0.000186788211176459</v>
      </c>
      <c r="BZ42" s="98" t="n">
        <v>0.000183484709370019</v>
      </c>
      <c r="CA42" s="98" t="n">
        <v>0.000180239492650447</v>
      </c>
      <c r="CB42" s="98" t="n">
        <v>0.000177051542954776</v>
      </c>
      <c r="CC42" s="98" t="n">
        <v>0.000173919859237759</v>
      </c>
      <c r="CD42" s="98" t="n">
        <v>0.000170843457244385</v>
      </c>
      <c r="CE42" s="98" t="n">
        <v>0.000167821369282173</v>
      </c>
      <c r="CF42" s="98" t="n">
        <v>0.000164852643991464</v>
      </c>
      <c r="CG42" s="98" t="n">
        <v>0.000161936346115721</v>
      </c>
      <c r="CH42" s="98" t="n">
        <v>0.00015907155627104</v>
      </c>
      <c r="CI42" s="98" t="n">
        <v>0.000156257370715673</v>
      </c>
      <c r="CJ42" s="98" t="n">
        <v>0.000153492901120322</v>
      </c>
      <c r="CK42" s="98" t="n">
        <v>0.000150777274338099</v>
      </c>
      <c r="CL42" s="98" t="n">
        <v>0.000148109632176596</v>
      </c>
      <c r="CM42" s="98" t="n">
        <v>0.000145489131169518</v>
      </c>
      <c r="CN42" s="98" t="n">
        <v>0.00014291494235108</v>
      </c>
      <c r="CO42" s="98" t="n">
        <v>0.000140386251030744</v>
      </c>
      <c r="CP42" s="98" t="n">
        <v>0.000137902256570066</v>
      </c>
      <c r="CQ42" s="98" t="n">
        <v>0.000135462172161316</v>
      </c>
      <c r="CR42" s="98" t="n">
        <v>0.000133065224607654</v>
      </c>
      <c r="CS42" s="98" t="n">
        <v>0.000130710654105526</v>
      </c>
      <c r="CT42" s="98" t="n">
        <v>0.000128397714029505</v>
      </c>
      <c r="CU42" s="98" t="n">
        <v>0.000126125670718791</v>
      </c>
      <c r="CV42" s="98" t="n">
        <v>0.000123893803266384</v>
      </c>
      <c r="CW42" s="98" t="n">
        <v>0.000121701403310026</v>
      </c>
      <c r="CX42" s="98" t="n">
        <v>0.0001195477748267</v>
      </c>
      <c r="CY42" s="98" t="n">
        <v>0.00011743223392835</v>
      </c>
      <c r="CZ42" s="98" t="n">
        <v>0.000115354108660926</v>
      </c>
      <c r="DA42" s="98" t="n">
        <v>0.000113312738805549</v>
      </c>
      <c r="DB42" s="98" t="n">
        <v>0.000111307475682665</v>
      </c>
      <c r="DC42" s="98" t="n">
        <v>0.000109337681958421</v>
      </c>
      <c r="DD42" s="98" t="n">
        <v>0.000107402731453821</v>
      </c>
      <c r="DE42" s="98" t="n">
        <v>0.000105502008956537</v>
      </c>
      <c r="DF42" s="98" t="n">
        <v>0.000103634910035511</v>
      </c>
      <c r="DG42" s="98" t="n">
        <v>0.000101800840857647</v>
      </c>
      <c r="DH42" s="98" t="n">
        <v>9.99992180079623E-005</v>
      </c>
      <c r="DI42" s="98" t="n">
        <v>9.8229468311839E-005</v>
      </c>
      <c r="DJ42" s="98" t="n">
        <v>9.64910286600507E-005</v>
      </c>
      <c r="DK42" s="98" t="n">
        <v>9.47833458362357E-005</v>
      </c>
      <c r="DL42" s="98" t="n">
        <v>9.31058763475878E-005</v>
      </c>
      <c r="DM42" s="98" t="n">
        <v>9.14580862573233E-005</v>
      </c>
      <c r="DN42" s="98" t="n">
        <v>8.98394510202571E-005</v>
      </c>
      <c r="DO42" s="98" t="n">
        <v>8.82494553213764E-005</v>
      </c>
      <c r="DP42" s="98" t="n">
        <v>8.66875929156352E-005</v>
      </c>
      <c r="DQ42" s="98" t="n">
        <v>8.51533664714133E-005</v>
      </c>
      <c r="DR42" s="98" t="n">
        <v>8.36462874165278E-005</v>
      </c>
      <c r="DS42" s="98" t="n">
        <v>8.21658757855781E-005</v>
      </c>
      <c r="DT42" s="98" t="n">
        <v>8.07116600713975E-005</v>
      </c>
      <c r="DU42" s="98" t="n">
        <v>7.92831770771718E-005</v>
      </c>
      <c r="DV42" s="98" t="n">
        <v>7.78799717726653E-005</v>
      </c>
      <c r="DW42" s="98" t="n">
        <v>7.6501597151335E-005</v>
      </c>
      <c r="DX42" s="98" t="n">
        <v>7.51476140908869E-005</v>
      </c>
      <c r="DY42" s="98" t="n">
        <v>7.38175912156081E-005</v>
      </c>
      <c r="DZ42" s="98" t="n">
        <v>7.25111047609195E-005</v>
      </c>
      <c r="EA42" s="98" t="n">
        <v>7.12277384407045E-005</v>
      </c>
      <c r="EB42" s="98" t="n">
        <v>6.99670833160804E-005</v>
      </c>
      <c r="EC42" s="98" t="n">
        <v>6.87287376675005E-005</v>
      </c>
      <c r="ED42" s="98" t="n">
        <v>6.75123068675232E-005</v>
      </c>
      <c r="EE42" s="98" t="n">
        <v>6.63174032571323E-005</v>
      </c>
      <c r="EF42" s="98" t="n">
        <v>6.51436460233912E-005</v>
      </c>
      <c r="EG42" s="98" t="n">
        <v>6.39906610793162E-005</v>
      </c>
      <c r="EH42" s="98" t="n">
        <v>6.28580809459711E-005</v>
      </c>
      <c r="EI42" s="98" t="n">
        <v>6.1745544636227E-005</v>
      </c>
      <c r="EJ42" s="98" t="n">
        <v>6.06526975408528E-005</v>
      </c>
      <c r="EK42" s="98" t="n">
        <v>5.95791913163835E-005</v>
      </c>
      <c r="EL42" s="98" t="n">
        <v>5.85246837752074E-005</v>
      </c>
      <c r="EM42" s="98" t="n">
        <v>5.74888387767647E-005</v>
      </c>
      <c r="EN42" s="98" t="n">
        <v>5.64713261217431E-005</v>
      </c>
      <c r="EO42" s="98" t="n">
        <v>5.54718214472727E-005</v>
      </c>
      <c r="EP42" s="98" t="n">
        <v>5.44900061240083E-005</v>
      </c>
      <c r="EQ42" s="98" t="n">
        <v>5.35255671553214E-005</v>
      </c>
      <c r="ER42" s="98" t="n">
        <v>5.25781970781569E-005</v>
      </c>
      <c r="ES42" s="98" t="n">
        <v>5.16475938654448E-005</v>
      </c>
      <c r="ET42" s="98" t="n">
        <v>5.07334608303989E-005</v>
      </c>
      <c r="EU42" s="98" t="n">
        <v>4.98355065319256E-005</v>
      </c>
      <c r="EV42" s="98" t="n">
        <v>4.89534446828088E-005</v>
      </c>
      <c r="EW42" s="98" t="n">
        <v>4.80869940583384E-005</v>
      </c>
      <c r="EX42" s="98" t="n">
        <v>4.72358784073812E-005</v>
      </c>
      <c r="EY42" s="98" t="n">
        <v>4.63998263641186E-005</v>
      </c>
      <c r="EZ42" s="98" t="n">
        <v>4.55785713623369E-005</v>
      </c>
      <c r="FA42" s="98" t="n">
        <v>4.47718515503848E-005</v>
      </c>
      <c r="FB42" s="98" t="n">
        <v>4.39794097082391E-005</v>
      </c>
      <c r="FC42" s="98" t="n">
        <v>4.32009931655708E-005</v>
      </c>
      <c r="FD42" s="98" t="n">
        <v>4.24363537213646E-005</v>
      </c>
      <c r="FE42" s="98" t="n">
        <v>4.16852475650931E-005</v>
      </c>
      <c r="FF42" s="98" t="n">
        <v>4.09474351991124E-005</v>
      </c>
      <c r="FG42" s="98" t="n">
        <v>4.02226813627227E-005</v>
      </c>
      <c r="FH42" s="98" t="n">
        <v>3.95107549568952E-005</v>
      </c>
      <c r="FI42" s="98" t="n">
        <v>3.88114289711083E-005</v>
      </c>
      <c r="FJ42" s="98" t="n">
        <v>3.81244804108505E-005</v>
      </c>
      <c r="FK42" s="98" t="n">
        <v>3.74496902271204E-005</v>
      </c>
      <c r="FL42" s="98" t="n">
        <v>3.67868432460394E-005</v>
      </c>
      <c r="FM42" s="98" t="n">
        <v>3.61357281007946E-005</v>
      </c>
      <c r="FN42" s="98" t="n">
        <v>3.54961371643592E-005</v>
      </c>
      <c r="FO42" s="98" t="n">
        <v>3.48678664832125E-005</v>
      </c>
      <c r="FP42" s="98" t="n">
        <v>3.42507157123917E-005</v>
      </c>
      <c r="FQ42" s="98" t="n">
        <v>3.36444880520981E-005</v>
      </c>
    </row>
    <row r="43" customFormat="false" ht="15" hidden="false" customHeight="true" outlineLevel="0" collapsed="false">
      <c r="A43" s="97" t="n">
        <v>41</v>
      </c>
      <c r="B43" s="98" t="n">
        <v>0.000794174684958682</v>
      </c>
      <c r="C43" s="98" t="n">
        <v>0.000782029639593396</v>
      </c>
      <c r="D43" s="98" t="n">
        <v>0.000769988750148221</v>
      </c>
      <c r="E43" s="98" t="n">
        <v>0.000758057618020058</v>
      </c>
      <c r="F43" s="98" t="n">
        <v>0.00074624123764877</v>
      </c>
      <c r="G43" s="98" t="n">
        <v>0.000734544040228768</v>
      </c>
      <c r="H43" s="98" t="n">
        <v>0.000722969934773166</v>
      </c>
      <c r="I43" s="98" t="n">
        <v>0.000711522346646065</v>
      </c>
      <c r="J43" s="98" t="n">
        <v>0.000700204253679782</v>
      </c>
      <c r="K43" s="98" t="n">
        <v>0.000689018219994897</v>
      </c>
      <c r="L43" s="98" t="n">
        <v>0.000677966427638954</v>
      </c>
      <c r="M43" s="98" t="n">
        <v>0.000667050706157024</v>
      </c>
      <c r="N43" s="98" t="n">
        <v>0.000656272560207949</v>
      </c>
      <c r="O43" s="98" t="n">
        <v>0.000645633195333173</v>
      </c>
      <c r="P43" s="98" t="n">
        <v>0.000635133541983635</v>
      </c>
      <c r="Q43" s="98" t="n">
        <v>0.000624774277906859</v>
      </c>
      <c r="R43" s="98" t="n">
        <v>0.00061455584899095</v>
      </c>
      <c r="S43" s="98" t="n">
        <v>0.000604478488659188</v>
      </c>
      <c r="T43" s="98" t="n">
        <v>0.000594542235904383</v>
      </c>
      <c r="U43" s="98" t="n">
        <v>0.000584746952047577</v>
      </c>
      <c r="V43" s="98" t="n">
        <v>0.000575092336302152</v>
      </c>
      <c r="W43" s="98" t="n">
        <v>0.000565577940219719</v>
      </c>
      <c r="X43" s="98" t="n">
        <v>0.000556203181091064</v>
      </c>
      <c r="Y43" s="98" t="n">
        <v>0.000546967354368766</v>
      </c>
      <c r="Z43" s="98" t="n">
        <v>0.00053786964517899</v>
      </c>
      <c r="AA43" s="98" t="n">
        <v>0.000528909138980516</v>
      </c>
      <c r="AB43" s="98" t="n">
        <v>0.000520084831430512</v>
      </c>
      <c r="AC43" s="98" t="n">
        <v>0.000511395637510237</v>
      </c>
      <c r="AD43" s="98" t="n">
        <v>0.000502840399961402</v>
      </c>
      <c r="AE43" s="98" t="n">
        <v>0.000494417897080268</v>
      </c>
      <c r="AF43" s="98" t="n">
        <v>0.000486126849914892</v>
      </c>
      <c r="AG43" s="98" t="n">
        <v>0.000477965928906587</v>
      </c>
      <c r="AH43" s="98" t="n">
        <v>0.000469933760015473</v>
      </c>
      <c r="AI43" s="98" t="n">
        <v>0.000462028930364733</v>
      </c>
      <c r="AJ43" s="98" t="n">
        <v>0.000454249993441014</v>
      </c>
      <c r="AK43" s="98" t="n">
        <v>0.000446595473878597</v>
      </c>
      <c r="AL43" s="98" t="n">
        <v>0.00043906387186099</v>
      </c>
      <c r="AM43" s="98" t="n">
        <v>0.000431653667165133</v>
      </c>
      <c r="AN43" s="98" t="n">
        <v>0.000424363322875321</v>
      </c>
      <c r="AO43" s="98" t="n">
        <v>0.000417191288790031</v>
      </c>
      <c r="AP43" s="98" t="n">
        <v>0.000410136004545203</v>
      </c>
      <c r="AQ43" s="98" t="n">
        <v>0.000403195902473508</v>
      </c>
      <c r="AR43" s="98" t="n">
        <v>0.000396369410220587</v>
      </c>
      <c r="AS43" s="98" t="n">
        <v>0.00038965495313481</v>
      </c>
      <c r="AT43" s="98" t="n">
        <v>0.000383050956448305</v>
      </c>
      <c r="AU43" s="98" t="n">
        <v>0.000376555847264815</v>
      </c>
      <c r="AV43" s="98" t="n">
        <v>0.000370168056368359</v>
      </c>
      <c r="AW43" s="98" t="n">
        <v>0.000363886019866699</v>
      </c>
      <c r="AX43" s="98" t="n">
        <v>0.000357708180682148</v>
      </c>
      <c r="AY43" s="98" t="n">
        <v>0.000351632989901041</v>
      </c>
      <c r="AZ43" s="98" t="n">
        <v>0.000345658907992319</v>
      </c>
      <c r="BA43" s="98" t="n">
        <v>0.000339784405906873</v>
      </c>
      <c r="BB43" s="98" t="n">
        <v>0.000334007966064198</v>
      </c>
      <c r="BC43" s="98" t="n">
        <v>0.000328328083238128</v>
      </c>
      <c r="BD43" s="98" t="n">
        <v>0.00032274326534687</v>
      </c>
      <c r="BE43" s="98" t="n">
        <v>0.000317252034156113</v>
      </c>
      <c r="BF43" s="98" t="n">
        <v>0.000311852925902745</v>
      </c>
      <c r="BG43" s="98" t="n">
        <v>0.000306544491843419</v>
      </c>
      <c r="BH43" s="98" t="n">
        <v>0.000301325298735833</v>
      </c>
      <c r="BI43" s="98" t="n">
        <v>0.000296193929257393</v>
      </c>
      <c r="BJ43" s="98" t="n">
        <v>0.000291148982366263</v>
      </c>
      <c r="BK43" s="98" t="n">
        <v>0.000286189073609444</v>
      </c>
      <c r="BL43" s="98" t="n">
        <v>0.000281312835382463</v>
      </c>
      <c r="BM43" s="98" t="n">
        <v>0.000276518917144752</v>
      </c>
      <c r="BN43" s="98" t="n">
        <v>0.000271805985593954</v>
      </c>
      <c r="BO43" s="98" t="n">
        <v>0.000267172724802478</v>
      </c>
      <c r="BP43" s="98" t="n">
        <v>0.000262617836320978</v>
      </c>
      <c r="BQ43" s="98" t="n">
        <v>0.000258140039249399</v>
      </c>
      <c r="BR43" s="98" t="n">
        <v>0.000253738070280174</v>
      </c>
      <c r="BS43" s="98" t="n">
        <v>0.000249410683714757</v>
      </c>
      <c r="BT43" s="98" t="n">
        <v>0.000245156651456968</v>
      </c>
      <c r="BU43" s="98" t="n">
        <v>0.00024097476298468</v>
      </c>
      <c r="BV43" s="98" t="n">
        <v>0.000236863825301192</v>
      </c>
      <c r="BW43" s="98" t="n">
        <v>0.000232822662869614</v>
      </c>
      <c r="BX43" s="98" t="n">
        <v>0.000228850117530488</v>
      </c>
      <c r="BY43" s="98" t="n">
        <v>0.000224945048405534</v>
      </c>
      <c r="BZ43" s="98" t="n">
        <v>0.000221106331787069</v>
      </c>
      <c r="CA43" s="98" t="n">
        <v>0.000217332861017106</v>
      </c>
      <c r="CB43" s="98" t="n">
        <v>0.000213623546354347</v>
      </c>
      <c r="CC43" s="98" t="n">
        <v>0.000209977314832632</v>
      </c>
      <c r="CD43" s="98" t="n">
        <v>0.000206393110110725</v>
      </c>
      <c r="CE43" s="98" t="n">
        <v>0.000202869892314106</v>
      </c>
      <c r="CF43" s="98" t="n">
        <v>0.000199406637871102</v>
      </c>
      <c r="CG43" s="98" t="n">
        <v>0.000196002339342027</v>
      </c>
      <c r="CH43" s="98" t="n">
        <v>0.000192656005243763</v>
      </c>
      <c r="CI43" s="98" t="n">
        <v>0.00018936665987046</v>
      </c>
      <c r="CJ43" s="98" t="n">
        <v>0.000186133343109241</v>
      </c>
      <c r="CK43" s="98" t="n">
        <v>0.000182955110253791</v>
      </c>
      <c r="CL43" s="98" t="n">
        <v>0.000179831031814737</v>
      </c>
      <c r="CM43" s="98" t="n">
        <v>0.000176760193327574</v>
      </c>
      <c r="CN43" s="98" t="n">
        <v>0.000173741695159491</v>
      </c>
      <c r="CO43" s="98" t="n">
        <v>0.000170774652314187</v>
      </c>
      <c r="CP43" s="98" t="n">
        <v>0.000167858194236259</v>
      </c>
      <c r="CQ43" s="98" t="n">
        <v>0.00016499146461435</v>
      </c>
      <c r="CR43" s="98" t="n">
        <v>0.000162173621184314</v>
      </c>
      <c r="CS43" s="98" t="n">
        <v>0.000159403835532146</v>
      </c>
      <c r="CT43" s="98" t="n">
        <v>0.000156681292897476</v>
      </c>
      <c r="CU43" s="98" t="n">
        <v>0.000154005191976725</v>
      </c>
      <c r="CV43" s="98" t="n">
        <v>0.000151374744727706</v>
      </c>
      <c r="CW43" s="98" t="n">
        <v>0.000148789176174446</v>
      </c>
      <c r="CX43" s="98" t="n">
        <v>0.000146247724213344</v>
      </c>
      <c r="CY43" s="98" t="n">
        <v>0.000143749639420321</v>
      </c>
      <c r="CZ43" s="98" t="n">
        <v>0.000141294184859309</v>
      </c>
      <c r="DA43" s="98" t="n">
        <v>0.00013888063589218</v>
      </c>
      <c r="DB43" s="98" t="n">
        <v>0.000136508279990011</v>
      </c>
      <c r="DC43" s="98" t="n">
        <v>0.00013417641654645</v>
      </c>
      <c r="DD43" s="98" t="n">
        <v>0.000131884356692091</v>
      </c>
      <c r="DE43" s="98" t="n">
        <v>0.000129631423111509</v>
      </c>
      <c r="DF43" s="98" t="n">
        <v>0.000127416949861181</v>
      </c>
      <c r="DG43" s="98" t="n">
        <v>0.000125240282190409</v>
      </c>
      <c r="DH43" s="98" t="n">
        <v>0.00012310077636335</v>
      </c>
      <c r="DI43" s="98" t="n">
        <v>0.000120997799483269</v>
      </c>
      <c r="DJ43" s="98" t="n">
        <v>0.000118930729319455</v>
      </c>
      <c r="DK43" s="98" t="n">
        <v>0.00011689895413558</v>
      </c>
      <c r="DL43" s="98" t="n">
        <v>0.000114901872520168</v>
      </c>
      <c r="DM43" s="98" t="n">
        <v>0.000112938893219838</v>
      </c>
      <c r="DN43" s="98" t="n">
        <v>0.000111009434974108</v>
      </c>
      <c r="DO43" s="98" t="n">
        <v>0.000109112926352739</v>
      </c>
      <c r="DP43" s="98" t="n">
        <v>0.000107248805594873</v>
      </c>
      <c r="DQ43" s="98" t="n">
        <v>0.000105416520451152</v>
      </c>
      <c r="DR43" s="98" t="n">
        <v>0.000103615528026957</v>
      </c>
      <c r="DS43" s="98" t="n">
        <v>0.000101845294628977</v>
      </c>
      <c r="DT43" s="98" t="n">
        <v>0.000100105295612996</v>
      </c>
      <c r="DU43" s="98" t="n">
        <v>9.83950152344537E-005</v>
      </c>
      <c r="DV43" s="98" t="n">
        <v>9.67139465014588E-005</v>
      </c>
      <c r="DW43" s="98" t="n">
        <v>9.50615910285668E-005</v>
      </c>
      <c r="DX43" s="98" t="n">
        <v>9.34374588948961E-005</v>
      </c>
      <c r="DY43" s="98" t="n">
        <v>9.18410685024629E-005</v>
      </c>
      <c r="DZ43" s="98" t="n">
        <v>9.02719464375146E-005</v>
      </c>
      <c r="EA43" s="98" t="n">
        <v>8.87296273341942E-005</v>
      </c>
      <c r="EB43" s="98" t="n">
        <v>8.72136537398704E-005</v>
      </c>
      <c r="EC43" s="98" t="n">
        <v>8.57235759821329E-005</v>
      </c>
      <c r="ED43" s="98" t="n">
        <v>8.425895203934E-005</v>
      </c>
      <c r="EE43" s="98" t="n">
        <v>8.28193474116112E-005</v>
      </c>
      <c r="EF43" s="98" t="n">
        <v>8.14043349945948E-005</v>
      </c>
      <c r="EG43" s="98" t="n">
        <v>8.00134949552334E-005</v>
      </c>
      <c r="EH43" s="98" t="n">
        <v>7.86464146091959E-005</v>
      </c>
      <c r="EI43" s="98" t="n">
        <v>7.73026883008621E-005</v>
      </c>
      <c r="EJ43" s="98" t="n">
        <v>7.59819172846399E-005</v>
      </c>
      <c r="EK43" s="98" t="n">
        <v>7.46837096080588E-005</v>
      </c>
      <c r="EL43" s="98" t="n">
        <v>7.34076799976391E-005</v>
      </c>
      <c r="EM43" s="98" t="n">
        <v>7.21534497457599E-005</v>
      </c>
      <c r="EN43" s="98" t="n">
        <v>7.09206465997481E-005</v>
      </c>
      <c r="EO43" s="98" t="n">
        <v>6.97089046527433E-005</v>
      </c>
      <c r="EP43" s="98" t="n">
        <v>6.85178642360063E-005</v>
      </c>
      <c r="EQ43" s="98" t="n">
        <v>6.73471718136698E-005</v>
      </c>
      <c r="ER43" s="98" t="n">
        <v>6.61964798787107E-005</v>
      </c>
      <c r="ES43" s="98" t="n">
        <v>6.50654468508094E-005</v>
      </c>
      <c r="ET43" s="98" t="n">
        <v>6.39537369754306E-005</v>
      </c>
      <c r="EU43" s="98" t="n">
        <v>6.28610202255686E-005</v>
      </c>
      <c r="EV43" s="98" t="n">
        <v>6.17869722043807E-005</v>
      </c>
      <c r="EW43" s="98" t="n">
        <v>6.07312740493748E-005</v>
      </c>
      <c r="EX43" s="98" t="n">
        <v>5.96936123385961E-005</v>
      </c>
      <c r="EY43" s="98" t="n">
        <v>5.86736789981446E-005</v>
      </c>
      <c r="EZ43" s="98" t="n">
        <v>5.76711712113598E-005</v>
      </c>
      <c r="FA43" s="98" t="n">
        <v>5.66857913293362E-005</v>
      </c>
      <c r="FB43" s="98" t="n">
        <v>5.57172467831046E-005</v>
      </c>
      <c r="FC43" s="98" t="n">
        <v>5.47652499972573E-005</v>
      </c>
      <c r="FD43" s="98" t="n">
        <v>5.38295183049042E-005</v>
      </c>
      <c r="FE43" s="98" t="n">
        <v>5.29097738641848E-005</v>
      </c>
      <c r="FF43" s="98" t="n">
        <v>5.20057435763333E-005</v>
      </c>
      <c r="FG43" s="98" t="n">
        <v>5.11171590044102E-005</v>
      </c>
      <c r="FH43" s="98" t="n">
        <v>5.02437562945879E-005</v>
      </c>
      <c r="FI43" s="98" t="n">
        <v>4.93852760976576E-005</v>
      </c>
      <c r="FJ43" s="98" t="n">
        <v>4.85414634923131E-005</v>
      </c>
      <c r="FK43" s="98" t="n">
        <v>4.77120679099885E-005</v>
      </c>
      <c r="FL43" s="98" t="n">
        <v>4.68968430601402E-005</v>
      </c>
      <c r="FM43" s="98" t="n">
        <v>4.60955468581936E-005</v>
      </c>
      <c r="FN43" s="98" t="n">
        <v>4.53079413531565E-005</v>
      </c>
      <c r="FO43" s="98" t="n">
        <v>4.45337926572309E-005</v>
      </c>
      <c r="FP43" s="98" t="n">
        <v>4.37728708769791E-005</v>
      </c>
      <c r="FQ43" s="98" t="n">
        <v>4.30249500444901E-005</v>
      </c>
    </row>
    <row r="44" customFormat="false" ht="15" hidden="false" customHeight="true" outlineLevel="0" collapsed="false">
      <c r="A44" s="97" t="n">
        <v>42</v>
      </c>
      <c r="B44" s="98" t="n">
        <v>0.000881376752015606</v>
      </c>
      <c r="C44" s="98" t="n">
        <v>0.000867936283442172</v>
      </c>
      <c r="D44" s="98" t="n">
        <v>0.000854603126123954</v>
      </c>
      <c r="E44" s="98" t="n">
        <v>0.000841384249238741</v>
      </c>
      <c r="F44" s="98" t="n">
        <v>0.00082828589452455</v>
      </c>
      <c r="G44" s="98" t="n">
        <v>0.000815313628001468</v>
      </c>
      <c r="H44" s="98" t="n">
        <v>0.000802472388628184</v>
      </c>
      <c r="I44" s="98" t="n">
        <v>0.000789766534016856</v>
      </c>
      <c r="J44" s="98" t="n">
        <v>0.000777199883334467</v>
      </c>
      <c r="K44" s="98" t="n">
        <v>0.000764775757519765</v>
      </c>
      <c r="L44" s="98" t="n">
        <v>0.000752497016943687</v>
      </c>
      <c r="M44" s="98" t="n">
        <v>0.000740366096644962</v>
      </c>
      <c r="N44" s="98" t="n">
        <v>0.000728385039263091</v>
      </c>
      <c r="O44" s="98" t="n">
        <v>0.000716555525796636</v>
      </c>
      <c r="P44" s="98" t="n">
        <v>0.000704878904304152</v>
      </c>
      <c r="Q44" s="98" t="n">
        <v>0.000693356216666219</v>
      </c>
      <c r="R44" s="98" t="n">
        <v>0.000681988223520835</v>
      </c>
      <c r="S44" s="98" t="n">
        <v>0.000670775427480397</v>
      </c>
      <c r="T44" s="98" t="n">
        <v>0.000659718094733641</v>
      </c>
      <c r="U44" s="98" t="n">
        <v>0.000648816275132691</v>
      </c>
      <c r="V44" s="98" t="n">
        <v>0.000638069820858456</v>
      </c>
      <c r="W44" s="98" t="n">
        <v>0.000627478403755322</v>
      </c>
      <c r="X44" s="98" t="n">
        <v>0.000617041531419615</v>
      </c>
      <c r="Y44" s="98" t="n">
        <v>0.000606758562123333</v>
      </c>
      <c r="Z44" s="98" t="n">
        <v>0.000596628718648851</v>
      </c>
      <c r="AA44" s="98" t="n">
        <v>0.000586651101106228</v>
      </c>
      <c r="AB44" s="98" t="n">
        <v>0.000576824698803269</v>
      </c>
      <c r="AC44" s="98" t="n">
        <v>0.000567148401228956</v>
      </c>
      <c r="AD44" s="98" t="n">
        <v>0.000557621008213549</v>
      </c>
      <c r="AE44" s="98" t="n">
        <v>0.000548241239319514</v>
      </c>
      <c r="AF44" s="98" t="n">
        <v>0.000539007742517805</v>
      </c>
      <c r="AG44" s="98" t="n">
        <v>0.000529919102198351</v>
      </c>
      <c r="AH44" s="98" t="n">
        <v>0.000520973846561135</v>
      </c>
      <c r="AI44" s="98" t="n">
        <v>0.000512170454432526</v>
      </c>
      <c r="AJ44" s="98" t="n">
        <v>0.00050350736154603</v>
      </c>
      <c r="AK44" s="98" t="n">
        <v>0.000494982966326774</v>
      </c>
      <c r="AL44" s="98" t="n">
        <v>0.000486595635214582</v>
      </c>
      <c r="AM44" s="98" t="n">
        <v>0.000478343707558504</v>
      </c>
      <c r="AN44" s="98" t="n">
        <v>0.000470225500115218</v>
      </c>
      <c r="AO44" s="98" t="n">
        <v>0.000462239311177837</v>
      </c>
      <c r="AP44" s="98" t="n">
        <v>0.000454383424363991</v>
      </c>
      <c r="AQ44" s="98" t="n">
        <v>0.000446656112087163</v>
      </c>
      <c r="AR44" s="98" t="n">
        <v>0.000439055638735142</v>
      </c>
      <c r="AS44" s="98" t="n">
        <v>0.000431580263575926</v>
      </c>
      <c r="AT44" s="98" t="n">
        <v>0.000424228243413705</v>
      </c>
      <c r="AU44" s="98" t="n">
        <v>0.000416997835010702</v>
      </c>
      <c r="AV44" s="98" t="n">
        <v>0.000409887297294964</v>
      </c>
      <c r="AW44" s="98" t="n">
        <v>0.0004028948933682</v>
      </c>
      <c r="AX44" s="98" t="n">
        <v>0.000396018892330097</v>
      </c>
      <c r="AY44" s="98" t="n">
        <v>0.000389257570932444</v>
      </c>
      <c r="AZ44" s="98" t="n">
        <v>0.000382609215075935</v>
      </c>
      <c r="BA44" s="98" t="n">
        <v>0.000376072121161752</v>
      </c>
      <c r="BB44" s="98" t="n">
        <v>0.000369644597310037</v>
      </c>
      <c r="BC44" s="98" t="n">
        <v>0.000363324964453571</v>
      </c>
      <c r="BD44" s="98" t="n">
        <v>0.000357111557318324</v>
      </c>
      <c r="BE44" s="98" t="n">
        <v>0.000351002725298422</v>
      </c>
      <c r="BF44" s="98" t="n">
        <v>0.000344996833234523</v>
      </c>
      <c r="BG44" s="98" t="n">
        <v>0.000339092262102825</v>
      </c>
      <c r="BH44" s="98" t="n">
        <v>0.000333287409621796</v>
      </c>
      <c r="BI44" s="98" t="n">
        <v>0.000327580690783536</v>
      </c>
      <c r="BJ44" s="98" t="n">
        <v>0.000321970538315508</v>
      </c>
      <c r="BK44" s="98" t="n">
        <v>0.000316455403078564</v>
      </c>
      <c r="BL44" s="98" t="n">
        <v>0.000311033754405887</v>
      </c>
      <c r="BM44" s="98" t="n">
        <v>0.000305704080388436</v>
      </c>
      <c r="BN44" s="98" t="n">
        <v>0.00030046488811053</v>
      </c>
      <c r="BO44" s="98" t="n">
        <v>0.000295314703840921</v>
      </c>
      <c r="BP44" s="98" t="n">
        <v>0.000290252073181452</v>
      </c>
      <c r="BQ44" s="98" t="n">
        <v>0.000285275561178411</v>
      </c>
      <c r="BR44" s="98" t="n">
        <v>0.000280383752398805</v>
      </c>
      <c r="BS44" s="98" t="n">
        <v>0.000275575250975324</v>
      </c>
      <c r="BT44" s="98" t="n">
        <v>0.000270848680622104</v>
      </c>
      <c r="BU44" s="98" t="n">
        <v>0.000266202684624184</v>
      </c>
      <c r="BV44" s="98" t="n">
        <v>0.000261635925803194</v>
      </c>
      <c r="BW44" s="98" t="n">
        <v>0.000257147086461185</v>
      </c>
      <c r="BX44" s="98" t="n">
        <v>0.000252734868304794</v>
      </c>
      <c r="BY44" s="98" t="n">
        <v>0.000248397992351102</v>
      </c>
      <c r="BZ44" s="98" t="n">
        <v>0.000244135198818385</v>
      </c>
      <c r="CA44" s="98" t="n">
        <v>0.000239945247000994</v>
      </c>
      <c r="CB44" s="98" t="n">
        <v>0.000235826915132242</v>
      </c>
      <c r="CC44" s="98" t="n">
        <v>0.000231779000234966</v>
      </c>
      <c r="CD44" s="98" t="n">
        <v>0.00022780031796199</v>
      </c>
      <c r="CE44" s="98" t="n">
        <v>0.000223889702426594</v>
      </c>
      <c r="CF44" s="98" t="n">
        <v>0.000220046006025654</v>
      </c>
      <c r="CG44" s="98" t="n">
        <v>0.000216268099254457</v>
      </c>
      <c r="CH44" s="98" t="n">
        <v>0.000212554870516191</v>
      </c>
      <c r="CI44" s="98" t="n">
        <v>0.000208905225924538</v>
      </c>
      <c r="CJ44" s="98" t="n">
        <v>0.000205318089102624</v>
      </c>
      <c r="CK44" s="98" t="n">
        <v>0.000201792400977063</v>
      </c>
      <c r="CL44" s="98" t="n">
        <v>0.000198327119569131</v>
      </c>
      <c r="CM44" s="98" t="n">
        <v>0.000194921219781818</v>
      </c>
      <c r="CN44" s="98" t="n">
        <v>0.000191573693186009</v>
      </c>
      <c r="CO44" s="98" t="n">
        <v>0.000188283547803869</v>
      </c>
      <c r="CP44" s="98" t="n">
        <v>0.000185049807890692</v>
      </c>
      <c r="CQ44" s="98" t="n">
        <v>0.000181871513715848</v>
      </c>
      <c r="CR44" s="98" t="n">
        <v>0.000178747721343742</v>
      </c>
      <c r="CS44" s="98" t="n">
        <v>0.000175677502412874</v>
      </c>
      <c r="CT44" s="98" t="n">
        <v>0.000172659943916909</v>
      </c>
      <c r="CU44" s="98" t="n">
        <v>0.000169694147983845</v>
      </c>
      <c r="CV44" s="98" t="n">
        <v>0.000166779231657421</v>
      </c>
      <c r="CW44" s="98" t="n">
        <v>0.000163914326678616</v>
      </c>
      <c r="CX44" s="98" t="n">
        <v>0.000161098579267716</v>
      </c>
      <c r="CY44" s="98" t="n">
        <v>0.000158331149908153</v>
      </c>
      <c r="CZ44" s="98" t="n">
        <v>0.000155611213131457</v>
      </c>
      <c r="DA44" s="98" t="n">
        <v>0.000152937957303534</v>
      </c>
      <c r="DB44" s="98" t="n">
        <v>0.000150310584412838</v>
      </c>
      <c r="DC44" s="98" t="n">
        <v>0.000147728309859763</v>
      </c>
      <c r="DD44" s="98" t="n">
        <v>0.000145190362248693</v>
      </c>
      <c r="DE44" s="98" t="n">
        <v>0.000142695983181285</v>
      </c>
      <c r="DF44" s="98" t="n">
        <v>0.000140244427052294</v>
      </c>
      <c r="DG44" s="98" t="n">
        <v>0.000137834960846739</v>
      </c>
      <c r="DH44" s="98" t="n">
        <v>0.000135466863940614</v>
      </c>
      <c r="DI44" s="98" t="n">
        <v>0.000133139427902163</v>
      </c>
      <c r="DJ44" s="98" t="n">
        <v>0.000130851956296807</v>
      </c>
      <c r="DK44" s="98" t="n">
        <v>0.000128603764493973</v>
      </c>
      <c r="DL44" s="98" t="n">
        <v>0.000126394179475686</v>
      </c>
      <c r="DM44" s="98" t="n">
        <v>0.0001242225396485</v>
      </c>
      <c r="DN44" s="98" t="n">
        <v>0.000122088194657533</v>
      </c>
      <c r="DO44" s="98" t="n">
        <v>0.000119990505202505</v>
      </c>
      <c r="DP44" s="98" t="n">
        <v>0.000117928842856552</v>
      </c>
      <c r="DQ44" s="98" t="n">
        <v>0.000115902589888139</v>
      </c>
      <c r="DR44" s="98" t="n">
        <v>0.000113911139083878</v>
      </c>
      <c r="DS44" s="98" t="n">
        <v>0.000111953893575767</v>
      </c>
      <c r="DT44" s="98" t="n">
        <v>0.000110030266669114</v>
      </c>
      <c r="DU44" s="98" t="n">
        <v>0.000108139681674002</v>
      </c>
      <c r="DV44" s="98" t="n">
        <v>0.000106281571739308</v>
      </c>
      <c r="DW44" s="98" t="n">
        <v>0.000104455379688173</v>
      </c>
      <c r="DX44" s="98" t="n">
        <v>0.000102660557856904</v>
      </c>
      <c r="DY44" s="98" t="n">
        <v>0.00010089656793566</v>
      </c>
      <c r="DZ44" s="98" t="n">
        <v>9.91628808124645E-005</v>
      </c>
      <c r="EA44" s="98" t="n">
        <v>9.74589764179967E-005</v>
      </c>
      <c r="EB44" s="98" t="n">
        <v>9.57843435744898E-005</v>
      </c>
      <c r="EC44" s="98" t="n">
        <v>9.41384798458511E-005</v>
      </c>
      <c r="ED44" s="98" t="n">
        <v>9.25208913907794E-005</v>
      </c>
      <c r="EE44" s="98" t="n">
        <v>9.09310928173257E-005</v>
      </c>
      <c r="EF44" s="98" t="n">
        <v>8.93686070408961E-005</v>
      </c>
      <c r="EG44" s="98" t="n">
        <v>8.78329651434751E-005</v>
      </c>
      <c r="EH44" s="98" t="n">
        <v>8.63237062359579E-005</v>
      </c>
      <c r="EI44" s="98" t="n">
        <v>8.48403773219264E-005</v>
      </c>
      <c r="EJ44" s="98" t="n">
        <v>8.33825331638671E-005</v>
      </c>
      <c r="EK44" s="98" t="n">
        <v>8.19497361519428E-005</v>
      </c>
      <c r="EL44" s="98" t="n">
        <v>8.05415561745404E-005</v>
      </c>
      <c r="EM44" s="98" t="n">
        <v>7.91575704905956E-005</v>
      </c>
      <c r="EN44" s="98" t="n">
        <v>7.77973636048035E-005</v>
      </c>
      <c r="EO44" s="98" t="n">
        <v>7.64605271441621E-005</v>
      </c>
      <c r="EP44" s="98" t="n">
        <v>7.51466597369577E-005</v>
      </c>
      <c r="EQ44" s="98" t="n">
        <v>7.38553668933051E-005</v>
      </c>
      <c r="ER44" s="98" t="n">
        <v>7.25862608883521E-005</v>
      </c>
      <c r="ES44" s="98" t="n">
        <v>7.13389606468162E-005</v>
      </c>
      <c r="ET44" s="98" t="n">
        <v>7.01130916295201E-005</v>
      </c>
      <c r="EU44" s="98" t="n">
        <v>6.89082857221468E-005</v>
      </c>
      <c r="EV44" s="98" t="n">
        <v>6.77241811254392E-005</v>
      </c>
      <c r="EW44" s="98" t="n">
        <v>6.6560422247397E-005</v>
      </c>
      <c r="EX44" s="98" t="n">
        <v>6.54166595974726E-005</v>
      </c>
      <c r="EY44" s="98" t="n">
        <v>6.429254968221E-005</v>
      </c>
      <c r="EZ44" s="98" t="n">
        <v>6.31877549027715E-005</v>
      </c>
      <c r="FA44" s="98" t="n">
        <v>6.21019434543513E-005</v>
      </c>
      <c r="FB44" s="98" t="n">
        <v>6.10347892265883E-005</v>
      </c>
      <c r="FC44" s="98" t="n">
        <v>5.99859717070883E-005</v>
      </c>
      <c r="FD44" s="98" t="n">
        <v>5.89551758847229E-005</v>
      </c>
      <c r="FE44" s="98" t="n">
        <v>5.79420921562601E-005</v>
      </c>
      <c r="FF44" s="98" t="n">
        <v>5.69464162332167E-005</v>
      </c>
      <c r="FG44" s="98" t="n">
        <v>5.59678490511528E-005</v>
      </c>
      <c r="FH44" s="98" t="n">
        <v>5.500609668041E-005</v>
      </c>
      <c r="FI44" s="98" t="n">
        <v>5.40608702377377E-005</v>
      </c>
      <c r="FJ44" s="98" t="n">
        <v>5.31318858003615E-005</v>
      </c>
      <c r="FK44" s="98" t="n">
        <v>5.22188643203858E-005</v>
      </c>
      <c r="FL44" s="98" t="n">
        <v>5.13215315418591E-005</v>
      </c>
      <c r="FM44" s="98" t="n">
        <v>5.04396179183964E-005</v>
      </c>
      <c r="FN44" s="98" t="n">
        <v>4.95728585323541E-005</v>
      </c>
      <c r="FO44" s="98" t="n">
        <v>4.87209930157828E-005</v>
      </c>
      <c r="FP44" s="98" t="n">
        <v>4.78837654721565E-005</v>
      </c>
      <c r="FQ44" s="98" t="n">
        <v>4.70609243997666E-005</v>
      </c>
    </row>
    <row r="45" customFormat="false" ht="15" hidden="false" customHeight="true" outlineLevel="0" collapsed="false">
      <c r="A45" s="97" t="n">
        <v>43</v>
      </c>
      <c r="B45" s="98" t="n">
        <v>0.000947583297500998</v>
      </c>
      <c r="C45" s="98" t="n">
        <v>0.000932288675941306</v>
      </c>
      <c r="D45" s="98" t="n">
        <v>0.000917187494320904</v>
      </c>
      <c r="E45" s="98" t="n">
        <v>0.000902281419956963</v>
      </c>
      <c r="F45" s="98" t="n">
        <v>0.000887571735103676</v>
      </c>
      <c r="G45" s="98" t="n">
        <v>0.00087305936833193</v>
      </c>
      <c r="H45" s="98" t="n">
        <v>0.000858744923745602</v>
      </c>
      <c r="I45" s="98" t="n">
        <v>0.000844628708164152</v>
      </c>
      <c r="J45" s="98" t="n">
        <v>0.000830710756396957</v>
      </c>
      <c r="K45" s="98" t="n">
        <v>0.00081699085472986</v>
      </c>
      <c r="L45" s="98" t="n">
        <v>0.000803468562735277</v>
      </c>
      <c r="M45" s="98" t="n">
        <v>0.000790143233514451</v>
      </c>
      <c r="N45" s="98" t="n">
        <v>0.000777014032473544</v>
      </c>
      <c r="O45" s="98" t="n">
        <v>0.000764079954729713</v>
      </c>
      <c r="P45" s="98" t="n">
        <v>0.000751339841237875</v>
      </c>
      <c r="Q45" s="98" t="n">
        <v>0.000738792393723209</v>
      </c>
      <c r="R45" s="98" t="n">
        <v>0.000726436188501212</v>
      </c>
      <c r="S45" s="98" t="n">
        <v>0.000714269689259361</v>
      </c>
      <c r="T45" s="98" t="n">
        <v>0.000702291258872778</v>
      </c>
      <c r="U45" s="98" t="n">
        <v>0.00069049917032038</v>
      </c>
      <c r="V45" s="98" t="n">
        <v>0.000678891616762933</v>
      </c>
      <c r="W45" s="98" t="n">
        <v>0.000667466720842946</v>
      </c>
      <c r="X45" s="98" t="n">
        <v>0.000656222543260698</v>
      </c>
      <c r="Y45" s="98" t="n">
        <v>0.000645157090677029</v>
      </c>
      <c r="Z45" s="98" t="n">
        <v>0.000634268322991516</v>
      </c>
      <c r="AA45" s="98" t="n">
        <v>0.000623554160040674</v>
      </c>
      <c r="AB45" s="98" t="n">
        <v>0.000613012487756581</v>
      </c>
      <c r="AC45" s="98" t="n">
        <v>0.000602641163827355</v>
      </c>
      <c r="AD45" s="98" t="n">
        <v>0.000592438022893105</v>
      </c>
      <c r="AE45" s="98" t="n">
        <v>0.00058240088131245</v>
      </c>
      <c r="AF45" s="98" t="n">
        <v>0.000572527541531365</v>
      </c>
      <c r="AG45" s="98" t="n">
        <v>0.000562815796082528</v>
      </c>
      <c r="AH45" s="98" t="n">
        <v>0.000553263431243178</v>
      </c>
      <c r="AI45" s="98" t="n">
        <v>0.000543868230377331</v>
      </c>
      <c r="AJ45" s="98" t="n">
        <v>0.000534627976983892</v>
      </c>
      <c r="AK45" s="98" t="n">
        <v>0.000525540457475104</v>
      </c>
      <c r="AL45" s="98" t="n">
        <v>0.000516603463704413</v>
      </c>
      <c r="AM45" s="98" t="n">
        <v>0.000507814795261852</v>
      </c>
      <c r="AN45" s="98" t="n">
        <v>0.000499172261556269</v>
      </c>
      <c r="AO45" s="98" t="n">
        <v>0.000490673683699483</v>
      </c>
      <c r="AP45" s="98" t="n">
        <v>0.000482316896207813</v>
      </c>
      <c r="AQ45" s="98" t="n">
        <v>0.00047409974853474</v>
      </c>
      <c r="AR45" s="98" t="n">
        <v>0.000466020106449028</v>
      </c>
      <c r="AS45" s="98" t="n">
        <v>0.000458075853267626</v>
      </c>
      <c r="AT45" s="98" t="n">
        <v>0.000450264890957786</v>
      </c>
      <c r="AU45" s="98" t="n">
        <v>0.000442585141116725</v>
      </c>
      <c r="AV45" s="98" t="n">
        <v>0.000435034545838264</v>
      </c>
      <c r="AW45" s="98" t="n">
        <v>0.000427611068477329</v>
      </c>
      <c r="AX45" s="98" t="n">
        <v>0.00042031269431797</v>
      </c>
      <c r="AY45" s="98" t="n">
        <v>0.000413137431154897</v>
      </c>
      <c r="AZ45" s="98" t="n">
        <v>0.000406083309794081</v>
      </c>
      <c r="BA45" s="98" t="n">
        <v>0.000399148384478854</v>
      </c>
      <c r="BB45" s="98" t="n">
        <v>0.000392330733249624</v>
      </c>
      <c r="BC45" s="98" t="n">
        <v>0.000385628458239862</v>
      </c>
      <c r="BD45" s="98" t="n">
        <v>0.000379039685915683</v>
      </c>
      <c r="BE45" s="98" t="n">
        <v>0.000372562567263479</v>
      </c>
      <c r="BF45" s="98" t="n">
        <v>0.000366195277929138</v>
      </c>
      <c r="BG45" s="98" t="n">
        <v>0.000359936018313745</v>
      </c>
      <c r="BH45" s="98" t="n">
        <v>0.000353783013629205</v>
      </c>
      <c r="BI45" s="98" t="n">
        <v>0.000347734513918452</v>
      </c>
      <c r="BJ45" s="98" t="n">
        <v>0.000341788794040676</v>
      </c>
      <c r="BK45" s="98" t="n">
        <v>0.00033594415362781</v>
      </c>
      <c r="BL45" s="98" t="n">
        <v>0.000330198917013358</v>
      </c>
      <c r="BM45" s="98" t="n">
        <v>0.0003245514331357</v>
      </c>
      <c r="BN45" s="98" t="n">
        <v>0.000319000075419518</v>
      </c>
      <c r="BO45" s="98" t="n">
        <v>0.000313543241636571</v>
      </c>
      <c r="BP45" s="98" t="n">
        <v>0.000308179353748495</v>
      </c>
      <c r="BQ45" s="98" t="n">
        <v>0.000302906857732155</v>
      </c>
      <c r="BR45" s="98" t="n">
        <v>0.000297724223391471</v>
      </c>
      <c r="BS45" s="98" t="n">
        <v>0.000292629944155243</v>
      </c>
      <c r="BT45" s="98" t="n">
        <v>0.000287622536862986</v>
      </c>
      <c r="BU45" s="98" t="n">
        <v>0.000282700541541225</v>
      </c>
      <c r="BV45" s="98" t="n">
        <v>0.00027786252116957</v>
      </c>
      <c r="BW45" s="98" t="n">
        <v>0.000273107061439015</v>
      </c>
      <c r="BX45" s="98" t="n">
        <v>0.000268432770503591</v>
      </c>
      <c r="BY45" s="98" t="n">
        <v>0.000263838278725559</v>
      </c>
      <c r="BZ45" s="98" t="n">
        <v>0.00025932223841485</v>
      </c>
      <c r="CA45" s="98" t="n">
        <v>0.00025488332356538</v>
      </c>
      <c r="CB45" s="98" t="n">
        <v>0.000250520229585716</v>
      </c>
      <c r="CC45" s="98" t="n">
        <v>0.000246231673029063</v>
      </c>
      <c r="CD45" s="98" t="n">
        <v>0.000242016391318489</v>
      </c>
      <c r="CE45" s="98" t="n">
        <v>0.000237873142472256</v>
      </c>
      <c r="CF45" s="98" t="n">
        <v>0.000233800704826259</v>
      </c>
      <c r="CG45" s="98" t="n">
        <v>0.00022979787675681</v>
      </c>
      <c r="CH45" s="98" t="n">
        <v>0.000225863476401966</v>
      </c>
      <c r="CI45" s="98" t="n">
        <v>0.000221996341383868</v>
      </c>
      <c r="CJ45" s="98" t="n">
        <v>0.000218195328530402</v>
      </c>
      <c r="CK45" s="98" t="n">
        <v>0.000214459313598092</v>
      </c>
      <c r="CL45" s="98" t="n">
        <v>0.000210787190995543</v>
      </c>
      <c r="CM45" s="98" t="n">
        <v>0.000207177873508657</v>
      </c>
      <c r="CN45" s="98" t="n">
        <v>0.000203630292026635</v>
      </c>
      <c r="CO45" s="98" t="n">
        <v>0.00020014339527008</v>
      </c>
      <c r="CP45" s="98" t="n">
        <v>0.00019671614952077</v>
      </c>
      <c r="CQ45" s="98" t="n">
        <v>0.000193347538353428</v>
      </c>
      <c r="CR45" s="98" t="n">
        <v>0.0001900365623696</v>
      </c>
      <c r="CS45" s="98" t="n">
        <v>0.000186782238934424</v>
      </c>
      <c r="CT45" s="98" t="n">
        <v>0.000183583601915172</v>
      </c>
      <c r="CU45" s="98" t="n">
        <v>0.00018043970142223</v>
      </c>
      <c r="CV45" s="98" t="n">
        <v>0.000177349603553978</v>
      </c>
      <c r="CW45" s="98" t="n">
        <v>0.000174312390142872</v>
      </c>
      <c r="CX45" s="98" t="n">
        <v>0.000171327158505319</v>
      </c>
      <c r="CY45" s="98" t="n">
        <v>0.000168393021193758</v>
      </c>
      <c r="CZ45" s="98" t="n">
        <v>0.000165509105752859</v>
      </c>
      <c r="DA45" s="98" t="n">
        <v>0.000162674554477049</v>
      </c>
      <c r="DB45" s="98" t="n">
        <v>0.00015988852417248</v>
      </c>
      <c r="DC45" s="98" t="n">
        <v>0.000157150185921551</v>
      </c>
      <c r="DD45" s="98" t="n">
        <v>0.00015445872484976</v>
      </c>
      <c r="DE45" s="98" t="n">
        <v>0.000151813339897333</v>
      </c>
      <c r="DF45" s="98" t="n">
        <v>0.000149213243592183</v>
      </c>
      <c r="DG45" s="98" t="n">
        <v>0.000146657661827088</v>
      </c>
      <c r="DH45" s="98" t="n">
        <v>0.000144145833639753</v>
      </c>
      <c r="DI45" s="98" t="n">
        <v>0.000141677010995767</v>
      </c>
      <c r="DJ45" s="98" t="n">
        <v>0.000139250458574991</v>
      </c>
      <c r="DK45" s="98" t="n">
        <v>0.000136865453560509</v>
      </c>
      <c r="DL45" s="98" t="n">
        <v>0.000134521285431455</v>
      </c>
      <c r="DM45" s="98" t="n">
        <v>0.000132217255758294</v>
      </c>
      <c r="DN45" s="98" t="n">
        <v>0.000129952678001311</v>
      </c>
      <c r="DO45" s="98" t="n">
        <v>0.000127726877312329</v>
      </c>
      <c r="DP45" s="98" t="n">
        <v>0.000125539190339086</v>
      </c>
      <c r="DQ45" s="98" t="n">
        <v>0.000123388965033278</v>
      </c>
      <c r="DR45" s="98" t="n">
        <v>0.000121275560460488</v>
      </c>
      <c r="DS45" s="98" t="n">
        <v>0.000119198346614335</v>
      </c>
      <c r="DT45" s="98" t="n">
        <v>0.00011715670423218</v>
      </c>
      <c r="DU45" s="98" t="n">
        <v>0.000115150024615041</v>
      </c>
      <c r="DV45" s="98" t="n">
        <v>0.00011317770944963</v>
      </c>
      <c r="DW45" s="98" t="n">
        <v>0.000111239170632937</v>
      </c>
      <c r="DX45" s="98" t="n">
        <v>0.000109333830100478</v>
      </c>
      <c r="DY45" s="98" t="n">
        <v>0.000107461119656316</v>
      </c>
      <c r="DZ45" s="98" t="n">
        <v>0.000105620480807089</v>
      </c>
      <c r="EA45" s="98" t="n">
        <v>0.000103811364597028</v>
      </c>
      <c r="EB45" s="98" t="n">
        <v>0.000102033231447196</v>
      </c>
      <c r="EC45" s="98" t="n">
        <v>0.000100285550996282</v>
      </c>
      <c r="ED45" s="98" t="n">
        <v>9.85678019449487E-005</v>
      </c>
      <c r="EE45" s="98" t="n">
        <v>9.68794719017341E-005</v>
      </c>
      <c r="EF45" s="98" t="n">
        <v>9.52200572318374E-005</v>
      </c>
      <c r="EG45" s="98" t="n">
        <v>9.35890629091274E-005</v>
      </c>
      <c r="EH45" s="98" t="n">
        <v>9.19860023692598E-005</v>
      </c>
      <c r="EI45" s="98" t="n">
        <v>9.04103973662362E-005</v>
      </c>
      <c r="EJ45" s="98" t="n">
        <v>8.8861777831184E-005</v>
      </c>
      <c r="EK45" s="98" t="n">
        <v>8.73396817326899E-005</v>
      </c>
      <c r="EL45" s="98" t="n">
        <v>8.58436549407982E-005</v>
      </c>
      <c r="EM45" s="98" t="n">
        <v>8.4373251092229E-005</v>
      </c>
      <c r="EN45" s="98" t="n">
        <v>8.29280314578185E-005</v>
      </c>
      <c r="EO45" s="98" t="n">
        <v>8.15075648130659E-005</v>
      </c>
      <c r="EP45" s="98" t="n">
        <v>8.01114273101256E-005</v>
      </c>
      <c r="EQ45" s="98" t="n">
        <v>7.87392023517963E-005</v>
      </c>
      <c r="ER45" s="98" t="n">
        <v>7.73904804685088E-005</v>
      </c>
      <c r="ES45" s="98" t="n">
        <v>7.6064859196201E-005</v>
      </c>
      <c r="ET45" s="98" t="n">
        <v>7.47619429570801E-005</v>
      </c>
      <c r="EU45" s="98" t="n">
        <v>7.34813429424941E-005</v>
      </c>
      <c r="EV45" s="98" t="n">
        <v>7.22226769968026E-005</v>
      </c>
      <c r="EW45" s="98" t="n">
        <v>7.0985569504467E-005</v>
      </c>
      <c r="EX45" s="98" t="n">
        <v>6.97696512779178E-005</v>
      </c>
      <c r="EY45" s="98" t="n">
        <v>6.85745594483089E-005</v>
      </c>
      <c r="EZ45" s="98" t="n">
        <v>6.73999373569378E-005</v>
      </c>
      <c r="FA45" s="98" t="n">
        <v>6.62454344499963E-005</v>
      </c>
      <c r="FB45" s="98" t="n">
        <v>6.51107061737655E-005</v>
      </c>
      <c r="FC45" s="98" t="n">
        <v>6.39954138722532E-005</v>
      </c>
      <c r="FD45" s="98" t="n">
        <v>6.28992246864968E-005</v>
      </c>
      <c r="FE45" s="98" t="n">
        <v>6.18218114553093E-005</v>
      </c>
      <c r="FF45" s="98" t="n">
        <v>6.07628526183568E-005</v>
      </c>
      <c r="FG45" s="98" t="n">
        <v>5.97220321197911E-005</v>
      </c>
      <c r="FH45" s="98" t="n">
        <v>5.8699039314658E-005</v>
      </c>
      <c r="FI45" s="98" t="n">
        <v>5.76935688764158E-005</v>
      </c>
      <c r="FJ45" s="98" t="n">
        <v>5.67053207053414E-005</v>
      </c>
      <c r="FK45" s="98" t="n">
        <v>5.57339998402684E-005</v>
      </c>
      <c r="FL45" s="98" t="n">
        <v>5.47793163695465E-005</v>
      </c>
      <c r="FM45" s="98" t="n">
        <v>5.38409853456656E-005</v>
      </c>
      <c r="FN45" s="98" t="n">
        <v>5.29187266996578E-005</v>
      </c>
      <c r="FO45" s="98" t="n">
        <v>5.20122651580524E-005</v>
      </c>
      <c r="FP45" s="98" t="n">
        <v>5.11213301607194E-005</v>
      </c>
      <c r="FQ45" s="98" t="n">
        <v>5.02456557801567E-005</v>
      </c>
    </row>
    <row r="46" customFormat="false" ht="15" hidden="false" customHeight="true" outlineLevel="0" collapsed="false">
      <c r="A46" s="97" t="n">
        <v>44</v>
      </c>
      <c r="B46" s="98" t="n">
        <v>0.00110242238750935</v>
      </c>
      <c r="C46" s="98" t="n">
        <v>0.00108621174339574</v>
      </c>
      <c r="D46" s="98" t="n">
        <v>0.0010700994602626</v>
      </c>
      <c r="E46" s="98" t="n">
        <v>0.00105409628837616</v>
      </c>
      <c r="F46" s="98" t="n">
        <v>0.00103821195372778</v>
      </c>
      <c r="G46" s="98" t="n">
        <v>0.00102245522813149</v>
      </c>
      <c r="H46" s="98" t="n">
        <v>0.00100683399541435</v>
      </c>
      <c r="I46" s="98" t="n">
        <v>0.000991355313822329</v>
      </c>
      <c r="J46" s="98" t="n">
        <v>0.000976025474777709</v>
      </c>
      <c r="K46" s="98" t="n">
        <v>0.00096085005812907</v>
      </c>
      <c r="L46" s="98" t="n">
        <v>0.000945833984042799</v>
      </c>
      <c r="M46" s="98" t="n">
        <v>0.000930981561683142</v>
      </c>
      <c r="N46" s="98" t="n">
        <v>0.000916296534834271</v>
      </c>
      <c r="O46" s="98" t="n">
        <v>0.000901782124612893</v>
      </c>
      <c r="P46" s="98" t="n">
        <v>0.00088744106942118</v>
      </c>
      <c r="Q46" s="98" t="n">
        <v>0.0008732756622849</v>
      </c>
      <c r="R46" s="98" t="n">
        <v>0.000859287785719753</v>
      </c>
      <c r="S46" s="98" t="n">
        <v>0.000845478944263567</v>
      </c>
      <c r="T46" s="98" t="n">
        <v>0.0008318502948087</v>
      </c>
      <c r="U46" s="98" t="n">
        <v>0.000818402674863106</v>
      </c>
      <c r="V46" s="98" t="n">
        <v>0.00080513662886339</v>
      </c>
      <c r="W46" s="98" t="n">
        <v>0.000792052432657675</v>
      </c>
      <c r="X46" s="98" t="n">
        <v>0.000779150116273164</v>
      </c>
      <c r="Y46" s="98" t="n">
        <v>0.000766429485072773</v>
      </c>
      <c r="Z46" s="98" t="n">
        <v>0.000753890139405189</v>
      </c>
      <c r="AA46" s="98" t="n">
        <v>0.000741531492844838</v>
      </c>
      <c r="AB46" s="98" t="n">
        <v>0.000729352789112348</v>
      </c>
      <c r="AC46" s="98" t="n">
        <v>0.000717353117762554</v>
      </c>
      <c r="AD46" s="98" t="n">
        <v>0.000705531428722428</v>
      </c>
      <c r="AE46" s="98" t="n">
        <v>0.000693886545754863</v>
      </c>
      <c r="AF46" s="98" t="n">
        <v>0.000682417178920702</v>
      </c>
      <c r="AG46" s="98" t="n">
        <v>0.000671121936108299</v>
      </c>
      <c r="AH46" s="98" t="n">
        <v>0.000659999333692651</v>
      </c>
      <c r="AI46" s="98" t="n">
        <v>0.000649047806386083</v>
      </c>
      <c r="AJ46" s="98" t="n">
        <v>0.000638265716334407</v>
      </c>
      <c r="AK46" s="98" t="n">
        <v>0.000627651361513659</v>
      </c>
      <c r="AL46" s="98" t="n">
        <v>0.000617202983473786</v>
      </c>
      <c r="AM46" s="98" t="n">
        <v>0.000606918774478382</v>
      </c>
      <c r="AN46" s="98" t="n">
        <v>0.000596796884080764</v>
      </c>
      <c r="AO46" s="98" t="n">
        <v>0.000586835425178123</v>
      </c>
      <c r="AP46" s="98" t="n">
        <v>0.00057703247958063</v>
      </c>
      <c r="AQ46" s="98" t="n">
        <v>0.000567386103130674</v>
      </c>
      <c r="AR46" s="98" t="n">
        <v>0.000557894330404873</v>
      </c>
      <c r="AS46" s="98" t="n">
        <v>0.000548555179028076</v>
      </c>
      <c r="AT46" s="98" t="n">
        <v>0.000539366653630413</v>
      </c>
      <c r="AU46" s="98" t="n">
        <v>0.000530326749469845</v>
      </c>
      <c r="AV46" s="98" t="n">
        <v>0.000521433455748066</v>
      </c>
      <c r="AW46" s="98" t="n">
        <v>0.000512684758640858</v>
      </c>
      <c r="AX46" s="98" t="n">
        <v>0.00050407864406421</v>
      </c>
      <c r="AY46" s="98" t="n">
        <v>0.000495613100196524</v>
      </c>
      <c r="AZ46" s="98" t="n">
        <v>0.000487286119774666</v>
      </c>
      <c r="BA46" s="98" t="n">
        <v>0.000479095702180521</v>
      </c>
      <c r="BB46" s="98" t="n">
        <v>0.000471039855335032</v>
      </c>
      <c r="BC46" s="98" t="n">
        <v>0.000463116597413604</v>
      </c>
      <c r="BD46" s="98" t="n">
        <v>0.000455323958395759</v>
      </c>
      <c r="BE46" s="98" t="n">
        <v>0.000447659981463788</v>
      </c>
      <c r="BF46" s="98" t="n">
        <v>0.000440122724259084</v>
      </c>
      <c r="BG46" s="98" t="n">
        <v>0.000432710260010571</v>
      </c>
      <c r="BH46" s="98" t="n">
        <v>0.000425420678542121</v>
      </c>
      <c r="BI46" s="98" t="n">
        <v>0.000418252087170168</v>
      </c>
      <c r="BJ46" s="98" t="n">
        <v>0.000411202611499517</v>
      </c>
      <c r="BK46" s="98" t="n">
        <v>0.000404270396125783</v>
      </c>
      <c r="BL46" s="98" t="n">
        <v>0.000397453605251119</v>
      </c>
      <c r="BM46" s="98" t="n">
        <v>0.000390750423221231</v>
      </c>
      <c r="BN46" s="98" t="n">
        <v>0.000384159054989008</v>
      </c>
      <c r="BO46" s="98" t="n">
        <v>0.000377677726511205</v>
      </c>
      <c r="BP46" s="98" t="n">
        <v>0.000371304685083396</v>
      </c>
      <c r="BQ46" s="98" t="n">
        <v>0.000365038199619194</v>
      </c>
      <c r="BR46" s="98" t="n">
        <v>0.000358876560876631</v>
      </c>
      <c r="BS46" s="98" t="n">
        <v>0.000352818081637674</v>
      </c>
      <c r="BT46" s="98" t="n">
        <v>0.000346861096844009</v>
      </c>
      <c r="BU46" s="98" t="n">
        <v>0.000341003963693187</v>
      </c>
      <c r="BV46" s="98" t="n">
        <v>0.000335245061698353</v>
      </c>
      <c r="BW46" s="98" t="n">
        <v>0.000329582792714667</v>
      </c>
      <c r="BX46" s="98" t="n">
        <v>0.000324015580935977</v>
      </c>
      <c r="BY46" s="98" t="n">
        <v>0.000318541872863287</v>
      </c>
      <c r="BZ46" s="98" t="n">
        <v>0.000313160137248358</v>
      </c>
      <c r="CA46" s="98" t="n">
        <v>0.000307868865015104</v>
      </c>
      <c r="CB46" s="98" t="n">
        <v>0.000302666569159449</v>
      </c>
      <c r="CC46" s="98" t="n">
        <v>0.000297551784631533</v>
      </c>
      <c r="CD46" s="98" t="n">
        <v>0.000292523068200157</v>
      </c>
      <c r="CE46" s="98" t="n">
        <v>0.000287578998302895</v>
      </c>
      <c r="CF46" s="98" t="n">
        <v>0.000282718174881902</v>
      </c>
      <c r="CG46" s="98" t="n">
        <v>0.000277939219207823</v>
      </c>
      <c r="CH46" s="98" t="n">
        <v>0.000273240773693395</v>
      </c>
      <c r="CI46" s="98" t="n">
        <v>0.00026862150169582</v>
      </c>
      <c r="CJ46" s="98" t="n">
        <v>0.00026408008731249</v>
      </c>
      <c r="CK46" s="98" t="n">
        <v>0.000259615235167598</v>
      </c>
      <c r="CL46" s="98" t="n">
        <v>0.000255225670193426</v>
      </c>
      <c r="CM46" s="98" t="n">
        <v>0.000250910137404636</v>
      </c>
      <c r="CN46" s="98" t="n">
        <v>0.000246667401668343</v>
      </c>
      <c r="CO46" s="98" t="n">
        <v>0.000242496247470525</v>
      </c>
      <c r="CP46" s="98" t="n">
        <v>0.000238395478677322</v>
      </c>
      <c r="CQ46" s="98" t="n">
        <v>0.000234363918295122</v>
      </c>
      <c r="CR46" s="98" t="n">
        <v>0.000230400408227083</v>
      </c>
      <c r="CS46" s="98" t="n">
        <v>0.000226503809028111</v>
      </c>
      <c r="CT46" s="98" t="n">
        <v>0.000222672999659168</v>
      </c>
      <c r="CU46" s="98" t="n">
        <v>0.000218906877239133</v>
      </c>
      <c r="CV46" s="98" t="n">
        <v>0.000215204356798004</v>
      </c>
      <c r="CW46" s="98" t="n">
        <v>0.000211564371028095</v>
      </c>
      <c r="CX46" s="98" t="n">
        <v>0.000207985870036676</v>
      </c>
      <c r="CY46" s="98" t="n">
        <v>0.000204467821098509</v>
      </c>
      <c r="CZ46" s="98" t="n">
        <v>0.00020100920840882</v>
      </c>
      <c r="DA46" s="98" t="n">
        <v>0.000197609032838053</v>
      </c>
      <c r="DB46" s="98" t="n">
        <v>0.000194266311686731</v>
      </c>
      <c r="DC46" s="98" t="n">
        <v>0.000190980078442649</v>
      </c>
      <c r="DD46" s="98" t="n">
        <v>0.000187749382539071</v>
      </c>
      <c r="DE46" s="98" t="n">
        <v>0.000184573289114809</v>
      </c>
      <c r="DF46" s="98" t="n">
        <v>0.000181450878775968</v>
      </c>
      <c r="DG46" s="98" t="n">
        <v>0.000178381247360249</v>
      </c>
      <c r="DH46" s="98" t="n">
        <v>0.000175363505702353</v>
      </c>
      <c r="DI46" s="98" t="n">
        <v>0.000172396779402839</v>
      </c>
      <c r="DJ46" s="98" t="n">
        <v>0.000169480208598194</v>
      </c>
      <c r="DK46" s="98" t="n">
        <v>0.000166612947734346</v>
      </c>
      <c r="DL46" s="98" t="n">
        <v>0.000163794165341069</v>
      </c>
      <c r="DM46" s="98" t="n">
        <v>0.000161023043810826</v>
      </c>
      <c r="DN46" s="98" t="n">
        <v>0.000158298779178834</v>
      </c>
      <c r="DO46" s="98" t="n">
        <v>0.000155620580905902</v>
      </c>
      <c r="DP46" s="98" t="n">
        <v>0.000152987671664717</v>
      </c>
      <c r="DQ46" s="98" t="n">
        <v>0.000150399287127678</v>
      </c>
      <c r="DR46" s="98" t="n">
        <v>0.000147854675758397</v>
      </c>
      <c r="DS46" s="98" t="n">
        <v>0.000145353098605305</v>
      </c>
      <c r="DT46" s="98" t="n">
        <v>0.000142893829098267</v>
      </c>
      <c r="DU46" s="98" t="n">
        <v>0.000140476152847957</v>
      </c>
      <c r="DV46" s="98" t="n">
        <v>0.000138099367448019</v>
      </c>
      <c r="DW46" s="98" t="n">
        <v>0.000135762782279558</v>
      </c>
      <c r="DX46" s="98" t="n">
        <v>0.00013346571831907</v>
      </c>
      <c r="DY46" s="98" t="n">
        <v>0.000131207507948372</v>
      </c>
      <c r="DZ46" s="98" t="n">
        <v>0.000128987494768085</v>
      </c>
      <c r="EA46" s="98" t="n">
        <v>0.000126805033413002</v>
      </c>
      <c r="EB46" s="98" t="n">
        <v>0.000124659489370682</v>
      </c>
      <c r="EC46" s="98" t="n">
        <v>0.000122550238802921</v>
      </c>
      <c r="ED46" s="98" t="n">
        <v>0.000120476668369229</v>
      </c>
      <c r="EE46" s="98" t="n">
        <v>0.000118438175053304</v>
      </c>
      <c r="EF46" s="98" t="n">
        <v>0.000116434165992496</v>
      </c>
      <c r="EG46" s="98" t="n">
        <v>0.000114464058309394</v>
      </c>
      <c r="EH46" s="98" t="n">
        <v>0.000112527278946062</v>
      </c>
      <c r="EI46" s="98" t="n">
        <v>0.000110623264500953</v>
      </c>
      <c r="EJ46" s="98" t="n">
        <v>0.00010875146106859</v>
      </c>
      <c r="EK46" s="98" t="n">
        <v>0.00010691132408136</v>
      </c>
      <c r="EL46" s="98" t="n">
        <v>0.000105102318153971</v>
      </c>
      <c r="EM46" s="98" t="n">
        <v>0.000103323916930243</v>
      </c>
      <c r="EN46" s="98" t="n">
        <v>0.000101575602932447</v>
      </c>
      <c r="EO46" s="98" t="n">
        <v>9.98568674134281E-005</v>
      </c>
      <c r="EP46" s="98" t="n">
        <v>9.81672102099429E-005</v>
      </c>
      <c r="EQ46" s="98" t="n">
        <v>9.65061395997724E-005</v>
      </c>
      <c r="ER46" s="98" t="n">
        <v>9.48731721601703E-005</v>
      </c>
      <c r="ES46" s="98" t="n">
        <v>9.32678326288627E-005</v>
      </c>
      <c r="ET46" s="98" t="n">
        <v>9.16896537673795E-005</v>
      </c>
      <c r="EU46" s="98" t="n">
        <v>9.01381762262732E-005</v>
      </c>
      <c r="EV46" s="98" t="n">
        <v>8.86129484135578E-005</v>
      </c>
      <c r="EW46" s="98" t="n">
        <v>8.71135263633693E-005</v>
      </c>
      <c r="EX46" s="98" t="n">
        <v>8.56394736089561E-005</v>
      </c>
      <c r="EY46" s="98" t="n">
        <v>8.41903610562245E-005</v>
      </c>
      <c r="EZ46" s="98" t="n">
        <v>8.27657668598381E-005</v>
      </c>
      <c r="FA46" s="98" t="n">
        <v>8.13652763015371E-005</v>
      </c>
      <c r="FB46" s="98" t="n">
        <v>7.99884816701235E-005</v>
      </c>
      <c r="FC46" s="98" t="n">
        <v>7.86349821437771E-005</v>
      </c>
      <c r="FD46" s="98" t="n">
        <v>7.73043836740373E-005</v>
      </c>
      <c r="FE46" s="98" t="n">
        <v>7.59962988716723E-005</v>
      </c>
      <c r="FF46" s="98" t="n">
        <v>7.47103468948795E-005</v>
      </c>
      <c r="FG46" s="98" t="n">
        <v>7.34461533384856E-005</v>
      </c>
      <c r="FH46" s="98" t="n">
        <v>7.22033501260322E-005</v>
      </c>
      <c r="FI46" s="98" t="n">
        <v>7.0981575402973E-005</v>
      </c>
      <c r="FJ46" s="98" t="n">
        <v>6.97804734317575E-005</v>
      </c>
      <c r="FK46" s="98" t="n">
        <v>6.85996944885803E-005</v>
      </c>
      <c r="FL46" s="98" t="n">
        <v>6.74388947623505E-005</v>
      </c>
      <c r="FM46" s="98" t="n">
        <v>6.62977362546613E-005</v>
      </c>
      <c r="FN46" s="98" t="n">
        <v>6.51758866818675E-005</v>
      </c>
      <c r="FO46" s="98" t="n">
        <v>6.40730193786077E-005</v>
      </c>
      <c r="FP46" s="98" t="n">
        <v>6.2988813203213E-005</v>
      </c>
      <c r="FQ46" s="98" t="n">
        <v>6.19229524443377E-005</v>
      </c>
    </row>
    <row r="47" customFormat="false" ht="15" hidden="false" customHeight="true" outlineLevel="0" collapsed="false">
      <c r="A47" s="97" t="n">
        <v>45</v>
      </c>
      <c r="B47" s="98" t="n">
        <v>0.00119141953701973</v>
      </c>
      <c r="C47" s="98" t="n">
        <v>0.00117331588655367</v>
      </c>
      <c r="D47" s="98" t="n">
        <v>0.00115539393575292</v>
      </c>
      <c r="E47" s="98" t="n">
        <v>0.00113765913123753</v>
      </c>
      <c r="F47" s="98" t="n">
        <v>0.0011201162379072</v>
      </c>
      <c r="G47" s="98" t="n">
        <v>0.00110276938982579</v>
      </c>
      <c r="H47" s="98" t="n">
        <v>0.00108562213784424</v>
      </c>
      <c r="I47" s="98" t="n">
        <v>0.00106867749413642</v>
      </c>
      <c r="J47" s="98" t="n">
        <v>0.0010519379738102</v>
      </c>
      <c r="K47" s="98" t="n">
        <v>0.00103540563375881</v>
      </c>
      <c r="L47" s="98" t="n">
        <v>0.00101908210890545</v>
      </c>
      <c r="M47" s="98" t="n">
        <v>0.00100296864599536</v>
      </c>
      <c r="N47" s="98" t="n">
        <v>0.000987066135078152</v>
      </c>
      <c r="O47" s="98" t="n">
        <v>0.000971375138819508</v>
      </c>
      <c r="P47" s="98" t="n">
        <v>0.000955895919776073</v>
      </c>
      <c r="Q47" s="98" t="n">
        <v>0.000940628465758375</v>
      </c>
      <c r="R47" s="98" t="n">
        <v>0.000925572513403417</v>
      </c>
      <c r="S47" s="98" t="n">
        <v>0.000910727570069492</v>
      </c>
      <c r="T47" s="98" t="n">
        <v>0.000896092934163262</v>
      </c>
      <c r="U47" s="98" t="n">
        <v>0.000881667713998446</v>
      </c>
      <c r="V47" s="98" t="n">
        <v>0.0008674508452855</v>
      </c>
      <c r="W47" s="98" t="n">
        <v>0.000853441107341202</v>
      </c>
      <c r="X47" s="98" t="n">
        <v>0.00083963713810431</v>
      </c>
      <c r="Y47" s="98" t="n">
        <v>0.000826037448037886</v>
      </c>
      <c r="Z47" s="98" t="n">
        <v>0.000812640432994671</v>
      </c>
      <c r="AA47" s="98" t="n">
        <v>0.000799444386114345</v>
      </c>
      <c r="AB47" s="98" t="n">
        <v>0.000786447508822508</v>
      </c>
      <c r="AC47" s="98" t="n">
        <v>0.000773647920989995</v>
      </c>
      <c r="AD47" s="98" t="n">
        <v>0.000761043670314265</v>
      </c>
      <c r="AE47" s="98" t="n">
        <v>0.000748632740976141</v>
      </c>
      <c r="AF47" s="98" t="n">
        <v>0.000736413061621311</v>
      </c>
      <c r="AG47" s="98" t="n">
        <v>0.000724382512718336</v>
      </c>
      <c r="AH47" s="98" t="n">
        <v>0.000712538933333118</v>
      </c>
      <c r="AI47" s="98" t="n">
        <v>0.000700880127365133</v>
      </c>
      <c r="AJ47" s="98" t="n">
        <v>0.000689403869281846</v>
      </c>
      <c r="AK47" s="98" t="n">
        <v>0.000678107909388381</v>
      </c>
      <c r="AL47" s="98" t="n">
        <v>0.000666989978666543</v>
      </c>
      <c r="AM47" s="98" t="n">
        <v>0.000656047793213377</v>
      </c>
      <c r="AN47" s="98" t="n">
        <v>0.000645279058309689</v>
      </c>
      <c r="AO47" s="98" t="n">
        <v>0.000634681472144849</v>
      </c>
      <c r="AP47" s="98" t="n">
        <v>0.000624252729223729</v>
      </c>
      <c r="AQ47" s="98" t="n">
        <v>0.00061399052347888</v>
      </c>
      <c r="AR47" s="98" t="n">
        <v>0.000603892551110596</v>
      </c>
      <c r="AS47" s="98" t="n">
        <v>0.000593956513173288</v>
      </c>
      <c r="AT47" s="98" t="n">
        <v>0.000584180117930266</v>
      </c>
      <c r="AU47" s="98" t="n">
        <v>0.000574561082991032</v>
      </c>
      <c r="AV47" s="98" t="n">
        <v>0.000565097137249615</v>
      </c>
      <c r="AW47" s="98" t="n">
        <v>0.000555786022638616</v>
      </c>
      <c r="AX47" s="98" t="n">
        <v>0.000546625495711939</v>
      </c>
      <c r="AY47" s="98" t="n">
        <v>0.000537613329071429</v>
      </c>
      <c r="AZ47" s="98" t="n">
        <v>0.000528747312647071</v>
      </c>
      <c r="BA47" s="98" t="n">
        <v>0.000520025254843626</v>
      </c>
      <c r="BB47" s="98" t="n">
        <v>0.000511444983563036</v>
      </c>
      <c r="BC47" s="98" t="n">
        <v>0.0005030043471137</v>
      </c>
      <c r="BD47" s="98" t="n">
        <v>0.000494701215013937</v>
      </c>
      <c r="BE47" s="98" t="n">
        <v>0.000486533478698759</v>
      </c>
      <c r="BF47" s="98" t="n">
        <v>0.00047849905213726</v>
      </c>
      <c r="BG47" s="98" t="n">
        <v>0.00047059587236864</v>
      </c>
      <c r="BH47" s="98" t="n">
        <v>0.000462821899962496</v>
      </c>
      <c r="BI47" s="98" t="n">
        <v>0.000455175119409068</v>
      </c>
      <c r="BJ47" s="98" t="n">
        <v>0.000447653539447201</v>
      </c>
      <c r="BK47" s="98" t="n">
        <v>0.00044025519333224</v>
      </c>
      <c r="BL47" s="98" t="n">
        <v>0.000432978139051965</v>
      </c>
      <c r="BM47" s="98" t="n">
        <v>0.000425820459492132</v>
      </c>
      <c r="BN47" s="98" t="n">
        <v>0.000418780262557372</v>
      </c>
      <c r="BO47" s="98" t="n">
        <v>0.00041185568125135</v>
      </c>
      <c r="BP47" s="98" t="n">
        <v>0.000405044873719063</v>
      </c>
      <c r="BQ47" s="98" t="n">
        <v>0.000398346023254392</v>
      </c>
      <c r="BR47" s="98" t="n">
        <v>0.000391757338277343</v>
      </c>
      <c r="BS47" s="98" t="n">
        <v>0.00038527705228153</v>
      </c>
      <c r="BT47" s="98" t="n">
        <v>0.000378903423757238</v>
      </c>
      <c r="BU47" s="98" t="n">
        <v>0.000372634736089506</v>
      </c>
      <c r="BV47" s="98" t="n">
        <v>0.000366469297436001</v>
      </c>
      <c r="BW47" s="98" t="n">
        <v>0.000360405440585021</v>
      </c>
      <c r="BX47" s="98" t="n">
        <v>0.000354441522796622</v>
      </c>
      <c r="BY47" s="98" t="n">
        <v>0.000348575925627315</v>
      </c>
      <c r="BZ47" s="98" t="n">
        <v>0.000342807054741878</v>
      </c>
      <c r="CA47" s="98" t="n">
        <v>0.000337133339711304</v>
      </c>
      <c r="CB47" s="98" t="n">
        <v>0.000331553233800852</v>
      </c>
      <c r="CC47" s="98" t="n">
        <v>0.000326065213746674</v>
      </c>
      <c r="CD47" s="98" t="n">
        <v>0.00032066777952533</v>
      </c>
      <c r="CE47" s="98" t="n">
        <v>0.000315359454114206</v>
      </c>
      <c r="CF47" s="98" t="n">
        <v>0.000310138783245484</v>
      </c>
      <c r="CG47" s="98" t="n">
        <v>0.000305004335155013</v>
      </c>
      <c r="CH47" s="98" t="n">
        <v>0.000299954700325289</v>
      </c>
      <c r="CI47" s="98" t="n">
        <v>0.000294988491224224</v>
      </c>
      <c r="CJ47" s="98" t="n">
        <v>0.000290104342041353</v>
      </c>
      <c r="CK47" s="98" t="n">
        <v>0.000285300908419273</v>
      </c>
      <c r="CL47" s="98" t="n">
        <v>0.000280576867184745</v>
      </c>
      <c r="CM47" s="98" t="n">
        <v>0.000275930916076472</v>
      </c>
      <c r="CN47" s="98" t="n">
        <v>0.000271361773472423</v>
      </c>
      <c r="CO47" s="98" t="n">
        <v>0.000266868178116053</v>
      </c>
      <c r="CP47" s="98" t="n">
        <v>0.000262448888841749</v>
      </c>
      <c r="CQ47" s="98" t="n">
        <v>0.000258102684300487</v>
      </c>
      <c r="CR47" s="98" t="n">
        <v>0.000253828362686281</v>
      </c>
      <c r="CS47" s="98" t="n">
        <v>0.000249624741461618</v>
      </c>
      <c r="CT47" s="98" t="n">
        <v>0.000245490657085901</v>
      </c>
      <c r="CU47" s="98" t="n">
        <v>0.000241424964742998</v>
      </c>
      <c r="CV47" s="98" t="n">
        <v>0.000237426538071572</v>
      </c>
      <c r="CW47" s="98" t="n">
        <v>0.000233494268896184</v>
      </c>
      <c r="CX47" s="98" t="n">
        <v>0.00022962706696017</v>
      </c>
      <c r="CY47" s="98" t="n">
        <v>0.000225823859660967</v>
      </c>
      <c r="CZ47" s="98" t="n">
        <v>0.000222083591786992</v>
      </c>
      <c r="DA47" s="98" t="n">
        <v>0.000218405225256735</v>
      </c>
      <c r="DB47" s="98" t="n">
        <v>0.000214787738860522</v>
      </c>
      <c r="DC47" s="98" t="n">
        <v>0.000211230128004392</v>
      </c>
      <c r="DD47" s="98" t="n">
        <v>0.000207731404456624</v>
      </c>
      <c r="DE47" s="98" t="n">
        <v>0.000204290596097168</v>
      </c>
      <c r="DF47" s="98" t="n">
        <v>0.000200906746668617</v>
      </c>
      <c r="DG47" s="98" t="n">
        <v>0.000197578915531849</v>
      </c>
      <c r="DH47" s="98" t="n">
        <v>0.000194306177422443</v>
      </c>
      <c r="DI47" s="98" t="n">
        <v>0.000191087622211539</v>
      </c>
      <c r="DJ47" s="98" t="n">
        <v>0.000187922354668468</v>
      </c>
      <c r="DK47" s="98" t="n">
        <v>0.000184809494227278</v>
      </c>
      <c r="DL47" s="98" t="n">
        <v>0.000181748174755136</v>
      </c>
      <c r="DM47" s="98" t="n">
        <v>0.000178737544324514</v>
      </c>
      <c r="DN47" s="98" t="n">
        <v>0.000175776764988034</v>
      </c>
      <c r="DO47" s="98" t="n">
        <v>0.000172865012556533</v>
      </c>
      <c r="DP47" s="98" t="n">
        <v>0.000170001476379689</v>
      </c>
      <c r="DQ47" s="98" t="n">
        <v>0.000167185359129962</v>
      </c>
      <c r="DR47" s="98" t="n">
        <v>0.000164415876589552</v>
      </c>
      <c r="DS47" s="98" t="n">
        <v>0.000161692257440116</v>
      </c>
      <c r="DT47" s="98" t="n">
        <v>0.000159013743055603</v>
      </c>
      <c r="DU47" s="98" t="n">
        <v>0.000156379587298083</v>
      </c>
      <c r="DV47" s="98" t="n">
        <v>0.000153789056316467</v>
      </c>
      <c r="DW47" s="98" t="n">
        <v>0.000151241428348103</v>
      </c>
      <c r="DX47" s="98" t="n">
        <v>0.000148735993523386</v>
      </c>
      <c r="DY47" s="98" t="n">
        <v>0.000146272053673346</v>
      </c>
      <c r="DZ47" s="98" t="n">
        <v>0.0001438489221397</v>
      </c>
      <c r="EA47" s="98" t="n">
        <v>0.000141465923588102</v>
      </c>
      <c r="EB47" s="98" t="n">
        <v>0.000139122393824298</v>
      </c>
      <c r="EC47" s="98" t="n">
        <v>0.000136817679612711</v>
      </c>
      <c r="ED47" s="98" t="n">
        <v>0.000134551138498251</v>
      </c>
      <c r="EE47" s="98" t="n">
        <v>0.000132322138630125</v>
      </c>
      <c r="EF47" s="98" t="n">
        <v>0.000130130058589195</v>
      </c>
      <c r="EG47" s="98" t="n">
        <v>0.00012797428721778</v>
      </c>
      <c r="EH47" s="98" t="n">
        <v>0.000125854223451238</v>
      </c>
      <c r="EI47" s="98" t="n">
        <v>0.000123769276153984</v>
      </c>
      <c r="EJ47" s="98" t="n">
        <v>0.000121718863955733</v>
      </c>
      <c r="EK47" s="98" t="n">
        <v>0.000119702415092848</v>
      </c>
      <c r="EL47" s="98" t="n">
        <v>0.000117719367249802</v>
      </c>
      <c r="EM47" s="98" t="n">
        <v>0.000115769167404856</v>
      </c>
      <c r="EN47" s="98" t="n">
        <v>0.000113851271677623</v>
      </c>
      <c r="EO47" s="98" t="n">
        <v>0.000111965145178639</v>
      </c>
      <c r="EP47" s="98" t="n">
        <v>0.000110110261861696</v>
      </c>
      <c r="EQ47" s="98" t="n">
        <v>0.000108286104379185</v>
      </c>
      <c r="ER47" s="98" t="n">
        <v>0.00010649216393821</v>
      </c>
      <c r="ES47" s="98" t="n">
        <v>0.000104727940160476</v>
      </c>
      <c r="ET47" s="98" t="n">
        <v>0.000102992940943625</v>
      </c>
      <c r="EU47" s="98" t="n">
        <v>0.00010128668232523</v>
      </c>
      <c r="EV47" s="98" t="n">
        <v>9.96086883483516E-005</v>
      </c>
      <c r="EW47" s="98" t="n">
        <v>9.79584909301945E-005</v>
      </c>
      <c r="EX47" s="98" t="n">
        <v>9.63356297321028E-005</v>
      </c>
      <c r="EY47" s="98" t="n">
        <v>9.47396520319943E-005</v>
      </c>
      <c r="EZ47" s="98" t="n">
        <v>9.31701125985729E-005</v>
      </c>
      <c r="FA47" s="98" t="n">
        <v>9.16265735683153E-005</v>
      </c>
      <c r="FB47" s="98" t="n">
        <v>9.01086043234578E-005</v>
      </c>
      <c r="FC47" s="98" t="n">
        <v>8.86157813729804E-005</v>
      </c>
      <c r="FD47" s="98" t="n">
        <v>8.7147688234257E-005</v>
      </c>
      <c r="FE47" s="98" t="n">
        <v>8.57039153183692E-005</v>
      </c>
      <c r="FF47" s="98" t="n">
        <v>8.42840598153094E-005</v>
      </c>
      <c r="FG47" s="98" t="n">
        <v>8.28877255827365E-005</v>
      </c>
      <c r="FH47" s="98" t="n">
        <v>8.15145230357306E-005</v>
      </c>
      <c r="FI47" s="98" t="n">
        <v>8.01640690384353E-005</v>
      </c>
      <c r="FJ47" s="98" t="n">
        <v>7.88359867973654E-005</v>
      </c>
      <c r="FK47" s="98" t="n">
        <v>7.75299057570456E-005</v>
      </c>
      <c r="FL47" s="98" t="n">
        <v>7.6245461496316E-005</v>
      </c>
      <c r="FM47" s="98" t="n">
        <v>7.49822956276347E-005</v>
      </c>
      <c r="FN47" s="98" t="n">
        <v>7.37400556969359E-005</v>
      </c>
      <c r="FO47" s="98" t="n">
        <v>7.25183950858188E-005</v>
      </c>
      <c r="FP47" s="98" t="n">
        <v>7.13169729146257E-005</v>
      </c>
      <c r="FQ47" s="98" t="n">
        <v>7.01354539481836E-005</v>
      </c>
    </row>
    <row r="48" customFormat="false" ht="15" hidden="false" customHeight="true" outlineLevel="0" collapsed="false">
      <c r="A48" s="97" t="n">
        <v>46</v>
      </c>
      <c r="B48" s="98" t="n">
        <v>0.00141045054635658</v>
      </c>
      <c r="C48" s="98" t="n">
        <v>0.00139087617816247</v>
      </c>
      <c r="D48" s="98" t="n">
        <v>0.00137137419253941</v>
      </c>
      <c r="E48" s="98" t="n">
        <v>0.00135196063117937</v>
      </c>
      <c r="F48" s="98" t="n">
        <v>0.00133265012790385</v>
      </c>
      <c r="G48" s="98" t="n">
        <v>0.00131345600097788</v>
      </c>
      <c r="H48" s="98" t="n">
        <v>0.00129439034064305</v>
      </c>
      <c r="I48" s="98" t="n">
        <v>0.00127546409196799</v>
      </c>
      <c r="J48" s="98" t="n">
        <v>0.0012566871331422</v>
      </c>
      <c r="K48" s="98" t="n">
        <v>0.0012380683493507</v>
      </c>
      <c r="L48" s="98" t="n">
        <v>0.00121961570238383</v>
      </c>
      <c r="M48" s="98" t="n">
        <v>0.00120133629614405</v>
      </c>
      <c r="N48" s="98" t="n">
        <v>0.00118323643821783</v>
      </c>
      <c r="O48" s="98" t="n">
        <v>0.00116532169768413</v>
      </c>
      <c r="P48" s="98" t="n">
        <v>0.0011475969593342</v>
      </c>
      <c r="Q48" s="98" t="n">
        <v>0.00113006647447556</v>
      </c>
      <c r="R48" s="98" t="n">
        <v>0.00111273390849087</v>
      </c>
      <c r="S48" s="98" t="n">
        <v>0.00109560238532303</v>
      </c>
      <c r="T48" s="98" t="n">
        <v>0.00107867452904864</v>
      </c>
      <c r="U48" s="98" t="n">
        <v>0.00106195250270236</v>
      </c>
      <c r="V48" s="98" t="n">
        <v>0.00104543804450774</v>
      </c>
      <c r="W48" s="98" t="n">
        <v>0.00102913250166203</v>
      </c>
      <c r="X48" s="98" t="n">
        <v>0.00101303686182219</v>
      </c>
      <c r="Y48" s="98" t="n">
        <v>0.000997151782427985</v>
      </c>
      <c r="Z48" s="98" t="n">
        <v>0.000981477617993831</v>
      </c>
      <c r="AA48" s="98" t="n">
        <v>0.000966014445497043</v>
      </c>
      <c r="AB48" s="98" t="n">
        <v>0.00095076208797884</v>
      </c>
      <c r="AC48" s="98" t="n">
        <v>0.000935720136475249</v>
      </c>
      <c r="AD48" s="98" t="n">
        <v>0.000920887970381257</v>
      </c>
      <c r="AE48" s="98" t="n">
        <v>0.000906264776353249</v>
      </c>
      <c r="AF48" s="98" t="n">
        <v>0.000891849565843206</v>
      </c>
      <c r="AG48" s="98" t="n">
        <v>0.000877641191356471</v>
      </c>
      <c r="AH48" s="98" t="n">
        <v>0.000863638361517927</v>
      </c>
      <c r="AI48" s="98" t="n">
        <v>0.000849839655026274</v>
      </c>
      <c r="AJ48" s="98" t="n">
        <v>0.000836243533572034</v>
      </c>
      <c r="AK48" s="98" t="n">
        <v>0.000822848353789984</v>
      </c>
      <c r="AL48" s="98" t="n">
        <v>0.000809652378312431</v>
      </c>
      <c r="AM48" s="98" t="n">
        <v>0.000796653785985257</v>
      </c>
      <c r="AN48" s="98" t="n">
        <v>0.000783850681304155</v>
      </c>
      <c r="AO48" s="98" t="n">
        <v>0.000771241103127429</v>
      </c>
      <c r="AP48" s="98" t="n">
        <v>0.00075882303271424</v>
      </c>
      <c r="AQ48" s="98" t="n">
        <v>0.000746594401136669</v>
      </c>
      <c r="AR48" s="98" t="n">
        <v>0.000734553096110369</v>
      </c>
      <c r="AS48" s="98" t="n">
        <v>0.000722696968284309</v>
      </c>
      <c r="AT48" s="98" t="n">
        <v>0.000711023837029923</v>
      </c>
      <c r="AU48" s="98" t="n">
        <v>0.000699531495763073</v>
      </c>
      <c r="AV48" s="98" t="n">
        <v>0.000688217716835249</v>
      </c>
      <c r="AW48" s="98" t="n">
        <v>0.000677080256023754</v>
      </c>
      <c r="AX48" s="98" t="n">
        <v>0.00066611685665019</v>
      </c>
      <c r="AY48" s="98" t="n">
        <v>0.000655325253354655</v>
      </c>
      <c r="AZ48" s="98" t="n">
        <v>0.000644703175550432</v>
      </c>
      <c r="BA48" s="98" t="n">
        <v>0.00063424835058401</v>
      </c>
      <c r="BB48" s="98" t="n">
        <v>0.000623958506620226</v>
      </c>
      <c r="BC48" s="98" t="n">
        <v>0.000613831375274487</v>
      </c>
      <c r="BD48" s="98" t="n">
        <v>0.000603864694010747</v>
      </c>
      <c r="BE48" s="98" t="n">
        <v>0.000594056208321092</v>
      </c>
      <c r="BF48" s="98" t="n">
        <v>0.000584403673706713</v>
      </c>
      <c r="BG48" s="98" t="n">
        <v>0.000574904857471137</v>
      </c>
      <c r="BH48" s="98" t="n">
        <v>0.000565557540343264</v>
      </c>
      <c r="BI48" s="98" t="n">
        <v>0.000556359517941307</v>
      </c>
      <c r="BJ48" s="98" t="n">
        <v>0.000547308602090846</v>
      </c>
      <c r="BK48" s="98" t="n">
        <v>0.000538402622006884</v>
      </c>
      <c r="BL48" s="98" t="n">
        <v>0.000529639425352002</v>
      </c>
      <c r="BM48" s="98" t="n">
        <v>0.000521016879179048</v>
      </c>
      <c r="BN48" s="98" t="n">
        <v>0.000512532870767468</v>
      </c>
      <c r="BO48" s="98" t="n">
        <v>0.000504185308362715</v>
      </c>
      <c r="BP48" s="98" t="n">
        <v>0.000495972121824173</v>
      </c>
      <c r="BQ48" s="98" t="n">
        <v>0.000487891263191376</v>
      </c>
      <c r="BR48" s="98" t="n">
        <v>0.000479940707173276</v>
      </c>
      <c r="BS48" s="98" t="n">
        <v>0.000472118451567583</v>
      </c>
      <c r="BT48" s="98" t="n">
        <v>0.000464422517614915</v>
      </c>
      <c r="BU48" s="98" t="n">
        <v>0.000456850950294463</v>
      </c>
      <c r="BV48" s="98" t="n">
        <v>0.000449401818564899</v>
      </c>
      <c r="BW48" s="98" t="n">
        <v>0.000442073215555006</v>
      </c>
      <c r="BX48" s="98" t="n">
        <v>0.000434863258709339</v>
      </c>
      <c r="BY48" s="98" t="n">
        <v>0.000427770089891144</v>
      </c>
      <c r="BZ48" s="98" t="n">
        <v>0.000420791875447635</v>
      </c>
      <c r="CA48" s="98" t="n">
        <v>0.000413926806239529</v>
      </c>
      <c r="CB48" s="98" t="n">
        <v>0.000407173097639824</v>
      </c>
      <c r="CC48" s="98" t="n">
        <v>0.000400528989501825</v>
      </c>
      <c r="CD48" s="98" t="n">
        <v>0.000393992746101968</v>
      </c>
      <c r="CE48" s="98" t="n">
        <v>0.000387562656057661</v>
      </c>
      <c r="CF48" s="98" t="n">
        <v>0.000381237032223925</v>
      </c>
      <c r="CG48" s="98" t="n">
        <v>0.000375014211569713</v>
      </c>
      <c r="CH48" s="98" t="n">
        <v>0.00036889255503636</v>
      </c>
      <c r="CI48" s="98" t="n">
        <v>0.000362870447379926</v>
      </c>
      <c r="CJ48" s="98" t="n">
        <v>0.000356946296998784</v>
      </c>
      <c r="CK48" s="98" t="n">
        <v>0.000351118535748984</v>
      </c>
      <c r="CL48" s="98" t="n">
        <v>0.000345385618746308</v>
      </c>
      <c r="CM48" s="98" t="n">
        <v>0.000339746024159426</v>
      </c>
      <c r="CN48" s="98" t="n">
        <v>0.00033419825299319</v>
      </c>
      <c r="CO48" s="98" t="n">
        <v>0.000328740828863694</v>
      </c>
      <c r="CP48" s="98" t="n">
        <v>0.000323372297766023</v>
      </c>
      <c r="CQ48" s="98" t="n">
        <v>0.000318091227836104</v>
      </c>
      <c r="CR48" s="98" t="n">
        <v>0.000312896209107016</v>
      </c>
      <c r="CS48" s="98" t="n">
        <v>0.000307785853260634</v>
      </c>
      <c r="CT48" s="98" t="n">
        <v>0.000302758793374935</v>
      </c>
      <c r="CU48" s="98" t="n">
        <v>0.000297813683668657</v>
      </c>
      <c r="CV48" s="98" t="n">
        <v>0.00029294919924272</v>
      </c>
      <c r="CW48" s="98" t="n">
        <v>0.000288164035820104</v>
      </c>
      <c r="CX48" s="98" t="n">
        <v>0.000283456909482949</v>
      </c>
      <c r="CY48" s="98" t="n">
        <v>0.000278826556410206</v>
      </c>
      <c r="CZ48" s="98" t="n">
        <v>0.000274271732612519</v>
      </c>
      <c r="DA48" s="98" t="n">
        <v>0.000269791213668436</v>
      </c>
      <c r="DB48" s="98" t="n">
        <v>0.000265383794459506</v>
      </c>
      <c r="DC48" s="98" t="n">
        <v>0.000261048288906385</v>
      </c>
      <c r="DD48" s="98" t="n">
        <v>0.000256783529704596</v>
      </c>
      <c r="DE48" s="98" t="n">
        <v>0.000252588368062301</v>
      </c>
      <c r="DF48" s="98" t="n">
        <v>0.000248461673438172</v>
      </c>
      <c r="DG48" s="98" t="n">
        <v>0.000244402333281157</v>
      </c>
      <c r="DH48" s="98" t="n">
        <v>0.000240409252771245</v>
      </c>
      <c r="DI48" s="98" t="n">
        <v>0.000236481354562668</v>
      </c>
      <c r="DJ48" s="98" t="n">
        <v>0.000232617578527994</v>
      </c>
      <c r="DK48" s="98" t="n">
        <v>0.000228816881505001</v>
      </c>
      <c r="DL48" s="98" t="n">
        <v>0.000225078237045207</v>
      </c>
      <c r="DM48" s="98" t="n">
        <v>0.000221400635164737</v>
      </c>
      <c r="DN48" s="98" t="n">
        <v>0.0002177830820973</v>
      </c>
      <c r="DO48" s="98" t="n">
        <v>0.000214224600050272</v>
      </c>
      <c r="DP48" s="98" t="n">
        <v>0.000210724226962444</v>
      </c>
      <c r="DQ48" s="98" t="n">
        <v>0.000207281016264882</v>
      </c>
      <c r="DR48" s="98" t="n">
        <v>0.000203894036644003</v>
      </c>
      <c r="DS48" s="98" t="n">
        <v>0.000200562371807656</v>
      </c>
      <c r="DT48" s="98" t="n">
        <v>0.000197285120253854</v>
      </c>
      <c r="DU48" s="98" t="n">
        <v>0.000194061395042078</v>
      </c>
      <c r="DV48" s="98" t="n">
        <v>0.000190890323567672</v>
      </c>
      <c r="DW48" s="98" t="n">
        <v>0.00018777104733847</v>
      </c>
      <c r="DX48" s="98" t="n">
        <v>0.000184702721755192</v>
      </c>
      <c r="DY48" s="98" t="n">
        <v>0.000181684515893843</v>
      </c>
      <c r="DZ48" s="98" t="n">
        <v>0.000178715612290992</v>
      </c>
      <c r="EA48" s="98" t="n">
        <v>0.000175795206732721</v>
      </c>
      <c r="EB48" s="98" t="n">
        <v>0.000172922508045459</v>
      </c>
      <c r="EC48" s="98" t="n">
        <v>0.000170096737890257</v>
      </c>
      <c r="ED48" s="98" t="n">
        <v>0.000167317130559397</v>
      </c>
      <c r="EE48" s="98" t="n">
        <v>0.000164582932776769</v>
      </c>
      <c r="EF48" s="98" t="n">
        <v>0.000161893403499924</v>
      </c>
      <c r="EG48" s="98" t="n">
        <v>0.000159247813726005</v>
      </c>
      <c r="EH48" s="98" t="n">
        <v>0.00015664544629912</v>
      </c>
      <c r="EI48" s="98" t="n">
        <v>0.000154085595722497</v>
      </c>
      <c r="EJ48" s="98" t="n">
        <v>0.000151567567971189</v>
      </c>
      <c r="EK48" s="98" t="n">
        <v>0.000149090680308994</v>
      </c>
      <c r="EL48" s="98" t="n">
        <v>0.000146654261107937</v>
      </c>
      <c r="EM48" s="98" t="n">
        <v>0.000144257649669632</v>
      </c>
      <c r="EN48" s="98" t="n">
        <v>0.000141900196050204</v>
      </c>
      <c r="EO48" s="98" t="n">
        <v>0.000139581260887201</v>
      </c>
      <c r="EP48" s="98" t="n">
        <v>0.00013730021522973</v>
      </c>
      <c r="EQ48" s="98" t="n">
        <v>0.000135056440370596</v>
      </c>
      <c r="ER48" s="98" t="n">
        <v>0.00013284932768165</v>
      </c>
      <c r="ES48" s="98" t="n">
        <v>0.000130678278450813</v>
      </c>
      <c r="ET48" s="98" t="n">
        <v>0.000128542703721979</v>
      </c>
      <c r="EU48" s="98" t="n">
        <v>0.000126442024138362</v>
      </c>
      <c r="EV48" s="98" t="n">
        <v>0.000124375669786292</v>
      </c>
      <c r="EW48" s="98" t="n">
        <v>0.000122343080043219</v>
      </c>
      <c r="EX48" s="98" t="n">
        <v>0.000120343703427284</v>
      </c>
      <c r="EY48" s="98" t="n">
        <v>0.000118376997449099</v>
      </c>
      <c r="EZ48" s="98" t="n">
        <v>0.000116442428466534</v>
      </c>
      <c r="FA48" s="98" t="n">
        <v>0.000114539471540942</v>
      </c>
      <c r="FB48" s="98" t="n">
        <v>0.00011266761029638</v>
      </c>
      <c r="FC48" s="98" t="n">
        <v>0.000110826336780501</v>
      </c>
      <c r="FD48" s="98" t="n">
        <v>0.000109015151327996</v>
      </c>
      <c r="FE48" s="98" t="n">
        <v>0.000107233562426368</v>
      </c>
      <c r="FF48" s="98" t="n">
        <v>0.000105481086582815</v>
      </c>
      <c r="FG48" s="98" t="n">
        <v>0.000103757248194891</v>
      </c>
      <c r="FH48" s="98" t="n">
        <v>0.000102061579421497</v>
      </c>
      <c r="FI48" s="98" t="n">
        <v>0.000100393620057204</v>
      </c>
      <c r="FJ48" s="98" t="n">
        <v>9.87529174081292E-005</v>
      </c>
      <c r="FK48" s="98" t="n">
        <v>9.71390261693683E-005</v>
      </c>
      <c r="FL48" s="98" t="n">
        <v>9.55515083053138E-005</v>
      </c>
      <c r="FM48" s="98" t="n">
        <v>9.39899329310823E-005</v>
      </c>
      <c r="FN48" s="98" t="n">
        <v>9.24538761961635E-005</v>
      </c>
      <c r="FO48" s="98" t="n">
        <v>9.09429211700674E-005</v>
      </c>
      <c r="FP48" s="98" t="n">
        <v>8.94566577294143E-005</v>
      </c>
      <c r="FQ48" s="98" t="n">
        <v>8.79946824472455E-005</v>
      </c>
    </row>
    <row r="49" customFormat="false" ht="15" hidden="false" customHeight="true" outlineLevel="0" collapsed="false">
      <c r="A49" s="97" t="n">
        <v>47</v>
      </c>
      <c r="B49" s="98" t="n">
        <v>0.00154567669024197</v>
      </c>
      <c r="C49" s="98" t="n">
        <v>0.00152415401059469</v>
      </c>
      <c r="D49" s="98" t="n">
        <v>0.00150271386165657</v>
      </c>
      <c r="E49" s="98" t="n">
        <v>0.00148137368813561</v>
      </c>
      <c r="F49" s="98" t="n">
        <v>0.00146014939751704</v>
      </c>
      <c r="G49" s="98" t="n">
        <v>0.00143905546109369</v>
      </c>
      <c r="H49" s="98" t="n">
        <v>0.00141810500973982</v>
      </c>
      <c r="I49" s="98" t="n">
        <v>0.00139730992454323</v>
      </c>
      <c r="J49" s="98" t="n">
        <v>0.00137668092243359</v>
      </c>
      <c r="K49" s="98" t="n">
        <v>0.00135622763696219</v>
      </c>
      <c r="L49" s="98" t="n">
        <v>0.0013359586944055</v>
      </c>
      <c r="M49" s="98" t="n">
        <v>0.00131588178536934</v>
      </c>
      <c r="N49" s="98" t="n">
        <v>0.00129600373208094</v>
      </c>
      <c r="O49" s="98" t="n">
        <v>0.00127633055155962</v>
      </c>
      <c r="P49" s="98" t="n">
        <v>0.0012568675148551</v>
      </c>
      <c r="Q49" s="98" t="n">
        <v>0.0012376192025475</v>
      </c>
      <c r="R49" s="98" t="n">
        <v>0.00121858955669507</v>
      </c>
      <c r="S49" s="98" t="n">
        <v>0.00119978192941694</v>
      </c>
      <c r="T49" s="98" t="n">
        <v>0.00118119912829151</v>
      </c>
      <c r="U49" s="98" t="n">
        <v>0.00116284345874795</v>
      </c>
      <c r="V49" s="98" t="n">
        <v>0.00114471676361883</v>
      </c>
      <c r="W49" s="98" t="n">
        <v>0.00112682046002155</v>
      </c>
      <c r="X49" s="98" t="n">
        <v>0.00110915557372338</v>
      </c>
      <c r="Y49" s="98" t="n">
        <v>0.00109172277114356</v>
      </c>
      <c r="Z49" s="98" t="n">
        <v>0.00107452238913552</v>
      </c>
      <c r="AA49" s="98" t="n">
        <v>0.00105755446268774</v>
      </c>
      <c r="AB49" s="98" t="n">
        <v>0.0010408187506733</v>
      </c>
      <c r="AC49" s="98" t="n">
        <v>0.00102431475977227</v>
      </c>
      <c r="AD49" s="98" t="n">
        <v>0.00100804176668523</v>
      </c>
      <c r="AE49" s="98" t="n">
        <v>0.000991998838748676</v>
      </c>
      <c r="AF49" s="98" t="n">
        <v>0.000976184853056172</v>
      </c>
      <c r="AG49" s="98" t="n">
        <v>0.000960598514185729</v>
      </c>
      <c r="AH49" s="98" t="n">
        <v>0.000945238370626211</v>
      </c>
      <c r="AI49" s="98" t="n">
        <v>0.000930102829988955</v>
      </c>
      <c r="AJ49" s="98" t="n">
        <v>0.000915190173089497</v>
      </c>
      <c r="AK49" s="98" t="n">
        <v>0.000900498566973607</v>
      </c>
      <c r="AL49" s="98" t="n">
        <v>0.000886026076962754</v>
      </c>
      <c r="AM49" s="98" t="n">
        <v>0.000871770677785433</v>
      </c>
      <c r="AN49" s="98" t="n">
        <v>0.000857730263858048</v>
      </c>
      <c r="AO49" s="98" t="n">
        <v>0.00084390265877532</v>
      </c>
      <c r="AP49" s="98" t="n">
        <v>0.000830285624065286</v>
      </c>
      <c r="AQ49" s="98" t="n">
        <v>0.000816876867261285</v>
      </c>
      <c r="AR49" s="98" t="n">
        <v>0.000803674049338787</v>
      </c>
      <c r="AS49" s="98" t="n">
        <v>0.000790674791563362</v>
      </c>
      <c r="AT49" s="98" t="n">
        <v>0.000777876681790746</v>
      </c>
      <c r="AU49" s="98" t="n">
        <v>0.000765277280259769</v>
      </c>
      <c r="AV49" s="98" t="n">
        <v>0.000752874124912983</v>
      </c>
      <c r="AW49" s="98" t="n">
        <v>0.000740664736281982</v>
      </c>
      <c r="AX49" s="98" t="n">
        <v>0.000728646621965923</v>
      </c>
      <c r="AY49" s="98" t="n">
        <v>0.000716817280735249</v>
      </c>
      <c r="AZ49" s="98" t="n">
        <v>0.000705174206288017</v>
      </c>
      <c r="BA49" s="98" t="n">
        <v>0.000693714890682484</v>
      </c>
      <c r="BB49" s="98" t="n">
        <v>0.000682436827472599</v>
      </c>
      <c r="BC49" s="98" t="n">
        <v>0.000671337514566828</v>
      </c>
      <c r="BD49" s="98" t="n">
        <v>0.000660414456830627</v>
      </c>
      <c r="BE49" s="98" t="n">
        <v>0.000649665168453328</v>
      </c>
      <c r="BF49" s="98" t="n">
        <v>0.000639087175095643</v>
      </c>
      <c r="BG49" s="98" t="n">
        <v>0.000628678015835216</v>
      </c>
      <c r="BH49" s="98" t="n">
        <v>0.000618435244925442</v>
      </c>
      <c r="BI49" s="98" t="n">
        <v>0.000608356433380863</v>
      </c>
      <c r="BJ49" s="98" t="n">
        <v>0.000598439170403919</v>
      </c>
      <c r="BK49" s="98" t="n">
        <v>0.000588681064664365</v>
      </c>
      <c r="BL49" s="98" t="n">
        <v>0.000579079745441913</v>
      </c>
      <c r="BM49" s="98" t="n">
        <v>0.000569632863645309</v>
      </c>
      <c r="BN49" s="98" t="n">
        <v>0.000560338092713941</v>
      </c>
      <c r="BO49" s="98" t="n">
        <v>0.000551193129414318</v>
      </c>
      <c r="BP49" s="98" t="n">
        <v>0.000542195694538172</v>
      </c>
      <c r="BQ49" s="98" t="n">
        <v>0.000533343533509756</v>
      </c>
      <c r="BR49" s="98" t="n">
        <v>0.000524634416910863</v>
      </c>
      <c r="BS49" s="98" t="n">
        <v>0.000516066140928584</v>
      </c>
      <c r="BT49" s="98" t="n">
        <v>0.000507636527733779</v>
      </c>
      <c r="BU49" s="98" t="n">
        <v>0.000499343425794385</v>
      </c>
      <c r="BV49" s="98" t="n">
        <v>0.000491184710129433</v>
      </c>
      <c r="BW49" s="98" t="n">
        <v>0.000483158282509888</v>
      </c>
      <c r="BX49" s="98" t="n">
        <v>0.000475262071607974</v>
      </c>
      <c r="BY49" s="98" t="n">
        <v>0.000467494033103089</v>
      </c>
      <c r="BZ49" s="98" t="n">
        <v>0.000459852149744089</v>
      </c>
      <c r="CA49" s="98" t="n">
        <v>0.000452334431374935</v>
      </c>
      <c r="CB49" s="98" t="n">
        <v>0.000444938914924919</v>
      </c>
      <c r="CC49" s="98" t="n">
        <v>0.000437663664367705</v>
      </c>
      <c r="CD49" s="98" t="n">
        <v>0.000430506770651373</v>
      </c>
      <c r="CE49" s="98" t="n">
        <v>0.000423466351601731</v>
      </c>
      <c r="CF49" s="98" t="n">
        <v>0.000416540551803291</v>
      </c>
      <c r="CG49" s="98" t="n">
        <v>0.000409727542457494</v>
      </c>
      <c r="CH49" s="98" t="n">
        <v>0.000403025521221623</v>
      </c>
      <c r="CI49" s="98" t="n">
        <v>0.000396432712031269</v>
      </c>
      <c r="CJ49" s="98" t="n">
        <v>0.000389947364905496</v>
      </c>
      <c r="CK49" s="98" t="n">
        <v>0.000383567755739334</v>
      </c>
      <c r="CL49" s="98" t="n">
        <v>0.00037729218608229</v>
      </c>
      <c r="CM49" s="98" t="n">
        <v>0.000371118982907093</v>
      </c>
      <c r="CN49" s="98" t="n">
        <v>0.000365046498366883</v>
      </c>
      <c r="CO49" s="98" t="n">
        <v>0.000359073109545305</v>
      </c>
      <c r="CP49" s="98" t="n">
        <v>0.000353197218196821</v>
      </c>
      <c r="CQ49" s="98" t="n">
        <v>0.000347417250482485</v>
      </c>
      <c r="CR49" s="98" t="n">
        <v>0.000341731656698485</v>
      </c>
      <c r="CS49" s="98" t="n">
        <v>0.000336138910999817</v>
      </c>
      <c r="CT49" s="98" t="n">
        <v>0.000330637511120391</v>
      </c>
      <c r="CU49" s="98" t="n">
        <v>0.000325225978089372</v>
      </c>
      <c r="CV49" s="98" t="n">
        <v>0.000319902855944187</v>
      </c>
      <c r="CW49" s="98" t="n">
        <v>0.00031466671144198</v>
      </c>
      <c r="CX49" s="98" t="n">
        <v>0.000309516133769061</v>
      </c>
      <c r="CY49" s="98" t="n">
        <v>0.000304449734249035</v>
      </c>
      <c r="CZ49" s="98" t="n">
        <v>0.000299466146050587</v>
      </c>
      <c r="DA49" s="98" t="n">
        <v>0.000294564023894384</v>
      </c>
      <c r="DB49" s="98" t="n">
        <v>0.00028974204376031</v>
      </c>
      <c r="DC49" s="98" t="n">
        <v>0.000284998902595368</v>
      </c>
      <c r="DD49" s="98" t="n">
        <v>0.000280333318022019</v>
      </c>
      <c r="DE49" s="98" t="n">
        <v>0.000275744028047198</v>
      </c>
      <c r="DF49" s="98" t="n">
        <v>0.000271229790773098</v>
      </c>
      <c r="DG49" s="98" t="n">
        <v>0.000266789384109623</v>
      </c>
      <c r="DH49" s="98" t="n">
        <v>0.000262421605487839</v>
      </c>
      <c r="DI49" s="98" t="n">
        <v>0.000258125271575538</v>
      </c>
      <c r="DJ49" s="98" t="n">
        <v>0.00025389921799579</v>
      </c>
      <c r="DK49" s="98" t="n">
        <v>0.000249742299045952</v>
      </c>
      <c r="DL49" s="98" t="n">
        <v>0.000245653387420997</v>
      </c>
      <c r="DM49" s="98" t="n">
        <v>0.000241631373937845</v>
      </c>
      <c r="DN49" s="98" t="n">
        <v>0.000237675167263252</v>
      </c>
      <c r="DO49" s="98" t="n">
        <v>0.000233783693643574</v>
      </c>
      <c r="DP49" s="98" t="n">
        <v>0.000229955896638101</v>
      </c>
      <c r="DQ49" s="98" t="n">
        <v>0.000226190736854814</v>
      </c>
      <c r="DR49" s="98" t="n">
        <v>0.000222487191688936</v>
      </c>
      <c r="DS49" s="98" t="n">
        <v>0.00021884425506491</v>
      </c>
      <c r="DT49" s="98" t="n">
        <v>0.000215260937181272</v>
      </c>
      <c r="DU49" s="98" t="n">
        <v>0.000211736264257967</v>
      </c>
      <c r="DV49" s="98" t="n">
        <v>0.000208269278287765</v>
      </c>
      <c r="DW49" s="98" t="n">
        <v>0.000204859036790239</v>
      </c>
      <c r="DX49" s="98" t="n">
        <v>0.000201504612568515</v>
      </c>
      <c r="DY49" s="98" t="n">
        <v>0.000198205093470016</v>
      </c>
      <c r="DZ49" s="98" t="n">
        <v>0.000194959582149878</v>
      </c>
      <c r="EA49" s="98" t="n">
        <v>0.000191767195837578</v>
      </c>
      <c r="EB49" s="98" t="n">
        <v>0.00018862706610645</v>
      </c>
      <c r="EC49" s="98" t="n">
        <v>0.000185538338646984</v>
      </c>
      <c r="ED49" s="98" t="n">
        <v>0.000182500173042999</v>
      </c>
      <c r="EE49" s="98" t="n">
        <v>0.000179511742550598</v>
      </c>
      <c r="EF49" s="98" t="n">
        <v>0.000176572233880901</v>
      </c>
      <c r="EG49" s="98" t="n">
        <v>0.000173680846984992</v>
      </c>
      <c r="EH49" s="98" t="n">
        <v>0.000170836794843421</v>
      </c>
      <c r="EI49" s="98" t="n">
        <v>0.000168039303256928</v>
      </c>
      <c r="EJ49" s="98" t="n">
        <v>0.000165287610641718</v>
      </c>
      <c r="EK49" s="98" t="n">
        <v>0.000162580967827064</v>
      </c>
      <c r="EL49" s="98" t="n">
        <v>0.000159918637856138</v>
      </c>
      <c r="EM49" s="98" t="n">
        <v>0.000157299895789609</v>
      </c>
      <c r="EN49" s="98" t="n">
        <v>0.000154724028512465</v>
      </c>
      <c r="EO49" s="98" t="n">
        <v>0.000152190334543501</v>
      </c>
      <c r="EP49" s="98" t="n">
        <v>0.000149698123847908</v>
      </c>
      <c r="EQ49" s="98" t="n">
        <v>0.000147246717652427</v>
      </c>
      <c r="ER49" s="98" t="n">
        <v>0.000144835448263603</v>
      </c>
      <c r="ES49" s="98" t="n">
        <v>0.000142463658889147</v>
      </c>
      <c r="ET49" s="98" t="n">
        <v>0.000140130703460972</v>
      </c>
      <c r="EU49" s="98" t="n">
        <v>0.000137835946462106</v>
      </c>
      <c r="EV49" s="98" t="n">
        <v>0.000135578762755717</v>
      </c>
      <c r="EW49" s="98" t="n">
        <v>0.000133358537417139</v>
      </c>
      <c r="EX49" s="98" t="n">
        <v>0.000131174665568001</v>
      </c>
      <c r="EY49" s="98" t="n">
        <v>0.000129026552213141</v>
      </c>
      <c r="EZ49" s="98" t="n">
        <v>0.000126913612080948</v>
      </c>
      <c r="FA49" s="98" t="n">
        <v>0.000124835269464607</v>
      </c>
      <c r="FB49" s="98" t="n">
        <v>0.000122790958067331</v>
      </c>
      <c r="FC49" s="98" t="n">
        <v>0.00012078012084904</v>
      </c>
      <c r="FD49" s="98" t="n">
        <v>0.000118802209876368</v>
      </c>
      <c r="FE49" s="98" t="n">
        <v>0.000116856686173783</v>
      </c>
      <c r="FF49" s="98" t="n">
        <v>0.000114943019578595</v>
      </c>
      <c r="FG49" s="98" t="n">
        <v>0.000113060688597066</v>
      </c>
      <c r="FH49" s="98" t="n">
        <v>0.000111209180263416</v>
      </c>
      <c r="FI49" s="98" t="n">
        <v>0.000109387990000931</v>
      </c>
      <c r="FJ49" s="98" t="n">
        <v>0.000107596621485295</v>
      </c>
      <c r="FK49" s="98" t="n">
        <v>0.000105834586510034</v>
      </c>
      <c r="FL49" s="98" t="n">
        <v>0.000104101404854395</v>
      </c>
      <c r="FM49" s="98" t="n">
        <v>0.00010239660415301</v>
      </c>
      <c r="FN49" s="98" t="n">
        <v>0.00010071971976755</v>
      </c>
      <c r="FO49" s="98" t="n">
        <v>9.90702946613853E-005</v>
      </c>
      <c r="FP49" s="98" t="n">
        <v>9.74478792747924E-005</v>
      </c>
      <c r="FQ49" s="98" t="n">
        <v>9.58520314032763E-005</v>
      </c>
    </row>
    <row r="50" customFormat="false" ht="15" hidden="false" customHeight="true" outlineLevel="0" collapsed="false">
      <c r="A50" s="97" t="n">
        <v>48</v>
      </c>
      <c r="B50" s="98" t="n">
        <v>0.00167628661365504</v>
      </c>
      <c r="C50" s="98" t="n">
        <v>0.00165216681830438</v>
      </c>
      <c r="D50" s="98" t="n">
        <v>0.00162819715533591</v>
      </c>
      <c r="E50" s="98" t="n">
        <v>0.00160439248611222</v>
      </c>
      <c r="F50" s="98" t="n">
        <v>0.00158076625216119</v>
      </c>
      <c r="G50" s="98" t="n">
        <v>0.00155733057260243</v>
      </c>
      <c r="H50" s="98" t="n">
        <v>0.00153409633605206</v>
      </c>
      <c r="I50" s="98" t="n">
        <v>0.00151107328719702</v>
      </c>
      <c r="J50" s="98" t="n">
        <v>0.00148827010824637</v>
      </c>
      <c r="K50" s="98" t="n">
        <v>0.00146569449547085</v>
      </c>
      <c r="L50" s="98" t="n">
        <v>0.00144335323104794</v>
      </c>
      <c r="M50" s="98" t="n">
        <v>0.00142125225043033</v>
      </c>
      <c r="N50" s="98" t="n">
        <v>0.00139939670545641</v>
      </c>
      <c r="O50" s="98" t="n">
        <v>0.00137779102341695</v>
      </c>
      <c r="P50" s="98" t="n">
        <v>0.00135643896229132</v>
      </c>
      <c r="Q50" s="98" t="n">
        <v>0.00133534366235877</v>
      </c>
      <c r="R50" s="98" t="n">
        <v>0.00131450769438557</v>
      </c>
      <c r="S50" s="98" t="n">
        <v>0.00129393310458392</v>
      </c>
      <c r="T50" s="98" t="n">
        <v>0.00127362145652776</v>
      </c>
      <c r="U50" s="98" t="n">
        <v>0.00125357387020797</v>
      </c>
      <c r="V50" s="98" t="n">
        <v>0.00123379105839616</v>
      </c>
      <c r="W50" s="98" t="n">
        <v>0.00121427336048474</v>
      </c>
      <c r="X50" s="98" t="n">
        <v>0.00119502077395761</v>
      </c>
      <c r="Y50" s="98" t="n">
        <v>0.001176032983642</v>
      </c>
      <c r="Z50" s="98" t="n">
        <v>0.00115730938888148</v>
      </c>
      <c r="AA50" s="98" t="n">
        <v>0.00113884912876516</v>
      </c>
      <c r="AB50" s="98" t="n">
        <v>0.00112065110553894</v>
      </c>
      <c r="AC50" s="98" t="n">
        <v>0.00110271400631845</v>
      </c>
      <c r="AD50" s="98" t="n">
        <v>0.00108503632321644</v>
      </c>
      <c r="AE50" s="98" t="n">
        <v>0.00106761637198993</v>
      </c>
      <c r="AF50" s="98" t="n">
        <v>0.00105045230930845</v>
      </c>
      <c r="AG50" s="98" t="n">
        <v>0.00103354214873452</v>
      </c>
      <c r="AH50" s="98" t="n">
        <v>0.00101688377550768</v>
      </c>
      <c r="AI50" s="98" t="n">
        <v>0.00100047496021072</v>
      </c>
      <c r="AJ50" s="98" t="n">
        <v>0.000984313371398482</v>
      </c>
      <c r="AK50" s="98" t="n">
        <v>0.000968396587260112</v>
      </c>
      <c r="AL50" s="98" t="n">
        <v>0.000952722106382198</v>
      </c>
      <c r="AM50" s="98" t="n">
        <v>0.000937287357677064</v>
      </c>
      <c r="AN50" s="98" t="n">
        <v>0.000922089709534002</v>
      </c>
      <c r="AO50" s="98" t="n">
        <v>0.000907126478250531</v>
      </c>
      <c r="AP50" s="98" t="n">
        <v>0.000892394935792629</v>
      </c>
      <c r="AQ50" s="98" t="n">
        <v>0.000877892316934137</v>
      </c>
      <c r="AR50" s="98" t="n">
        <v>0.000863615825819064</v>
      </c>
      <c r="AS50" s="98" t="n">
        <v>0.00084956264198921</v>
      </c>
      <c r="AT50" s="98" t="n">
        <v>0.000835729925914519</v>
      </c>
      <c r="AU50" s="98" t="n">
        <v>0.00082211482406469</v>
      </c>
      <c r="AV50" s="98" t="n">
        <v>0.000808714473553018</v>
      </c>
      <c r="AW50" s="98" t="n">
        <v>0.000795526006386771</v>
      </c>
      <c r="AX50" s="98" t="n">
        <v>0.000782546553349972</v>
      </c>
      <c r="AY50" s="98" t="n">
        <v>0.000769773247548788</v>
      </c>
      <c r="AZ50" s="98" t="n">
        <v>0.000757203227643055</v>
      </c>
      <c r="BA50" s="98" t="n">
        <v>0.000744833640786813</v>
      </c>
      <c r="BB50" s="98" t="n">
        <v>0.000732661645301946</v>
      </c>
      <c r="BC50" s="98" t="n">
        <v>0.000720684413101802</v>
      </c>
      <c r="BD50" s="98" t="n">
        <v>0.000708899131887653</v>
      </c>
      <c r="BE50" s="98" t="n">
        <v>0.000697303007130556</v>
      </c>
      <c r="BF50" s="98" t="n">
        <v>0.000685893263859816</v>
      </c>
      <c r="BG50" s="98" t="n">
        <v>0.000674667148269137</v>
      </c>
      <c r="BH50" s="98" t="n">
        <v>0.000663621929156255</v>
      </c>
      <c r="BI50" s="98" t="n">
        <v>0.000652754899208574</v>
      </c>
      <c r="BJ50" s="98" t="n">
        <v>0.000642063376146917</v>
      </c>
      <c r="BK50" s="98" t="n">
        <v>0.000631544703738385</v>
      </c>
      <c r="BL50" s="98" t="n">
        <v>0.000621196252687972</v>
      </c>
      <c r="BM50" s="98" t="n">
        <v>0.000611015421420169</v>
      </c>
      <c r="BN50" s="98" t="n">
        <v>0.000600999636757083</v>
      </c>
      <c r="BO50" s="98" t="n">
        <v>0.000591146354503414</v>
      </c>
      <c r="BP50" s="98" t="n">
        <v>0.000581453059944614</v>
      </c>
      <c r="BQ50" s="98" t="n">
        <v>0.000571917268265443</v>
      </c>
      <c r="BR50" s="98" t="n">
        <v>0.000562536524895907</v>
      </c>
      <c r="BS50" s="98" t="n">
        <v>0.000553308405789377</v>
      </c>
      <c r="BT50" s="98" t="n">
        <v>0.000544230517640965</v>
      </c>
      <c r="BU50" s="98" t="n">
        <v>0.000535300498047953</v>
      </c>
      <c r="BV50" s="98" t="n">
        <v>0.000526516015619372</v>
      </c>
      <c r="BW50" s="98" t="n">
        <v>0.000517874770039506</v>
      </c>
      <c r="BX50" s="98" t="n">
        <v>0.000509374492086656</v>
      </c>
      <c r="BY50" s="98" t="n">
        <v>0.000501012943614376</v>
      </c>
      <c r="BZ50" s="98" t="n">
        <v>0.000492787917495741</v>
      </c>
      <c r="CA50" s="98" t="n">
        <v>0.000484697237536191</v>
      </c>
      <c r="CB50" s="98" t="n">
        <v>0.000476738758355744</v>
      </c>
      <c r="CC50" s="98" t="n">
        <v>0.000468910365245878</v>
      </c>
      <c r="CD50" s="98" t="n">
        <v>0.000461209974000676</v>
      </c>
      <c r="CE50" s="98" t="n">
        <v>0.000453635530727192</v>
      </c>
      <c r="CF50" s="98" t="n">
        <v>0.000446185011635847</v>
      </c>
      <c r="CG50" s="98" t="n">
        <v>0.000438856422812717</v>
      </c>
      <c r="CH50" s="98" t="n">
        <v>0.000431647799976731</v>
      </c>
      <c r="CI50" s="98" t="n">
        <v>0.000424557208221654</v>
      </c>
      <c r="CJ50" s="98" t="n">
        <v>0.000417582741746636</v>
      </c>
      <c r="CK50" s="98" t="n">
        <v>0.000410722523574991</v>
      </c>
      <c r="CL50" s="98" t="n">
        <v>0.000403974705262544</v>
      </c>
      <c r="CM50" s="98" t="n">
        <v>0.000397337466598757</v>
      </c>
      <c r="CN50" s="98" t="n">
        <v>0.000390809015299531</v>
      </c>
      <c r="CO50" s="98" t="n">
        <v>0.000384387586693014</v>
      </c>
      <c r="CP50" s="98" t="n">
        <v>0.000378071443401518</v>
      </c>
      <c r="CQ50" s="98" t="n">
        <v>0.000371858875016784</v>
      </c>
      <c r="CR50" s="98" t="n">
        <v>0.000365748197773352</v>
      </c>
      <c r="CS50" s="98" t="n">
        <v>0.000359737754217493</v>
      </c>
      <c r="CT50" s="98" t="n">
        <v>0.000353825912874362</v>
      </c>
      <c r="CU50" s="98" t="n">
        <v>0.000348011067912935</v>
      </c>
      <c r="CV50" s="98" t="n">
        <v>0.000342291638810166</v>
      </c>
      <c r="CW50" s="98" t="n">
        <v>0.000336666070014036</v>
      </c>
      <c r="CX50" s="98" t="n">
        <v>0.000331132830606373</v>
      </c>
      <c r="CY50" s="98" t="n">
        <v>0.000325690413966351</v>
      </c>
      <c r="CZ50" s="98" t="n">
        <v>0.000320337337433974</v>
      </c>
      <c r="DA50" s="98" t="n">
        <v>0.000315072141974349</v>
      </c>
      <c r="DB50" s="98" t="n">
        <v>0.000309893391844063</v>
      </c>
      <c r="DC50" s="98" t="n">
        <v>0.000304799674258005</v>
      </c>
      <c r="DD50" s="98" t="n">
        <v>0.000299789599059075</v>
      </c>
      <c r="DE50" s="98" t="n">
        <v>0.000294861798389001</v>
      </c>
      <c r="DF50" s="98" t="n">
        <v>0.000290014926361937</v>
      </c>
      <c r="DG50" s="98" t="n">
        <v>0.000285247658740495</v>
      </c>
      <c r="DH50" s="98" t="n">
        <v>0.000280558692613897</v>
      </c>
      <c r="DI50" s="98" t="n">
        <v>0.00027594674607978</v>
      </c>
      <c r="DJ50" s="98" t="n">
        <v>0.000271410557928231</v>
      </c>
      <c r="DK50" s="98" t="n">
        <v>0.0002669488873287</v>
      </c>
      <c r="DL50" s="98" t="n">
        <v>0.000262560513521137</v>
      </c>
      <c r="DM50" s="98" t="n">
        <v>0.00025824423550902</v>
      </c>
      <c r="DN50" s="98" t="n">
        <v>0.000253998871756478</v>
      </c>
      <c r="DO50" s="98" t="n">
        <v>0.000249823259888982</v>
      </c>
      <c r="DP50" s="98" t="n">
        <v>0.000245716256396578</v>
      </c>
      <c r="DQ50" s="98" t="n">
        <v>0.000241676736341789</v>
      </c>
      <c r="DR50" s="98" t="n">
        <v>0.000237703593070293</v>
      </c>
      <c r="DS50" s="98" t="n">
        <v>0.000233795737925147</v>
      </c>
      <c r="DT50" s="98" t="n">
        <v>0.000229952099965014</v>
      </c>
      <c r="DU50" s="98" t="n">
        <v>0.000226171625686056</v>
      </c>
      <c r="DV50" s="98" t="n">
        <v>0.000222453278746926</v>
      </c>
      <c r="DW50" s="98" t="n">
        <v>0.000218796039697877</v>
      </c>
      <c r="DX50" s="98" t="n">
        <v>0.000215198905713532</v>
      </c>
      <c r="DY50" s="98" t="n">
        <v>0.000211660890328758</v>
      </c>
      <c r="DZ50" s="98" t="n">
        <v>0.00020818102317921</v>
      </c>
      <c r="EA50" s="98" t="n">
        <v>0.000204758349744316</v>
      </c>
      <c r="EB50" s="98" t="n">
        <v>0.000201391931094919</v>
      </c>
      <c r="EC50" s="98" t="n">
        <v>0.000198080843643589</v>
      </c>
      <c r="ED50" s="98" t="n">
        <v>0.000194824178899378</v>
      </c>
      <c r="EE50" s="98" t="n">
        <v>0.000191621043225898</v>
      </c>
      <c r="EF50" s="98" t="n">
        <v>0.000188470557602072</v>
      </c>
      <c r="EG50" s="98" t="n">
        <v>0.000185371857387984</v>
      </c>
      <c r="EH50" s="98" t="n">
        <v>0.000182324092092845</v>
      </c>
      <c r="EI50" s="98" t="n">
        <v>0.000179326425147286</v>
      </c>
      <c r="EJ50" s="98" t="n">
        <v>0.000176378033678315</v>
      </c>
      <c r="EK50" s="98" t="n">
        <v>0.000173478108288383</v>
      </c>
      <c r="EL50" s="98" t="n">
        <v>0.000170625852837336</v>
      </c>
      <c r="EM50" s="98" t="n">
        <v>0.000167820484228032</v>
      </c>
      <c r="EN50" s="98" t="n">
        <v>0.000165061232194952</v>
      </c>
      <c r="EO50" s="98" t="n">
        <v>0.000162347339096258</v>
      </c>
      <c r="EP50" s="98" t="n">
        <v>0.000159678059708623</v>
      </c>
      <c r="EQ50" s="98" t="n">
        <v>0.000157052661026169</v>
      </c>
      <c r="ER50" s="98" t="n">
        <v>0.000154470422061626</v>
      </c>
      <c r="ES50" s="98" t="n">
        <v>0.000151930633651043</v>
      </c>
      <c r="ET50" s="98" t="n">
        <v>0.000149432598261168</v>
      </c>
      <c r="EU50" s="98" t="n">
        <v>0.000146975629800594</v>
      </c>
      <c r="EV50" s="98" t="n">
        <v>0.000144559053433246</v>
      </c>
      <c r="EW50" s="98" t="n">
        <v>0.000142182205394636</v>
      </c>
      <c r="EX50" s="98" t="n">
        <v>0.000139844432811787</v>
      </c>
      <c r="EY50" s="98" t="n">
        <v>0.000137545093525593</v>
      </c>
      <c r="EZ50" s="98" t="n">
        <v>0.000135283555915522</v>
      </c>
      <c r="FA50" s="98" t="n">
        <v>0.000133059198728414</v>
      </c>
      <c r="FB50" s="98" t="n">
        <v>0.000130871410908284</v>
      </c>
      <c r="FC50" s="98" t="n">
        <v>0.000128719591430349</v>
      </c>
      <c r="FD50" s="98" t="n">
        <v>0.000126603149136817</v>
      </c>
      <c r="FE50" s="98" t="n">
        <v>0.000124521502575803</v>
      </c>
      <c r="FF50" s="98" t="n">
        <v>0.000122474079842561</v>
      </c>
      <c r="FG50" s="98" t="n">
        <v>0.000120460318422944</v>
      </c>
      <c r="FH50" s="98" t="n">
        <v>0.000118479665040638</v>
      </c>
      <c r="FI50" s="98" t="n">
        <v>0.000116531575505174</v>
      </c>
      <c r="FJ50" s="98" t="n">
        <v>0.000114615514563266</v>
      </c>
      <c r="FK50" s="98" t="n">
        <v>0.00011273095575326</v>
      </c>
      <c r="FL50" s="98" t="n">
        <v>0.000110877381260144</v>
      </c>
      <c r="FM50" s="98" t="n">
        <v>0.000109054281774546</v>
      </c>
      <c r="FN50" s="98" t="n">
        <v>0.0001072611563534</v>
      </c>
      <c r="FO50" s="98" t="n">
        <v>0.000105497512282615</v>
      </c>
      <c r="FP50" s="98" t="n">
        <v>0.000103762864942181</v>
      </c>
      <c r="FQ50" s="98" t="n">
        <v>0.000102056737673717</v>
      </c>
    </row>
    <row r="51" customFormat="false" ht="15" hidden="false" customHeight="true" outlineLevel="0" collapsed="false">
      <c r="A51" s="97" t="n">
        <v>49</v>
      </c>
      <c r="B51" s="98" t="n">
        <v>0.00183241884186858</v>
      </c>
      <c r="C51" s="98" t="n">
        <v>0.00180657146478525</v>
      </c>
      <c r="D51" s="98" t="n">
        <v>0.00178085822310103</v>
      </c>
      <c r="E51" s="98" t="n">
        <v>0.00175529702333765</v>
      </c>
      <c r="F51" s="98" t="n">
        <v>0.0017299041286194</v>
      </c>
      <c r="G51" s="98" t="n">
        <v>0.00170469426929265</v>
      </c>
      <c r="H51" s="98" t="n">
        <v>0.0016796807474796</v>
      </c>
      <c r="I51" s="98" t="n">
        <v>0.00165487553575017</v>
      </c>
      <c r="J51" s="98" t="n">
        <v>0.00163028937011256</v>
      </c>
      <c r="K51" s="98" t="n">
        <v>0.00160593183753843</v>
      </c>
      <c r="L51" s="98" t="n">
        <v>0.00158181145824221</v>
      </c>
      <c r="M51" s="98" t="n">
        <v>0.00155793576294583</v>
      </c>
      <c r="N51" s="98" t="n">
        <v>0.00153431136535576</v>
      </c>
      <c r="O51" s="98" t="n">
        <v>0.00151094403008478</v>
      </c>
      <c r="P51" s="98" t="n">
        <v>0.00148783873624514</v>
      </c>
      <c r="Q51" s="98" t="n">
        <v>0.00146499973693837</v>
      </c>
      <c r="R51" s="98" t="n">
        <v>0.0014424306148606</v>
      </c>
      <c r="S51" s="98" t="n">
        <v>0.00142013433423738</v>
      </c>
      <c r="T51" s="98" t="n">
        <v>0.00139811328929484</v>
      </c>
      <c r="U51" s="98" t="n">
        <v>0.00137636934946595</v>
      </c>
      <c r="V51" s="98" t="n">
        <v>0.00135490390152537</v>
      </c>
      <c r="W51" s="98" t="n">
        <v>0.00133371788883518</v>
      </c>
      <c r="X51" s="98" t="n">
        <v>0.00131281184787702</v>
      </c>
      <c r="Y51" s="98" t="n">
        <v>0.0012921859422399</v>
      </c>
      <c r="Z51" s="98" t="n">
        <v>0.0012718399942212</v>
      </c>
      <c r="AA51" s="98" t="n">
        <v>0.00125177351419259</v>
      </c>
      <c r="AB51" s="98" t="n">
        <v>0.00123198572787475</v>
      </c>
      <c r="AC51" s="98" t="n">
        <v>0.00121247560165516</v>
      </c>
      <c r="AD51" s="98" t="n">
        <v>0.00119324186607817</v>
      </c>
      <c r="AE51" s="98" t="n">
        <v>0.00117428303762746</v>
      </c>
      <c r="AF51" s="98" t="n">
        <v>0.00115559743891469</v>
      </c>
      <c r="AG51" s="98" t="n">
        <v>0.0011371832173811</v>
      </c>
      <c r="AH51" s="98" t="n">
        <v>0.00111903836261307</v>
      </c>
      <c r="AI51" s="98" t="n">
        <v>0.00110116072236577</v>
      </c>
      <c r="AJ51" s="98" t="n">
        <v>0.00108354801738331</v>
      </c>
      <c r="AK51" s="98" t="n">
        <v>0.00106619785509854</v>
      </c>
      <c r="AL51" s="98" t="n">
        <v>0.0010491077422905</v>
      </c>
      <c r="AM51" s="98" t="n">
        <v>0.00103227509677173</v>
      </c>
      <c r="AN51" s="98" t="n">
        <v>0.00101569725817363</v>
      </c>
      <c r="AO51" s="98" t="n">
        <v>0.000999371497893642</v>
      </c>
      <c r="AP51" s="98" t="n">
        <v>0.000983295028263331</v>
      </c>
      <c r="AQ51" s="98" t="n">
        <v>0.000967465010993429</v>
      </c>
      <c r="AR51" s="98" t="n">
        <v>0.000951878564946163</v>
      </c>
      <c r="AS51" s="98" t="n">
        <v>0.000936532773284871</v>
      </c>
      <c r="AT51" s="98" t="n">
        <v>0.000921424690044193</v>
      </c>
      <c r="AU51" s="98" t="n">
        <v>0.000906551346164242</v>
      </c>
      <c r="AV51" s="98" t="n">
        <v>0.000891909755026621</v>
      </c>
      <c r="AW51" s="98" t="n">
        <v>0.000877496917528697</v>
      </c>
      <c r="AX51" s="98" t="n">
        <v>0.000863309826730663</v>
      </c>
      <c r="AY51" s="98" t="n">
        <v>0.000849345472106355</v>
      </c>
      <c r="AZ51" s="98" t="n">
        <v>0.00083560084342682</v>
      </c>
      <c r="BA51" s="98" t="n">
        <v>0.000822072934304363</v>
      </c>
      <c r="BB51" s="98" t="n">
        <v>0.000808758745421967</v>
      </c>
      <c r="BC51" s="98" t="n">
        <v>0.000795655287471608</v>
      </c>
      <c r="BD51" s="98" t="n">
        <v>0.0007827595838239</v>
      </c>
      <c r="BE51" s="98" t="n">
        <v>0.000770068672947488</v>
      </c>
      <c r="BF51" s="98" t="n">
        <v>0.000757579610600301</v>
      </c>
      <c r="BG51" s="98" t="n">
        <v>0.000745289471806077</v>
      </c>
      <c r="BH51" s="98" t="n">
        <v>0.000733195352636051</v>
      </c>
      <c r="BI51" s="98" t="n">
        <v>0.000721294371808567</v>
      </c>
      <c r="BJ51" s="98" t="n">
        <v>0.000709583672120928</v>
      </c>
      <c r="BK51" s="98" t="n">
        <v>0.000698060421727598</v>
      </c>
      <c r="BL51" s="98" t="n">
        <v>0.000686721815275182</v>
      </c>
      <c r="BM51" s="98" t="n">
        <v>0.000675565074906515</v>
      </c>
      <c r="BN51" s="98" t="n">
        <v>0.000664587451143506</v>
      </c>
      <c r="BO51" s="98" t="n">
        <v>0.000653786223658415</v>
      </c>
      <c r="BP51" s="98" t="n">
        <v>0.000643158701942981</v>
      </c>
      <c r="BQ51" s="98" t="n">
        <v>0.000632702225882853</v>
      </c>
      <c r="BR51" s="98" t="n">
        <v>0.000622414166244756</v>
      </c>
      <c r="BS51" s="98" t="n">
        <v>0.000612291925085162</v>
      </c>
      <c r="BT51" s="98" t="n">
        <v>0.000602332936084693</v>
      </c>
      <c r="BU51" s="98" t="n">
        <v>0.000592534664815458</v>
      </c>
      <c r="BV51" s="98" t="n">
        <v>0.000582894608947338</v>
      </c>
      <c r="BW51" s="98" t="n">
        <v>0.000573410298397858</v>
      </c>
      <c r="BX51" s="98" t="n">
        <v>0.000564079295429343</v>
      </c>
      <c r="BY51" s="98" t="n">
        <v>0.000554899194700642</v>
      </c>
      <c r="BZ51" s="98" t="n">
        <v>0.000545867623274243</v>
      </c>
      <c r="CA51" s="98" t="n">
        <v>0.000536982240584738</v>
      </c>
      <c r="CB51" s="98" t="n">
        <v>0.000528240738371877</v>
      </c>
      <c r="CC51" s="98" t="n">
        <v>0.000519640840580093</v>
      </c>
      <c r="CD51" s="98" t="n">
        <v>0.000511180303229164</v>
      </c>
      <c r="CE51" s="98" t="n">
        <v>0.000502856914258221</v>
      </c>
      <c r="CF51" s="98" t="n">
        <v>0.000494668493344785</v>
      </c>
      <c r="CG51" s="98" t="n">
        <v>0.000486612891702154</v>
      </c>
      <c r="CH51" s="98" t="n">
        <v>0.000478687991857685</v>
      </c>
      <c r="CI51" s="98" t="n">
        <v>0.000470891707412768</v>
      </c>
      <c r="CJ51" s="98" t="n">
        <v>0.000463221982786477</v>
      </c>
      <c r="CK51" s="98" t="n">
        <v>0.000455676792946447</v>
      </c>
      <c r="CL51" s="98" t="n">
        <v>0.000448254143125659</v>
      </c>
      <c r="CM51" s="98" t="n">
        <v>0.00044095206852901</v>
      </c>
      <c r="CN51" s="98" t="n">
        <v>0.000433768634029996</v>
      </c>
      <c r="CO51" s="98" t="n">
        <v>0.000426701933858298</v>
      </c>
      <c r="CP51" s="98" t="n">
        <v>0.000419750091280369</v>
      </c>
      <c r="CQ51" s="98" t="n">
        <v>0.000412911258273696</v>
      </c>
      <c r="CR51" s="98" t="n">
        <v>0.000406183615194955</v>
      </c>
      <c r="CS51" s="98" t="n">
        <v>0.000399565370444832</v>
      </c>
      <c r="CT51" s="98" t="n">
        <v>0.000393054760127187</v>
      </c>
      <c r="CU51" s="98" t="n">
        <v>0.000386650047707438</v>
      </c>
      <c r="CV51" s="98" t="n">
        <v>0.000380349523666612</v>
      </c>
      <c r="CW51" s="98" t="n">
        <v>0.00037415150515463</v>
      </c>
      <c r="CX51" s="98" t="n">
        <v>0.000368054335642798</v>
      </c>
      <c r="CY51" s="98" t="n">
        <v>0.000362056384574316</v>
      </c>
      <c r="CZ51" s="98" t="n">
        <v>0.000356156047015888</v>
      </c>
      <c r="DA51" s="98" t="n">
        <v>0.000350351743309441</v>
      </c>
      <c r="DB51" s="98" t="n">
        <v>0.000344641918723299</v>
      </c>
      <c r="DC51" s="98" t="n">
        <v>0.000339025043105901</v>
      </c>
      <c r="DD51" s="98" t="n">
        <v>0.000333499610540189</v>
      </c>
      <c r="DE51" s="98" t="n">
        <v>0.000328064138999107</v>
      </c>
      <c r="DF51" s="98" t="n">
        <v>0.000322717170003872</v>
      </c>
      <c r="DG51" s="98" t="n">
        <v>0.000317457268284249</v>
      </c>
      <c r="DH51" s="98" t="n">
        <v>0.000312283021440374</v>
      </c>
      <c r="DI51" s="98" t="n">
        <v>0.000307193039608023</v>
      </c>
      <c r="DJ51" s="98" t="n">
        <v>0.000302185955126211</v>
      </c>
      <c r="DK51" s="98" t="n">
        <v>0.000297260422207568</v>
      </c>
      <c r="DL51" s="98" t="n">
        <v>0.000292415116612266</v>
      </c>
      <c r="DM51" s="98" t="n">
        <v>0.000287648735324275</v>
      </c>
      <c r="DN51" s="98" t="n">
        <v>0.000282959996231513</v>
      </c>
      <c r="DO51" s="98" t="n">
        <v>0.000278347637809207</v>
      </c>
      <c r="DP51" s="98" t="n">
        <v>0.000273810418806142</v>
      </c>
      <c r="DQ51" s="98" t="n">
        <v>0.000269347117935359</v>
      </c>
      <c r="DR51" s="98" t="n">
        <v>0.000264956533567728</v>
      </c>
      <c r="DS51" s="98" t="n">
        <v>0.000260637483429305</v>
      </c>
      <c r="DT51" s="98" t="n">
        <v>0.00025638880430201</v>
      </c>
      <c r="DU51" s="98" t="n">
        <v>0.000252209351728872</v>
      </c>
      <c r="DV51" s="98" t="n">
        <v>0.00024809799972203</v>
      </c>
      <c r="DW51" s="98" t="n">
        <v>0.000244053640475195</v>
      </c>
      <c r="DX51" s="98" t="n">
        <v>0.00024007518407887</v>
      </c>
      <c r="DY51" s="98" t="n">
        <v>0.000236161558240688</v>
      </c>
      <c r="DZ51" s="98" t="n">
        <v>0.000232311708008415</v>
      </c>
      <c r="EA51" s="98" t="n">
        <v>0.000228524595497159</v>
      </c>
      <c r="EB51" s="98" t="n">
        <v>0.000224799199620263</v>
      </c>
      <c r="EC51" s="98" t="n">
        <v>0.000221134515823729</v>
      </c>
      <c r="ED51" s="98" t="n">
        <v>0.000217529555824991</v>
      </c>
      <c r="EE51" s="98" t="n">
        <v>0.00021398334735423</v>
      </c>
      <c r="EF51" s="98" t="n">
        <v>0.000210494933900907</v>
      </c>
      <c r="EG51" s="98" t="n">
        <v>0.000207063374462635</v>
      </c>
      <c r="EH51" s="98" t="n">
        <v>0.000203687743298264</v>
      </c>
      <c r="EI51" s="98" t="n">
        <v>0.00020036712968452</v>
      </c>
      <c r="EJ51" s="98" t="n">
        <v>0.000197100637676639</v>
      </c>
      <c r="EK51" s="98" t="n">
        <v>0.00019388738587145</v>
      </c>
      <c r="EL51" s="98" t="n">
        <v>0.00019072650717511</v>
      </c>
      <c r="EM51" s="98" t="n">
        <v>0.000187617148573738</v>
      </c>
      <c r="EN51" s="98" t="n">
        <v>0.000184558470907814</v>
      </c>
      <c r="EO51" s="98" t="n">
        <v>0.000181549648649471</v>
      </c>
      <c r="EP51" s="98" t="n">
        <v>0.000178589869683998</v>
      </c>
      <c r="EQ51" s="98" t="n">
        <v>0.000175678335093688</v>
      </c>
      <c r="ER51" s="98" t="n">
        <v>0.000172814258945997</v>
      </c>
      <c r="ES51" s="98" t="n">
        <v>0.000169996868084166</v>
      </c>
      <c r="ET51" s="98" t="n">
        <v>0.000167225401921267</v>
      </c>
      <c r="EU51" s="98" t="n">
        <v>0.000164499112238148</v>
      </c>
      <c r="EV51" s="98" t="n">
        <v>0.000161817262983144</v>
      </c>
      <c r="EW51" s="98" t="n">
        <v>0.000159179130076348</v>
      </c>
      <c r="EX51" s="98" t="n">
        <v>0.000156584001215765</v>
      </c>
      <c r="EY51" s="98" t="n">
        <v>0.000154031175687353</v>
      </c>
      <c r="EZ51" s="98" t="n">
        <v>0.000151519964177727</v>
      </c>
      <c r="FA51" s="98" t="n">
        <v>0.000149049688589309</v>
      </c>
      <c r="FB51" s="98" t="n">
        <v>0.000146619681859361</v>
      </c>
      <c r="FC51" s="98" t="n">
        <v>0.00014422928778135</v>
      </c>
      <c r="FD51" s="98" t="n">
        <v>0.000141877860828643</v>
      </c>
      <c r="FE51" s="98" t="n">
        <v>0.000139564765982314</v>
      </c>
      <c r="FF51" s="98" t="n">
        <v>0.000137289378560057</v>
      </c>
      <c r="FG51" s="98" t="n">
        <v>0.00013505108404932</v>
      </c>
      <c r="FH51" s="98" t="n">
        <v>0.000132849277942104</v>
      </c>
      <c r="FI51" s="98" t="n">
        <v>0.000130683365572537</v>
      </c>
      <c r="FJ51" s="98" t="n">
        <v>0.000128552761957779</v>
      </c>
      <c r="FK51" s="98" t="n">
        <v>0.000126456891640259</v>
      </c>
      <c r="FL51" s="98" t="n">
        <v>0.000124395188533577</v>
      </c>
      <c r="FM51" s="98" t="n">
        <v>0.00012236709576996</v>
      </c>
      <c r="FN51" s="98" t="n">
        <v>0.000120372065550822</v>
      </c>
      <c r="FO51" s="98" t="n">
        <v>0.000118409558999777</v>
      </c>
      <c r="FP51" s="98" t="n">
        <v>0.00011647904601686</v>
      </c>
      <c r="FQ51" s="98" t="n">
        <v>0.000114580005136755</v>
      </c>
    </row>
    <row r="52" customFormat="false" ht="15" hidden="false" customHeight="true" outlineLevel="0" collapsed="false">
      <c r="A52" s="97" t="n">
        <v>50</v>
      </c>
      <c r="B52" s="98" t="n">
        <v>0.00200858336241316</v>
      </c>
      <c r="C52" s="98" t="n">
        <v>0.00198131343885211</v>
      </c>
      <c r="D52" s="98" t="n">
        <v>0.00195412939048356</v>
      </c>
      <c r="E52" s="98" t="n">
        <v>0.00192705420256434</v>
      </c>
      <c r="F52" s="98" t="n">
        <v>0.00190010887918601</v>
      </c>
      <c r="G52" s="98" t="n">
        <v>0.00187331257195811</v>
      </c>
      <c r="H52" s="98" t="n">
        <v>0.00184668270210919</v>
      </c>
      <c r="I52" s="98" t="n">
        <v>0.00182023507613394</v>
      </c>
      <c r="J52" s="98" t="n">
        <v>0.00179398399514741</v>
      </c>
      <c r="K52" s="98" t="n">
        <v>0.00176794235813416</v>
      </c>
      <c r="L52" s="98" t="n">
        <v>0.00174212175929311</v>
      </c>
      <c r="M52" s="98" t="n">
        <v>0.00171653257970084</v>
      </c>
      <c r="N52" s="98" t="n">
        <v>0.00169118407351776</v>
      </c>
      <c r="O52" s="98" t="n">
        <v>0.00166608444897265</v>
      </c>
      <c r="P52" s="98" t="n">
        <v>0.00164124094436335</v>
      </c>
      <c r="Q52" s="98" t="n">
        <v>0.00161665989930748</v>
      </c>
      <c r="R52" s="98" t="n">
        <v>0.00159234682148224</v>
      </c>
      <c r="S52" s="98" t="n">
        <v>0.00156830644908246</v>
      </c>
      <c r="T52" s="98" t="n">
        <v>0.00154454280922556</v>
      </c>
      <c r="U52" s="98" t="n">
        <v>0.00152105927252333</v>
      </c>
      <c r="V52" s="98" t="n">
        <v>0.00149785860403606</v>
      </c>
      <c r="W52" s="98" t="n">
        <v>0.0014749430108153</v>
      </c>
      <c r="X52" s="98" t="n">
        <v>0.00145231418623404</v>
      </c>
      <c r="Y52" s="98" t="n">
        <v>0.00142997335129658</v>
      </c>
      <c r="Z52" s="98" t="n">
        <v>0.00140792129310896</v>
      </c>
      <c r="AA52" s="98" t="n">
        <v>0.00138615840068512</v>
      </c>
      <c r="AB52" s="98" t="n">
        <v>0.00136468469825501</v>
      </c>
      <c r="AC52" s="98" t="n">
        <v>0.00134349987623039</v>
      </c>
      <c r="AD52" s="98" t="n">
        <v>0.00132260331997947</v>
      </c>
      <c r="AE52" s="98" t="n">
        <v>0.0013019941365503</v>
      </c>
      <c r="AF52" s="98" t="n">
        <v>0.00128167117947664</v>
      </c>
      <c r="AG52" s="98" t="n">
        <v>0.00126163307179306</v>
      </c>
      <c r="AH52" s="98" t="n">
        <v>0.00124187822737643</v>
      </c>
      <c r="AI52" s="98" t="n">
        <v>0.00122240487072711</v>
      </c>
      <c r="AJ52" s="98" t="n">
        <v>0.0012032110552932</v>
      </c>
      <c r="AK52" s="98" t="n">
        <v>0.00118429468043846</v>
      </c>
      <c r="AL52" s="98" t="n">
        <v>0.00116565350714437</v>
      </c>
      <c r="AM52" s="98" t="n">
        <v>0.00114728517253471</v>
      </c>
      <c r="AN52" s="98" t="n">
        <v>0.00112918720330324</v>
      </c>
      <c r="AO52" s="98" t="n">
        <v>0.00111135702812071</v>
      </c>
      <c r="AP52" s="98" t="n">
        <v>0.00109379198909199</v>
      </c>
      <c r="AQ52" s="98" t="n">
        <v>0.00107648935233173</v>
      </c>
      <c r="AR52" s="98" t="n">
        <v>0.00105944631771759</v>
      </c>
      <c r="AS52" s="98" t="n">
        <v>0.00104266002788189</v>
      </c>
      <c r="AT52" s="98" t="n">
        <v>0.00102612757649523</v>
      </c>
      <c r="AU52" s="98" t="n">
        <v>0.00100984601589105</v>
      </c>
      <c r="AV52" s="98" t="n">
        <v>0.000993812364081026</v>
      </c>
      <c r="AW52" s="98" t="n">
        <v>0.000978023611202805</v>
      </c>
      <c r="AX52" s="98" t="n">
        <v>0.00096247672544203</v>
      </c>
      <c r="AY52" s="98" t="n">
        <v>0.000947168658467779</v>
      </c>
      <c r="AZ52" s="98" t="n">
        <v>0.000932096350414913</v>
      </c>
      <c r="BA52" s="98" t="n">
        <v>0.000917256734447203</v>
      </c>
      <c r="BB52" s="98" t="n">
        <v>0.000902646740933655</v>
      </c>
      <c r="BC52" s="98" t="n">
        <v>0.000888263301263459</v>
      </c>
      <c r="BD52" s="98" t="n">
        <v>0.000874103351328759</v>
      </c>
      <c r="BE52" s="98" t="n">
        <v>0.000860163834699002</v>
      </c>
      <c r="BF52" s="98" t="n">
        <v>0.000846441705509737</v>
      </c>
      <c r="BG52" s="98" t="n">
        <v>0.000832933931087077</v>
      </c>
      <c r="BH52" s="98" t="n">
        <v>0.000819637494328451</v>
      </c>
      <c r="BI52" s="98" t="n">
        <v>0.000806549395857115</v>
      </c>
      <c r="BJ52" s="98" t="n">
        <v>0.000793666655968028</v>
      </c>
      <c r="BK52" s="98" t="n">
        <v>0.00078098631638146</v>
      </c>
      <c r="BL52" s="98" t="n">
        <v>0.000768505441816947</v>
      </c>
      <c r="BM52" s="98" t="n">
        <v>0.00075622112140461</v>
      </c>
      <c r="BN52" s="98" t="n">
        <v>0.00074413046994315</v>
      </c>
      <c r="BO52" s="98" t="n">
        <v>0.000732230629018837</v>
      </c>
      <c r="BP52" s="98" t="n">
        <v>0.000720518767994949</v>
      </c>
      <c r="BQ52" s="98" t="n">
        <v>0.000708992084881954</v>
      </c>
      <c r="BR52" s="98" t="n">
        <v>0.000697647807098356</v>
      </c>
      <c r="BS52" s="98" t="n">
        <v>0.000686483192130716</v>
      </c>
      <c r="BT52" s="98" t="n">
        <v>0.000675495528100201</v>
      </c>
      <c r="BU52" s="98" t="n">
        <v>0.000664682134244421</v>
      </c>
      <c r="BV52" s="98" t="n">
        <v>0.000654040361319996</v>
      </c>
      <c r="BW52" s="98" t="n">
        <v>0.000643567591933292</v>
      </c>
      <c r="BX52" s="98" t="n">
        <v>0.000633261240805316</v>
      </c>
      <c r="BY52" s="98" t="n">
        <v>0.000623118754975116</v>
      </c>
      <c r="BZ52" s="98" t="n">
        <v>0.000613137613947878</v>
      </c>
      <c r="CA52" s="98" t="n">
        <v>0.000603315329792853</v>
      </c>
      <c r="CB52" s="98" t="n">
        <v>0.000593649447192757</v>
      </c>
      <c r="CC52" s="98" t="n">
        <v>0.000584137543453211</v>
      </c>
      <c r="CD52" s="98" t="n">
        <v>0.000574777228470547</v>
      </c>
      <c r="CE52" s="98" t="n">
        <v>0.000565566144666629</v>
      </c>
      <c r="CF52" s="98" t="n">
        <v>0.000556501966889833</v>
      </c>
      <c r="CG52" s="98" t="n">
        <v>0.000547582402287694</v>
      </c>
      <c r="CH52" s="98" t="n">
        <v>0.000538805190152147</v>
      </c>
      <c r="CI52" s="98" t="n">
        <v>0.000530168101741779</v>
      </c>
      <c r="CJ52" s="98" t="n">
        <v>0.000521668940080988</v>
      </c>
      <c r="CK52" s="98" t="n">
        <v>0.000513305539741271</v>
      </c>
      <c r="CL52" s="98" t="n">
        <v>0.000505075766603191</v>
      </c>
      <c r="CM52" s="98" t="n">
        <v>0.00049697751760347</v>
      </c>
      <c r="CN52" s="98" t="n">
        <v>0.000489008720468198</v>
      </c>
      <c r="CO52" s="98" t="n">
        <v>0.00048116733343273</v>
      </c>
      <c r="CP52" s="98" t="n">
        <v>0.000473451344950915</v>
      </c>
      <c r="CQ52" s="98" t="n">
        <v>0.000465858773394445</v>
      </c>
      <c r="CR52" s="98" t="n">
        <v>0.000458387666743776</v>
      </c>
      <c r="CS52" s="98" t="n">
        <v>0.000451036102271263</v>
      </c>
      <c r="CT52" s="98" t="n">
        <v>0.000443802186217868</v>
      </c>
      <c r="CU52" s="98" t="n">
        <v>0.000436684053464864</v>
      </c>
      <c r="CV52" s="98" t="n">
        <v>0.000429679867200106</v>
      </c>
      <c r="CW52" s="98" t="n">
        <v>0.000422787818581183</v>
      </c>
      <c r="CX52" s="98" t="n">
        <v>0.000416006126395141</v>
      </c>
      <c r="CY52" s="98" t="n">
        <v>0.000409333036715642</v>
      </c>
      <c r="CZ52" s="98" t="n">
        <v>0.000402766822558465</v>
      </c>
      <c r="DA52" s="98" t="n">
        <v>0.000396305783536</v>
      </c>
      <c r="DB52" s="98" t="n">
        <v>0.000389948245510641</v>
      </c>
      <c r="DC52" s="98" t="n">
        <v>0.000383692560247728</v>
      </c>
      <c r="DD52" s="98" t="n">
        <v>0.000377537105069381</v>
      </c>
      <c r="DE52" s="98" t="n">
        <v>0.000371480282507997</v>
      </c>
      <c r="DF52" s="98" t="n">
        <v>0.000365520519961748</v>
      </c>
      <c r="DG52" s="98" t="n">
        <v>0.000359656269349862</v>
      </c>
      <c r="DH52" s="98" t="n">
        <v>0.000353886006770665</v>
      </c>
      <c r="DI52" s="98" t="n">
        <v>0.000348208232161196</v>
      </c>
      <c r="DJ52" s="98" t="n">
        <v>0.000342621468958138</v>
      </c>
      <c r="DK52" s="98" t="n">
        <v>0.000337124263761757</v>
      </c>
      <c r="DL52" s="98" t="n">
        <v>0.000331715186002168</v>
      </c>
      <c r="DM52" s="98" t="n">
        <v>0.000326392827607935</v>
      </c>
      <c r="DN52" s="98" t="n">
        <v>0.00032115580267722</v>
      </c>
      <c r="DO52" s="98" t="n">
        <v>0.000316002747153266</v>
      </c>
      <c r="DP52" s="98" t="n">
        <v>0.000310932318500656</v>
      </c>
      <c r="DQ52" s="98" t="n">
        <v>0.000305943195386904</v>
      </c>
      <c r="DR52" s="98" t="n">
        <v>0.000301034077366036</v>
      </c>
      <c r="DS52" s="98" t="n">
        <v>0.00029620368456551</v>
      </c>
      <c r="DT52" s="98" t="n">
        <v>0.000291450757377354</v>
      </c>
      <c r="DU52" s="98" t="n">
        <v>0.000286774056151962</v>
      </c>
      <c r="DV52" s="98" t="n">
        <v>0.000282172360896116</v>
      </c>
      <c r="DW52" s="98" t="n">
        <v>0.000277644470973448</v>
      </c>
      <c r="DX52" s="98" t="n">
        <v>0.000273189204809898</v>
      </c>
      <c r="DY52" s="98" t="n">
        <v>0.000268805399602168</v>
      </c>
      <c r="DZ52" s="98" t="n">
        <v>0.000264491911029285</v>
      </c>
      <c r="EA52" s="98" t="n">
        <v>0.000260247612968723</v>
      </c>
      <c r="EB52" s="98" t="n">
        <v>0.00025607139721584</v>
      </c>
      <c r="EC52" s="98" t="n">
        <v>0.000251962173206888</v>
      </c>
      <c r="ED52" s="98" t="n">
        <v>0.000247918867745778</v>
      </c>
      <c r="EE52" s="98" t="n">
        <v>0.000243940424734856</v>
      </c>
      <c r="EF52" s="98" t="n">
        <v>0.000240025804908672</v>
      </c>
      <c r="EG52" s="98" t="n">
        <v>0.000236173985571964</v>
      </c>
      <c r="EH52" s="98" t="n">
        <v>0.000232383960341198</v>
      </c>
      <c r="EI52" s="98" t="n">
        <v>0.000228654738889556</v>
      </c>
      <c r="EJ52" s="98" t="n">
        <v>0.000224985346695572</v>
      </c>
      <c r="EK52" s="98" t="n">
        <v>0.000221374824795562</v>
      </c>
      <c r="EL52" s="98" t="n">
        <v>0.000217822229539366</v>
      </c>
      <c r="EM52" s="98" t="n">
        <v>0.000214326632349771</v>
      </c>
      <c r="EN52" s="98" t="n">
        <v>0.000210887119485359</v>
      </c>
      <c r="EO52" s="98" t="n">
        <v>0.000207502791806702</v>
      </c>
      <c r="EP52" s="98" t="n">
        <v>0.000204172764546318</v>
      </c>
      <c r="EQ52" s="98" t="n">
        <v>0.000200896167081854</v>
      </c>
      <c r="ER52" s="98" t="n">
        <v>0.000197672142712713</v>
      </c>
      <c r="ES52" s="98" t="n">
        <v>0.000194499848439556</v>
      </c>
      <c r="ET52" s="98" t="n">
        <v>0.000191378454748148</v>
      </c>
      <c r="EU52" s="98" t="n">
        <v>0.000188307145395084</v>
      </c>
      <c r="EV52" s="98" t="n">
        <v>0.000185285117198397</v>
      </c>
      <c r="EW52" s="98" t="n">
        <v>0.000182311579829397</v>
      </c>
      <c r="EX52" s="98" t="n">
        <v>0.000179385755609496</v>
      </c>
      <c r="EY52" s="98" t="n">
        <v>0.000176506879309035</v>
      </c>
      <c r="EZ52" s="98" t="n">
        <v>0.00017367419794978</v>
      </c>
      <c r="FA52" s="98" t="n">
        <v>0.000170886970609741</v>
      </c>
      <c r="FB52" s="98" t="n">
        <v>0.000168144468231657</v>
      </c>
      <c r="FC52" s="98" t="n">
        <v>0.000165445973434597</v>
      </c>
      <c r="FD52" s="98" t="n">
        <v>0.000162790780327327</v>
      </c>
      <c r="FE52" s="98" t="n">
        <v>0.000160178194326011</v>
      </c>
      <c r="FF52" s="98" t="n">
        <v>0.000157607531973691</v>
      </c>
      <c r="FG52" s="98" t="n">
        <v>0.000155078120763319</v>
      </c>
      <c r="FH52" s="98" t="n">
        <v>0.000152589298962669</v>
      </c>
      <c r="FI52" s="98" t="n">
        <v>0.000150140415442923</v>
      </c>
      <c r="FJ52" s="98" t="n">
        <v>0.000147730829509363</v>
      </c>
      <c r="FK52" s="98" t="n">
        <v>0.000145359910734721</v>
      </c>
      <c r="FL52" s="98" t="n">
        <v>0.00014302703879554</v>
      </c>
      <c r="FM52" s="98" t="n">
        <v>0.00014073160331074</v>
      </c>
      <c r="FN52" s="98" t="n">
        <v>0.000138473003682749</v>
      </c>
      <c r="FO52" s="98" t="n">
        <v>0.000136250648941405</v>
      </c>
      <c r="FP52" s="98" t="n">
        <v>0.000134063957589636</v>
      </c>
      <c r="FQ52" s="98" t="n">
        <v>0.000131912357452912</v>
      </c>
    </row>
    <row r="53" customFormat="false" ht="15" hidden="false" customHeight="true" outlineLevel="0" collapsed="false">
      <c r="A53" s="97" t="n">
        <v>51</v>
      </c>
      <c r="B53" s="98" t="n">
        <v>0.00227255459630282</v>
      </c>
      <c r="C53" s="98" t="n">
        <v>0.00224268839763564</v>
      </c>
      <c r="D53" s="98" t="n">
        <v>0.00221291074549623</v>
      </c>
      <c r="E53" s="98" t="n">
        <v>0.00218324602502384</v>
      </c>
      <c r="F53" s="98" t="n">
        <v>0.00215371654415719</v>
      </c>
      <c r="G53" s="98" t="n">
        <v>0.00212434266815798</v>
      </c>
      <c r="H53" s="98" t="n">
        <v>0.00209514294718338</v>
      </c>
      <c r="I53" s="98" t="n">
        <v>0.00206613423706448</v>
      </c>
      <c r="J53" s="98" t="n">
        <v>0.00203733181347343</v>
      </c>
      <c r="K53" s="98" t="n">
        <v>0.00200874947968843</v>
      </c>
      <c r="L53" s="98" t="n">
        <v>0.00198039966817942</v>
      </c>
      <c r="M53" s="98" t="n">
        <v>0.00195229353625248</v>
      </c>
      <c r="N53" s="98" t="n">
        <v>0.00192444105599776</v>
      </c>
      <c r="O53" s="98" t="n">
        <v>0.0018968510987889</v>
      </c>
      <c r="P53" s="98" t="n">
        <v>0.00186953151458791</v>
      </c>
      <c r="Q53" s="98" t="n">
        <v>0.00184248920630337</v>
      </c>
      <c r="R53" s="98" t="n">
        <v>0.00181573019945125</v>
      </c>
      <c r="S53" s="98" t="n">
        <v>0.00178925970736144</v>
      </c>
      <c r="T53" s="98" t="n">
        <v>0.00176308219216748</v>
      </c>
      <c r="U53" s="98" t="n">
        <v>0.00173720142181122</v>
      </c>
      <c r="V53" s="98" t="n">
        <v>0.001711620523285</v>
      </c>
      <c r="W53" s="98" t="n">
        <v>0.00168634203232854</v>
      </c>
      <c r="X53" s="98" t="n">
        <v>0.00166136793978644</v>
      </c>
      <c r="Y53" s="98" t="n">
        <v>0.0016366997348255</v>
      </c>
      <c r="Z53" s="98" t="n">
        <v>0.0016123384452007</v>
      </c>
      <c r="AA53" s="98" t="n">
        <v>0.00158828467475247</v>
      </c>
      <c r="AB53" s="98" t="n">
        <v>0.00156453863830453</v>
      </c>
      <c r="AC53" s="98" t="n">
        <v>0.00154110019412834</v>
      </c>
      <c r="AD53" s="98" t="n">
        <v>0.00151796887412714</v>
      </c>
      <c r="AE53" s="98" t="n">
        <v>0.00149514391188577</v>
      </c>
      <c r="AF53" s="98" t="n">
        <v>0.00147262426872641</v>
      </c>
      <c r="AG53" s="98" t="n">
        <v>0.00145040865789825</v>
      </c>
      <c r="AH53" s="98" t="n">
        <v>0.00142849556702673</v>
      </c>
      <c r="AI53" s="98" t="n">
        <v>0.00140688327893457</v>
      </c>
      <c r="AJ53" s="98" t="n">
        <v>0.00138556989094796</v>
      </c>
      <c r="AK53" s="98" t="n">
        <v>0.00136455333278518</v>
      </c>
      <c r="AL53" s="98" t="n">
        <v>0.00134383138312832</v>
      </c>
      <c r="AM53" s="98" t="n">
        <v>0.00132340168496348</v>
      </c>
      <c r="AN53" s="98" t="n">
        <v>0.0013032617597778</v>
      </c>
      <c r="AO53" s="98" t="n">
        <v>0.00128340902068957</v>
      </c>
      <c r="AP53" s="98" t="n">
        <v>0.00126384078458663</v>
      </c>
      <c r="AQ53" s="98" t="n">
        <v>0.00124455428334103</v>
      </c>
      <c r="AR53" s="98" t="n">
        <v>0.00122554667416563</v>
      </c>
      <c r="AS53" s="98" t="n">
        <v>0.00120681504917253</v>
      </c>
      <c r="AT53" s="98" t="n">
        <v>0.00118835644418913</v>
      </c>
      <c r="AU53" s="98" t="n">
        <v>0.00117016784688506</v>
      </c>
      <c r="AV53" s="98" t="n">
        <v>0.00115224620425902</v>
      </c>
      <c r="AW53" s="98" t="n">
        <v>0.00113458842952974</v>
      </c>
      <c r="AX53" s="98" t="n">
        <v>0.00111719140847666</v>
      </c>
      <c r="AY53" s="98" t="n">
        <v>0.00110005200526653</v>
      </c>
      <c r="AZ53" s="98" t="n">
        <v>0.00108316706780576</v>
      </c>
      <c r="BA53" s="98" t="n">
        <v>0.00106653343265062</v>
      </c>
      <c r="BB53" s="98" t="n">
        <v>0.00105014792951008</v>
      </c>
      <c r="BC53" s="98" t="n">
        <v>0.00103400738536785</v>
      </c>
      <c r="BD53" s="98" t="n">
        <v>0.00101810862825369</v>
      </c>
      <c r="BE53" s="98" t="n">
        <v>0.00100244849068976</v>
      </c>
      <c r="BF53" s="98" t="n">
        <v>0.000987023812833998</v>
      </c>
      <c r="BG53" s="98" t="n">
        <v>0.000971831445345406</v>
      </c>
      <c r="BH53" s="98" t="n">
        <v>0.00095686825199004</v>
      </c>
      <c r="BI53" s="98" t="n">
        <v>0.000942131112007916</v>
      </c>
      <c r="BJ53" s="98" t="n">
        <v>0.000927616922258179</v>
      </c>
      <c r="BK53" s="98" t="n">
        <v>0.000913322599160438</v>
      </c>
      <c r="BL53" s="98" t="n">
        <v>0.000899245080445144</v>
      </c>
      <c r="BM53" s="98" t="n">
        <v>0.000885381326730217</v>
      </c>
      <c r="BN53" s="98" t="n">
        <v>0.000871728322935361</v>
      </c>
      <c r="BO53" s="98" t="n">
        <v>0.000858283079547384</v>
      </c>
      <c r="BP53" s="98" t="n">
        <v>0.000845042633746851</v>
      </c>
      <c r="BQ53" s="98" t="n">
        <v>0.000832004050407842</v>
      </c>
      <c r="BR53" s="98" t="n">
        <v>0.000819164422981022</v>
      </c>
      <c r="BS53" s="98" t="n">
        <v>0.000806520874266692</v>
      </c>
      <c r="BT53" s="98" t="n">
        <v>0.000794070557089688</v>
      </c>
      <c r="BU53" s="98" t="n">
        <v>0.000781810654881587</v>
      </c>
      <c r="BV53" s="98" t="n">
        <v>0.000769738382178198</v>
      </c>
      <c r="BW53" s="98" t="n">
        <v>0.000757850985039221</v>
      </c>
      <c r="BX53" s="98" t="n">
        <v>0.000746145741396642</v>
      </c>
      <c r="BY53" s="98" t="n">
        <v>0.000734619961336946</v>
      </c>
      <c r="BZ53" s="98" t="n">
        <v>0.000723270987323055</v>
      </c>
      <c r="CA53" s="98" t="n">
        <v>0.000712096194360301</v>
      </c>
      <c r="CB53" s="98" t="n">
        <v>0.000701092990112895</v>
      </c>
      <c r="CC53" s="98" t="n">
        <v>0.000690258814972089</v>
      </c>
      <c r="CD53" s="98" t="n">
        <v>0.000679591142082936</v>
      </c>
      <c r="CE53" s="98" t="n">
        <v>0.000669087477331853</v>
      </c>
      <c r="CF53" s="98" t="n">
        <v>0.000658745359298441</v>
      </c>
      <c r="CG53" s="98" t="n">
        <v>0.000648562359174654</v>
      </c>
      <c r="CH53" s="98" t="n">
        <v>0.000638536080655339</v>
      </c>
      <c r="CI53" s="98" t="n">
        <v>0.000628664159800785</v>
      </c>
      <c r="CJ53" s="98" t="n">
        <v>0.000618944264876076</v>
      </c>
      <c r="CK53" s="98" t="n">
        <v>0.000609374096167126</v>
      </c>
      <c r="CL53" s="98" t="n">
        <v>0.000599951385777842</v>
      </c>
      <c r="CM53" s="98" t="n">
        <v>0.000590673897408967</v>
      </c>
      <c r="CN53" s="98" t="n">
        <v>0.000581539426120492</v>
      </c>
      <c r="CO53" s="98" t="n">
        <v>0.000572545798079416</v>
      </c>
      <c r="CP53" s="98" t="n">
        <v>0.00056369087029573</v>
      </c>
      <c r="CQ53" s="98" t="n">
        <v>0.000554972530344977</v>
      </c>
      <c r="CR53" s="98" t="n">
        <v>0.000546388696082256</v>
      </c>
      <c r="CS53" s="98" t="n">
        <v>0.00053793731534646</v>
      </c>
      <c r="CT53" s="98" t="n">
        <v>0.000529616365656183</v>
      </c>
      <c r="CU53" s="98" t="n">
        <v>0.000521423853899861</v>
      </c>
      <c r="CV53" s="98" t="n">
        <v>0.000513357816019022</v>
      </c>
      <c r="CW53" s="98" t="n">
        <v>0.00050541631668688</v>
      </c>
      <c r="CX53" s="98" t="n">
        <v>0.000497597448982368</v>
      </c>
      <c r="CY53" s="98" t="n">
        <v>0.000489899334061184</v>
      </c>
      <c r="CZ53" s="98" t="n">
        <v>0.000482320120823387</v>
      </c>
      <c r="DA53" s="98" t="n">
        <v>0.000474857985579225</v>
      </c>
      <c r="DB53" s="98" t="n">
        <v>0.000467511131712728</v>
      </c>
      <c r="DC53" s="98" t="n">
        <v>0.000460277789345098</v>
      </c>
      <c r="DD53" s="98" t="n">
        <v>0.000453156214996087</v>
      </c>
      <c r="DE53" s="98" t="n">
        <v>0.000446144691246597</v>
      </c>
      <c r="DF53" s="98" t="n">
        <v>0.000439241526400069</v>
      </c>
      <c r="DG53" s="98" t="n">
        <v>0.000432445054145969</v>
      </c>
      <c r="DH53" s="98" t="n">
        <v>0.00042575363322217</v>
      </c>
      <c r="DI53" s="98" t="n">
        <v>0.000419165647080444</v>
      </c>
      <c r="DJ53" s="98" t="n">
        <v>0.00041267950355206</v>
      </c>
      <c r="DK53" s="98" t="n">
        <v>0.000406293634515609</v>
      </c>
      <c r="DL53" s="98" t="n">
        <v>0.000400006495566929</v>
      </c>
      <c r="DM53" s="98" t="n">
        <v>0.000393816565690486</v>
      </c>
      <c r="DN53" s="98" t="n">
        <v>0.000387722346933517</v>
      </c>
      <c r="DO53" s="98" t="n">
        <v>0.000381722364082737</v>
      </c>
      <c r="DP53" s="98" t="n">
        <v>0.000375815164343596</v>
      </c>
      <c r="DQ53" s="98" t="n">
        <v>0.000369999317021863</v>
      </c>
      <c r="DR53" s="98" t="n">
        <v>0.000364273413208327</v>
      </c>
      <c r="DS53" s="98" t="n">
        <v>0.000358636065467044</v>
      </c>
      <c r="DT53" s="98" t="n">
        <v>0.000353085907525474</v>
      </c>
      <c r="DU53" s="98" t="n">
        <v>0.000347621593969172</v>
      </c>
      <c r="DV53" s="98" t="n">
        <v>0.000342241799938026</v>
      </c>
      <c r="DW53" s="98" t="n">
        <v>0.000336945220827278</v>
      </c>
      <c r="DX53" s="98" t="n">
        <v>0.000331730571991318</v>
      </c>
      <c r="DY53" s="98" t="n">
        <v>0.000326596588450245</v>
      </c>
      <c r="DZ53" s="98" t="n">
        <v>0.000321542024600885</v>
      </c>
      <c r="EA53" s="98" t="n">
        <v>0.000316565653930345</v>
      </c>
      <c r="EB53" s="98" t="n">
        <v>0.000311666268733579</v>
      </c>
      <c r="EC53" s="98" t="n">
        <v>0.000306842679834496</v>
      </c>
      <c r="ED53" s="98" t="n">
        <v>0.000302093716309404</v>
      </c>
      <c r="EE53" s="98" t="n">
        <v>0.000297418225216006</v>
      </c>
      <c r="EF53" s="98" t="n">
        <v>0.000292815071323727</v>
      </c>
      <c r="EG53" s="98" t="n">
        <v>0.000288283136848921</v>
      </c>
      <c r="EH53" s="98" t="n">
        <v>0.000283821321193201</v>
      </c>
      <c r="EI53" s="98" t="n">
        <v>0.000279428540684856</v>
      </c>
      <c r="EJ53" s="98" t="n">
        <v>0.000275103728324622</v>
      </c>
      <c r="EK53" s="98" t="n">
        <v>0.000270845833533429</v>
      </c>
      <c r="EL53" s="98" t="n">
        <v>0.000266653821905383</v>
      </c>
      <c r="EM53" s="98" t="n">
        <v>0.000262526674962627</v>
      </c>
      <c r="EN53" s="98" t="n">
        <v>0.000258463389914421</v>
      </c>
      <c r="EO53" s="98" t="n">
        <v>0.000254462979419445</v>
      </c>
      <c r="EP53" s="98" t="n">
        <v>0.000250524471351099</v>
      </c>
      <c r="EQ53" s="98" t="n">
        <v>0.000246646908566572</v>
      </c>
      <c r="ER53" s="98" t="n">
        <v>0.00024282934867903</v>
      </c>
      <c r="ES53" s="98" t="n">
        <v>0.000239070863832458</v>
      </c>
      <c r="ET53" s="98" t="n">
        <v>0.000235370540481172</v>
      </c>
      <c r="EU53" s="98" t="n">
        <v>0.000231727479170774</v>
      </c>
      <c r="EV53" s="98" t="n">
        <v>0.00022814079432365</v>
      </c>
      <c r="EW53" s="98" t="n">
        <v>0.000224609614026705</v>
      </c>
      <c r="EX53" s="98" t="n">
        <v>0.000221133079822744</v>
      </c>
      <c r="EY53" s="98" t="n">
        <v>0.000217710346504529</v>
      </c>
      <c r="EZ53" s="98" t="n">
        <v>0.000214340581911943</v>
      </c>
      <c r="FA53" s="98" t="n">
        <v>0.000211022966732699</v>
      </c>
      <c r="FB53" s="98" t="n">
        <v>0.000207756694304617</v>
      </c>
      <c r="FC53" s="98" t="n">
        <v>0.000204540970422551</v>
      </c>
      <c r="FD53" s="98" t="n">
        <v>0.000201375013146987</v>
      </c>
      <c r="FE53" s="98" t="n">
        <v>0.000198258052615641</v>
      </c>
      <c r="FF53" s="98" t="n">
        <v>0.000195189330858381</v>
      </c>
      <c r="FG53" s="98" t="n">
        <v>0.000192168101614598</v>
      </c>
      <c r="FH53" s="98" t="n">
        <v>0.000189193630152795</v>
      </c>
      <c r="FI53" s="98" t="n">
        <v>0.000186265193094171</v>
      </c>
      <c r="FJ53" s="98" t="n">
        <v>0.000183382078237426</v>
      </c>
      <c r="FK53" s="98" t="n">
        <v>0.000180543584387349</v>
      </c>
      <c r="FL53" s="98" t="n">
        <v>0.000177749021184948</v>
      </c>
      <c r="FM53" s="98" t="n">
        <v>0.000174997708941138</v>
      </c>
      <c r="FN53" s="98" t="n">
        <v>0.000172288978472324</v>
      </c>
      <c r="FO53" s="98" t="n">
        <v>0.000169622170938633</v>
      </c>
      <c r="FP53" s="98" t="n">
        <v>0.000166996637684713</v>
      </c>
      <c r="FQ53" s="98" t="n">
        <v>0.000164411740082415</v>
      </c>
    </row>
    <row r="54" customFormat="false" ht="15" hidden="false" customHeight="true" outlineLevel="0" collapsed="false">
      <c r="A54" s="97" t="n">
        <v>52</v>
      </c>
      <c r="B54" s="98" t="n">
        <v>0.00248096879455795</v>
      </c>
      <c r="C54" s="98" t="n">
        <v>0.00244722828258526</v>
      </c>
      <c r="D54" s="98" t="n">
        <v>0.00241365120385606</v>
      </c>
      <c r="E54" s="98" t="n">
        <v>0.00238026041035766</v>
      </c>
      <c r="F54" s="98" t="n">
        <v>0.00234707669408563</v>
      </c>
      <c r="G54" s="98" t="n">
        <v>0.00231411892480293</v>
      </c>
      <c r="H54" s="98" t="n">
        <v>0.00228140418022027</v>
      </c>
      <c r="I54" s="98" t="n">
        <v>0.00224894786884156</v>
      </c>
      <c r="J54" s="98" t="n">
        <v>0.00221676384573322</v>
      </c>
      <c r="K54" s="98" t="n">
        <v>0.00218486452149225</v>
      </c>
      <c r="L54" s="98" t="n">
        <v>0.00215326096469448</v>
      </c>
      <c r="M54" s="98" t="n">
        <v>0.00212196299811251</v>
      </c>
      <c r="N54" s="98" t="n">
        <v>0.00209097928899071</v>
      </c>
      <c r="O54" s="98" t="n">
        <v>0.00206031743366741</v>
      </c>
      <c r="P54" s="98" t="n">
        <v>0.00202998403682864</v>
      </c>
      <c r="Q54" s="98" t="n">
        <v>0.0019999847856722</v>
      </c>
      <c r="R54" s="98" t="n">
        <v>0.00197032451925705</v>
      </c>
      <c r="S54" s="98" t="n">
        <v>0.00194100729330116</v>
      </c>
      <c r="T54" s="98" t="n">
        <v>0.00191203644068672</v>
      </c>
      <c r="U54" s="98" t="n">
        <v>0.00188341462791741</v>
      </c>
      <c r="V54" s="98" t="n">
        <v>0.00185514390776809</v>
      </c>
      <c r="W54" s="98" t="n">
        <v>0.00182722576835159</v>
      </c>
      <c r="X54" s="98" t="n">
        <v>0.00179966117882224</v>
      </c>
      <c r="Y54" s="98" t="n">
        <v>0.00177245063192122</v>
      </c>
      <c r="Z54" s="98" t="n">
        <v>0.00174559418356168</v>
      </c>
      <c r="AA54" s="98" t="n">
        <v>0.00171909148964022</v>
      </c>
      <c r="AB54" s="98" t="n">
        <v>0.00169294184025115</v>
      </c>
      <c r="AC54" s="98" t="n">
        <v>0.00166714419147196</v>
      </c>
      <c r="AD54" s="98" t="n">
        <v>0.0016416971948765</v>
      </c>
      <c r="AE54" s="98" t="n">
        <v>0.00161659922492663</v>
      </c>
      <c r="AF54" s="98" t="n">
        <v>0.00159184840438142</v>
      </c>
      <c r="AG54" s="98" t="n">
        <v>0.00156744262785713</v>
      </c>
      <c r="AH54" s="98" t="n">
        <v>0.00154337958366091</v>
      </c>
      <c r="AI54" s="98" t="n">
        <v>0.00151965677401689</v>
      </c>
      <c r="AJ54" s="98" t="n">
        <v>0.00149627153379139</v>
      </c>
      <c r="AK54" s="98" t="n">
        <v>0.00147322104782233</v>
      </c>
      <c r="AL54" s="98" t="n">
        <v>0.0014505023669481</v>
      </c>
      <c r="AM54" s="98" t="n">
        <v>0.00142811242282481</v>
      </c>
      <c r="AN54" s="98" t="n">
        <v>0.00140604804161804</v>
      </c>
      <c r="AO54" s="98" t="n">
        <v>0.00138430595664618</v>
      </c>
      <c r="AP54" s="98" t="n">
        <v>0.00136288282004993</v>
      </c>
      <c r="AQ54" s="98" t="n">
        <v>0.00134177521355638</v>
      </c>
      <c r="AR54" s="98" t="n">
        <v>0.00132097965840061</v>
      </c>
      <c r="AS54" s="98" t="n">
        <v>0.00130049262446719</v>
      </c>
      <c r="AT54" s="98" t="n">
        <v>0.00128031053870492</v>
      </c>
      <c r="AU54" s="98" t="n">
        <v>0.00126042979286767</v>
      </c>
      <c r="AV54" s="98" t="n">
        <v>0.0012408467506303</v>
      </c>
      <c r="AW54" s="98" t="n">
        <v>0.00122155775412414</v>
      </c>
      <c r="AX54" s="98" t="n">
        <v>0.0012025591299345</v>
      </c>
      <c r="AY54" s="98" t="n">
        <v>0.00118384719459852</v>
      </c>
      <c r="AZ54" s="98" t="n">
        <v>0.00116541825964101</v>
      </c>
      <c r="BA54" s="98" t="n">
        <v>0.00114726863618131</v>
      </c>
      <c r="BB54" s="98" t="n">
        <v>0.00112939463914275</v>
      </c>
      <c r="BC54" s="98" t="n">
        <v>0.00111179259109429</v>
      </c>
      <c r="BD54" s="98" t="n">
        <v>0.00109445882575132</v>
      </c>
      <c r="BE54" s="98" t="n">
        <v>0.00107738969116156</v>
      </c>
      <c r="BF54" s="98" t="n">
        <v>0.00106058155259803</v>
      </c>
      <c r="BG54" s="98" t="n">
        <v>0.001044030795183</v>
      </c>
      <c r="BH54" s="98" t="n">
        <v>0.00102773382626187</v>
      </c>
      <c r="BI54" s="98" t="n">
        <v>0.00101168707754573</v>
      </c>
      <c r="BJ54" s="98" t="n">
        <v>0.00099588700704123</v>
      </c>
      <c r="BK54" s="98" t="n">
        <v>0.0009803301007828</v>
      </c>
      <c r="BL54" s="98" t="n">
        <v>0.000965012874382887</v>
      </c>
      <c r="BM54" s="98" t="n">
        <v>0.0009499318744145</v>
      </c>
      <c r="BN54" s="98" t="n">
        <v>0.000935083679637572</v>
      </c>
      <c r="BO54" s="98" t="n">
        <v>0.000920464902083862</v>
      </c>
      <c r="BP54" s="98" t="n">
        <v>0.000906072188007978</v>
      </c>
      <c r="BQ54" s="98" t="n">
        <v>0.000891902218718932</v>
      </c>
      <c r="BR54" s="98" t="n">
        <v>0.000877951711298119</v>
      </c>
      <c r="BS54" s="98" t="n">
        <v>0.000864217419214497</v>
      </c>
      <c r="BT54" s="98" t="n">
        <v>0.000850696132845941</v>
      </c>
      <c r="BU54" s="98" t="n">
        <v>0.000837384679912123</v>
      </c>
      <c r="BV54" s="98" t="n">
        <v>0.000824279925828009</v>
      </c>
      <c r="BW54" s="98" t="n">
        <v>0.000811378773983629</v>
      </c>
      <c r="BX54" s="98" t="n">
        <v>0.000798678165956468</v>
      </c>
      <c r="BY54" s="98" t="n">
        <v>0.000786175081661789</v>
      </c>
      <c r="BZ54" s="98" t="n">
        <v>0.000773866539446444</v>
      </c>
      <c r="CA54" s="98" t="n">
        <v>0.000761749596130734</v>
      </c>
      <c r="CB54" s="98" t="n">
        <v>0.000749821347003299</v>
      </c>
      <c r="CC54" s="98" t="n">
        <v>0.000738078925771935</v>
      </c>
      <c r="CD54" s="98" t="n">
        <v>0.000726519504476331</v>
      </c>
      <c r="CE54" s="98" t="n">
        <v>0.00071514029336317</v>
      </c>
      <c r="CF54" s="98" t="n">
        <v>0.000703938540730364</v>
      </c>
      <c r="CG54" s="98" t="n">
        <v>0.000692911532739982</v>
      </c>
      <c r="CH54" s="98" t="n">
        <v>0.000682056593206193</v>
      </c>
      <c r="CI54" s="98" t="n">
        <v>0.000671371083357353</v>
      </c>
      <c r="CJ54" s="98" t="n">
        <v>0.000660852401576872</v>
      </c>
      <c r="CK54" s="98" t="n">
        <v>0.000650497983124776</v>
      </c>
      <c r="CL54" s="98" t="n">
        <v>0.00064030529984116</v>
      </c>
      <c r="CM54" s="98" t="n">
        <v>0.000630271859833886</v>
      </c>
      <c r="CN54" s="98" t="n">
        <v>0.000620395207152513</v>
      </c>
      <c r="CO54" s="98" t="n">
        <v>0.000610672921449451</v>
      </c>
      <c r="CP54" s="98" t="n">
        <v>0.0006011026176308</v>
      </c>
      <c r="CQ54" s="98" t="n">
        <v>0.000591681945496636</v>
      </c>
      <c r="CR54" s="98" t="n">
        <v>0.00058240858937364</v>
      </c>
      <c r="CS54" s="98" t="n">
        <v>0.000573280267740395</v>
      </c>
      <c r="CT54" s="98" t="n">
        <v>0.000564294732846249</v>
      </c>
      <c r="CU54" s="98" t="n">
        <v>0.000555449770325067</v>
      </c>
      <c r="CV54" s="98" t="n">
        <v>0.0005467431988051</v>
      </c>
      <c r="CW54" s="98" t="n">
        <v>0.00053817286951463</v>
      </c>
      <c r="CX54" s="98" t="n">
        <v>0.000529736665885627</v>
      </c>
      <c r="CY54" s="98" t="n">
        <v>0.00052143250315484</v>
      </c>
      <c r="CZ54" s="98" t="n">
        <v>0.000513258327963673</v>
      </c>
      <c r="DA54" s="98" t="n">
        <v>0.000505212117957288</v>
      </c>
      <c r="DB54" s="98" t="n">
        <v>0.000497291881383144</v>
      </c>
      <c r="DC54" s="98" t="n">
        <v>0.000489495656690098</v>
      </c>
      <c r="DD54" s="98" t="n">
        <v>0.000481821512128056</v>
      </c>
      <c r="DE54" s="98" t="n">
        <v>0.000474267545348184</v>
      </c>
      <c r="DF54" s="98" t="n">
        <v>0.000466831883004781</v>
      </c>
      <c r="DG54" s="98" t="n">
        <v>0.000459512680359486</v>
      </c>
      <c r="DH54" s="98" t="n">
        <v>0.000452308120886258</v>
      </c>
      <c r="DI54" s="98" t="n">
        <v>0.000445216415879912</v>
      </c>
      <c r="DJ54" s="98" t="n">
        <v>0.000438235804066323</v>
      </c>
      <c r="DK54" s="98" t="n">
        <v>0.000431364551215396</v>
      </c>
      <c r="DL54" s="98" t="n">
        <v>0.000424600949757936</v>
      </c>
      <c r="DM54" s="98" t="n">
        <v>0.00041794331840439</v>
      </c>
      <c r="DN54" s="98" t="n">
        <v>0.000411390001767931</v>
      </c>
      <c r="DO54" s="98" t="n">
        <v>0.000404939369990087</v>
      </c>
      <c r="DP54" s="98" t="n">
        <v>0.000398589818370598</v>
      </c>
      <c r="DQ54" s="98" t="n">
        <v>0.000392339767000927</v>
      </c>
      <c r="DR54" s="98" t="n">
        <v>0.000386187660401105</v>
      </c>
      <c r="DS54" s="98" t="n">
        <v>0.000380131967160358</v>
      </c>
      <c r="DT54" s="98" t="n">
        <v>0.000374171179582716</v>
      </c>
      <c r="DU54" s="98" t="n">
        <v>0.00036830381333508</v>
      </c>
      <c r="DV54" s="98" t="n">
        <v>0.000362528407100604</v>
      </c>
      <c r="DW54" s="98" t="n">
        <v>0.000356843522235417</v>
      </c>
      <c r="DX54" s="98" t="n">
        <v>0.000351247742429672</v>
      </c>
      <c r="DY54" s="98" t="n">
        <v>0.000345739673373036</v>
      </c>
      <c r="DZ54" s="98" t="n">
        <v>0.000340317942423618</v>
      </c>
      <c r="EA54" s="98" t="n">
        <v>0.000334981198281903</v>
      </c>
      <c r="EB54" s="98" t="n">
        <v>0.000329728110668337</v>
      </c>
      <c r="EC54" s="98" t="n">
        <v>0.000324557370005141</v>
      </c>
      <c r="ED54" s="98" t="n">
        <v>0.000319467687102559</v>
      </c>
      <c r="EE54" s="98" t="n">
        <v>0.000314457792848999</v>
      </c>
      <c r="EF54" s="98" t="n">
        <v>0.000309526437905272</v>
      </c>
      <c r="EG54" s="98" t="n">
        <v>0.000304672392403838</v>
      </c>
      <c r="EH54" s="98" t="n">
        <v>0.000299894445650595</v>
      </c>
      <c r="EI54" s="98" t="n">
        <v>0.00029519140583234</v>
      </c>
      <c r="EJ54" s="98" t="n">
        <v>0.000290562099727332</v>
      </c>
      <c r="EK54" s="98" t="n">
        <v>0.000286005372420184</v>
      </c>
      <c r="EL54" s="98" t="n">
        <v>0.000281520087021203</v>
      </c>
      <c r="EM54" s="98" t="n">
        <v>0.00027710512438861</v>
      </c>
      <c r="EN54" s="98" t="n">
        <v>0.000272759382856314</v>
      </c>
      <c r="EO54" s="98" t="n">
        <v>0.000268481777964014</v>
      </c>
      <c r="EP54" s="98" t="n">
        <v>0.000264271242192304</v>
      </c>
      <c r="EQ54" s="98" t="n">
        <v>0.000260126724700993</v>
      </c>
      <c r="ER54" s="98" t="n">
        <v>0.00025604719107164</v>
      </c>
      <c r="ES54" s="98" t="n">
        <v>0.000252031623053872</v>
      </c>
      <c r="ET54" s="98" t="n">
        <v>0.000248079018314806</v>
      </c>
      <c r="EU54" s="98" t="n">
        <v>0.000244188390193023</v>
      </c>
      <c r="EV54" s="98" t="n">
        <v>0.000240358767455429</v>
      </c>
      <c r="EW54" s="98" t="n">
        <v>0.000236589194058445</v>
      </c>
      <c r="EX54" s="98" t="n">
        <v>0.000232878728912311</v>
      </c>
      <c r="EY54" s="98" t="n">
        <v>0.000229226445648711</v>
      </c>
      <c r="EZ54" s="98" t="n">
        <v>0.000225631432392626</v>
      </c>
      <c r="FA54" s="98" t="n">
        <v>0.000222092791536621</v>
      </c>
      <c r="FB54" s="98" t="n">
        <v>0.000218609639519807</v>
      </c>
      <c r="FC54" s="98" t="n">
        <v>0.000215181106608564</v>
      </c>
      <c r="FD54" s="98" t="n">
        <v>0.000211806336681941</v>
      </c>
      <c r="FE54" s="98" t="n">
        <v>0.000208484487019711</v>
      </c>
      <c r="FF54" s="98" t="n">
        <v>0.00020521472809365</v>
      </c>
      <c r="FG54" s="98" t="n">
        <v>0.000201996243362257</v>
      </c>
      <c r="FH54" s="98" t="n">
        <v>0.000198828229067916</v>
      </c>
      <c r="FI54" s="98" t="n">
        <v>0.000195709894038387</v>
      </c>
      <c r="FJ54" s="98" t="n">
        <v>0.000192640459489746</v>
      </c>
      <c r="FK54" s="98" t="n">
        <v>0.000189619158834198</v>
      </c>
      <c r="FL54" s="98" t="n">
        <v>0.000186645237488792</v>
      </c>
      <c r="FM54" s="98" t="n">
        <v>0.000183717952688678</v>
      </c>
      <c r="FN54" s="98" t="n">
        <v>0.000180836573302812</v>
      </c>
      <c r="FO54" s="98" t="n">
        <v>0.000178000379651877</v>
      </c>
      <c r="FP54" s="98" t="n">
        <v>0.000175208663329873</v>
      </c>
      <c r="FQ54" s="98" t="n">
        <v>0.00017246072702759</v>
      </c>
    </row>
    <row r="55" customFormat="false" ht="15" hidden="false" customHeight="true" outlineLevel="0" collapsed="false">
      <c r="A55" s="97" t="n">
        <v>53</v>
      </c>
      <c r="B55" s="98" t="n">
        <v>0.00266835621771977</v>
      </c>
      <c r="C55" s="98" t="n">
        <v>0.00263367195297393</v>
      </c>
      <c r="D55" s="98" t="n">
        <v>0.00259907269189763</v>
      </c>
      <c r="E55" s="98" t="n">
        <v>0.00256458797527404</v>
      </c>
      <c r="F55" s="98" t="n">
        <v>0.00253024486170594</v>
      </c>
      <c r="G55" s="98" t="n">
        <v>0.00249606808699709</v>
      </c>
      <c r="H55" s="98" t="n">
        <v>0.0024620802154387</v>
      </c>
      <c r="I55" s="98" t="n">
        <v>0.00242830178315889</v>
      </c>
      <c r="J55" s="98" t="n">
        <v>0.00239475143373313</v>
      </c>
      <c r="K55" s="98" t="n">
        <v>0.00236144604628508</v>
      </c>
      <c r="L55" s="98" t="n">
        <v>0.00232840085632591</v>
      </c>
      <c r="M55" s="98" t="n">
        <v>0.00229562956959994</v>
      </c>
      <c r="N55" s="98" t="n">
        <v>0.00226314446921616</v>
      </c>
      <c r="O55" s="98" t="n">
        <v>0.00223095651634986</v>
      </c>
      <c r="P55" s="98" t="n">
        <v>0.00219907544480402</v>
      </c>
      <c r="Q55" s="98" t="n">
        <v>0.00216750984972203</v>
      </c>
      <c r="R55" s="98" t="n">
        <v>0.00213626727073535</v>
      </c>
      <c r="S55" s="98" t="n">
        <v>0.00210535426983416</v>
      </c>
      <c r="T55" s="98" t="n">
        <v>0.00207477650423504</v>
      </c>
      <c r="U55" s="98" t="n">
        <v>0.00204453879451816</v>
      </c>
      <c r="V55" s="98" t="n">
        <v>0.00201464518829542</v>
      </c>
      <c r="W55" s="98" t="n">
        <v>0.00198509901966282</v>
      </c>
      <c r="X55" s="98" t="n">
        <v>0.00195590296468162</v>
      </c>
      <c r="Y55" s="98" t="n">
        <v>0.00192705909312141</v>
      </c>
      <c r="Z55" s="98" t="n">
        <v>0.00189856891668927</v>
      </c>
      <c r="AA55" s="98" t="n">
        <v>0.00187043343395887</v>
      </c>
      <c r="AB55" s="98" t="n">
        <v>0.00184265317220189</v>
      </c>
      <c r="AC55" s="98" t="n">
        <v>0.00181522822631619</v>
      </c>
      <c r="AD55" s="98" t="n">
        <v>0.00178815829503365</v>
      </c>
      <c r="AE55" s="98" t="n">
        <v>0.00176144271458079</v>
      </c>
      <c r="AF55" s="98" t="n">
        <v>0.00173508048995708</v>
      </c>
      <c r="AG55" s="98" t="n">
        <v>0.00170907032398471</v>
      </c>
      <c r="AH55" s="98" t="n">
        <v>0.00168341064427791</v>
      </c>
      <c r="AI55" s="98" t="n">
        <v>0.00165809962826657</v>
      </c>
      <c r="AJ55" s="98" t="n">
        <v>0.00163313522640707</v>
      </c>
      <c r="AK55" s="98" t="n">
        <v>0.00160851518369831</v>
      </c>
      <c r="AL55" s="98" t="n">
        <v>0.00158423705962063</v>
      </c>
      <c r="AM55" s="98" t="n">
        <v>0.00156029824660187</v>
      </c>
      <c r="AN55" s="98" t="n">
        <v>0.00153669598711381</v>
      </c>
      <c r="AO55" s="98" t="n">
        <v>0.00151342738949023</v>
      </c>
      <c r="AP55" s="98" t="n">
        <v>0.00149048944255759</v>
      </c>
      <c r="AQ55" s="98" t="n">
        <v>0.00146787902915813</v>
      </c>
      <c r="AR55" s="98" t="n">
        <v>0.00144559293864466</v>
      </c>
      <c r="AS55" s="98" t="n">
        <v>0.00142362787841766</v>
      </c>
      <c r="AT55" s="98" t="n">
        <v>0.00140198048457285</v>
      </c>
      <c r="AU55" s="98" t="n">
        <v>0.00138064733172072</v>
      </c>
      <c r="AV55" s="98" t="n">
        <v>0.00135962494203845</v>
      </c>
      <c r="AW55" s="98" t="n">
        <v>0.00133890979360751</v>
      </c>
      <c r="AX55" s="98" t="n">
        <v>0.0013184983280885</v>
      </c>
      <c r="AY55" s="98" t="n">
        <v>0.00129838695778017</v>
      </c>
      <c r="AZ55" s="98" t="n">
        <v>0.00127857207210758</v>
      </c>
      <c r="BA55" s="98" t="n">
        <v>0.00125905004358051</v>
      </c>
      <c r="BB55" s="98" t="n">
        <v>0.00123981723325939</v>
      </c>
      <c r="BC55" s="98" t="n">
        <v>0.00122086999576654</v>
      </c>
      <c r="BD55" s="98" t="n">
        <v>0.00120220468387355</v>
      </c>
      <c r="BE55" s="98" t="n">
        <v>0.00118381765269793</v>
      </c>
      <c r="BF55" s="98" t="n">
        <v>0.00116570526353588</v>
      </c>
      <c r="BG55" s="98" t="n">
        <v>0.00114786388735944</v>
      </c>
      <c r="BH55" s="98" t="n">
        <v>0.00113028990800246</v>
      </c>
      <c r="BI55" s="98" t="n">
        <v>0.0011129797250572</v>
      </c>
      <c r="BJ55" s="98" t="n">
        <v>0.00109592975650508</v>
      </c>
      <c r="BK55" s="98" t="n">
        <v>0.00107913644110036</v>
      </c>
      <c r="BL55" s="98" t="n">
        <v>0.00106259624052529</v>
      </c>
      <c r="BM55" s="98" t="n">
        <v>0.00104630564133401</v>
      </c>
      <c r="BN55" s="98" t="n">
        <v>0.00103026115670146</v>
      </c>
      <c r="BO55" s="98" t="n">
        <v>0.00101445932799227</v>
      </c>
      <c r="BP55" s="98" t="n">
        <v>0.000998896726162046</v>
      </c>
      <c r="BQ55" s="98" t="n">
        <v>0.00098356995300608</v>
      </c>
      <c r="BR55" s="98" t="n">
        <v>0.000968475642265321</v>
      </c>
      <c r="BS55" s="98" t="n">
        <v>0.000953610460601162</v>
      </c>
      <c r="BT55" s="98" t="n">
        <v>0.000938971108450537</v>
      </c>
      <c r="BU55" s="98" t="n">
        <v>0.000924554320768656</v>
      </c>
      <c r="BV55" s="98" t="n">
        <v>0.000910356867669715</v>
      </c>
      <c r="BW55" s="98" t="n">
        <v>0.000896375554972795</v>
      </c>
      <c r="BX55" s="98" t="n">
        <v>0.000882607224661713</v>
      </c>
      <c r="BY55" s="98" t="n">
        <v>0.000869048755263946</v>
      </c>
      <c r="BZ55" s="98" t="n">
        <v>0.000855697062157046</v>
      </c>
      <c r="CA55" s="98" t="n">
        <v>0.0008425490978069</v>
      </c>
      <c r="CB55" s="98" t="n">
        <v>0.000829601851945028</v>
      </c>
      <c r="CC55" s="98" t="n">
        <v>0.000816852351688269</v>
      </c>
      <c r="CD55" s="98" t="n">
        <v>0.000804297661607167</v>
      </c>
      <c r="CE55" s="98" t="n">
        <v>0.000791934883746515</v>
      </c>
      <c r="CF55" s="98" t="n">
        <v>0.00077976115760281</v>
      </c>
      <c r="CG55" s="98" t="n">
        <v>0.000767773660061422</v>
      </c>
      <c r="CH55" s="98" t="n">
        <v>0.000755969605298557</v>
      </c>
      <c r="CI55" s="98" t="n">
        <v>0.000744346244649474</v>
      </c>
      <c r="CJ55" s="98" t="n">
        <v>0.000732900866446951</v>
      </c>
      <c r="CK55" s="98" t="n">
        <v>0.000721630795833095</v>
      </c>
      <c r="CL55" s="98" t="n">
        <v>0.000710533394546298</v>
      </c>
      <c r="CM55" s="98" t="n">
        <v>0.000699606060685087</v>
      </c>
      <c r="CN55" s="98" t="n">
        <v>0.000688846228453888</v>
      </c>
      <c r="CO55" s="98" t="n">
        <v>0.000678251367888794</v>
      </c>
      <c r="CP55" s="98" t="n">
        <v>0.000667818984568247</v>
      </c>
      <c r="CQ55" s="98" t="n">
        <v>0.000657546619309168</v>
      </c>
      <c r="CR55" s="98" t="n">
        <v>0.000647431847849878</v>
      </c>
      <c r="CS55" s="98" t="n">
        <v>0.000637472280522133</v>
      </c>
      <c r="CT55" s="98" t="n">
        <v>0.000627665561912738</v>
      </c>
      <c r="CU55" s="98" t="n">
        <v>0.000618009370516703</v>
      </c>
      <c r="CV55" s="98" t="n">
        <v>0.000608501418382312</v>
      </c>
      <c r="CW55" s="98" t="n">
        <v>0.000599139450749853</v>
      </c>
      <c r="CX55" s="98" t="n">
        <v>0.000589921245685243</v>
      </c>
      <c r="CY55" s="98" t="n">
        <v>0.000580844613707776</v>
      </c>
      <c r="CZ55" s="98" t="n">
        <v>0.000571907397415195</v>
      </c>
      <c r="DA55" s="98" t="n">
        <v>0.000563107471104773</v>
      </c>
      <c r="DB55" s="98" t="n">
        <v>0.000554442740392624</v>
      </c>
      <c r="DC55" s="98" t="n">
        <v>0.000545911141830224</v>
      </c>
      <c r="DD55" s="98" t="n">
        <v>0.000537510642521166</v>
      </c>
      <c r="DE55" s="98" t="n">
        <v>0.000529239239735246</v>
      </c>
      <c r="DF55" s="98" t="n">
        <v>0.000521094960524771</v>
      </c>
      <c r="DG55" s="98" t="n">
        <v>0.000513075861338752</v>
      </c>
      <c r="DH55" s="98" t="n">
        <v>0.00050518002763944</v>
      </c>
      <c r="DI55" s="98" t="n">
        <v>0.000497405573518628</v>
      </c>
      <c r="DJ55" s="98" t="n">
        <v>0.000489750641316733</v>
      </c>
      <c r="DK55" s="98" t="n">
        <v>0.000482213401241993</v>
      </c>
      <c r="DL55" s="98" t="n">
        <v>0.000474792050992656</v>
      </c>
      <c r="DM55" s="98" t="n">
        <v>0.000467484815380947</v>
      </c>
      <c r="DN55" s="98" t="n">
        <v>0.000460289945959591</v>
      </c>
      <c r="DO55" s="98" t="n">
        <v>0.000453205720651106</v>
      </c>
      <c r="DP55" s="98" t="n">
        <v>0.000446230443379103</v>
      </c>
      <c r="DQ55" s="98" t="n">
        <v>0.000439362443703795</v>
      </c>
      <c r="DR55" s="98" t="n">
        <v>0.000432600076459955</v>
      </c>
      <c r="DS55" s="98" t="n">
        <v>0.00042594172139776</v>
      </c>
      <c r="DT55" s="98" t="n">
        <v>0.000419385782827741</v>
      </c>
      <c r="DU55" s="98" t="n">
        <v>0.000412930689268842</v>
      </c>
      <c r="DV55" s="98" t="n">
        <v>0.000406574893100253</v>
      </c>
      <c r="DW55" s="98" t="n">
        <v>0.000400316870216244</v>
      </c>
      <c r="DX55" s="98" t="n">
        <v>0.000394155119685657</v>
      </c>
      <c r="DY55" s="98" t="n">
        <v>0.000388088163414624</v>
      </c>
      <c r="DZ55" s="98" t="n">
        <v>0.00038211454581305</v>
      </c>
      <c r="EA55" s="98" t="n">
        <v>0.000376232833464996</v>
      </c>
      <c r="EB55" s="98" t="n">
        <v>0.000370441614803263</v>
      </c>
      <c r="EC55" s="98" t="n">
        <v>0.00036473949978777</v>
      </c>
      <c r="ED55" s="98" t="n">
        <v>0.000359125119587023</v>
      </c>
      <c r="EE55" s="98" t="n">
        <v>0.00035359712626537</v>
      </c>
      <c r="EF55" s="98" t="n">
        <v>0.000348154192471806</v>
      </c>
      <c r="EG55" s="98" t="n">
        <v>0.000342795011135433</v>
      </c>
      <c r="EH55" s="98" t="n">
        <v>0.000337518295162043</v>
      </c>
      <c r="EI55" s="98" t="n">
        <v>0.000332322777137128</v>
      </c>
      <c r="EJ55" s="98" t="n">
        <v>0.000327207209031233</v>
      </c>
      <c r="EK55" s="98" t="n">
        <v>0.000322170361909735</v>
      </c>
      <c r="EL55" s="98" t="n">
        <v>0.000317211025646857</v>
      </c>
      <c r="EM55" s="98" t="n">
        <v>0.000312328008642893</v>
      </c>
      <c r="EN55" s="98" t="n">
        <v>0.000307520137545758</v>
      </c>
      <c r="EO55" s="98" t="n">
        <v>0.000302786256976217</v>
      </c>
      <c r="EP55" s="98" t="n">
        <v>0.000298125229257207</v>
      </c>
      <c r="EQ55" s="98" t="n">
        <v>0.000293535934146383</v>
      </c>
      <c r="ER55" s="98" t="n">
        <v>0.000289017268572667</v>
      </c>
      <c r="ES55" s="98" t="n">
        <v>0.000284568146377007</v>
      </c>
      <c r="ET55" s="98" t="n">
        <v>0.000280187498055806</v>
      </c>
      <c r="EU55" s="98" t="n">
        <v>0.000275874270509013</v>
      </c>
      <c r="EV55" s="98" t="n">
        <v>0.000271627426791321</v>
      </c>
      <c r="EW55" s="98" t="n">
        <v>0.000267445945866696</v>
      </c>
      <c r="EX55" s="98" t="n">
        <v>0.000263328822367126</v>
      </c>
      <c r="EY55" s="98" t="n">
        <v>0.000259275066354148</v>
      </c>
      <c r="EZ55" s="98" t="n">
        <v>0.000255283703084475</v>
      </c>
      <c r="FA55" s="98" t="n">
        <v>0.000251353772778629</v>
      </c>
      <c r="FB55" s="98" t="n">
        <v>0.000247484330393344</v>
      </c>
      <c r="FC55" s="98" t="n">
        <v>0.000243674445396414</v>
      </c>
      <c r="FD55" s="98" t="n">
        <v>0.000239923201546199</v>
      </c>
      <c r="FE55" s="98" t="n">
        <v>0.00023622969667314</v>
      </c>
      <c r="FF55" s="98" t="n">
        <v>0.00023259304246559</v>
      </c>
      <c r="FG55" s="98" t="n">
        <v>0.000229012364257542</v>
      </c>
      <c r="FH55" s="98" t="n">
        <v>0.000225486800821018</v>
      </c>
      <c r="FI55" s="98" t="n">
        <v>0.000222015504160122</v>
      </c>
      <c r="FJ55" s="98" t="n">
        <v>0.000218597639309315</v>
      </c>
      <c r="FK55" s="98" t="n">
        <v>0.00021523238413379</v>
      </c>
      <c r="FL55" s="98" t="n">
        <v>0.000211918929133526</v>
      </c>
      <c r="FM55" s="98" t="n">
        <v>0.000208656477249658</v>
      </c>
      <c r="FN55" s="98" t="n">
        <v>0.000205444243674635</v>
      </c>
      <c r="FO55" s="98" t="n">
        <v>0.000202281455664033</v>
      </c>
      <c r="FP55" s="98" t="n">
        <v>0.000199167352352481</v>
      </c>
      <c r="FQ55" s="98" t="n">
        <v>0.000196101184571029</v>
      </c>
    </row>
    <row r="56" customFormat="false" ht="15" hidden="false" customHeight="true" outlineLevel="0" collapsed="false">
      <c r="A56" s="97" t="n">
        <v>54</v>
      </c>
      <c r="B56" s="98" t="n">
        <v>0.00291080635457774</v>
      </c>
      <c r="C56" s="98" t="n">
        <v>0.00287162746532765</v>
      </c>
      <c r="D56" s="98" t="n">
        <v>0.00283267857758052</v>
      </c>
      <c r="E56" s="98" t="n">
        <v>0.00279398172615542</v>
      </c>
      <c r="F56" s="98" t="n">
        <v>0.00275555688906537</v>
      </c>
      <c r="G56" s="98" t="n">
        <v>0.00271742212758497</v>
      </c>
      <c r="H56" s="98" t="n">
        <v>0.00267959371826287</v>
      </c>
      <c r="I56" s="98" t="n">
        <v>0.00264208627719553</v>
      </c>
      <c r="J56" s="98" t="n">
        <v>0.00260491287688724</v>
      </c>
      <c r="K56" s="98" t="n">
        <v>0.00256808515602369</v>
      </c>
      <c r="L56" s="98" t="n">
        <v>0.00253161342249086</v>
      </c>
      <c r="M56" s="98" t="n">
        <v>0.00249550674996801</v>
      </c>
      <c r="N56" s="98" t="n">
        <v>0.00245977306841794</v>
      </c>
      <c r="O56" s="98" t="n">
        <v>0.00242441924879355</v>
      </c>
      <c r="P56" s="98" t="n">
        <v>0.0023894511822713</v>
      </c>
      <c r="Q56" s="98" t="n">
        <v>0.00235487385431077</v>
      </c>
      <c r="R56" s="98" t="n">
        <v>0.00232069141383517</v>
      </c>
      <c r="S56" s="98" t="n">
        <v>0.00228690723780933</v>
      </c>
      <c r="T56" s="98" t="n">
        <v>0.00225352399148737</v>
      </c>
      <c r="U56" s="98" t="n">
        <v>0.00222054368458657</v>
      </c>
      <c r="V56" s="98" t="n">
        <v>0.0021879677236345</v>
      </c>
      <c r="W56" s="98" t="n">
        <v>0.00215579696072299</v>
      </c>
      <c r="X56" s="98" t="n">
        <v>0.00212403173889297</v>
      </c>
      <c r="Y56" s="98" t="n">
        <v>0.00209267193436169</v>
      </c>
      <c r="Z56" s="98" t="n">
        <v>0.00206171699579261</v>
      </c>
      <c r="AA56" s="98" t="n">
        <v>0.00203116598079789</v>
      </c>
      <c r="AB56" s="98" t="n">
        <v>0.00200101758985249</v>
      </c>
      <c r="AC56" s="98" t="n">
        <v>0.00197127019778953</v>
      </c>
      <c r="AD56" s="98" t="n">
        <v>0.00194192188303444</v>
      </c>
      <c r="AE56" s="98" t="n">
        <v>0.00191297045473127</v>
      </c>
      <c r="AF56" s="98" t="n">
        <v>0.00188441347789736</v>
      </c>
      <c r="AG56" s="98" t="n">
        <v>0.00185624829674336</v>
      </c>
      <c r="AH56" s="98" t="n">
        <v>0.00182847205627945</v>
      </c>
      <c r="AI56" s="98" t="n">
        <v>0.0018010817223264</v>
      </c>
      <c r="AJ56" s="98" t="n">
        <v>0.00177407410003949</v>
      </c>
      <c r="AK56" s="98" t="n">
        <v>0.00174744585104758</v>
      </c>
      <c r="AL56" s="98" t="n">
        <v>0.001721193509304</v>
      </c>
      <c r="AM56" s="98" t="n">
        <v>0.00169531349573759</v>
      </c>
      <c r="AN56" s="98" t="n">
        <v>0.00166980213178791</v>
      </c>
      <c r="AO56" s="98" t="n">
        <v>0.00164465565190297</v>
      </c>
      <c r="AP56" s="98" t="n">
        <v>0.00161987021507282</v>
      </c>
      <c r="AQ56" s="98" t="n">
        <v>0.0015954419154649</v>
      </c>
      <c r="AR56" s="98" t="n">
        <v>0.0015713667922288</v>
      </c>
      <c r="AS56" s="98" t="n">
        <v>0.00154764083852488</v>
      </c>
      <c r="AT56" s="98" t="n">
        <v>0.00152426000983597</v>
      </c>
      <c r="AU56" s="98" t="n">
        <v>0.00150122023161092</v>
      </c>
      <c r="AV56" s="98" t="n">
        <v>0.00147851740629013</v>
      </c>
      <c r="AW56" s="98" t="n">
        <v>0.00145614741975519</v>
      </c>
      <c r="AX56" s="98" t="n">
        <v>0.00143410614724693</v>
      </c>
      <c r="AY56" s="98" t="n">
        <v>0.00141238945878874</v>
      </c>
      <c r="AZ56" s="98" t="n">
        <v>0.00139099322415126</v>
      </c>
      <c r="BA56" s="98" t="n">
        <v>0.00136991331739311</v>
      </c>
      <c r="BB56" s="98" t="n">
        <v>0.00134914562100796</v>
      </c>
      <c r="BC56" s="98" t="n">
        <v>0.00132868602970604</v>
      </c>
      <c r="BD56" s="98" t="n">
        <v>0.00130853045386004</v>
      </c>
      <c r="BE56" s="98" t="n">
        <v>0.00128867482263573</v>
      </c>
      <c r="BF56" s="98" t="n">
        <v>0.0012691150868358</v>
      </c>
      <c r="BG56" s="98" t="n">
        <v>0.00124984722147425</v>
      </c>
      <c r="BH56" s="98" t="n">
        <v>0.00123086722810362</v>
      </c>
      <c r="BI56" s="98" t="n">
        <v>0.0012121711369133</v>
      </c>
      <c r="BJ56" s="98" t="n">
        <v>0.00119375500861618</v>
      </c>
      <c r="BK56" s="98" t="n">
        <v>0.00117561493613905</v>
      </c>
      <c r="BL56" s="98" t="n">
        <v>0.00115774704613314</v>
      </c>
      <c r="BM56" s="98" t="n">
        <v>0.00114014750031721</v>
      </c>
      <c r="BN56" s="98" t="n">
        <v>0.00112281249666657</v>
      </c>
      <c r="BO56" s="98" t="n">
        <v>0.00110573827046012</v>
      </c>
      <c r="BP56" s="98" t="n">
        <v>0.00108892109519654</v>
      </c>
      <c r="BQ56" s="98" t="n">
        <v>0.00107235728338928</v>
      </c>
      <c r="BR56" s="98" t="n">
        <v>0.00105604318725061</v>
      </c>
      <c r="BS56" s="98" t="n">
        <v>0.00103997519927268</v>
      </c>
      <c r="BT56" s="98" t="n">
        <v>0.00102414975271492</v>
      </c>
      <c r="BU56" s="98" t="n">
        <v>0.00100856332200461</v>
      </c>
      <c r="BV56" s="98" t="n">
        <v>0.000993212423056833</v>
      </c>
      <c r="BW56" s="98" t="n">
        <v>0.000978093613522968</v>
      </c>
      <c r="BX56" s="98" t="n">
        <v>0.000963203492970299</v>
      </c>
      <c r="BY56" s="98" t="n">
        <v>0.000948538703001156</v>
      </c>
      <c r="BZ56" s="98" t="n">
        <v>0.000934095927315082</v>
      </c>
      <c r="CA56" s="98" t="n">
        <v>0.000919871891720048</v>
      </c>
      <c r="CB56" s="98" t="n">
        <v>0.000905863364095594</v>
      </c>
      <c r="CC56" s="98" t="n">
        <v>0.00089206715431378</v>
      </c>
      <c r="CD56" s="98" t="n">
        <v>0.000878480114120506</v>
      </c>
      <c r="CE56" s="98" t="n">
        <v>0.000865099136980518</v>
      </c>
      <c r="CF56" s="98" t="n">
        <v>0.000851921157891566</v>
      </c>
      <c r="CG56" s="98" t="n">
        <v>0.000838943153167016</v>
      </c>
      <c r="CH56" s="98" t="n">
        <v>0.000826162140193265</v>
      </c>
      <c r="CI56" s="98" t="n">
        <v>0.000813575177162407</v>
      </c>
      <c r="CJ56" s="98" t="n">
        <v>0.000801179362783233</v>
      </c>
      <c r="CK56" s="98" t="n">
        <v>0.00078897183597304</v>
      </c>
      <c r="CL56" s="98" t="n">
        <v>0.000776949775530778</v>
      </c>
      <c r="CM56" s="98" t="n">
        <v>0.000765110399796321</v>
      </c>
      <c r="CN56" s="98" t="n">
        <v>0.000753450966293978</v>
      </c>
      <c r="CO56" s="98" t="n">
        <v>0.00074196877136512</v>
      </c>
      <c r="CP56" s="98" t="n">
        <v>0.000730661149788925</v>
      </c>
      <c r="CQ56" s="98" t="n">
        <v>0.000719525474394023</v>
      </c>
      <c r="CR56" s="98" t="n">
        <v>0.000708559155662036</v>
      </c>
      <c r="CS56" s="98" t="n">
        <v>0.000697759641324014</v>
      </c>
      <c r="CT56" s="98" t="n">
        <v>0.000687124415949869</v>
      </c>
      <c r="CU56" s="98" t="n">
        <v>0.000676651000534156</v>
      </c>
      <c r="CV56" s="98" t="n">
        <v>0.000666336952076851</v>
      </c>
      <c r="CW56" s="98" t="n">
        <v>0.000656179863160578</v>
      </c>
      <c r="CX56" s="98" t="n">
        <v>0.000646177361525835</v>
      </c>
      <c r="CY56" s="98" t="n">
        <v>0.000636327109643897</v>
      </c>
      <c r="CZ56" s="98" t="n">
        <v>0.000626626804288266</v>
      </c>
      <c r="DA56" s="98" t="n">
        <v>0.000617074176106347</v>
      </c>
      <c r="DB56" s="98" t="n">
        <v>0.000607666989189237</v>
      </c>
      <c r="DC56" s="98" t="n">
        <v>0.000598403040643958</v>
      </c>
      <c r="DD56" s="98" t="n">
        <v>0.000589280160164685</v>
      </c>
      <c r="DE56" s="98" t="n">
        <v>0.000580296209605868</v>
      </c>
      <c r="DF56" s="98" t="n">
        <v>0.000571449082556907</v>
      </c>
      <c r="DG56" s="98" t="n">
        <v>0.00056273670391882</v>
      </c>
      <c r="DH56" s="98" t="n">
        <v>0.000554157029482361</v>
      </c>
      <c r="DI56" s="98" t="n">
        <v>0.000545708045509574</v>
      </c>
      <c r="DJ56" s="98" t="n">
        <v>0.000537387768317243</v>
      </c>
      <c r="DK56" s="98" t="n">
        <v>0.000529194243863551</v>
      </c>
      <c r="DL56" s="98" t="n">
        <v>0.000521125547338186</v>
      </c>
      <c r="DM56" s="98" t="n">
        <v>0.000513179782755113</v>
      </c>
      <c r="DN56" s="98" t="n">
        <v>0.000505355082549119</v>
      </c>
      <c r="DO56" s="98" t="n">
        <v>0.000497649607176132</v>
      </c>
      <c r="DP56" s="98" t="n">
        <v>0.000490061544717202</v>
      </c>
      <c r="DQ56" s="98" t="n">
        <v>0.00048258911048582</v>
      </c>
      <c r="DR56" s="98" t="n">
        <v>0.000475230546639893</v>
      </c>
      <c r="DS56" s="98" t="n">
        <v>0.000467984121797604</v>
      </c>
      <c r="DT56" s="98" t="n">
        <v>0.000460848130656721</v>
      </c>
      <c r="DU56" s="98" t="n">
        <v>0.000453820893619117</v>
      </c>
      <c r="DV56" s="98" t="n">
        <v>0.000446900756418733</v>
      </c>
      <c r="DW56" s="98" t="n">
        <v>0.000440086089753655</v>
      </c>
      <c r="DX56" s="98" t="n">
        <v>0.000433375288923621</v>
      </c>
      <c r="DY56" s="98" t="n">
        <v>0.000426766773470533</v>
      </c>
      <c r="DZ56" s="98" t="n">
        <v>0.000420258986824185</v>
      </c>
      <c r="EA56" s="98" t="n">
        <v>0.000413850395951654</v>
      </c>
      <c r="EB56" s="98" t="n">
        <v>0.00040753949101191</v>
      </c>
      <c r="EC56" s="98" t="n">
        <v>0.000401324785014312</v>
      </c>
      <c r="ED56" s="98" t="n">
        <v>0.000395204813480987</v>
      </c>
      <c r="EE56" s="98" t="n">
        <v>0.000389178134114654</v>
      </c>
      <c r="EF56" s="98" t="n">
        <v>0.000383243326470106</v>
      </c>
      <c r="EG56" s="98" t="n">
        <v>0.000377398991629696</v>
      </c>
      <c r="EH56" s="98" t="n">
        <v>0.000371643751884365</v>
      </c>
      <c r="EI56" s="98" t="n">
        <v>0.000365976250417455</v>
      </c>
      <c r="EJ56" s="98" t="n">
        <v>0.000360395150994064</v>
      </c>
      <c r="EK56" s="98" t="n">
        <v>0.000354899137653741</v>
      </c>
      <c r="EL56" s="98" t="n">
        <v>0.000349486914407837</v>
      </c>
      <c r="EM56" s="98" t="n">
        <v>0.000344157204941298</v>
      </c>
      <c r="EN56" s="98" t="n">
        <v>0.000338908752317901</v>
      </c>
      <c r="EO56" s="98" t="n">
        <v>0.000333740318689713</v>
      </c>
      <c r="EP56" s="98" t="n">
        <v>0.000328650685011755</v>
      </c>
      <c r="EQ56" s="98" t="n">
        <v>0.000323638650759017</v>
      </c>
      <c r="ER56" s="98" t="n">
        <v>0.000318703033648671</v>
      </c>
      <c r="ES56" s="98" t="n">
        <v>0.000313842669365849</v>
      </c>
      <c r="ET56" s="98" t="n">
        <v>0.000309056411293085</v>
      </c>
      <c r="EU56" s="98" t="n">
        <v>0.000304343130244411</v>
      </c>
      <c r="EV56" s="98" t="n">
        <v>0.00029970171420235</v>
      </c>
      <c r="EW56" s="98" t="n">
        <v>0.000295131068059229</v>
      </c>
      <c r="EX56" s="98" t="n">
        <v>0.000290630113362278</v>
      </c>
      <c r="EY56" s="98" t="n">
        <v>0.000286197788062159</v>
      </c>
      <c r="EZ56" s="98" t="n">
        <v>0.000281833046265501</v>
      </c>
      <c r="FA56" s="98" t="n">
        <v>0.000277534857990536</v>
      </c>
      <c r="FB56" s="98" t="n">
        <v>0.000273302208927073</v>
      </c>
      <c r="FC56" s="98" t="n">
        <v>0.00026913410019902</v>
      </c>
      <c r="FD56" s="98" t="n">
        <v>0.000265029548131457</v>
      </c>
      <c r="FE56" s="98" t="n">
        <v>0.000260987584020156</v>
      </c>
      <c r="FF56" s="98" t="n">
        <v>0.000257007253905428</v>
      </c>
      <c r="FG56" s="98" t="n">
        <v>0.000253087618348413</v>
      </c>
      <c r="FH56" s="98" t="n">
        <v>0.000249227752211256</v>
      </c>
      <c r="FI56" s="98" t="n">
        <v>0.000245426744440613</v>
      </c>
      <c r="FJ56" s="98" t="n">
        <v>0.000241683697853934</v>
      </c>
      <c r="FK56" s="98" t="n">
        <v>0.000237997728929185</v>
      </c>
      <c r="FL56" s="98" t="n">
        <v>0.000234367967598015</v>
      </c>
      <c r="FM56" s="98" t="n">
        <v>0.000230793557041031</v>
      </c>
      <c r="FN56" s="98" t="n">
        <v>0.000227273653487292</v>
      </c>
      <c r="FO56" s="98" t="n">
        <v>0.000223807426016132</v>
      </c>
      <c r="FP56" s="98" t="n">
        <v>0.000220394056362094</v>
      </c>
      <c r="FQ56" s="98" t="n">
        <v>0.000217032738722756</v>
      </c>
    </row>
    <row r="57" customFormat="false" ht="15" hidden="false" customHeight="true" outlineLevel="0" collapsed="false">
      <c r="A57" s="97" t="n">
        <v>55</v>
      </c>
      <c r="B57" s="98" t="n">
        <v>0.00322942631719025</v>
      </c>
      <c r="C57" s="98" t="n">
        <v>0.00319022622718435</v>
      </c>
      <c r="D57" s="98" t="n">
        <v>0.00312614792120258</v>
      </c>
      <c r="E57" s="98" t="n">
        <v>0.00307412191356482</v>
      </c>
      <c r="F57" s="98" t="n">
        <v>0.00302811309813877</v>
      </c>
      <c r="G57" s="98" t="n">
        <v>0.0029851886489527</v>
      </c>
      <c r="H57" s="98" t="n">
        <v>0.00294391993057852</v>
      </c>
      <c r="I57" s="98" t="n">
        <v>0.00290361342576773</v>
      </c>
      <c r="J57" s="98" t="n">
        <v>0.00286393597242229</v>
      </c>
      <c r="K57" s="98" t="n">
        <v>0.00282473101545322</v>
      </c>
      <c r="L57" s="98" t="n">
        <v>0.00278592826055857</v>
      </c>
      <c r="M57" s="98" t="n">
        <v>0.0027474992120754</v>
      </c>
      <c r="N57" s="98" t="n">
        <v>0.00270943530169676</v>
      </c>
      <c r="O57" s="98" t="n">
        <v>0.0026717371502839</v>
      </c>
      <c r="P57" s="98" t="n">
        <v>0.00263440931740644</v>
      </c>
      <c r="Q57" s="98" t="n">
        <v>0.0025974577549881</v>
      </c>
      <c r="R57" s="98" t="n">
        <v>0.00256088859212511</v>
      </c>
      <c r="S57" s="98" t="n">
        <v>0.00252470757392376</v>
      </c>
      <c r="T57" s="98" t="n">
        <v>0.00248891982044164</v>
      </c>
      <c r="U57" s="98" t="n">
        <v>0.0024535297411511</v>
      </c>
      <c r="V57" s="98" t="n">
        <v>0.00241854102388139</v>
      </c>
      <c r="W57" s="98" t="n">
        <v>0.00238395665839342</v>
      </c>
      <c r="X57" s="98" t="n">
        <v>0.00234977897506616</v>
      </c>
      <c r="Y57" s="98" t="n">
        <v>0.00231600968918333</v>
      </c>
      <c r="Z57" s="98" t="n">
        <v>0.00228264994624838</v>
      </c>
      <c r="AA57" s="98" t="n">
        <v>0.00224970036617989</v>
      </c>
      <c r="AB57" s="98" t="n">
        <v>0.00221716108543191</v>
      </c>
      <c r="AC57" s="98" t="n">
        <v>0.00218503179666651</v>
      </c>
      <c r="AD57" s="98" t="n">
        <v>0.0021533117858844</v>
      </c>
      <c r="AE57" s="98" t="n">
        <v>0.00212199996705786</v>
      </c>
      <c r="AF57" s="98" t="n">
        <v>0.00209109491436499</v>
      </c>
      <c r="AG57" s="98" t="n">
        <v>0.00206059489215615</v>
      </c>
      <c r="AH57" s="98" t="n">
        <v>0.00203049788278464</v>
      </c>
      <c r="AI57" s="98" t="n">
        <v>0.00200080161243843</v>
      </c>
      <c r="AJ57" s="98" t="n">
        <v>0.00197150357510245</v>
      </c>
      <c r="AK57" s="98" t="n">
        <v>0.0019426010547754</v>
      </c>
      <c r="AL57" s="98" t="n">
        <v>0.00191409114605912</v>
      </c>
      <c r="AM57" s="98" t="n">
        <v>0.00188597077323005</v>
      </c>
      <c r="AN57" s="98" t="n">
        <v>0.00185823670789642</v>
      </c>
      <c r="AO57" s="98" t="n">
        <v>0.0018308855853395</v>
      </c>
      <c r="AP57" s="98" t="n">
        <v>0.00180391391962864</v>
      </c>
      <c r="AQ57" s="98" t="n">
        <v>0.00177731811759463</v>
      </c>
      <c r="AR57" s="98" t="n">
        <v>0.00175109449174304</v>
      </c>
      <c r="AS57" s="98" t="n">
        <v>0.0017252392721796</v>
      </c>
      <c r="AT57" s="98" t="n">
        <v>0.00169974861761724</v>
      </c>
      <c r="AU57" s="98" t="n">
        <v>0.00167461862553142</v>
      </c>
      <c r="AV57" s="98" t="n">
        <v>0.00164984534152124</v>
      </c>
      <c r="AW57" s="98" t="n">
        <v>0.00162542476793437</v>
      </c>
      <c r="AX57" s="98" t="n">
        <v>0.00160135287180863</v>
      </c>
      <c r="AY57" s="98" t="n">
        <v>0.00157762559217733</v>
      </c>
      <c r="AZ57" s="98" t="n">
        <v>0.00155423884678574</v>
      </c>
      <c r="BA57" s="98" t="n">
        <v>0.00153118853825984</v>
      </c>
      <c r="BB57" s="98" t="n">
        <v>0.00150847055976755</v>
      </c>
      <c r="BC57" s="98" t="n">
        <v>0.00148608080020873</v>
      </c>
      <c r="BD57" s="98" t="n">
        <v>0.0014640151489691</v>
      </c>
      <c r="BE57" s="98" t="n">
        <v>0.00144226950026827</v>
      </c>
      <c r="BF57" s="98" t="n">
        <v>0.00142083975713292</v>
      </c>
      <c r="BG57" s="98" t="n">
        <v>0.00139972183502268</v>
      </c>
      <c r="BH57" s="98" t="n">
        <v>0.00137891166513227</v>
      </c>
      <c r="BI57" s="98" t="n">
        <v>0.00135840519739705</v>
      </c>
      <c r="BJ57" s="98" t="n">
        <v>0.00133819840322103</v>
      </c>
      <c r="BK57" s="98" t="n">
        <v>0.00131828727794969</v>
      </c>
      <c r="BL57" s="98" t="n">
        <v>0.00129866784310584</v>
      </c>
      <c r="BM57" s="98" t="n">
        <v>0.00127933614840681</v>
      </c>
      <c r="BN57" s="98" t="n">
        <v>0.00126028827357916</v>
      </c>
      <c r="BO57" s="98" t="n">
        <v>0.00124152032998581</v>
      </c>
      <c r="BP57" s="98" t="n">
        <v>0.00122302846208122</v>
      </c>
      <c r="BQ57" s="98" t="n">
        <v>0.00120480884870555</v>
      </c>
      <c r="BR57" s="98" t="n">
        <v>0.00118685770423233</v>
      </c>
      <c r="BS57" s="98" t="n">
        <v>0.0011691712795795</v>
      </c>
      <c r="BT57" s="98" t="n">
        <v>0.00115174586309497</v>
      </c>
      <c r="BU57" s="98" t="n">
        <v>0.00113457778132609</v>
      </c>
      <c r="BV57" s="98" t="n">
        <v>0.00111766339968267</v>
      </c>
      <c r="BW57" s="98" t="n">
        <v>0.00110099912300177</v>
      </c>
      <c r="BX57" s="98" t="n">
        <v>0.0010845813960213</v>
      </c>
      <c r="BY57" s="98" t="n">
        <v>0.00106840670377073</v>
      </c>
      <c r="BZ57" s="98" t="n">
        <v>0.00105247157188571</v>
      </c>
      <c r="CA57" s="98" t="n">
        <v>0.00103677256685109</v>
      </c>
      <c r="CB57" s="98" t="n">
        <v>0.00102130629618014</v>
      </c>
      <c r="CC57" s="98" t="n">
        <v>0.00100606940853476</v>
      </c>
      <c r="CD57" s="98" t="n">
        <v>0.000991058593790339</v>
      </c>
      <c r="CE57" s="98" t="n">
        <v>0.000976270583051608</v>
      </c>
      <c r="CF57" s="98" t="n">
        <v>0.000961702148623123</v>
      </c>
      <c r="CG57" s="98" t="n">
        <v>0.000947350103937317</v>
      </c>
      <c r="CH57" s="98" t="n">
        <v>0.000933211303445591</v>
      </c>
      <c r="CI57" s="98" t="n">
        <v>0.000919282642474095</v>
      </c>
      <c r="CJ57" s="98" t="n">
        <v>0.000905561057048421</v>
      </c>
      <c r="CK57" s="98" t="n">
        <v>0.000892043523689545</v>
      </c>
      <c r="CL57" s="98" t="n">
        <v>0.000878727059184237</v>
      </c>
      <c r="CM57" s="98" t="n">
        <v>0.000865608720331368</v>
      </c>
      <c r="CN57" s="98" t="n">
        <v>0.000852685603667691</v>
      </c>
      <c r="CO57" s="98" t="n">
        <v>0.000839954845174296</v>
      </c>
      <c r="CP57" s="98" t="n">
        <v>0.000827413619965967</v>
      </c>
      <c r="CQ57" s="98" t="n">
        <v>0.000815059141965002</v>
      </c>
      <c r="CR57" s="98" t="n">
        <v>0.00080288866356204</v>
      </c>
      <c r="CS57" s="98" t="n">
        <v>0.000790899475264228</v>
      </c>
      <c r="CT57" s="98" t="n">
        <v>0.000779088905332959</v>
      </c>
      <c r="CU57" s="98" t="n">
        <v>0.000767454319411609</v>
      </c>
      <c r="CV57" s="98" t="n">
        <v>0.000755993120146514</v>
      </c>
      <c r="CW57" s="98" t="n">
        <v>0.000744702746799164</v>
      </c>
      <c r="CX57" s="98" t="n">
        <v>0.000733580674853296</v>
      </c>
      <c r="CY57" s="98" t="n">
        <v>0.000722624415617212</v>
      </c>
      <c r="CZ57" s="98" t="n">
        <v>0.000711831515820882</v>
      </c>
      <c r="DA57" s="98" t="n">
        <v>0.00070119955720982</v>
      </c>
      <c r="DB57" s="98" t="n">
        <v>0.000690726156137411</v>
      </c>
      <c r="DC57" s="98" t="n">
        <v>0.000680408963153356</v>
      </c>
      <c r="DD57" s="98" t="n">
        <v>0.000670245662591995</v>
      </c>
      <c r="DE57" s="98" t="n">
        <v>0.000660233972159419</v>
      </c>
      <c r="DF57" s="98" t="n">
        <v>0.000650371642519909</v>
      </c>
      <c r="DG57" s="98" t="n">
        <v>0.00064065645688316</v>
      </c>
      <c r="DH57" s="98" t="n">
        <v>0.000631086230590938</v>
      </c>
      <c r="DI57" s="98" t="n">
        <v>0.000621658810706416</v>
      </c>
      <c r="DJ57" s="98" t="n">
        <v>0.00061237207560283</v>
      </c>
      <c r="DK57" s="98" t="n">
        <v>0.000603223934555253</v>
      </c>
      <c r="DL57" s="98" t="n">
        <v>0.000594212327333699</v>
      </c>
      <c r="DM57" s="98" t="n">
        <v>0.000585335223798555</v>
      </c>
      <c r="DN57" s="98" t="n">
        <v>0.00057659062349813</v>
      </c>
      <c r="DO57" s="98" t="n">
        <v>0.000567976555269634</v>
      </c>
      <c r="DP57" s="98" t="n">
        <v>0.000559491076842056</v>
      </c>
      <c r="DQ57" s="98" t="n">
        <v>0.000551132274443034</v>
      </c>
      <c r="DR57" s="98" t="n">
        <v>0.000542898262408054</v>
      </c>
      <c r="DS57" s="98" t="n">
        <v>0.000534787182793761</v>
      </c>
      <c r="DT57" s="98" t="n">
        <v>0.000526797204994045</v>
      </c>
      <c r="DU57" s="98" t="n">
        <v>0.000518926525360453</v>
      </c>
      <c r="DV57" s="98" t="n">
        <v>0.000511173366825601</v>
      </c>
      <c r="DW57" s="98" t="n">
        <v>0.000503535978530922</v>
      </c>
      <c r="DX57" s="98" t="n">
        <v>0.000496012635457732</v>
      </c>
      <c r="DY57" s="98" t="n">
        <v>0.000488601638062636</v>
      </c>
      <c r="DZ57" s="98" t="n">
        <v>0.000481301311916815</v>
      </c>
      <c r="EA57" s="98" t="n">
        <v>0.000474110007348871</v>
      </c>
      <c r="EB57" s="98" t="n">
        <v>0.00046702609909266</v>
      </c>
      <c r="EC57" s="98" t="n">
        <v>0.000460047985938461</v>
      </c>
      <c r="ED57" s="98" t="n">
        <v>0.000453174090388142</v>
      </c>
      <c r="EE57" s="98" t="n">
        <v>0.000446402858315098</v>
      </c>
      <c r="EF57" s="98" t="n">
        <v>0.000439732758627853</v>
      </c>
      <c r="EG57" s="98" t="n">
        <v>0.000433162282937882</v>
      </c>
      <c r="EH57" s="98" t="n">
        <v>0.000426689945231873</v>
      </c>
      <c r="EI57" s="98" t="n">
        <v>0.000420314281547429</v>
      </c>
      <c r="EJ57" s="98" t="n">
        <v>0.00041403384965355</v>
      </c>
      <c r="EK57" s="98" t="n">
        <v>0.000407847228735325</v>
      </c>
      <c r="EL57" s="98" t="n">
        <v>0.000401753019081852</v>
      </c>
      <c r="EM57" s="98" t="n">
        <v>0.000395749841779036</v>
      </c>
      <c r="EN57" s="98" t="n">
        <v>0.000389836338406391</v>
      </c>
      <c r="EO57" s="98" t="n">
        <v>0.000384011170737386</v>
      </c>
      <c r="EP57" s="98" t="n">
        <v>0.000378273020444464</v>
      </c>
      <c r="EQ57" s="98" t="n">
        <v>0.000372620588807604</v>
      </c>
      <c r="ER57" s="98" t="n">
        <v>0.000367052596426443</v>
      </c>
      <c r="ES57" s="98" t="n">
        <v>0.000361567782937611</v>
      </c>
      <c r="ET57" s="98" t="n">
        <v>0.000356164906734846</v>
      </c>
      <c r="EU57" s="98" t="n">
        <v>0.00035084274469277</v>
      </c>
      <c r="EV57" s="98" t="n">
        <v>0.00034560009189577</v>
      </c>
      <c r="EW57" s="98" t="n">
        <v>0.000340435761369773</v>
      </c>
      <c r="EX57" s="98" t="n">
        <v>0.000335348583817008</v>
      </c>
      <c r="EY57" s="98" t="n">
        <v>0.000330337407356773</v>
      </c>
      <c r="EZ57" s="98" t="n">
        <v>0.000325401097267197</v>
      </c>
      <c r="FA57" s="98" t="n">
        <v>0.000320538535732551</v>
      </c>
      <c r="FB57" s="98" t="n">
        <v>0.000315748621593337</v>
      </c>
      <c r="FC57" s="98" t="n">
        <v>0.000311030270100154</v>
      </c>
      <c r="FD57" s="98" t="n">
        <v>0.000306382412670669</v>
      </c>
      <c r="FE57" s="98" t="n">
        <v>0.000301803996650918</v>
      </c>
      <c r="FF57" s="98" t="n">
        <v>0.000297293985078939</v>
      </c>
      <c r="FG57" s="98" t="n">
        <v>0.00029285135645285</v>
      </c>
      <c r="FH57" s="98" t="n">
        <v>0.000288475104501473</v>
      </c>
      <c r="FI57" s="98" t="n">
        <v>0.000284164237958628</v>
      </c>
      <c r="FJ57" s="98" t="n">
        <v>0.000279917780340644</v>
      </c>
      <c r="FK57" s="98" t="n">
        <v>0.000275734769727087</v>
      </c>
      <c r="FL57" s="98" t="n">
        <v>0.000271614258544606</v>
      </c>
      <c r="FM57" s="98" t="n">
        <v>0.000267555313353984</v>
      </c>
      <c r="FN57" s="98" t="n">
        <v>0.000263557014640425</v>
      </c>
      <c r="FO57" s="98" t="n">
        <v>0.00025961845660627</v>
      </c>
      <c r="FP57" s="98" t="n">
        <v>0.000255738746967826</v>
      </c>
      <c r="FQ57" s="98" t="n">
        <v>0.000251917006754199</v>
      </c>
    </row>
    <row r="58" customFormat="false" ht="15" hidden="false" customHeight="true" outlineLevel="0" collapsed="false">
      <c r="A58" s="97" t="n">
        <v>56</v>
      </c>
      <c r="B58" s="98" t="n">
        <v>0.003446475286766</v>
      </c>
      <c r="C58" s="98" t="n">
        <v>0.00340042727030809</v>
      </c>
      <c r="D58" s="98" t="n">
        <v>0.00335696081357562</v>
      </c>
      <c r="E58" s="98" t="n">
        <v>0.00331270888742508</v>
      </c>
      <c r="F58" s="98" t="n">
        <v>0.00326824467167386</v>
      </c>
      <c r="G58" s="98" t="n">
        <v>0.00322386024833643</v>
      </c>
      <c r="H58" s="98" t="n">
        <v>0.0031797078400656</v>
      </c>
      <c r="I58" s="98" t="n">
        <v>0.00313586974373337</v>
      </c>
      <c r="J58" s="98" t="n">
        <v>0.00309239294322794</v>
      </c>
      <c r="K58" s="98" t="n">
        <v>0.00304930625618083</v>
      </c>
      <c r="L58" s="98" t="n">
        <v>0.0030066288503553</v>
      </c>
      <c r="M58" s="98" t="n">
        <v>0.00296437449624964</v>
      </c>
      <c r="N58" s="98" t="n">
        <v>0.00292255371231154</v>
      </c>
      <c r="O58" s="98" t="n">
        <v>0.00288117486731532</v>
      </c>
      <c r="P58" s="98" t="n">
        <v>0.00284024476539269</v>
      </c>
      <c r="Q58" s="98" t="n">
        <v>0.00279976897314149</v>
      </c>
      <c r="R58" s="98" t="n">
        <v>0.00275975201694934</v>
      </c>
      <c r="S58" s="98" t="n">
        <v>0.00272019751388863</v>
      </c>
      <c r="T58" s="98" t="n">
        <v>0.00268110826757595</v>
      </c>
      <c r="U58" s="98" t="n">
        <v>0.00264248634461639</v>
      </c>
      <c r="V58" s="98" t="n">
        <v>0.00260433313947062</v>
      </c>
      <c r="W58" s="98" t="n">
        <v>0.00256664943173068</v>
      </c>
      <c r="X58" s="98" t="n">
        <v>0.00252943543789341</v>
      </c>
      <c r="Y58" s="98" t="n">
        <v>0.00249269085877013</v>
      </c>
      <c r="Z58" s="98" t="n">
        <v>0.00245641492320337</v>
      </c>
      <c r="AA58" s="98" t="n">
        <v>0.00242060642851916</v>
      </c>
      <c r="AB58" s="98" t="n">
        <v>0.00238526377802339</v>
      </c>
      <c r="AC58" s="98" t="n">
        <v>0.00235038501577978</v>
      </c>
      <c r="AD58" s="98" t="n">
        <v>0.00231596785887489</v>
      </c>
      <c r="AE58" s="98" t="n">
        <v>0.00228200972734549</v>
      </c>
      <c r="AF58" s="98" t="n">
        <v>0.00224850777193264</v>
      </c>
      <c r="AG58" s="98" t="n">
        <v>0.00221545889980912</v>
      </c>
      <c r="AH58" s="98" t="n">
        <v>0.00218285979842092</v>
      </c>
      <c r="AI58" s="98" t="n">
        <v>0.0021507069575698</v>
      </c>
      <c r="AJ58" s="98" t="n">
        <v>0.00211899668985971</v>
      </c>
      <c r="AK58" s="98" t="n">
        <v>0.00208772514961697</v>
      </c>
      <c r="AL58" s="98" t="n">
        <v>0.00205688835039253</v>
      </c>
      <c r="AM58" s="98" t="n">
        <v>0.00202648218114199</v>
      </c>
      <c r="AN58" s="98" t="n">
        <v>0.00199650242117877</v>
      </c>
      <c r="AO58" s="98" t="n">
        <v>0.00196694475398185</v>
      </c>
      <c r="AP58" s="98" t="n">
        <v>0.0019378047799431</v>
      </c>
      <c r="AQ58" s="98" t="n">
        <v>0.00190907802812557</v>
      </c>
      <c r="AR58" s="98" t="n">
        <v>0.00188075996710446</v>
      </c>
      <c r="AS58" s="98" t="n">
        <v>0.00185284601495472</v>
      </c>
      <c r="AT58" s="98" t="n">
        <v>0.00182533154844766</v>
      </c>
      <c r="AU58" s="98" t="n">
        <v>0.00179821191151108</v>
      </c>
      <c r="AV58" s="98" t="n">
        <v>0.00177148242300707</v>
      </c>
      <c r="AW58" s="98" t="n">
        <v>0.00174513838387702</v>
      </c>
      <c r="AX58" s="98" t="n">
        <v>0.00171917508369712</v>
      </c>
      <c r="AY58" s="98" t="n">
        <v>0.00169358780669049</v>
      </c>
      <c r="AZ58" s="98" t="n">
        <v>0.00166837183723212</v>
      </c>
      <c r="BA58" s="98" t="n">
        <v>0.00164352246488564</v>
      </c>
      <c r="BB58" s="98" t="n">
        <v>0.00161903498900551</v>
      </c>
      <c r="BC58" s="98" t="n">
        <v>0.00159490472293666</v>
      </c>
      <c r="BD58" s="98" t="n">
        <v>0.00157112699784046</v>
      </c>
      <c r="BE58" s="98" t="n">
        <v>0.0015476971661762</v>
      </c>
      <c r="BF58" s="98" t="n">
        <v>0.00152461060486175</v>
      </c>
      <c r="BG58" s="98" t="n">
        <v>0.00150186271813901</v>
      </c>
      <c r="BH58" s="98" t="n">
        <v>0.00147944894016427</v>
      </c>
      <c r="BI58" s="98" t="n">
        <v>0.00145736473734648</v>
      </c>
      <c r="BJ58" s="98" t="n">
        <v>0.00143560561045031</v>
      </c>
      <c r="BK58" s="98" t="n">
        <v>0.00141416709648223</v>
      </c>
      <c r="BL58" s="98" t="n">
        <v>0.00139304477037783</v>
      </c>
      <c r="BM58" s="98" t="n">
        <v>0.00137223424650224</v>
      </c>
      <c r="BN58" s="98" t="n">
        <v>0.00135173117998189</v>
      </c>
      <c r="BO58" s="98" t="n">
        <v>0.00133153126787644</v>
      </c>
      <c r="BP58" s="98" t="n">
        <v>0.00131163025020742</v>
      </c>
      <c r="BQ58" s="98" t="n">
        <v>0.00129202391085148</v>
      </c>
      <c r="BR58" s="98" t="n">
        <v>0.00127270807830993</v>
      </c>
      <c r="BS58" s="98" t="n">
        <v>0.0012536786263655</v>
      </c>
      <c r="BT58" s="98" t="n">
        <v>0.00123493147463338</v>
      </c>
      <c r="BU58" s="98" t="n">
        <v>0.00121646258901609</v>
      </c>
      <c r="BV58" s="98" t="n">
        <v>0.00119826798206968</v>
      </c>
      <c r="BW58" s="98" t="n">
        <v>0.00118034371328846</v>
      </c>
      <c r="BX58" s="98" t="n">
        <v>0.00116268588931501</v>
      </c>
      <c r="BY58" s="98" t="n">
        <v>0.00114529066408131</v>
      </c>
      <c r="BZ58" s="98" t="n">
        <v>0.00112815423888735</v>
      </c>
      <c r="CA58" s="98" t="n">
        <v>0.00111127286242163</v>
      </c>
      <c r="CB58" s="98" t="n">
        <v>0.00109464283072946</v>
      </c>
      <c r="CC58" s="98" t="n">
        <v>0.00107826048713322</v>
      </c>
      <c r="CD58" s="98" t="n">
        <v>0.00106212222210789</v>
      </c>
      <c r="CE58" s="98" t="n">
        <v>0.0010462244731172</v>
      </c>
      <c r="CF58" s="98" t="n">
        <v>0.00103056372441379</v>
      </c>
      <c r="CG58" s="98" t="n">
        <v>0.00101513650680496</v>
      </c>
      <c r="CH58" s="98" t="n">
        <v>0.00099993939738996</v>
      </c>
      <c r="CI58" s="98" t="n">
        <v>0.000984969019269144</v>
      </c>
      <c r="CJ58" s="98" t="n">
        <v>0.000970222041228541</v>
      </c>
      <c r="CK58" s="98" t="n">
        <v>0.000955695177403237</v>
      </c>
      <c r="CL58" s="98" t="n">
        <v>0.000941385186920551</v>
      </c>
      <c r="CM58" s="98" t="n">
        <v>0.00092728887352489</v>
      </c>
      <c r="CN58" s="98" t="n">
        <v>0.000913403085187503</v>
      </c>
      <c r="CO58" s="98" t="n">
        <v>0.000899724713702366</v>
      </c>
      <c r="CP58" s="98" t="n">
        <v>0.000886250694268731</v>
      </c>
      <c r="CQ58" s="98" t="n">
        <v>0.000872978005064251</v>
      </c>
      <c r="CR58" s="98" t="n">
        <v>0.000859903666806994</v>
      </c>
      <c r="CS58" s="98" t="n">
        <v>0.000847024742310243</v>
      </c>
      <c r="CT58" s="98" t="n">
        <v>0.000834338336030638</v>
      </c>
      <c r="CU58" s="98" t="n">
        <v>0.000821841593609318</v>
      </c>
      <c r="CV58" s="98" t="n">
        <v>0.000809531701408406</v>
      </c>
      <c r="CW58" s="98" t="n">
        <v>0.000797405886044822</v>
      </c>
      <c r="CX58" s="98" t="n">
        <v>0.000785461413918553</v>
      </c>
      <c r="CY58" s="98" t="n">
        <v>0.000773695590740808</v>
      </c>
      <c r="CZ58" s="98" t="n">
        <v>0.000762105761059062</v>
      </c>
      <c r="DA58" s="98" t="n">
        <v>0.000750689307781882</v>
      </c>
      <c r="DB58" s="98" t="n">
        <v>0.000739443651702532</v>
      </c>
      <c r="DC58" s="98" t="n">
        <v>0.000728366251023793</v>
      </c>
      <c r="DD58" s="98" t="n">
        <v>0.000717454600882128</v>
      </c>
      <c r="DE58" s="98" t="n">
        <v>0.000706706232874166</v>
      </c>
      <c r="DF58" s="98" t="n">
        <v>0.00069611871458386</v>
      </c>
      <c r="DG58" s="98" t="n">
        <v>0.000685689649111754</v>
      </c>
      <c r="DH58" s="98" t="n">
        <v>0.000675416674606577</v>
      </c>
      <c r="DI58" s="98" t="n">
        <v>0.000665297463799064</v>
      </c>
      <c r="DJ58" s="98" t="n">
        <v>0.000655329723539322</v>
      </c>
      <c r="DK58" s="98" t="n">
        <v>0.00064551119433609</v>
      </c>
      <c r="DL58" s="98" t="n">
        <v>0.00063583964990066</v>
      </c>
      <c r="DM58" s="98" t="n">
        <v>0.000626312896692904</v>
      </c>
      <c r="DN58" s="98" t="n">
        <v>0.000616928773472303</v>
      </c>
      <c r="DO58" s="98" t="n">
        <v>0.000607685150851856</v>
      </c>
      <c r="DP58" s="98" t="n">
        <v>0.000598579930856769</v>
      </c>
      <c r="DQ58" s="98" t="n">
        <v>0.000589611046486249</v>
      </c>
      <c r="DR58" s="98" t="n">
        <v>0.000580776461280963</v>
      </c>
      <c r="DS58" s="98" t="n">
        <v>0.000572074168893488</v>
      </c>
      <c r="DT58" s="98" t="n">
        <v>0.0005635021926641</v>
      </c>
      <c r="DU58" s="98" t="n">
        <v>0.000555058585200441</v>
      </c>
      <c r="DV58" s="98" t="n">
        <v>0.000546741427962627</v>
      </c>
      <c r="DW58" s="98" t="n">
        <v>0.000538548830851804</v>
      </c>
      <c r="DX58" s="98" t="n">
        <v>0.000530478931804468</v>
      </c>
      <c r="DY58" s="98" t="n">
        <v>0.000522529896390789</v>
      </c>
      <c r="DZ58" s="98" t="n">
        <v>0.00051469991741826</v>
      </c>
      <c r="EA58" s="98" t="n">
        <v>0.000506987214539234</v>
      </c>
      <c r="EB58" s="98" t="n">
        <v>0.000499390033864233</v>
      </c>
      <c r="EC58" s="98" t="n">
        <v>0.000491906647579254</v>
      </c>
      <c r="ED58" s="98" t="n">
        <v>0.000484535353568294</v>
      </c>
      <c r="EE58" s="98" t="n">
        <v>0.000477274475040423</v>
      </c>
      <c r="EF58" s="98" t="n">
        <v>0.000470122360161973</v>
      </c>
      <c r="EG58" s="98" t="n">
        <v>0.0004630773816926</v>
      </c>
      <c r="EH58" s="98" t="n">
        <v>0.000456137936627243</v>
      </c>
      <c r="EI58" s="98" t="n">
        <v>0.000449302445841959</v>
      </c>
      <c r="EJ58" s="98" t="n">
        <v>0.000442569353744649</v>
      </c>
      <c r="EK58" s="98" t="n">
        <v>0.000435937127930774</v>
      </c>
      <c r="EL58" s="98" t="n">
        <v>0.000429404258843191</v>
      </c>
      <c r="EM58" s="98" t="n">
        <v>0.000422969259436634</v>
      </c>
      <c r="EN58" s="98" t="n">
        <v>0.00041663066484765</v>
      </c>
      <c r="EO58" s="98" t="n">
        <v>0.000410387032067416</v>
      </c>
      <c r="EP58" s="98" t="n">
        <v>0.000404236939620661</v>
      </c>
      <c r="EQ58" s="98" t="n">
        <v>0.000398178987248032</v>
      </c>
      <c r="ER58" s="98" t="n">
        <v>0.000392211795593567</v>
      </c>
      <c r="ES58" s="98" t="n">
        <v>0.000386334005895272</v>
      </c>
      <c r="ET58" s="98" t="n">
        <v>0.000380544279682149</v>
      </c>
      <c r="EU58" s="98" t="n">
        <v>0.000374841298473205</v>
      </c>
      <c r="EV58" s="98" t="n">
        <v>0.000369223763482252</v>
      </c>
      <c r="EW58" s="98" t="n">
        <v>0.000363690395326133</v>
      </c>
      <c r="EX58" s="98" t="n">
        <v>0.000358239933737736</v>
      </c>
      <c r="EY58" s="98" t="n">
        <v>0.000352871137282218</v>
      </c>
      <c r="EZ58" s="98" t="n">
        <v>0.000347582783078115</v>
      </c>
      <c r="FA58" s="98" t="n">
        <v>0.000342373666521789</v>
      </c>
      <c r="FB58" s="98" t="n">
        <v>0.00033724260101653</v>
      </c>
      <c r="FC58" s="98" t="n">
        <v>0.000332188417704771</v>
      </c>
      <c r="FD58" s="98" t="n">
        <v>0.000327209965204967</v>
      </c>
      <c r="FE58" s="98" t="n">
        <v>0.000322306109351467</v>
      </c>
      <c r="FF58" s="98" t="n">
        <v>0.000317475732938721</v>
      </c>
      <c r="FG58" s="98" t="n">
        <v>0.00031271773546937</v>
      </c>
      <c r="FH58" s="98" t="n">
        <v>0.000308031032904998</v>
      </c>
      <c r="FI58" s="98" t="n">
        <v>0.000303414557421777</v>
      </c>
      <c r="FJ58" s="98" t="n">
        <v>0.000298867257168656</v>
      </c>
      <c r="FK58" s="98" t="n">
        <v>0.000294388096029774</v>
      </c>
      <c r="FL58" s="98" t="n">
        <v>0.000289976053389873</v>
      </c>
      <c r="FM58" s="98" t="n">
        <v>0.000285630123903702</v>
      </c>
      <c r="FN58" s="98" t="n">
        <v>0.000281349317267976</v>
      </c>
      <c r="FO58" s="98" t="n">
        <v>0.000277132657997226</v>
      </c>
      <c r="FP58" s="98" t="n">
        <v>0.000272979185203304</v>
      </c>
      <c r="FQ58" s="98" t="n">
        <v>0.000268887952377117</v>
      </c>
    </row>
    <row r="59" customFormat="false" ht="15" hidden="false" customHeight="true" outlineLevel="0" collapsed="false">
      <c r="A59" s="97" t="n">
        <v>57</v>
      </c>
      <c r="B59" s="98" t="n">
        <v>0.0038657505526597</v>
      </c>
      <c r="C59" s="98" t="n">
        <v>0.00382007651537653</v>
      </c>
      <c r="D59" s="98" t="n">
        <v>0.00371369962949941</v>
      </c>
      <c r="E59" s="98" t="n">
        <v>0.00363676749822284</v>
      </c>
      <c r="F59" s="98" t="n">
        <v>0.00357431409486464</v>
      </c>
      <c r="G59" s="98" t="n">
        <v>0.00351913973120233</v>
      </c>
      <c r="H59" s="98" t="n">
        <v>0.00346774405336214</v>
      </c>
      <c r="I59" s="98" t="n">
        <v>0.00341841900865403</v>
      </c>
      <c r="J59" s="98" t="n">
        <v>0.00337033209499371</v>
      </c>
      <c r="K59" s="98" t="n">
        <v>0.00332307999317694</v>
      </c>
      <c r="L59" s="98" t="n">
        <v>0.00327646984478813</v>
      </c>
      <c r="M59" s="98" t="n">
        <v>0.00323041175896877</v>
      </c>
      <c r="N59" s="98" t="n">
        <v>0.00318486592625478</v>
      </c>
      <c r="O59" s="98" t="n">
        <v>0.00313981660336549</v>
      </c>
      <c r="P59" s="98" t="n">
        <v>0.00309525933415122</v>
      </c>
      <c r="Q59" s="98" t="n">
        <v>0.00305119469240489</v>
      </c>
      <c r="R59" s="98" t="n">
        <v>0.00300762523751774</v>
      </c>
      <c r="S59" s="98" t="n">
        <v>0.00296455405167295</v>
      </c>
      <c r="T59" s="98" t="n">
        <v>0.00292198405432698</v>
      </c>
      <c r="U59" s="98" t="n">
        <v>0.00287991769753615</v>
      </c>
      <c r="V59" s="98" t="n">
        <v>0.00283835684678713</v>
      </c>
      <c r="W59" s="98" t="n">
        <v>0.0027973027511512</v>
      </c>
      <c r="X59" s="98" t="n">
        <v>0.00275675605547032</v>
      </c>
      <c r="Y59" s="98" t="n">
        <v>0.00271671683139085</v>
      </c>
      <c r="Z59" s="98" t="n">
        <v>0.00267718461592892</v>
      </c>
      <c r="AA59" s="98" t="n">
        <v>0.00263815845210713</v>
      </c>
      <c r="AB59" s="98" t="n">
        <v>0.00259963692907594</v>
      </c>
      <c r="AC59" s="98" t="n">
        <v>0.00256161822054557</v>
      </c>
      <c r="AD59" s="98" t="n">
        <v>0.00252410012104554</v>
      </c>
      <c r="AE59" s="98" t="n">
        <v>0.00248708007986165</v>
      </c>
      <c r="AF59" s="98" t="n">
        <v>0.00245055523266213</v>
      </c>
      <c r="AG59" s="98" t="n">
        <v>0.00241452243089646</v>
      </c>
      <c r="AH59" s="98" t="n">
        <v>0.00237897826908085</v>
      </c>
      <c r="AI59" s="98" t="n">
        <v>0.00234391911009813</v>
      </c>
      <c r="AJ59" s="98" t="n">
        <v>0.00230934110863756</v>
      </c>
      <c r="AK59" s="98" t="n">
        <v>0.0022752402328986</v>
      </c>
      <c r="AL59" s="98" t="n">
        <v>0.00224161228467534</v>
      </c>
      <c r="AM59" s="98" t="n">
        <v>0.00220845291793337</v>
      </c>
      <c r="AN59" s="98" t="n">
        <v>0.0021757576559821</v>
      </c>
      <c r="AO59" s="98" t="n">
        <v>0.00214352190734157</v>
      </c>
      <c r="AP59" s="98" t="n">
        <v>0.00211174098039368</v>
      </c>
      <c r="AQ59" s="98" t="n">
        <v>0.00208041009690496</v>
      </c>
      <c r="AR59" s="98" t="n">
        <v>0.00204952440449779</v>
      </c>
      <c r="AS59" s="98" t="n">
        <v>0.00201907898814802</v>
      </c>
      <c r="AT59" s="98" t="n">
        <v>0.00198906888077388</v>
      </c>
      <c r="AU59" s="98" t="n">
        <v>0.00195948907298571</v>
      </c>
      <c r="AV59" s="98" t="n">
        <v>0.00193033452205249</v>
      </c>
      <c r="AW59" s="98" t="n">
        <v>0.0019016001601434</v>
      </c>
      <c r="AX59" s="98" t="n">
        <v>0.00187328090189665</v>
      </c>
      <c r="AY59" s="98" t="n">
        <v>0.00184537165136289</v>
      </c>
      <c r="AZ59" s="98" t="n">
        <v>0.00181786730837064</v>
      </c>
      <c r="BA59" s="98" t="n">
        <v>0.00179076277435286</v>
      </c>
      <c r="BB59" s="98" t="n">
        <v>0.00176405295767712</v>
      </c>
      <c r="BC59" s="98" t="n">
        <v>0.00173773277851363</v>
      </c>
      <c r="BD59" s="98" t="n">
        <v>0.00171179717327485</v>
      </c>
      <c r="BE59" s="98" t="n">
        <v>0.00168624109866045</v>
      </c>
      <c r="BF59" s="98" t="n">
        <v>0.00166105953533435</v>
      </c>
      <c r="BG59" s="98" t="n">
        <v>0.00163624749126234</v>
      </c>
      <c r="BH59" s="98" t="n">
        <v>0.00161180000473582</v>
      </c>
      <c r="BI59" s="98" t="n">
        <v>0.00158771214710385</v>
      </c>
      <c r="BJ59" s="98" t="n">
        <v>0.00156397902523697</v>
      </c>
      <c r="BK59" s="98" t="n">
        <v>0.00154059578374244</v>
      </c>
      <c r="BL59" s="98" t="n">
        <v>0.00151755760694816</v>
      </c>
      <c r="BM59" s="98" t="n">
        <v>0.00149485972067598</v>
      </c>
      <c r="BN59" s="98" t="n">
        <v>0.00147249739381761</v>
      </c>
      <c r="BO59" s="98" t="n">
        <v>0.00145046593972953</v>
      </c>
      <c r="BP59" s="98" t="n">
        <v>0.00142876071746145</v>
      </c>
      <c r="BQ59" s="98" t="n">
        <v>0.00140737713282912</v>
      </c>
      <c r="BR59" s="98" t="n">
        <v>0.00138631063934669</v>
      </c>
      <c r="BS59" s="98" t="n">
        <v>0.0013655567390265</v>
      </c>
      <c r="BT59" s="98" t="n">
        <v>0.00134511098305901</v>
      </c>
      <c r="BU59" s="98" t="n">
        <v>0.00132496897238177</v>
      </c>
      <c r="BV59" s="98" t="n">
        <v>0.00130512635814539</v>
      </c>
      <c r="BW59" s="98" t="n">
        <v>0.00128557884208613</v>
      </c>
      <c r="BX59" s="98" t="n">
        <v>0.00126632217681244</v>
      </c>
      <c r="BY59" s="98" t="n">
        <v>0.00124735216601168</v>
      </c>
      <c r="BZ59" s="98" t="n">
        <v>0.00122866466458416</v>
      </c>
      <c r="CA59" s="98" t="n">
        <v>0.00121025557871146</v>
      </c>
      <c r="CB59" s="98" t="n">
        <v>0.00119212086586262</v>
      </c>
      <c r="CC59" s="98" t="n">
        <v>0.00117425653474568</v>
      </c>
      <c r="CD59" s="98" t="n">
        <v>0.00115665864520775</v>
      </c>
      <c r="CE59" s="98" t="n">
        <v>0.00113932330808819</v>
      </c>
      <c r="CF59" s="98" t="n">
        <v>0.00112224668503103</v>
      </c>
      <c r="CG59" s="98" t="n">
        <v>0.00110542498825694</v>
      </c>
      <c r="CH59" s="98" t="n">
        <v>0.00108885448030216</v>
      </c>
      <c r="CI59" s="98" t="n">
        <v>0.00107253147372444</v>
      </c>
      <c r="CJ59" s="98" t="n">
        <v>0.00105645233078089</v>
      </c>
      <c r="CK59" s="98" t="n">
        <v>0.00104061346308026</v>
      </c>
      <c r="CL59" s="98" t="n">
        <v>0.00102501133121147</v>
      </c>
      <c r="CM59" s="98" t="n">
        <v>0.00100964244435153</v>
      </c>
      <c r="CN59" s="98" t="n">
        <v>0.000994503359855403</v>
      </c>
      <c r="CO59" s="98" t="n">
        <v>0.000979590682828047</v>
      </c>
      <c r="CP59" s="98" t="n">
        <v>0.000964901065682922</v>
      </c>
      <c r="CQ59" s="98" t="n">
        <v>0.000950431207687341</v>
      </c>
      <c r="CR59" s="98" t="n">
        <v>0.000936177854495401</v>
      </c>
      <c r="CS59" s="98" t="n">
        <v>0.000922137797672806</v>
      </c>
      <c r="CT59" s="98" t="n">
        <v>0.000908307874211367</v>
      </c>
      <c r="CU59" s="98" t="n">
        <v>0.000894684966037729</v>
      </c>
      <c r="CV59" s="98" t="n">
        <v>0.000881265999515102</v>
      </c>
      <c r="CW59" s="98" t="n">
        <v>0.000868047944939998</v>
      </c>
      <c r="CX59" s="98" t="n">
        <v>0.000855027816035081</v>
      </c>
      <c r="CY59" s="98" t="n">
        <v>0.000842202669439129</v>
      </c>
      <c r="CZ59" s="98" t="n">
        <v>0.000829569604193892</v>
      </c>
      <c r="DA59" s="98" t="n">
        <v>0.000817125761229942</v>
      </c>
      <c r="DB59" s="98" t="n">
        <v>0.000804868322851426</v>
      </c>
      <c r="DC59" s="98" t="n">
        <v>0.000792794512220474</v>
      </c>
      <c r="DD59" s="98" t="n">
        <v>0.000780901592841943</v>
      </c>
      <c r="DE59" s="98" t="n">
        <v>0.000769186868048721</v>
      </c>
      <c r="DF59" s="98" t="n">
        <v>0.000757647680489026</v>
      </c>
      <c r="DG59" s="98" t="n">
        <v>0.000746281411614924</v>
      </c>
      <c r="DH59" s="98" t="n">
        <v>0.000735085481172737</v>
      </c>
      <c r="DI59" s="98" t="n">
        <v>0.00072405734669645</v>
      </c>
      <c r="DJ59" s="98" t="n">
        <v>0.000713194503004222</v>
      </c>
      <c r="DK59" s="98" t="n">
        <v>0.000702494481696681</v>
      </c>
      <c r="DL59" s="98" t="n">
        <v>0.000691954850660537</v>
      </c>
      <c r="DM59" s="98" t="n">
        <v>0.000681573213574205</v>
      </c>
      <c r="DN59" s="98" t="n">
        <v>0.000671347209418083</v>
      </c>
      <c r="DO59" s="98" t="n">
        <v>0.00066127451198883</v>
      </c>
      <c r="DP59" s="98" t="n">
        <v>0.000651352829417529</v>
      </c>
      <c r="DQ59" s="98" t="n">
        <v>0.000641579903692957</v>
      </c>
      <c r="DR59" s="98" t="n">
        <v>0.000631953510188299</v>
      </c>
      <c r="DS59" s="98" t="n">
        <v>0.000622471457193519</v>
      </c>
      <c r="DT59" s="98" t="n">
        <v>0.000613131585451843</v>
      </c>
      <c r="DU59" s="98" t="n">
        <v>0.00060393176770146</v>
      </c>
      <c r="DV59" s="98" t="n">
        <v>0.000594869908221885</v>
      </c>
      <c r="DW59" s="98" t="n">
        <v>0.000585943942385203</v>
      </c>
      <c r="DX59" s="98" t="n">
        <v>0.000577151836212875</v>
      </c>
      <c r="DY59" s="98" t="n">
        <v>0.000568491585937081</v>
      </c>
      <c r="DZ59" s="98" t="n">
        <v>0.000559961217567184</v>
      </c>
      <c r="EA59" s="98" t="n">
        <v>0.00055155878646207</v>
      </c>
      <c r="EB59" s="98" t="n">
        <v>0.000543282376906262</v>
      </c>
      <c r="EC59" s="98" t="n">
        <v>0.000535130101692927</v>
      </c>
      <c r="ED59" s="98" t="n">
        <v>0.00052710010171042</v>
      </c>
      <c r="EE59" s="98" t="n">
        <v>0.000519190545535286</v>
      </c>
      <c r="EF59" s="98" t="n">
        <v>0.000511399629029574</v>
      </c>
      <c r="EG59" s="98" t="n">
        <v>0.000503725574943714</v>
      </c>
      <c r="EH59" s="98" t="n">
        <v>0.000496166632524497</v>
      </c>
      <c r="EI59" s="98" t="n">
        <v>0.000488721077128052</v>
      </c>
      <c r="EJ59" s="98" t="n">
        <v>0.000481387209838036</v>
      </c>
      <c r="EK59" s="98" t="n">
        <v>0.00047416335708883</v>
      </c>
      <c r="EL59" s="98" t="n">
        <v>0.000467047870293835</v>
      </c>
      <c r="EM59" s="98" t="n">
        <v>0.000460039125478762</v>
      </c>
      <c r="EN59" s="98" t="n">
        <v>0.000453135522919812</v>
      </c>
      <c r="EO59" s="98" t="n">
        <v>0.000446335486786853</v>
      </c>
      <c r="EP59" s="98" t="n">
        <v>0.000439637464791587</v>
      </c>
      <c r="EQ59" s="98" t="n">
        <v>0.000433039927840051</v>
      </c>
      <c r="ER59" s="98" t="n">
        <v>0.000426541369691114</v>
      </c>
      <c r="ES59" s="98" t="n">
        <v>0.0004201403066183</v>
      </c>
      <c r="ET59" s="98" t="n">
        <v>0.000413835277077279</v>
      </c>
      <c r="EU59" s="98" t="n">
        <v>0.000407624841377796</v>
      </c>
      <c r="EV59" s="98" t="n">
        <v>0.000401507581359706</v>
      </c>
      <c r="EW59" s="98" t="n">
        <v>0.000395482100075006</v>
      </c>
      <c r="EX59" s="98" t="n">
        <v>0.000389547021472314</v>
      </c>
      <c r="EY59" s="98" t="n">
        <v>0.000383700990087776</v>
      </c>
      <c r="EZ59" s="98" t="n">
        <v>0.000377942670739206</v>
      </c>
      <c r="FA59" s="98" t="n">
        <v>0.00037227074822499</v>
      </c>
      <c r="FB59" s="98" t="n">
        <v>0.000366683927027434</v>
      </c>
      <c r="FC59" s="98" t="n">
        <v>0.000361180931019889</v>
      </c>
      <c r="FD59" s="98" t="n">
        <v>0.000355760503178759</v>
      </c>
      <c r="FE59" s="98" t="n">
        <v>0.000350421405299395</v>
      </c>
      <c r="FF59" s="98" t="n">
        <v>0.000345162417715428</v>
      </c>
      <c r="FG59" s="98" t="n">
        <v>0.00033998233902377</v>
      </c>
      <c r="FH59" s="98" t="n">
        <v>0.00033487998581172</v>
      </c>
      <c r="FI59" s="98" t="n">
        <v>0.000329854192389623</v>
      </c>
      <c r="FJ59" s="98" t="n">
        <v>0.000324903810526189</v>
      </c>
      <c r="FK59" s="98" t="n">
        <v>0.000320027709188819</v>
      </c>
      <c r="FL59" s="98" t="n">
        <v>0.000315224774286693</v>
      </c>
      <c r="FM59" s="98" t="n">
        <v>0.000310493908418419</v>
      </c>
      <c r="FN59" s="98" t="n">
        <v>0.000305834030622898</v>
      </c>
      <c r="FO59" s="98" t="n">
        <v>0.000301244076133744</v>
      </c>
      <c r="FP59" s="98" t="n">
        <v>0.000296722996138255</v>
      </c>
      <c r="FQ59" s="98" t="n">
        <v>0.000292269757538155</v>
      </c>
    </row>
    <row r="60" customFormat="false" ht="15" hidden="false" customHeight="true" outlineLevel="0" collapsed="false">
      <c r="A60" s="97" t="n">
        <v>58</v>
      </c>
      <c r="B60" s="98" t="n">
        <v>0.00403142932773082</v>
      </c>
      <c r="C60" s="98" t="n">
        <v>0.00397340663270041</v>
      </c>
      <c r="D60" s="98" t="n">
        <v>0.00396235879931206</v>
      </c>
      <c r="E60" s="98" t="n">
        <v>0.00392967076942874</v>
      </c>
      <c r="F60" s="98" t="n">
        <v>0.00388636274597687</v>
      </c>
      <c r="G60" s="98" t="n">
        <v>0.0038379836923923</v>
      </c>
      <c r="H60" s="98" t="n">
        <v>0.00378730776731928</v>
      </c>
      <c r="I60" s="98" t="n">
        <v>0.00373572042903592</v>
      </c>
      <c r="J60" s="98" t="n">
        <v>0.00368391631918985</v>
      </c>
      <c r="K60" s="98" t="n">
        <v>0.00363224711420851</v>
      </c>
      <c r="L60" s="98" t="n">
        <v>0.0035808940641241</v>
      </c>
      <c r="M60" s="98" t="n">
        <v>0.00352995338702122</v>
      </c>
      <c r="N60" s="98" t="n">
        <v>0.00347947850804975</v>
      </c>
      <c r="O60" s="98" t="n">
        <v>0.0034295009666383</v>
      </c>
      <c r="P60" s="98" t="n">
        <v>0.00338004078823317</v>
      </c>
      <c r="Q60" s="98" t="n">
        <v>0.00333111165382549</v>
      </c>
      <c r="R60" s="98" t="n">
        <v>0.00328272349985981</v>
      </c>
      <c r="S60" s="98" t="n">
        <v>0.00323488384754644</v>
      </c>
      <c r="T60" s="98" t="n">
        <v>0.00318759850248607</v>
      </c>
      <c r="U60" s="98" t="n">
        <v>0.003140871940852</v>
      </c>
      <c r="V60" s="98" t="n">
        <v>0.00309470753824226</v>
      </c>
      <c r="W60" s="98" t="n">
        <v>0.00304910771834044</v>
      </c>
      <c r="X60" s="98" t="n">
        <v>0.00300407405957548</v>
      </c>
      <c r="Y60" s="98" t="n">
        <v>0.002959607378761</v>
      </c>
      <c r="Z60" s="98" t="n">
        <v>0.00291570780121653</v>
      </c>
      <c r="AA60" s="98" t="n">
        <v>0.00287237482219427</v>
      </c>
      <c r="AB60" s="98" t="n">
        <v>0.0028296073621169</v>
      </c>
      <c r="AC60" s="98" t="n">
        <v>0.00278740381698839</v>
      </c>
      <c r="AD60" s="98" t="n">
        <v>0.00274576210476429</v>
      </c>
      <c r="AE60" s="98" t="n">
        <v>0.00270467970817889</v>
      </c>
      <c r="AF60" s="98" t="n">
        <v>0.002664153714378</v>
      </c>
      <c r="AG60" s="98" t="n">
        <v>0.00262418085162652</v>
      </c>
      <c r="AH60" s="98" t="n">
        <v>0.00258475752331566</v>
      </c>
      <c r="AI60" s="98" t="n">
        <v>0.00254587983946297</v>
      </c>
      <c r="AJ60" s="98" t="n">
        <v>0.00250754364588546</v>
      </c>
      <c r="AK60" s="98" t="n">
        <v>0.00246974455120519</v>
      </c>
      <c r="AL60" s="98" t="n">
        <v>0.00243247795183887</v>
      </c>
      <c r="AM60" s="98" t="n">
        <v>0.00239573905511137</v>
      </c>
      <c r="AN60" s="98" t="n">
        <v>0.00235952290062336</v>
      </c>
      <c r="AO60" s="98" t="n">
        <v>0.00232382437999446</v>
      </c>
      <c r="AP60" s="98" t="n">
        <v>0.00228863825509584</v>
      </c>
      <c r="AQ60" s="98" t="n">
        <v>0.00225395917487914</v>
      </c>
      <c r="AR60" s="98" t="n">
        <v>0.00221978169089887</v>
      </c>
      <c r="AS60" s="98" t="n">
        <v>0.00218610027162314</v>
      </c>
      <c r="AT60" s="98" t="n">
        <v>0.00215290931561607</v>
      </c>
      <c r="AU60" s="98" t="n">
        <v>0.00212020316367523</v>
      </c>
      <c r="AV60" s="98" t="n">
        <v>0.00208797610999678</v>
      </c>
      <c r="AW60" s="98" t="n">
        <v>0.00205622241243841</v>
      </c>
      <c r="AX60" s="98" t="n">
        <v>0.00202493630194667</v>
      </c>
      <c r="AY60" s="98" t="n">
        <v>0.00199411199120658</v>
      </c>
      <c r="AZ60" s="98" t="n">
        <v>0.00196374368257246</v>
      </c>
      <c r="BA60" s="98" t="n">
        <v>0.00193382557533084</v>
      </c>
      <c r="BB60" s="98" t="n">
        <v>0.00190435187234384</v>
      </c>
      <c r="BC60" s="98" t="n">
        <v>0.0018753167861203</v>
      </c>
      <c r="BD60" s="98" t="n">
        <v>0.00184671454435492</v>
      </c>
      <c r="BE60" s="98" t="n">
        <v>0.00181853939497545</v>
      </c>
      <c r="BF60" s="98" t="n">
        <v>0.00179078561073476</v>
      </c>
      <c r="BG60" s="98" t="n">
        <v>0.00176344749337998</v>
      </c>
      <c r="BH60" s="98" t="n">
        <v>0.00173651937743313</v>
      </c>
      <c r="BI60" s="98" t="n">
        <v>0.00170999563360941</v>
      </c>
      <c r="BJ60" s="98" t="n">
        <v>0.00168387067190168</v>
      </c>
      <c r="BK60" s="98" t="n">
        <v>0.00165813894435729</v>
      </c>
      <c r="BL60" s="98" t="n">
        <v>0.00163279494756852</v>
      </c>
      <c r="BM60" s="98" t="n">
        <v>0.0016078332249001</v>
      </c>
      <c r="BN60" s="98" t="n">
        <v>0.00158324836847323</v>
      </c>
      <c r="BO60" s="98" t="n">
        <v>0.00155903502092503</v>
      </c>
      <c r="BP60" s="98" t="n">
        <v>0.00153518787696072</v>
      </c>
      <c r="BQ60" s="98" t="n">
        <v>0.00151170168471437</v>
      </c>
      <c r="BR60" s="98" t="n">
        <v>0.00148857124693391</v>
      </c>
      <c r="BS60" s="98" t="n">
        <v>0.00146579142200343</v>
      </c>
      <c r="BT60" s="98" t="n">
        <v>0.00144335712481591</v>
      </c>
      <c r="BU60" s="98" t="n">
        <v>0.00142126332750858</v>
      </c>
      <c r="BV60" s="98" t="n">
        <v>0.00139950506007169</v>
      </c>
      <c r="BW60" s="98" t="n">
        <v>0.00137807741084073</v>
      </c>
      <c r="BX60" s="98" t="n">
        <v>0.00135697552688208</v>
      </c>
      <c r="BY60" s="98" t="n">
        <v>0.00133619461428036</v>
      </c>
      <c r="BZ60" s="98" t="n">
        <v>0.00131572993833595</v>
      </c>
      <c r="CA60" s="98" t="n">
        <v>0.0012955768236802</v>
      </c>
      <c r="CB60" s="98" t="n">
        <v>0.0012757306543153</v>
      </c>
      <c r="CC60" s="98" t="n">
        <v>0.00125618687358464</v>
      </c>
      <c r="CD60" s="98" t="n">
        <v>0.00123694098408134</v>
      </c>
      <c r="CE60" s="98" t="n">
        <v>0.00121798854749788</v>
      </c>
      <c r="CF60" s="98" t="n">
        <v>0.00119932518442489</v>
      </c>
      <c r="CG60" s="98" t="n">
        <v>0.00118094657410128</v>
      </c>
      <c r="CH60" s="98" t="n">
        <v>0.00116284845412162</v>
      </c>
      <c r="CI60" s="98" t="n">
        <v>0.00114502662010452</v>
      </c>
      <c r="CJ60" s="98" t="n">
        <v>0.00112747692532567</v>
      </c>
      <c r="CK60" s="98" t="n">
        <v>0.00111019528031831</v>
      </c>
      <c r="CL60" s="98" t="n">
        <v>0.00109317765244577</v>
      </c>
      <c r="CM60" s="98" t="n">
        <v>0.0010764200654475</v>
      </c>
      <c r="CN60" s="98" t="n">
        <v>0.00105991859896326</v>
      </c>
      <c r="CO60" s="98" t="n">
        <v>0.00104366938803513</v>
      </c>
      <c r="CP60" s="98" t="n">
        <v>0.0010276686225924</v>
      </c>
      <c r="CQ60" s="98" t="n">
        <v>0.00101191254692068</v>
      </c>
      <c r="CR60" s="98" t="n">
        <v>0.000996397459115617</v>
      </c>
      <c r="CS60" s="98" t="n">
        <v>0.000981119710525835</v>
      </c>
      <c r="CT60" s="98" t="n">
        <v>0.000966075705183811</v>
      </c>
      <c r="CU60" s="98" t="n">
        <v>0.000951261899229339</v>
      </c>
      <c r="CV60" s="98" t="n">
        <v>0.000936674800323889</v>
      </c>
      <c r="CW60" s="98" t="n">
        <v>0.000922310967059192</v>
      </c>
      <c r="CX60" s="98" t="n">
        <v>0.000908167008361382</v>
      </c>
      <c r="CY60" s="98" t="n">
        <v>0.000894239582889589</v>
      </c>
      <c r="CZ60" s="98" t="n">
        <v>0.000880525398433307</v>
      </c>
      <c r="DA60" s="98" t="n">
        <v>0.000867021211305774</v>
      </c>
      <c r="DB60" s="98" t="n">
        <v>0.000853723825738006</v>
      </c>
      <c r="DC60" s="98" t="n">
        <v>0.000840630093271066</v>
      </c>
      <c r="DD60" s="98" t="n">
        <v>0.000827736912148769</v>
      </c>
      <c r="DE60" s="98" t="n">
        <v>0.000815041226711832</v>
      </c>
      <c r="DF60" s="98" t="n">
        <v>0.000802540026793031</v>
      </c>
      <c r="DG60" s="98" t="n">
        <v>0.000790230347114562</v>
      </c>
      <c r="DH60" s="98" t="n">
        <v>0.000778109266687643</v>
      </c>
      <c r="DI60" s="98" t="n">
        <v>0.000766173908215428</v>
      </c>
      <c r="DJ60" s="98" t="n">
        <v>0.000754421437499264</v>
      </c>
      <c r="DK60" s="98" t="n">
        <v>0.000742849062848494</v>
      </c>
      <c r="DL60" s="98" t="n">
        <v>0.00073145403449415</v>
      </c>
      <c r="DM60" s="98" t="n">
        <v>0.00072023364400764</v>
      </c>
      <c r="DN60" s="98" t="n">
        <v>0.000709185223722986</v>
      </c>
      <c r="DO60" s="98" t="n">
        <v>0.000698306146165284</v>
      </c>
      <c r="DP60" s="98" t="n">
        <v>0.000687593823483157</v>
      </c>
      <c r="DQ60" s="98" t="n">
        <v>0.000677045706886426</v>
      </c>
      <c r="DR60" s="98" t="n">
        <v>0.000666659286090332</v>
      </c>
      <c r="DS60" s="98" t="n">
        <v>0.000656432088763981</v>
      </c>
      <c r="DT60" s="98" t="n">
        <v>0.000646361679985219</v>
      </c>
      <c r="DU60" s="98" t="n">
        <v>0.00063644566170129</v>
      </c>
      <c r="DV60" s="98" t="n">
        <v>0.000626681672194929</v>
      </c>
      <c r="DW60" s="98" t="n">
        <v>0.000617067385557113</v>
      </c>
      <c r="DX60" s="98" t="n">
        <v>0.000607600511165152</v>
      </c>
      <c r="DY60" s="98" t="n">
        <v>0.000598278793167317</v>
      </c>
      <c r="DZ60" s="98" t="n">
        <v>0.000589100009973587</v>
      </c>
      <c r="EA60" s="98" t="n">
        <v>0.000580061973752155</v>
      </c>
      <c r="EB60" s="98" t="n">
        <v>0.000571162529932723</v>
      </c>
      <c r="EC60" s="98" t="n">
        <v>0.000562399556715443</v>
      </c>
      <c r="ED60" s="98" t="n">
        <v>0.000553770964586531</v>
      </c>
      <c r="EE60" s="98" t="n">
        <v>0.000545274695839648</v>
      </c>
      <c r="EF60" s="98" t="n">
        <v>0.000536908724103946</v>
      </c>
      <c r="EG60" s="98" t="n">
        <v>0.000528671053877661</v>
      </c>
      <c r="EH60" s="98" t="n">
        <v>0.000520559720068481</v>
      </c>
      <c r="EI60" s="98" t="n">
        <v>0.000512572787539911</v>
      </c>
      <c r="EJ60" s="98" t="n">
        <v>0.000504708350663519</v>
      </c>
      <c r="EK60" s="98" t="n">
        <v>0.000496964532877176</v>
      </c>
      <c r="EL60" s="98" t="n">
        <v>0.00048933948624974</v>
      </c>
      <c r="EM60" s="98" t="n">
        <v>0.000481831391051735</v>
      </c>
      <c r="EN60" s="98" t="n">
        <v>0.000474438455331239</v>
      </c>
      <c r="EO60" s="98" t="n">
        <v>0.000467158914496779</v>
      </c>
      <c r="EP60" s="98" t="n">
        <v>0.000459991030904994</v>
      </c>
      <c r="EQ60" s="98" t="n">
        <v>0.000452933093454733</v>
      </c>
      <c r="ER60" s="98" t="n">
        <v>0.000445983417187157</v>
      </c>
      <c r="ES60" s="98" t="n">
        <v>0.000439140342890609</v>
      </c>
      <c r="ET60" s="98" t="n">
        <v>0.000432402236712148</v>
      </c>
      <c r="EU60" s="98" t="n">
        <v>0.000425767489773632</v>
      </c>
      <c r="EV60" s="98" t="n">
        <v>0.000419234517794243</v>
      </c>
      <c r="EW60" s="98" t="n">
        <v>0.00041280176071834</v>
      </c>
      <c r="EX60" s="98" t="n">
        <v>0.000406467682347533</v>
      </c>
      <c r="EY60" s="98" t="n">
        <v>0.000400230769980192</v>
      </c>
      <c r="EZ60" s="98" t="n">
        <v>0.000394089534054176</v>
      </c>
      <c r="FA60" s="98" t="n">
        <v>0.000388042507796005</v>
      </c>
      <c r="FB60" s="98" t="n">
        <v>0.000382088246874801</v>
      </c>
      <c r="FC60" s="98" t="n">
        <v>0.000376225329061453</v>
      </c>
      <c r="FD60" s="98" t="n">
        <v>0.000370452353892548</v>
      </c>
      <c r="FE60" s="98" t="n">
        <v>0.000364767942339528</v>
      </c>
      <c r="FF60" s="98" t="n">
        <v>0.000359170736482395</v>
      </c>
      <c r="FG60" s="98" t="n">
        <v>0.000353659399188966</v>
      </c>
      <c r="FH60" s="98" t="n">
        <v>0.000348232613797794</v>
      </c>
      <c r="FI60" s="98" t="n">
        <v>0.000342889083807085</v>
      </c>
      <c r="FJ60" s="98" t="n">
        <v>0.000337627532567053</v>
      </c>
      <c r="FK60" s="98" t="n">
        <v>0.000332446702977718</v>
      </c>
      <c r="FL60" s="98" t="n">
        <v>0.000327345357190811</v>
      </c>
      <c r="FM60" s="98" t="n">
        <v>0.000322322276316234</v>
      </c>
      <c r="FN60" s="98" t="n">
        <v>0.000317376260132951</v>
      </c>
      <c r="FO60" s="98" t="n">
        <v>0.000312506126804113</v>
      </c>
      <c r="FP60" s="98" t="n">
        <v>0.000307710712596609</v>
      </c>
      <c r="FQ60" s="98" t="n">
        <v>0.000302988871604737</v>
      </c>
    </row>
    <row r="61" customFormat="false" ht="15" hidden="false" customHeight="true" outlineLevel="0" collapsed="false">
      <c r="A61" s="97" t="n">
        <v>59</v>
      </c>
      <c r="B61" s="98" t="n">
        <v>0.00446202764602699</v>
      </c>
      <c r="C61" s="98" t="n">
        <v>0.00440372366029063</v>
      </c>
      <c r="D61" s="98" t="n">
        <v>0.00433494567669734</v>
      </c>
      <c r="E61" s="98" t="n">
        <v>0.00427159904776797</v>
      </c>
      <c r="F61" s="98" t="n">
        <v>0.00421112714500427</v>
      </c>
      <c r="G61" s="98" t="n">
        <v>0.00415228717576643</v>
      </c>
      <c r="H61" s="98" t="n">
        <v>0.00409447984516087</v>
      </c>
      <c r="I61" s="98" t="n">
        <v>0.00403742124774931</v>
      </c>
      <c r="J61" s="98" t="n">
        <v>0.00398098168369054</v>
      </c>
      <c r="K61" s="98" t="n">
        <v>0.00392510636646648</v>
      </c>
      <c r="L61" s="98" t="n">
        <v>0.00386977641902053</v>
      </c>
      <c r="M61" s="98" t="n">
        <v>0.00381498971570893</v>
      </c>
      <c r="N61" s="98" t="n">
        <v>0.00376075150410948</v>
      </c>
      <c r="O61" s="98" t="n">
        <v>0.00370706984538749</v>
      </c>
      <c r="P61" s="98" t="n">
        <v>0.00365395342693953</v>
      </c>
      <c r="Q61" s="98" t="n">
        <v>0.00360141054103758</v>
      </c>
      <c r="R61" s="98" t="n">
        <v>0.00354944863473961</v>
      </c>
      <c r="S61" s="98" t="n">
        <v>0.00349807413795966</v>
      </c>
      <c r="T61" s="98" t="n">
        <v>0.00344729242535391</v>
      </c>
      <c r="U61" s="98" t="n">
        <v>0.00339710784103853</v>
      </c>
      <c r="V61" s="98" t="n">
        <v>0.00334752375132963</v>
      </c>
      <c r="W61" s="98" t="n">
        <v>0.00329854260851981</v>
      </c>
      <c r="X61" s="98" t="n">
        <v>0.00325016601749262</v>
      </c>
      <c r="Y61" s="98" t="n">
        <v>0.00320239480129236</v>
      </c>
      <c r="Z61" s="98" t="n">
        <v>0.00315522906389332</v>
      </c>
      <c r="AA61" s="98" t="n">
        <v>0.00310866824944778</v>
      </c>
      <c r="AB61" s="98" t="n">
        <v>0.00306271119779489</v>
      </c>
      <c r="AC61" s="98" t="n">
        <v>0.00301735619625654</v>
      </c>
      <c r="AD61" s="98" t="n">
        <v>0.00297260102785146</v>
      </c>
      <c r="AE61" s="98" t="n">
        <v>0.00292844301611417</v>
      </c>
      <c r="AF61" s="98" t="n">
        <v>0.00288487906671209</v>
      </c>
      <c r="AG61" s="98" t="n">
        <v>0.00284190570606646</v>
      </c>
      <c r="AH61" s="98" t="n">
        <v>0.00279951911716703</v>
      </c>
      <c r="AI61" s="98" t="n">
        <v>0.00275771517276957</v>
      </c>
      <c r="AJ61" s="98" t="n">
        <v>0.00271648946615133</v>
      </c>
      <c r="AK61" s="98" t="n">
        <v>0.00267583733958965</v>
      </c>
      <c r="AL61" s="98" t="n">
        <v>0.00263575391072046</v>
      </c>
      <c r="AM61" s="98" t="n">
        <v>0.00259623409692178</v>
      </c>
      <c r="AN61" s="98" t="n">
        <v>0.00255727263785976</v>
      </c>
      <c r="AO61" s="98" t="n">
        <v>0.00251886411632363</v>
      </c>
      <c r="AP61" s="98" t="n">
        <v>0.00248100297747089</v>
      </c>
      <c r="AQ61" s="98" t="n">
        <v>0.0024436835465923</v>
      </c>
      <c r="AR61" s="98" t="n">
        <v>0.00240690004550248</v>
      </c>
      <c r="AS61" s="98" t="n">
        <v>0.00237064660765229</v>
      </c>
      <c r="AT61" s="98" t="n">
        <v>0.00233491729205426</v>
      </c>
      <c r="AU61" s="98" t="n">
        <v>0.00229970609610508</v>
      </c>
      <c r="AV61" s="98" t="n">
        <v>0.00226500696738441</v>
      </c>
      <c r="AW61" s="98" t="n">
        <v>0.00223081381450285</v>
      </c>
      <c r="AX61" s="98" t="n">
        <v>0.00219712051706877</v>
      </c>
      <c r="AY61" s="98" t="n">
        <v>0.00216392093483575</v>
      </c>
      <c r="AZ61" s="98" t="n">
        <v>0.00213120891609131</v>
      </c>
      <c r="BA61" s="98" t="n">
        <v>0.00209897830534189</v>
      </c>
      <c r="BB61" s="98" t="n">
        <v>0.00206722295034512</v>
      </c>
      <c r="BC61" s="98" t="n">
        <v>0.00203593670853708</v>
      </c>
      <c r="BD61" s="98" t="n">
        <v>0.00200511345289933</v>
      </c>
      <c r="BE61" s="98" t="n">
        <v>0.00197474707730638</v>
      </c>
      <c r="BF61" s="98" t="n">
        <v>0.00194483150139346</v>
      </c>
      <c r="BG61" s="98" t="n">
        <v>0.00191536067497788</v>
      </c>
      <c r="BH61" s="98" t="n">
        <v>0.00188632858206894</v>
      </c>
      <c r="BI61" s="98" t="n">
        <v>0.00185772924449712</v>
      </c>
      <c r="BJ61" s="98" t="n">
        <v>0.00182955672519036</v>
      </c>
      <c r="BK61" s="98" t="n">
        <v>0.00180180513112382</v>
      </c>
      <c r="BL61" s="98" t="n">
        <v>0.00177446861596942</v>
      </c>
      <c r="BM61" s="98" t="n">
        <v>0.00174754138246591</v>
      </c>
      <c r="BN61" s="98" t="n">
        <v>0.00172101768453259</v>
      </c>
      <c r="BO61" s="98" t="n">
        <v>0.00169489182914484</v>
      </c>
      <c r="BP61" s="98" t="n">
        <v>0.00166915817799085</v>
      </c>
      <c r="BQ61" s="98" t="n">
        <v>0.00164381114892664</v>
      </c>
      <c r="BR61" s="98" t="n">
        <v>0.00161884521724365</v>
      </c>
      <c r="BS61" s="98" t="n">
        <v>0.00159425491676568</v>
      </c>
      <c r="BT61" s="98" t="n">
        <v>0.00157003484078655</v>
      </c>
      <c r="BU61" s="98" t="n">
        <v>0.00154617964286286</v>
      </c>
      <c r="BV61" s="98" t="n">
        <v>0.00152268403747236</v>
      </c>
      <c r="BW61" s="98" t="n">
        <v>0.00149954280054909</v>
      </c>
      <c r="BX61" s="98" t="n">
        <v>0.00147675076990561</v>
      </c>
      <c r="BY61" s="98" t="n">
        <v>0.00145430284555093</v>
      </c>
      <c r="BZ61" s="98" t="n">
        <v>0.00143219398991301</v>
      </c>
      <c r="CA61" s="98" t="n">
        <v>0.00141041922797458</v>
      </c>
      <c r="CB61" s="98" t="n">
        <v>0.00138897364732782</v>
      </c>
      <c r="CC61" s="98" t="n">
        <v>0.00136785239815718</v>
      </c>
      <c r="CD61" s="98" t="n">
        <v>0.00134705069315388</v>
      </c>
      <c r="CE61" s="98" t="n">
        <v>0.00132656380737073</v>
      </c>
      <c r="CF61" s="98" t="n">
        <v>0.00130638707802044</v>
      </c>
      <c r="CG61" s="98" t="n">
        <v>0.00128651590422346</v>
      </c>
      <c r="CH61" s="98" t="n">
        <v>0.00126694574671071</v>
      </c>
      <c r="CI61" s="98" t="n">
        <v>0.00124767212748278</v>
      </c>
      <c r="CJ61" s="98" t="n">
        <v>0.00122869062943376</v>
      </c>
      <c r="CK61" s="98" t="n">
        <v>0.00120999689593881</v>
      </c>
      <c r="CL61" s="98" t="n">
        <v>0.00119158663041308</v>
      </c>
      <c r="CM61" s="98" t="n">
        <v>0.0011734555958407</v>
      </c>
      <c r="CN61" s="98" t="n">
        <v>0.00115559961428191</v>
      </c>
      <c r="CO61" s="98" t="n">
        <v>0.00113801456635576</v>
      </c>
      <c r="CP61" s="98" t="n">
        <v>0.00112069639070445</v>
      </c>
      <c r="CQ61" s="98" t="n">
        <v>0.00110364108344052</v>
      </c>
      <c r="CR61" s="98" t="n">
        <v>0.00108684469757825</v>
      </c>
      <c r="CS61" s="98" t="n">
        <v>0.00107030334245228</v>
      </c>
      <c r="CT61" s="98" t="n">
        <v>0.00105401318312437</v>
      </c>
      <c r="CU61" s="98" t="n">
        <v>0.00103797043978082</v>
      </c>
      <c r="CV61" s="98" t="n">
        <v>0.00102217138712124</v>
      </c>
      <c r="CW61" s="98" t="n">
        <v>0.00100661235374022</v>
      </c>
      <c r="CX61" s="98" t="n">
        <v>0.000991289721503752</v>
      </c>
      <c r="CY61" s="98" t="n">
        <v>0.00097619992492104</v>
      </c>
      <c r="CZ61" s="98" t="n">
        <v>0.000961339450512355</v>
      </c>
      <c r="DA61" s="98" t="n">
        <v>0.000946704836175316</v>
      </c>
      <c r="DB61" s="98" t="n">
        <v>0.000932292670549284</v>
      </c>
      <c r="DC61" s="98" t="n">
        <v>0.00091809959237843</v>
      </c>
      <c r="DD61" s="98" t="n">
        <v>0.000904122289875908</v>
      </c>
      <c r="DE61" s="98" t="n">
        <v>0.000890357500087924</v>
      </c>
      <c r="DF61" s="98" t="n">
        <v>0.000876802008259681</v>
      </c>
      <c r="DG61" s="98" t="n">
        <v>0.000863452647203</v>
      </c>
      <c r="DH61" s="98" t="n">
        <v>0.000850306296666381</v>
      </c>
      <c r="DI61" s="98" t="n">
        <v>0.00083735988270861</v>
      </c>
      <c r="DJ61" s="98" t="n">
        <v>0.000824610377074375</v>
      </c>
      <c r="DK61" s="98" t="n">
        <v>0.000812054796575201</v>
      </c>
      <c r="DL61" s="98" t="n">
        <v>0.000799690202473613</v>
      </c>
      <c r="DM61" s="98" t="n">
        <v>0.000787513699871734</v>
      </c>
      <c r="DN61" s="98" t="n">
        <v>0.000775522437105214</v>
      </c>
      <c r="DO61" s="98" t="n">
        <v>0.000763713605141048</v>
      </c>
      <c r="DP61" s="98" t="n">
        <v>0.000752084436981937</v>
      </c>
      <c r="DQ61" s="98" t="n">
        <v>0.000740632207074987</v>
      </c>
      <c r="DR61" s="98" t="n">
        <v>0.000729354230726287</v>
      </c>
      <c r="DS61" s="98" t="n">
        <v>0.000718247863521704</v>
      </c>
      <c r="DT61" s="98" t="n">
        <v>0.000707310500752567</v>
      </c>
      <c r="DU61" s="98" t="n">
        <v>0.000696539576848676</v>
      </c>
      <c r="DV61" s="98" t="n">
        <v>0.000685932564816083</v>
      </c>
      <c r="DW61" s="98" t="n">
        <v>0.000675486975681872</v>
      </c>
      <c r="DX61" s="98" t="n">
        <v>0.000665200357945039</v>
      </c>
      <c r="DY61" s="98" t="n">
        <v>0.000655070297033711</v>
      </c>
      <c r="DZ61" s="98" t="n">
        <v>0.000645094414768344</v>
      </c>
      <c r="EA61" s="98" t="n">
        <v>0.000635270368832042</v>
      </c>
      <c r="EB61" s="98" t="n">
        <v>0.00062559585224653</v>
      </c>
      <c r="EC61" s="98" t="n">
        <v>0.000616068592855346</v>
      </c>
      <c r="ED61" s="98" t="n">
        <v>0.000606686352812802</v>
      </c>
      <c r="EE61" s="98" t="n">
        <v>0.000597446928079837</v>
      </c>
      <c r="EF61" s="98" t="n">
        <v>0.000588348147926521</v>
      </c>
      <c r="EG61" s="98" t="n">
        <v>0.000579387874439896</v>
      </c>
      <c r="EH61" s="98" t="n">
        <v>0.000570564002039808</v>
      </c>
      <c r="EI61" s="98" t="n">
        <v>0.000561874457000067</v>
      </c>
      <c r="EJ61" s="98" t="n">
        <v>0.000553317196975822</v>
      </c>
      <c r="EK61" s="98" t="n">
        <v>0.000544890210538829</v>
      </c>
      <c r="EL61" s="98" t="n">
        <v>0.000536591516716589</v>
      </c>
      <c r="EM61" s="98" t="n">
        <v>0.00052841916454005</v>
      </c>
      <c r="EN61" s="98" t="n">
        <v>0.000520371232596073</v>
      </c>
      <c r="EO61" s="98" t="n">
        <v>0.000512445828586672</v>
      </c>
      <c r="EP61" s="98" t="n">
        <v>0.000504641088894142</v>
      </c>
      <c r="EQ61" s="98" t="n">
        <v>0.000496955178152625</v>
      </c>
      <c r="ER61" s="98" t="n">
        <v>0.000489386288824667</v>
      </c>
      <c r="ES61" s="98" t="n">
        <v>0.000481932640785665</v>
      </c>
      <c r="ET61" s="98" t="n">
        <v>0.000474592480911751</v>
      </c>
      <c r="EU61" s="98" t="n">
        <v>0.00046736408267567</v>
      </c>
      <c r="EV61" s="98" t="n">
        <v>0.000460245745747101</v>
      </c>
      <c r="EW61" s="98" t="n">
        <v>0.000453235795599416</v>
      </c>
      <c r="EX61" s="98" t="n">
        <v>0.000446332583121434</v>
      </c>
      <c r="EY61" s="98" t="n">
        <v>0.000439534484235393</v>
      </c>
      <c r="EZ61" s="98" t="n">
        <v>0.000432839899520476</v>
      </c>
      <c r="FA61" s="98" t="n">
        <v>0.000426247253840995</v>
      </c>
      <c r="FB61" s="98" t="n">
        <v>0.00041975499598057</v>
      </c>
      <c r="FC61" s="98" t="n">
        <v>0.000413361598282092</v>
      </c>
      <c r="FD61" s="98" t="n">
        <v>0.000407065556291775</v>
      </c>
      <c r="FE61" s="98" t="n">
        <v>0.000400865388409444</v>
      </c>
      <c r="FF61" s="98" t="n">
        <v>0.000394759635543696</v>
      </c>
      <c r="FG61" s="98" t="n">
        <v>0.000388746860771394</v>
      </c>
      <c r="FH61" s="98" t="n">
        <v>0.000382825649003715</v>
      </c>
      <c r="FI61" s="98" t="n">
        <v>0.00037699460665519</v>
      </c>
      <c r="FJ61" s="98" t="n">
        <v>0.000371252361319518</v>
      </c>
      <c r="FK61" s="98" t="n">
        <v>0.000365597561448827</v>
      </c>
      <c r="FL61" s="98" t="n">
        <v>0.000360028876038254</v>
      </c>
      <c r="FM61" s="98" t="n">
        <v>0.000354544994315309</v>
      </c>
      <c r="FN61" s="98" t="n">
        <v>0.000349144625433229</v>
      </c>
      <c r="FO61" s="98" t="n">
        <v>0.000343826498169997</v>
      </c>
      <c r="FP61" s="98" t="n">
        <v>0.000338589360630359</v>
      </c>
      <c r="FQ61" s="98" t="n">
        <v>0.000333431979954058</v>
      </c>
    </row>
    <row r="62" customFormat="false" ht="15" hidden="false" customHeight="true" outlineLevel="0" collapsed="false">
      <c r="A62" s="97" t="n">
        <v>60</v>
      </c>
      <c r="B62" s="98" t="n">
        <v>0.00512639734578935</v>
      </c>
      <c r="C62" s="98" t="n">
        <v>0.00506847373174701</v>
      </c>
      <c r="D62" s="98" t="n">
        <v>0.00489981032237263</v>
      </c>
      <c r="E62" s="98" t="n">
        <v>0.00478468837545565</v>
      </c>
      <c r="F62" s="98" t="n">
        <v>0.00469560692375193</v>
      </c>
      <c r="G62" s="98" t="n">
        <v>0.00461945095764627</v>
      </c>
      <c r="H62" s="98" t="n">
        <v>0.00454987184515943</v>
      </c>
      <c r="I62" s="98" t="n">
        <v>0.0044837780783682</v>
      </c>
      <c r="J62" s="98" t="n">
        <v>0.0044196641749209</v>
      </c>
      <c r="K62" s="98" t="n">
        <v>0.00435680094942015</v>
      </c>
      <c r="L62" s="98" t="n">
        <v>0.00429483971035793</v>
      </c>
      <c r="M62" s="98" t="n">
        <v>0.00423361797222288</v>
      </c>
      <c r="N62" s="98" t="n">
        <v>0.00417306391866146</v>
      </c>
      <c r="O62" s="98" t="n">
        <v>0.00411314941363639</v>
      </c>
      <c r="P62" s="98" t="n">
        <v>0.00405386691515619</v>
      </c>
      <c r="Q62" s="98" t="n">
        <v>0.00399521816382542</v>
      </c>
      <c r="R62" s="98" t="n">
        <v>0.00393720867155023</v>
      </c>
      <c r="S62" s="98" t="n">
        <v>0.00387984506560557</v>
      </c>
      <c r="T62" s="98" t="n">
        <v>0.00382313383644739</v>
      </c>
      <c r="U62" s="98" t="n">
        <v>0.00376708077377963</v>
      </c>
      <c r="V62" s="98" t="n">
        <v>0.00371169073832967</v>
      </c>
      <c r="W62" s="98" t="n">
        <v>0.00365696759573508</v>
      </c>
      <c r="X62" s="98" t="n">
        <v>0.00360291422716674</v>
      </c>
      <c r="Y62" s="98" t="n">
        <v>0.00354953257479651</v>
      </c>
      <c r="Z62" s="98" t="n">
        <v>0.00349682370164695</v>
      </c>
      <c r="AA62" s="98" t="n">
        <v>0.00344478785591296</v>
      </c>
      <c r="AB62" s="98" t="n">
        <v>0.00339342453503921</v>
      </c>
      <c r="AC62" s="98" t="n">
        <v>0.00334273254738571</v>
      </c>
      <c r="AD62" s="98" t="n">
        <v>0.00329271007056331</v>
      </c>
      <c r="AE62" s="98" t="n">
        <v>0.00324335470612558</v>
      </c>
      <c r="AF62" s="98" t="n">
        <v>0.00319466353059816</v>
      </c>
      <c r="AG62" s="98" t="n">
        <v>0.00314663314295627</v>
      </c>
      <c r="AH62" s="98" t="n">
        <v>0.00309925970872571</v>
      </c>
      <c r="AI62" s="98" t="n">
        <v>0.00305253900090152</v>
      </c>
      <c r="AJ62" s="98" t="n">
        <v>0.00300646643788383</v>
      </c>
      <c r="AK62" s="98" t="n">
        <v>0.00296103711862572</v>
      </c>
      <c r="AL62" s="98" t="n">
        <v>0.00291624585517891</v>
      </c>
      <c r="AM62" s="98" t="n">
        <v>0.00287208720281451</v>
      </c>
      <c r="AN62" s="98" t="n">
        <v>0.00282855548788508</v>
      </c>
      <c r="AO62" s="98" t="n">
        <v>0.00278564483358368</v>
      </c>
      <c r="AP62" s="98" t="n">
        <v>0.00274334918374597</v>
      </c>
      <c r="AQ62" s="98" t="n">
        <v>0.00270166232483216</v>
      </c>
      <c r="AR62" s="98" t="n">
        <v>0.00266057790621688</v>
      </c>
      <c r="AS62" s="98" t="n">
        <v>0.00262008945890557</v>
      </c>
      <c r="AT62" s="98" t="n">
        <v>0.00258019041278923</v>
      </c>
      <c r="AU62" s="98" t="n">
        <v>0.00254087411254023</v>
      </c>
      <c r="AV62" s="98" t="n">
        <v>0.00250213383224862</v>
      </c>
      <c r="AW62" s="98" t="n">
        <v>0.00246396278888528</v>
      </c>
      <c r="AX62" s="98" t="n">
        <v>0.00242635415468018</v>
      </c>
      <c r="AY62" s="98" t="n">
        <v>0.00238930106849034</v>
      </c>
      <c r="AZ62" s="98" t="n">
        <v>0.00235279664623322</v>
      </c>
      <c r="BA62" s="98" t="n">
        <v>0.00231683399045191</v>
      </c>
      <c r="BB62" s="98" t="n">
        <v>0.00228140619907558</v>
      </c>
      <c r="BC62" s="98" t="n">
        <v>0.00224650637343404</v>
      </c>
      <c r="BD62" s="98" t="n">
        <v>0.00221212762558187</v>
      </c>
      <c r="BE62" s="98" t="n">
        <v>0.00217826308498104</v>
      </c>
      <c r="BF62" s="98" t="n">
        <v>0.00214490590459149</v>
      </c>
      <c r="BG62" s="98" t="n">
        <v>0.00211204926641162</v>
      </c>
      <c r="BH62" s="98" t="n">
        <v>0.00207968638651157</v>
      </c>
      <c r="BI62" s="98" t="n">
        <v>0.00204781051959513</v>
      </c>
      <c r="BJ62" s="98" t="n">
        <v>0.00201641496312699</v>
      </c>
      <c r="BK62" s="98" t="n">
        <v>0.00198549306105766</v>
      </c>
      <c r="BL62" s="98" t="n">
        <v>0.00195503820717569</v>
      </c>
      <c r="BM62" s="98" t="n">
        <v>0.0019250438481172</v>
      </c>
      <c r="BN62" s="98" t="n">
        <v>0.00189550348605694</v>
      </c>
      <c r="BO62" s="98" t="n">
        <v>0.00186641068110593</v>
      </c>
      <c r="BP62" s="98" t="n">
        <v>0.0018377590534393</v>
      </c>
      <c r="BQ62" s="98" t="n">
        <v>0.00180954228517294</v>
      </c>
      <c r="BR62" s="98" t="n">
        <v>0.00178175412201131</v>
      </c>
      <c r="BS62" s="98" t="n">
        <v>0.00175438837468134</v>
      </c>
      <c r="BT62" s="98" t="n">
        <v>0.00172743892017191</v>
      </c>
      <c r="BU62" s="98" t="n">
        <v>0.00170089970279208</v>
      </c>
      <c r="BV62" s="98" t="n">
        <v>0.00167476473506401</v>
      </c>
      <c r="BW62" s="98" t="n">
        <v>0.00164902809846368</v>
      </c>
      <c r="BX62" s="98" t="n">
        <v>0.00162368394402013</v>
      </c>
      <c r="BY62" s="98" t="n">
        <v>0.00159872649278758</v>
      </c>
      <c r="BZ62" s="98" t="n">
        <v>0.0015741500361981</v>
      </c>
      <c r="CA62" s="98" t="n">
        <v>0.00154994893630633</v>
      </c>
      <c r="CB62" s="98" t="n">
        <v>0.00152611762593502</v>
      </c>
      <c r="CC62" s="98" t="n">
        <v>0.00150265060872912</v>
      </c>
      <c r="CD62" s="98" t="n">
        <v>0.00147954245912785</v>
      </c>
      <c r="CE62" s="98" t="n">
        <v>0.00145678782225966</v>
      </c>
      <c r="CF62" s="98" t="n">
        <v>0.0014343814137685</v>
      </c>
      <c r="CG62" s="98" t="n">
        <v>0.00141231801957742</v>
      </c>
      <c r="CH62" s="98" t="n">
        <v>0.00139059249559403</v>
      </c>
      <c r="CI62" s="98" t="n">
        <v>0.0013691997673646</v>
      </c>
      <c r="CJ62" s="98" t="n">
        <v>0.00134813482968033</v>
      </c>
      <c r="CK62" s="98" t="n">
        <v>0.00132739274614158</v>
      </c>
      <c r="CL62" s="98" t="n">
        <v>0.0013069686486834</v>
      </c>
      <c r="CM62" s="98" t="n">
        <v>0.00128685773706583</v>
      </c>
      <c r="CN62" s="98" t="n">
        <v>0.00126705527833426</v>
      </c>
      <c r="CO62" s="98" t="n">
        <v>0.00124755660625076</v>
      </c>
      <c r="CP62" s="98" t="n">
        <v>0.00122835712070157</v>
      </c>
      <c r="CQ62" s="98" t="n">
        <v>0.00120945228708236</v>
      </c>
      <c r="CR62" s="98" t="n">
        <v>0.00119083763566341</v>
      </c>
      <c r="CS62" s="98" t="n">
        <v>0.00117250876093911</v>
      </c>
      <c r="CT62" s="98" t="n">
        <v>0.00115446132096131</v>
      </c>
      <c r="CU62" s="98" t="n">
        <v>0.00113669103666081</v>
      </c>
      <c r="CV62" s="98" t="n">
        <v>0.00111919369115754</v>
      </c>
      <c r="CW62" s="98" t="n">
        <v>0.00110196512906124</v>
      </c>
      <c r="CX62" s="98" t="n">
        <v>0.00108500125576494</v>
      </c>
      <c r="CY62" s="98" t="n">
        <v>0.00106829803673192</v>
      </c>
      <c r="CZ62" s="98" t="n">
        <v>0.00105185149677811</v>
      </c>
      <c r="DA62" s="98" t="n">
        <v>0.00103565771935033</v>
      </c>
      <c r="DB62" s="98" t="n">
        <v>0.00101971284580238</v>
      </c>
      <c r="DC62" s="98" t="n">
        <v>0.00100401307466924</v>
      </c>
      <c r="DD62" s="98" t="n">
        <v>0.000988554660941277</v>
      </c>
      <c r="DE62" s="98" t="n">
        <v>0.000973333915337826</v>
      </c>
      <c r="DF62" s="98" t="n">
        <v>0.000958347203582566</v>
      </c>
      <c r="DG62" s="98" t="n">
        <v>0.000943590945680084</v>
      </c>
      <c r="DH62" s="98" t="n">
        <v>0.000929061615195459</v>
      </c>
      <c r="DI62" s="98" t="n">
        <v>0.000914755738536277</v>
      </c>
      <c r="DJ62" s="98" t="n">
        <v>0.000900669894238204</v>
      </c>
      <c r="DK62" s="98" t="n">
        <v>0.000886800712255109</v>
      </c>
      <c r="DL62" s="98" t="n">
        <v>0.000873144873252629</v>
      </c>
      <c r="DM62" s="98" t="n">
        <v>0.000859699107907952</v>
      </c>
      <c r="DN62" s="98" t="n">
        <v>0.000846460196213372</v>
      </c>
      <c r="DO62" s="98" t="n">
        <v>0.0008334249667864</v>
      </c>
      <c r="DP62" s="98" t="n">
        <v>0.000820590296185086</v>
      </c>
      <c r="DQ62" s="98" t="n">
        <v>0.000807953108229786</v>
      </c>
      <c r="DR62" s="98" t="n">
        <v>0.00079551037333081</v>
      </c>
      <c r="DS62" s="98" t="n">
        <v>0.000783259107823064</v>
      </c>
      <c r="DT62" s="98" t="n">
        <v>0.000771196373306693</v>
      </c>
      <c r="DU62" s="98" t="n">
        <v>0.000759319275995485</v>
      </c>
      <c r="DV62" s="98" t="n">
        <v>0.000747624966070837</v>
      </c>
      <c r="DW62" s="98" t="n">
        <v>0.000736110637044374</v>
      </c>
      <c r="DX62" s="98" t="n">
        <v>0.000724773525126454</v>
      </c>
      <c r="DY62" s="98" t="n">
        <v>0.000713610908602447</v>
      </c>
      <c r="DZ62" s="98" t="n">
        <v>0.000702620107216445</v>
      </c>
      <c r="EA62" s="98" t="n">
        <v>0.000691798481561756</v>
      </c>
      <c r="EB62" s="98" t="n">
        <v>0.000681143432479603</v>
      </c>
      <c r="EC62" s="98" t="n">
        <v>0.000670652400464489</v>
      </c>
      <c r="ED62" s="98" t="n">
        <v>0.000660322865077112</v>
      </c>
      <c r="EE62" s="98" t="n">
        <v>0.000650152344365385</v>
      </c>
      <c r="EF62" s="98" t="n">
        <v>0.000640138394291889</v>
      </c>
      <c r="EG62" s="98" t="n">
        <v>0.000630278608169554</v>
      </c>
      <c r="EH62" s="98" t="n">
        <v>0.000620570616104321</v>
      </c>
      <c r="EI62" s="98" t="n">
        <v>0.000611012084445139</v>
      </c>
      <c r="EJ62" s="98" t="n">
        <v>0.000601600715241957</v>
      </c>
      <c r="EK62" s="98" t="n">
        <v>0.000592334245710147</v>
      </c>
      <c r="EL62" s="98" t="n">
        <v>0.000583210447702598</v>
      </c>
      <c r="EM62" s="98" t="n">
        <v>0.000574227127189242</v>
      </c>
      <c r="EN62" s="98" t="n">
        <v>0.000565382123743463</v>
      </c>
      <c r="EO62" s="98" t="n">
        <v>0.000556673310035949</v>
      </c>
      <c r="EP62" s="98" t="n">
        <v>0.000548098591335089</v>
      </c>
      <c r="EQ62" s="98" t="n">
        <v>0.000539655905014702</v>
      </c>
      <c r="ER62" s="98" t="n">
        <v>0.000531343220069425</v>
      </c>
      <c r="ES62" s="98" t="n">
        <v>0.000523158536635093</v>
      </c>
      <c r="ET62" s="98" t="n">
        <v>0.000515099885518233</v>
      </c>
      <c r="EU62" s="98" t="n">
        <v>0.000507165327730541</v>
      </c>
      <c r="EV62" s="98" t="n">
        <v>0.000499352954031029</v>
      </c>
      <c r="EW62" s="98" t="n">
        <v>0.000491660884474499</v>
      </c>
      <c r="EX62" s="98" t="n">
        <v>0.000484087267966227</v>
      </c>
      <c r="EY62" s="98" t="n">
        <v>0.000476630281823764</v>
      </c>
      <c r="EZ62" s="98" t="n">
        <v>0.000469288131344503</v>
      </c>
      <c r="FA62" s="98" t="n">
        <v>0.000462059049380237</v>
      </c>
      <c r="FB62" s="98" t="n">
        <v>0.000454941295916944</v>
      </c>
      <c r="FC62" s="98" t="n">
        <v>0.000447933157662339</v>
      </c>
      <c r="FD62" s="98" t="n">
        <v>0.000441032947637532</v>
      </c>
      <c r="FE62" s="98" t="n">
        <v>0.000434239004776349</v>
      </c>
      <c r="FF62" s="98" t="n">
        <v>0.000427549693529872</v>
      </c>
      <c r="FG62" s="98" t="n">
        <v>0.00042096340347686</v>
      </c>
      <c r="FH62" s="98" t="n">
        <v>0.000414478548940278</v>
      </c>
      <c r="FI62" s="98" t="n">
        <v>0.000408093568608825</v>
      </c>
      <c r="FJ62" s="98" t="n">
        <v>0.000401806925165116</v>
      </c>
      <c r="FK62" s="98" t="n">
        <v>0.000395617104918755</v>
      </c>
      <c r="FL62" s="98" t="n">
        <v>0.000389522617444849</v>
      </c>
      <c r="FM62" s="98" t="n">
        <v>0.000383521995228509</v>
      </c>
      <c r="FN62" s="98" t="n">
        <v>0.000377613793313802</v>
      </c>
      <c r="FO62" s="98" t="n">
        <v>0.000371796588959028</v>
      </c>
      <c r="FP62" s="98" t="n">
        <v>0.00036606898129643</v>
      </c>
      <c r="FQ62" s="98" t="n">
        <v>0.000360429590997025</v>
      </c>
    </row>
    <row r="63" customFormat="false" ht="15" hidden="false" customHeight="true" outlineLevel="0" collapsed="false">
      <c r="A63" s="97" t="n">
        <v>61</v>
      </c>
      <c r="B63" s="98" t="n">
        <v>0.00563245632048948</v>
      </c>
      <c r="C63" s="98" t="n">
        <v>0.00557040319805058</v>
      </c>
      <c r="D63" s="98" t="n">
        <v>0.00534729439388948</v>
      </c>
      <c r="E63" s="98" t="n">
        <v>0.00520253214729982</v>
      </c>
      <c r="F63" s="98" t="n">
        <v>0.00509557910806446</v>
      </c>
      <c r="G63" s="98" t="n">
        <v>0.00500730114427672</v>
      </c>
      <c r="H63" s="98" t="n">
        <v>0.00492847843876243</v>
      </c>
      <c r="I63" s="98" t="n">
        <v>0.00485462560672401</v>
      </c>
      <c r="J63" s="98" t="n">
        <v>0.00478355344989578</v>
      </c>
      <c r="K63" s="98" t="n">
        <v>0.00471419475734403</v>
      </c>
      <c r="L63" s="98" t="n">
        <v>0.0046460322049714</v>
      </c>
      <c r="M63" s="98" t="n">
        <v>0.00457881799944704</v>
      </c>
      <c r="N63" s="98" t="n">
        <v>0.00451243612423202</v>
      </c>
      <c r="O63" s="98" t="n">
        <v>0.00444683459181405</v>
      </c>
      <c r="P63" s="98" t="n">
        <v>0.0043819921353101</v>
      </c>
      <c r="Q63" s="98" t="n">
        <v>0.00431790185783365</v>
      </c>
      <c r="R63" s="98" t="n">
        <v>0.00425456323371609</v>
      </c>
      <c r="S63" s="98" t="n">
        <v>0.00419197822198525</v>
      </c>
      <c r="T63" s="98" t="n">
        <v>0.00413014940293943</v>
      </c>
      <c r="U63" s="98" t="n">
        <v>0.00406907910831633</v>
      </c>
      <c r="V63" s="98" t="n">
        <v>0.00400876903782732</v>
      </c>
      <c r="W63" s="98" t="n">
        <v>0.00394922011226029</v>
      </c>
      <c r="X63" s="98" t="n">
        <v>0.0038904324402258</v>
      </c>
      <c r="Y63" s="98" t="n">
        <v>0.00383240533815554</v>
      </c>
      <c r="Z63" s="98" t="n">
        <v>0.00377513737396629</v>
      </c>
      <c r="AA63" s="98" t="n">
        <v>0.00371862641997689</v>
      </c>
      <c r="AB63" s="98" t="n">
        <v>0.00366286970813701</v>
      </c>
      <c r="AC63" s="98" t="n">
        <v>0.00360786388429069</v>
      </c>
      <c r="AD63" s="98" t="n">
        <v>0.00355360506000724</v>
      </c>
      <c r="AE63" s="98" t="n">
        <v>0.00350008886138076</v>
      </c>
      <c r="AF63" s="98" t="n">
        <v>0.00344731047463198</v>
      </c>
      <c r="AG63" s="98" t="n">
        <v>0.00339526468854479</v>
      </c>
      <c r="AH63" s="98" t="n">
        <v>0.00334394593386023</v>
      </c>
      <c r="AI63" s="98" t="n">
        <v>0.00329334831979311</v>
      </c>
      <c r="AJ63" s="98" t="n">
        <v>0.00324346566784517</v>
      </c>
      <c r="AK63" s="98" t="n">
        <v>0.00319429154309214</v>
      </c>
      <c r="AL63" s="98" t="n">
        <v>0.00314581928311242</v>
      </c>
      <c r="AM63" s="98" t="n">
        <v>0.00309804202472019</v>
      </c>
      <c r="AN63" s="98" t="n">
        <v>0.00305095272865552</v>
      </c>
      <c r="AO63" s="98" t="n">
        <v>0.00300454420237206</v>
      </c>
      <c r="AP63" s="98" t="n">
        <v>0.00295880912105917</v>
      </c>
      <c r="AQ63" s="98" t="n">
        <v>0.00291374004702072</v>
      </c>
      <c r="AR63" s="98" t="n">
        <v>0.00286932944752838</v>
      </c>
      <c r="AS63" s="98" t="n">
        <v>0.00282556971125825</v>
      </c>
      <c r="AT63" s="98" t="n">
        <v>0.0027824531634113</v>
      </c>
      <c r="AU63" s="98" t="n">
        <v>0.00273997207961318</v>
      </c>
      <c r="AV63" s="98" t="n">
        <v>0.00269811869868042</v>
      </c>
      <c r="AW63" s="98" t="n">
        <v>0.00265688523433583</v>
      </c>
      <c r="AX63" s="98" t="n">
        <v>0.00261626388594871</v>
      </c>
      <c r="AY63" s="98" t="n">
        <v>0.00257624684837099</v>
      </c>
      <c r="AZ63" s="98" t="n">
        <v>0.00253682632093555</v>
      </c>
      <c r="BA63" s="98" t="n">
        <v>0.00249799451567767</v>
      </c>
      <c r="BB63" s="98" t="n">
        <v>0.00245974366483814</v>
      </c>
      <c r="BC63" s="98" t="n">
        <v>0.00242206602769857</v>
      </c>
      <c r="BD63" s="98" t="n">
        <v>0.0023849538968006</v>
      </c>
      <c r="BE63" s="98" t="n">
        <v>0.00234839960359445</v>
      </c>
      <c r="BF63" s="98" t="n">
        <v>0.00231239552355766</v>
      </c>
      <c r="BG63" s="98" t="n">
        <v>0.00227693408082641</v>
      </c>
      <c r="BH63" s="98" t="n">
        <v>0.00224200775237382</v>
      </c>
      <c r="BI63" s="98" t="n">
        <v>0.00220760907177053</v>
      </c>
      <c r="BJ63" s="98" t="n">
        <v>0.00217373063255921</v>
      </c>
      <c r="BK63" s="98" t="n">
        <v>0.00214036509127202</v>
      </c>
      <c r="BL63" s="98" t="n">
        <v>0.00210750517011848</v>
      </c>
      <c r="BM63" s="98" t="n">
        <v>0.00207514365936956</v>
      </c>
      <c r="BN63" s="98" t="n">
        <v>0.00204327341946053</v>
      </c>
      <c r="BO63" s="98" t="n">
        <v>0.00201188738283542</v>
      </c>
      <c r="BP63" s="98" t="n">
        <v>0.0019809785555529</v>
      </c>
      <c r="BQ63" s="98" t="n">
        <v>0.0019505400186719</v>
      </c>
      <c r="BR63" s="98" t="n">
        <v>0.00192056492943504</v>
      </c>
      <c r="BS63" s="98" t="n">
        <v>0.00189104652226568</v>
      </c>
      <c r="BT63" s="98" t="n">
        <v>0.00186197810959399</v>
      </c>
      <c r="BU63" s="98" t="n">
        <v>0.00183335308252453</v>
      </c>
      <c r="BV63" s="98" t="n">
        <v>0.00180516491136029</v>
      </c>
      <c r="BW63" s="98" t="n">
        <v>0.0017774071459935</v>
      </c>
      <c r="BX63" s="98" t="n">
        <v>0.00175007341617406</v>
      </c>
      <c r="BY63" s="98" t="n">
        <v>0.00172315743166762</v>
      </c>
      <c r="BZ63" s="98" t="n">
        <v>0.0016966529823107</v>
      </c>
      <c r="CA63" s="98" t="n">
        <v>0.00167055393797289</v>
      </c>
      <c r="CB63" s="98" t="n">
        <v>0.00164485424843308</v>
      </c>
      <c r="CC63" s="98" t="n">
        <v>0.0016195479431792</v>
      </c>
      <c r="CD63" s="98" t="n">
        <v>0.00159462913113628</v>
      </c>
      <c r="CE63" s="98" t="n">
        <v>0.00157009200032987</v>
      </c>
      <c r="CF63" s="98" t="n">
        <v>0.00154593081749188</v>
      </c>
      <c r="CG63" s="98" t="n">
        <v>0.00152213992761252</v>
      </c>
      <c r="CH63" s="98" t="n">
        <v>0.00149871375344546</v>
      </c>
      <c r="CI63" s="98" t="n">
        <v>0.00147564679496837</v>
      </c>
      <c r="CJ63" s="98" t="n">
        <v>0.00145293362880561</v>
      </c>
      <c r="CK63" s="98" t="n">
        <v>0.00143056890761595</v>
      </c>
      <c r="CL63" s="98" t="n">
        <v>0.0014085473594484</v>
      </c>
      <c r="CM63" s="98" t="n">
        <v>0.00138686378707087</v>
      </c>
      <c r="CN63" s="98" t="n">
        <v>0.00136551306727417</v>
      </c>
      <c r="CO63" s="98" t="n">
        <v>0.00134449015015425</v>
      </c>
      <c r="CP63" s="98" t="n">
        <v>0.00132379005837469</v>
      </c>
      <c r="CQ63" s="98" t="n">
        <v>0.00130340788641326</v>
      </c>
      <c r="CR63" s="98" t="n">
        <v>0.0012833387997947</v>
      </c>
      <c r="CS63" s="98" t="n">
        <v>0.00126357803430943</v>
      </c>
      <c r="CT63" s="98" t="n">
        <v>0.00124412089522397</v>
      </c>
      <c r="CU63" s="98" t="n">
        <v>0.00122496275648121</v>
      </c>
      <c r="CV63" s="98" t="n">
        <v>0.00120609905989488</v>
      </c>
      <c r="CW63" s="98" t="n">
        <v>0.00118752531433752</v>
      </c>
      <c r="CX63" s="98" t="n">
        <v>0.00116923709492545</v>
      </c>
      <c r="CY63" s="98" t="n">
        <v>0.00115123004220019</v>
      </c>
      <c r="CZ63" s="98" t="n">
        <v>0.00113349986130829</v>
      </c>
      <c r="DA63" s="98" t="n">
        <v>0.00111604232118034</v>
      </c>
      <c r="DB63" s="98" t="n">
        <v>0.00109885325371151</v>
      </c>
      <c r="DC63" s="98" t="n">
        <v>0.00108192855294109</v>
      </c>
      <c r="DD63" s="98" t="n">
        <v>0.00106526417423658</v>
      </c>
      <c r="DE63" s="98" t="n">
        <v>0.00104885613347838</v>
      </c>
      <c r="DF63" s="98" t="n">
        <v>0.00103270050624904</v>
      </c>
      <c r="DG63" s="98" t="n">
        <v>0.00101679342702643</v>
      </c>
      <c r="DH63" s="98" t="n">
        <v>0.00100113108838074</v>
      </c>
      <c r="DI63" s="98" t="n">
        <v>0.000985709740177754</v>
      </c>
      <c r="DJ63" s="98" t="n">
        <v>0.000970525688786195</v>
      </c>
      <c r="DK63" s="98" t="n">
        <v>0.000955575296291977</v>
      </c>
      <c r="DL63" s="98" t="n">
        <v>0.00094085497971852</v>
      </c>
      <c r="DM63" s="98" t="n">
        <v>0.000926361210253135</v>
      </c>
      <c r="DN63" s="98" t="n">
        <v>0.000912090512480757</v>
      </c>
      <c r="DO63" s="98" t="n">
        <v>0.000898039463624767</v>
      </c>
      <c r="DP63" s="98" t="n">
        <v>0.000884204692794932</v>
      </c>
      <c r="DQ63" s="98" t="n">
        <v>0.000870582880242776</v>
      </c>
      <c r="DR63" s="98" t="n">
        <v>0.000857170756625059</v>
      </c>
      <c r="DS63" s="98" t="n">
        <v>0.000843965102274802</v>
      </c>
      <c r="DT63" s="98" t="n">
        <v>0.000830962746480535</v>
      </c>
      <c r="DU63" s="98" t="n">
        <v>0.000818160566772863</v>
      </c>
      <c r="DV63" s="98" t="n">
        <v>0.000805555488220699</v>
      </c>
      <c r="DW63" s="98" t="n">
        <v>0.000793144482734043</v>
      </c>
      <c r="DX63" s="98" t="n">
        <v>0.000780924568376085</v>
      </c>
      <c r="DY63" s="98" t="n">
        <v>0.000768892808683752</v>
      </c>
      <c r="DZ63" s="98" t="n">
        <v>0.00075704631199558</v>
      </c>
      <c r="EA63" s="98" t="n">
        <v>0.000745382230789682</v>
      </c>
      <c r="EB63" s="98" t="n">
        <v>0.000733897761027946</v>
      </c>
      <c r="EC63" s="98" t="n">
        <v>0.000722590141510882</v>
      </c>
      <c r="ED63" s="98" t="n">
        <v>0.000711456653239129</v>
      </c>
      <c r="EE63" s="98" t="n">
        <v>0.000700494618784076</v>
      </c>
      <c r="EF63" s="98" t="n">
        <v>0.000689701401666687</v>
      </c>
      <c r="EG63" s="98" t="n">
        <v>0.000679074405744884</v>
      </c>
      <c r="EH63" s="98" t="n">
        <v>0.000668611074608916</v>
      </c>
      <c r="EI63" s="98" t="n">
        <v>0.000658308890984727</v>
      </c>
      <c r="EJ63" s="98" t="n">
        <v>0.000648165376145871</v>
      </c>
      <c r="EK63" s="98" t="n">
        <v>0.000638178089333419</v>
      </c>
      <c r="EL63" s="98" t="n">
        <v>0.000628344627184307</v>
      </c>
      <c r="EM63" s="98" t="n">
        <v>0.000618662623166677</v>
      </c>
      <c r="EN63" s="98" t="n">
        <v>0.000609129747023873</v>
      </c>
      <c r="EO63" s="98" t="n">
        <v>0.000599743704226552</v>
      </c>
      <c r="EP63" s="98" t="n">
        <v>0.000590502235431778</v>
      </c>
      <c r="EQ63" s="98" t="n">
        <v>0.000581403115950563</v>
      </c>
      <c r="ER63" s="98" t="n">
        <v>0.000572444155222063</v>
      </c>
      <c r="ES63" s="98" t="n">
        <v>0.000563623196296881</v>
      </c>
      <c r="ET63" s="98" t="n">
        <v>0.000554938115326031</v>
      </c>
      <c r="EU63" s="98" t="n">
        <v>0.000546386821058786</v>
      </c>
      <c r="EV63" s="98" t="n">
        <v>0.000537967254346849</v>
      </c>
      <c r="EW63" s="98" t="n">
        <v>0.000529677387656413</v>
      </c>
      <c r="EX63" s="98" t="n">
        <v>0.000521515224586766</v>
      </c>
      <c r="EY63" s="98" t="n">
        <v>0.000513478799396339</v>
      </c>
      <c r="EZ63" s="98" t="n">
        <v>0.000505566176535743</v>
      </c>
      <c r="FA63" s="98" t="n">
        <v>0.000497775450187588</v>
      </c>
      <c r="FB63" s="98" t="n">
        <v>0.000490104743812725</v>
      </c>
      <c r="FC63" s="98" t="n">
        <v>0.000482552209704279</v>
      </c>
      <c r="FD63" s="98" t="n">
        <v>0.000475116028546552</v>
      </c>
      <c r="FE63" s="98" t="n">
        <v>0.000467794408982591</v>
      </c>
      <c r="FF63" s="98" t="n">
        <v>0.000460585587186313</v>
      </c>
      <c r="FG63" s="98" t="n">
        <v>0.000453487826442278</v>
      </c>
      <c r="FH63" s="98" t="n">
        <v>0.000446499416731139</v>
      </c>
      <c r="FI63" s="98" t="n">
        <v>0.000439618674321185</v>
      </c>
      <c r="FJ63" s="98" t="n">
        <v>0.000432843941366667</v>
      </c>
      <c r="FK63" s="98" t="n">
        <v>0.000426173585511558</v>
      </c>
      <c r="FL63" s="98" t="n">
        <v>0.000419605999499306</v>
      </c>
      <c r="FM63" s="98" t="n">
        <v>0.000413139600788814</v>
      </c>
      <c r="FN63" s="98" t="n">
        <v>0.000406772831175739</v>
      </c>
      <c r="FO63" s="98" t="n">
        <v>0.000400504156420234</v>
      </c>
      <c r="FP63" s="98" t="n">
        <v>0.000394332065879022</v>
      </c>
      <c r="FQ63" s="98" t="n">
        <v>0.000388255072144683</v>
      </c>
    </row>
    <row r="64" customFormat="false" ht="15" hidden="false" customHeight="true" outlineLevel="0" collapsed="false">
      <c r="A64" s="97" t="n">
        <v>62</v>
      </c>
      <c r="B64" s="98" t="n">
        <v>0.00589565747072851</v>
      </c>
      <c r="C64" s="98" t="n">
        <v>0.00582307029810114</v>
      </c>
      <c r="D64" s="98" t="n">
        <v>0.00567220911097155</v>
      </c>
      <c r="E64" s="98" t="n">
        <v>0.00555919063662835</v>
      </c>
      <c r="F64" s="98" t="n">
        <v>0.0054648173484777</v>
      </c>
      <c r="G64" s="98" t="n">
        <v>0.00537983141970588</v>
      </c>
      <c r="H64" s="98" t="n">
        <v>0.00529973363727232</v>
      </c>
      <c r="I64" s="98" t="n">
        <v>0.00522233543829154</v>
      </c>
      <c r="J64" s="98" t="n">
        <v>0.00514657760548576</v>
      </c>
      <c r="K64" s="98" t="n">
        <v>0.00507195406594396</v>
      </c>
      <c r="L64" s="98" t="n">
        <v>0.00499822937012906</v>
      </c>
      <c r="M64" s="98" t="n">
        <v>0.00492529985352186</v>
      </c>
      <c r="N64" s="98" t="n">
        <v>0.00485312537336025</v>
      </c>
      <c r="O64" s="98" t="n">
        <v>0.00478169577524679</v>
      </c>
      <c r="P64" s="98" t="n">
        <v>0.00471101446273303</v>
      </c>
      <c r="Q64" s="98" t="n">
        <v>0.00464109038976168</v>
      </c>
      <c r="R64" s="98" t="n">
        <v>0.00457193419896251</v>
      </c>
      <c r="S64" s="98" t="n">
        <v>0.00450355639796995</v>
      </c>
      <c r="T64" s="98" t="n">
        <v>0.00443596653503553</v>
      </c>
      <c r="U64" s="98" t="n">
        <v>0.0043691728622085</v>
      </c>
      <c r="V64" s="98" t="n">
        <v>0.0043031822341395</v>
      </c>
      <c r="W64" s="98" t="n">
        <v>0.00423800011860864</v>
      </c>
      <c r="X64" s="98" t="n">
        <v>0.00417363065797738</v>
      </c>
      <c r="Y64" s="98" t="n">
        <v>0.00411007675185915</v>
      </c>
      <c r="Z64" s="98" t="n">
        <v>0.0040473401466069</v>
      </c>
      <c r="AA64" s="98" t="n">
        <v>0.00398542152475268</v>
      </c>
      <c r="AB64" s="98" t="n">
        <v>0.00392432059123138</v>
      </c>
      <c r="AC64" s="98" t="n">
        <v>0.00386403615503372</v>
      </c>
      <c r="AD64" s="98" t="n">
        <v>0.00380456620581349</v>
      </c>
      <c r="AE64" s="98" t="n">
        <v>0.00374590798539931</v>
      </c>
      <c r="AF64" s="98" t="n">
        <v>0.00368805805435568</v>
      </c>
      <c r="AG64" s="98" t="n">
        <v>0.0036310123538309</v>
      </c>
      <c r="AH64" s="98" t="n">
        <v>0.00357476626295605</v>
      </c>
      <c r="AI64" s="98" t="n">
        <v>0.00351931465207389</v>
      </c>
      <c r="AJ64" s="98" t="n">
        <v>0.00346465193206547</v>
      </c>
      <c r="AK64" s="98" t="n">
        <v>0.00341077210003371</v>
      </c>
      <c r="AL64" s="98" t="n">
        <v>0.00335766878159061</v>
      </c>
      <c r="AM64" s="98" t="n">
        <v>0.00330533526997989</v>
      </c>
      <c r="AN64" s="98" t="n">
        <v>0.00325376456225079</v>
      </c>
      <c r="AO64" s="98" t="n">
        <v>0.00320294939269006</v>
      </c>
      <c r="AP64" s="98" t="n">
        <v>0.00315288226370103</v>
      </c>
      <c r="AQ64" s="98" t="n">
        <v>0.00310355547430918</v>
      </c>
      <c r="AR64" s="98" t="n">
        <v>0.00305496114646098</v>
      </c>
      <c r="AS64" s="98" t="n">
        <v>0.00300709124927268</v>
      </c>
      <c r="AT64" s="98" t="n">
        <v>0.0029599376213727</v>
      </c>
      <c r="AU64" s="98" t="n">
        <v>0.00291349199147617</v>
      </c>
      <c r="AV64" s="98" t="n">
        <v>0.00286774599731521</v>
      </c>
      <c r="AW64" s="98" t="n">
        <v>0.00282269120304524</v>
      </c>
      <c r="AX64" s="98" t="n">
        <v>0.00277831911523596</v>
      </c>
      <c r="AY64" s="98" t="n">
        <v>0.0027346211975503</v>
      </c>
      <c r="AZ64" s="98" t="n">
        <v>0.00269158888420518</v>
      </c>
      <c r="BA64" s="98" t="n">
        <v>0.00264921359230486</v>
      </c>
      <c r="BB64" s="98" t="n">
        <v>0.00260748673312794</v>
      </c>
      <c r="BC64" s="98" t="n">
        <v>0.00256639972244488</v>
      </c>
      <c r="BD64" s="98" t="n">
        <v>0.00252594398993855</v>
      </c>
      <c r="BE64" s="98" t="n">
        <v>0.00248611098779272</v>
      </c>
      <c r="BF64" s="98" t="n">
        <v>0.00244689219851146</v>
      </c>
      <c r="BG64" s="98" t="n">
        <v>0.00240827914202613</v>
      </c>
      <c r="BH64" s="98" t="n">
        <v>0.00237026338214308</v>
      </c>
      <c r="BI64" s="98" t="n">
        <v>0.00233283653238281</v>
      </c>
      <c r="BJ64" s="98" t="n">
        <v>0.00229599026125416</v>
      </c>
      <c r="BK64" s="98" t="n">
        <v>0.00225971629700916</v>
      </c>
      <c r="BL64" s="98" t="n">
        <v>0.00222400643191523</v>
      </c>
      <c r="BM64" s="98" t="n">
        <v>0.00218885252608425</v>
      </c>
      <c r="BN64" s="98" t="n">
        <v>0.00215424651089013</v>
      </c>
      <c r="BO64" s="98" t="n">
        <v>0.00212018039200801</v>
      </c>
      <c r="BP64" s="98" t="n">
        <v>0.00208664625210475</v>
      </c>
      <c r="BQ64" s="98" t="n">
        <v>0.00205363625320598</v>
      </c>
      <c r="BR64" s="98" t="n">
        <v>0.00202114263876785</v>
      </c>
      <c r="BS64" s="98" t="n">
        <v>0.00198915773547348</v>
      </c>
      <c r="BT64" s="98" t="n">
        <v>0.00195767395477964</v>
      </c>
      <c r="BU64" s="98" t="n">
        <v>0.00192668379422967</v>
      </c>
      <c r="BV64" s="98" t="n">
        <v>0.00189617983855517</v>
      </c>
      <c r="BW64" s="98" t="n">
        <v>0.00186615476058105</v>
      </c>
      <c r="BX64" s="98" t="n">
        <v>0.00183660132195052</v>
      </c>
      <c r="BY64" s="98" t="n">
        <v>0.00180751237368604</v>
      </c>
      <c r="BZ64" s="98" t="n">
        <v>0.00177888085659783</v>
      </c>
      <c r="CA64" s="98" t="n">
        <v>0.00175069980155518</v>
      </c>
      <c r="CB64" s="98" t="n">
        <v>0.00172296232962999</v>
      </c>
      <c r="CC64" s="98" t="n">
        <v>0.00169566165212465</v>
      </c>
      <c r="CD64" s="98" t="n">
        <v>0.00166879107049422</v>
      </c>
      <c r="CE64" s="98" t="n">
        <v>0.00164234397617191</v>
      </c>
      <c r="CF64" s="98" t="n">
        <v>0.00161631385030681</v>
      </c>
      <c r="CG64" s="98" t="n">
        <v>0.00159069426342129</v>
      </c>
      <c r="CH64" s="98" t="n">
        <v>0.00156547887499658</v>
      </c>
      <c r="CI64" s="98" t="n">
        <v>0.0015406614329917</v>
      </c>
      <c r="CJ64" s="98" t="n">
        <v>0.0015162357733034</v>
      </c>
      <c r="CK64" s="98" t="n">
        <v>0.00149219581917204</v>
      </c>
      <c r="CL64" s="98" t="n">
        <v>0.00146853558053983</v>
      </c>
      <c r="CM64" s="98" t="n">
        <v>0.00144524915336475</v>
      </c>
      <c r="CN64" s="98" t="n">
        <v>0.00142233071889653</v>
      </c>
      <c r="CO64" s="98" t="n">
        <v>0.00139977454291751</v>
      </c>
      <c r="CP64" s="98" t="n">
        <v>0.00137757497495261</v>
      </c>
      <c r="CQ64" s="98" t="n">
        <v>0.0013557264474533</v>
      </c>
      <c r="CR64" s="98" t="n">
        <v>0.00133422347495626</v>
      </c>
      <c r="CS64" s="98" t="n">
        <v>0.00131306065322201</v>
      </c>
      <c r="CT64" s="98" t="n">
        <v>0.0012922326583561</v>
      </c>
      <c r="CU64" s="98" t="n">
        <v>0.00127173424591365</v>
      </c>
      <c r="CV64" s="98" t="n">
        <v>0.00125156024999185</v>
      </c>
      <c r="CW64" s="98" t="n">
        <v>0.00123170558231123</v>
      </c>
      <c r="CX64" s="98" t="n">
        <v>0.00121216523128809</v>
      </c>
      <c r="CY64" s="98" t="n">
        <v>0.00119293426110001</v>
      </c>
      <c r="CZ64" s="98" t="n">
        <v>0.00117400781074573</v>
      </c>
      <c r="DA64" s="98" t="n">
        <v>0.00115538109310187</v>
      </c>
      <c r="DB64" s="98" t="n">
        <v>0.00113704939397641</v>
      </c>
      <c r="DC64" s="98" t="n">
        <v>0.0011190080711615</v>
      </c>
      <c r="DD64" s="98" t="n">
        <v>0.00110125255348692</v>
      </c>
      <c r="DE64" s="98" t="n">
        <v>0.0010837783398735</v>
      </c>
      <c r="DF64" s="98" t="n">
        <v>0.00106658099838963</v>
      </c>
      <c r="DG64" s="98" t="n">
        <v>0.00104965616531061</v>
      </c>
      <c r="DH64" s="98" t="n">
        <v>0.00103299954418146</v>
      </c>
      <c r="DI64" s="98" t="n">
        <v>0.00101660690488492</v>
      </c>
      <c r="DJ64" s="98" t="n">
        <v>0.00100047408271387</v>
      </c>
      <c r="DK64" s="98" t="n">
        <v>0.000984596977450902</v>
      </c>
      <c r="DL64" s="98" t="n">
        <v>0.000968971552452791</v>
      </c>
      <c r="DM64" s="98" t="n">
        <v>0.000953593833742938</v>
      </c>
      <c r="DN64" s="98" t="n">
        <v>0.000938459909110567</v>
      </c>
      <c r="DO64" s="98" t="n">
        <v>0.000923565927218095</v>
      </c>
      <c r="DP64" s="98" t="n">
        <v>0.000908908096716066</v>
      </c>
      <c r="DQ64" s="98" t="n">
        <v>0.000894482685366738</v>
      </c>
      <c r="DR64" s="98" t="n">
        <v>0.000880286019176557</v>
      </c>
      <c r="DS64" s="98" t="n">
        <v>0.000866314481536956</v>
      </c>
      <c r="DT64" s="98" t="n">
        <v>0.000852564512374254</v>
      </c>
      <c r="DU64" s="98" t="n">
        <v>0.000839032607310108</v>
      </c>
      <c r="DV64" s="98" t="n">
        <v>0.000825715316829068</v>
      </c>
      <c r="DW64" s="98" t="n">
        <v>0.000812609245458229</v>
      </c>
      <c r="DX64" s="98" t="n">
        <v>0.000799711050954333</v>
      </c>
      <c r="DY64" s="98" t="n">
        <v>0.000787017443502402</v>
      </c>
      <c r="DZ64" s="98" t="n">
        <v>0.000774525184922825</v>
      </c>
      <c r="EA64" s="98" t="n">
        <v>0.000762231087889087</v>
      </c>
      <c r="EB64" s="98" t="n">
        <v>0.00075013201515528</v>
      </c>
      <c r="EC64" s="98" t="n">
        <v>0.00073822487879327</v>
      </c>
      <c r="ED64" s="98" t="n">
        <v>0.000726506639439961</v>
      </c>
      <c r="EE64" s="98" t="n">
        <v>0.000714974305554783</v>
      </c>
      <c r="EF64" s="98" t="n">
        <v>0.000703624932686497</v>
      </c>
      <c r="EG64" s="98" t="n">
        <v>0.000692455622750221</v>
      </c>
      <c r="EH64" s="98" t="n">
        <v>0.00068146352331433</v>
      </c>
      <c r="EI64" s="98" t="n">
        <v>0.000670645826897021</v>
      </c>
      <c r="EJ64" s="98" t="n">
        <v>0.000659999770272868</v>
      </c>
      <c r="EK64" s="98" t="n">
        <v>0.000649522633788702</v>
      </c>
      <c r="EL64" s="98" t="n">
        <v>0.000639211740689705</v>
      </c>
      <c r="EM64" s="98" t="n">
        <v>0.000629064456454276</v>
      </c>
      <c r="EN64" s="98" t="n">
        <v>0.000619078188138889</v>
      </c>
      <c r="EO64" s="98" t="n">
        <v>0.000609250383732718</v>
      </c>
      <c r="EP64" s="98" t="n">
        <v>0.000599578531520817</v>
      </c>
      <c r="EQ64" s="98" t="n">
        <v>0.000590060159456951</v>
      </c>
      <c r="ER64" s="98" t="n">
        <v>0.000580692834545649</v>
      </c>
      <c r="ES64" s="98" t="n">
        <v>0.000571474162233021</v>
      </c>
      <c r="ET64" s="98" t="n">
        <v>0.000562401785807354</v>
      </c>
      <c r="EU64" s="98" t="n">
        <v>0.000553473385807246</v>
      </c>
      <c r="EV64" s="98" t="n">
        <v>0.000544686679439632</v>
      </c>
      <c r="EW64" s="98" t="n">
        <v>0.000536039420006351</v>
      </c>
      <c r="EX64" s="98" t="n">
        <v>0.000527529396338489</v>
      </c>
      <c r="EY64" s="98" t="n">
        <v>0.000519154432240598</v>
      </c>
      <c r="EZ64" s="98" t="n">
        <v>0.000510912385941809</v>
      </c>
      <c r="FA64" s="98" t="n">
        <v>0.000502801149556142</v>
      </c>
      <c r="FB64" s="98" t="n">
        <v>0.000494818648550943</v>
      </c>
      <c r="FC64" s="98" t="n">
        <v>0.00048696284122296</v>
      </c>
      <c r="FD64" s="98" t="n">
        <v>0.000479231718182871</v>
      </c>
      <c r="FE64" s="98" t="n">
        <v>0.000471623301847246</v>
      </c>
      <c r="FF64" s="98" t="n">
        <v>0.000464135645938391</v>
      </c>
      <c r="FG64" s="98" t="n">
        <v>0.000456766834992295</v>
      </c>
      <c r="FH64" s="98" t="n">
        <v>0.000449514983873356</v>
      </c>
      <c r="FI64" s="98" t="n">
        <v>0.000442378237297203</v>
      </c>
      <c r="FJ64" s="98" t="n">
        <v>0.000435354769360741</v>
      </c>
      <c r="FK64" s="98" t="n">
        <v>0.000428442783078631</v>
      </c>
      <c r="FL64" s="98" t="n">
        <v>0.000421640509928656</v>
      </c>
      <c r="FM64" s="98" t="n">
        <v>0.000414946209402189</v>
      </c>
      <c r="FN64" s="98" t="n">
        <v>0.000408358168562995</v>
      </c>
      <c r="FO64" s="98" t="n">
        <v>0.000401874701612126</v>
      </c>
      <c r="FP64" s="98" t="n">
        <v>0.000395494149460052</v>
      </c>
      <c r="FQ64" s="98" t="n">
        <v>0.000389214879304878</v>
      </c>
    </row>
    <row r="65" customFormat="false" ht="15" hidden="false" customHeight="true" outlineLevel="0" collapsed="false">
      <c r="A65" s="97" t="n">
        <v>63</v>
      </c>
      <c r="B65" s="98" t="n">
        <v>0.00650735274356828</v>
      </c>
      <c r="C65" s="98" t="n">
        <v>0.00643156374991438</v>
      </c>
      <c r="D65" s="98" t="n">
        <v>0.0061683936569541</v>
      </c>
      <c r="E65" s="98" t="n">
        <v>0.00599658841694528</v>
      </c>
      <c r="F65" s="98" t="n">
        <v>0.00586885824295269</v>
      </c>
      <c r="G65" s="98" t="n">
        <v>0.00576290488747</v>
      </c>
      <c r="H65" s="98" t="n">
        <v>0.00566799479201552</v>
      </c>
      <c r="I65" s="98" t="n">
        <v>0.00557891210593087</v>
      </c>
      <c r="J65" s="98" t="n">
        <v>0.00549311480715486</v>
      </c>
      <c r="K65" s="98" t="n">
        <v>0.00540936622848343</v>
      </c>
      <c r="L65" s="98" t="n">
        <v>0.00532706879524436</v>
      </c>
      <c r="M65" s="98" t="n">
        <v>0.00524593776881777</v>
      </c>
      <c r="N65" s="98" t="n">
        <v>0.00516584106574747</v>
      </c>
      <c r="O65" s="98" t="n">
        <v>0.00508672054989345</v>
      </c>
      <c r="P65" s="98" t="n">
        <v>0.00500855337656792</v>
      </c>
      <c r="Q65" s="98" t="n">
        <v>0.0049313330434666</v>
      </c>
      <c r="R65" s="98" t="n">
        <v>0.00485506013967951</v>
      </c>
      <c r="S65" s="98" t="n">
        <v>0.00477973786556996</v>
      </c>
      <c r="T65" s="98" t="n">
        <v>0.00470536989727854</v>
      </c>
      <c r="U65" s="98" t="n">
        <v>0.00463195940113892</v>
      </c>
      <c r="V65" s="98" t="n">
        <v>0.00455950860985055</v>
      </c>
      <c r="W65" s="98" t="n">
        <v>0.00448801867100834</v>
      </c>
      <c r="X65" s="98" t="n">
        <v>0.00441748962572686</v>
      </c>
      <c r="Y65" s="98" t="n">
        <v>0.00434792044755716</v>
      </c>
      <c r="Z65" s="98" t="n">
        <v>0.00427930910756225</v>
      </c>
      <c r="AA65" s="98" t="n">
        <v>0.00421165264897627</v>
      </c>
      <c r="AB65" s="98" t="n">
        <v>0.00414494726349945</v>
      </c>
      <c r="AC65" s="98" t="n">
        <v>0.00407918836552135</v>
      </c>
      <c r="AD65" s="98" t="n">
        <v>0.00401437066263954</v>
      </c>
      <c r="AE65" s="98" t="n">
        <v>0.00395048822184885</v>
      </c>
      <c r="AF65" s="98" t="n">
        <v>0.00388753453126556</v>
      </c>
      <c r="AG65" s="98" t="n">
        <v>0.00382550255747649</v>
      </c>
      <c r="AH65" s="98" t="n">
        <v>0.00376438479870911</v>
      </c>
      <c r="AI65" s="98" t="n">
        <v>0.00370417333405726</v>
      </c>
      <c r="AJ65" s="98" t="n">
        <v>0.0036448598690102</v>
      </c>
      <c r="AK65" s="98" t="n">
        <v>0.0035864357775286</v>
      </c>
      <c r="AL65" s="98" t="n">
        <v>0.0035288921409028</v>
      </c>
      <c r="AM65" s="98" t="n">
        <v>0.00347221978361523</v>
      </c>
      <c r="AN65" s="98" t="n">
        <v>0.00341640930641762</v>
      </c>
      <c r="AO65" s="98" t="n">
        <v>0.00336145111681852</v>
      </c>
      <c r="AP65" s="98" t="n">
        <v>0.00330733545716533</v>
      </c>
      <c r="AQ65" s="98" t="n">
        <v>0.0032540524304927</v>
      </c>
      <c r="AR65" s="98" t="n">
        <v>0.00320159202429671</v>
      </c>
      <c r="AS65" s="98" t="n">
        <v>0.00314994413238545</v>
      </c>
      <c r="AT65" s="98" t="n">
        <v>0.00309909857494306</v>
      </c>
      <c r="AU65" s="98" t="n">
        <v>0.0030490451169396</v>
      </c>
      <c r="AV65" s="98" t="n">
        <v>0.00299977348500469</v>
      </c>
      <c r="AW65" s="98" t="n">
        <v>0.00295127338287937</v>
      </c>
      <c r="AX65" s="98" t="n">
        <v>0.00290353450554892</v>
      </c>
      <c r="AY65" s="98" t="n">
        <v>0.00285654655215584</v>
      </c>
      <c r="AZ65" s="98" t="n">
        <v>0.00281029923778076</v>
      </c>
      <c r="BA65" s="98" t="n">
        <v>0.00276478230417787</v>
      </c>
      <c r="BB65" s="98" t="n">
        <v>0.00271998552954189</v>
      </c>
      <c r="BC65" s="98" t="n">
        <v>0.00267589873737739</v>
      </c>
      <c r="BD65" s="98" t="n">
        <v>0.00263251180454205</v>
      </c>
      <c r="BE65" s="98" t="n">
        <v>0.00258981466852115</v>
      </c>
      <c r="BF65" s="98" t="n">
        <v>0.00254779733399624</v>
      </c>
      <c r="BG65" s="98" t="n">
        <v>0.00250644987875826</v>
      </c>
      <c r="BH65" s="98" t="n">
        <v>0.00246576245901731</v>
      </c>
      <c r="BI65" s="98" t="n">
        <v>0.00242572531415475</v>
      </c>
      <c r="BJ65" s="98" t="n">
        <v>0.00238632877096034</v>
      </c>
      <c r="BK65" s="98" t="n">
        <v>0.00234756324739494</v>
      </c>
      <c r="BL65" s="98" t="n">
        <v>0.0023094192559161</v>
      </c>
      <c r="BM65" s="98" t="n">
        <v>0.00227188740639961</v>
      </c>
      <c r="BN65" s="98" t="n">
        <v>0.00223495840868981</v>
      </c>
      <c r="BO65" s="98" t="n">
        <v>0.00219862307480878</v>
      </c>
      <c r="BP65" s="98" t="n">
        <v>0.00216287232084966</v>
      </c>
      <c r="BQ65" s="98" t="n">
        <v>0.00212769716858152</v>
      </c>
      <c r="BR65" s="98" t="n">
        <v>0.00209308874678871</v>
      </c>
      <c r="BS65" s="98" t="n">
        <v>0.00205903829236465</v>
      </c>
      <c r="BT65" s="98" t="n">
        <v>0.0020255371511837</v>
      </c>
      <c r="BU65" s="98" t="n">
        <v>0.00199257677876596</v>
      </c>
      <c r="BV65" s="98" t="n">
        <v>0.0019601487407549</v>
      </c>
      <c r="BW65" s="98" t="n">
        <v>0.00192824471322228</v>
      </c>
      <c r="BX65" s="98" t="n">
        <v>0.00189685648281623</v>
      </c>
      <c r="BY65" s="98" t="n">
        <v>0.00186597594676519</v>
      </c>
      <c r="BZ65" s="98" t="n">
        <v>0.00183559511275055</v>
      </c>
      <c r="CA65" s="98" t="n">
        <v>0.00180570609866027</v>
      </c>
      <c r="CB65" s="98" t="n">
        <v>0.00177630113223359</v>
      </c>
      <c r="CC65" s="98" t="n">
        <v>0.00174737255060731</v>
      </c>
      <c r="CD65" s="98" t="n">
        <v>0.00171891279977166</v>
      </c>
      <c r="CE65" s="98" t="n">
        <v>0.00169091443394676</v>
      </c>
      <c r="CF65" s="98" t="n">
        <v>0.00166337011488438</v>
      </c>
      <c r="CG65" s="98" t="n">
        <v>0.00163627261110477</v>
      </c>
      <c r="CH65" s="98" t="n">
        <v>0.00160961479707444</v>
      </c>
      <c r="CI65" s="98" t="n">
        <v>0.00158338965232996</v>
      </c>
      <c r="CJ65" s="98" t="n">
        <v>0.00155759026055569</v>
      </c>
      <c r="CK65" s="98" t="n">
        <v>0.00153220980861846</v>
      </c>
      <c r="CL65" s="98" t="n">
        <v>0.00150724158556581</v>
      </c>
      <c r="CM65" s="98" t="n">
        <v>0.00148267898159082</v>
      </c>
      <c r="CN65" s="98" t="n">
        <v>0.00145851548696885</v>
      </c>
      <c r="CO65" s="98" t="n">
        <v>0.00143474469096927</v>
      </c>
      <c r="CP65" s="98" t="n">
        <v>0.0014113602807454</v>
      </c>
      <c r="CQ65" s="98" t="n">
        <v>0.00138835604020693</v>
      </c>
      <c r="CR65" s="98" t="n">
        <v>0.00136572584887629</v>
      </c>
      <c r="CS65" s="98" t="n">
        <v>0.00134346368073357</v>
      </c>
      <c r="CT65" s="98" t="n">
        <v>0.0013215636030498</v>
      </c>
      <c r="CU65" s="98" t="n">
        <v>0.00130001977521388</v>
      </c>
      <c r="CV65" s="98" t="n">
        <v>0.00127882644755317</v>
      </c>
      <c r="CW65" s="98" t="n">
        <v>0.00125797796014948</v>
      </c>
      <c r="CX65" s="98" t="n">
        <v>0.00123746874165465</v>
      </c>
      <c r="CY65" s="98" t="n">
        <v>0.00121729330810361</v>
      </c>
      <c r="CZ65" s="98" t="n">
        <v>0.00119744626173013</v>
      </c>
      <c r="DA65" s="98" t="n">
        <v>0.00117792228978364</v>
      </c>
      <c r="DB65" s="98" t="n">
        <v>0.00115871616334995</v>
      </c>
      <c r="DC65" s="98" t="n">
        <v>0.00113982273617619</v>
      </c>
      <c r="DD65" s="98" t="n">
        <v>0.00112123694350208</v>
      </c>
      <c r="DE65" s="98" t="n">
        <v>0.00110295380089631</v>
      </c>
      <c r="DF65" s="98" t="n">
        <v>0.00108496840310124</v>
      </c>
      <c r="DG65" s="98" t="n">
        <v>0.00106727592288525</v>
      </c>
      <c r="DH65" s="98" t="n">
        <v>0.00104987160990333</v>
      </c>
      <c r="DI65" s="98" t="n">
        <v>0.00103275078956733</v>
      </c>
      <c r="DJ65" s="98" t="n">
        <v>0.00101590886192549</v>
      </c>
      <c r="DK65" s="98" t="n">
        <v>0.000999341300552903</v>
      </c>
      <c r="DL65" s="98" t="n">
        <v>0.000983043651451521</v>
      </c>
      <c r="DM65" s="98" t="n">
        <v>0.000967011531962103</v>
      </c>
      <c r="DN65" s="98" t="n">
        <v>0.000951240629686878</v>
      </c>
      <c r="DO65" s="98" t="n">
        <v>0.000935726701423945</v>
      </c>
      <c r="DP65" s="98" t="n">
        <v>0.000920465572113338</v>
      </c>
      <c r="DQ65" s="98" t="n">
        <v>0.00090545313379542</v>
      </c>
      <c r="DR65" s="98" t="n">
        <v>0.000890685344581477</v>
      </c>
      <c r="DS65" s="98" t="n">
        <v>0.000876158227635981</v>
      </c>
      <c r="DT65" s="98" t="n">
        <v>0.000861867870171951</v>
      </c>
      <c r="DU65" s="98" t="n">
        <v>0.000847810422458961</v>
      </c>
      <c r="DV65" s="98" t="n">
        <v>0.000833982096842934</v>
      </c>
      <c r="DW65" s="98" t="n">
        <v>0.000820379166779683</v>
      </c>
      <c r="DX65" s="98" t="n">
        <v>0.000806997965880019</v>
      </c>
      <c r="DY65" s="98" t="n">
        <v>0.000793834886968603</v>
      </c>
      <c r="DZ65" s="98" t="n">
        <v>0.000780886381154811</v>
      </c>
      <c r="EA65" s="98" t="n">
        <v>0.000768148956916126</v>
      </c>
      <c r="EB65" s="98" t="n">
        <v>0.000755619179195199</v>
      </c>
      <c r="EC65" s="98" t="n">
        <v>0.000743293668508116</v>
      </c>
      <c r="ED65" s="98" t="n">
        <v>0.000731169100066542</v>
      </c>
      <c r="EE65" s="98" t="n">
        <v>0.000719242202910975</v>
      </c>
      <c r="EF65" s="98" t="n">
        <v>0.000707509759057756</v>
      </c>
      <c r="EG65" s="98" t="n">
        <v>0.000695968602657526</v>
      </c>
      <c r="EH65" s="98" t="n">
        <v>0.000684615619166107</v>
      </c>
      <c r="EI65" s="98" t="n">
        <v>0.000673447744527489</v>
      </c>
      <c r="EJ65" s="98" t="n">
        <v>0.000662461964369254</v>
      </c>
      <c r="EK65" s="98" t="n">
        <v>0.00065165531320921</v>
      </c>
      <c r="EL65" s="98" t="n">
        <v>0.000641024873674567</v>
      </c>
      <c r="EM65" s="98" t="n">
        <v>0.000630567775732005</v>
      </c>
      <c r="EN65" s="98" t="n">
        <v>0.000620281195930494</v>
      </c>
      <c r="EO65" s="98" t="n">
        <v>0.00061016235665412</v>
      </c>
      <c r="EP65" s="98" t="n">
        <v>0.000600208525387225</v>
      </c>
      <c r="EQ65" s="98" t="n">
        <v>0.000590417013990874</v>
      </c>
      <c r="ER65" s="98" t="n">
        <v>0.000580785177989651</v>
      </c>
      <c r="ES65" s="98" t="n">
        <v>0.000571310415869442</v>
      </c>
      <c r="ET65" s="98" t="n">
        <v>0.000561990168387427</v>
      </c>
      <c r="EU65" s="98" t="n">
        <v>0.000552821917890412</v>
      </c>
      <c r="EV65" s="98" t="n">
        <v>0.000543803187646019</v>
      </c>
      <c r="EW65" s="98" t="n">
        <v>0.000534931541182449</v>
      </c>
      <c r="EX65" s="98" t="n">
        <v>0.000526204581639878</v>
      </c>
      <c r="EY65" s="98" t="n">
        <v>0.000517619951131088</v>
      </c>
      <c r="EZ65" s="98" t="n">
        <v>0.00050917533011241</v>
      </c>
      <c r="FA65" s="98" t="n">
        <v>0.000500868436765001</v>
      </c>
      <c r="FB65" s="98" t="n">
        <v>0.000492697026384548</v>
      </c>
      <c r="FC65" s="98" t="n">
        <v>0.000484658890782419</v>
      </c>
      <c r="FD65" s="98" t="n">
        <v>0.000476751857694358</v>
      </c>
      <c r="FE65" s="98" t="n">
        <v>0.000468973790200167</v>
      </c>
      <c r="FF65" s="98" t="n">
        <v>0.000461322586151391</v>
      </c>
      <c r="FG65" s="98" t="n">
        <v>0.000453796177608434</v>
      </c>
      <c r="FH65" s="98" t="n">
        <v>0.000446392530287221</v>
      </c>
      <c r="FI65" s="98" t="n">
        <v>0.000439109643013524</v>
      </c>
      <c r="FJ65" s="98" t="n">
        <v>0.000431945547186952</v>
      </c>
      <c r="FK65" s="98" t="n">
        <v>0.000424898306252919</v>
      </c>
      <c r="FL65" s="98" t="n">
        <v>0.000417966015183402</v>
      </c>
      <c r="FM65" s="98" t="n">
        <v>0.000411146799965567</v>
      </c>
      <c r="FN65" s="98" t="n">
        <v>0.00040443881709884</v>
      </c>
      <c r="FO65" s="98" t="n">
        <v>0.00039784025310019</v>
      </c>
      <c r="FP65" s="98" t="n">
        <v>0.000391349324016632</v>
      </c>
      <c r="FQ65" s="98" t="n">
        <v>0.00038496427494672</v>
      </c>
    </row>
    <row r="66" customFormat="false" ht="15" hidden="false" customHeight="true" outlineLevel="0" collapsed="false">
      <c r="A66" s="97" t="n">
        <v>64</v>
      </c>
      <c r="B66" s="98" t="n">
        <v>0.00737635066855902</v>
      </c>
      <c r="C66" s="98" t="n">
        <v>0.00730444076241577</v>
      </c>
      <c r="D66" s="98" t="n">
        <v>0.00682358230851499</v>
      </c>
      <c r="E66" s="98" t="n">
        <v>0.00654487365474599</v>
      </c>
      <c r="F66" s="98" t="n">
        <v>0.00636065574885858</v>
      </c>
      <c r="G66" s="98" t="n">
        <v>0.00622212392886379</v>
      </c>
      <c r="H66" s="98" t="n">
        <v>0.00610625037213941</v>
      </c>
      <c r="I66" s="98" t="n">
        <v>0.00600194862687176</v>
      </c>
      <c r="J66" s="98" t="n">
        <v>0.0059038311094749</v>
      </c>
      <c r="K66" s="98" t="n">
        <v>0.00580927130505582</v>
      </c>
      <c r="L66" s="98" t="n">
        <v>0.00571699008271254</v>
      </c>
      <c r="M66" s="98" t="n">
        <v>0.00562636765224356</v>
      </c>
      <c r="N66" s="98" t="n">
        <v>0.00553710681404074</v>
      </c>
      <c r="O66" s="98" t="n">
        <v>0.00544906772487142</v>
      </c>
      <c r="P66" s="98" t="n">
        <v>0.00536218675870093</v>
      </c>
      <c r="Q66" s="98" t="n">
        <v>0.00527643668274858</v>
      </c>
      <c r="R66" s="98" t="n">
        <v>0.00519180714860412</v>
      </c>
      <c r="S66" s="98" t="n">
        <v>0.00510829517405009</v>
      </c>
      <c r="T66" s="98" t="n">
        <v>0.00502590053634322</v>
      </c>
      <c r="U66" s="98" t="n">
        <v>0.00494462357751857</v>
      </c>
      <c r="V66" s="98" t="n">
        <v>0.00486446419179221</v>
      </c>
      <c r="W66" s="98" t="n">
        <v>0.00478542138999016</v>
      </c>
      <c r="X66" s="98" t="n">
        <v>0.00470749314348495</v>
      </c>
      <c r="Y66" s="98" t="n">
        <v>0.00463067636149672</v>
      </c>
      <c r="Z66" s="98" t="n">
        <v>0.00455496693010582</v>
      </c>
      <c r="AA66" s="98" t="n">
        <v>0.00448035977797257</v>
      </c>
      <c r="AB66" s="98" t="n">
        <v>0.00440684895178445</v>
      </c>
      <c r="AC66" s="98" t="n">
        <v>0.00433442769330084</v>
      </c>
      <c r="AD66" s="98" t="n">
        <v>0.00426308851421353</v>
      </c>
      <c r="AE66" s="98" t="n">
        <v>0.00419282326716441</v>
      </c>
      <c r="AF66" s="98" t="n">
        <v>0.00412362321229132</v>
      </c>
      <c r="AG66" s="98" t="n">
        <v>0.00405547907917514</v>
      </c>
      <c r="AH66" s="98" t="n">
        <v>0.00398838112428868</v>
      </c>
      <c r="AI66" s="98" t="n">
        <v>0.00392231918415542</v>
      </c>
      <c r="AJ66" s="98" t="n">
        <v>0.00385728272446428</v>
      </c>
      <c r="AK66" s="98" t="n">
        <v>0.00379326088540155</v>
      </c>
      <c r="AL66" s="98" t="n">
        <v>0.00373024252345089</v>
      </c>
      <c r="AM66" s="98" t="n">
        <v>0.00366821624990898</v>
      </c>
      <c r="AN66" s="98" t="n">
        <v>0.00360717046634651</v>
      </c>
      <c r="AO66" s="98" t="n">
        <v>0.00354709339723203</v>
      </c>
      <c r="AP66" s="98" t="n">
        <v>0.00348797311992188</v>
      </c>
      <c r="AQ66" s="98" t="n">
        <v>0.00342979759220707</v>
      </c>
      <c r="AR66" s="98" t="n">
        <v>0.00337255467759368</v>
      </c>
      <c r="AS66" s="98" t="n">
        <v>0.00331623216848187</v>
      </c>
      <c r="AT66" s="98" t="n">
        <v>0.00326081780739818</v>
      </c>
      <c r="AU66" s="98" t="n">
        <v>0.00320629930642302</v>
      </c>
      <c r="AV66" s="98" t="n">
        <v>0.0031526643649481</v>
      </c>
      <c r="AW66" s="98" t="n">
        <v>0.0030999006858855</v>
      </c>
      <c r="AX66" s="98" t="n">
        <v>0.00304799599044625</v>
      </c>
      <c r="AY66" s="98" t="n">
        <v>0.00299693803159351</v>
      </c>
      <c r="AZ66" s="98" t="n">
        <v>0.00294671460626983</v>
      </c>
      <c r="BA66" s="98" t="n">
        <v>0.00289731356649237</v>
      </c>
      <c r="BB66" s="98" t="n">
        <v>0.00284872282939996</v>
      </c>
      <c r="BC66" s="98" t="n">
        <v>0.00280093038633311</v>
      </c>
      <c r="BD66" s="98" t="n">
        <v>0.00275392431102006</v>
      </c>
      <c r="BE66" s="98" t="n">
        <v>0.00270769276693761</v>
      </c>
      <c r="BF66" s="98" t="n">
        <v>0.00266222401391025</v>
      </c>
      <c r="BG66" s="98" t="n">
        <v>0.00261750641400749</v>
      </c>
      <c r="BH66" s="98" t="n">
        <v>0.00257352843679248</v>
      </c>
      <c r="BI66" s="98" t="n">
        <v>0.00253027866397382</v>
      </c>
      <c r="BJ66" s="98" t="n">
        <v>0.00248774579350708</v>
      </c>
      <c r="BK66" s="98" t="n">
        <v>0.00244591864319066</v>
      </c>
      <c r="BL66" s="98" t="n">
        <v>0.00240478615379391</v>
      </c>
      <c r="BM66" s="98" t="n">
        <v>0.00236433739175801</v>
      </c>
      <c r="BN66" s="98" t="n">
        <v>0.00232456155150151</v>
      </c>
      <c r="BO66" s="98" t="n">
        <v>0.00228544795736485</v>
      </c>
      <c r="BP66" s="98" t="n">
        <v>0.00224698606522089</v>
      </c>
      <c r="BQ66" s="98" t="n">
        <v>0.0022091654637828</v>
      </c>
      <c r="BR66" s="98" t="n">
        <v>0.00217197587562967</v>
      </c>
      <c r="BS66" s="98" t="n">
        <v>0.00213540715797878</v>
      </c>
      <c r="BT66" s="98" t="n">
        <v>0.00209944930322181</v>
      </c>
      <c r="BU66" s="98" t="n">
        <v>0.00206409243924766</v>
      </c>
      <c r="BV66" s="98" t="n">
        <v>0.00202932682956969</v>
      </c>
      <c r="BW66" s="98" t="n">
        <v>0.00199514287327474</v>
      </c>
      <c r="BX66" s="98" t="n">
        <v>0.00196153110480946</v>
      </c>
      <c r="BY66" s="98" t="n">
        <v>0.00192848219361941</v>
      </c>
      <c r="BZ66" s="98" t="n">
        <v>0.00189598694365345</v>
      </c>
      <c r="CA66" s="98" t="n">
        <v>0.00186403629274679</v>
      </c>
      <c r="CB66" s="98" t="n">
        <v>0.00183262131189443</v>
      </c>
      <c r="CC66" s="98" t="n">
        <v>0.00180173320442412</v>
      </c>
      <c r="CD66" s="98" t="n">
        <v>0.0017713633050811</v>
      </c>
      <c r="CE66" s="98" t="n">
        <v>0.00174150307903132</v>
      </c>
      <c r="CF66" s="98" t="n">
        <v>0.00171214412079335</v>
      </c>
      <c r="CG66" s="98" t="n">
        <v>0.00168327815310554</v>
      </c>
      <c r="CH66" s="98" t="n">
        <v>0.00165489702573618</v>
      </c>
      <c r="CI66" s="98" t="n">
        <v>0.00162699271424283</v>
      </c>
      <c r="CJ66" s="98" t="n">
        <v>0.00159955731868722</v>
      </c>
      <c r="CK66" s="98" t="n">
        <v>0.00157258306231078</v>
      </c>
      <c r="CL66" s="98" t="n">
        <v>0.00154606229017662</v>
      </c>
      <c r="CM66" s="98" t="n">
        <v>0.00151998746778181</v>
      </c>
      <c r="CN66" s="98" t="n">
        <v>0.00149435117964492</v>
      </c>
      <c r="CO66" s="98" t="n">
        <v>0.00146914612787275</v>
      </c>
      <c r="CP66" s="98" t="n">
        <v>0.00144436513070889</v>
      </c>
      <c r="CQ66" s="98" t="n">
        <v>0.00142000112106933</v>
      </c>
      <c r="CR66" s="98" t="n">
        <v>0.00139604714506636</v>
      </c>
      <c r="CS66" s="98" t="n">
        <v>0.00137249636052439</v>
      </c>
      <c r="CT66" s="98" t="n">
        <v>0.00134934203549031</v>
      </c>
      <c r="CU66" s="98" t="n">
        <v>0.00132657754674048</v>
      </c>
      <c r="CV66" s="98" t="n">
        <v>0.00130419637828616</v>
      </c>
      <c r="CW66" s="98" t="n">
        <v>0.00128219211988045</v>
      </c>
      <c r="CX66" s="98" t="n">
        <v>0.00126055846552708</v>
      </c>
      <c r="CY66" s="98" t="n">
        <v>0.0012392892119939</v>
      </c>
      <c r="CZ66" s="98" t="n">
        <v>0.00121837825733129</v>
      </c>
      <c r="DA66" s="98" t="n">
        <v>0.00119781959939835</v>
      </c>
      <c r="DB66" s="98" t="n">
        <v>0.0011776073343962</v>
      </c>
      <c r="DC66" s="98" t="n">
        <v>0.00115773565541177</v>
      </c>
      <c r="DD66" s="98" t="n">
        <v>0.00113819885097033</v>
      </c>
      <c r="DE66" s="98" t="n">
        <v>0.00111899130360038</v>
      </c>
      <c r="DF66" s="98" t="n">
        <v>0.00110010748840916</v>
      </c>
      <c r="DG66" s="98" t="n">
        <v>0.00108154197167198</v>
      </c>
      <c r="DH66" s="98" t="n">
        <v>0.00106328940943345</v>
      </c>
      <c r="DI66" s="98" t="n">
        <v>0.00104534454612326</v>
      </c>
      <c r="DJ66" s="98" t="n">
        <v>0.00102770221318582</v>
      </c>
      <c r="DK66" s="98" t="n">
        <v>0.00101035732772459</v>
      </c>
      <c r="DL66" s="98" t="n">
        <v>0.000993304891161451</v>
      </c>
      <c r="DM66" s="98" t="n">
        <v>0.000976539987910918</v>
      </c>
      <c r="DN66" s="98" t="n">
        <v>0.0009600577840706</v>
      </c>
      <c r="DO66" s="98" t="n">
        <v>0.000943853526127025</v>
      </c>
      <c r="DP66" s="98" t="n">
        <v>0.000927922539677439</v>
      </c>
      <c r="DQ66" s="98" t="n">
        <v>0.000912260228168038</v>
      </c>
      <c r="DR66" s="98" t="n">
        <v>0.000896862071647853</v>
      </c>
      <c r="DS66" s="98" t="n">
        <v>0.000881723625539732</v>
      </c>
      <c r="DT66" s="98" t="n">
        <v>0.000866840519427203</v>
      </c>
      <c r="DU66" s="98" t="n">
        <v>0.000852208455857428</v>
      </c>
      <c r="DV66" s="98" t="n">
        <v>0.000837823209162036</v>
      </c>
      <c r="DW66" s="98" t="n">
        <v>0.000823680624292278</v>
      </c>
      <c r="DX66" s="98" t="n">
        <v>0.000809776615672275</v>
      </c>
      <c r="DY66" s="98" t="n">
        <v>0.000796107166068261</v>
      </c>
      <c r="DZ66" s="98" t="n">
        <v>0.000782668325473024</v>
      </c>
      <c r="EA66" s="98" t="n">
        <v>0.000769456210008346</v>
      </c>
      <c r="EB66" s="98" t="n">
        <v>0.000756467000842087</v>
      </c>
      <c r="EC66" s="98" t="n">
        <v>0.000743696943121819</v>
      </c>
      <c r="ED66" s="98" t="n">
        <v>0.000731142344924551</v>
      </c>
      <c r="EE66" s="98" t="n">
        <v>0.000718799576221896</v>
      </c>
      <c r="EF66" s="98" t="n">
        <v>0.000706665067861323</v>
      </c>
      <c r="EG66" s="98" t="n">
        <v>0.0006947353105623</v>
      </c>
      <c r="EH66" s="98" t="n">
        <v>0.000683006853928081</v>
      </c>
      <c r="EI66" s="98" t="n">
        <v>0.000671476305473484</v>
      </c>
      <c r="EJ66" s="98" t="n">
        <v>0.000660140329666215</v>
      </c>
      <c r="EK66" s="98" t="n">
        <v>0.000648995646984063</v>
      </c>
      <c r="EL66" s="98" t="n">
        <v>0.000638039032987203</v>
      </c>
      <c r="EM66" s="98" t="n">
        <v>0.000627267317403923</v>
      </c>
      <c r="EN66" s="98" t="n">
        <v>0.000616677383231679</v>
      </c>
      <c r="EO66" s="98" t="n">
        <v>0.000606266165852132</v>
      </c>
      <c r="EP66" s="98" t="n">
        <v>0.00059603065215974</v>
      </c>
      <c r="EQ66" s="98" t="n">
        <v>0.000585967879705218</v>
      </c>
      <c r="ER66" s="98" t="n">
        <v>0.000576074935851656</v>
      </c>
      <c r="ES66" s="98" t="n">
        <v>0.000566348956945073</v>
      </c>
      <c r="ET66" s="98" t="n">
        <v>0.000556787127497294</v>
      </c>
      <c r="EU66" s="98" t="n">
        <v>0.000547386679383033</v>
      </c>
      <c r="EV66" s="98" t="n">
        <v>0.000538144891049197</v>
      </c>
      <c r="EW66" s="98" t="n">
        <v>0.000529059086737282</v>
      </c>
      <c r="EX66" s="98" t="n">
        <v>0.000520126635718432</v>
      </c>
      <c r="EY66" s="98" t="n">
        <v>0.000511344951540815</v>
      </c>
      <c r="EZ66" s="98" t="n">
        <v>0.000502711491289443</v>
      </c>
      <c r="FA66" s="98" t="n">
        <v>0.000494223754857415</v>
      </c>
      <c r="FB66" s="98" t="n">
        <v>0.000485879284230162</v>
      </c>
      <c r="FC66" s="98" t="n">
        <v>0.000477675662780563</v>
      </c>
      <c r="FD66" s="98" t="n">
        <v>0.000469610514575725</v>
      </c>
      <c r="FE66" s="98" t="n">
        <v>0.000461681503695632</v>
      </c>
      <c r="FF66" s="98" t="n">
        <v>0.00045388633356247</v>
      </c>
      <c r="FG66" s="98" t="n">
        <v>0.000446222746281033</v>
      </c>
      <c r="FH66" s="98" t="n">
        <v>0.000438688521990471</v>
      </c>
      <c r="FI66" s="98" t="n">
        <v>0.000431281478226131</v>
      </c>
      <c r="FJ66" s="98" t="n">
        <v>0.000423999469292502</v>
      </c>
      <c r="FK66" s="98" t="n">
        <v>0.000416840385645712</v>
      </c>
      <c r="FL66" s="98" t="n">
        <v>0.000409802153287564</v>
      </c>
      <c r="FM66" s="98" t="n">
        <v>0.000402882733168131</v>
      </c>
      <c r="FN66" s="98" t="n">
        <v>0.000396080120599218</v>
      </c>
      <c r="FO66" s="98" t="n">
        <v>0.000389392344677275</v>
      </c>
      <c r="FP66" s="98" t="n">
        <v>0.000382817467716068</v>
      </c>
      <c r="FQ66" s="98" t="n">
        <v>0.000376353584688127</v>
      </c>
    </row>
    <row r="67" customFormat="false" ht="15" hidden="false" customHeight="true" outlineLevel="0" collapsed="false">
      <c r="A67" s="97" t="n">
        <v>65</v>
      </c>
      <c r="B67" s="98" t="n">
        <v>0.0076854560608508</v>
      </c>
      <c r="C67" s="98" t="n">
        <v>0.00759065701013562</v>
      </c>
      <c r="D67" s="98" t="n">
        <v>0.00724624805070018</v>
      </c>
      <c r="E67" s="98" t="n">
        <v>0.00702439743199068</v>
      </c>
      <c r="F67" s="98" t="n">
        <v>0.00686144849488291</v>
      </c>
      <c r="G67" s="98" t="n">
        <v>0.00672757518448064</v>
      </c>
      <c r="H67" s="98" t="n">
        <v>0.00660846992531861</v>
      </c>
      <c r="I67" s="98" t="n">
        <v>0.0064971919378588</v>
      </c>
      <c r="J67" s="98" t="n">
        <v>0.00639035951113876</v>
      </c>
      <c r="K67" s="98" t="n">
        <v>0.00628632512337846</v>
      </c>
      <c r="L67" s="98" t="n">
        <v>0.00618428924563674</v>
      </c>
      <c r="M67" s="98" t="n">
        <v>0.00608386715992271</v>
      </c>
      <c r="N67" s="98" t="n">
        <v>0.00598487657025149</v>
      </c>
      <c r="O67" s="98" t="n">
        <v>0.00588723335599239</v>
      </c>
      <c r="P67" s="98" t="n">
        <v>0.00579090041815455</v>
      </c>
      <c r="Q67" s="98" t="n">
        <v>0.00569586261898003</v>
      </c>
      <c r="R67" s="98" t="n">
        <v>0.00560211454903359</v>
      </c>
      <c r="S67" s="98" t="n">
        <v>0.00550965459853492</v>
      </c>
      <c r="T67" s="98" t="n">
        <v>0.0054184821242107</v>
      </c>
      <c r="U67" s="98" t="n">
        <v>0.00532859613328962</v>
      </c>
      <c r="V67" s="98" t="n">
        <v>0.00523999470839309</v>
      </c>
      <c r="W67" s="98" t="n">
        <v>0.00515267479173553</v>
      </c>
      <c r="X67" s="98" t="n">
        <v>0.00506663214123393</v>
      </c>
      <c r="Y67" s="98" t="n">
        <v>0.00498186136664502</v>
      </c>
      <c r="Z67" s="98" t="n">
        <v>0.00489835600083</v>
      </c>
      <c r="AA67" s="98" t="n">
        <v>0.00481610858434323</v>
      </c>
      <c r="AB67" s="98" t="n">
        <v>0.00473511075288569</v>
      </c>
      <c r="AC67" s="98" t="n">
        <v>0.00465535332273059</v>
      </c>
      <c r="AD67" s="98" t="n">
        <v>0.00457682637194723</v>
      </c>
      <c r="AE67" s="98" t="n">
        <v>0.00449951931657799</v>
      </c>
      <c r="AF67" s="98" t="n">
        <v>0.0044234209815569</v>
      </c>
      <c r="AG67" s="98" t="n">
        <v>0.00434851966646133</v>
      </c>
      <c r="AH67" s="98" t="n">
        <v>0.00427480320632212</v>
      </c>
      <c r="AI67" s="98" t="n">
        <v>0.00420225902777316</v>
      </c>
      <c r="AJ67" s="98" t="n">
        <v>0.0041308742008368</v>
      </c>
      <c r="AK67" s="98" t="n">
        <v>0.0040606354866376</v>
      </c>
      <c r="AL67" s="98" t="n">
        <v>0.00399152938132996</v>
      </c>
      <c r="AM67" s="98" t="n">
        <v>0.00392354215650348</v>
      </c>
      <c r="AN67" s="98" t="n">
        <v>0.00385665989632122</v>
      </c>
      <c r="AO67" s="98" t="n">
        <v>0.00379086853162458</v>
      </c>
      <c r="AP67" s="98" t="n">
        <v>0.00372615387122532</v>
      </c>
      <c r="AQ67" s="98" t="n">
        <v>0.00366250163059034</v>
      </c>
      <c r="AR67" s="98" t="n">
        <v>0.00359989745811051</v>
      </c>
      <c r="AS67" s="98" t="n">
        <v>0.0035383269591307</v>
      </c>
      <c r="AT67" s="98" t="n">
        <v>0.00347777571790819</v>
      </c>
      <c r="AU67" s="98" t="n">
        <v>0.00341822931765157</v>
      </c>
      <c r="AV67" s="98" t="n">
        <v>0.00335967335878562</v>
      </c>
      <c r="AW67" s="98" t="n">
        <v>0.00330209347557253</v>
      </c>
      <c r="AX67" s="98" t="n">
        <v>0.00324547535121678</v>
      </c>
      <c r="AY67" s="98" t="n">
        <v>0.00318980473156416</v>
      </c>
      <c r="AZ67" s="98" t="n">
        <v>0.00313506743750525</v>
      </c>
      <c r="BA67" s="98" t="n">
        <v>0.00308124937618071</v>
      </c>
      <c r="BB67" s="98" t="n">
        <v>0.00302833655108004</v>
      </c>
      <c r="BC67" s="98" t="n">
        <v>0.00297631507111962</v>
      </c>
      <c r="BD67" s="98" t="n">
        <v>0.00292517115877911</v>
      </c>
      <c r="BE67" s="98" t="n">
        <v>0.00287489115736861</v>
      </c>
      <c r="BF67" s="98" t="n">
        <v>0.00282546153749586</v>
      </c>
      <c r="BG67" s="98" t="n">
        <v>0.00277686890279527</v>
      </c>
      <c r="BH67" s="98" t="n">
        <v>0.00272909999497784</v>
      </c>
      <c r="BI67" s="98" t="n">
        <v>0.00268214169825565</v>
      </c>
      <c r="BJ67" s="98" t="n">
        <v>0.00263598104319163</v>
      </c>
      <c r="BK67" s="98" t="n">
        <v>0.00259060521001964</v>
      </c>
      <c r="BL67" s="98" t="n">
        <v>0.00254600153147921</v>
      </c>
      <c r="BM67" s="98" t="n">
        <v>0.00250215749520466</v>
      </c>
      <c r="BN67" s="98" t="n">
        <v>0.00245906074570335</v>
      </c>
      <c r="BO67" s="98" t="n">
        <v>0.00241669908596032</v>
      </c>
      <c r="BP67" s="98" t="n">
        <v>0.00237506047869796</v>
      </c>
      <c r="BQ67" s="98" t="n">
        <v>0.002334133047321</v>
      </c>
      <c r="BR67" s="98" t="n">
        <v>0.00229390507657445</v>
      </c>
      <c r="BS67" s="98" t="n">
        <v>0.00225436501293796</v>
      </c>
      <c r="BT67" s="98" t="n">
        <v>0.00221550146478056</v>
      </c>
      <c r="BU67" s="98" t="n">
        <v>0.00217730320229614</v>
      </c>
      <c r="BV67" s="98" t="n">
        <v>0.00213975915724129</v>
      </c>
      <c r="BW67" s="98" t="n">
        <v>0.00210285842249092</v>
      </c>
      <c r="BX67" s="98" t="n">
        <v>0.00206659025142997</v>
      </c>
      <c r="BY67" s="98" t="n">
        <v>0.00203094405719762</v>
      </c>
      <c r="BZ67" s="98" t="n">
        <v>0.00199590941179539</v>
      </c>
      <c r="CA67" s="98" t="n">
        <v>0.00196147604507535</v>
      </c>
      <c r="CB67" s="98" t="n">
        <v>0.00192763384361849</v>
      </c>
      <c r="CC67" s="98" t="n">
        <v>0.00189437284951555</v>
      </c>
      <c r="CD67" s="98" t="n">
        <v>0.00186168325906022</v>
      </c>
      <c r="CE67" s="98" t="n">
        <v>0.00182955542136365</v>
      </c>
      <c r="CF67" s="98" t="n">
        <v>0.00179797983690078</v>
      </c>
      <c r="CG67" s="98" t="n">
        <v>0.00176694715599435</v>
      </c>
      <c r="CH67" s="98" t="n">
        <v>0.00173644817724539</v>
      </c>
      <c r="CI67" s="98" t="n">
        <v>0.00170647384591671</v>
      </c>
      <c r="CJ67" s="98" t="n">
        <v>0.00167701525227526</v>
      </c>
      <c r="CK67" s="98" t="n">
        <v>0.00164806362990011</v>
      </c>
      <c r="CL67" s="98" t="n">
        <v>0.00161961035395986</v>
      </c>
      <c r="CM67" s="98" t="n">
        <v>0.00159164693946545</v>
      </c>
      <c r="CN67" s="98" t="n">
        <v>0.00156416503950296</v>
      </c>
      <c r="CO67" s="98" t="n">
        <v>0.00153715644344876</v>
      </c>
      <c r="CP67" s="98" t="n">
        <v>0.00151061307517353</v>
      </c>
      <c r="CQ67" s="98" t="n">
        <v>0.0014845269912358</v>
      </c>
      <c r="CR67" s="98" t="n">
        <v>0.00145889037906988</v>
      </c>
      <c r="CS67" s="98" t="n">
        <v>0.00143369555517015</v>
      </c>
      <c r="CT67" s="98" t="n">
        <v>0.00140893496327499</v>
      </c>
      <c r="CU67" s="98" t="n">
        <v>0.00138460117255213</v>
      </c>
      <c r="CV67" s="98" t="n">
        <v>0.00136068687578783</v>
      </c>
      <c r="CW67" s="98" t="n">
        <v>0.00133718488758161</v>
      </c>
      <c r="CX67" s="98" t="n">
        <v>0.00131408814254874</v>
      </c>
      <c r="CY67" s="98" t="n">
        <v>0.00129138969353149</v>
      </c>
      <c r="CZ67" s="98" t="n">
        <v>0.00126908270982162</v>
      </c>
      <c r="DA67" s="98" t="n">
        <v>0.00124716047539364</v>
      </c>
      <c r="DB67" s="98" t="n">
        <v>0.00122561638715213</v>
      </c>
      <c r="DC67" s="98" t="n">
        <v>0.00120444395319219</v>
      </c>
      <c r="DD67" s="98" t="n">
        <v>0.0011836367910758</v>
      </c>
      <c r="DE67" s="98" t="n">
        <v>0.00116318862612352</v>
      </c>
      <c r="DF67" s="98" t="n">
        <v>0.0011430932897224</v>
      </c>
      <c r="DG67" s="98" t="n">
        <v>0.00112334471765185</v>
      </c>
      <c r="DH67" s="98" t="n">
        <v>0.00110393694842692</v>
      </c>
      <c r="DI67" s="98" t="n">
        <v>0.00108486412165987</v>
      </c>
      <c r="DJ67" s="98" t="n">
        <v>0.00106612047644061</v>
      </c>
      <c r="DK67" s="98" t="n">
        <v>0.001047700349736</v>
      </c>
      <c r="DL67" s="98" t="n">
        <v>0.00102959817480863</v>
      </c>
      <c r="DM67" s="98" t="n">
        <v>0.00101180847965587</v>
      </c>
      <c r="DN67" s="98" t="n">
        <v>0.000994325885467218</v>
      </c>
      <c r="DO67" s="98" t="n">
        <v>0.000977145105103938</v>
      </c>
      <c r="DP67" s="98" t="n">
        <v>0.000960260941596625</v>
      </c>
      <c r="DQ67" s="98" t="n">
        <v>0.000943668286664479</v>
      </c>
      <c r="DR67" s="98" t="n">
        <v>0.000927362119254704</v>
      </c>
      <c r="DS67" s="98" t="n">
        <v>0.000911337504101328</v>
      </c>
      <c r="DT67" s="98" t="n">
        <v>0.00089558959030589</v>
      </c>
      <c r="DU67" s="98" t="n">
        <v>0.000880113609936672</v>
      </c>
      <c r="DV67" s="98" t="n">
        <v>0.00086490487665003</v>
      </c>
      <c r="DW67" s="98" t="n">
        <v>0.000849958784329918</v>
      </c>
      <c r="DX67" s="98" t="n">
        <v>0.000835270805749744</v>
      </c>
      <c r="DY67" s="98" t="n">
        <v>0.000820836491252086</v>
      </c>
      <c r="DZ67" s="98" t="n">
        <v>0.000806651467449737</v>
      </c>
      <c r="EA67" s="98" t="n">
        <v>0.000792711435945837</v>
      </c>
      <c r="EB67" s="98" t="n">
        <v>0.000779012172073768</v>
      </c>
      <c r="EC67" s="98" t="n">
        <v>0.000765549523656373</v>
      </c>
      <c r="ED67" s="98" t="n">
        <v>0.000752319409784596</v>
      </c>
      <c r="EE67" s="98" t="n">
        <v>0.00073931781961456</v>
      </c>
      <c r="EF67" s="98" t="n">
        <v>0.00072654081118495</v>
      </c>
      <c r="EG67" s="98" t="n">
        <v>0.000713984510251398</v>
      </c>
      <c r="EH67" s="98" t="n">
        <v>0.000701645109140281</v>
      </c>
      <c r="EI67" s="98" t="n">
        <v>0.000689518865620742</v>
      </c>
      <c r="EJ67" s="98" t="n">
        <v>0.000677602101794905</v>
      </c>
      <c r="EK67" s="98" t="n">
        <v>0.000665891203005087</v>
      </c>
      <c r="EL67" s="98" t="n">
        <v>0.000654382616759763</v>
      </c>
      <c r="EM67" s="98" t="n">
        <v>0.000643072851676418</v>
      </c>
      <c r="EN67" s="98" t="n">
        <v>0.000631958476441152</v>
      </c>
      <c r="EO67" s="98" t="n">
        <v>0.0006210361187865</v>
      </c>
      <c r="EP67" s="98" t="n">
        <v>0.000610302464484569</v>
      </c>
      <c r="EQ67" s="98" t="n">
        <v>0.000599754256357388</v>
      </c>
      <c r="ER67" s="98" t="n">
        <v>0.000589388293304016</v>
      </c>
      <c r="ES67" s="98" t="n">
        <v>0.000579201429342535</v>
      </c>
      <c r="ET67" s="98" t="n">
        <v>0.000569190572669021</v>
      </c>
      <c r="EU67" s="98" t="n">
        <v>0.000559352684731285</v>
      </c>
      <c r="EV67" s="98" t="n">
        <v>0.000549684779318604</v>
      </c>
      <c r="EW67" s="98" t="n">
        <v>0.000540183921666215</v>
      </c>
      <c r="EX67" s="98" t="n">
        <v>0.000530847227574793</v>
      </c>
      <c r="EY67" s="98" t="n">
        <v>0.000521671862544926</v>
      </c>
      <c r="EZ67" s="98" t="n">
        <v>0.000512655040925791</v>
      </c>
      <c r="FA67" s="98" t="n">
        <v>0.000503794025078053</v>
      </c>
      <c r="FB67" s="98" t="n">
        <v>0.000495086124550959</v>
      </c>
      <c r="FC67" s="98" t="n">
        <v>0.000486528695273658</v>
      </c>
      <c r="FD67" s="98" t="n">
        <v>0.000478119138758837</v>
      </c>
      <c r="FE67" s="98" t="n">
        <v>0.000469854901321565</v>
      </c>
      <c r="FF67" s="98" t="n">
        <v>0.000461733473310022</v>
      </c>
      <c r="FG67" s="98" t="n">
        <v>0.000453752388349438</v>
      </c>
      <c r="FH67" s="98" t="n">
        <v>0.00044590922259935</v>
      </c>
      <c r="FI67" s="98" t="n">
        <v>0.000438201594022636</v>
      </c>
      <c r="FJ67" s="98" t="n">
        <v>0.000430627161667974</v>
      </c>
      <c r="FK67" s="98" t="n">
        <v>0.000423183624963186</v>
      </c>
      <c r="FL67" s="98" t="n">
        <v>0.000415868723021684</v>
      </c>
      <c r="FM67" s="98" t="n">
        <v>0.000408680233960235</v>
      </c>
      <c r="FN67" s="98" t="n">
        <v>0.000401615974228275</v>
      </c>
      <c r="FO67" s="98" t="n">
        <v>0.000394673797948331</v>
      </c>
      <c r="FP67" s="98" t="n">
        <v>0.000387851596268973</v>
      </c>
      <c r="FQ67" s="98" t="n">
        <v>0.000381147296726891</v>
      </c>
    </row>
    <row r="68" customFormat="false" ht="15" hidden="false" customHeight="true" outlineLevel="0" collapsed="false">
      <c r="A68" s="97" t="n">
        <v>66</v>
      </c>
      <c r="B68" s="98" t="n">
        <v>0.00839653390778694</v>
      </c>
      <c r="C68" s="98" t="n">
        <v>0.00829275487728576</v>
      </c>
      <c r="D68" s="98" t="n">
        <v>0.00790036599699173</v>
      </c>
      <c r="E68" s="98" t="n">
        <v>0.00764983723660839</v>
      </c>
      <c r="F68" s="98" t="n">
        <v>0.00746731287155122</v>
      </c>
      <c r="G68" s="98" t="n">
        <v>0.00731829125053407</v>
      </c>
      <c r="H68" s="98" t="n">
        <v>0.00718624902010667</v>
      </c>
      <c r="I68" s="98" t="n">
        <v>0.00706317811982204</v>
      </c>
      <c r="J68" s="98" t="n">
        <v>0.00694517925781513</v>
      </c>
      <c r="K68" s="98" t="n">
        <v>0.00683035369517893</v>
      </c>
      <c r="L68" s="98" t="n">
        <v>0.00671778046197391</v>
      </c>
      <c r="M68" s="98" t="n">
        <v>0.00660701671003328</v>
      </c>
      <c r="N68" s="98" t="n">
        <v>0.00649785283632343</v>
      </c>
      <c r="O68" s="98" t="n">
        <v>0.00639019232847149</v>
      </c>
      <c r="P68" s="98" t="n">
        <v>0.00628399282139602</v>
      </c>
      <c r="Q68" s="98" t="n">
        <v>0.00617923722838087</v>
      </c>
      <c r="R68" s="98" t="n">
        <v>0.00607591965297849</v>
      </c>
      <c r="S68" s="98" t="n">
        <v>0.00597403856336232</v>
      </c>
      <c r="T68" s="98" t="n">
        <v>0.00587359353182271</v>
      </c>
      <c r="U68" s="98" t="n">
        <v>0.00577458372112649</v>
      </c>
      <c r="V68" s="98" t="n">
        <v>0.00567700722371223</v>
      </c>
      <c r="W68" s="98" t="n">
        <v>0.00558086081435083</v>
      </c>
      <c r="X68" s="98" t="n">
        <v>0.00548613990053593</v>
      </c>
      <c r="Y68" s="98" t="n">
        <v>0.00539283856486217</v>
      </c>
      <c r="Z68" s="98" t="n">
        <v>0.00530094964773109</v>
      </c>
      <c r="AA68" s="98" t="n">
        <v>0.00521046484530641</v>
      </c>
      <c r="AB68" s="98" t="n">
        <v>0.00512137481069286</v>
      </c>
      <c r="AC68" s="98" t="n">
        <v>0.00503366925271764</v>
      </c>
      <c r="AD68" s="98" t="n">
        <v>0.00494733702982042</v>
      </c>
      <c r="AE68" s="98" t="n">
        <v>0.00486236623808367</v>
      </c>
      <c r="AF68" s="98" t="n">
        <v>0.00477874429316505</v>
      </c>
      <c r="AG68" s="98" t="n">
        <v>0.00469645800624097</v>
      </c>
      <c r="AH68" s="98" t="n">
        <v>0.00461549365422442</v>
      </c>
      <c r="AI68" s="98" t="n">
        <v>0.00453583704458394</v>
      </c>
      <c r="AJ68" s="98" t="n">
        <v>0.00445747357510629</v>
      </c>
      <c r="AK68" s="98" t="n">
        <v>0.00438038828894594</v>
      </c>
      <c r="AL68" s="98" t="n">
        <v>0.00430456592528739</v>
      </c>
      <c r="AM68" s="98" t="n">
        <v>0.00422999096593191</v>
      </c>
      <c r="AN68" s="98" t="n">
        <v>0.00415664767810053</v>
      </c>
      <c r="AO68" s="98" t="n">
        <v>0.0040845201537264</v>
      </c>
      <c r="AP68" s="98" t="n">
        <v>0.00401359234549314</v>
      </c>
      <c r="AQ68" s="98" t="n">
        <v>0.00394384809985504</v>
      </c>
      <c r="AR68" s="98" t="n">
        <v>0.00387527118726339</v>
      </c>
      <c r="AS68" s="98" t="n">
        <v>0.00380784532980394</v>
      </c>
      <c r="AT68" s="98" t="n">
        <v>0.0037415542264384</v>
      </c>
      <c r="AU68" s="98" t="n">
        <v>0.00367638157602745</v>
      </c>
      <c r="AV68" s="98" t="n">
        <v>0.00361231109830384</v>
      </c>
      <c r="AW68" s="98" t="n">
        <v>0.00354932655294615</v>
      </c>
      <c r="AX68" s="98" t="n">
        <v>0.00348741175690126</v>
      </c>
      <c r="AY68" s="98" t="n">
        <v>0.0034265506000839</v>
      </c>
      <c r="AZ68" s="98" t="n">
        <v>0.00336672705958041</v>
      </c>
      <c r="BA68" s="98" t="n">
        <v>0.00330792521247003</v>
      </c>
      <c r="BB68" s="98" t="n">
        <v>0.00325012924736978</v>
      </c>
      <c r="BC68" s="98" t="n">
        <v>0.00319332347480261</v>
      </c>
      <c r="BD68" s="98" t="n">
        <v>0.00313749233647975</v>
      </c>
      <c r="BE68" s="98" t="n">
        <v>0.00308262041358154</v>
      </c>
      <c r="BF68" s="98" t="n">
        <v>0.00302869243411752</v>
      </c>
      <c r="BG68" s="98" t="n">
        <v>0.00297569327943559</v>
      </c>
      <c r="BH68" s="98" t="n">
        <v>0.00292360798995095</v>
      </c>
      <c r="BI68" s="98" t="n">
        <v>0.00287242177015457</v>
      </c>
      <c r="BJ68" s="98" t="n">
        <v>0.002822119992961</v>
      </c>
      <c r="BK68" s="98" t="n">
        <v>0.00277268820344856</v>
      </c>
      <c r="BL68" s="98" t="n">
        <v>0.00272411212204105</v>
      </c>
      <c r="BM68" s="98" t="n">
        <v>0.00267637764717765</v>
      </c>
      <c r="BN68" s="98" t="n">
        <v>0.00262947085751331</v>
      </c>
      <c r="BO68" s="98" t="n">
        <v>0.00258337801368791</v>
      </c>
      <c r="BP68" s="98" t="n">
        <v>0.00253808555970303</v>
      </c>
      <c r="BQ68" s="98" t="n">
        <v>0.00249358012393663</v>
      </c>
      <c r="BR68" s="98" t="n">
        <v>0.00244984851982977</v>
      </c>
      <c r="BS68" s="98" t="n">
        <v>0.00240687774627169</v>
      </c>
      <c r="BT68" s="98" t="n">
        <v>0.00236465498771166</v>
      </c>
      <c r="BU68" s="98" t="n">
        <v>0.00232316761402063</v>
      </c>
      <c r="BV68" s="98" t="n">
        <v>0.0022824031801264</v>
      </c>
      <c r="BW68" s="98" t="n">
        <v>0.00224234942544221</v>
      </c>
      <c r="BX68" s="98" t="n">
        <v>0.00220299427310899</v>
      </c>
      <c r="BY68" s="98" t="n">
        <v>0.00216432582906845</v>
      </c>
      <c r="BZ68" s="98" t="n">
        <v>0.0021263323809837</v>
      </c>
      <c r="CA68" s="98" t="n">
        <v>0.00208900239702203</v>
      </c>
      <c r="CB68" s="98" t="n">
        <v>0.00205232452451465</v>
      </c>
      <c r="CC68" s="98" t="n">
        <v>0.00201628758850558</v>
      </c>
      <c r="CD68" s="98" t="n">
        <v>0.00198088059020174</v>
      </c>
      <c r="CE68" s="98" t="n">
        <v>0.00194609270533497</v>
      </c>
      <c r="CF68" s="98" t="n">
        <v>0.00191191328244655</v>
      </c>
      <c r="CG68" s="98" t="n">
        <v>0.00187833184110242</v>
      </c>
      <c r="CH68" s="98" t="n">
        <v>0.00184533807004939</v>
      </c>
      <c r="CI68" s="98" t="n">
        <v>0.00181292182531723</v>
      </c>
      <c r="CJ68" s="98" t="n">
        <v>0.0017810731282778</v>
      </c>
      <c r="CK68" s="98" t="n">
        <v>0.00174978216366306</v>
      </c>
      <c r="CL68" s="98" t="n">
        <v>0.00171903927755279</v>
      </c>
      <c r="CM68" s="98" t="n">
        <v>0.0016888349753339</v>
      </c>
      <c r="CN68" s="98" t="n">
        <v>0.00165915991963794</v>
      </c>
      <c r="CO68" s="98" t="n">
        <v>0.00163000492826171</v>
      </c>
      <c r="CP68" s="98" t="n">
        <v>0.00160136097207453</v>
      </c>
      <c r="CQ68" s="98" t="n">
        <v>0.0015732191729162</v>
      </c>
      <c r="CR68" s="98" t="n">
        <v>0.00154557080148909</v>
      </c>
      <c r="CS68" s="98" t="n">
        <v>0.00151840727524877</v>
      </c>
      <c r="CT68" s="98" t="n">
        <v>0.00149172015629362</v>
      </c>
      <c r="CU68" s="98" t="n">
        <v>0.00146550114925925</v>
      </c>
      <c r="CV68" s="98" t="n">
        <v>0.00143974209921705</v>
      </c>
      <c r="CW68" s="98" t="n">
        <v>0.00141443498958149</v>
      </c>
      <c r="CX68" s="98" t="n">
        <v>0.00138957194002687</v>
      </c>
      <c r="CY68" s="98" t="n">
        <v>0.00136514520441589</v>
      </c>
      <c r="CZ68" s="98" t="n">
        <v>0.00134114716874112</v>
      </c>
      <c r="DA68" s="98" t="n">
        <v>0.00131757034908131</v>
      </c>
      <c r="DB68" s="98" t="n">
        <v>0.0012944073895742</v>
      </c>
      <c r="DC68" s="98" t="n">
        <v>0.00127165106040528</v>
      </c>
      <c r="DD68" s="98" t="n">
        <v>0.00124929425581599</v>
      </c>
      <c r="DE68" s="98" t="n">
        <v>0.0012273299921306</v>
      </c>
      <c r="DF68" s="98" t="n">
        <v>0.00120575140580304</v>
      </c>
      <c r="DG68" s="98" t="n">
        <v>0.00118455175148424</v>
      </c>
      <c r="DH68" s="98" t="n">
        <v>0.00116372440011114</v>
      </c>
      <c r="DI68" s="98" t="n">
        <v>0.00114326283701727</v>
      </c>
      <c r="DJ68" s="98" t="n">
        <v>0.00112316066006579</v>
      </c>
      <c r="DK68" s="98" t="n">
        <v>0.00110341157780525</v>
      </c>
      <c r="DL68" s="98" t="n">
        <v>0.00108400940764841</v>
      </c>
      <c r="DM68" s="98" t="n">
        <v>0.00106494807407409</v>
      </c>
      <c r="DN68" s="98" t="n">
        <v>0.00104622160685286</v>
      </c>
      <c r="DO68" s="98" t="n">
        <v>0.0010278241392967</v>
      </c>
      <c r="DP68" s="98" t="n">
        <v>0.00100974990653158</v>
      </c>
      <c r="DQ68" s="98" t="n">
        <v>0.000991993243794953</v>
      </c>
      <c r="DR68" s="98" t="n">
        <v>0.00097454858475643</v>
      </c>
      <c r="DS68" s="98" t="n">
        <v>0.000957410459862973</v>
      </c>
      <c r="DT68" s="98" t="n">
        <v>0.000940573494707664</v>
      </c>
      <c r="DU68" s="98" t="n">
        <v>0.000924032408422315</v>
      </c>
      <c r="DV68" s="98" t="n">
        <v>0.000907782012094294</v>
      </c>
      <c r="DW68" s="98" t="n">
        <v>0.000891817207206547</v>
      </c>
      <c r="DX68" s="98" t="n">
        <v>0.000876132984101496</v>
      </c>
      <c r="DY68" s="98" t="n">
        <v>0.000860724420468251</v>
      </c>
      <c r="DZ68" s="98" t="n">
        <v>0.000845586679853128</v>
      </c>
      <c r="EA68" s="98" t="n">
        <v>0.000830715010193384</v>
      </c>
      <c r="EB68" s="98" t="n">
        <v>0.000816104742373369</v>
      </c>
      <c r="EC68" s="98" t="n">
        <v>0.000801751288804442</v>
      </c>
      <c r="ED68" s="98" t="n">
        <v>0.000787650142025864</v>
      </c>
      <c r="EE68" s="98" t="n">
        <v>0.00077379687332968</v>
      </c>
      <c r="EF68" s="98" t="n">
        <v>0.000760187131405687</v>
      </c>
      <c r="EG68" s="98" t="n">
        <v>0.000746816641010395</v>
      </c>
      <c r="EH68" s="98" t="n">
        <v>0.000733681201655623</v>
      </c>
      <c r="EI68" s="98" t="n">
        <v>0.000720776686319535</v>
      </c>
      <c r="EJ68" s="98" t="n">
        <v>0.000708099040178434</v>
      </c>
      <c r="EK68" s="98" t="n">
        <v>0.000695644279358976</v>
      </c>
      <c r="EL68" s="98" t="n">
        <v>0.000683408489711823</v>
      </c>
      <c r="EM68" s="98" t="n">
        <v>0.000671387825604497</v>
      </c>
      <c r="EN68" s="98" t="n">
        <v>0.000659578508734771</v>
      </c>
      <c r="EO68" s="98" t="n">
        <v>0.000647976826964047</v>
      </c>
      <c r="EP68" s="98" t="n">
        <v>0.000636579133169501</v>
      </c>
      <c r="EQ68" s="98" t="n">
        <v>0.000625381844116202</v>
      </c>
      <c r="ER68" s="98" t="n">
        <v>0.000614381439347445</v>
      </c>
      <c r="ES68" s="98" t="n">
        <v>0.000603574460094181</v>
      </c>
      <c r="ET68" s="98" t="n">
        <v>0.000592957508202319</v>
      </c>
      <c r="EU68" s="98" t="n">
        <v>0.000582527245079234</v>
      </c>
      <c r="EV68" s="98" t="n">
        <v>0.000572280390656377</v>
      </c>
      <c r="EW68" s="98" t="n">
        <v>0.000562213722371419</v>
      </c>
      <c r="EX68" s="98" t="n">
        <v>0.000552324074166055</v>
      </c>
      <c r="EY68" s="98" t="n">
        <v>0.000542608335501571</v>
      </c>
      <c r="EZ68" s="98" t="n">
        <v>0.000533063450391391</v>
      </c>
      <c r="FA68" s="98" t="n">
        <v>0.00052368641644962</v>
      </c>
      <c r="FB68" s="98" t="n">
        <v>0.000514474283956345</v>
      </c>
      <c r="FC68" s="98" t="n">
        <v>0.000505424154938261</v>
      </c>
      <c r="FD68" s="98" t="n">
        <v>0.000496533182265946</v>
      </c>
      <c r="FE68" s="98" t="n">
        <v>0.000487798568765685</v>
      </c>
      <c r="FF68" s="98" t="n">
        <v>0.000479217566347501</v>
      </c>
      <c r="FG68" s="98" t="n">
        <v>0.000470787475147394</v>
      </c>
      <c r="FH68" s="98" t="n">
        <v>0.000462505642684352</v>
      </c>
      <c r="FI68" s="98" t="n">
        <v>0.000454369463032789</v>
      </c>
      <c r="FJ68" s="98" t="n">
        <v>0.000446376376008417</v>
      </c>
      <c r="FK68" s="98" t="n">
        <v>0.000438523866368001</v>
      </c>
      <c r="FL68" s="98" t="n">
        <v>0.000430809463023874</v>
      </c>
      <c r="FM68" s="98" t="n">
        <v>0.000423230738271219</v>
      </c>
      <c r="FN68" s="98" t="n">
        <v>0.000415785307029126</v>
      </c>
      <c r="FO68" s="98" t="n">
        <v>0.000408470826094298</v>
      </c>
      <c r="FP68" s="98" t="n">
        <v>0.000401284993408524</v>
      </c>
      <c r="FQ68" s="98" t="n">
        <v>0.000394225547338034</v>
      </c>
    </row>
    <row r="69" customFormat="false" ht="15" hidden="false" customHeight="true" outlineLevel="0" collapsed="false">
      <c r="A69" s="97" t="n">
        <v>67</v>
      </c>
      <c r="B69" s="98" t="n">
        <v>0.00960828372580358</v>
      </c>
      <c r="C69" s="98" t="n">
        <v>0.0095117324336903</v>
      </c>
      <c r="D69" s="98" t="n">
        <v>0.00877609634930943</v>
      </c>
      <c r="E69" s="98" t="n">
        <v>0.00835983586070677</v>
      </c>
      <c r="F69" s="98" t="n">
        <v>0.00809101392709588</v>
      </c>
      <c r="G69" s="98" t="n">
        <v>0.00789302096536482</v>
      </c>
      <c r="H69" s="98" t="n">
        <v>0.00773005214897549</v>
      </c>
      <c r="I69" s="98" t="n">
        <v>0.00758495928981218</v>
      </c>
      <c r="J69" s="98" t="n">
        <v>0.00744943133809495</v>
      </c>
      <c r="K69" s="98" t="n">
        <v>0.00731941985657647</v>
      </c>
      <c r="L69" s="98" t="n">
        <v>0.00719295078402726</v>
      </c>
      <c r="M69" s="98" t="n">
        <v>0.00706906333856228</v>
      </c>
      <c r="N69" s="98" t="n">
        <v>0.00694729198391642</v>
      </c>
      <c r="O69" s="98" t="n">
        <v>0.0068274127209923</v>
      </c>
      <c r="P69" s="98" t="n">
        <v>0.00670931869039659</v>
      </c>
      <c r="Q69" s="98" t="n">
        <v>0.00659295919110092</v>
      </c>
      <c r="R69" s="98" t="n">
        <v>0.00647830983305175</v>
      </c>
      <c r="S69" s="98" t="n">
        <v>0.0063653579794839</v>
      </c>
      <c r="T69" s="98" t="n">
        <v>0.00625409569591018</v>
      </c>
      <c r="U69" s="98" t="n">
        <v>0.00614451638132352</v>
      </c>
      <c r="V69" s="98" t="n">
        <v>0.00603661320227367</v>
      </c>
      <c r="W69" s="98" t="n">
        <v>0.00593037840649635</v>
      </c>
      <c r="X69" s="98" t="n">
        <v>0.00582580306268166</v>
      </c>
      <c r="Y69" s="98" t="n">
        <v>0.00572287700393304</v>
      </c>
      <c r="Z69" s="98" t="n">
        <v>0.00562158886597386</v>
      </c>
      <c r="AA69" s="98" t="n">
        <v>0.0055219261669206</v>
      </c>
      <c r="AB69" s="98" t="n">
        <v>0.00542387540283418</v>
      </c>
      <c r="AC69" s="98" t="n">
        <v>0.00532742214669468</v>
      </c>
      <c r="AD69" s="98" t="n">
        <v>0.00523255114503063</v>
      </c>
      <c r="AE69" s="98" t="n">
        <v>0.00513924640965058</v>
      </c>
      <c r="AF69" s="98" t="n">
        <v>0.00504749130348858</v>
      </c>
      <c r="AG69" s="98" t="n">
        <v>0.00495726862032087</v>
      </c>
      <c r="AH69" s="98" t="n">
        <v>0.00486856065847141</v>
      </c>
      <c r="AI69" s="98" t="n">
        <v>0.00478134928877494</v>
      </c>
      <c r="AJ69" s="98" t="n">
        <v>0.00469561601713242</v>
      </c>
      <c r="AK69" s="98" t="n">
        <v>0.00461134204201374</v>
      </c>
      <c r="AL69" s="98" t="n">
        <v>0.00452850830725282</v>
      </c>
      <c r="AM69" s="98" t="n">
        <v>0.00444709555047118</v>
      </c>
      <c r="AN69" s="98" t="n">
        <v>0.0043670843474457</v>
      </c>
      <c r="AO69" s="98" t="n">
        <v>0.00428845515271747</v>
      </c>
      <c r="AP69" s="98" t="n">
        <v>0.00421118833671896</v>
      </c>
      <c r="AQ69" s="98" t="n">
        <v>0.00413526421967803</v>
      </c>
      <c r="AR69" s="98" t="n">
        <v>0.00406066310253994</v>
      </c>
      <c r="AS69" s="98" t="n">
        <v>0.00398736529513111</v>
      </c>
      <c r="AT69" s="98" t="n">
        <v>0.00391535114177299</v>
      </c>
      <c r="AU69" s="98" t="n">
        <v>0.0038446010445391</v>
      </c>
      <c r="AV69" s="98" t="n">
        <v>0.00377509548433552</v>
      </c>
      <c r="AW69" s="98" t="n">
        <v>0.00370681503997095</v>
      </c>
      <c r="AX69" s="98" t="n">
        <v>0.00363974040537163</v>
      </c>
      <c r="AY69" s="98" t="n">
        <v>0.00357385240508401</v>
      </c>
      <c r="AZ69" s="98" t="n">
        <v>0.00350913200819925</v>
      </c>
      <c r="BA69" s="98" t="n">
        <v>0.00344556034082144</v>
      </c>
      <c r="BB69" s="98" t="n">
        <v>0.00338311869719621</v>
      </c>
      <c r="BC69" s="98" t="n">
        <v>0.00332178854960319</v>
      </c>
      <c r="BD69" s="98" t="n">
        <v>0.00326155155711227</v>
      </c>
      <c r="BE69" s="98" t="n">
        <v>0.00320238957329444</v>
      </c>
      <c r="BF69" s="98" t="n">
        <v>0.00314428465297012</v>
      </c>
      <c r="BG69" s="98" t="n">
        <v>0.00308721905807419</v>
      </c>
      <c r="BH69" s="98" t="n">
        <v>0.00303117526271024</v>
      </c>
      <c r="BI69" s="98" t="n">
        <v>0.00297613595745871</v>
      </c>
      <c r="BJ69" s="98" t="n">
        <v>0.00292208405300254</v>
      </c>
      <c r="BK69" s="98" t="n">
        <v>0.00286900268312729</v>
      </c>
      <c r="BL69" s="98" t="n">
        <v>0.00281687520714724</v>
      </c>
      <c r="BM69" s="98" t="n">
        <v>0.0027656852118072</v>
      </c>
      <c r="BN69" s="98" t="n">
        <v>0.00271541651270568</v>
      </c>
      <c r="BO69" s="98" t="n">
        <v>0.00266605315527901</v>
      </c>
      <c r="BP69" s="98" t="n">
        <v>0.00261757941538765</v>
      </c>
      <c r="BQ69" s="98" t="n">
        <v>0.00256997979953766</v>
      </c>
      <c r="BR69" s="98" t="n">
        <v>0.00252323904477148</v>
      </c>
      <c r="BS69" s="98" t="n">
        <v>0.00247734211825879</v>
      </c>
      <c r="BT69" s="98" t="n">
        <v>0.0024322742166133</v>
      </c>
      <c r="BU69" s="98" t="n">
        <v>0.00238802076496369</v>
      </c>
      <c r="BV69" s="98" t="n">
        <v>0.00234456741580069</v>
      </c>
      <c r="BW69" s="98" t="n">
        <v>0.00230190004762243</v>
      </c>
      <c r="BX69" s="98" t="n">
        <v>0.00226000476340005</v>
      </c>
      <c r="BY69" s="98" t="n">
        <v>0.0022188678888786</v>
      </c>
      <c r="BZ69" s="98" t="n">
        <v>0.0021784759707344</v>
      </c>
      <c r="CA69" s="98" t="n">
        <v>0.00213881577460084</v>
      </c>
      <c r="CB69" s="98" t="n">
        <v>0.00209987428298097</v>
      </c>
      <c r="CC69" s="98" t="n">
        <v>0.00206163869305553</v>
      </c>
      <c r="CD69" s="98" t="n">
        <v>0.00202409641440404</v>
      </c>
      <c r="CE69" s="98" t="n">
        <v>0.00198723506664511</v>
      </c>
      <c r="CF69" s="98" t="n">
        <v>0.00195104247701006</v>
      </c>
      <c r="CG69" s="98" t="n">
        <v>0.001915506677857</v>
      </c>
      <c r="CH69" s="98" t="n">
        <v>0.00188061590413591</v>
      </c>
      <c r="CI69" s="98" t="n">
        <v>0.00184635859081095</v>
      </c>
      <c r="CJ69" s="98" t="n">
        <v>0.00181272337024807</v>
      </c>
      <c r="CK69" s="98" t="n">
        <v>0.0017796990695752</v>
      </c>
      <c r="CL69" s="98" t="n">
        <v>0.00174727470802027</v>
      </c>
      <c r="CM69" s="98" t="n">
        <v>0.00171543949423236</v>
      </c>
      <c r="CN69" s="98" t="n">
        <v>0.00168418282359306</v>
      </c>
      <c r="CO69" s="98" t="n">
        <v>0.0016534942755192</v>
      </c>
      <c r="CP69" s="98" t="n">
        <v>0.00162336361076554</v>
      </c>
      <c r="CQ69" s="98" t="n">
        <v>0.00159378076872685</v>
      </c>
      <c r="CR69" s="98" t="n">
        <v>0.00156473586474648</v>
      </c>
      <c r="CS69" s="98" t="n">
        <v>0.00153621918743241</v>
      </c>
      <c r="CT69" s="98" t="n">
        <v>0.00150822119598437</v>
      </c>
      <c r="CU69" s="98" t="n">
        <v>0.00148073251753478</v>
      </c>
      <c r="CV69" s="98" t="n">
        <v>0.00145374394450548</v>
      </c>
      <c r="CW69" s="98" t="n">
        <v>0.00142724643198278</v>
      </c>
      <c r="CX69" s="98" t="n">
        <v>0.00140123109511181</v>
      </c>
      <c r="CY69" s="98" t="n">
        <v>0.00137568920651365</v>
      </c>
      <c r="CZ69" s="98" t="n">
        <v>0.00135061219372401</v>
      </c>
      <c r="DA69" s="98" t="n">
        <v>0.00132599163665814</v>
      </c>
      <c r="DB69" s="98" t="n">
        <v>0.00130181926509987</v>
      </c>
      <c r="DC69" s="98" t="n">
        <v>0.00127808695621834</v>
      </c>
      <c r="DD69" s="98" t="n">
        <v>0.00125478673211177</v>
      </c>
      <c r="DE69" s="98" t="n">
        <v>0.00123191075738005</v>
      </c>
      <c r="DF69" s="98" t="n">
        <v>0.0012094513367259</v>
      </c>
      <c r="DG69" s="98" t="n">
        <v>0.00118740091258596</v>
      </c>
      <c r="DH69" s="98" t="n">
        <v>0.00116575206279235</v>
      </c>
      <c r="DI69" s="98" t="n">
        <v>0.00114449749826395</v>
      </c>
      <c r="DJ69" s="98" t="n">
        <v>0.00112363006072891</v>
      </c>
      <c r="DK69" s="98" t="n">
        <v>0.00110314272047885</v>
      </c>
      <c r="DL69" s="98" t="n">
        <v>0.0010830285741531</v>
      </c>
      <c r="DM69" s="98" t="n">
        <v>0.0010632808425558</v>
      </c>
      <c r="DN69" s="98" t="n">
        <v>0.00104389286850304</v>
      </c>
      <c r="DO69" s="98" t="n">
        <v>0.00102485811470254</v>
      </c>
      <c r="DP69" s="98" t="n">
        <v>0.00100617016166482</v>
      </c>
      <c r="DQ69" s="98" t="n">
        <v>0.000987822705644903</v>
      </c>
      <c r="DR69" s="98" t="n">
        <v>0.000969809556616297</v>
      </c>
      <c r="DS69" s="98" t="n">
        <v>0.000952124636275697</v>
      </c>
      <c r="DT69" s="98" t="n">
        <v>0.000934761976079113</v>
      </c>
      <c r="DU69" s="98" t="n">
        <v>0.000917715715308298</v>
      </c>
      <c r="DV69" s="98" t="n">
        <v>0.00090098009916828</v>
      </c>
      <c r="DW69" s="98" t="n">
        <v>0.000884549476915297</v>
      </c>
      <c r="DX69" s="98" t="n">
        <v>0.000868418300014606</v>
      </c>
      <c r="DY69" s="98" t="n">
        <v>0.000852581120328599</v>
      </c>
      <c r="DZ69" s="98" t="n">
        <v>0.000837032588334008</v>
      </c>
      <c r="EA69" s="98" t="n">
        <v>0.000821767451368971</v>
      </c>
      <c r="EB69" s="98" t="n">
        <v>0.000806780551908415</v>
      </c>
      <c r="EC69" s="98" t="n">
        <v>0.000792066825869298</v>
      </c>
      <c r="ED69" s="98" t="n">
        <v>0.000777621300942721</v>
      </c>
      <c r="EE69" s="98" t="n">
        <v>0.000763439094955132</v>
      </c>
      <c r="EF69" s="98" t="n">
        <v>0.000749515414256829</v>
      </c>
      <c r="EG69" s="98" t="n">
        <v>0.00073584555213746</v>
      </c>
      <c r="EH69" s="98" t="n">
        <v>0.000722424887269479</v>
      </c>
      <c r="EI69" s="98" t="n">
        <v>0.000709248882176605</v>
      </c>
      <c r="EJ69" s="98" t="n">
        <v>0.000696313081730349</v>
      </c>
      <c r="EK69" s="98" t="n">
        <v>0.000683613111670867</v>
      </c>
      <c r="EL69" s="98" t="n">
        <v>0.000671144677154345</v>
      </c>
      <c r="EM69" s="98" t="n">
        <v>0.000658903561324808</v>
      </c>
      <c r="EN69" s="98" t="n">
        <v>0.000646885623911353</v>
      </c>
      <c r="EO69" s="98" t="n">
        <v>0.000635086799849249</v>
      </c>
      <c r="EP69" s="98" t="n">
        <v>0.000623503097925471</v>
      </c>
      <c r="EQ69" s="98" t="n">
        <v>0.000612130599447203</v>
      </c>
      <c r="ER69" s="98" t="n">
        <v>0.000600965456935221</v>
      </c>
      <c r="ES69" s="98" t="n">
        <v>0.00059000389283792</v>
      </c>
      <c r="ET69" s="98" t="n">
        <v>0.000579242198270213</v>
      </c>
      <c r="EU69" s="98" t="n">
        <v>0.000568676731773188</v>
      </c>
      <c r="EV69" s="98" t="n">
        <v>0.000558303918096081</v>
      </c>
      <c r="EW69" s="98" t="n">
        <v>0.000548120246999795</v>
      </c>
      <c r="EX69" s="98" t="n">
        <v>0.000538122272081942</v>
      </c>
      <c r="EY69" s="98" t="n">
        <v>0.000528306609621887</v>
      </c>
      <c r="EZ69" s="98" t="n">
        <v>0.000518669937446981</v>
      </c>
      <c r="FA69" s="98" t="n">
        <v>0.000509208993818899</v>
      </c>
      <c r="FB69" s="98" t="n">
        <v>0.000499920576339186</v>
      </c>
      <c r="FC69" s="98" t="n">
        <v>0.00049080154087533</v>
      </c>
      <c r="FD69" s="98" t="n">
        <v>0.000481848800504947</v>
      </c>
      <c r="FE69" s="98" t="n">
        <v>0.000473059324479386</v>
      </c>
      <c r="FF69" s="98" t="n">
        <v>0.000464430137205874</v>
      </c>
      <c r="FG69" s="98" t="n">
        <v>0.000455958317247429</v>
      </c>
      <c r="FH69" s="98" t="n">
        <v>0.000447640996341314</v>
      </c>
      <c r="FI69" s="98" t="n">
        <v>0.000439475358434693</v>
      </c>
      <c r="FJ69" s="98" t="n">
        <v>0.00043145863873717</v>
      </c>
      <c r="FK69" s="98" t="n">
        <v>0.000423588122791418</v>
      </c>
      <c r="FL69" s="98" t="n">
        <v>0.000415861145559471</v>
      </c>
      <c r="FM69" s="98" t="n">
        <v>0.000408275090525767</v>
      </c>
      <c r="FN69" s="98" t="n">
        <v>0.000400827388816638</v>
      </c>
      <c r="FO69" s="98" t="n">
        <v>0.000393515518335108</v>
      </c>
      <c r="FP69" s="98" t="n">
        <v>0.000386337002911796</v>
      </c>
      <c r="FQ69" s="98" t="n">
        <v>0.000379289411470474</v>
      </c>
    </row>
    <row r="70" customFormat="false" ht="15" hidden="false" customHeight="true" outlineLevel="0" collapsed="false">
      <c r="A70" s="97" t="n">
        <v>68</v>
      </c>
      <c r="B70" s="98" t="n">
        <v>0.0105838964408518</v>
      </c>
      <c r="C70" s="98" t="n">
        <v>0.0104716997269473</v>
      </c>
      <c r="D70" s="98" t="n">
        <v>0.00970016172531951</v>
      </c>
      <c r="E70" s="98" t="n">
        <v>0.00925754490791286</v>
      </c>
      <c r="F70" s="98" t="n">
        <v>0.00896747342410786</v>
      </c>
      <c r="G70" s="98" t="n">
        <v>0.00875089101289961</v>
      </c>
      <c r="H70" s="98" t="n">
        <v>0.00857073966888067</v>
      </c>
      <c r="I70" s="98" t="n">
        <v>0.00840924810308963</v>
      </c>
      <c r="J70" s="98" t="n">
        <v>0.00825780073165605</v>
      </c>
      <c r="K70" s="98" t="n">
        <v>0.00811220259788104</v>
      </c>
      <c r="L70" s="98" t="n">
        <v>0.00797041064565862</v>
      </c>
      <c r="M70" s="98" t="n">
        <v>0.0078314327823974</v>
      </c>
      <c r="N70" s="98" t="n">
        <v>0.0076947902590947</v>
      </c>
      <c r="O70" s="98" t="n">
        <v>0.00756025437726449</v>
      </c>
      <c r="P70" s="98" t="n">
        <v>0.00742771742264059</v>
      </c>
      <c r="Q70" s="98" t="n">
        <v>0.00729712942446559</v>
      </c>
      <c r="R70" s="98" t="n">
        <v>0.00716846722726394</v>
      </c>
      <c r="S70" s="98" t="n">
        <v>0.00704171942747889</v>
      </c>
      <c r="T70" s="98" t="n">
        <v>0.00691687909655003</v>
      </c>
      <c r="U70" s="98" t="n">
        <v>0.00679394032150216</v>
      </c>
      <c r="V70" s="98" t="n">
        <v>0.00667289661312776</v>
      </c>
      <c r="W70" s="98" t="n">
        <v>0.00655374022402144</v>
      </c>
      <c r="X70" s="98" t="n">
        <v>0.00643646190631209</v>
      </c>
      <c r="Y70" s="98" t="n">
        <v>0.00632105087854207</v>
      </c>
      <c r="Z70" s="98" t="n">
        <v>0.00620749488886874</v>
      </c>
      <c r="AA70" s="98" t="n">
        <v>0.00609578031958302</v>
      </c>
      <c r="AB70" s="98" t="n">
        <v>0.00598589230633495</v>
      </c>
      <c r="AC70" s="98" t="n">
        <v>0.00587781485937222</v>
      </c>
      <c r="AD70" s="98" t="n">
        <v>0.00577153098091998</v>
      </c>
      <c r="AE70" s="98" t="n">
        <v>0.00566702277615683</v>
      </c>
      <c r="AF70" s="98" t="n">
        <v>0.00556427155685069</v>
      </c>
      <c r="AG70" s="98" t="n">
        <v>0.00546325793749658</v>
      </c>
      <c r="AH70" s="98" t="n">
        <v>0.00536396192415212</v>
      </c>
      <c r="AI70" s="98" t="n">
        <v>0.00526636299632977</v>
      </c>
      <c r="AJ70" s="98" t="n">
        <v>0.00517044018236201</v>
      </c>
      <c r="AK70" s="98" t="n">
        <v>0.00507617212867328</v>
      </c>
      <c r="AL70" s="98" t="n">
        <v>0.00498353716337829</v>
      </c>
      <c r="AM70" s="98" t="n">
        <v>0.0048925133546146</v>
      </c>
      <c r="AN70" s="98" t="n">
        <v>0.0048030785639881</v>
      </c>
      <c r="AO70" s="98" t="n">
        <v>0.0047152104954914</v>
      </c>
      <c r="AP70" s="98" t="n">
        <v>0.0046288867402281</v>
      </c>
      <c r="AQ70" s="98" t="n">
        <v>0.00454408481725621</v>
      </c>
      <c r="AR70" s="98" t="n">
        <v>0.00446078221083968</v>
      </c>
      <c r="AS70" s="98" t="n">
        <v>0.00437895640437869</v>
      </c>
      <c r="AT70" s="98" t="n">
        <v>0.00429858491126944</v>
      </c>
      <c r="AU70" s="98" t="n">
        <v>0.00421964530292773</v>
      </c>
      <c r="AV70" s="98" t="n">
        <v>0.00414211523419017</v>
      </c>
      <c r="AW70" s="98" t="n">
        <v>0.00406597246629814</v>
      </c>
      <c r="AX70" s="98" t="n">
        <v>0.00399119488764665</v>
      </c>
      <c r="AY70" s="98" t="n">
        <v>0.00391776053247472</v>
      </c>
      <c r="AZ70" s="98" t="n">
        <v>0.0038456475976556</v>
      </c>
      <c r="BA70" s="98" t="n">
        <v>0.00377483445773663</v>
      </c>
      <c r="BB70" s="98" t="n">
        <v>0.00370529967836619</v>
      </c>
      <c r="BC70" s="98" t="n">
        <v>0.00363702202823568</v>
      </c>
      <c r="BD70" s="98" t="n">
        <v>0.0035699804896544</v>
      </c>
      <c r="BE70" s="98" t="n">
        <v>0.00350415426786821</v>
      </c>
      <c r="BF70" s="98" t="n">
        <v>0.00343952279922122</v>
      </c>
      <c r="BG70" s="98" t="n">
        <v>0.003376065758257</v>
      </c>
      <c r="BH70" s="98" t="n">
        <v>0.00331376306384368</v>
      </c>
      <c r="BI70" s="98" t="n">
        <v>0.00325259488440521</v>
      </c>
      <c r="BJ70" s="98" t="n">
        <v>0.00319254164233207</v>
      </c>
      <c r="BK70" s="98" t="n">
        <v>0.00313358401764063</v>
      </c>
      <c r="BL70" s="98" t="n">
        <v>0.00307570295094417</v>
      </c>
      <c r="BM70" s="98" t="n">
        <v>0.00301887964579484</v>
      </c>
      <c r="BN70" s="98" t="n">
        <v>0.00296309557045071</v>
      </c>
      <c r="BO70" s="98" t="n">
        <v>0.00290833245911737</v>
      </c>
      <c r="BP70" s="98" t="n">
        <v>0.00285457231271091</v>
      </c>
      <c r="BQ70" s="98" t="n">
        <v>0.00280179739918551</v>
      </c>
      <c r="BR70" s="98" t="n">
        <v>0.00274999025346356</v>
      </c>
      <c r="BS70" s="98" t="n">
        <v>0.00269913367700592</v>
      </c>
      <c r="BT70" s="98" t="n">
        <v>0.00264921073705593</v>
      </c>
      <c r="BU70" s="98" t="n">
        <v>0.00260020476558664</v>
      </c>
      <c r="BV70" s="98" t="n">
        <v>0.00255209935798206</v>
      </c>
      <c r="BW70" s="98" t="n">
        <v>0.00250487837147617</v>
      </c>
      <c r="BX70" s="98" t="n">
        <v>0.00245852592337625</v>
      </c>
      <c r="BY70" s="98" t="n">
        <v>0.00241302638909136</v>
      </c>
      <c r="BZ70" s="98" t="n">
        <v>0.00236836439998633</v>
      </c>
      <c r="CA70" s="98" t="n">
        <v>0.0023245248410817</v>
      </c>
      <c r="CB70" s="98" t="n">
        <v>0.00228149284861512</v>
      </c>
      <c r="CC70" s="98" t="n">
        <v>0.00223925380748158</v>
      </c>
      <c r="CD70" s="98" t="n">
        <v>0.00219779334856607</v>
      </c>
      <c r="CE70" s="98" t="n">
        <v>0.00215709734598313</v>
      </c>
      <c r="CF70" s="98" t="n">
        <v>0.00211715191423523</v>
      </c>
      <c r="CG70" s="98" t="n">
        <v>0.00207794340530021</v>
      </c>
      <c r="CH70" s="98" t="n">
        <v>0.00203945840566089</v>
      </c>
      <c r="CI70" s="98" t="n">
        <v>0.00200168373328358</v>
      </c>
      <c r="CJ70" s="98" t="n">
        <v>0.00196460643455576</v>
      </c>
      <c r="CK70" s="98" t="n">
        <v>0.00192821378119024</v>
      </c>
      <c r="CL70" s="98" t="n">
        <v>0.00189249326710406</v>
      </c>
      <c r="CM70" s="98" t="n">
        <v>0.00185743260527715</v>
      </c>
      <c r="CN70" s="98" t="n">
        <v>0.00182301972459875</v>
      </c>
      <c r="CO70" s="98" t="n">
        <v>0.00178924276670545</v>
      </c>
      <c r="CP70" s="98" t="n">
        <v>0.00175609008281674</v>
      </c>
      <c r="CQ70" s="98" t="n">
        <v>0.00172355023057313</v>
      </c>
      <c r="CR70" s="98" t="n">
        <v>0.00169161197087941</v>
      </c>
      <c r="CS70" s="98" t="n">
        <v>0.0016602642647584</v>
      </c>
      <c r="CT70" s="98" t="n">
        <v>0.00162949627021802</v>
      </c>
      <c r="CU70" s="98" t="n">
        <v>0.00159929733913455</v>
      </c>
      <c r="CV70" s="98" t="n">
        <v>0.0015696570141549</v>
      </c>
      <c r="CW70" s="98" t="n">
        <v>0.00154056502562083</v>
      </c>
      <c r="CX70" s="98" t="n">
        <v>0.00151201128851697</v>
      </c>
      <c r="CY70" s="98" t="n">
        <v>0.00148398589944432</v>
      </c>
      <c r="CZ70" s="98" t="n">
        <v>0.00145647913362212</v>
      </c>
      <c r="DA70" s="98" t="n">
        <v>0.00142948144191823</v>
      </c>
      <c r="DB70" s="98" t="n">
        <v>0.00140298344791057</v>
      </c>
      <c r="DC70" s="98" t="n">
        <v>0.0013769759449801</v>
      </c>
      <c r="DD70" s="98" t="n">
        <v>0.00135144989343727</v>
      </c>
      <c r="DE70" s="98" t="n">
        <v>0.0013263964176814</v>
      </c>
      <c r="DF70" s="98" t="n">
        <v>0.00130180680339531</v>
      </c>
      <c r="DG70" s="98" t="n">
        <v>0.0012776724947754</v>
      </c>
      <c r="DH70" s="98" t="n">
        <v>0.00125398509179708</v>
      </c>
      <c r="DI70" s="98" t="n">
        <v>0.00123073634751658</v>
      </c>
      <c r="DJ70" s="98" t="n">
        <v>0.00120791816540999</v>
      </c>
      <c r="DK70" s="98" t="n">
        <v>0.00118552259674876</v>
      </c>
      <c r="DL70" s="98" t="n">
        <v>0.00116354183801248</v>
      </c>
      <c r="DM70" s="98" t="n">
        <v>0.00114196822833901</v>
      </c>
      <c r="DN70" s="98" t="n">
        <v>0.00112079424701206</v>
      </c>
      <c r="DO70" s="98" t="n">
        <v>0.00110001251098657</v>
      </c>
      <c r="DP70" s="98" t="n">
        <v>0.00107961577245053</v>
      </c>
      <c r="DQ70" s="98" t="n">
        <v>0.00105959691642499</v>
      </c>
      <c r="DR70" s="98" t="n">
        <v>0.00103994895840065</v>
      </c>
      <c r="DS70" s="98" t="n">
        <v>0.00102066504201237</v>
      </c>
      <c r="DT70" s="98" t="n">
        <v>0.00100173843674889</v>
      </c>
      <c r="DU70" s="98" t="n">
        <v>0.000983162535701077</v>
      </c>
      <c r="DV70" s="98" t="n">
        <v>0.000964930853344703</v>
      </c>
      <c r="DW70" s="98" t="n">
        <v>0.000947037023360742</v>
      </c>
      <c r="DX70" s="98" t="n">
        <v>0.000929474796490193</v>
      </c>
      <c r="DY70" s="98" t="n">
        <v>0.000912238038424884</v>
      </c>
      <c r="DZ70" s="98" t="n">
        <v>0.000895320727733462</v>
      </c>
      <c r="EA70" s="98" t="n">
        <v>0.000878716953821912</v>
      </c>
      <c r="EB70" s="98" t="n">
        <v>0.00086242091492772</v>
      </c>
      <c r="EC70" s="98" t="n">
        <v>0.000846426916149223</v>
      </c>
      <c r="ED70" s="98" t="n">
        <v>0.000830729367507277</v>
      </c>
      <c r="EE70" s="98" t="n">
        <v>0.000815322782040773</v>
      </c>
      <c r="EF70" s="98" t="n">
        <v>0.000800201773934472</v>
      </c>
      <c r="EG70" s="98" t="n">
        <v>0.000785361056679146</v>
      </c>
      <c r="EH70" s="98" t="n">
        <v>0.000770795441264016</v>
      </c>
      <c r="EI70" s="98" t="n">
        <v>0.000756499834399294</v>
      </c>
      <c r="EJ70" s="98" t="n">
        <v>0.000742469236771459</v>
      </c>
      <c r="EK70" s="98" t="n">
        <v>0.000728698741327749</v>
      </c>
      <c r="EL70" s="98" t="n">
        <v>0.000715183531591057</v>
      </c>
      <c r="EM70" s="98" t="n">
        <v>0.000701918880004482</v>
      </c>
      <c r="EN70" s="98" t="n">
        <v>0.000688900146305738</v>
      </c>
      <c r="EO70" s="98" t="n">
        <v>0.000676122775928545</v>
      </c>
      <c r="EP70" s="98" t="n">
        <v>0.000663582298434884</v>
      </c>
      <c r="EQ70" s="98" t="n">
        <v>0.000651274325972673</v>
      </c>
      <c r="ER70" s="98" t="n">
        <v>0.00063919455176209</v>
      </c>
      <c r="ES70" s="98" t="n">
        <v>0.000627338748609541</v>
      </c>
      <c r="ET70" s="98" t="n">
        <v>0.00061570276744638</v>
      </c>
      <c r="EU70" s="98" t="n">
        <v>0.000604282535895617</v>
      </c>
      <c r="EV70" s="98" t="n">
        <v>0.00059307405686293</v>
      </c>
      <c r="EW70" s="98" t="n">
        <v>0.000582073407154105</v>
      </c>
      <c r="EX70" s="98" t="n">
        <v>0.000571276736116566</v>
      </c>
      <c r="EY70" s="98" t="n">
        <v>0.000560680264305891</v>
      </c>
      <c r="EZ70" s="98" t="n">
        <v>0.000550280282175852</v>
      </c>
      <c r="FA70" s="98" t="n">
        <v>0.000540073148792786</v>
      </c>
      <c r="FB70" s="98" t="n">
        <v>0.000530055290572373</v>
      </c>
      <c r="FC70" s="98" t="n">
        <v>0.000520223200040415</v>
      </c>
      <c r="FD70" s="98" t="n">
        <v>0.000510573434615025</v>
      </c>
      <c r="FE70" s="98" t="n">
        <v>0.000501102615411586</v>
      </c>
      <c r="FF70" s="98" t="n">
        <v>0.000491807426068802</v>
      </c>
      <c r="FG70" s="98" t="n">
        <v>0.000482684611596951</v>
      </c>
      <c r="FH70" s="98" t="n">
        <v>0.000473730977246234</v>
      </c>
      <c r="FI70" s="98" t="n">
        <v>0.000464943387396222</v>
      </c>
      <c r="FJ70" s="98" t="n">
        <v>0.000456318764465613</v>
      </c>
      <c r="FK70" s="98" t="n">
        <v>0.000447854087841426</v>
      </c>
      <c r="FL70" s="98" t="n">
        <v>0.000439546392828172</v>
      </c>
      <c r="FM70" s="98" t="n">
        <v>0.000431392769616013</v>
      </c>
      <c r="FN70" s="98" t="n">
        <v>0.000423390362267573</v>
      </c>
      <c r="FO70" s="98" t="n">
        <v>0.00041553636772429</v>
      </c>
      <c r="FP70" s="98" t="n">
        <v>0.000407828034829083</v>
      </c>
      <c r="FQ70" s="98" t="n">
        <v>0.000400262663369011</v>
      </c>
    </row>
    <row r="71" customFormat="false" ht="15" hidden="false" customHeight="true" outlineLevel="0" collapsed="false">
      <c r="A71" s="97" t="n">
        <v>69</v>
      </c>
      <c r="B71" s="98" t="n">
        <v>0.0111079722425846</v>
      </c>
      <c r="C71" s="98" t="n">
        <v>0.0109647610619317</v>
      </c>
      <c r="D71" s="98" t="n">
        <v>0.0103705070627117</v>
      </c>
      <c r="E71" s="98" t="n">
        <v>0.00999934074641606</v>
      </c>
      <c r="F71" s="98" t="n">
        <v>0.00973428100011997</v>
      </c>
      <c r="G71" s="98" t="n">
        <v>0.00952123570598229</v>
      </c>
      <c r="H71" s="98" t="n">
        <v>0.00933444890662383</v>
      </c>
      <c r="I71" s="98" t="n">
        <v>0.009161481127958</v>
      </c>
      <c r="J71" s="98" t="n">
        <v>0.00899628889100268</v>
      </c>
      <c r="K71" s="98" t="n">
        <v>0.00883593387430093</v>
      </c>
      <c r="L71" s="98" t="n">
        <v>0.0086789922633812</v>
      </c>
      <c r="M71" s="98" t="n">
        <v>0.00852477958491638</v>
      </c>
      <c r="N71" s="98" t="n">
        <v>0.0083729714899653</v>
      </c>
      <c r="O71" s="98" t="n">
        <v>0.00822341796752424</v>
      </c>
      <c r="P71" s="98" t="n">
        <v>0.00807605233465414</v>
      </c>
      <c r="Q71" s="98" t="n">
        <v>0.00793084672658595</v>
      </c>
      <c r="R71" s="98" t="n">
        <v>0.00778779041009203</v>
      </c>
      <c r="S71" s="98" t="n">
        <v>0.00764687929622343</v>
      </c>
      <c r="T71" s="98" t="n">
        <v>0.00750811094342296</v>
      </c>
      <c r="U71" s="98" t="n">
        <v>0.00737148224692863</v>
      </c>
      <c r="V71" s="98" t="n">
        <v>0.00723698843746712</v>
      </c>
      <c r="W71" s="98" t="n">
        <v>0.00710462271337642</v>
      </c>
      <c r="X71" s="98" t="n">
        <v>0.00697437617475349</v>
      </c>
      <c r="Y71" s="98" t="n">
        <v>0.00684623789742589</v>
      </c>
      <c r="Z71" s="98" t="n">
        <v>0.00672019506763932</v>
      </c>
      <c r="AA71" s="98" t="n">
        <v>0.00659623313914015</v>
      </c>
      <c r="AB71" s="98" t="n">
        <v>0.00647433599433434</v>
      </c>
      <c r="AC71" s="98" t="n">
        <v>0.00635448610100131</v>
      </c>
      <c r="AD71" s="98" t="n">
        <v>0.00623666466082251</v>
      </c>
      <c r="AE71" s="98" t="n">
        <v>0.00612085174830601</v>
      </c>
      <c r="AF71" s="98" t="n">
        <v>0.00600702643980333</v>
      </c>
      <c r="AG71" s="98" t="n">
        <v>0.00589516693283598</v>
      </c>
      <c r="AH71" s="98" t="n">
        <v>0.00578525065618119</v>
      </c>
      <c r="AI71" s="98" t="n">
        <v>0.00567725437126143</v>
      </c>
      <c r="AJ71" s="98" t="n">
        <v>0.005571154265402</v>
      </c>
      <c r="AK71" s="98" t="n">
        <v>0.00546692603751753</v>
      </c>
      <c r="AL71" s="98" t="n">
        <v>0.0053645449767612</v>
      </c>
      <c r="AM71" s="98" t="n">
        <v>0.00526398603464451</v>
      </c>
      <c r="AN71" s="98" t="n">
        <v>0.00516522389110385</v>
      </c>
      <c r="AO71" s="98" t="n">
        <v>0.00506823301495796</v>
      </c>
      <c r="AP71" s="98" t="n">
        <v>0.00497298771917309</v>
      </c>
      <c r="AQ71" s="98" t="n">
        <v>0.00487946221132207</v>
      </c>
      <c r="AR71" s="98" t="n">
        <v>0.00478763063959764</v>
      </c>
      <c r="AS71" s="98" t="n">
        <v>0.00469746713471586</v>
      </c>
      <c r="AT71" s="98" t="n">
        <v>0.00460894584802052</v>
      </c>
      <c r="AU71" s="98" t="n">
        <v>0.00452204098607778</v>
      </c>
      <c r="AV71" s="98" t="n">
        <v>0.00443672684203067</v>
      </c>
      <c r="AW71" s="98" t="n">
        <v>0.00435297782396205</v>
      </c>
      <c r="AX71" s="98" t="n">
        <v>0.00427076848049734</v>
      </c>
      <c r="AY71" s="98" t="n">
        <v>0.00419007352386347</v>
      </c>
      <c r="AZ71" s="98" t="n">
        <v>0.00411086785060078</v>
      </c>
      <c r="BA71" s="98" t="n">
        <v>0.00403312656011357</v>
      </c>
      <c r="BB71" s="98" t="n">
        <v>0.0039568249712314</v>
      </c>
      <c r="BC71" s="98" t="n">
        <v>0.00388193863693653</v>
      </c>
      <c r="BD71" s="98" t="n">
        <v>0.00380844335740771</v>
      </c>
      <c r="BE71" s="98" t="n">
        <v>0.00373631519151352</v>
      </c>
      <c r="BF71" s="98" t="n">
        <v>0.00366553046688156</v>
      </c>
      <c r="BG71" s="98" t="n">
        <v>0.00359606578866123</v>
      </c>
      <c r="BH71" s="98" t="n">
        <v>0.00352789804708564</v>
      </c>
      <c r="BI71" s="98" t="n">
        <v>0.00346100442393282</v>
      </c>
      <c r="BJ71" s="98" t="n">
        <v>0.00339536239797877</v>
      </c>
      <c r="BK71" s="98" t="n">
        <v>0.00333094974952752</v>
      </c>
      <c r="BL71" s="98" t="n">
        <v>0.00326774456409451</v>
      </c>
      <c r="BM71" s="98" t="n">
        <v>0.0032057252353197</v>
      </c>
      <c r="BN71" s="98" t="n">
        <v>0.00314487046717293</v>
      </c>
      <c r="BO71" s="98" t="n">
        <v>0.00308515927551767</v>
      </c>
      <c r="BP71" s="98" t="n">
        <v>0.00302657098908732</v>
      </c>
      <c r="BQ71" s="98" t="n">
        <v>0.00296908524992745</v>
      </c>
      <c r="BR71" s="98" t="n">
        <v>0.00291268201335415</v>
      </c>
      <c r="BS71" s="98" t="n">
        <v>0.00285734154747008</v>
      </c>
      <c r="BT71" s="98" t="n">
        <v>0.00280304443228396</v>
      </c>
      <c r="BU71" s="98" t="n">
        <v>0.00274977155846656</v>
      </c>
      <c r="BV71" s="98" t="n">
        <v>0.00269750412578307</v>
      </c>
      <c r="BW71" s="98" t="n">
        <v>0.00264622364123079</v>
      </c>
      <c r="BX71" s="98" t="n">
        <v>0.00259591191691289</v>
      </c>
      <c r="BY71" s="98" t="n">
        <v>0.00254655106767709</v>
      </c>
      <c r="BZ71" s="98" t="n">
        <v>0.00249812350854173</v>
      </c>
      <c r="CA71" s="98" t="n">
        <v>0.00245061195193486</v>
      </c>
      <c r="CB71" s="98" t="n">
        <v>0.0024039994047661</v>
      </c>
      <c r="CC71" s="98" t="n">
        <v>0.00235826916535176</v>
      </c>
      <c r="CD71" s="98" t="n">
        <v>0.00231340482021036</v>
      </c>
      <c r="CE71" s="98" t="n">
        <v>0.00226939024074624</v>
      </c>
      <c r="CF71" s="98" t="n">
        <v>0.00222620957983477</v>
      </c>
      <c r="CG71" s="98" t="n">
        <v>0.00218384726832432</v>
      </c>
      <c r="CH71" s="98" t="n">
        <v>0.00214228801146732</v>
      </c>
      <c r="CI71" s="98" t="n">
        <v>0.0021015167852918</v>
      </c>
      <c r="CJ71" s="98" t="n">
        <v>0.0020615188329246</v>
      </c>
      <c r="CK71" s="98" t="n">
        <v>0.00202227966087454</v>
      </c>
      <c r="CL71" s="98" t="n">
        <v>0.00198378503528707</v>
      </c>
      <c r="CM71" s="98" t="n">
        <v>0.00194602097817564</v>
      </c>
      <c r="CN71" s="98" t="n">
        <v>0.00190897376363852</v>
      </c>
      <c r="CO71" s="98" t="n">
        <v>0.00187262991406878</v>
      </c>
      <c r="CP71" s="98" t="n">
        <v>0.00183697619636081</v>
      </c>
      <c r="CQ71" s="98" t="n">
        <v>0.00180199961812222</v>
      </c>
      <c r="CR71" s="98" t="n">
        <v>0.00176768742389299</v>
      </c>
      <c r="CS71" s="98" t="n">
        <v>0.00173402709137926</v>
      </c>
      <c r="CT71" s="98" t="n">
        <v>0.00170100632770331</v>
      </c>
      <c r="CU71" s="98" t="n">
        <v>0.00166861306567556</v>
      </c>
      <c r="CV71" s="98" t="n">
        <v>0.00163683546009041</v>
      </c>
      <c r="CW71" s="98" t="n">
        <v>0.00160566188404998</v>
      </c>
      <c r="CX71" s="98" t="n">
        <v>0.00157508092531755</v>
      </c>
      <c r="CY71" s="98" t="n">
        <v>0.00154508138270337</v>
      </c>
      <c r="CZ71" s="98" t="n">
        <v>0.00151565226248573</v>
      </c>
      <c r="DA71" s="98" t="n">
        <v>0.0014867827748678</v>
      </c>
      <c r="DB71" s="98" t="n">
        <v>0.00145846233047264</v>
      </c>
      <c r="DC71" s="98" t="n">
        <v>0.00143068053687834</v>
      </c>
      <c r="DD71" s="98" t="n">
        <v>0.00140342719519304</v>
      </c>
      <c r="DE71" s="98" t="n">
        <v>0.00137669229667259</v>
      </c>
      <c r="DF71" s="98" t="n">
        <v>0.00135046601938049</v>
      </c>
      <c r="DG71" s="98" t="n">
        <v>0.00132473872489203</v>
      </c>
      <c r="DH71" s="98" t="n">
        <v>0.0012995009550415</v>
      </c>
      <c r="DI71" s="98" t="n">
        <v>0.00127474342871525</v>
      </c>
      <c r="DJ71" s="98" t="n">
        <v>0.00125045703868942</v>
      </c>
      <c r="DK71" s="98" t="n">
        <v>0.00122663284851277</v>
      </c>
      <c r="DL71" s="98" t="n">
        <v>0.00120326208943578</v>
      </c>
      <c r="DM71" s="98" t="n">
        <v>0.00118033615738511</v>
      </c>
      <c r="DN71" s="98" t="n">
        <v>0.00115784660998375</v>
      </c>
      <c r="DO71" s="98" t="n">
        <v>0.00113578516361745</v>
      </c>
      <c r="DP71" s="98" t="n">
        <v>0.00111414369054652</v>
      </c>
      <c r="DQ71" s="98" t="n">
        <v>0.00109291421606306</v>
      </c>
      <c r="DR71" s="98" t="n">
        <v>0.00107208891569455</v>
      </c>
      <c r="DS71" s="98" t="n">
        <v>0.00105166011245073</v>
      </c>
      <c r="DT71" s="98" t="n">
        <v>0.00103162027411752</v>
      </c>
      <c r="DU71" s="98" t="n">
        <v>0.00101196201059417</v>
      </c>
      <c r="DV71" s="98" t="n">
        <v>0.000992678071274677</v>
      </c>
      <c r="DW71" s="98" t="n">
        <v>0.000973761342473511</v>
      </c>
      <c r="DX71" s="98" t="n">
        <v>0.000955204844894753</v>
      </c>
      <c r="DY71" s="98" t="n">
        <v>0.000937001731143861</v>
      </c>
      <c r="DZ71" s="98" t="n">
        <v>0.000919145283282186</v>
      </c>
      <c r="EA71" s="98" t="n">
        <v>0.000901628910423558</v>
      </c>
      <c r="EB71" s="98" t="n">
        <v>0.00088444614637273</v>
      </c>
      <c r="EC71" s="98" t="n">
        <v>0.000867590647304239</v>
      </c>
      <c r="ED71" s="98" t="n">
        <v>0.000851056189482891</v>
      </c>
      <c r="EE71" s="98" t="n">
        <v>0.00083483666702322</v>
      </c>
      <c r="EF71" s="98" t="n">
        <v>0.000818926089689143</v>
      </c>
      <c r="EG71" s="98" t="n">
        <v>0.000803318580732793</v>
      </c>
      <c r="EH71" s="98" t="n">
        <v>0.000788008374770888</v>
      </c>
      <c r="EI71" s="98" t="n">
        <v>0.000772989815700176</v>
      </c>
      <c r="EJ71" s="98" t="n">
        <v>0.000758257354649405</v>
      </c>
      <c r="EK71" s="98" t="n">
        <v>0.000743805547968601</v>
      </c>
      <c r="EL71" s="98" t="n">
        <v>0.0007296290552542</v>
      </c>
      <c r="EM71" s="98" t="n">
        <v>0.000715722637410488</v>
      </c>
      <c r="EN71" s="98" t="n">
        <v>0.000702081154745127</v>
      </c>
      <c r="EO71" s="98" t="n">
        <v>0.00068869956510087</v>
      </c>
      <c r="EP71" s="98" t="n">
        <v>0.000675572922019918</v>
      </c>
      <c r="EQ71" s="98" t="n">
        <v>0.000662696372942473</v>
      </c>
      <c r="ER71" s="98" t="n">
        <v>0.000650065157438151</v>
      </c>
      <c r="ES71" s="98" t="n">
        <v>0.000637674605469818</v>
      </c>
      <c r="ET71" s="98" t="n">
        <v>0.000625520135689617</v>
      </c>
      <c r="EU71" s="98" t="n">
        <v>0.000613597253765641</v>
      </c>
      <c r="EV71" s="98" t="n">
        <v>0.000601901550739914</v>
      </c>
      <c r="EW71" s="98" t="n">
        <v>0.000590428701417234</v>
      </c>
      <c r="EX71" s="98" t="n">
        <v>0.000579174462782883</v>
      </c>
      <c r="EY71" s="98" t="n">
        <v>0.000568134672449983</v>
      </c>
      <c r="EZ71" s="98" t="n">
        <v>0.000557305247135709</v>
      </c>
      <c r="FA71" s="98" t="n">
        <v>0.000546682181166158</v>
      </c>
      <c r="FB71" s="98" t="n">
        <v>0.000536261545008077</v>
      </c>
      <c r="FC71" s="98" t="n">
        <v>0.000526039483829233</v>
      </c>
      <c r="FD71" s="98" t="n">
        <v>0.000516012216084105</v>
      </c>
      <c r="FE71" s="98" t="n">
        <v>0.000506176032127215</v>
      </c>
      <c r="FF71" s="98" t="n">
        <v>0.000496527292851656</v>
      </c>
      <c r="FG71" s="98" t="n">
        <v>0.000487062428353502</v>
      </c>
      <c r="FH71" s="98" t="n">
        <v>0.000477777936620627</v>
      </c>
      <c r="FI71" s="98" t="n">
        <v>0.000468670382246628</v>
      </c>
      <c r="FJ71" s="98" t="n">
        <v>0.000459736395168719</v>
      </c>
      <c r="FK71" s="98" t="n">
        <v>0.000450972669428729</v>
      </c>
      <c r="FL71" s="98" t="n">
        <v>0.000442375961958397</v>
      </c>
      <c r="FM71" s="98" t="n">
        <v>0.000433943091386446</v>
      </c>
      <c r="FN71" s="98" t="n">
        <v>0.000425670936868516</v>
      </c>
      <c r="FO71" s="98" t="n">
        <v>0.000417556436939526</v>
      </c>
      <c r="FP71" s="98" t="n">
        <v>0.000409596588386352</v>
      </c>
      <c r="FQ71" s="98" t="n">
        <v>0.000401788445143381</v>
      </c>
    </row>
    <row r="72" customFormat="false" ht="15" hidden="false" customHeight="true" outlineLevel="0" collapsed="false">
      <c r="A72" s="97" t="n">
        <v>70</v>
      </c>
      <c r="B72" s="98" t="n">
        <v>0.0125608692920097</v>
      </c>
      <c r="C72" s="98" t="n">
        <v>0.0124124139922303</v>
      </c>
      <c r="D72" s="98" t="n">
        <v>0.0115544724082206</v>
      </c>
      <c r="E72" s="98" t="n">
        <v>0.0110503292298826</v>
      </c>
      <c r="F72" s="98" t="n">
        <v>0.0107113307971106</v>
      </c>
      <c r="G72" s="98" t="n">
        <v>0.0104522586805619</v>
      </c>
      <c r="H72" s="98" t="n">
        <v>0.0102330214249905</v>
      </c>
      <c r="I72" s="98" t="n">
        <v>0.0100343677051854</v>
      </c>
      <c r="J72" s="98" t="n">
        <v>0.00984696466367829</v>
      </c>
      <c r="K72" s="98" t="n">
        <v>0.00966627246193208</v>
      </c>
      <c r="L72" s="98" t="n">
        <v>0.00949008412833052</v>
      </c>
      <c r="M72" s="98" t="n">
        <v>0.00931733108457777</v>
      </c>
      <c r="N72" s="98" t="n">
        <v>0.00914749993250308</v>
      </c>
      <c r="O72" s="98" t="n">
        <v>0.00898034699150641</v>
      </c>
      <c r="P72" s="98" t="n">
        <v>0.00881575848944893</v>
      </c>
      <c r="Q72" s="98" t="n">
        <v>0.00865368214649553</v>
      </c>
      <c r="R72" s="98" t="n">
        <v>0.00849409378041377</v>
      </c>
      <c r="S72" s="98" t="n">
        <v>0.00833698109240222</v>
      </c>
      <c r="T72" s="98" t="n">
        <v>0.00818233587633654</v>
      </c>
      <c r="U72" s="98" t="n">
        <v>0.00803015035216559</v>
      </c>
      <c r="V72" s="98" t="n">
        <v>0.0078804155129184</v>
      </c>
      <c r="W72" s="98" t="n">
        <v>0.0077331204496075</v>
      </c>
      <c r="X72" s="98" t="n">
        <v>0.00758825214612902</v>
      </c>
      <c r="Y72" s="98" t="n">
        <v>0.00744579549543689</v>
      </c>
      <c r="Z72" s="98" t="n">
        <v>0.00730573341549945</v>
      </c>
      <c r="AA72" s="98" t="n">
        <v>0.00716804700599494</v>
      </c>
      <c r="AB72" s="98" t="n">
        <v>0.00703271571731812</v>
      </c>
      <c r="AC72" s="98" t="n">
        <v>0.00689971751847751</v>
      </c>
      <c r="AD72" s="98" t="n">
        <v>0.00676902905779342</v>
      </c>
      <c r="AE72" s="98" t="n">
        <v>0.0066406258138737</v>
      </c>
      <c r="AF72" s="98" t="n">
        <v>0.00651448223606899</v>
      </c>
      <c r="AG72" s="98" t="n">
        <v>0.00639057187442416</v>
      </c>
      <c r="AH72" s="98" t="n">
        <v>0.00626886749952027</v>
      </c>
      <c r="AI72" s="98" t="n">
        <v>0.00614934121275568</v>
      </c>
      <c r="AJ72" s="98" t="n">
        <v>0.00603196454767296</v>
      </c>
      <c r="AK72" s="98" t="n">
        <v>0.00591670856294091</v>
      </c>
      <c r="AL72" s="98" t="n">
        <v>0.0058035439275812</v>
      </c>
      <c r="AM72" s="98" t="n">
        <v>0.00569244099900057</v>
      </c>
      <c r="AN72" s="98" t="n">
        <v>0.00558336989435682</v>
      </c>
      <c r="AO72" s="98" t="n">
        <v>0.00547630055575266</v>
      </c>
      <c r="AP72" s="98" t="n">
        <v>0.00537120280971748</v>
      </c>
      <c r="AQ72" s="98" t="n">
        <v>0.00526804642140821</v>
      </c>
      <c r="AR72" s="98" t="n">
        <v>0.00516680114392776</v>
      </c>
      <c r="AS72" s="98" t="n">
        <v>0.00506743676313248</v>
      </c>
      <c r="AT72" s="98" t="n">
        <v>0.00496992313827471</v>
      </c>
      <c r="AU72" s="98" t="n">
        <v>0.00487423023879996</v>
      </c>
      <c r="AV72" s="98" t="n">
        <v>0.00478032817759633</v>
      </c>
      <c r="AW72" s="98" t="n">
        <v>0.0046881872409732</v>
      </c>
      <c r="AX72" s="98" t="n">
        <v>0.0045977779156231</v>
      </c>
      <c r="AY72" s="98" t="n">
        <v>0.00450907091280528</v>
      </c>
      <c r="AZ72" s="98" t="n">
        <v>0.0044220371899717</v>
      </c>
      <c r="BA72" s="98" t="n">
        <v>0.00433664797003597</v>
      </c>
      <c r="BB72" s="98" t="n">
        <v>0.0042528747584778</v>
      </c>
      <c r="BC72" s="98" t="n">
        <v>0.00417068935845388</v>
      </c>
      <c r="BD72" s="98" t="n">
        <v>0.00409006388408006</v>
      </c>
      <c r="BE72" s="98" t="n">
        <v>0.00401097077203072</v>
      </c>
      <c r="BF72" s="98" t="n">
        <v>0.00393338279159794</v>
      </c>
      <c r="BG72" s="98" t="n">
        <v>0.00385727305333394</v>
      </c>
      <c r="BH72" s="98" t="n">
        <v>0.00378261501639798</v>
      </c>
      <c r="BI72" s="98" t="n">
        <v>0.00370938249471642</v>
      </c>
      <c r="BJ72" s="98" t="n">
        <v>0.00363754966205543</v>
      </c>
      <c r="BK72" s="98" t="n">
        <v>0.00356709105610165</v>
      </c>
      <c r="BL72" s="98" t="n">
        <v>0.00349798158163495</v>
      </c>
      <c r="BM72" s="98" t="n">
        <v>0.00343019651287491</v>
      </c>
      <c r="BN72" s="98" t="n">
        <v>0.0033637114950712</v>
      </c>
      <c r="BO72" s="98" t="n">
        <v>0.00329850254540975</v>
      </c>
      <c r="BP72" s="98" t="n">
        <v>0.00323454605329288</v>
      </c>
      <c r="BQ72" s="98" t="n">
        <v>0.0031718187800539</v>
      </c>
      <c r="BR72" s="98" t="n">
        <v>0.00311029785815808</v>
      </c>
      <c r="BS72" s="98" t="n">
        <v>0.00304996078993847</v>
      </c>
      <c r="BT72" s="98" t="n">
        <v>0.00299078544591269</v>
      </c>
      <c r="BU72" s="98" t="n">
        <v>0.0029327500627212</v>
      </c>
      <c r="BV72" s="98" t="n">
        <v>0.00287583324072582</v>
      </c>
      <c r="BW72" s="98" t="n">
        <v>0.00282001394130282</v>
      </c>
      <c r="BX72" s="98" t="n">
        <v>0.00276527148386396</v>
      </c>
      <c r="BY72" s="98" t="n">
        <v>0.00271158554263473</v>
      </c>
      <c r="BZ72" s="98" t="n">
        <v>0.002658936143216</v>
      </c>
      <c r="CA72" s="98" t="n">
        <v>0.00260730365895645</v>
      </c>
      <c r="CB72" s="98" t="n">
        <v>0.00255666880715622</v>
      </c>
      <c r="CC72" s="98" t="n">
        <v>0.00250701264512487</v>
      </c>
      <c r="CD72" s="98" t="n">
        <v>0.00245831656611206</v>
      </c>
      <c r="CE72" s="98" t="n">
        <v>0.0024105622951287</v>
      </c>
      <c r="CF72" s="98" t="n">
        <v>0.0023637318846752</v>
      </c>
      <c r="CG72" s="98" t="n">
        <v>0.00231780771039147</v>
      </c>
      <c r="CH72" s="98" t="n">
        <v>0.00227277246664193</v>
      </c>
      <c r="CI72" s="98" t="n">
        <v>0.00222860916204926</v>
      </c>
      <c r="CJ72" s="98" t="n">
        <v>0.00218530111498594</v>
      </c>
      <c r="CK72" s="98" t="n">
        <v>0.00214283194903653</v>
      </c>
      <c r="CL72" s="98" t="n">
        <v>0.00210118558843819</v>
      </c>
      <c r="CM72" s="98" t="n">
        <v>0.00206034625350859</v>
      </c>
      <c r="CN72" s="98" t="n">
        <v>0.00202029845606966</v>
      </c>
      <c r="CO72" s="98" t="n">
        <v>0.00198102699487335</v>
      </c>
      <c r="CP72" s="98" t="n">
        <v>0.00194251695103631</v>
      </c>
      <c r="CQ72" s="98" t="n">
        <v>0.00190475368348864</v>
      </c>
      <c r="CR72" s="98" t="n">
        <v>0.00186772282444359</v>
      </c>
      <c r="CS72" s="98" t="n">
        <v>0.00183141027489076</v>
      </c>
      <c r="CT72" s="98" t="n">
        <v>0.00179580220011832</v>
      </c>
      <c r="CU72" s="98" t="n">
        <v>0.00176088502526861</v>
      </c>
      <c r="CV72" s="98" t="n">
        <v>0.00172664543092849</v>
      </c>
      <c r="CW72" s="98" t="n">
        <v>0.0016930703487601</v>
      </c>
      <c r="CX72" s="98" t="n">
        <v>0.00166014695717198</v>
      </c>
      <c r="CY72" s="98" t="n">
        <v>0.00162786267703596</v>
      </c>
      <c r="CZ72" s="98" t="n">
        <v>0.00159620516744874</v>
      </c>
      <c r="DA72" s="98" t="n">
        <v>0.00156516232154225</v>
      </c>
      <c r="DB72" s="98" t="n">
        <v>0.00153472226234419</v>
      </c>
      <c r="DC72" s="98" t="n">
        <v>0.00150487333868887</v>
      </c>
      <c r="DD72" s="98" t="n">
        <v>0.0014756041211802</v>
      </c>
      <c r="DE72" s="98" t="n">
        <v>0.00144690339820874</v>
      </c>
      <c r="DF72" s="98" t="n">
        <v>0.00141876017202225</v>
      </c>
      <c r="DG72" s="98" t="n">
        <v>0.00139116365485081</v>
      </c>
      <c r="DH72" s="98" t="n">
        <v>0.00136410326508718</v>
      </c>
      <c r="DI72" s="98" t="n">
        <v>0.00133756862352352</v>
      </c>
      <c r="DJ72" s="98" t="n">
        <v>0.00131154954964319</v>
      </c>
      <c r="DK72" s="98" t="n">
        <v>0.00128603605796895</v>
      </c>
      <c r="DL72" s="98" t="n">
        <v>0.00126101835446713</v>
      </c>
      <c r="DM72" s="98" t="n">
        <v>0.00123648683300837</v>
      </c>
      <c r="DN72" s="98" t="n">
        <v>0.00121243207188393</v>
      </c>
      <c r="DO72" s="98" t="n">
        <v>0.00118884483037862</v>
      </c>
      <c r="DP72" s="98" t="n">
        <v>0.00116571604539784</v>
      </c>
      <c r="DQ72" s="98" t="n">
        <v>0.00114303682815198</v>
      </c>
      <c r="DR72" s="98" t="n">
        <v>0.00112079846089463</v>
      </c>
      <c r="DS72" s="98" t="n">
        <v>0.00109899239371514</v>
      </c>
      <c r="DT72" s="98" t="n">
        <v>0.00107761024138675</v>
      </c>
      <c r="DU72" s="98" t="n">
        <v>0.00105664378026693</v>
      </c>
      <c r="DV72" s="98" t="n">
        <v>0.00103608494525176</v>
      </c>
      <c r="DW72" s="98" t="n">
        <v>0.00101592582678323</v>
      </c>
      <c r="DX72" s="98" t="n">
        <v>0.000996158667907809</v>
      </c>
      <c r="DY72" s="98" t="n">
        <v>0.000976775861387225</v>
      </c>
      <c r="DZ72" s="98" t="n">
        <v>0.000957769946860143</v>
      </c>
      <c r="EA72" s="98" t="n">
        <v>0.000939133608053977</v>
      </c>
      <c r="EB72" s="98" t="n">
        <v>0.00092085967004607</v>
      </c>
      <c r="EC72" s="98" t="n">
        <v>0.000902941096574739</v>
      </c>
      <c r="ED72" s="98" t="n">
        <v>0.00088537098739816</v>
      </c>
      <c r="EE72" s="98" t="n">
        <v>0.00086814257570067</v>
      </c>
      <c r="EF72" s="98" t="n">
        <v>0.000851249225547135</v>
      </c>
      <c r="EG72" s="98" t="n">
        <v>0.00083468442938206</v>
      </c>
      <c r="EH72" s="98" t="n">
        <v>0.000818441805576109</v>
      </c>
      <c r="EI72" s="98" t="n">
        <v>0.000802515096016698</v>
      </c>
      <c r="EJ72" s="98" t="n">
        <v>0.000786898163742555</v>
      </c>
      <c r="EK72" s="98" t="n">
        <v>0.000771584990622687</v>
      </c>
      <c r="EL72" s="98" t="n">
        <v>0.000756569675077867</v>
      </c>
      <c r="EM72" s="98" t="n">
        <v>0.000741846429844428</v>
      </c>
      <c r="EN72" s="98" t="n">
        <v>0.000727409579779681</v>
      </c>
      <c r="EO72" s="98" t="n">
        <v>0.000713253559707638</v>
      </c>
      <c r="EP72" s="98" t="n">
        <v>0.000699372912306151</v>
      </c>
      <c r="EQ72" s="98" t="n">
        <v>0.000685762286032343</v>
      </c>
      <c r="ER72" s="98" t="n">
        <v>0.000672416433087797</v>
      </c>
      <c r="ES72" s="98" t="n">
        <v>0.00065933020742126</v>
      </c>
      <c r="ET72" s="98" t="n">
        <v>0.000646498562769549</v>
      </c>
      <c r="EU72" s="98" t="n">
        <v>0.000633916550734748</v>
      </c>
      <c r="EV72" s="98" t="n">
        <v>0.000621579318898169</v>
      </c>
      <c r="EW72" s="98" t="n">
        <v>0.00060948210897005</v>
      </c>
      <c r="EX72" s="98" t="n">
        <v>0.000597620254973341</v>
      </c>
      <c r="EY72" s="98" t="n">
        <v>0.000585989181463131</v>
      </c>
      <c r="EZ72" s="98" t="n">
        <v>0.000574584401778933</v>
      </c>
      <c r="FA72" s="98" t="n">
        <v>0.000563401516330719</v>
      </c>
      <c r="FB72" s="98" t="n">
        <v>0.000552436210917051</v>
      </c>
      <c r="FC72" s="98" t="n">
        <v>0.000541684255075725</v>
      </c>
      <c r="FD72" s="98" t="n">
        <v>0.000531141500465293</v>
      </c>
      <c r="FE72" s="98" t="n">
        <v>0.00052080387927822</v>
      </c>
      <c r="FF72" s="98" t="n">
        <v>0.000510667402683129</v>
      </c>
      <c r="FG72" s="98" t="n">
        <v>0.000500728159298247</v>
      </c>
      <c r="FH72" s="98" t="n">
        <v>0.000490982313692934</v>
      </c>
      <c r="FI72" s="98" t="n">
        <v>0.00048142610491797</v>
      </c>
      <c r="FJ72" s="98" t="n">
        <v>0.000472055845065045</v>
      </c>
      <c r="FK72" s="98" t="n">
        <v>0.000462867917852106</v>
      </c>
      <c r="FL72" s="98" t="n">
        <v>0.000453858777237359</v>
      </c>
      <c r="FM72" s="98" t="n">
        <v>0.000445024946059136</v>
      </c>
      <c r="FN72" s="98" t="n">
        <v>0.000436363014701957</v>
      </c>
      <c r="FO72" s="98" t="n">
        <v>0.000427869639788137</v>
      </c>
      <c r="FP72" s="98" t="n">
        <v>0.000419541542894808</v>
      </c>
      <c r="FQ72" s="98" t="n">
        <v>0.000411375509295153</v>
      </c>
    </row>
    <row r="73" customFormat="false" ht="15" hidden="false" customHeight="true" outlineLevel="0" collapsed="false">
      <c r="A73" s="97" t="n">
        <v>71</v>
      </c>
      <c r="B73" s="98" t="n">
        <v>0.0136629907990842</v>
      </c>
      <c r="C73" s="98" t="n">
        <v>0.0134845521012653</v>
      </c>
      <c r="D73" s="98" t="n">
        <v>0.0126638923994001</v>
      </c>
      <c r="E73" s="98" t="n">
        <v>0.0121628361257956</v>
      </c>
      <c r="F73" s="98" t="n">
        <v>0.0118126814378187</v>
      </c>
      <c r="G73" s="98" t="n">
        <v>0.0115361922468793</v>
      </c>
      <c r="H73" s="98" t="n">
        <v>0.0112967860883736</v>
      </c>
      <c r="I73" s="98" t="n">
        <v>0.0110768405698037</v>
      </c>
      <c r="J73" s="98" t="n">
        <v>0.0108678013927451</v>
      </c>
      <c r="K73" s="98" t="n">
        <v>0.0106655061424685</v>
      </c>
      <c r="L73" s="98" t="n">
        <v>0.0104679316648124</v>
      </c>
      <c r="M73" s="98" t="n">
        <v>0.010274098566434</v>
      </c>
      <c r="N73" s="98" t="n">
        <v>0.0100835360108992</v>
      </c>
      <c r="O73" s="98" t="n">
        <v>0.009896019753865</v>
      </c>
      <c r="P73" s="98" t="n">
        <v>0.0097114438935143</v>
      </c>
      <c r="Q73" s="98" t="n">
        <v>0.00952975816193313</v>
      </c>
      <c r="R73" s="98" t="n">
        <v>0.00935093735967441</v>
      </c>
      <c r="S73" s="98" t="n">
        <v>0.00917496655239947</v>
      </c>
      <c r="T73" s="98" t="n">
        <v>0.00900183399079668</v>
      </c>
      <c r="U73" s="98" t="n">
        <v>0.00883152780837904</v>
      </c>
      <c r="V73" s="98" t="n">
        <v>0.00866403456107445</v>
      </c>
      <c r="W73" s="98" t="n">
        <v>0.00849933865895292</v>
      </c>
      <c r="X73" s="98" t="n">
        <v>0.0083374222246827</v>
      </c>
      <c r="Y73" s="98" t="n">
        <v>0.00817826515100861</v>
      </c>
      <c r="Z73" s="98" t="n">
        <v>0.00802184524618532</v>
      </c>
      <c r="AA73" s="98" t="n">
        <v>0.0078681384135233</v>
      </c>
      <c r="AB73" s="98" t="n">
        <v>0.00771711883924486</v>
      </c>
      <c r="AC73" s="98" t="n">
        <v>0.00756875917657807</v>
      </c>
      <c r="AD73" s="98" t="n">
        <v>0.00742303072071349</v>
      </c>
      <c r="AE73" s="98" t="n">
        <v>0.00727990357250663</v>
      </c>
      <c r="AF73" s="98" t="n">
        <v>0.00713934679036787</v>
      </c>
      <c r="AG73" s="98" t="n">
        <v>0.00700132853052005</v>
      </c>
      <c r="AH73" s="98" t="n">
        <v>0.00686581617613558</v>
      </c>
      <c r="AI73" s="98" t="n">
        <v>0.00673277645599779</v>
      </c>
      <c r="AJ73" s="98" t="n">
        <v>0.00660217555337217</v>
      </c>
      <c r="AK73" s="98" t="n">
        <v>0.00647397920576709</v>
      </c>
      <c r="AL73" s="98" t="n">
        <v>0.00634815279623713</v>
      </c>
      <c r="AM73" s="98" t="n">
        <v>0.00622466143684874</v>
      </c>
      <c r="AN73" s="98" t="n">
        <v>0.00610347004488787</v>
      </c>
      <c r="AO73" s="98" t="n">
        <v>0.00598454341235177</v>
      </c>
      <c r="AP73" s="98" t="n">
        <v>0.00586784626923387</v>
      </c>
      <c r="AQ73" s="98" t="n">
        <v>0.00575334334106914</v>
      </c>
      <c r="AR73" s="98" t="n">
        <v>0.00564099940118024</v>
      </c>
      <c r="AS73" s="98" t="n">
        <v>0.00553077931803081</v>
      </c>
      <c r="AT73" s="98" t="n">
        <v>0.00542264809806292</v>
      </c>
      <c r="AU73" s="98" t="n">
        <v>0.00531657092436988</v>
      </c>
      <c r="AV73" s="98" t="n">
        <v>0.00521251319152971</v>
      </c>
      <c r="AW73" s="98" t="n">
        <v>0.0051104405368998</v>
      </c>
      <c r="AX73" s="98" t="n">
        <v>0.00501031886865355</v>
      </c>
      <c r="AY73" s="98" t="n">
        <v>0.00491211439081707</v>
      </c>
      <c r="AZ73" s="98" t="n">
        <v>0.00481579362554541</v>
      </c>
      <c r="BA73" s="98" t="n">
        <v>0.00472132343286147</v>
      </c>
      <c r="BB73" s="98" t="n">
        <v>0.0046286710280623</v>
      </c>
      <c r="BC73" s="98" t="n">
        <v>0.00453780399698256</v>
      </c>
      <c r="BD73" s="98" t="n">
        <v>0.00444869030929262</v>
      </c>
      <c r="BE73" s="98" t="n">
        <v>0.00436129832999177</v>
      </c>
      <c r="BF73" s="98" t="n">
        <v>0.00427559682924938</v>
      </c>
      <c r="BG73" s="98" t="n">
        <v>0.00419155499073032</v>
      </c>
      <c r="BH73" s="98" t="n">
        <v>0.00410914241853544</v>
      </c>
      <c r="BI73" s="98" t="n">
        <v>0.00402832914287443</v>
      </c>
      <c r="BJ73" s="98" t="n">
        <v>0.00394908562458041</v>
      </c>
      <c r="BK73" s="98" t="n">
        <v>0.00387138275856824</v>
      </c>
      <c r="BL73" s="98" t="n">
        <v>0.00379519187632949</v>
      </c>
      <c r="BM73" s="98" t="n">
        <v>0.00372048474754916</v>
      </c>
      <c r="BN73" s="98" t="n">
        <v>0.00364723358092589</v>
      </c>
      <c r="BO73" s="98" t="n">
        <v>0.00357541102426584</v>
      </c>
      <c r="BP73" s="98" t="n">
        <v>0.00350499016392014</v>
      </c>
      <c r="BQ73" s="98" t="n">
        <v>0.0034359445236275</v>
      </c>
      <c r="BR73" s="98" t="n">
        <v>0.00336824806281744</v>
      </c>
      <c r="BS73" s="98" t="n">
        <v>0.00330187517443037</v>
      </c>
      <c r="BT73" s="98" t="n">
        <v>0.00323680068229937</v>
      </c>
      <c r="BU73" s="98" t="n">
        <v>0.0031729998381409</v>
      </c>
      <c r="BV73" s="98" t="n">
        <v>0.00311044831819418</v>
      </c>
      <c r="BW73" s="98" t="n">
        <v>0.0030491222195479</v>
      </c>
      <c r="BX73" s="98" t="n">
        <v>0.00298899805618769</v>
      </c>
      <c r="BY73" s="98" t="n">
        <v>0.00293005275479796</v>
      </c>
      <c r="BZ73" s="98" t="n">
        <v>0.00287226365034554</v>
      </c>
      <c r="CA73" s="98" t="n">
        <v>0.00281560848147333</v>
      </c>
      <c r="CB73" s="98" t="n">
        <v>0.00276006538572804</v>
      </c>
      <c r="CC73" s="98" t="n">
        <v>0.00270561289464422</v>
      </c>
      <c r="CD73" s="98" t="n">
        <v>0.00265222992870651</v>
      </c>
      <c r="CE73" s="98" t="n">
        <v>0.00259989579220676</v>
      </c>
      <c r="CF73" s="98" t="n">
        <v>0.00254859016801623</v>
      </c>
      <c r="CG73" s="98" t="n">
        <v>0.00249829311228622</v>
      </c>
      <c r="CH73" s="98" t="n">
        <v>0.0024489850490923</v>
      </c>
      <c r="CI73" s="98" t="n">
        <v>0.0024006467650366</v>
      </c>
      <c r="CJ73" s="98" t="n">
        <v>0.0023532594038177</v>
      </c>
      <c r="CK73" s="98" t="n">
        <v>0.00230680446078135</v>
      </c>
      <c r="CL73" s="98" t="n">
        <v>0.00226126377746039</v>
      </c>
      <c r="CM73" s="98" t="n">
        <v>0.00221661953611385</v>
      </c>
      <c r="CN73" s="98" t="n">
        <v>0.00217285425427305</v>
      </c>
      <c r="CO73" s="98" t="n">
        <v>0.00212995077930156</v>
      </c>
      <c r="CP73" s="98" t="n">
        <v>0.00208789228297635</v>
      </c>
      <c r="CQ73" s="98" t="n">
        <v>0.00204666225609684</v>
      </c>
      <c r="CR73" s="98" t="n">
        <v>0.00200624450312525</v>
      </c>
      <c r="CS73" s="98" t="n">
        <v>0.00196662313686458</v>
      </c>
      <c r="CT73" s="98" t="n">
        <v>0.00192778257317905</v>
      </c>
      <c r="CU73" s="98" t="n">
        <v>0.00188970752575945</v>
      </c>
      <c r="CV73" s="98" t="n">
        <v>0.00185238300093737</v>
      </c>
      <c r="CW73" s="98" t="n">
        <v>0.00181579429255208</v>
      </c>
      <c r="CX73" s="98" t="n">
        <v>0.0017799269768719</v>
      </c>
      <c r="CY73" s="98" t="n">
        <v>0.00174476690757264</v>
      </c>
      <c r="CZ73" s="98" t="n">
        <v>0.00171030021077578</v>
      </c>
      <c r="DA73" s="98" t="n">
        <v>0.00167651328014662</v>
      </c>
      <c r="DB73" s="98" t="n">
        <v>0.00164339277205616</v>
      </c>
      <c r="DC73" s="98" t="n">
        <v>0.00161092560080589</v>
      </c>
      <c r="DD73" s="98" t="n">
        <v>0.00157909893391772</v>
      </c>
      <c r="DE73" s="98" t="n">
        <v>0.00154790018749007</v>
      </c>
      <c r="DF73" s="98" t="n">
        <v>0.00151731702161972</v>
      </c>
      <c r="DG73" s="98" t="n">
        <v>0.00148733733589079</v>
      </c>
      <c r="DH73" s="98" t="n">
        <v>0.00145794926493181</v>
      </c>
      <c r="DI73" s="98" t="n">
        <v>0.00142914117403958</v>
      </c>
      <c r="DJ73" s="98" t="n">
        <v>0.00140090165487106</v>
      </c>
      <c r="DK73" s="98" t="n">
        <v>0.00137321952120306</v>
      </c>
      <c r="DL73" s="98" t="n">
        <v>0.00134608380475987</v>
      </c>
      <c r="DM73" s="98" t="n">
        <v>0.0013194837511078</v>
      </c>
      <c r="DN73" s="98" t="n">
        <v>0.00129340881561757</v>
      </c>
      <c r="DO73" s="98" t="n">
        <v>0.00126784865949337</v>
      </c>
      <c r="DP73" s="98" t="n">
        <v>0.00124279314586828</v>
      </c>
      <c r="DQ73" s="98" t="n">
        <v>0.00121823233596619</v>
      </c>
      <c r="DR73" s="98" t="n">
        <v>0.00119415648532895</v>
      </c>
      <c r="DS73" s="98" t="n">
        <v>0.00117055604010841</v>
      </c>
      <c r="DT73" s="98" t="n">
        <v>0.00114742163342307</v>
      </c>
      <c r="DU73" s="98" t="n">
        <v>0.00112474408177876</v>
      </c>
      <c r="DV73" s="98" t="n">
        <v>0.00110251438155151</v>
      </c>
      <c r="DW73" s="98" t="n">
        <v>0.00108072370553347</v>
      </c>
      <c r="DX73" s="98" t="n">
        <v>0.0010593633995406</v>
      </c>
      <c r="DY73" s="98" t="n">
        <v>0.00103842497908058</v>
      </c>
      <c r="DZ73" s="98" t="n">
        <v>0.00101790012608127</v>
      </c>
      <c r="EA73" s="98" t="n">
        <v>0.00099778068567824</v>
      </c>
      <c r="EB73" s="98" t="n">
        <v>0.000978058663061554</v>
      </c>
      <c r="EC73" s="98" t="n">
        <v>0.000958726220378625</v>
      </c>
      <c r="ED73" s="98" t="n">
        <v>0.000939775673696075</v>
      </c>
      <c r="EE73" s="98" t="n">
        <v>0.000921199490015789</v>
      </c>
      <c r="EF73" s="98" t="n">
        <v>0.000902990284347149</v>
      </c>
      <c r="EG73" s="98" t="n">
        <v>0.000885140816833552</v>
      </c>
      <c r="EH73" s="98" t="n">
        <v>0.000867643989932332</v>
      </c>
      <c r="EI73" s="98" t="n">
        <v>0.00085049284564731</v>
      </c>
      <c r="EJ73" s="98" t="n">
        <v>0.00083368056281341</v>
      </c>
      <c r="EK73" s="98" t="n">
        <v>0.000817200454432121</v>
      </c>
      <c r="EL73" s="98" t="n">
        <v>0.000801045965057257</v>
      </c>
      <c r="EM73" s="98" t="n">
        <v>0.000785210668230341</v>
      </c>
      <c r="EN73" s="98" t="n">
        <v>0.00076968826396373</v>
      </c>
      <c r="EO73" s="98" t="n">
        <v>0.00075447257627248</v>
      </c>
      <c r="EP73" s="98" t="n">
        <v>0.000739557550752612</v>
      </c>
      <c r="EQ73" s="98" t="n">
        <v>0.000724937252205016</v>
      </c>
      <c r="ER73" s="98" t="n">
        <v>0.00071060586230598</v>
      </c>
      <c r="ES73" s="98" t="n">
        <v>0.000696557677320908</v>
      </c>
      <c r="ET73" s="98" t="n">
        <v>0.000682787105862226</v>
      </c>
      <c r="EU73" s="98" t="n">
        <v>0.000669288666690915</v>
      </c>
      <c r="EV73" s="98" t="n">
        <v>0.000656056986559017</v>
      </c>
      <c r="EW73" s="98" t="n">
        <v>0.000643086798094883</v>
      </c>
      <c r="EX73" s="98" t="n">
        <v>0.000630372937728163</v>
      </c>
      <c r="EY73" s="98" t="n">
        <v>0.000617910343654771</v>
      </c>
      <c r="EZ73" s="98" t="n">
        <v>0.000605694053842365</v>
      </c>
      <c r="FA73" s="98" t="n">
        <v>0.000593719204072585</v>
      </c>
      <c r="FB73" s="98" t="n">
        <v>0.000581981026022249</v>
      </c>
      <c r="FC73" s="98" t="n">
        <v>0.000570474845381641</v>
      </c>
      <c r="FD73" s="98" t="n">
        <v>0.000559196080008317</v>
      </c>
      <c r="FE73" s="98" t="n">
        <v>0.000548140238118111</v>
      </c>
      <c r="FF73" s="98" t="n">
        <v>0.000537302916510218</v>
      </c>
      <c r="FG73" s="98" t="n">
        <v>0.000526679798826701</v>
      </c>
      <c r="FH73" s="98" t="n">
        <v>0.000516266653846631</v>
      </c>
      <c r="FI73" s="98" t="n">
        <v>0.000506059333812425</v>
      </c>
      <c r="FJ73" s="98" t="n">
        <v>0.000496053772789273</v>
      </c>
      <c r="FK73" s="98" t="n">
        <v>0.000486245985056755</v>
      </c>
      <c r="FL73" s="98" t="n">
        <v>0.000476632063531213</v>
      </c>
      <c r="FM73" s="98" t="n">
        <v>0.000467208178218992</v>
      </c>
      <c r="FN73" s="98" t="n">
        <v>0.000457970574700095</v>
      </c>
      <c r="FO73" s="98" t="n">
        <v>0.000448915572641373</v>
      </c>
      <c r="FP73" s="98" t="n">
        <v>0.000440039564338579</v>
      </c>
      <c r="FQ73" s="98" t="n">
        <v>0.000431339013286958</v>
      </c>
    </row>
    <row r="74" customFormat="false" ht="15" hidden="false" customHeight="true" outlineLevel="0" collapsed="false">
      <c r="A74" s="97" t="n">
        <v>72</v>
      </c>
      <c r="B74" s="98" t="n">
        <v>0.0149644935974993</v>
      </c>
      <c r="C74" s="98" t="n">
        <v>0.014766194838319</v>
      </c>
      <c r="D74" s="98" t="n">
        <v>0.0138584070786942</v>
      </c>
      <c r="E74" s="98" t="n">
        <v>0.0133040127476425</v>
      </c>
      <c r="F74" s="98" t="n">
        <v>0.0129163849713695</v>
      </c>
      <c r="G74" s="98" t="n">
        <v>0.012610148619895</v>
      </c>
      <c r="H74" s="98" t="n">
        <v>0.0123448885702358</v>
      </c>
      <c r="I74" s="98" t="n">
        <v>0.0121011450095842</v>
      </c>
      <c r="J74" s="98" t="n">
        <v>0.0118694759580561</v>
      </c>
      <c r="K74" s="98" t="n">
        <v>0.0116452894809792</v>
      </c>
      <c r="L74" s="98" t="n">
        <v>0.0114263552115056</v>
      </c>
      <c r="M74" s="98" t="n">
        <v>0.0112115945342953</v>
      </c>
      <c r="N74" s="98" t="n">
        <v>0.0110004897077771</v>
      </c>
      <c r="O74" s="98" t="n">
        <v>0.0107927947370051</v>
      </c>
      <c r="P74" s="98" t="n">
        <v>0.0105883938748949</v>
      </c>
      <c r="Q74" s="98" t="n">
        <v>0.0103872324647774</v>
      </c>
      <c r="R74" s="98" t="n">
        <v>0.0101892832514908</v>
      </c>
      <c r="S74" s="98" t="n">
        <v>0.00999453008001228</v>
      </c>
      <c r="T74" s="98" t="n">
        <v>0.00980296011089243</v>
      </c>
      <c r="U74" s="98" t="n">
        <v>0.00961456019992224</v>
      </c>
      <c r="V74" s="98" t="n">
        <v>0.0094293153067303</v>
      </c>
      <c r="W74" s="98" t="n">
        <v>0.00924720788525146</v>
      </c>
      <c r="X74" s="98" t="n">
        <v>0.00906821774309785</v>
      </c>
      <c r="Y74" s="98" t="n">
        <v>0.00889232211896229</v>
      </c>
      <c r="Z74" s="98" t="n">
        <v>0.00871949585576282</v>
      </c>
      <c r="AA74" s="98" t="n">
        <v>0.00854971161029106</v>
      </c>
      <c r="AB74" s="98" t="n">
        <v>0.00838294007102647</v>
      </c>
      <c r="AC74" s="98" t="n">
        <v>0.00821915017089003</v>
      </c>
      <c r="AD74" s="98" t="n">
        <v>0.00805830928908979</v>
      </c>
      <c r="AE74" s="98" t="n">
        <v>0.00790038343978483</v>
      </c>
      <c r="AF74" s="98" t="n">
        <v>0.00774533744701578</v>
      </c>
      <c r="AG74" s="98" t="n">
        <v>0.00759313510615123</v>
      </c>
      <c r="AH74" s="98" t="n">
        <v>0.00744373933246489</v>
      </c>
      <c r="AI74" s="98" t="n">
        <v>0.00729711229760133</v>
      </c>
      <c r="AJ74" s="98" t="n">
        <v>0.00715321555472803</v>
      </c>
      <c r="AK74" s="98" t="n">
        <v>0.00701201015316311</v>
      </c>
      <c r="AL74" s="98" t="n">
        <v>0.00687345674323647</v>
      </c>
      <c r="AM74" s="98" t="n">
        <v>0.00673751567210179</v>
      </c>
      <c r="AN74" s="98" t="n">
        <v>0.0066041470711703</v>
      </c>
      <c r="AO74" s="98" t="n">
        <v>0.00647331093579595</v>
      </c>
      <c r="AP74" s="98" t="n">
        <v>0.00634496719779776</v>
      </c>
      <c r="AQ74" s="98" t="n">
        <v>0.00621907579136405</v>
      </c>
      <c r="AR74" s="98" t="n">
        <v>0.00609559671284465</v>
      </c>
      <c r="AS74" s="98" t="n">
        <v>0.00597449007490392</v>
      </c>
      <c r="AT74" s="98" t="n">
        <v>0.00585571615546954</v>
      </c>
      <c r="AU74" s="98" t="n">
        <v>0.00573923544188304</v>
      </c>
      <c r="AV74" s="98" t="n">
        <v>0.00562500867062943</v>
      </c>
      <c r="AW74" s="98" t="n">
        <v>0.00551299686299311</v>
      </c>
      <c r="AX74" s="98" t="n">
        <v>0.00540316135696362</v>
      </c>
      <c r="AY74" s="98" t="n">
        <v>0.0052954638356908</v>
      </c>
      <c r="AZ74" s="98" t="n">
        <v>0.00518986635276664</v>
      </c>
      <c r="BA74" s="98" t="n">
        <v>0.00508633135458969</v>
      </c>
      <c r="BB74" s="98" t="n">
        <v>0.00498482170004999</v>
      </c>
      <c r="BC74" s="98" t="n">
        <v>0.00488530067775439</v>
      </c>
      <c r="BD74" s="98" t="n">
        <v>0.00478773202099447</v>
      </c>
      <c r="BE74" s="98" t="n">
        <v>0.00469207992064591</v>
      </c>
      <c r="BF74" s="98" t="n">
        <v>0.00459830903617209</v>
      </c>
      <c r="BG74" s="98" t="n">
        <v>0.00450638450489271</v>
      </c>
      <c r="BH74" s="98" t="n">
        <v>0.00441627194966487</v>
      </c>
      <c r="BI74" s="98" t="n">
        <v>0.00432793748511506</v>
      </c>
      <c r="BJ74" s="98" t="n">
        <v>0.00424134772254559</v>
      </c>
      <c r="BK74" s="98" t="n">
        <v>0.00415646977363438</v>
      </c>
      <c r="BL74" s="98" t="n">
        <v>0.00407327125303481</v>
      </c>
      <c r="BM74" s="98" t="n">
        <v>0.0039917202799743</v>
      </c>
      <c r="BN74" s="98" t="n">
        <v>0.00391178547894278</v>
      </c>
      <c r="BO74" s="98" t="n">
        <v>0.00383343597955743</v>
      </c>
      <c r="BP74" s="98" t="n">
        <v>0.00375664141567789</v>
      </c>
      <c r="BQ74" s="98" t="n">
        <v>0.0036813719238461</v>
      </c>
      <c r="BR74" s="98" t="n">
        <v>0.00360759814111644</v>
      </c>
      <c r="BS74" s="98" t="n">
        <v>0.00353529120233387</v>
      </c>
      <c r="BT74" s="98" t="n">
        <v>0.00346442273692049</v>
      </c>
      <c r="BU74" s="98" t="n">
        <v>0.00339496486521707</v>
      </c>
      <c r="BV74" s="98" t="n">
        <v>0.00332689019443022</v>
      </c>
      <c r="BW74" s="98" t="n">
        <v>0.00326017181422622</v>
      </c>
      <c r="BX74" s="98" t="n">
        <v>0.00319478329201273</v>
      </c>
      <c r="BY74" s="98" t="n">
        <v>0.00313069866794324</v>
      </c>
      <c r="BZ74" s="98" t="n">
        <v>0.00306789244968064</v>
      </c>
      <c r="CA74" s="98" t="n">
        <v>0.00300633960694619</v>
      </c>
      <c r="CB74" s="98" t="n">
        <v>0.00294601556588703</v>
      </c>
      <c r="CC74" s="98" t="n">
        <v>0.00288689620328386</v>
      </c>
      <c r="CD74" s="98" t="n">
        <v>0.0028289578406252</v>
      </c>
      <c r="CE74" s="98" t="n">
        <v>0.00277217723806733</v>
      </c>
      <c r="CF74" s="98" t="n">
        <v>0.00271653158830254</v>
      </c>
      <c r="CG74" s="98" t="n">
        <v>0.0026619985103512</v>
      </c>
      <c r="CH74" s="98" t="n">
        <v>0.00260855604329446</v>
      </c>
      <c r="CI74" s="98" t="n">
        <v>0.00255618263996482</v>
      </c>
      <c r="CJ74" s="98" t="n">
        <v>0.00250485716060422</v>
      </c>
      <c r="CK74" s="98" t="n">
        <v>0.00245455886650625</v>
      </c>
      <c r="CL74" s="98" t="n">
        <v>0.00240526741365044</v>
      </c>
      <c r="CM74" s="98" t="n">
        <v>0.00235696284634013</v>
      </c>
      <c r="CN74" s="98" t="n">
        <v>0.00230962559085424</v>
      </c>
      <c r="CO74" s="98" t="n">
        <v>0.00226323644911908</v>
      </c>
      <c r="CP74" s="98" t="n">
        <v>0.00221777659240885</v>
      </c>
      <c r="CQ74" s="98" t="n">
        <v>0.00217322755508254</v>
      </c>
      <c r="CR74" s="98" t="n">
        <v>0.00212957122836111</v>
      </c>
      <c r="CS74" s="98" t="n">
        <v>0.00208678985415267</v>
      </c>
      <c r="CT74" s="98" t="n">
        <v>0.00204486601892862</v>
      </c>
      <c r="CU74" s="98" t="n">
        <v>0.00200378264765699</v>
      </c>
      <c r="CV74" s="98" t="n">
        <v>0.00196352299779457</v>
      </c>
      <c r="CW74" s="98" t="n">
        <v>0.00192407065334332</v>
      </c>
      <c r="CX74" s="98" t="n">
        <v>0.00188540951897298</v>
      </c>
      <c r="CY74" s="98" t="n">
        <v>0.00184752381421227</v>
      </c>
      <c r="CZ74" s="98" t="n">
        <v>0.00181039806771177</v>
      </c>
      <c r="DA74" s="98" t="n">
        <v>0.00177401711157921</v>
      </c>
      <c r="DB74" s="98" t="n">
        <v>0.00173836607579081</v>
      </c>
      <c r="DC74" s="98" t="n">
        <v>0.0017034303826774</v>
      </c>
      <c r="DD74" s="98" t="n">
        <v>0.00166919574148827</v>
      </c>
      <c r="DE74" s="98" t="n">
        <v>0.00163564814303374</v>
      </c>
      <c r="DF74" s="98" t="n">
        <v>0.00160277385440577</v>
      </c>
      <c r="DG74" s="98" t="n">
        <v>0.00157055941377882</v>
      </c>
      <c r="DH74" s="98" t="n">
        <v>0.00153899162528925</v>
      </c>
      <c r="DI74" s="98" t="n">
        <v>0.00150805755399619</v>
      </c>
      <c r="DJ74" s="98" t="n">
        <v>0.00147774452092109</v>
      </c>
      <c r="DK74" s="98" t="n">
        <v>0.0014480400981679</v>
      </c>
      <c r="DL74" s="98" t="n">
        <v>0.00141893210412303</v>
      </c>
      <c r="DM74" s="98" t="n">
        <v>0.00139040859873463</v>
      </c>
      <c r="DN74" s="98" t="n">
        <v>0.00136245787887068</v>
      </c>
      <c r="DO74" s="98" t="n">
        <v>0.00133506847375631</v>
      </c>
      <c r="DP74" s="98" t="n">
        <v>0.00130822914048911</v>
      </c>
      <c r="DQ74" s="98" t="n">
        <v>0.00128192885963152</v>
      </c>
      <c r="DR74" s="98" t="n">
        <v>0.00125615683088054</v>
      </c>
      <c r="DS74" s="98" t="n">
        <v>0.00123090246881352</v>
      </c>
      <c r="DT74" s="98" t="n">
        <v>0.00120615539870927</v>
      </c>
      <c r="DU74" s="98" t="n">
        <v>0.00118190545244357</v>
      </c>
      <c r="DV74" s="98" t="n">
        <v>0.00115814266445924</v>
      </c>
      <c r="DW74" s="98" t="n">
        <v>0.00113485726780793</v>
      </c>
      <c r="DX74" s="98" t="n">
        <v>0.00111203969026463</v>
      </c>
      <c r="DY74" s="98" t="n">
        <v>0.00108968055051351</v>
      </c>
      <c r="DZ74" s="98" t="n">
        <v>0.001067770654403</v>
      </c>
      <c r="EA74" s="98" t="n">
        <v>0.00104630099127123</v>
      </c>
      <c r="EB74" s="98" t="n">
        <v>0.00102526273033832</v>
      </c>
      <c r="EC74" s="98" t="n">
        <v>0.0010046472171672</v>
      </c>
      <c r="ED74" s="98" t="n">
        <v>0.000984445970189873</v>
      </c>
      <c r="EE74" s="98" t="n">
        <v>0.000964650677299228</v>
      </c>
      <c r="EF74" s="98" t="n">
        <v>0.000945253192504825</v>
      </c>
      <c r="EG74" s="98" t="n">
        <v>0.000926245532652747</v>
      </c>
      <c r="EH74" s="98" t="n">
        <v>0.000907619874206178</v>
      </c>
      <c r="EI74" s="98" t="n">
        <v>0.000889368550089253</v>
      </c>
      <c r="EJ74" s="98" t="n">
        <v>0.000871484046588988</v>
      </c>
      <c r="EK74" s="98" t="n">
        <v>0.000853959000318372</v>
      </c>
      <c r="EL74" s="98" t="n">
        <v>0.000836786195236305</v>
      </c>
      <c r="EM74" s="98" t="n">
        <v>0.000819958559725609</v>
      </c>
      <c r="EN74" s="98" t="n">
        <v>0.000803469163727422</v>
      </c>
      <c r="EO74" s="98" t="n">
        <v>0.000787311215929898</v>
      </c>
      <c r="EP74" s="98" t="n">
        <v>0.000771478061012743</v>
      </c>
      <c r="EQ74" s="98" t="n">
        <v>0.00075596317694393</v>
      </c>
      <c r="ER74" s="98" t="n">
        <v>0.000740760172329491</v>
      </c>
      <c r="ES74" s="98" t="n">
        <v>0.000725862783814701</v>
      </c>
      <c r="ET74" s="98" t="n">
        <v>0.000711264873536011</v>
      </c>
      <c r="EU74" s="98" t="n">
        <v>0.000696960426622151</v>
      </c>
      <c r="EV74" s="98" t="n">
        <v>0.000682943548745096</v>
      </c>
      <c r="EW74" s="98" t="n">
        <v>0.000669208463717541</v>
      </c>
      <c r="EX74" s="98" t="n">
        <v>0.000655749511138781</v>
      </c>
      <c r="EY74" s="98" t="n">
        <v>0.000642561144085452</v>
      </c>
      <c r="EZ74" s="98" t="n">
        <v>0.00062963792684867</v>
      </c>
      <c r="FA74" s="98" t="n">
        <v>0.000616974532715364</v>
      </c>
      <c r="FB74" s="98" t="n">
        <v>0.000604565741792351</v>
      </c>
      <c r="FC74" s="98" t="n">
        <v>0.000592406438874593</v>
      </c>
      <c r="FD74" s="98" t="n">
        <v>0.000580491611354539</v>
      </c>
      <c r="FE74" s="98" t="n">
        <v>0.000568816347172985</v>
      </c>
      <c r="FF74" s="98" t="n">
        <v>0.000557375832810569</v>
      </c>
      <c r="FG74" s="98" t="n">
        <v>0.00054616535131824</v>
      </c>
      <c r="FH74" s="98" t="n">
        <v>0.000535180280387571</v>
      </c>
      <c r="FI74" s="98" t="n">
        <v>0.000524416090458835</v>
      </c>
      <c r="FJ74" s="98" t="n">
        <v>0.000513868342865931</v>
      </c>
      <c r="FK74" s="98" t="n">
        <v>0.00050353268801917</v>
      </c>
      <c r="FL74" s="98" t="n">
        <v>0.000493404863623259</v>
      </c>
      <c r="FM74" s="98" t="n">
        <v>0.000483480692930915</v>
      </c>
      <c r="FN74" s="98" t="n">
        <v>0.000473756083031129</v>
      </c>
      <c r="FO74" s="98" t="n">
        <v>0.00046422702317106</v>
      </c>
      <c r="FP74" s="98" t="n">
        <v>0.000454889583111795</v>
      </c>
      <c r="FQ74" s="98" t="n">
        <v>0.000445739911516641</v>
      </c>
    </row>
    <row r="75" customFormat="false" ht="15" hidden="false" customHeight="true" outlineLevel="0" collapsed="false">
      <c r="A75" s="97" t="n">
        <v>73</v>
      </c>
      <c r="B75" s="98" t="n">
        <v>0.0169677256193747</v>
      </c>
      <c r="C75" s="98" t="n">
        <v>0.0167527524175385</v>
      </c>
      <c r="D75" s="98" t="n">
        <v>0.015573513516389</v>
      </c>
      <c r="E75" s="98" t="n">
        <v>0.0148769661895446</v>
      </c>
      <c r="F75" s="98" t="n">
        <v>0.0144056882037136</v>
      </c>
      <c r="G75" s="98" t="n">
        <v>0.0140435350837902</v>
      </c>
      <c r="H75" s="98" t="n">
        <v>0.0137359201823446</v>
      </c>
      <c r="I75" s="98" t="n">
        <v>0.0134566533250311</v>
      </c>
      <c r="J75" s="98" t="n">
        <v>0.0131930454932486</v>
      </c>
      <c r="K75" s="98" t="n">
        <v>0.0129389257698107</v>
      </c>
      <c r="L75" s="98" t="n">
        <v>0.0126912927777408</v>
      </c>
      <c r="M75" s="98" t="n">
        <v>0.0124486903653104</v>
      </c>
      <c r="N75" s="98" t="n">
        <v>0.0122104152459943</v>
      </c>
      <c r="O75" s="98" t="n">
        <v>0.0119761295252452</v>
      </c>
      <c r="P75" s="98" t="n">
        <v>0.0117456711121434</v>
      </c>
      <c r="Q75" s="98" t="n">
        <v>0.0115189610385145</v>
      </c>
      <c r="R75" s="98" t="n">
        <v>0.0112959582723051</v>
      </c>
      <c r="S75" s="98" t="n">
        <v>0.0110766378085212</v>
      </c>
      <c r="T75" s="98" t="n">
        <v>0.0108609801616753</v>
      </c>
      <c r="U75" s="98" t="n">
        <v>0.010648966434476</v>
      </c>
      <c r="V75" s="98" t="n">
        <v>0.0104405761057149</v>
      </c>
      <c r="W75" s="98" t="n">
        <v>0.0102357861366161</v>
      </c>
      <c r="X75" s="98" t="n">
        <v>0.0100345707094385</v>
      </c>
      <c r="Y75" s="98" t="n">
        <v>0.00983690126265668</v>
      </c>
      <c r="Z75" s="98" t="n">
        <v>0.00964274665897147</v>
      </c>
      <c r="AA75" s="98" t="n">
        <v>0.00945207340669918</v>
      </c>
      <c r="AB75" s="98" t="n">
        <v>0.0092648458963871</v>
      </c>
      <c r="AC75" s="98" t="n">
        <v>0.00908102663471033</v>
      </c>
      <c r="AD75" s="98" t="n">
        <v>0.00890057646757403</v>
      </c>
      <c r="AE75" s="98" t="n">
        <v>0.00872345478913039</v>
      </c>
      <c r="AF75" s="98" t="n">
        <v>0.00854961973573565</v>
      </c>
      <c r="AG75" s="98" t="n">
        <v>0.00837902836495397</v>
      </c>
      <c r="AH75" s="98" t="n">
        <v>0.00821163682021808</v>
      </c>
      <c r="AI75" s="98" t="n">
        <v>0.00804740048195773</v>
      </c>
      <c r="AJ75" s="98" t="n">
        <v>0.00788627410607623</v>
      </c>
      <c r="AK75" s="98" t="n">
        <v>0.0077282119506541</v>
      </c>
      <c r="AL75" s="98" t="n">
        <v>0.00757316789172835</v>
      </c>
      <c r="AM75" s="98" t="n">
        <v>0.00742109552895154</v>
      </c>
      <c r="AN75" s="98" t="n">
        <v>0.00727194828188627</v>
      </c>
      <c r="AO75" s="98" t="n">
        <v>0.00712567947764209</v>
      </c>
      <c r="AP75" s="98" t="n">
        <v>0.00698224243051182</v>
      </c>
      <c r="AQ75" s="98" t="n">
        <v>0.00684159051422173</v>
      </c>
      <c r="AR75" s="98" t="n">
        <v>0.00670367722736276</v>
      </c>
      <c r="AS75" s="98" t="n">
        <v>0.00656845625253355</v>
      </c>
      <c r="AT75" s="98" t="n">
        <v>0.00643588150968399</v>
      </c>
      <c r="AU75" s="98" t="n">
        <v>0.00630590720411617</v>
      </c>
      <c r="AV75" s="98" t="n">
        <v>0.00617848786956299</v>
      </c>
      <c r="AW75" s="98" t="n">
        <v>0.00605357840673659</v>
      </c>
      <c r="AX75" s="98" t="n">
        <v>0.00593113411770851</v>
      </c>
      <c r="AY75" s="98" t="n">
        <v>0.00581111073645624</v>
      </c>
      <c r="AZ75" s="98" t="n">
        <v>0.00569346445588803</v>
      </c>
      <c r="BA75" s="98" t="n">
        <v>0.00557815195163169</v>
      </c>
      <c r="BB75" s="98" t="n">
        <v>0.00546513040285401</v>
      </c>
      <c r="BC75" s="98" t="n">
        <v>0.00535435751035629</v>
      </c>
      <c r="BD75" s="98" t="n">
        <v>0.00524579151217353</v>
      </c>
      <c r="BE75" s="98" t="n">
        <v>0.00513939119688611</v>
      </c>
      <c r="BF75" s="98" t="n">
        <v>0.00503511591483907</v>
      </c>
      <c r="BG75" s="98" t="n">
        <v>0.00493292558744707</v>
      </c>
      <c r="BH75" s="98" t="n">
        <v>0.00483278071475179</v>
      </c>
      <c r="BI75" s="98" t="n">
        <v>0.00473464238138222</v>
      </c>
      <c r="BJ75" s="98" t="n">
        <v>0.00463847226106107</v>
      </c>
      <c r="BK75" s="98" t="n">
        <v>0.00454423261978476</v>
      </c>
      <c r="BL75" s="98" t="n">
        <v>0.00445188631779947</v>
      </c>
      <c r="BM75" s="98" t="n">
        <v>0.00436139681048064</v>
      </c>
      <c r="BN75" s="98" t="n">
        <v>0.00427272814822011</v>
      </c>
      <c r="BO75" s="98" t="n">
        <v>0.00418584497541319</v>
      </c>
      <c r="BP75" s="98" t="n">
        <v>0.00410071252863298</v>
      </c>
      <c r="BQ75" s="98" t="n">
        <v>0.00401729663407013</v>
      </c>
      <c r="BR75" s="98" t="n">
        <v>0.00393556370431192</v>
      </c>
      <c r="BS75" s="98" t="n">
        <v>0.00385548073452835</v>
      </c>
      <c r="BT75" s="98" t="n">
        <v>0.00377701529812546</v>
      </c>
      <c r="BU75" s="98" t="n">
        <v>0.00370013554192494</v>
      </c>
      <c r="BV75" s="98" t="n">
        <v>0.00362481018091976</v>
      </c>
      <c r="BW75" s="98" t="n">
        <v>0.00355100849265588</v>
      </c>
      <c r="BX75" s="98" t="n">
        <v>0.00347870031128206</v>
      </c>
      <c r="BY75" s="98" t="n">
        <v>0.00340785602131055</v>
      </c>
      <c r="BZ75" s="98" t="n">
        <v>0.0033384465511227</v>
      </c>
      <c r="CA75" s="98" t="n">
        <v>0.0032704433662557</v>
      </c>
      <c r="CB75" s="98" t="n">
        <v>0.00320381846250051</v>
      </c>
      <c r="CC75" s="98" t="n">
        <v>0.00313854435883954</v>
      </c>
      <c r="CD75" s="98" t="n">
        <v>0.00307459409024902</v>
      </c>
      <c r="CE75" s="98" t="n">
        <v>0.00301194120039239</v>
      </c>
      <c r="CF75" s="98" t="n">
        <v>0.00295055973422298</v>
      </c>
      <c r="CG75" s="98" t="n">
        <v>0.002890424230518</v>
      </c>
      <c r="CH75" s="98" t="n">
        <v>0.00283150971436141</v>
      </c>
      <c r="CI75" s="98" t="n">
        <v>0.00277379168959113</v>
      </c>
      <c r="CJ75" s="98" t="n">
        <v>0.00271724613122637</v>
      </c>
      <c r="CK75" s="98" t="n">
        <v>0.00266184947788817</v>
      </c>
      <c r="CL75" s="98" t="n">
        <v>0.00260757862422556</v>
      </c>
      <c r="CM75" s="98" t="n">
        <v>0.00255441091335806</v>
      </c>
      <c r="CN75" s="98" t="n">
        <v>0.0025023241293447</v>
      </c>
      <c r="CO75" s="98" t="n">
        <v>0.00245129648968834</v>
      </c>
      <c r="CP75" s="98" t="n">
        <v>0.00240130663788463</v>
      </c>
      <c r="CQ75" s="98" t="n">
        <v>0.00235233363602017</v>
      </c>
      <c r="CR75" s="98" t="n">
        <v>0.0023043569574297</v>
      </c>
      <c r="CS75" s="98" t="n">
        <v>0.00225735647941516</v>
      </c>
      <c r="CT75" s="98" t="n">
        <v>0.00221131247603401</v>
      </c>
      <c r="CU75" s="98" t="n">
        <v>0.00216620561095959</v>
      </c>
      <c r="CV75" s="98" t="n">
        <v>0.00212201693041925</v>
      </c>
      <c r="CW75" s="98" t="n">
        <v>0.00207872785621199</v>
      </c>
      <c r="CX75" s="98" t="n">
        <v>0.00203632017881061</v>
      </c>
      <c r="CY75" s="98" t="n">
        <v>0.00199477605054887</v>
      </c>
      <c r="CZ75" s="98" t="n">
        <v>0.00195407797889802</v>
      </c>
      <c r="DA75" s="98" t="n">
        <v>0.00191420881983295</v>
      </c>
      <c r="DB75" s="98" t="n">
        <v>0.00187515177129094</v>
      </c>
      <c r="DC75" s="98" t="n">
        <v>0.00183689036672285</v>
      </c>
      <c r="DD75" s="98" t="n">
        <v>0.00179940846873938</v>
      </c>
      <c r="DE75" s="98" t="n">
        <v>0.0017626902628517</v>
      </c>
      <c r="DF75" s="98" t="n">
        <v>0.00172672025130849</v>
      </c>
      <c r="DG75" s="98" t="n">
        <v>0.00169148324702817</v>
      </c>
      <c r="DH75" s="98" t="n">
        <v>0.0016569643676283</v>
      </c>
      <c r="DI75" s="98" t="n">
        <v>0.00162314902955041</v>
      </c>
      <c r="DJ75" s="98" t="n">
        <v>0.00159002294228172</v>
      </c>
      <c r="DK75" s="98" t="n">
        <v>0.00155757210267193</v>
      </c>
      <c r="DL75" s="98" t="n">
        <v>0.00152578278934668</v>
      </c>
      <c r="DM75" s="98" t="n">
        <v>0.00149464155721502</v>
      </c>
      <c r="DN75" s="98" t="n">
        <v>0.00146413523207201</v>
      </c>
      <c r="DO75" s="98" t="n">
        <v>0.0014342509052947</v>
      </c>
      <c r="DP75" s="98" t="n">
        <v>0.00140497592863165</v>
      </c>
      <c r="DQ75" s="98" t="n">
        <v>0.00137629790908422</v>
      </c>
      <c r="DR75" s="98" t="n">
        <v>0.00134820470387942</v>
      </c>
      <c r="DS75" s="98" t="n">
        <v>0.00132068441553335</v>
      </c>
      <c r="DT75" s="98" t="n">
        <v>0.00129372538700379</v>
      </c>
      <c r="DU75" s="98" t="n">
        <v>0.00126731619693121</v>
      </c>
      <c r="DV75" s="98" t="n">
        <v>0.00124144565496764</v>
      </c>
      <c r="DW75" s="98" t="n">
        <v>0.00121610279719087</v>
      </c>
      <c r="DX75" s="98" t="n">
        <v>0.00119127688160436</v>
      </c>
      <c r="DY75" s="98" t="n">
        <v>0.00116695738372119</v>
      </c>
      <c r="DZ75" s="98" t="n">
        <v>0.00114313399223065</v>
      </c>
      <c r="EA75" s="98" t="n">
        <v>0.00111979660474604</v>
      </c>
      <c r="EB75" s="98" t="n">
        <v>0.00109693532363375</v>
      </c>
      <c r="EC75" s="98" t="n">
        <v>0.00107454045192079</v>
      </c>
      <c r="ED75" s="98" t="n">
        <v>0.0010526024892803</v>
      </c>
      <c r="EE75" s="98" t="n">
        <v>0.0010311121280947</v>
      </c>
      <c r="EF75" s="98" t="n">
        <v>0.00101006024959349</v>
      </c>
      <c r="EG75" s="98" t="n">
        <v>0.000989437920065894</v>
      </c>
      <c r="EH75" s="98" t="n">
        <v>0.000969236387146077</v>
      </c>
      <c r="EI75" s="98" t="n">
        <v>0.000949447076171062</v>
      </c>
      <c r="EJ75" s="98" t="n">
        <v>0.00093006158660891</v>
      </c>
      <c r="EK75" s="98" t="n">
        <v>0.000911071688556198</v>
      </c>
      <c r="EL75" s="98" t="n">
        <v>0.000892469319304312</v>
      </c>
      <c r="EM75" s="98" t="n">
        <v>0.00087424657997226</v>
      </c>
      <c r="EN75" s="98" t="n">
        <v>0.000856395732206194</v>
      </c>
      <c r="EO75" s="98" t="n">
        <v>0.000838909194942894</v>
      </c>
      <c r="EP75" s="98" t="n">
        <v>0.000821779541237522</v>
      </c>
      <c r="EQ75" s="98" t="n">
        <v>0.000804999495153558</v>
      </c>
      <c r="ER75" s="98" t="n">
        <v>0.000788561928714127</v>
      </c>
      <c r="ES75" s="98" t="n">
        <v>0.000772459858913388</v>
      </c>
      <c r="ET75" s="98" t="n">
        <v>0.000756686444787547</v>
      </c>
      <c r="EU75" s="98" t="n">
        <v>0.000741234984543482</v>
      </c>
      <c r="EV75" s="98" t="n">
        <v>0.000726098912744333</v>
      </c>
      <c r="EW75" s="98" t="n">
        <v>0.000711271797551483</v>
      </c>
      <c r="EX75" s="98" t="n">
        <v>0.000696747338020831</v>
      </c>
      <c r="EY75" s="98" t="n">
        <v>0.000682519361452805</v>
      </c>
      <c r="EZ75" s="98" t="n">
        <v>0.000668581820796432</v>
      </c>
      <c r="FA75" s="98" t="n">
        <v>0.00065492879210316</v>
      </c>
      <c r="FB75" s="98" t="n">
        <v>0.000641554472033623</v>
      </c>
      <c r="FC75" s="98" t="n">
        <v>0.000628453175412713</v>
      </c>
      <c r="FD75" s="98" t="n">
        <v>0.000615619332834494</v>
      </c>
      <c r="FE75" s="98" t="n">
        <v>0.000603047488314523</v>
      </c>
      <c r="FF75" s="98" t="n">
        <v>0.000590732296989582</v>
      </c>
      <c r="FG75" s="98" t="n">
        <v>0.000578668522863035</v>
      </c>
      <c r="FH75" s="98" t="n">
        <v>0.000566851036596483</v>
      </c>
      <c r="FI75" s="98" t="n">
        <v>0.000555274813344608</v>
      </c>
      <c r="FJ75" s="98" t="n">
        <v>0.00054393493063376</v>
      </c>
      <c r="FK75" s="98" t="n">
        <v>0.000532826566284284</v>
      </c>
      <c r="FL75" s="98" t="n">
        <v>0.000521944996372925</v>
      </c>
      <c r="FM75" s="98" t="n">
        <v>0.000511285593237654</v>
      </c>
      <c r="FN75" s="98" t="n">
        <v>0.00050084382352189</v>
      </c>
      <c r="FO75" s="98" t="n">
        <v>0.00049061524625893</v>
      </c>
      <c r="FP75" s="98" t="n">
        <v>0.000480595510993664</v>
      </c>
      <c r="FQ75" s="98" t="n">
        <v>0.000470780355943723</v>
      </c>
    </row>
    <row r="76" customFormat="false" ht="15" hidden="false" customHeight="true" outlineLevel="0" collapsed="false">
      <c r="A76" s="97" t="n">
        <v>74</v>
      </c>
      <c r="B76" s="98" t="n">
        <v>0.0187863187682866</v>
      </c>
      <c r="C76" s="98" t="n">
        <v>0.018541405950477</v>
      </c>
      <c r="D76" s="98" t="n">
        <v>0.0172354693737529</v>
      </c>
      <c r="E76" s="98" t="n">
        <v>0.016461498326092</v>
      </c>
      <c r="F76" s="98" t="n">
        <v>0.0159359618154983</v>
      </c>
      <c r="G76" s="98" t="n">
        <v>0.0155308999803467</v>
      </c>
      <c r="H76" s="98" t="n">
        <v>0.0151861691660346</v>
      </c>
      <c r="I76" s="98" t="n">
        <v>0.0148729120972319</v>
      </c>
      <c r="J76" s="98" t="n">
        <v>0.0145771452741047</v>
      </c>
      <c r="K76" s="98" t="n">
        <v>0.0142920647095793</v>
      </c>
      <c r="L76" s="98" t="n">
        <v>0.0140143569197735</v>
      </c>
      <c r="M76" s="98" t="n">
        <v>0.0137424098824102</v>
      </c>
      <c r="N76" s="98" t="n">
        <v>0.0134754405502191</v>
      </c>
      <c r="O76" s="98" t="n">
        <v>0.0132130683078552</v>
      </c>
      <c r="P76" s="98" t="n">
        <v>0.012955106317907</v>
      </c>
      <c r="Q76" s="98" t="n">
        <v>0.0127014595395849</v>
      </c>
      <c r="R76" s="98" t="n">
        <v>0.0124520750123908</v>
      </c>
      <c r="S76" s="98" t="n">
        <v>0.0122069177483434</v>
      </c>
      <c r="T76" s="98" t="n">
        <v>0.0119659591641731</v>
      </c>
      <c r="U76" s="98" t="n">
        <v>0.0117291716451837</v>
      </c>
      <c r="V76" s="98" t="n">
        <v>0.0114965260987034</v>
      </c>
      <c r="W76" s="98" t="n">
        <v>0.0112679909570899</v>
      </c>
      <c r="X76" s="98" t="n">
        <v>0.0110435318760402</v>
      </c>
      <c r="Y76" s="98" t="n">
        <v>0.0108231117593453</v>
      </c>
      <c r="Z76" s="98" t="n">
        <v>0.0106066909301857</v>
      </c>
      <c r="AA76" s="98" t="n">
        <v>0.010394227361695</v>
      </c>
      <c r="AB76" s="98" t="n">
        <v>0.0101856769248742</v>
      </c>
      <c r="AC76" s="98" t="n">
        <v>0.00998099363414018</v>
      </c>
      <c r="AD76" s="98" t="n">
        <v>0.00978012988161581</v>
      </c>
      <c r="AE76" s="98" t="n">
        <v>0.00958303665653115</v>
      </c>
      <c r="AF76" s="98" t="n">
        <v>0.0093896637486357</v>
      </c>
      <c r="AG76" s="98" t="n">
        <v>0.00919995993571954</v>
      </c>
      <c r="AH76" s="98" t="n">
        <v>0.00901387315588342</v>
      </c>
      <c r="AI76" s="98" t="n">
        <v>0.00883135066542584</v>
      </c>
      <c r="AJ76" s="98" t="n">
        <v>0.00865233918328734</v>
      </c>
      <c r="AK76" s="98" t="n">
        <v>0.00847678502299409</v>
      </c>
      <c r="AL76" s="98" t="n">
        <v>0.00830463421300864</v>
      </c>
      <c r="AM76" s="98" t="n">
        <v>0.00813583260634876</v>
      </c>
      <c r="AN76" s="98" t="n">
        <v>0.00797032598028269</v>
      </c>
      <c r="AO76" s="98" t="n">
        <v>0.00780806012685553</v>
      </c>
      <c r="AP76" s="98" t="n">
        <v>0.00764898093495103</v>
      </c>
      <c r="AQ76" s="98" t="n">
        <v>0.0074930344645413</v>
      </c>
      <c r="AR76" s="98" t="n">
        <v>0.00734016701373297</v>
      </c>
      <c r="AS76" s="98" t="n">
        <v>0.00719032517917384</v>
      </c>
      <c r="AT76" s="98" t="n">
        <v>0.00704345591034139</v>
      </c>
      <c r="AU76" s="98" t="n">
        <v>0.00689950655819971</v>
      </c>
      <c r="AV76" s="98" t="n">
        <v>0.00675842491867251</v>
      </c>
      <c r="AW76" s="98" t="n">
        <v>0.00662015927134863</v>
      </c>
      <c r="AX76" s="98" t="n">
        <v>0.00648465841380619</v>
      </c>
      <c r="AY76" s="98" t="n">
        <v>0.00635187169190998</v>
      </c>
      <c r="AZ76" s="98" t="n">
        <v>0.00622174902641359</v>
      </c>
      <c r="BA76" s="98" t="n">
        <v>0.0060942409361695</v>
      </c>
      <c r="BB76" s="98" t="n">
        <v>0.00596929855823147</v>
      </c>
      <c r="BC76" s="98" t="n">
        <v>0.00584687366510717</v>
      </c>
      <c r="BD76" s="98" t="n">
        <v>0.00572691867940367</v>
      </c>
      <c r="BE76" s="98" t="n">
        <v>0.00560938668608801</v>
      </c>
      <c r="BF76" s="98" t="n">
        <v>0.00549423144256667</v>
      </c>
      <c r="BG76" s="98" t="n">
        <v>0.00538140738677584</v>
      </c>
      <c r="BH76" s="98" t="n">
        <v>0.00527086964345536</v>
      </c>
      <c r="BI76" s="98" t="n">
        <v>0.00516257402876874</v>
      </c>
      <c r="BJ76" s="98" t="n">
        <v>0.00505647705341761</v>
      </c>
      <c r="BK76" s="98" t="n">
        <v>0.00495253592438805</v>
      </c>
      <c r="BL76" s="98" t="n">
        <v>0.00485070854545511</v>
      </c>
      <c r="BM76" s="98" t="n">
        <v>0.00475095351656119</v>
      </c>
      <c r="BN76" s="98" t="n">
        <v>0.00465323013217767</v>
      </c>
      <c r="BO76" s="98" t="n">
        <v>0.00455749837874508</v>
      </c>
      <c r="BP76" s="98" t="n">
        <v>0.00446371893128617</v>
      </c>
      <c r="BQ76" s="98" t="n">
        <v>0.00437185314927335</v>
      </c>
      <c r="BR76" s="98" t="n">
        <v>0.00428186307182743</v>
      </c>
      <c r="BS76" s="98" t="n">
        <v>0.00419371141231928</v>
      </c>
      <c r="BT76" s="98" t="n">
        <v>0.00410736155243829</v>
      </c>
      <c r="BU76" s="98" t="n">
        <v>0.00402277753578795</v>
      </c>
      <c r="BV76" s="98" t="n">
        <v>0.00393992406106247</v>
      </c>
      <c r="BW76" s="98" t="n">
        <v>0.00385876647485528</v>
      </c>
      <c r="BX76" s="98" t="n">
        <v>0.00377927076414508</v>
      </c>
      <c r="BY76" s="98" t="n">
        <v>0.00370140354850146</v>
      </c>
      <c r="BZ76" s="98" t="n">
        <v>0.00362513207204873</v>
      </c>
      <c r="CA76" s="98" t="n">
        <v>0.003550424195224</v>
      </c>
      <c r="CB76" s="98" t="n">
        <v>0.00347724838635999</v>
      </c>
      <c r="CC76" s="98" t="n">
        <v>0.00340557371312411</v>
      </c>
      <c r="CD76" s="98" t="n">
        <v>0.00333536983383964</v>
      </c>
      <c r="CE76" s="98" t="n">
        <v>0.00326660698871339</v>
      </c>
      <c r="CF76" s="98" t="n">
        <v>0.00319925599099269</v>
      </c>
      <c r="CG76" s="98" t="n">
        <v>0.00313328821807257</v>
      </c>
      <c r="CH76" s="98" t="n">
        <v>0.00306867560256952</v>
      </c>
      <c r="CI76" s="98" t="n">
        <v>0.00300539062338223</v>
      </c>
      <c r="CJ76" s="98" t="n">
        <v>0.00294340629675027</v>
      </c>
      <c r="CK76" s="98" t="n">
        <v>0.00288269616732817</v>
      </c>
      <c r="CL76" s="98" t="n">
        <v>0.00282323429928544</v>
      </c>
      <c r="CM76" s="98" t="n">
        <v>0.00276499526744389</v>
      </c>
      <c r="CN76" s="98" t="n">
        <v>0.00270795414846325</v>
      </c>
      <c r="CO76" s="98" t="n">
        <v>0.00265208651208293</v>
      </c>
      <c r="CP76" s="98" t="n">
        <v>0.00259736841242964</v>
      </c>
      <c r="CQ76" s="98" t="n">
        <v>0.00254377637939585</v>
      </c>
      <c r="CR76" s="98" t="n">
        <v>0.00249128741009885</v>
      </c>
      <c r="CS76" s="98" t="n">
        <v>0.0024398789604223</v>
      </c>
      <c r="CT76" s="98" t="n">
        <v>0.00238952893664857</v>
      </c>
      <c r="CU76" s="98" t="n">
        <v>0.00234021568718468</v>
      </c>
      <c r="CV76" s="98" t="n">
        <v>0.00229191799438544</v>
      </c>
      <c r="CW76" s="98" t="n">
        <v>0.00224461506647888</v>
      </c>
      <c r="CX76" s="98" t="n">
        <v>0.00219828652959464</v>
      </c>
      <c r="CY76" s="98" t="n">
        <v>0.00215291241989968</v>
      </c>
      <c r="CZ76" s="98" t="n">
        <v>0.00210847317584195</v>
      </c>
      <c r="DA76" s="98" t="n">
        <v>0.00206494963050485</v>
      </c>
      <c r="DB76" s="98" t="n">
        <v>0.00202232300407301</v>
      </c>
      <c r="DC76" s="98" t="n">
        <v>0.00198057489641057</v>
      </c>
      <c r="DD76" s="98" t="n">
        <v>0.00193968727975347</v>
      </c>
      <c r="DE76" s="98" t="n">
        <v>0.00189964249151531</v>
      </c>
      <c r="DF76" s="98" t="n">
        <v>0.00186042322720781</v>
      </c>
      <c r="DG76" s="98" t="n">
        <v>0.0018220125334758</v>
      </c>
      <c r="DH76" s="98" t="n">
        <v>0.00178439380124584</v>
      </c>
      <c r="DI76" s="98" t="n">
        <v>0.00174755075899025</v>
      </c>
      <c r="DJ76" s="98" t="n">
        <v>0.00171146746610373</v>
      </c>
      <c r="DK76" s="98" t="n">
        <v>0.00167612830639385</v>
      </c>
      <c r="DL76" s="98" t="n">
        <v>0.00164151798168366</v>
      </c>
      <c r="DM76" s="98" t="n">
        <v>0.00160762150552651</v>
      </c>
      <c r="DN76" s="98" t="n">
        <v>0.00157442419703124</v>
      </c>
      <c r="DO76" s="98" t="n">
        <v>0.00154191167479811</v>
      </c>
      <c r="DP76" s="98" t="n">
        <v>0.00151006985096269</v>
      </c>
      <c r="DQ76" s="98" t="n">
        <v>0.00147888492534842</v>
      </c>
      <c r="DR76" s="98" t="n">
        <v>0.00144834337972521</v>
      </c>
      <c r="DS76" s="98" t="n">
        <v>0.00141843197217395</v>
      </c>
      <c r="DT76" s="98" t="n">
        <v>0.00138913773155502</v>
      </c>
      <c r="DU76" s="98" t="n">
        <v>0.00136044795207957</v>
      </c>
      <c r="DV76" s="98" t="n">
        <v>0.00133235018798228</v>
      </c>
      <c r="DW76" s="98" t="n">
        <v>0.0013048322482947</v>
      </c>
      <c r="DX76" s="98" t="n">
        <v>0.0012778821917171</v>
      </c>
      <c r="DY76" s="98" t="n">
        <v>0.00125148832158728</v>
      </c>
      <c r="DZ76" s="98" t="n">
        <v>0.0012256391809462</v>
      </c>
      <c r="EA76" s="98" t="n">
        <v>0.00120032354769728</v>
      </c>
      <c r="EB76" s="98" t="n">
        <v>0.00117553042985941</v>
      </c>
      <c r="EC76" s="98" t="n">
        <v>0.00115124906091091</v>
      </c>
      <c r="ED76" s="98" t="n">
        <v>0.00112746889522397</v>
      </c>
      <c r="EE76" s="98" t="n">
        <v>0.001104179603588</v>
      </c>
      <c r="EF76" s="98" t="n">
        <v>0.00108137106881956</v>
      </c>
      <c r="EG76" s="98" t="n">
        <v>0.00105903338145863</v>
      </c>
      <c r="EH76" s="98" t="n">
        <v>0.00103715683554917</v>
      </c>
      <c r="EI76" s="98" t="n">
        <v>0.00101573192450177</v>
      </c>
      <c r="EJ76" s="98" t="n">
        <v>0.000994749337038692</v>
      </c>
      <c r="EK76" s="98" t="n">
        <v>0.000974199953218902</v>
      </c>
      <c r="EL76" s="98" t="n">
        <v>0.000954074840540553</v>
      </c>
      <c r="EM76" s="98" t="n">
        <v>0.000934365250122249</v>
      </c>
      <c r="EN76" s="98" t="n">
        <v>0.000915062612958928</v>
      </c>
      <c r="EO76" s="98" t="n">
        <v>0.000896158536252689</v>
      </c>
      <c r="EP76" s="98" t="n">
        <v>0.000877644799817001</v>
      </c>
      <c r="EQ76" s="98" t="n">
        <v>0.000859513352551966</v>
      </c>
      <c r="ER76" s="98" t="n">
        <v>0.000841756308990416</v>
      </c>
      <c r="ES76" s="98" t="n">
        <v>0.000824365945913397</v>
      </c>
      <c r="ET76" s="98" t="n">
        <v>0.000807334699032936</v>
      </c>
      <c r="EU76" s="98" t="n">
        <v>0.000790655159741527</v>
      </c>
      <c r="EV76" s="98" t="n">
        <v>0.00077432007192757</v>
      </c>
      <c r="EW76" s="98" t="n">
        <v>0.000758322328853756</v>
      </c>
      <c r="EX76" s="98" t="n">
        <v>0.000742654970098955</v>
      </c>
      <c r="EY76" s="98" t="n">
        <v>0.000727311178562173</v>
      </c>
      <c r="EZ76" s="98" t="n">
        <v>0.00071228427752601</v>
      </c>
      <c r="FA76" s="98" t="n">
        <v>0.000697567727779846</v>
      </c>
      <c r="FB76" s="98" t="n">
        <v>0.000683155124801771</v>
      </c>
      <c r="FC76" s="98" t="n">
        <v>0.000669040195996562</v>
      </c>
      <c r="FD76" s="98" t="n">
        <v>0.000655216797990077</v>
      </c>
      <c r="FE76" s="98" t="n">
        <v>0.000641678913978705</v>
      </c>
      <c r="FF76" s="98" t="n">
        <v>0.000628420651132</v>
      </c>
      <c r="FG76" s="98" t="n">
        <v>0.000615436238048717</v>
      </c>
      <c r="FH76" s="98" t="n">
        <v>0.000602720022263803</v>
      </c>
      <c r="FI76" s="98" t="n">
        <v>0.000590266467806688</v>
      </c>
      <c r="FJ76" s="98" t="n">
        <v>0.00057807015280853</v>
      </c>
      <c r="FK76" s="98" t="n">
        <v>0.000566125767159198</v>
      </c>
      <c r="FL76" s="98" t="n">
        <v>0.00055442811021067</v>
      </c>
      <c r="FM76" s="98" t="n">
        <v>0.00054297208852816</v>
      </c>
      <c r="FN76" s="98" t="n">
        <v>0.000531752713686884</v>
      </c>
      <c r="FO76" s="98" t="n">
        <v>0.000520765100113341</v>
      </c>
      <c r="FP76" s="98" t="n">
        <v>0.000510004462971225</v>
      </c>
      <c r="FQ76" s="98" t="n">
        <v>0.000499466116089864</v>
      </c>
    </row>
    <row r="77" customFormat="false" ht="15" hidden="false" customHeight="true" outlineLevel="0" collapsed="false">
      <c r="A77" s="97" t="n">
        <v>75</v>
      </c>
      <c r="B77" s="98" t="n">
        <v>0.021276152758706</v>
      </c>
      <c r="C77" s="98" t="n">
        <v>0.0210068911905703</v>
      </c>
      <c r="D77" s="98" t="n">
        <v>0.0194426245173077</v>
      </c>
      <c r="E77" s="98" t="n">
        <v>0.0185287528224545</v>
      </c>
      <c r="F77" s="98" t="n">
        <v>0.0179170777793187</v>
      </c>
      <c r="G77" s="98" t="n">
        <v>0.0174514296100611</v>
      </c>
      <c r="H77" s="98" t="n">
        <v>0.0170586436982059</v>
      </c>
      <c r="I77" s="98" t="n">
        <v>0.0167036729819619</v>
      </c>
      <c r="J77" s="98" t="n">
        <v>0.0163695481434414</v>
      </c>
      <c r="K77" s="98" t="n">
        <v>0.0160480153319921</v>
      </c>
      <c r="L77" s="98" t="n">
        <v>0.0157350555409052</v>
      </c>
      <c r="M77" s="98" t="n">
        <v>0.0154287136698239</v>
      </c>
      <c r="N77" s="98" t="n">
        <v>0.015128040280186</v>
      </c>
      <c r="O77" s="98" t="n">
        <v>0.0148325743453742</v>
      </c>
      <c r="P77" s="98" t="n">
        <v>0.0145420902373431</v>
      </c>
      <c r="Q77" s="98" t="n">
        <v>0.0142564740527376</v>
      </c>
      <c r="R77" s="98" t="n">
        <v>0.0139756633043138</v>
      </c>
      <c r="S77" s="98" t="n">
        <v>0.0136996176591537</v>
      </c>
      <c r="T77" s="98" t="n">
        <v>0.0134283048805128</v>
      </c>
      <c r="U77" s="98" t="n">
        <v>0.0131616942048227</v>
      </c>
      <c r="V77" s="98" t="n">
        <v>0.012899753344944</v>
      </c>
      <c r="W77" s="98" t="n">
        <v>0.0126424472527804</v>
      </c>
      <c r="X77" s="98" t="n">
        <v>0.0123897377268837</v>
      </c>
      <c r="Y77" s="98" t="n">
        <v>0.0121415834178141</v>
      </c>
      <c r="Z77" s="98" t="n">
        <v>0.0118979400130721</v>
      </c>
      <c r="AA77" s="98" t="n">
        <v>0.0116587604956817</v>
      </c>
      <c r="AB77" s="98" t="n">
        <v>0.0114239954255037</v>
      </c>
      <c r="AC77" s="98" t="n">
        <v>0.0111935932192518</v>
      </c>
      <c r="AD77" s="98" t="n">
        <v>0.0109675004183273</v>
      </c>
      <c r="AE77" s="98" t="n">
        <v>0.0107456619399599</v>
      </c>
      <c r="AF77" s="98" t="n">
        <v>0.0105280213102252</v>
      </c>
      <c r="AG77" s="98" t="n">
        <v>0.0103145208789621</v>
      </c>
      <c r="AH77" s="98" t="n">
        <v>0.0101051020172769</v>
      </c>
      <c r="AI77" s="98" t="n">
        <v>0.00989970529860895</v>
      </c>
      <c r="AJ77" s="98" t="n">
        <v>0.00969827066441809</v>
      </c>
      <c r="AK77" s="98" t="n">
        <v>0.00950073757556769</v>
      </c>
      <c r="AL77" s="98" t="n">
        <v>0.00930704515043757</v>
      </c>
      <c r="AM77" s="98" t="n">
        <v>0.00911713229074951</v>
      </c>
      <c r="AN77" s="98" t="n">
        <v>0.00893093779603027</v>
      </c>
      <c r="AO77" s="98" t="n">
        <v>0.00874840046757308</v>
      </c>
      <c r="AP77" s="98" t="n">
        <v>0.0085694592027038</v>
      </c>
      <c r="AQ77" s="98" t="n">
        <v>0.00839405308009911</v>
      </c>
      <c r="AR77" s="98" t="n">
        <v>0.00822212143685019</v>
      </c>
      <c r="AS77" s="98" t="n">
        <v>0.00805360393791965</v>
      </c>
      <c r="AT77" s="98" t="n">
        <v>0.00788844063858796</v>
      </c>
      <c r="AU77" s="98" t="n">
        <v>0.00772657204044425</v>
      </c>
      <c r="AV77" s="98" t="n">
        <v>0.00756793914143672</v>
      </c>
      <c r="AW77" s="98" t="n">
        <v>0.00741248348045764</v>
      </c>
      <c r="AX77" s="98" t="n">
        <v>0.00726014717690482</v>
      </c>
      <c r="AY77" s="98" t="n">
        <v>0.00711087296562607</v>
      </c>
      <c r="AZ77" s="98" t="n">
        <v>0.00696460422762679</v>
      </c>
      <c r="BA77" s="98" t="n">
        <v>0.00682128501688728</v>
      </c>
      <c r="BB77" s="98" t="n">
        <v>0.00668086008361468</v>
      </c>
      <c r="BC77" s="98" t="n">
        <v>0.00654327489422657</v>
      </c>
      <c r="BD77" s="98" t="n">
        <v>0.00640847564834379</v>
      </c>
      <c r="BE77" s="98" t="n">
        <v>0.00627640929304485</v>
      </c>
      <c r="BF77" s="98" t="n">
        <v>0.00614702353461949</v>
      </c>
      <c r="BG77" s="98" t="n">
        <v>0.00602026684803747</v>
      </c>
      <c r="BH77" s="98" t="n">
        <v>0.00589608848433243</v>
      </c>
      <c r="BI77" s="98" t="n">
        <v>0.00577443847608716</v>
      </c>
      <c r="BJ77" s="98" t="n">
        <v>0.00565526764119018</v>
      </c>
      <c r="BK77" s="98" t="n">
        <v>0.00553852758501938</v>
      </c>
      <c r="BL77" s="98" t="n">
        <v>0.00542417070120049</v>
      </c>
      <c r="BM77" s="98" t="n">
        <v>0.0053121501710709</v>
      </c>
      <c r="BN77" s="98" t="n">
        <v>0.00520241996197424</v>
      </c>
      <c r="BO77" s="98" t="n">
        <v>0.00509493482449674</v>
      </c>
      <c r="BP77" s="98" t="n">
        <v>0.0049896502887512</v>
      </c>
      <c r="BQ77" s="98" t="n">
        <v>0.00488652265980372</v>
      </c>
      <c r="BR77" s="98" t="n">
        <v>0.00478550901233055</v>
      </c>
      <c r="BS77" s="98" t="n">
        <v>0.00468656718458782</v>
      </c>
      <c r="BT77" s="98" t="n">
        <v>0.00458965577176695</v>
      </c>
      <c r="BU77" s="98" t="n">
        <v>0.00449473411880463</v>
      </c>
      <c r="BV77" s="98" t="n">
        <v>0.00440176231271039</v>
      </c>
      <c r="BW77" s="98" t="n">
        <v>0.00431070117446875</v>
      </c>
      <c r="BX77" s="98" t="n">
        <v>0.00422151225056966</v>
      </c>
      <c r="BY77" s="98" t="n">
        <v>0.00413415780421367</v>
      </c>
      <c r="BZ77" s="98" t="n">
        <v>0.00404860080623859</v>
      </c>
      <c r="CA77" s="98" t="n">
        <v>0.00396480492580653</v>
      </c>
      <c r="CB77" s="98" t="n">
        <v>0.00388273452088828</v>
      </c>
      <c r="CC77" s="98" t="n">
        <v>0.00380235462858003</v>
      </c>
      <c r="CD77" s="98" t="n">
        <v>0.00372363095528228</v>
      </c>
      <c r="CE77" s="98" t="n">
        <v>0.00364652986676961</v>
      </c>
      <c r="CF77" s="98" t="n">
        <v>0.0035710183781773</v>
      </c>
      <c r="CG77" s="98" t="n">
        <v>0.00349706414392759</v>
      </c>
      <c r="CH77" s="98" t="n">
        <v>0.0034246354476164</v>
      </c>
      <c r="CI77" s="98" t="n">
        <v>0.00335370119188194</v>
      </c>
      <c r="CJ77" s="98" t="n">
        <v>0.00328423088827012</v>
      </c>
      <c r="CK77" s="98" t="n">
        <v>0.00321619464711465</v>
      </c>
      <c r="CL77" s="98" t="n">
        <v>0.0031495631674443</v>
      </c>
      <c r="CM77" s="98" t="n">
        <v>0.00308430772693236</v>
      </c>
      <c r="CN77" s="98" t="n">
        <v>0.0030204001718982</v>
      </c>
      <c r="CO77" s="98" t="n">
        <v>0.0029578129073724</v>
      </c>
      <c r="CP77" s="98" t="n">
        <v>0.00289651888723397</v>
      </c>
      <c r="CQ77" s="98" t="n">
        <v>0.00283649160442945</v>
      </c>
      <c r="CR77" s="98" t="n">
        <v>0.00277770508127928</v>
      </c>
      <c r="CS77" s="98" t="n">
        <v>0.00272013385988024</v>
      </c>
      <c r="CT77" s="98" t="n">
        <v>0.00266375299260802</v>
      </c>
      <c r="CU77" s="98" t="n">
        <v>0.00260853803272643</v>
      </c>
      <c r="CV77" s="98" t="n">
        <v>0.00255446502510637</v>
      </c>
      <c r="CW77" s="98" t="n">
        <v>0.00250151049706004</v>
      </c>
      <c r="CX77" s="98" t="n">
        <v>0.00244965144929221</v>
      </c>
      <c r="CY77" s="98" t="n">
        <v>0.00239886534697231</v>
      </c>
      <c r="CZ77" s="98" t="n">
        <v>0.0023491301109293</v>
      </c>
      <c r="DA77" s="98" t="n">
        <v>0.00230042410897191</v>
      </c>
      <c r="DB77" s="98" t="n">
        <v>0.00225272614733529</v>
      </c>
      <c r="DC77" s="98" t="n">
        <v>0.00220601546225474</v>
      </c>
      <c r="DD77" s="98" t="n">
        <v>0.00216027171166922</v>
      </c>
      <c r="DE77" s="98" t="n">
        <v>0.00211547496705389</v>
      </c>
      <c r="DF77" s="98" t="n">
        <v>0.00207160570538179</v>
      </c>
      <c r="DG77" s="98" t="n">
        <v>0.00202864480121623</v>
      </c>
      <c r="DH77" s="98" t="n">
        <v>0.00198657351893294</v>
      </c>
      <c r="DI77" s="98" t="n">
        <v>0.0019453735050714</v>
      </c>
      <c r="DJ77" s="98" t="n">
        <v>0.00190502678081583</v>
      </c>
      <c r="DK77" s="98" t="n">
        <v>0.00186551573460436</v>
      </c>
      <c r="DL77" s="98" t="n">
        <v>0.00182682311486615</v>
      </c>
      <c r="DM77" s="98" t="n">
        <v>0.00178893202288633</v>
      </c>
      <c r="DN77" s="98" t="n">
        <v>0.00175182590579537</v>
      </c>
      <c r="DO77" s="98" t="n">
        <v>0.00171548854968484</v>
      </c>
      <c r="DP77" s="98" t="n">
        <v>0.00167990407284679</v>
      </c>
      <c r="DQ77" s="98" t="n">
        <v>0.00164505691913452</v>
      </c>
      <c r="DR77" s="98" t="n">
        <v>0.00161093185144634</v>
      </c>
      <c r="DS77" s="98" t="n">
        <v>0.00157751394532768</v>
      </c>
      <c r="DT77" s="98" t="n">
        <v>0.00154478858269269</v>
      </c>
      <c r="DU77" s="98" t="n">
        <v>0.00151274144566238</v>
      </c>
      <c r="DV77" s="98" t="n">
        <v>0.00148135851051801</v>
      </c>
      <c r="DW77" s="98" t="n">
        <v>0.00145062604176882</v>
      </c>
      <c r="DX77" s="98" t="n">
        <v>0.00142053058633207</v>
      </c>
      <c r="DY77" s="98" t="n">
        <v>0.0013910589678231</v>
      </c>
      <c r="DZ77" s="98" t="n">
        <v>0.00136219828095541</v>
      </c>
      <c r="EA77" s="98" t="n">
        <v>0.0013339358860478</v>
      </c>
      <c r="EB77" s="98" t="n">
        <v>0.00130625940363727</v>
      </c>
      <c r="EC77" s="98" t="n">
        <v>0.00127915670919587</v>
      </c>
      <c r="ED77" s="98" t="n">
        <v>0.0012526159279509</v>
      </c>
      <c r="EE77" s="98" t="n">
        <v>0.0012266254298049</v>
      </c>
      <c r="EF77" s="98" t="n">
        <v>0.00120117382435558</v>
      </c>
      <c r="EG77" s="98" t="n">
        <v>0.00117624995601295</v>
      </c>
      <c r="EH77" s="98" t="n">
        <v>0.00115184289921233</v>
      </c>
      <c r="EI77" s="98" t="n">
        <v>0.00112794195372223</v>
      </c>
      <c r="EJ77" s="98" t="n">
        <v>0.0011045366400434</v>
      </c>
      <c r="EK77" s="98" t="n">
        <v>0.0010816166949007</v>
      </c>
      <c r="EL77" s="98" t="n">
        <v>0.00105917206682316</v>
      </c>
      <c r="EM77" s="98" t="n">
        <v>0.00103719291181192</v>
      </c>
      <c r="EN77" s="98" t="n">
        <v>0.00101566958909527</v>
      </c>
      <c r="EO77" s="98" t="n">
        <v>0.000994592656966997</v>
      </c>
      <c r="EP77" s="98" t="n">
        <v>0.000973952868709382</v>
      </c>
      <c r="EQ77" s="98" t="n">
        <v>0.000953741168596478</v>
      </c>
      <c r="ER77" s="98" t="n">
        <v>0.00093394868797847</v>
      </c>
      <c r="ES77" s="98" t="n">
        <v>0.000914566741443745</v>
      </c>
      <c r="ET77" s="98" t="n">
        <v>0.000895586823059125</v>
      </c>
      <c r="EU77" s="98" t="n">
        <v>0.000877000602684697</v>
      </c>
      <c r="EV77" s="98" t="n">
        <v>0.000858799922363818</v>
      </c>
      <c r="EW77" s="98" t="n">
        <v>0.000840976792785719</v>
      </c>
      <c r="EX77" s="98" t="n">
        <v>0.000823523389818837</v>
      </c>
      <c r="EY77" s="98" t="n">
        <v>0.000806432051115524</v>
      </c>
      <c r="EZ77" s="98" t="n">
        <v>0.000789695272784496</v>
      </c>
      <c r="FA77" s="98" t="n">
        <v>0.0007733057061311</v>
      </c>
      <c r="FB77" s="98" t="n">
        <v>0.000757256154463648</v>
      </c>
      <c r="FC77" s="98" t="n">
        <v>0.000741539569964811</v>
      </c>
      <c r="FD77" s="98" t="n">
        <v>0.000726149050625846</v>
      </c>
      <c r="FE77" s="98" t="n">
        <v>0.000711077837244223</v>
      </c>
      <c r="FF77" s="98" t="n">
        <v>0.00069631931048153</v>
      </c>
      <c r="FG77" s="98" t="n">
        <v>0.000681866987981561</v>
      </c>
      <c r="FH77" s="98" t="n">
        <v>0.000667714521547125</v>
      </c>
      <c r="FI77" s="98" t="n">
        <v>0.000653855694374594</v>
      </c>
      <c r="FJ77" s="98" t="n">
        <v>0.00064028441834485</v>
      </c>
      <c r="FK77" s="98" t="n">
        <v>0.000626994731369068</v>
      </c>
      <c r="FL77" s="98" t="n">
        <v>0.000613980794789026</v>
      </c>
      <c r="FM77" s="98" t="n">
        <v>0.000601236890831469</v>
      </c>
      <c r="FN77" s="98" t="n">
        <v>0.00058875742011244</v>
      </c>
      <c r="FO77" s="98" t="n">
        <v>0.000576536899195013</v>
      </c>
      <c r="FP77" s="98" t="n">
        <v>0.000564569958195427</v>
      </c>
      <c r="FQ77" s="98" t="n">
        <v>0.000552851338438631</v>
      </c>
    </row>
    <row r="78" customFormat="false" ht="15" hidden="false" customHeight="true" outlineLevel="0" collapsed="false">
      <c r="A78" s="97" t="n">
        <v>76</v>
      </c>
      <c r="B78" s="98" t="n">
        <v>0.0238330189428905</v>
      </c>
      <c r="C78" s="98" t="n">
        <v>0.0235307806231724</v>
      </c>
      <c r="D78" s="98" t="n">
        <v>0.0218082403462206</v>
      </c>
      <c r="E78" s="98" t="n">
        <v>0.020798227192928</v>
      </c>
      <c r="F78" s="98" t="n">
        <v>0.0201197887080443</v>
      </c>
      <c r="G78" s="98" t="n">
        <v>0.0196017125075353</v>
      </c>
      <c r="H78" s="98" t="n">
        <v>0.0191636987285163</v>
      </c>
      <c r="I78" s="98" t="n">
        <v>0.0187672610053917</v>
      </c>
      <c r="J78" s="98" t="n">
        <v>0.0183937605176698</v>
      </c>
      <c r="K78" s="98" t="n">
        <v>0.0180341316863656</v>
      </c>
      <c r="L78" s="98" t="n">
        <v>0.0176839617752035</v>
      </c>
      <c r="M78" s="98" t="n">
        <v>0.0173411059374514</v>
      </c>
      <c r="N78" s="98" t="n">
        <v>0.0170045243626398</v>
      </c>
      <c r="O78" s="98" t="n">
        <v>0.0166737138045567</v>
      </c>
      <c r="P78" s="98" t="n">
        <v>0.0163484294841219</v>
      </c>
      <c r="Q78" s="98" t="n">
        <v>0.0160285491488046</v>
      </c>
      <c r="R78" s="98" t="n">
        <v>0.0157140067854318</v>
      </c>
      <c r="S78" s="98" t="n">
        <v>0.0154047604642404</v>
      </c>
      <c r="T78" s="98" t="n">
        <v>0.0151007768982996</v>
      </c>
      <c r="U78" s="98" t="n">
        <v>0.0148020241776942</v>
      </c>
      <c r="V78" s="98" t="n">
        <v>0.0145084684905428</v>
      </c>
      <c r="W78" s="98" t="n">
        <v>0.0142200727780032</v>
      </c>
      <c r="X78" s="98" t="n">
        <v>0.0139367963177334</v>
      </c>
      <c r="Y78" s="98" t="n">
        <v>0.0136585947439606</v>
      </c>
      <c r="Z78" s="98" t="n">
        <v>0.0133854202642122</v>
      </c>
      <c r="AA78" s="98" t="n">
        <v>0.0131172219562366</v>
      </c>
      <c r="AB78" s="98" t="n">
        <v>0.0128539460891355</v>
      </c>
      <c r="AC78" s="98" t="n">
        <v>0.0125955364423193</v>
      </c>
      <c r="AD78" s="98" t="n">
        <v>0.0123419346103471</v>
      </c>
      <c r="AE78" s="98" t="n">
        <v>0.0120930802887315</v>
      </c>
      <c r="AF78" s="98" t="n">
        <v>0.0118489115391699</v>
      </c>
      <c r="AG78" s="98" t="n">
        <v>0.0116093650342662</v>
      </c>
      <c r="AH78" s="98" t="n">
        <v>0.0113743762825386</v>
      </c>
      <c r="AI78" s="98" t="n">
        <v>0.0111438798348112</v>
      </c>
      <c r="AJ78" s="98" t="n">
        <v>0.0109178094731992</v>
      </c>
      <c r="AK78" s="98" t="n">
        <v>0.01069609838389</v>
      </c>
      <c r="AL78" s="98" t="n">
        <v>0.010478679314895</v>
      </c>
      <c r="AM78" s="98" t="n">
        <v>0.0102654847198765</v>
      </c>
      <c r="AN78" s="98" t="n">
        <v>0.0100564468890947</v>
      </c>
      <c r="AO78" s="98" t="n">
        <v>0.00985149806844687</v>
      </c>
      <c r="AP78" s="98" t="n">
        <v>0.00965057056750895</v>
      </c>
      <c r="AQ78" s="98" t="n">
        <v>0.00945359685742142</v>
      </c>
      <c r="AR78" s="98" t="n">
        <v>0.00926050965940783</v>
      </c>
      <c r="AS78" s="98" t="n">
        <v>0.00907124202465148</v>
      </c>
      <c r="AT78" s="98" t="n">
        <v>0.00888572740620952</v>
      </c>
      <c r="AU78" s="98" t="n">
        <v>0.00870389972358909</v>
      </c>
      <c r="AV78" s="98" t="n">
        <v>0.00852569342056941</v>
      </c>
      <c r="AW78" s="98" t="n">
        <v>0.00835104351680649</v>
      </c>
      <c r="AX78" s="98" t="n">
        <v>0.00817988565372052</v>
      </c>
      <c r="AY78" s="98" t="n">
        <v>0.00801215613512762</v>
      </c>
      <c r="AZ78" s="98" t="n">
        <v>0.00784779196304442</v>
      </c>
      <c r="BA78" s="98" t="n">
        <v>0.00768673086905891</v>
      </c>
      <c r="BB78" s="98" t="n">
        <v>0.00752891134163602</v>
      </c>
      <c r="BC78" s="98" t="n">
        <v>0.00737427264969492</v>
      </c>
      <c r="BD78" s="98" t="n">
        <v>0.00722275486277046</v>
      </c>
      <c r="BE78" s="98" t="n">
        <v>0.00707429886804856</v>
      </c>
      <c r="BF78" s="98" t="n">
        <v>0.00692884638454183</v>
      </c>
      <c r="BG78" s="98" t="n">
        <v>0.00678633997465239</v>
      </c>
      <c r="BH78" s="98" t="n">
        <v>0.00664672305334835</v>
      </c>
      <c r="BI78" s="98" t="n">
        <v>0.00650993989516568</v>
      </c>
      <c r="BJ78" s="98" t="n">
        <v>0.00637593563922678</v>
      </c>
      <c r="BK78" s="98" t="n">
        <v>0.00624465629245707</v>
      </c>
      <c r="BL78" s="98" t="n">
        <v>0.00611604873116189</v>
      </c>
      <c r="BM78" s="98" t="n">
        <v>0.00599006070111663</v>
      </c>
      <c r="BN78" s="98" t="n">
        <v>0.00586664081631017</v>
      </c>
      <c r="BO78" s="98" t="n">
        <v>0.00574573855646954</v>
      </c>
      <c r="BP78" s="98" t="n">
        <v>0.00562730426348512</v>
      </c>
      <c r="BQ78" s="98" t="n">
        <v>0.0055112891368454</v>
      </c>
      <c r="BR78" s="98" t="n">
        <v>0.00539764522818054</v>
      </c>
      <c r="BS78" s="98" t="n">
        <v>0.0052863254350094</v>
      </c>
      <c r="BT78" s="98" t="n">
        <v>0.00517728349377189</v>
      </c>
      <c r="BU78" s="98" t="n">
        <v>0.00507047397222782</v>
      </c>
      <c r="BV78" s="98" t="n">
        <v>0.00496585226129076</v>
      </c>
      <c r="BW78" s="98" t="n">
        <v>0.00486337456636465</v>
      </c>
      <c r="BX78" s="98" t="n">
        <v>0.00476299789824308</v>
      </c>
      <c r="BY78" s="98" t="n">
        <v>0.00466468006362586</v>
      </c>
      <c r="BZ78" s="98" t="n">
        <v>0.0045683796553041</v>
      </c>
      <c r="CA78" s="98" t="n">
        <v>0.00447405604205953</v>
      </c>
      <c r="CB78" s="98" t="n">
        <v>0.00438166935832207</v>
      </c>
      <c r="CC78" s="98" t="n">
        <v>0.00429118049362176</v>
      </c>
      <c r="CD78" s="98" t="n">
        <v>0.00420255108187384</v>
      </c>
      <c r="CE78" s="98" t="n">
        <v>0.00411574349052601</v>
      </c>
      <c r="CF78" s="98" t="n">
        <v>0.00403072080959965</v>
      </c>
      <c r="CG78" s="98" t="n">
        <v>0.00394744684065185</v>
      </c>
      <c r="CH78" s="98" t="n">
        <v>0.0038658860856805</v>
      </c>
      <c r="CI78" s="98" t="n">
        <v>0.00378600373599791</v>
      </c>
      <c r="CJ78" s="98" t="n">
        <v>0.00370776566109066</v>
      </c>
      <c r="CK78" s="98" t="n">
        <v>0.00363113839748464</v>
      </c>
      <c r="CL78" s="98" t="n">
        <v>0.00355608913763283</v>
      </c>
      <c r="CM78" s="98" t="n">
        <v>0.00348258571883964</v>
      </c>
      <c r="CN78" s="98" t="n">
        <v>0.00341059661223531</v>
      </c>
      <c r="CO78" s="98" t="n">
        <v>0.00334009091181398</v>
      </c>
      <c r="CP78" s="98" t="n">
        <v>0.00327103832354381</v>
      </c>
      <c r="CQ78" s="98" t="n">
        <v>0.00320340915456208</v>
      </c>
      <c r="CR78" s="98" t="n">
        <v>0.00313717430246074</v>
      </c>
      <c r="CS78" s="98" t="n">
        <v>0.00307230524467272</v>
      </c>
      <c r="CT78" s="98" t="n">
        <v>0.0030087740279644</v>
      </c>
      <c r="CU78" s="98" t="n">
        <v>0.00294655325804116</v>
      </c>
      <c r="CV78" s="98" t="n">
        <v>0.00288561608927063</v>
      </c>
      <c r="CW78" s="98" t="n">
        <v>0.00282593621452809</v>
      </c>
      <c r="CX78" s="98" t="n">
        <v>0.00276748785517011</v>
      </c>
      <c r="CY78" s="98" t="n">
        <v>0.00271024575113643</v>
      </c>
      <c r="CZ78" s="98" t="n">
        <v>0.00265418515118565</v>
      </c>
      <c r="DA78" s="98" t="n">
        <v>0.00259928180326707</v>
      </c>
      <c r="DB78" s="98" t="n">
        <v>0.00254551194502828</v>
      </c>
      <c r="DC78" s="98" t="n">
        <v>0.0024928522944635</v>
      </c>
      <c r="DD78" s="98" t="n">
        <v>0.0024412800407011</v>
      </c>
      <c r="DE78" s="98" t="n">
        <v>0.00239077283493294</v>
      </c>
      <c r="DF78" s="98" t="n">
        <v>0.00234130878148486</v>
      </c>
      <c r="DG78" s="98" t="n">
        <v>0.00229286642903004</v>
      </c>
      <c r="DH78" s="98" t="n">
        <v>0.002245424761944</v>
      </c>
      <c r="DI78" s="98" t="n">
        <v>0.00219896319180213</v>
      </c>
      <c r="DJ78" s="98" t="n">
        <v>0.00215346154901852</v>
      </c>
      <c r="DK78" s="98" t="n">
        <v>0.0021089000746265</v>
      </c>
      <c r="DL78" s="98" t="n">
        <v>0.00206525941219915</v>
      </c>
      <c r="DM78" s="98" t="n">
        <v>0.00202252059991004</v>
      </c>
      <c r="DN78" s="98" t="n">
        <v>0.00198066506273265</v>
      </c>
      <c r="DO78" s="98" t="n">
        <v>0.0019396746047764</v>
      </c>
      <c r="DP78" s="98" t="n">
        <v>0.00189953140176102</v>
      </c>
      <c r="DQ78" s="98" t="n">
        <v>0.00186021799362435</v>
      </c>
      <c r="DR78" s="98" t="n">
        <v>0.00182171727726432</v>
      </c>
      <c r="DS78" s="98" t="n">
        <v>0.00178401249941429</v>
      </c>
      <c r="DT78" s="98" t="n">
        <v>0.00174708724964723</v>
      </c>
      <c r="DU78" s="98" t="n">
        <v>0.00171092545351126</v>
      </c>
      <c r="DV78" s="98" t="n">
        <v>0.00167551136579103</v>
      </c>
      <c r="DW78" s="98" t="n">
        <v>0.00164082956389611</v>
      </c>
      <c r="DX78" s="98" t="n">
        <v>0.00160686494137308</v>
      </c>
      <c r="DY78" s="98" t="n">
        <v>0.00157360270154061</v>
      </c>
      <c r="DZ78" s="98" t="n">
        <v>0.00154102835124459</v>
      </c>
      <c r="EA78" s="98" t="n">
        <v>0.0015091276947331</v>
      </c>
      <c r="EB78" s="98" t="n">
        <v>0.00147788682764782</v>
      </c>
      <c r="EC78" s="98" t="n">
        <v>0.00144729213113126</v>
      </c>
      <c r="ED78" s="98" t="n">
        <v>0.00141733026604785</v>
      </c>
      <c r="EE78" s="98" t="n">
        <v>0.00138798816731589</v>
      </c>
      <c r="EF78" s="98" t="n">
        <v>0.00135925303835072</v>
      </c>
      <c r="EG78" s="98" t="n">
        <v>0.00133111234561478</v>
      </c>
      <c r="EH78" s="98" t="n">
        <v>0.00130355381327563</v>
      </c>
      <c r="EI78" s="98" t="n">
        <v>0.00127656541796661</v>
      </c>
      <c r="EJ78" s="98" t="n">
        <v>0.00125013538365226</v>
      </c>
      <c r="EK78" s="98" t="n">
        <v>0.0012242521765935</v>
      </c>
      <c r="EL78" s="98" t="n">
        <v>0.00119890450041249</v>
      </c>
      <c r="EM78" s="98" t="n">
        <v>0.00117408129125496</v>
      </c>
      <c r="EN78" s="98" t="n">
        <v>0.00114977171304842</v>
      </c>
      <c r="EO78" s="98" t="n">
        <v>0.00112596515285479</v>
      </c>
      <c r="EP78" s="98" t="n">
        <v>0.00110265121631437</v>
      </c>
      <c r="EQ78" s="98" t="n">
        <v>0.00107981972318183</v>
      </c>
      <c r="ER78" s="98" t="n">
        <v>0.00105746070295021</v>
      </c>
      <c r="ES78" s="98" t="n">
        <v>0.00103556439056296</v>
      </c>
      <c r="ET78" s="98" t="n">
        <v>0.00101412122221167</v>
      </c>
      <c r="EU78" s="98" t="n">
        <v>0.000993121831217469</v>
      </c>
      <c r="EV78" s="98" t="n">
        <v>0.000972557043995903</v>
      </c>
      <c r="EW78" s="98" t="n">
        <v>0.000952417876102341</v>
      </c>
      <c r="EX78" s="98" t="n">
        <v>0.000932695528356842</v>
      </c>
      <c r="EY78" s="98" t="n">
        <v>0.000913381383047307</v>
      </c>
      <c r="EZ78" s="98" t="n">
        <v>0.000894467000209231</v>
      </c>
      <c r="FA78" s="98" t="n">
        <v>0.000875944113980176</v>
      </c>
      <c r="FB78" s="98" t="n">
        <v>0.00085780462902818</v>
      </c>
      <c r="FC78" s="98" t="n">
        <v>0.000840040617052007</v>
      </c>
      <c r="FD78" s="98" t="n">
        <v>0.000822644313352994</v>
      </c>
      <c r="FE78" s="98" t="n">
        <v>0.000805608113475409</v>
      </c>
      <c r="FF78" s="98" t="n">
        <v>0.000788924569915306</v>
      </c>
      <c r="FG78" s="98" t="n">
        <v>0.000772586388896324</v>
      </c>
      <c r="FH78" s="98" t="n">
        <v>0.00075658642721077</v>
      </c>
      <c r="FI78" s="98" t="n">
        <v>0.000740917689124543</v>
      </c>
      <c r="FJ78" s="98" t="n">
        <v>0.000725573323345663</v>
      </c>
      <c r="FK78" s="98" t="n">
        <v>0.000710546620053987</v>
      </c>
      <c r="FL78" s="98" t="n">
        <v>0.000695831007991421</v>
      </c>
      <c r="FM78" s="98" t="n">
        <v>0.000681420051611315</v>
      </c>
      <c r="FN78" s="98" t="n">
        <v>0.00066730744828658</v>
      </c>
      <c r="FO78" s="98" t="n">
        <v>0.000653487025573774</v>
      </c>
      <c r="FP78" s="98" t="n">
        <v>0.000639952738533678</v>
      </c>
      <c r="FQ78" s="98" t="n">
        <v>0.000626698667106296</v>
      </c>
    </row>
    <row r="79" customFormat="false" ht="15" hidden="false" customHeight="true" outlineLevel="0" collapsed="false">
      <c r="A79" s="97" t="n">
        <v>77</v>
      </c>
      <c r="B79" s="98" t="n">
        <v>0.0269437153836283</v>
      </c>
      <c r="C79" s="98" t="n">
        <v>0.0266023030525122</v>
      </c>
      <c r="D79" s="98" t="n">
        <v>0.0246278867574227</v>
      </c>
      <c r="E79" s="98" t="n">
        <v>0.0234735514647166</v>
      </c>
      <c r="F79" s="98" t="n">
        <v>0.0227005130760523</v>
      </c>
      <c r="G79" s="98" t="n">
        <v>0.0221118332632564</v>
      </c>
      <c r="H79" s="98" t="n">
        <v>0.0216152072957778</v>
      </c>
      <c r="I79" s="98" t="n">
        <v>0.0211664041385704</v>
      </c>
      <c r="J79" s="98" t="n">
        <v>0.0207439991012561</v>
      </c>
      <c r="K79" s="98" t="n">
        <v>0.0203375650148396</v>
      </c>
      <c r="L79" s="98" t="n">
        <v>0.0199420194997082</v>
      </c>
      <c r="M79" s="98" t="n">
        <v>0.0195548857110635</v>
      </c>
      <c r="N79" s="98" t="n">
        <v>0.0191749568928903</v>
      </c>
      <c r="O79" s="98" t="n">
        <v>0.0188016435487602</v>
      </c>
      <c r="P79" s="98" t="n">
        <v>0.0184346540538183</v>
      </c>
      <c r="Q79" s="98" t="n">
        <v>0.018073838496307</v>
      </c>
      <c r="R79" s="98" t="n">
        <v>0.0177191124959426</v>
      </c>
      <c r="S79" s="98" t="n">
        <v>0.0173704202131646</v>
      </c>
      <c r="T79" s="98" t="n">
        <v>0.0170277165534982</v>
      </c>
      <c r="U79" s="98" t="n">
        <v>0.0166909587614917</v>
      </c>
      <c r="V79" s="98" t="n">
        <v>0.016360102596038</v>
      </c>
      <c r="W79" s="98" t="n">
        <v>0.0160351007301131</v>
      </c>
      <c r="X79" s="98" t="n">
        <v>0.015715902220328</v>
      </c>
      <c r="Y79" s="98" t="n">
        <v>0.0154024524814215</v>
      </c>
      <c r="Z79" s="98" t="n">
        <v>0.0150946934900048</v>
      </c>
      <c r="AA79" s="98" t="n">
        <v>0.0147925640836379</v>
      </c>
      <c r="AB79" s="98" t="n">
        <v>0.0144960002907622</v>
      </c>
      <c r="AC79" s="98" t="n">
        <v>0.0142049356609999</v>
      </c>
      <c r="AD79" s="98" t="n">
        <v>0.0139193015819263</v>
      </c>
      <c r="AE79" s="98" t="n">
        <v>0.0136390275764877</v>
      </c>
      <c r="AF79" s="98" t="n">
        <v>0.0133640415791306</v>
      </c>
      <c r="AG79" s="98" t="n">
        <v>0.0130942701905573</v>
      </c>
      <c r="AH79" s="98" t="n">
        <v>0.012829638911868</v>
      </c>
      <c r="AI79" s="98" t="n">
        <v>0.0125700723592134</v>
      </c>
      <c r="AJ79" s="98" t="n">
        <v>0.0123154944602073</v>
      </c>
      <c r="AK79" s="98" t="n">
        <v>0.0120658286333623</v>
      </c>
      <c r="AL79" s="98" t="n">
        <v>0.0118209979517733</v>
      </c>
      <c r="AM79" s="98" t="n">
        <v>0.0115809252922132</v>
      </c>
      <c r="AN79" s="98" t="n">
        <v>0.0113455334707354</v>
      </c>
      <c r="AO79" s="98" t="n">
        <v>0.0111147453658039</v>
      </c>
      <c r="AP79" s="98" t="n">
        <v>0.0108884840299083</v>
      </c>
      <c r="AQ79" s="98" t="n">
        <v>0.0106666727905467</v>
      </c>
      <c r="AR79" s="98" t="n">
        <v>0.010449235341403</v>
      </c>
      <c r="AS79" s="98" t="n">
        <v>0.0102360958244824</v>
      </c>
      <c r="AT79" s="98" t="n">
        <v>0.0100271789039153</v>
      </c>
      <c r="AU79" s="98" t="n">
        <v>0.00982240983208649</v>
      </c>
      <c r="AV79" s="98" t="n">
        <v>0.00962171450870109</v>
      </c>
      <c r="AW79" s="98" t="n">
        <v>0.00942501953335129</v>
      </c>
      <c r="AX79" s="98" t="n">
        <v>0.00923225225210633</v>
      </c>
      <c r="AY79" s="98" t="n">
        <v>0.00904334079861202</v>
      </c>
      <c r="AZ79" s="98" t="n">
        <v>0.00885821413014643</v>
      </c>
      <c r="BA79" s="98" t="n">
        <v>0.00867680205904686</v>
      </c>
      <c r="BB79" s="98" t="n">
        <v>0.00849903527989204</v>
      </c>
      <c r="BC79" s="98" t="n">
        <v>0.00832484539279366</v>
      </c>
      <c r="BD79" s="98" t="n">
        <v>0.00815416492312504</v>
      </c>
      <c r="BE79" s="98" t="n">
        <v>0.00798692733799</v>
      </c>
      <c r="BF79" s="98" t="n">
        <v>0.00782306705971081</v>
      </c>
      <c r="BG79" s="98" t="n">
        <v>0.00766251947659435</v>
      </c>
      <c r="BH79" s="98" t="n">
        <v>0.00750522095121442</v>
      </c>
      <c r="BI79" s="98" t="n">
        <v>0.00735110882643031</v>
      </c>
      <c r="BJ79" s="98" t="n">
        <v>0.0072001214293439</v>
      </c>
      <c r="BK79" s="98" t="n">
        <v>0.00705219807338375</v>
      </c>
      <c r="BL79" s="98" t="n">
        <v>0.00690727905868704</v>
      </c>
      <c r="BM79" s="98" t="n">
        <v>0.00676530567094003</v>
      </c>
      <c r="BN79" s="98" t="n">
        <v>0.00662622017882186</v>
      </c>
      <c r="BO79" s="98" t="n">
        <v>0.00648996583018835</v>
      </c>
      <c r="BP79" s="98" t="n">
        <v>0.00635648684711787</v>
      </c>
      <c r="BQ79" s="98" t="n">
        <v>0.00622572841993607</v>
      </c>
      <c r="BR79" s="98" t="n">
        <v>0.00609763670032204</v>
      </c>
      <c r="BS79" s="98" t="n">
        <v>0.00597215879359447</v>
      </c>
      <c r="BT79" s="98" t="n">
        <v>0.00584924275026577</v>
      </c>
      <c r="BU79" s="98" t="n">
        <v>0.00572883755694631</v>
      </c>
      <c r="BV79" s="98" t="n">
        <v>0.00561089312667273</v>
      </c>
      <c r="BW79" s="98" t="n">
        <v>0.00549536028873054</v>
      </c>
      <c r="BX79" s="98" t="n">
        <v>0.00538219077803226</v>
      </c>
      <c r="BY79" s="98" t="n">
        <v>0.00527133722411144</v>
      </c>
      <c r="BZ79" s="98" t="n">
        <v>0.00516275313978287</v>
      </c>
      <c r="CA79" s="98" t="n">
        <v>0.00505639290951931</v>
      </c>
      <c r="CB79" s="98" t="n">
        <v>0.00495221177758864</v>
      </c>
      <c r="CC79" s="98" t="n">
        <v>0.00485016583599129</v>
      </c>
      <c r="CD79" s="98" t="n">
        <v>0.00475021201223647</v>
      </c>
      <c r="CE79" s="98" t="n">
        <v>0.00465230805698946</v>
      </c>
      <c r="CF79" s="98" t="n">
        <v>0.00455641253162209</v>
      </c>
      <c r="CG79" s="98" t="n">
        <v>0.00446248479569333</v>
      </c>
      <c r="CH79" s="98" t="n">
        <v>0.00437048499438653</v>
      </c>
      <c r="CI79" s="98" t="n">
        <v>0.00428037404592596</v>
      </c>
      <c r="CJ79" s="98" t="n">
        <v>0.00419211362899419</v>
      </c>
      <c r="CK79" s="98" t="n">
        <v>0.00410566617016828</v>
      </c>
      <c r="CL79" s="98" t="n">
        <v>0.0040209948313934</v>
      </c>
      <c r="CM79" s="98" t="n">
        <v>0.00393806349750892</v>
      </c>
      <c r="CN79" s="98" t="n">
        <v>0.00385683676384041</v>
      </c>
      <c r="CO79" s="98" t="n">
        <v>0.00377727992387122</v>
      </c>
      <c r="CP79" s="98" t="n">
        <v>0.00369935895700424</v>
      </c>
      <c r="CQ79" s="98" t="n">
        <v>0.0036230405164237</v>
      </c>
      <c r="CR79" s="98" t="n">
        <v>0.00354829191706707</v>
      </c>
      <c r="CS79" s="98" t="n">
        <v>0.00347508112371409</v>
      </c>
      <c r="CT79" s="98" t="n">
        <v>0.00340337673920022</v>
      </c>
      <c r="CU79" s="98" t="n">
        <v>0.00333314799276108</v>
      </c>
      <c r="CV79" s="98" t="n">
        <v>0.00326436472851277</v>
      </c>
      <c r="CW79" s="98" t="n">
        <v>0.00319699739407331</v>
      </c>
      <c r="CX79" s="98" t="n">
        <v>0.00313101702932872</v>
      </c>
      <c r="CY79" s="98" t="n">
        <v>0.00306639525534791</v>
      </c>
      <c r="CZ79" s="98" t="n">
        <v>0.0030031042634483</v>
      </c>
      <c r="DA79" s="98" t="n">
        <v>0.002941116804416</v>
      </c>
      <c r="DB79" s="98" t="n">
        <v>0.00288040617788044</v>
      </c>
      <c r="DC79" s="98" t="n">
        <v>0.0028209462218477</v>
      </c>
      <c r="DD79" s="98" t="n">
        <v>0.00276271130239059</v>
      </c>
      <c r="DE79" s="98" t="n">
        <v>0.00270567630349949</v>
      </c>
      <c r="DF79" s="98" t="n">
        <v>0.00264981661709141</v>
      </c>
      <c r="DG79" s="98" t="n">
        <v>0.00259510813317998</v>
      </c>
      <c r="DH79" s="98" t="n">
        <v>0.00254152723020462</v>
      </c>
      <c r="DI79" s="98" t="n">
        <v>0.00248905076551964</v>
      </c>
      <c r="DJ79" s="98" t="n">
        <v>0.00243765606604174</v>
      </c>
      <c r="DK79" s="98" t="n">
        <v>0.00238732091905669</v>
      </c>
      <c r="DL79" s="98" t="n">
        <v>0.00233802356318291</v>
      </c>
      <c r="DM79" s="98" t="n">
        <v>0.00228974267949145</v>
      </c>
      <c r="DN79" s="98" t="n">
        <v>0.00224245738278117</v>
      </c>
      <c r="DO79" s="98" t="n">
        <v>0.00219614721300876</v>
      </c>
      <c r="DP79" s="98" t="n">
        <v>0.00215079212686975</v>
      </c>
      <c r="DQ79" s="98" t="n">
        <v>0.00210637248953216</v>
      </c>
      <c r="DR79" s="98" t="n">
        <v>0.00206286906651909</v>
      </c>
      <c r="DS79" s="98" t="n">
        <v>0.00202026301573843</v>
      </c>
      <c r="DT79" s="98" t="n">
        <v>0.00197853587965968</v>
      </c>
      <c r="DU79" s="98" t="n">
        <v>0.00193766957763486</v>
      </c>
      <c r="DV79" s="98" t="n">
        <v>0.00189764639836121</v>
      </c>
      <c r="DW79" s="98" t="n">
        <v>0.00185844899248588</v>
      </c>
      <c r="DX79" s="98" t="n">
        <v>0.00182006036534743</v>
      </c>
      <c r="DY79" s="98" t="n">
        <v>0.00178246386985603</v>
      </c>
      <c r="DZ79" s="98" t="n">
        <v>0.00174564319950665</v>
      </c>
      <c r="EA79" s="98" t="n">
        <v>0.00170958238152696</v>
      </c>
      <c r="EB79" s="98" t="n">
        <v>0.00167426577015384</v>
      </c>
      <c r="EC79" s="98" t="n">
        <v>0.0016396780400405</v>
      </c>
      <c r="ED79" s="98" t="n">
        <v>0.00160580417978951</v>
      </c>
      <c r="EE79" s="98" t="n">
        <v>0.00157262948561054</v>
      </c>
      <c r="EF79" s="98" t="n">
        <v>0.00154013955510124</v>
      </c>
      <c r="EG79" s="98" t="n">
        <v>0.00150832028114833</v>
      </c>
      <c r="EH79" s="98" t="n">
        <v>0.0014771578459476</v>
      </c>
      <c r="EI79" s="98" t="n">
        <v>0.00144663871514117</v>
      </c>
      <c r="EJ79" s="98" t="n">
        <v>0.00141674963206839</v>
      </c>
      <c r="EK79" s="98" t="n">
        <v>0.00138747761212998</v>
      </c>
      <c r="EL79" s="98" t="n">
        <v>0.00135880993726356</v>
      </c>
      <c r="EM79" s="98" t="n">
        <v>0.00133073415052687</v>
      </c>
      <c r="EN79" s="98" t="n">
        <v>0.0013032380507888</v>
      </c>
      <c r="EO79" s="98" t="n">
        <v>0.00127630968752501</v>
      </c>
      <c r="EP79" s="98" t="n">
        <v>0.00124993735571655</v>
      </c>
      <c r="EQ79" s="98" t="n">
        <v>0.00122410959085018</v>
      </c>
      <c r="ER79" s="98" t="n">
        <v>0.00119881516401732</v>
      </c>
      <c r="ES79" s="98" t="n">
        <v>0.00117404307711166</v>
      </c>
      <c r="ET79" s="98" t="n">
        <v>0.00114978255812159</v>
      </c>
      <c r="EU79" s="98" t="n">
        <v>0.00112602305651677</v>
      </c>
      <c r="EV79" s="98" t="n">
        <v>0.0011027542387273</v>
      </c>
      <c r="EW79" s="98" t="n">
        <v>0.00107996598371352</v>
      </c>
      <c r="EX79" s="98" t="n">
        <v>0.00105764837862343</v>
      </c>
      <c r="EY79" s="98" t="n">
        <v>0.00103579171453916</v>
      </c>
      <c r="EZ79" s="98" t="n">
        <v>0.00101438648230701</v>
      </c>
      <c r="FA79" s="98" t="n">
        <v>0.000993423368452429</v>
      </c>
      <c r="FB79" s="98" t="n">
        <v>0.000972893251177331</v>
      </c>
      <c r="FC79" s="98" t="n">
        <v>0.000952787196436988</v>
      </c>
      <c r="FD79" s="98" t="n">
        <v>0.000933096454097226</v>
      </c>
      <c r="FE79" s="98" t="n">
        <v>0.000913812454168772</v>
      </c>
      <c r="FF79" s="98" t="n">
        <v>0.000894926803117202</v>
      </c>
      <c r="FG79" s="98" t="n">
        <v>0.00087643128024828</v>
      </c>
      <c r="FH79" s="98" t="n">
        <v>0.000858317834165678</v>
      </c>
      <c r="FI79" s="98" t="n">
        <v>0.000840578579301199</v>
      </c>
      <c r="FJ79" s="98" t="n">
        <v>0.00082320579251427</v>
      </c>
      <c r="FK79" s="98" t="n">
        <v>0.000806191909761833</v>
      </c>
      <c r="FL79" s="98" t="n">
        <v>0.000789529522834065</v>
      </c>
      <c r="FM79" s="98" t="n">
        <v>0.000773211376157823</v>
      </c>
      <c r="FN79" s="98" t="n">
        <v>0.000757230363664374</v>
      </c>
      <c r="FO79" s="98" t="n">
        <v>0.000741579525720515</v>
      </c>
      <c r="FP79" s="98" t="n">
        <v>0.000726252046122755</v>
      </c>
      <c r="FQ79" s="98" t="n">
        <v>0.000711241249152228</v>
      </c>
    </row>
    <row r="80" customFormat="false" ht="15" hidden="false" customHeight="true" outlineLevel="0" collapsed="false">
      <c r="A80" s="97" t="n">
        <v>78</v>
      </c>
      <c r="B80" s="98" t="n">
        <v>0.0303651517622861</v>
      </c>
      <c r="C80" s="98" t="n">
        <v>0.029982685309061</v>
      </c>
      <c r="D80" s="98" t="n">
        <v>0.027849539637356</v>
      </c>
      <c r="E80" s="98" t="n">
        <v>0.026592992564992</v>
      </c>
      <c r="F80" s="98" t="n">
        <v>0.0257454585125243</v>
      </c>
      <c r="G80" s="98" t="n">
        <v>0.025096066854378</v>
      </c>
      <c r="H80" s="98" t="n">
        <v>0.0245457233904758</v>
      </c>
      <c r="I80" s="98" t="n">
        <v>0.0240468760963303</v>
      </c>
      <c r="J80" s="98" t="n">
        <v>0.0235764753844908</v>
      </c>
      <c r="K80" s="98" t="n">
        <v>0.0231233014901396</v>
      </c>
      <c r="L80" s="98" t="n">
        <v>0.0226818882776795</v>
      </c>
      <c r="M80" s="98" t="n">
        <v>0.0222495757682401</v>
      </c>
      <c r="N80" s="98" t="n">
        <v>0.02182507218163</v>
      </c>
      <c r="O80" s="98" t="n">
        <v>0.0214077506288583</v>
      </c>
      <c r="P80" s="98" t="n">
        <v>0.0209973048871005</v>
      </c>
      <c r="Q80" s="98" t="n">
        <v>0.0205935810444917</v>
      </c>
      <c r="R80" s="98" t="n">
        <v>0.0201964953525555</v>
      </c>
      <c r="S80" s="98" t="n">
        <v>0.0198059943393907</v>
      </c>
      <c r="T80" s="98" t="n">
        <v>0.0194220356289587</v>
      </c>
      <c r="U80" s="98" t="n">
        <v>0.019044578892215</v>
      </c>
      <c r="V80" s="98" t="n">
        <v>0.0186735817429358</v>
      </c>
      <c r="W80" s="98" t="n">
        <v>0.0183089980345523</v>
      </c>
      <c r="X80" s="98" t="n">
        <v>0.0179507773114744</v>
      </c>
      <c r="Y80" s="98" t="n">
        <v>0.0175988648048571</v>
      </c>
      <c r="Z80" s="98" t="n">
        <v>0.017253201674993</v>
      </c>
      <c r="AA80" s="98" t="n">
        <v>0.0169137253556323</v>
      </c>
      <c r="AB80" s="98" t="n">
        <v>0.0165803699305677</v>
      </c>
      <c r="AC80" s="98" t="n">
        <v>0.0162530665095566</v>
      </c>
      <c r="AD80" s="98" t="n">
        <v>0.0159317435885957</v>
      </c>
      <c r="AE80" s="98" t="n">
        <v>0.0156163273882882</v>
      </c>
      <c r="AF80" s="98" t="n">
        <v>0.0153067421682568</v>
      </c>
      <c r="AG80" s="98" t="n">
        <v>0.0150029105175521</v>
      </c>
      <c r="AH80" s="98" t="n">
        <v>0.0147047536219244</v>
      </c>
      <c r="AI80" s="98" t="n">
        <v>0.0144121915092164</v>
      </c>
      <c r="AJ80" s="98" t="n">
        <v>0.0141251432742698</v>
      </c>
      <c r="AK80" s="98" t="n">
        <v>0.0138435272847535</v>
      </c>
      <c r="AL80" s="98" t="n">
        <v>0.0135672613692739</v>
      </c>
      <c r="AM80" s="98" t="n">
        <v>0.0132962629890678</v>
      </c>
      <c r="AN80" s="98" t="n">
        <v>0.0130304493944917</v>
      </c>
      <c r="AO80" s="98" t="n">
        <v>0.0127697377674519</v>
      </c>
      <c r="AP80" s="98" t="n">
        <v>0.0125140453508364</v>
      </c>
      <c r="AQ80" s="98" t="n">
        <v>0.012263289565939</v>
      </c>
      <c r="AR80" s="98" t="n">
        <v>0.0120173881187956</v>
      </c>
      <c r="AS80" s="98" t="n">
        <v>0.0117762590962879</v>
      </c>
      <c r="AT80" s="98" t="n">
        <v>0.0115398210528082</v>
      </c>
      <c r="AU80" s="98" t="n">
        <v>0.0113079930882203</v>
      </c>
      <c r="AV80" s="98" t="n">
        <v>0.0110806949178017</v>
      </c>
      <c r="AW80" s="98" t="n">
        <v>0.0108578469347981</v>
      </c>
      <c r="AX80" s="98" t="n">
        <v>0.0106393702661777</v>
      </c>
      <c r="AY80" s="98" t="n">
        <v>0.0104251868221301</v>
      </c>
      <c r="AZ80" s="98" t="n">
        <v>0.0102152193398116</v>
      </c>
      <c r="BA80" s="98" t="n">
        <v>0.010009391421803</v>
      </c>
      <c r="BB80" s="98" t="n">
        <v>0.00980762756971276</v>
      </c>
      <c r="BC80" s="98" t="n">
        <v>0.00960985321332297</v>
      </c>
      <c r="BD80" s="98" t="n">
        <v>0.00941599473564847</v>
      </c>
      <c r="BE80" s="98" t="n">
        <v>0.0092259794942493</v>
      </c>
      <c r="BF80" s="98" t="n">
        <v>0.00903973583911311</v>
      </c>
      <c r="BG80" s="98" t="n">
        <v>0.00885719312739808</v>
      </c>
      <c r="BH80" s="98" t="n">
        <v>0.00867828173530638</v>
      </c>
      <c r="BI80" s="98" t="n">
        <v>0.00850293306733674</v>
      </c>
      <c r="BJ80" s="98" t="n">
        <v>0.00833107956314561</v>
      </c>
      <c r="BK80" s="98" t="n">
        <v>0.00816265470222932</v>
      </c>
      <c r="BL80" s="98" t="n">
        <v>0.00799759300662195</v>
      </c>
      <c r="BM80" s="98" t="n">
        <v>0.00783583004179078</v>
      </c>
      <c r="BN80" s="98" t="n">
        <v>0.00767730241589437</v>
      </c>
      <c r="BO80" s="98" t="n">
        <v>0.00752194777755733</v>
      </c>
      <c r="BP80" s="98" t="n">
        <v>0.00736970481230292</v>
      </c>
      <c r="BQ80" s="98" t="n">
        <v>0.00722051323777384</v>
      </c>
      <c r="BR80" s="98" t="n">
        <v>0.00707431379786128</v>
      </c>
      <c r="BS80" s="98" t="n">
        <v>0.00693104825585178</v>
      </c>
      <c r="BT80" s="98" t="n">
        <v>0.00679065938669443</v>
      </c>
      <c r="BU80" s="98" t="n">
        <v>0.0066530909684821</v>
      </c>
      <c r="BV80" s="98" t="n">
        <v>0.00651828777323071</v>
      </c>
      <c r="BW80" s="98" t="n">
        <v>0.00638619555703779</v>
      </c>
      <c r="BX80" s="98" t="n">
        <v>0.00625676104969142</v>
      </c>
      <c r="BY80" s="98" t="n">
        <v>0.00612993194379674</v>
      </c>
      <c r="BZ80" s="98" t="n">
        <v>0.00600565688348032</v>
      </c>
      <c r="CA80" s="98" t="n">
        <v>0.00588388545273</v>
      </c>
      <c r="CB80" s="98" t="n">
        <v>0.0057645681634193</v>
      </c>
      <c r="CC80" s="98" t="n">
        <v>0.00564765644306531</v>
      </c>
      <c r="CD80" s="98" t="n">
        <v>0.00553310262236262</v>
      </c>
      <c r="CE80" s="98" t="n">
        <v>0.00542085992253172</v>
      </c>
      <c r="CF80" s="98" t="n">
        <v>0.00531088244251909</v>
      </c>
      <c r="CG80" s="98" t="n">
        <v>0.00520312514608079</v>
      </c>
      <c r="CH80" s="98" t="n">
        <v>0.00509754384878003</v>
      </c>
      <c r="CI80" s="98" t="n">
        <v>0.00499409520492655</v>
      </c>
      <c r="CJ80" s="98" t="n">
        <v>0.00489273669448043</v>
      </c>
      <c r="CK80" s="98" t="n">
        <v>0.00479342660994597</v>
      </c>
      <c r="CL80" s="98" t="n">
        <v>0.0046961240432738</v>
      </c>
      <c r="CM80" s="98" t="n">
        <v>0.00460078887279025</v>
      </c>
      <c r="CN80" s="98" t="n">
        <v>0.0045073817501714</v>
      </c>
      <c r="CO80" s="98" t="n">
        <v>0.00441586408747663</v>
      </c>
      <c r="CP80" s="98" t="n">
        <v>0.00432619804425471</v>
      </c>
      <c r="CQ80" s="98" t="n">
        <v>0.00423834651473609</v>
      </c>
      <c r="CR80" s="98" t="n">
        <v>0.00415227311512056</v>
      </c>
      <c r="CS80" s="98" t="n">
        <v>0.00406794217097184</v>
      </c>
      <c r="CT80" s="98" t="n">
        <v>0.00398531870472652</v>
      </c>
      <c r="CU80" s="98" t="n">
        <v>0.00390436842332653</v>
      </c>
      <c r="CV80" s="98" t="n">
        <v>0.0038250577059803</v>
      </c>
      <c r="CW80" s="98" t="n">
        <v>0.00374735359206013</v>
      </c>
      <c r="CX80" s="98" t="n">
        <v>0.00367122376914053</v>
      </c>
      <c r="CY80" s="98" t="n">
        <v>0.00359663656118137</v>
      </c>
      <c r="CZ80" s="98" t="n">
        <v>0.00352356091686179</v>
      </c>
      <c r="DA80" s="98" t="n">
        <v>0.00345196639806555</v>
      </c>
      <c r="DB80" s="98" t="n">
        <v>0.00338182316852265</v>
      </c>
      <c r="DC80" s="98" t="n">
        <v>0.00331310198260926</v>
      </c>
      <c r="DD80" s="98" t="n">
        <v>0.00324577417430716</v>
      </c>
      <c r="DE80" s="98" t="n">
        <v>0.00317981164632397</v>
      </c>
      <c r="DF80" s="98" t="n">
        <v>0.00311518685937717</v>
      </c>
      <c r="DG80" s="98" t="n">
        <v>0.00305187282163988</v>
      </c>
      <c r="DH80" s="98" t="n">
        <v>0.00298984307835137</v>
      </c>
      <c r="DI80" s="98" t="n">
        <v>0.00292907170159085</v>
      </c>
      <c r="DJ80" s="98" t="n">
        <v>0.002869533280215</v>
      </c>
      <c r="DK80" s="98" t="n">
        <v>0.0028112029099594</v>
      </c>
      <c r="DL80" s="98" t="n">
        <v>0.0027540561837025</v>
      </c>
      <c r="DM80" s="98" t="n">
        <v>0.00269806918189142</v>
      </c>
      <c r="DN80" s="98" t="n">
        <v>0.00264321846313009</v>
      </c>
      <c r="DO80" s="98" t="n">
        <v>0.00258948105492651</v>
      </c>
      <c r="DP80" s="98" t="n">
        <v>0.00253683444459996</v>
      </c>
      <c r="DQ80" s="98" t="n">
        <v>0.00248525657034571</v>
      </c>
      <c r="DR80" s="98" t="n">
        <v>0.00243472581245552</v>
      </c>
      <c r="DS80" s="98" t="n">
        <v>0.0023852209846944</v>
      </c>
      <c r="DT80" s="98" t="n">
        <v>0.00233672132582918</v>
      </c>
      <c r="DU80" s="98" t="n">
        <v>0.0022892064913097</v>
      </c>
      <c r="DV80" s="98" t="n">
        <v>0.00224265654509892</v>
      </c>
      <c r="DW80" s="98" t="n">
        <v>0.00219705195165254</v>
      </c>
      <c r="DX80" s="98" t="n">
        <v>0.00215237356804321</v>
      </c>
      <c r="DY80" s="98" t="n">
        <v>0.00210860263622992</v>
      </c>
      <c r="DZ80" s="98" t="n">
        <v>0.00206572077547029</v>
      </c>
      <c r="EA80" s="98" t="n">
        <v>0.00202370997487211</v>
      </c>
      <c r="EB80" s="98" t="n">
        <v>0.00198255258608415</v>
      </c>
      <c r="EC80" s="98" t="n">
        <v>0.00194223131612348</v>
      </c>
      <c r="ED80" s="98" t="n">
        <v>0.00190272922033652</v>
      </c>
      <c r="EE80" s="98" t="n">
        <v>0.00186402969549382</v>
      </c>
      <c r="EF80" s="98" t="n">
        <v>0.00182611647301378</v>
      </c>
      <c r="EG80" s="98" t="n">
        <v>0.00178897361231589</v>
      </c>
      <c r="EH80" s="98" t="n">
        <v>0.00175258549429935</v>
      </c>
      <c r="EI80" s="98" t="n">
        <v>0.001716936814947</v>
      </c>
      <c r="EJ80" s="98" t="n">
        <v>0.00168201257905065</v>
      </c>
      <c r="EK80" s="98" t="n">
        <v>0.00164779809405735</v>
      </c>
      <c r="EL80" s="98" t="n">
        <v>0.00161427896403332</v>
      </c>
      <c r="EM80" s="98" t="n">
        <v>0.0015814410837447</v>
      </c>
      <c r="EN80" s="98" t="n">
        <v>0.00154927063285193</v>
      </c>
      <c r="EO80" s="98" t="n">
        <v>0.00151775407021715</v>
      </c>
      <c r="EP80" s="98" t="n">
        <v>0.0014868781283216</v>
      </c>
      <c r="EQ80" s="98" t="n">
        <v>0.00145662980779149</v>
      </c>
      <c r="ER80" s="98" t="n">
        <v>0.00142699637203025</v>
      </c>
      <c r="ES80" s="98" t="n">
        <v>0.0013979653419558</v>
      </c>
      <c r="ET80" s="98" t="n">
        <v>0.00136952449084005</v>
      </c>
      <c r="EU80" s="98" t="n">
        <v>0.00134166183925</v>
      </c>
      <c r="EV80" s="98" t="n">
        <v>0.00131436565008747</v>
      </c>
      <c r="EW80" s="98" t="n">
        <v>0.00128762442372588</v>
      </c>
      <c r="EX80" s="98" t="n">
        <v>0.00126142689324349</v>
      </c>
      <c r="EY80" s="98" t="n">
        <v>0.00123576201974907</v>
      </c>
      <c r="EZ80" s="98" t="n">
        <v>0.00121061898780106</v>
      </c>
      <c r="FA80" s="98" t="n">
        <v>0.00118598720091556</v>
      </c>
      <c r="FB80" s="98" t="n">
        <v>0.00116185627716448</v>
      </c>
      <c r="FC80" s="98" t="n">
        <v>0.0011382160448592</v>
      </c>
      <c r="FD80" s="98" t="n">
        <v>0.00111505653832078</v>
      </c>
      <c r="FE80" s="98" t="n">
        <v>0.00109236799373325</v>
      </c>
      <c r="FF80" s="98" t="n">
        <v>0.00107014084507928</v>
      </c>
      <c r="FG80" s="98" t="n">
        <v>0.00104836572015643</v>
      </c>
      <c r="FH80" s="98" t="n">
        <v>0.00102703343667243</v>
      </c>
      <c r="FI80" s="98" t="n">
        <v>0.00100613499841795</v>
      </c>
      <c r="FJ80" s="98" t="n">
        <v>0.000985661591516029</v>
      </c>
      <c r="FK80" s="98" t="n">
        <v>0.000965604580745239</v>
      </c>
      <c r="FL80" s="98" t="n">
        <v>0.000945955505936902</v>
      </c>
      <c r="FM80" s="98" t="n">
        <v>0.000926706078443251</v>
      </c>
      <c r="FN80" s="98" t="n">
        <v>0.000907848177676862</v>
      </c>
      <c r="FO80" s="98" t="n">
        <v>0.000889373847718589</v>
      </c>
      <c r="FP80" s="98" t="n">
        <v>0.000871275293993445</v>
      </c>
      <c r="FQ80" s="98" t="n">
        <v>0.000853544880012658</v>
      </c>
    </row>
    <row r="81" customFormat="false" ht="15" hidden="false" customHeight="true" outlineLevel="0" collapsed="false">
      <c r="A81" s="97" t="n">
        <v>79</v>
      </c>
      <c r="B81" s="98" t="n">
        <v>0.0341090638014074</v>
      </c>
      <c r="C81" s="98" t="n">
        <v>0.0336779147757667</v>
      </c>
      <c r="D81" s="98" t="n">
        <v>0.0313806815308038</v>
      </c>
      <c r="E81" s="98" t="n">
        <v>0.0300160813118007</v>
      </c>
      <c r="F81" s="98" t="n">
        <v>0.0290882992788658</v>
      </c>
      <c r="G81" s="98" t="n">
        <v>0.0283726832747504</v>
      </c>
      <c r="H81" s="98" t="n">
        <v>0.0277633860235363</v>
      </c>
      <c r="I81" s="98" t="n">
        <v>0.0272095353065678</v>
      </c>
      <c r="J81" s="98" t="n">
        <v>0.0266864447907006</v>
      </c>
      <c r="K81" s="98" t="n">
        <v>0.0261820855598655</v>
      </c>
      <c r="L81" s="98" t="n">
        <v>0.0256905897052042</v>
      </c>
      <c r="M81" s="98" t="n">
        <v>0.025209096109262</v>
      </c>
      <c r="N81" s="98" t="n">
        <v>0.0247362106640061</v>
      </c>
      <c r="O81" s="98" t="n">
        <v>0.0242712527890971</v>
      </c>
      <c r="P81" s="98" t="n">
        <v>0.0238138864799568</v>
      </c>
      <c r="Q81" s="98" t="n">
        <v>0.0233639397685318</v>
      </c>
      <c r="R81" s="98" t="n">
        <v>0.0229213165750994</v>
      </c>
      <c r="S81" s="98" t="n">
        <v>0.022485953869214</v>
      </c>
      <c r="T81" s="98" t="n">
        <v>0.0220578010394349</v>
      </c>
      <c r="U81" s="98" t="n">
        <v>0.0216368101354411</v>
      </c>
      <c r="V81" s="98" t="n">
        <v>0.0212229314196017</v>
      </c>
      <c r="W81" s="98" t="n">
        <v>0.0208161114990465</v>
      </c>
      <c r="X81" s="98" t="n">
        <v>0.0204162927003881</v>
      </c>
      <c r="Y81" s="98" t="n">
        <v>0.0200234130320485</v>
      </c>
      <c r="Z81" s="98" t="n">
        <v>0.0196374064141989</v>
      </c>
      <c r="AA81" s="98" t="n">
        <v>0.0192582030207116</v>
      </c>
      <c r="AB81" s="98" t="n">
        <v>0.0188857296580989</v>
      </c>
      <c r="AC81" s="98" t="n">
        <v>0.0185199101458886</v>
      </c>
      <c r="AD81" s="98" t="n">
        <v>0.0181606656821713</v>
      </c>
      <c r="AE81" s="98" t="n">
        <v>0.0178079151874464</v>
      </c>
      <c r="AF81" s="98" t="n">
        <v>0.0174615756244254</v>
      </c>
      <c r="AG81" s="98" t="n">
        <v>0.0171215622936149</v>
      </c>
      <c r="AH81" s="98" t="n">
        <v>0.0167877891054893</v>
      </c>
      <c r="AI81" s="98" t="n">
        <v>0.0164601688304951</v>
      </c>
      <c r="AJ81" s="98" t="n">
        <v>0.0161386133282824</v>
      </c>
      <c r="AK81" s="98" t="n">
        <v>0.0158230337575754</v>
      </c>
      <c r="AL81" s="98" t="n">
        <v>0.0155133407680599</v>
      </c>
      <c r="AM81" s="98" t="n">
        <v>0.0152094446755954</v>
      </c>
      <c r="AN81" s="98" t="n">
        <v>0.0149112556219848</v>
      </c>
      <c r="AO81" s="98" t="n">
        <v>0.0146186837204542</v>
      </c>
      <c r="AP81" s="98" t="n">
        <v>0.0143316391879167</v>
      </c>
      <c r="AQ81" s="98" t="n">
        <v>0.0140500324650251</v>
      </c>
      <c r="AR81" s="98" t="n">
        <v>0.0137737743249405</v>
      </c>
      <c r="AS81" s="98" t="n">
        <v>0.013502775971685</v>
      </c>
      <c r="AT81" s="98" t="n">
        <v>0.0132369491288794</v>
      </c>
      <c r="AU81" s="98" t="n">
        <v>0.012976206119614</v>
      </c>
      <c r="AV81" s="98" t="n">
        <v>0.0127204599381418</v>
      </c>
      <c r="AW81" s="98" t="n">
        <v>0.0124696243140361</v>
      </c>
      <c r="AX81" s="98" t="n">
        <v>0.0122236137694092</v>
      </c>
      <c r="AY81" s="98" t="n">
        <v>0.0119823436697399</v>
      </c>
      <c r="AZ81" s="98" t="n">
        <v>0.0117457302688233</v>
      </c>
      <c r="BA81" s="98" t="n">
        <v>0.0115136907483132</v>
      </c>
      <c r="BB81" s="98" t="n">
        <v>0.0112861432522977</v>
      </c>
      <c r="BC81" s="98" t="n">
        <v>0.0110630069173104</v>
      </c>
      <c r="BD81" s="98" t="n">
        <v>0.0108442018981546</v>
      </c>
      <c r="BE81" s="98" t="n">
        <v>0.0106296493898848</v>
      </c>
      <c r="BF81" s="98" t="n">
        <v>0.0104192716462691</v>
      </c>
      <c r="BG81" s="98" t="n">
        <v>0.0102129919950278</v>
      </c>
      <c r="BH81" s="98" t="n">
        <v>0.0100107348501209</v>
      </c>
      <c r="BI81" s="98" t="n">
        <v>0.00981242572134067</v>
      </c>
      <c r="BJ81" s="98" t="n">
        <v>0.00961799122144158</v>
      </c>
      <c r="BK81" s="98" t="n">
        <v>0.00942735907102377</v>
      </c>
      <c r="BL81" s="98" t="n">
        <v>0.00924045810137042</v>
      </c>
      <c r="BM81" s="98" t="n">
        <v>0.00905721825542249</v>
      </c>
      <c r="BN81" s="98" t="n">
        <v>0.00887757058706096</v>
      </c>
      <c r="BO81" s="98" t="n">
        <v>0.00870144725885413</v>
      </c>
      <c r="BP81" s="98" t="n">
        <v>0.0085287815384133</v>
      </c>
      <c r="BQ81" s="98" t="n">
        <v>0.00835950779349082</v>
      </c>
      <c r="BR81" s="98" t="n">
        <v>0.00819356148594386</v>
      </c>
      <c r="BS81" s="98" t="n">
        <v>0.00803087916467604</v>
      </c>
      <c r="BT81" s="98" t="n">
        <v>0.00787139845766149</v>
      </c>
      <c r="BU81" s="98" t="n">
        <v>0.0077150580631481</v>
      </c>
      <c r="BV81" s="98" t="n">
        <v>0.00756179774012666</v>
      </c>
      <c r="BW81" s="98" t="n">
        <v>0.00741155829814877</v>
      </c>
      <c r="BX81" s="98" t="n">
        <v>0.00726428158656689</v>
      </c>
      <c r="BY81" s="98" t="n">
        <v>0.00711991048326566</v>
      </c>
      <c r="BZ81" s="98" t="n">
        <v>0.00697838888294788</v>
      </c>
      <c r="CA81" s="98" t="n">
        <v>0.00683966168503158</v>
      </c>
      <c r="CB81" s="98" t="n">
        <v>0.00670367478121348</v>
      </c>
      <c r="CC81" s="98" t="n">
        <v>0.00657037504274516</v>
      </c>
      <c r="CD81" s="98" t="n">
        <v>0.00643971030746826</v>
      </c>
      <c r="CE81" s="98" t="n">
        <v>0.00631162936664786</v>
      </c>
      <c r="CF81" s="98" t="n">
        <v>0.00618608195164372</v>
      </c>
      <c r="CG81" s="98" t="n">
        <v>0.0060630187204509</v>
      </c>
      <c r="CH81" s="98" t="n">
        <v>0.00594239124414253</v>
      </c>
      <c r="CI81" s="98" t="n">
        <v>0.00582415199324282</v>
      </c>
      <c r="CJ81" s="98" t="n">
        <v>0.00570825432405631</v>
      </c>
      <c r="CK81" s="98" t="n">
        <v>0.00559465246497615</v>
      </c>
      <c r="CL81" s="98" t="n">
        <v>0.00548330150279441</v>
      </c>
      <c r="CM81" s="98" t="n">
        <v>0.00537415736903191</v>
      </c>
      <c r="CN81" s="98" t="n">
        <v>0.00526717682630706</v>
      </c>
      <c r="CO81" s="98" t="n">
        <v>0.00516231745475881</v>
      </c>
      <c r="CP81" s="98" t="n">
        <v>0.00505953763853762</v>
      </c>
      <c r="CQ81" s="98" t="n">
        <v>0.00495879655237863</v>
      </c>
      <c r="CR81" s="98" t="n">
        <v>0.00486005414826785</v>
      </c>
      <c r="CS81" s="98" t="n">
        <v>0.00476327114221176</v>
      </c>
      <c r="CT81" s="98" t="n">
        <v>0.00466840900112098</v>
      </c>
      <c r="CU81" s="98" t="n">
        <v>0.00457542992981419</v>
      </c>
      <c r="CV81" s="98" t="n">
        <v>0.00448429685815199</v>
      </c>
      <c r="CW81" s="98" t="n">
        <v>0.0043949734283053</v>
      </c>
      <c r="CX81" s="98" t="n">
        <v>0.0043074239821651</v>
      </c>
      <c r="CY81" s="98" t="n">
        <v>0.00422161354889938</v>
      </c>
      <c r="CZ81" s="98" t="n">
        <v>0.00413750783265854</v>
      </c>
      <c r="DA81" s="98" t="n">
        <v>0.00405507320043741</v>
      </c>
      <c r="DB81" s="98" t="n">
        <v>0.00397427667009276</v>
      </c>
      <c r="DC81" s="98" t="n">
        <v>0.00389508589852217</v>
      </c>
      <c r="DD81" s="98" t="n">
        <v>0.0038174691700047</v>
      </c>
      <c r="DE81" s="98" t="n">
        <v>0.00374139538470564</v>
      </c>
      <c r="DF81" s="98" t="n">
        <v>0.00366683404734691</v>
      </c>
      <c r="DG81" s="98" t="n">
        <v>0.00359375525604377</v>
      </c>
      <c r="DH81" s="98" t="n">
        <v>0.00352212969130872</v>
      </c>
      <c r="DI81" s="98" t="n">
        <v>0.00345192860522314</v>
      </c>
      <c r="DJ81" s="98" t="n">
        <v>0.0033831238107761</v>
      </c>
      <c r="DK81" s="98" t="n">
        <v>0.00331568767137114</v>
      </c>
      <c r="DL81" s="98" t="n">
        <v>0.0032495930905001</v>
      </c>
      <c r="DM81" s="98" t="n">
        <v>0.00318481350158373</v>
      </c>
      <c r="DN81" s="98" t="n">
        <v>0.0031213228579775</v>
      </c>
      <c r="DO81" s="98" t="n">
        <v>0.00305909562314333</v>
      </c>
      <c r="DP81" s="98" t="n">
        <v>0.00299810676098455</v>
      </c>
      <c r="DQ81" s="98" t="n">
        <v>0.00293833172634406</v>
      </c>
      <c r="DR81" s="98" t="n">
        <v>0.00287974645566325</v>
      </c>
      <c r="DS81" s="98" t="n">
        <v>0.00282232735780141</v>
      </c>
      <c r="DT81" s="98" t="n">
        <v>0.00276605130501395</v>
      </c>
      <c r="DU81" s="98" t="n">
        <v>0.00271089562408666</v>
      </c>
      <c r="DV81" s="98" t="n">
        <v>0.0026568380876254</v>
      </c>
      <c r="DW81" s="98" t="n">
        <v>0.00260385690550002</v>
      </c>
      <c r="DX81" s="98" t="n">
        <v>0.00255193071643922</v>
      </c>
      <c r="DY81" s="98" t="n">
        <v>0.00250103857977491</v>
      </c>
      <c r="DZ81" s="98" t="n">
        <v>0.00245115996733558</v>
      </c>
      <c r="EA81" s="98" t="n">
        <v>0.00240227475548516</v>
      </c>
      <c r="EB81" s="98" t="n">
        <v>0.00235436321730531</v>
      </c>
      <c r="EC81" s="98" t="n">
        <v>0.00230740601492097</v>
      </c>
      <c r="ED81" s="98" t="n">
        <v>0.00226138419196509</v>
      </c>
      <c r="EE81" s="98" t="n">
        <v>0.00221627916618172</v>
      </c>
      <c r="EF81" s="98" t="n">
        <v>0.00217207272216557</v>
      </c>
      <c r="EG81" s="98" t="n">
        <v>0.00212874700423471</v>
      </c>
      <c r="EH81" s="98" t="n">
        <v>0.00208628450943582</v>
      </c>
      <c r="EI81" s="98" t="n">
        <v>0.00204466808067971</v>
      </c>
      <c r="EJ81" s="98" t="n">
        <v>0.00200388090000392</v>
      </c>
      <c r="EK81" s="98" t="n">
        <v>0.00196390648196143</v>
      </c>
      <c r="EL81" s="98" t="n">
        <v>0.001924728667134</v>
      </c>
      <c r="EM81" s="98" t="n">
        <v>0.00188633161576635</v>
      </c>
      <c r="EN81" s="98" t="n">
        <v>0.0018486998015208</v>
      </c>
      <c r="EO81" s="98" t="n">
        <v>0.00181181800534935</v>
      </c>
      <c r="EP81" s="98" t="n">
        <v>0.00177567130948209</v>
      </c>
      <c r="EQ81" s="98" t="n">
        <v>0.00174024509152915</v>
      </c>
      <c r="ER81" s="98" t="n">
        <v>0.00170552501869492</v>
      </c>
      <c r="ES81" s="98" t="n">
        <v>0.00167149704210212</v>
      </c>
      <c r="ET81" s="98" t="n">
        <v>0.00163814739122414</v>
      </c>
      <c r="EU81" s="98" t="n">
        <v>0.00160546256842387</v>
      </c>
      <c r="EV81" s="98" t="n">
        <v>0.00157342934359606</v>
      </c>
      <c r="EW81" s="98" t="n">
        <v>0.00154203474891401</v>
      </c>
      <c r="EX81" s="98" t="n">
        <v>0.00151126607367469</v>
      </c>
      <c r="EY81" s="98" t="n">
        <v>0.00148111085924529</v>
      </c>
      <c r="EZ81" s="98" t="n">
        <v>0.00145155689410459</v>
      </c>
      <c r="FA81" s="98" t="n">
        <v>0.001422592208982</v>
      </c>
      <c r="FB81" s="98" t="n">
        <v>0.00139420507208843</v>
      </c>
      <c r="FC81" s="98" t="n">
        <v>0.00136638398444045</v>
      </c>
      <c r="FD81" s="98" t="n">
        <v>0.00133911767527439</v>
      </c>
      <c r="FE81" s="98" t="n">
        <v>0.00131239509754877</v>
      </c>
      <c r="FF81" s="98" t="n">
        <v>0.00128620542353464</v>
      </c>
      <c r="FG81" s="98" t="n">
        <v>0.0012605380404902</v>
      </c>
      <c r="FH81" s="98" t="n">
        <v>0.00123538254642097</v>
      </c>
      <c r="FI81" s="98" t="n">
        <v>0.0012107287459201</v>
      </c>
      <c r="FJ81" s="98" t="n">
        <v>0.00118656664609196</v>
      </c>
      <c r="FK81" s="98" t="n">
        <v>0.00116288645255291</v>
      </c>
      <c r="FL81" s="98" t="n">
        <v>0.00113967856551078</v>
      </c>
      <c r="FM81" s="98" t="n">
        <v>0.00111693357592146</v>
      </c>
      <c r="FN81" s="98" t="n">
        <v>0.00109464226171885</v>
      </c>
      <c r="FO81" s="98" t="n">
        <v>0.00107279558411921</v>
      </c>
      <c r="FP81" s="98" t="n">
        <v>0.00105138468399801</v>
      </c>
      <c r="FQ81" s="98" t="n">
        <v>0.00103040087833706</v>
      </c>
    </row>
    <row r="82" customFormat="false" ht="15" hidden="false" customHeight="true" outlineLevel="0" collapsed="false">
      <c r="A82" s="97" t="n">
        <v>80</v>
      </c>
      <c r="B82" s="98" t="n">
        <v>0.0398937517383857</v>
      </c>
      <c r="C82" s="98" t="n">
        <v>0.0394365462415314</v>
      </c>
      <c r="D82" s="98" t="n">
        <v>0.0365715664049932</v>
      </c>
      <c r="E82" s="98" t="n">
        <v>0.0349089530528406</v>
      </c>
      <c r="F82" s="98" t="n">
        <v>0.033805891733241</v>
      </c>
      <c r="G82" s="98" t="n">
        <v>0.0329731871171072</v>
      </c>
      <c r="H82" s="98" t="n">
        <v>0.0322750476655078</v>
      </c>
      <c r="I82" s="98" t="n">
        <v>0.031646305704522</v>
      </c>
      <c r="J82" s="98" t="n">
        <v>0.0310553551086268</v>
      </c>
      <c r="K82" s="98" t="n">
        <v>0.0304867991253037</v>
      </c>
      <c r="L82" s="98" t="n">
        <v>0.0299331309928814</v>
      </c>
      <c r="M82" s="98" t="n">
        <v>0.0293906964503199</v>
      </c>
      <c r="N82" s="98" t="n">
        <v>0.0288577224867745</v>
      </c>
      <c r="O82" s="98" t="n">
        <v>0.0283333522631895</v>
      </c>
      <c r="P82" s="98" t="n">
        <v>0.027817172218175</v>
      </c>
      <c r="Q82" s="98" t="n">
        <v>0.0273089804543106</v>
      </c>
      <c r="R82" s="98" t="n">
        <v>0.0268086735140596</v>
      </c>
      <c r="S82" s="98" t="n">
        <v>0.026316191256765</v>
      </c>
      <c r="T82" s="98" t="n">
        <v>0.0258314902383512</v>
      </c>
      <c r="U82" s="98" t="n">
        <v>0.0253545310587248</v>
      </c>
      <c r="V82" s="98" t="n">
        <v>0.0248852725392558</v>
      </c>
      <c r="W82" s="98" t="n">
        <v>0.0244236692262195</v>
      </c>
      <c r="X82" s="98" t="n">
        <v>0.0239696705008594</v>
      </c>
      <c r="Y82" s="98" t="n">
        <v>0.0235232204533675</v>
      </c>
      <c r="Z82" s="98" t="n">
        <v>0.0230842581085839</v>
      </c>
      <c r="AA82" s="98" t="n">
        <v>0.0226527178025636</v>
      </c>
      <c r="AB82" s="98" t="n">
        <v>0.0222285296128745</v>
      </c>
      <c r="AC82" s="98" t="n">
        <v>0.0218116197963304</v>
      </c>
      <c r="AD82" s="98" t="n">
        <v>0.0214019112127408</v>
      </c>
      <c r="AE82" s="98" t="n">
        <v>0.0209993237253963</v>
      </c>
      <c r="AF82" s="98" t="n">
        <v>0.0206037745748877</v>
      </c>
      <c r="AG82" s="98" t="n">
        <v>0.0202151787256704</v>
      </c>
      <c r="AH82" s="98" t="n">
        <v>0.0198334491860929</v>
      </c>
      <c r="AI82" s="98" t="n">
        <v>0.0194584973031908</v>
      </c>
      <c r="AJ82" s="98" t="n">
        <v>0.0190902330337629</v>
      </c>
      <c r="AK82" s="98" t="n">
        <v>0.0187285651932975</v>
      </c>
      <c r="AL82" s="98" t="n">
        <v>0.0183734016842874</v>
      </c>
      <c r="AM82" s="98" t="n">
        <v>0.0180246497054005</v>
      </c>
      <c r="AN82" s="98" t="n">
        <v>0.0176822159428944</v>
      </c>
      <c r="AO82" s="98" t="n">
        <v>0.0173460067455741</v>
      </c>
      <c r="AP82" s="98" t="n">
        <v>0.0170159282845099</v>
      </c>
      <c r="AQ82" s="98" t="n">
        <v>0.0166918866986473</v>
      </c>
      <c r="AR82" s="98" t="n">
        <v>0.0163737882273629</v>
      </c>
      <c r="AS82" s="98" t="n">
        <v>0.0160615393309508</v>
      </c>
      <c r="AT82" s="98" t="n">
        <v>0.0157550467999478</v>
      </c>
      <c r="AU82" s="98" t="n">
        <v>0.0154542178541488</v>
      </c>
      <c r="AV82" s="98" t="n">
        <v>0.0151589602320972</v>
      </c>
      <c r="AW82" s="98" t="n">
        <v>0.0148691822717836</v>
      </c>
      <c r="AX82" s="98" t="n">
        <v>0.0145847929832293</v>
      </c>
      <c r="AY82" s="98" t="n">
        <v>0.0143057021135862</v>
      </c>
      <c r="AZ82" s="98" t="n">
        <v>0.014031820205335</v>
      </c>
      <c r="BA82" s="98" t="n">
        <v>0.0137630586481252</v>
      </c>
      <c r="BB82" s="98" t="n">
        <v>0.0134993297247578</v>
      </c>
      <c r="BC82" s="98" t="n">
        <v>0.0132405466517749</v>
      </c>
      <c r="BD82" s="98" t="n">
        <v>0.0129866236150904</v>
      </c>
      <c r="BE82" s="98" t="n">
        <v>0.012737475801057</v>
      </c>
      <c r="BF82" s="98" t="n">
        <v>0.0124930194233419</v>
      </c>
      <c r="BG82" s="98" t="n">
        <v>0.0122531717459524</v>
      </c>
      <c r="BH82" s="98" t="n">
        <v>0.0120178511027286</v>
      </c>
      <c r="BI82" s="98" t="n">
        <v>0.0117869769135954</v>
      </c>
      <c r="BJ82" s="98" t="n">
        <v>0.0115604696978461</v>
      </c>
      <c r="BK82" s="98" t="n">
        <v>0.011338251084707</v>
      </c>
      <c r="BL82" s="98" t="n">
        <v>0.0111202438214164</v>
      </c>
      <c r="BM82" s="98" t="n">
        <v>0.0109063717790305</v>
      </c>
      <c r="BN82" s="98" t="n">
        <v>0.0106965599561557</v>
      </c>
      <c r="BO82" s="98" t="n">
        <v>0.0104907344807899</v>
      </c>
      <c r="BP82" s="98" t="n">
        <v>0.0102888226104406</v>
      </c>
      <c r="BQ82" s="98" t="n">
        <v>0.0100907527306785</v>
      </c>
      <c r="BR82" s="98" t="n">
        <v>0.00989645435226727</v>
      </c>
      <c r="BS82" s="98" t="n">
        <v>0.00970585810700531</v>
      </c>
      <c r="BT82" s="98" t="n">
        <v>0.00951889574240061</v>
      </c>
      <c r="BU82" s="98" t="n">
        <v>0.00933550011529249</v>
      </c>
      <c r="BV82" s="98" t="n">
        <v>0.00915560518452352</v>
      </c>
      <c r="BW82" s="98" t="n">
        <v>0.0089791460027594</v>
      </c>
      <c r="BX82" s="98" t="n">
        <v>0.00880605870754392</v>
      </c>
      <c r="BY82" s="98" t="n">
        <v>0.00863628051167142</v>
      </c>
      <c r="BZ82" s="98" t="n">
        <v>0.00846974969295056</v>
      </c>
      <c r="CA82" s="98" t="n">
        <v>0.00830640558343099</v>
      </c>
      <c r="CB82" s="98" t="n">
        <v>0.00814618855815374</v>
      </c>
      <c r="CC82" s="98" t="n">
        <v>0.00798904002348555</v>
      </c>
      <c r="CD82" s="98" t="n">
        <v>0.00783490240508933</v>
      </c>
      <c r="CE82" s="98" t="n">
        <v>0.00768371913558297</v>
      </c>
      <c r="CF82" s="98" t="n">
        <v>0.00753543464192696</v>
      </c>
      <c r="CG82" s="98" t="n">
        <v>0.00738999433258825</v>
      </c>
      <c r="CH82" s="98" t="n">
        <v>0.00724734458451226</v>
      </c>
      <c r="CI82" s="98" t="n">
        <v>0.00710743272994352</v>
      </c>
      <c r="CJ82" s="98" t="n">
        <v>0.00697020704312268</v>
      </c>
      <c r="CK82" s="98" t="n">
        <v>0.00683561672689081</v>
      </c>
      <c r="CL82" s="98" t="n">
        <v>0.00670361189922841</v>
      </c>
      <c r="CM82" s="98" t="n">
        <v>0.00657414357975139</v>
      </c>
      <c r="CN82" s="98" t="n">
        <v>0.00644716367618814</v>
      </c>
      <c r="CO82" s="98" t="n">
        <v>0.00632262497085634</v>
      </c>
      <c r="CP82" s="98" t="n">
        <v>0.00620048110715932</v>
      </c>
      <c r="CQ82" s="98" t="n">
        <v>0.00608068657611727</v>
      </c>
      <c r="CR82" s="98" t="n">
        <v>0.00596319670294976</v>
      </c>
      <c r="CS82" s="98" t="n">
        <v>0.00584796763372164</v>
      </c>
      <c r="CT82" s="98" t="n">
        <v>0.00573495632206633</v>
      </c>
      <c r="CU82" s="98" t="n">
        <v>0.0056241205159967</v>
      </c>
      <c r="CV82" s="98" t="n">
        <v>0.00551541874481332</v>
      </c>
      <c r="CW82" s="98" t="n">
        <v>0.00540881030612006</v>
      </c>
      <c r="CX82" s="98" t="n">
        <v>0.00530425525295364</v>
      </c>
      <c r="CY82" s="98" t="n">
        <v>0.00520171438103612</v>
      </c>
      <c r="CZ82" s="98" t="n">
        <v>0.00510114921615479</v>
      </c>
      <c r="DA82" s="98" t="n">
        <v>0.00500252200167595</v>
      </c>
      <c r="DB82" s="98" t="n">
        <v>0.00490579568619776</v>
      </c>
      <c r="DC82" s="98" t="n">
        <v>0.00481093391134535</v>
      </c>
      <c r="DD82" s="98" t="n">
        <v>0.00471790099971403</v>
      </c>
      <c r="DE82" s="98" t="n">
        <v>0.00462666194296035</v>
      </c>
      <c r="DF82" s="98" t="n">
        <v>0.00453718239004719</v>
      </c>
      <c r="DG82" s="98" t="n">
        <v>0.00444942863564291</v>
      </c>
      <c r="DH82" s="98" t="n">
        <v>0.00436336760867762</v>
      </c>
      <c r="DI82" s="98" t="n">
        <v>0.00427896686105667</v>
      </c>
      <c r="DJ82" s="98" t="n">
        <v>0.00419619455653353</v>
      </c>
      <c r="DK82" s="98" t="n">
        <v>0.00411501945974369</v>
      </c>
      <c r="DL82" s="98" t="n">
        <v>0.00403541092539683</v>
      </c>
      <c r="DM82" s="98" t="n">
        <v>0.00395733888763172</v>
      </c>
      <c r="DN82" s="98" t="n">
        <v>0.00388077384953101</v>
      </c>
      <c r="DO82" s="98" t="n">
        <v>0.00380568687279592</v>
      </c>
      <c r="DP82" s="98" t="n">
        <v>0.00373204956758222</v>
      </c>
      <c r="DQ82" s="98" t="n">
        <v>0.00365983408249515</v>
      </c>
      <c r="DR82" s="98" t="n">
        <v>0.00358901309474236</v>
      </c>
      <c r="DS82" s="98" t="n">
        <v>0.00351955980044671</v>
      </c>
      <c r="DT82" s="98" t="n">
        <v>0.00345144790511365</v>
      </c>
      <c r="DU82" s="98" t="n">
        <v>0.00338465161425627</v>
      </c>
      <c r="DV82" s="98" t="n">
        <v>0.00331914562417357</v>
      </c>
      <c r="DW82" s="98" t="n">
        <v>0.00325490511288296</v>
      </c>
      <c r="DX82" s="98" t="n">
        <v>0.0031919057312032</v>
      </c>
      <c r="DY82" s="98" t="n">
        <v>0.00313012359398923</v>
      </c>
      <c r="DZ82" s="98" t="n">
        <v>0.00306953527151432</v>
      </c>
      <c r="EA82" s="98" t="n">
        <v>0.00301011778100024</v>
      </c>
      <c r="EB82" s="98" t="n">
        <v>0.00295184857829223</v>
      </c>
      <c r="EC82" s="98" t="n">
        <v>0.00289470554967786</v>
      </c>
      <c r="ED82" s="98" t="n">
        <v>0.00283866700384816</v>
      </c>
      <c r="EE82" s="98" t="n">
        <v>0.00278371166399882</v>
      </c>
      <c r="EF82" s="98" t="n">
        <v>0.00272981866006894</v>
      </c>
      <c r="EG82" s="98" t="n">
        <v>0.00267696752111757</v>
      </c>
      <c r="EH82" s="98" t="n">
        <v>0.00262513816783394</v>
      </c>
      <c r="EI82" s="98" t="n">
        <v>0.00257431090518101</v>
      </c>
      <c r="EJ82" s="98" t="n">
        <v>0.00252446641516946</v>
      </c>
      <c r="EK82" s="98" t="n">
        <v>0.00247558574976159</v>
      </c>
      <c r="EL82" s="98" t="n">
        <v>0.00242765032390091</v>
      </c>
      <c r="EM82" s="98" t="n">
        <v>0.0023806419086686</v>
      </c>
      <c r="EN82" s="98" t="n">
        <v>0.00233454262456212</v>
      </c>
      <c r="EO82" s="98" t="n">
        <v>0.00228933493489614</v>
      </c>
      <c r="EP82" s="98" t="n">
        <v>0.00224500163932184</v>
      </c>
      <c r="EQ82" s="98" t="n">
        <v>0.00220152586746591</v>
      </c>
      <c r="ER82" s="98" t="n">
        <v>0.00215889107268319</v>
      </c>
      <c r="ES82" s="98" t="n">
        <v>0.00211708102592501</v>
      </c>
      <c r="ET82" s="98" t="n">
        <v>0.00207607980971869</v>
      </c>
      <c r="EU82" s="98" t="n">
        <v>0.00203587181225795</v>
      </c>
      <c r="EV82" s="98" t="n">
        <v>0.00199644172160174</v>
      </c>
      <c r="EW82" s="98" t="n">
        <v>0.00195777451997947</v>
      </c>
      <c r="EX82" s="98" t="n">
        <v>0.0019198554782015</v>
      </c>
      <c r="EY82" s="98" t="n">
        <v>0.00188267015017296</v>
      </c>
      <c r="EZ82" s="98" t="n">
        <v>0.00184620436750871</v>
      </c>
      <c r="FA82" s="98" t="n">
        <v>0.00181044423424814</v>
      </c>
      <c r="FB82" s="98" t="n">
        <v>0.00177537612166834</v>
      </c>
      <c r="FC82" s="98" t="n">
        <v>0.00174098666319289</v>
      </c>
      <c r="FD82" s="98" t="n">
        <v>0.00170726274939592</v>
      </c>
      <c r="FE82" s="98" t="n">
        <v>0.00167419152309956</v>
      </c>
      <c r="FF82" s="98" t="n">
        <v>0.00164176037456154</v>
      </c>
      <c r="FG82" s="98" t="n">
        <v>0.00160995693675414</v>
      </c>
      <c r="FH82" s="98" t="n">
        <v>0.00157876908073018</v>
      </c>
      <c r="FI82" s="98" t="n">
        <v>0.00154818491107678</v>
      </c>
      <c r="FJ82" s="98" t="n">
        <v>0.00151819276145293</v>
      </c>
      <c r="FK82" s="98" t="n">
        <v>0.00148878119021245</v>
      </c>
      <c r="FL82" s="98" t="n">
        <v>0.00145993897610741</v>
      </c>
      <c r="FM82" s="98" t="n">
        <v>0.00143165511407339</v>
      </c>
      <c r="FN82" s="98" t="n">
        <v>0.0014039188110937</v>
      </c>
      <c r="FO82" s="98" t="n">
        <v>0.00137671948214124</v>
      </c>
      <c r="FP82" s="98" t="n">
        <v>0.00135004674619677</v>
      </c>
      <c r="FQ82" s="98" t="n">
        <v>0.00132389042234271</v>
      </c>
    </row>
    <row r="83" customFormat="false" ht="15" hidden="false" customHeight="true" outlineLevel="0" collapsed="false">
      <c r="A83" s="97" t="n">
        <v>81</v>
      </c>
      <c r="B83" s="98" t="n">
        <v>0.0449667749540569</v>
      </c>
      <c r="C83" s="98" t="n">
        <v>0.0444374675967506</v>
      </c>
      <c r="D83" s="98" t="n">
        <v>0.0415978806306546</v>
      </c>
      <c r="E83" s="98" t="n">
        <v>0.0399052474936644</v>
      </c>
      <c r="F83" s="98" t="n">
        <v>0.0387521161751165</v>
      </c>
      <c r="G83" s="98" t="n">
        <v>0.0378614465825555</v>
      </c>
      <c r="H83" s="98" t="n">
        <v>0.0371021919547874</v>
      </c>
      <c r="I83" s="98" t="n">
        <v>0.0364112088812427</v>
      </c>
      <c r="J83" s="98" t="n">
        <v>0.0357578043622816</v>
      </c>
      <c r="K83" s="98" t="n">
        <v>0.0351270073927917</v>
      </c>
      <c r="L83" s="98" t="n">
        <v>0.0345115138065663</v>
      </c>
      <c r="M83" s="98" t="n">
        <v>0.0339077672366988</v>
      </c>
      <c r="N83" s="98" t="n">
        <v>0.0333140427265649</v>
      </c>
      <c r="O83" s="98" t="n">
        <v>0.0327295075119919</v>
      </c>
      <c r="P83" s="98" t="n">
        <v>0.0321537604298195</v>
      </c>
      <c r="Q83" s="98" t="n">
        <v>0.0315866061861367</v>
      </c>
      <c r="R83" s="98" t="n">
        <v>0.0310279449539587</v>
      </c>
      <c r="S83" s="98" t="n">
        <v>0.0304777186092264</v>
      </c>
      <c r="T83" s="98" t="n">
        <v>0.0299358847694633</v>
      </c>
      <c r="U83" s="98" t="n">
        <v>0.0294024044649329</v>
      </c>
      <c r="V83" s="98" t="n">
        <v>0.0288772364792947</v>
      </c>
      <c r="W83" s="98" t="n">
        <v>0.0283603349391852</v>
      </c>
      <c r="X83" s="98" t="n">
        <v>0.027851648473349</v>
      </c>
      <c r="Y83" s="98" t="n">
        <v>0.0273511201177168</v>
      </c>
      <c r="Z83" s="98" t="n">
        <v>0.0268586875633531</v>
      </c>
      <c r="AA83" s="98" t="n">
        <v>0.0263742835507868</v>
      </c>
      <c r="AB83" s="98" t="n">
        <v>0.0258978363156711</v>
      </c>
      <c r="AC83" s="98" t="n">
        <v>0.0254292700404781</v>
      </c>
      <c r="AD83" s="98" t="n">
        <v>0.0249685052912901</v>
      </c>
      <c r="AE83" s="98" t="n">
        <v>0.0245154594306475</v>
      </c>
      <c r="AF83" s="98" t="n">
        <v>0.024070047003167</v>
      </c>
      <c r="AG83" s="98" t="n">
        <v>0.0236321800934065</v>
      </c>
      <c r="AH83" s="98" t="n">
        <v>0.0232017686567333</v>
      </c>
      <c r="AI83" s="98" t="n">
        <v>0.0227787208245182</v>
      </c>
      <c r="AJ83" s="98" t="n">
        <v>0.0223629431851918</v>
      </c>
      <c r="AK83" s="98" t="n">
        <v>0.0219543410427473</v>
      </c>
      <c r="AL83" s="98" t="n">
        <v>0.0215528186542358</v>
      </c>
      <c r="AM83" s="98" t="n">
        <v>0.0211582794477399</v>
      </c>
      <c r="AN83" s="98" t="n">
        <v>0.0207706262222219</v>
      </c>
      <c r="AO83" s="98" t="n">
        <v>0.0203897613305586</v>
      </c>
      <c r="AP83" s="98" t="n">
        <v>0.0200155868469906</v>
      </c>
      <c r="AQ83" s="98" t="n">
        <v>0.0196480047201287</v>
      </c>
      <c r="AR83" s="98" t="n">
        <v>0.0192869169125861</v>
      </c>
      <c r="AS83" s="98" t="n">
        <v>0.0189322255282238</v>
      </c>
      <c r="AT83" s="98" t="n">
        <v>0.0185838329279386</v>
      </c>
      <c r="AU83" s="98" t="n">
        <v>0.0182416418348457</v>
      </c>
      <c r="AV83" s="98" t="n">
        <v>0.0179055554296588</v>
      </c>
      <c r="AW83" s="98" t="n">
        <v>0.0175754774370057</v>
      </c>
      <c r="AX83" s="98" t="n">
        <v>0.0172513122033695</v>
      </c>
      <c r="AY83" s="98" t="n">
        <v>0.0169329647672942</v>
      </c>
      <c r="AZ83" s="98" t="n">
        <v>0.0166203409224479</v>
      </c>
      <c r="BA83" s="98" t="n">
        <v>0.0163133472740952</v>
      </c>
      <c r="BB83" s="98" t="n">
        <v>0.0160118912894894</v>
      </c>
      <c r="BC83" s="98" t="n">
        <v>0.0157158813426577</v>
      </c>
      <c r="BD83" s="98" t="n">
        <v>0.0154252267540204</v>
      </c>
      <c r="BE83" s="98" t="n">
        <v>0.0151398378252505</v>
      </c>
      <c r="BF83" s="98" t="n">
        <v>0.0148596258697522</v>
      </c>
      <c r="BG83" s="98" t="n">
        <v>0.0145845032391071</v>
      </c>
      <c r="BH83" s="98" t="n">
        <v>0.0143143833458144</v>
      </c>
      <c r="BI83" s="98" t="n">
        <v>0.0140491806826231</v>
      </c>
      <c r="BJ83" s="98" t="n">
        <v>0.0137888108387366</v>
      </c>
      <c r="BK83" s="98" t="n">
        <v>0.0135331905131458</v>
      </c>
      <c r="BL83" s="98" t="n">
        <v>0.0132822375253291</v>
      </c>
      <c r="BM83" s="98" t="n">
        <v>0.0130358708235414</v>
      </c>
      <c r="BN83" s="98" t="n">
        <v>0.0127940104908941</v>
      </c>
      <c r="BO83" s="98" t="n">
        <v>0.0125565777494173</v>
      </c>
      <c r="BP83" s="98" t="n">
        <v>0.0123234949622763</v>
      </c>
      <c r="BQ83" s="98" t="n">
        <v>0.0120946856343059</v>
      </c>
      <c r="BR83" s="98" t="n">
        <v>0.0118700744110116</v>
      </c>
      <c r="BS83" s="98" t="n">
        <v>0.0116495870761738</v>
      </c>
      <c r="BT83" s="98" t="n">
        <v>0.0114331505481846</v>
      </c>
      <c r="BU83" s="98" t="n">
        <v>0.0112206928752341</v>
      </c>
      <c r="BV83" s="98" t="n">
        <v>0.0110121432294545</v>
      </c>
      <c r="BW83" s="98" t="n">
        <v>0.0108074319001237</v>
      </c>
      <c r="BX83" s="98" t="n">
        <v>0.010606490286018</v>
      </c>
      <c r="BY83" s="98" t="n">
        <v>0.0104092508870042</v>
      </c>
      <c r="BZ83" s="98" t="n">
        <v>0.0102156472949448</v>
      </c>
      <c r="CA83" s="98" t="n">
        <v>0.0100256141839928</v>
      </c>
      <c r="CB83" s="98" t="n">
        <v>0.00983908730034044</v>
      </c>
      <c r="CC83" s="98" t="n">
        <v>0.0096560034514851</v>
      </c>
      <c r="CD83" s="98" t="n">
        <v>0.00947630049506942</v>
      </c>
      <c r="CE83" s="98" t="n">
        <v>0.00929991732734625</v>
      </c>
      <c r="CF83" s="98" t="n">
        <v>0.00912679387131754</v>
      </c>
      <c r="CG83" s="98" t="n">
        <v>0.00895687106459198</v>
      </c>
      <c r="CH83" s="98" t="n">
        <v>0.00879009084700144</v>
      </c>
      <c r="CI83" s="98" t="n">
        <v>0.00862639614801242</v>
      </c>
      <c r="CJ83" s="98" t="n">
        <v>0.0084657308739694</v>
      </c>
      <c r="CK83" s="98" t="n">
        <v>0.0083080398951989</v>
      </c>
      <c r="CL83" s="98" t="n">
        <v>0.00815326903300462</v>
      </c>
      <c r="CM83" s="98" t="n">
        <v>0.00800136504657945</v>
      </c>
      <c r="CN83" s="98" t="n">
        <v>0.00785227561985846</v>
      </c>
      <c r="CO83" s="98" t="n">
        <v>0.00770594934833579</v>
      </c>
      <c r="CP83" s="98" t="n">
        <v>0.00756233572586396</v>
      </c>
      <c r="CQ83" s="98" t="n">
        <v>0.00742138513145518</v>
      </c>
      <c r="CR83" s="98" t="n">
        <v>0.00728304881610198</v>
      </c>
      <c r="CS83" s="98" t="n">
        <v>0.00714727888963029</v>
      </c>
      <c r="CT83" s="98" t="n">
        <v>0.00701402830760078</v>
      </c>
      <c r="CU83" s="98" t="n">
        <v>0.00688325085827046</v>
      </c>
      <c r="CV83" s="98" t="n">
        <v>0.0067549011496254</v>
      </c>
      <c r="CW83" s="98" t="n">
        <v>0.00662893459649494</v>
      </c>
      <c r="CX83" s="98" t="n">
        <v>0.0065053074077579</v>
      </c>
      <c r="CY83" s="98" t="n">
        <v>0.00638397657364676</v>
      </c>
      <c r="CZ83" s="98" t="n">
        <v>0.00626489985315981</v>
      </c>
      <c r="DA83" s="98" t="n">
        <v>0.00614803576158574</v>
      </c>
      <c r="DB83" s="98" t="n">
        <v>0.00603334355814844</v>
      </c>
      <c r="DC83" s="98" t="n">
        <v>0.00592078323377598</v>
      </c>
      <c r="DD83" s="98" t="n">
        <v>0.00581031549899835</v>
      </c>
      <c r="DE83" s="98" t="n">
        <v>0.00570190177197971</v>
      </c>
      <c r="DF83" s="98" t="n">
        <v>0.00559550416668631</v>
      </c>
      <c r="DG83" s="98" t="n">
        <v>0.00549108548119504</v>
      </c>
      <c r="DH83" s="98" t="n">
        <v>0.00538860918614426</v>
      </c>
      <c r="DI83" s="98" t="n">
        <v>0.00528803941332912</v>
      </c>
      <c r="DJ83" s="98" t="n">
        <v>0.00518934094444368</v>
      </c>
      <c r="DK83" s="98" t="n">
        <v>0.00509247919997091</v>
      </c>
      <c r="DL83" s="98" t="n">
        <v>0.00499742022822225</v>
      </c>
      <c r="DM83" s="98" t="n">
        <v>0.00490413069452633</v>
      </c>
      <c r="DN83" s="98" t="n">
        <v>0.00481257787056955</v>
      </c>
      <c r="DO83" s="98" t="n">
        <v>0.00472272962388642</v>
      </c>
      <c r="DP83" s="98" t="n">
        <v>0.00463455440750216</v>
      </c>
      <c r="DQ83" s="98" t="n">
        <v>0.00454802124972575</v>
      </c>
      <c r="DR83" s="98" t="n">
        <v>0.00446309974409409</v>
      </c>
      <c r="DS83" s="98" t="n">
        <v>0.00437976003946705</v>
      </c>
      <c r="DT83" s="98" t="n">
        <v>0.00429797283027134</v>
      </c>
      <c r="DU83" s="98" t="n">
        <v>0.00421770934689469</v>
      </c>
      <c r="DV83" s="98" t="n">
        <v>0.00413894134622839</v>
      </c>
      <c r="DW83" s="98" t="n">
        <v>0.00406164110235607</v>
      </c>
      <c r="DX83" s="98" t="n">
        <v>0.00398578139739081</v>
      </c>
      <c r="DY83" s="98" t="n">
        <v>0.00391133551245571</v>
      </c>
      <c r="DZ83" s="98" t="n">
        <v>0.00383827721881003</v>
      </c>
      <c r="EA83" s="98" t="n">
        <v>0.00376658076911718</v>
      </c>
      <c r="EB83" s="98" t="n">
        <v>0.00369622088885424</v>
      </c>
      <c r="EC83" s="98" t="n">
        <v>0.0036271727678624</v>
      </c>
      <c r="ED83" s="98" t="n">
        <v>0.00355941205203514</v>
      </c>
      <c r="EE83" s="98" t="n">
        <v>0.00349291483514325</v>
      </c>
      <c r="EF83" s="98" t="n">
        <v>0.00342765765079656</v>
      </c>
      <c r="EG83" s="98" t="n">
        <v>0.00336361746453839</v>
      </c>
      <c r="EH83" s="98" t="n">
        <v>0.00330077166607334</v>
      </c>
      <c r="EI83" s="98" t="n">
        <v>0.00323909806162481</v>
      </c>
      <c r="EJ83" s="98" t="n">
        <v>0.00317857486642248</v>
      </c>
      <c r="EK83" s="98" t="n">
        <v>0.00311918069731676</v>
      </c>
      <c r="EL83" s="98" t="n">
        <v>0.00306089456551884</v>
      </c>
      <c r="EM83" s="98" t="n">
        <v>0.00300369586946492</v>
      </c>
      <c r="EN83" s="98" t="n">
        <v>0.00294756438780253</v>
      </c>
      <c r="EO83" s="98" t="n">
        <v>0.00289248027249822</v>
      </c>
      <c r="EP83" s="98" t="n">
        <v>0.00283842404206292</v>
      </c>
      <c r="EQ83" s="98" t="n">
        <v>0.00278537657489508</v>
      </c>
      <c r="ER83" s="98" t="n">
        <v>0.00273331910273977</v>
      </c>
      <c r="ES83" s="98" t="n">
        <v>0.00268223320426086</v>
      </c>
      <c r="ET83" s="98" t="n">
        <v>0.00263210079872511</v>
      </c>
      <c r="EU83" s="98" t="n">
        <v>0.00258290413979767</v>
      </c>
      <c r="EV83" s="98" t="n">
        <v>0.00253462580944497</v>
      </c>
      <c r="EW83" s="98" t="n">
        <v>0.00248724871194583</v>
      </c>
      <c r="EX83" s="98" t="n">
        <v>0.00244075606800698</v>
      </c>
      <c r="EY83" s="98" t="n">
        <v>0.00239513140898306</v>
      </c>
      <c r="EZ83" s="98" t="n">
        <v>0.00235035857119792</v>
      </c>
      <c r="FA83" s="98" t="n">
        <v>0.00230642169036743</v>
      </c>
      <c r="FB83" s="98" t="n">
        <v>0.00226330519612006</v>
      </c>
      <c r="FC83" s="98" t="n">
        <v>0.00222099380661522</v>
      </c>
      <c r="FD83" s="98" t="n">
        <v>0.00217947252325779</v>
      </c>
      <c r="FE83" s="98" t="n">
        <v>0.00213872662550563</v>
      </c>
      <c r="FF83" s="98" t="n">
        <v>0.00209874166577073</v>
      </c>
      <c r="FG83" s="98" t="n">
        <v>0.00205950346441108</v>
      </c>
      <c r="FH83" s="98" t="n">
        <v>0.00202099810481182</v>
      </c>
      <c r="FI83" s="98" t="n">
        <v>0.001983211928555</v>
      </c>
      <c r="FJ83" s="98" t="n">
        <v>0.00194613153067524</v>
      </c>
      <c r="FK83" s="98" t="n">
        <v>0.00190974375500153</v>
      </c>
      <c r="FL83" s="98" t="n">
        <v>0.00187403568958178</v>
      </c>
      <c r="FM83" s="98" t="n">
        <v>0.00183899466219017</v>
      </c>
      <c r="FN83" s="98" t="n">
        <v>0.00180460823591577</v>
      </c>
      <c r="FO83" s="98" t="n">
        <v>0.0017708642048293</v>
      </c>
      <c r="FP83" s="98" t="n">
        <v>0.00173775058973025</v>
      </c>
      <c r="FQ83" s="98" t="n">
        <v>0.00170525563396862</v>
      </c>
    </row>
    <row r="84" customFormat="false" ht="15" hidden="false" customHeight="true" outlineLevel="0" collapsed="false">
      <c r="A84" s="97" t="n">
        <v>82</v>
      </c>
      <c r="B84" s="98" t="n">
        <v>0.0518143479202186</v>
      </c>
      <c r="C84" s="98" t="n">
        <v>0.0512392433692899</v>
      </c>
      <c r="D84" s="98" t="n">
        <v>0.0480032617988354</v>
      </c>
      <c r="E84" s="98" t="n">
        <v>0.0460836657250879</v>
      </c>
      <c r="F84" s="98" t="n">
        <v>0.0447832889057032</v>
      </c>
      <c r="G84" s="98" t="n">
        <v>0.043783845504983</v>
      </c>
      <c r="H84" s="98" t="n">
        <v>0.0429346603219426</v>
      </c>
      <c r="I84" s="98" t="n">
        <v>0.0421630904348375</v>
      </c>
      <c r="J84" s="98" t="n">
        <v>0.0414338147922782</v>
      </c>
      <c r="K84" s="98" t="n">
        <v>0.0407296082302242</v>
      </c>
      <c r="L84" s="98" t="n">
        <v>0.0400420762661775</v>
      </c>
      <c r="M84" s="98" t="n">
        <v>0.0393671439119415</v>
      </c>
      <c r="N84" s="98" t="n">
        <v>0.0387028480994707</v>
      </c>
      <c r="O84" s="98" t="n">
        <v>0.0380482549704488</v>
      </c>
      <c r="P84" s="98" t="n">
        <v>0.0374029285377004</v>
      </c>
      <c r="Q84" s="98" t="n">
        <v>0.0367666700985359</v>
      </c>
      <c r="R84" s="98" t="n">
        <v>0.0361393906986821</v>
      </c>
      <c r="S84" s="98" t="n">
        <v>0.0355210489845523</v>
      </c>
      <c r="T84" s="98" t="n">
        <v>0.0349116211767033</v>
      </c>
      <c r="U84" s="98" t="n">
        <v>0.0343110868049351</v>
      </c>
      <c r="V84" s="98" t="n">
        <v>0.0337194221604253</v>
      </c>
      <c r="W84" s="98" t="n">
        <v>0.0331365975101372</v>
      </c>
      <c r="X84" s="98" t="n">
        <v>0.0325625761304214</v>
      </c>
      <c r="Y84" s="98" t="n">
        <v>0.0319973142061533</v>
      </c>
      <c r="Z84" s="98" t="n">
        <v>0.031440761128293</v>
      </c>
      <c r="AA84" s="98" t="n">
        <v>0.0308928599619522</v>
      </c>
      <c r="AB84" s="98" t="n">
        <v>0.030353547974584</v>
      </c>
      <c r="AC84" s="98" t="n">
        <v>0.0298227571716087</v>
      </c>
      <c r="AD84" s="98" t="n">
        <v>0.0293004148150673</v>
      </c>
      <c r="AE84" s="98" t="n">
        <v>0.0287864439147062</v>
      </c>
      <c r="AF84" s="98" t="n">
        <v>0.0282807636875998</v>
      </c>
      <c r="AG84" s="98" t="n">
        <v>0.0277832899856334</v>
      </c>
      <c r="AH84" s="98" t="n">
        <v>0.0272939356916695</v>
      </c>
      <c r="AI84" s="98" t="n">
        <v>0.0268126110858836</v>
      </c>
      <c r="AJ84" s="98" t="n">
        <v>0.026339224184014</v>
      </c>
      <c r="AK84" s="98" t="n">
        <v>0.025873681049329</v>
      </c>
      <c r="AL84" s="98" t="n">
        <v>0.0254158860800806</v>
      </c>
      <c r="AM84" s="98" t="n">
        <v>0.0249657422741436</v>
      </c>
      <c r="AN84" s="98" t="n">
        <v>0.0245231514724402</v>
      </c>
      <c r="AO84" s="98" t="n">
        <v>0.0240880145826597</v>
      </c>
      <c r="AP84" s="98" t="n">
        <v>0.0236602317846822</v>
      </c>
      <c r="AQ84" s="98" t="n">
        <v>0.0232397027190248</v>
      </c>
      <c r="AR84" s="98" t="n">
        <v>0.0228263266595381</v>
      </c>
      <c r="AS84" s="98" t="n">
        <v>0.0224200026715</v>
      </c>
      <c r="AT84" s="98" t="n">
        <v>0.0220206297561723</v>
      </c>
      <c r="AU84" s="98" t="n">
        <v>0.0216281069828135</v>
      </c>
      <c r="AV84" s="98" t="n">
        <v>0.0212423336090744</v>
      </c>
      <c r="AW84" s="98" t="n">
        <v>0.0208632091906329</v>
      </c>
      <c r="AX84" s="98" t="n">
        <v>0.0204906336808711</v>
      </c>
      <c r="AY84" s="98" t="n">
        <v>0.0201245075213354</v>
      </c>
      <c r="AZ84" s="98" t="n">
        <v>0.0197647317236729</v>
      </c>
      <c r="BA84" s="98" t="n">
        <v>0.0194112079436845</v>
      </c>
      <c r="BB84" s="98" t="n">
        <v>0.0190638385480918</v>
      </c>
      <c r="BC84" s="98" t="n">
        <v>0.0187225266745721</v>
      </c>
      <c r="BD84" s="98" t="n">
        <v>0.0183871762855743</v>
      </c>
      <c r="BE84" s="98" t="n">
        <v>0.0180576922163946</v>
      </c>
      <c r="BF84" s="98" t="n">
        <v>0.0177339802179543</v>
      </c>
      <c r="BG84" s="98" t="n">
        <v>0.0174159469946899</v>
      </c>
      <c r="BH84" s="98" t="n">
        <v>0.0171035002379392</v>
      </c>
      <c r="BI84" s="98" t="n">
        <v>0.0167965486551736</v>
      </c>
      <c r="BJ84" s="98" t="n">
        <v>0.0164950019954075</v>
      </c>
      <c r="BK84" s="98" t="n">
        <v>0.0161987710710875</v>
      </c>
      <c r="BL84" s="98" t="n">
        <v>0.0159077677767417</v>
      </c>
      <c r="BM84" s="98" t="n">
        <v>0.0156219051046539</v>
      </c>
      <c r="BN84" s="98" t="n">
        <v>0.0153410971578007</v>
      </c>
      <c r="BO84" s="98" t="n">
        <v>0.0150652591602781</v>
      </c>
      <c r="BP84" s="98" t="n">
        <v>0.0147943074654233</v>
      </c>
      <c r="BQ84" s="98" t="n">
        <v>0.0145281595618265</v>
      </c>
      <c r="BR84" s="98" t="n">
        <v>0.0142667340774072</v>
      </c>
      <c r="BS84" s="98" t="n">
        <v>0.0140099507817226</v>
      </c>
      <c r="BT84" s="98" t="n">
        <v>0.0137577305866591</v>
      </c>
      <c r="BU84" s="98" t="n">
        <v>0.0135099955456478</v>
      </c>
      <c r="BV84" s="98" t="n">
        <v>0.0132666688515352</v>
      </c>
      <c r="BW84" s="98" t="n">
        <v>0.0130276748332284</v>
      </c>
      <c r="BX84" s="98" t="n">
        <v>0.0127929389512291</v>
      </c>
      <c r="BY84" s="98" t="n">
        <v>0.0125623877921548</v>
      </c>
      <c r="BZ84" s="98" t="n">
        <v>0.0123359490623477</v>
      </c>
      <c r="CA84" s="98" t="n">
        <v>0.0121135515806553</v>
      </c>
      <c r="CB84" s="98" t="n">
        <v>0.0118951252704661</v>
      </c>
      <c r="CC84" s="98" t="n">
        <v>0.0116806011510746</v>
      </c>
      <c r="CD84" s="98" t="n">
        <v>0.0114699113284454</v>
      </c>
      <c r="CE84" s="98" t="n">
        <v>0.0112629889854394</v>
      </c>
      <c r="CF84" s="98" t="n">
        <v>0.0110597683715622</v>
      </c>
      <c r="CG84" s="98" t="n">
        <v>0.0108601847922888</v>
      </c>
      <c r="CH84" s="98" t="n">
        <v>0.0106641745980131</v>
      </c>
      <c r="CI84" s="98" t="n">
        <v>0.0104716751726713</v>
      </c>
      <c r="CJ84" s="98" t="n">
        <v>0.0102826249220794</v>
      </c>
      <c r="CK84" s="98" t="n">
        <v>0.010096963262024</v>
      </c>
      <c r="CL84" s="98" t="n">
        <v>0.00991463060614384</v>
      </c>
      <c r="CM84" s="98" t="n">
        <v>0.00973556835363421</v>
      </c>
      <c r="CN84" s="98" t="n">
        <v>0.00955971887680462</v>
      </c>
      <c r="CO84" s="98" t="n">
        <v>0.00938702550851711</v>
      </c>
      <c r="CP84" s="98" t="n">
        <v>0.00921743252953311</v>
      </c>
      <c r="CQ84" s="98" t="n">
        <v>0.00905088515578889</v>
      </c>
      <c r="CR84" s="98" t="n">
        <v>0.00888732952562399</v>
      </c>
      <c r="CS84" s="98" t="n">
        <v>0.00872671268698111</v>
      </c>
      <c r="CT84" s="98" t="n">
        <v>0.0085689825845956</v>
      </c>
      <c r="CU84" s="98" t="n">
        <v>0.00841408804719046</v>
      </c>
      <c r="CV84" s="98" t="n">
        <v>0.00826197877469381</v>
      </c>
      <c r="CW84" s="98" t="n">
        <v>0.00811260532548896</v>
      </c>
      <c r="CX84" s="98" t="n">
        <v>0.00796591910371391</v>
      </c>
      <c r="CY84" s="98" t="n">
        <v>0.00782187234661769</v>
      </c>
      <c r="CZ84" s="98" t="n">
        <v>0.00768041811198617</v>
      </c>
      <c r="DA84" s="98" t="n">
        <v>0.00754151026564565</v>
      </c>
      <c r="DB84" s="98" t="n">
        <v>0.00740510346905288</v>
      </c>
      <c r="DC84" s="98" t="n">
        <v>0.00727115316697868</v>
      </c>
      <c r="DD84" s="98" t="n">
        <v>0.00713961557529275</v>
      </c>
      <c r="DE84" s="98" t="n">
        <v>0.00701044766885428</v>
      </c>
      <c r="DF84" s="98" t="n">
        <v>0.0068836071695163</v>
      </c>
      <c r="DG84" s="98" t="n">
        <v>0.00675905253424503</v>
      </c>
      <c r="DH84" s="98" t="n">
        <v>0.0066367429433617</v>
      </c>
      <c r="DI84" s="98" t="n">
        <v>0.00651663828890925</v>
      </c>
      <c r="DJ84" s="98" t="n">
        <v>0.00639869916314662</v>
      </c>
      <c r="DK84" s="98" t="n">
        <v>0.00628288684717437</v>
      </c>
      <c r="DL84" s="98" t="n">
        <v>0.00616916329969441</v>
      </c>
      <c r="DM84" s="98" t="n">
        <v>0.00605749114590404</v>
      </c>
      <c r="DN84" s="98" t="n">
        <v>0.00594783366652829</v>
      </c>
      <c r="DO84" s="98" t="n">
        <v>0.00584015478699074</v>
      </c>
      <c r="DP84" s="98" t="n">
        <v>0.00573441906672367</v>
      </c>
      <c r="DQ84" s="98" t="n">
        <v>0.00563059168861968</v>
      </c>
      <c r="DR84" s="98" t="n">
        <v>0.00552863844862395</v>
      </c>
      <c r="DS84" s="98" t="n">
        <v>0.00542852574546848</v>
      </c>
      <c r="DT84" s="98" t="n">
        <v>0.00533022057054877</v>
      </c>
      <c r="DU84" s="98" t="n">
        <v>0.00523369049794153</v>
      </c>
      <c r="DV84" s="98" t="n">
        <v>0.00513890367456471</v>
      </c>
      <c r="DW84" s="98" t="n">
        <v>0.00504582881047955</v>
      </c>
      <c r="DX84" s="98" t="n">
        <v>0.00495443516933247</v>
      </c>
      <c r="DY84" s="98" t="n">
        <v>0.00486469255893862</v>
      </c>
      <c r="DZ84" s="98" t="n">
        <v>0.00477657132200471</v>
      </c>
      <c r="EA84" s="98" t="n">
        <v>0.00469004232699088</v>
      </c>
      <c r="EB84" s="98" t="n">
        <v>0.00460507695911094</v>
      </c>
      <c r="EC84" s="98" t="n">
        <v>0.00452164711146952</v>
      </c>
      <c r="ED84" s="98" t="n">
        <v>0.00443972517633529</v>
      </c>
      <c r="EE84" s="98" t="n">
        <v>0.00435928403654984</v>
      </c>
      <c r="EF84" s="98" t="n">
        <v>0.00428029705706912</v>
      </c>
      <c r="EG84" s="98" t="n">
        <v>0.00420273807663896</v>
      </c>
      <c r="EH84" s="98" t="n">
        <v>0.00412658139960043</v>
      </c>
      <c r="EI84" s="98" t="n">
        <v>0.0040518017878266</v>
      </c>
      <c r="EJ84" s="98" t="n">
        <v>0.00397837445278604</v>
      </c>
      <c r="EK84" s="98" t="n">
        <v>0.00390627504773589</v>
      </c>
      <c r="EL84" s="98" t="n">
        <v>0.00383547966003794</v>
      </c>
      <c r="EM84" s="98" t="n">
        <v>0.0037659648036017</v>
      </c>
      <c r="EN84" s="98" t="n">
        <v>0.00369770741144804</v>
      </c>
      <c r="EO84" s="98" t="n">
        <v>0.00363068482839524</v>
      </c>
      <c r="EP84" s="98" t="n">
        <v>0.00356487480386503</v>
      </c>
      <c r="EQ84" s="98" t="n">
        <v>0.00350025548480581</v>
      </c>
      <c r="ER84" s="98" t="n">
        <v>0.0034368054087337</v>
      </c>
      <c r="ES84" s="98" t="n">
        <v>0.00337450349688839</v>
      </c>
      <c r="ET84" s="98" t="n">
        <v>0.00331332904750203</v>
      </c>
      <c r="EU84" s="98" t="n">
        <v>0.00325326172918128</v>
      </c>
      <c r="EV84" s="98" t="n">
        <v>0.00319428157439872</v>
      </c>
      <c r="EW84" s="98" t="n">
        <v>0.00313636897309455</v>
      </c>
      <c r="EX84" s="98" t="n">
        <v>0.0030795046663844</v>
      </c>
      <c r="EY84" s="98" t="n">
        <v>0.00302366974037371</v>
      </c>
      <c r="EZ84" s="98" t="n">
        <v>0.00296884562007682</v>
      </c>
      <c r="FA84" s="98" t="n">
        <v>0.0029150140634383</v>
      </c>
      <c r="FB84" s="98" t="n">
        <v>0.00286215715545535</v>
      </c>
      <c r="FC84" s="98" t="n">
        <v>0.00281025730240103</v>
      </c>
      <c r="FD84" s="98" t="n">
        <v>0.0027592972261451</v>
      </c>
      <c r="FE84" s="98" t="n">
        <v>0.00270925995857141</v>
      </c>
      <c r="FF84" s="98" t="n">
        <v>0.00266012883609146</v>
      </c>
      <c r="FG84" s="98" t="n">
        <v>0.00261188749425123</v>
      </c>
      <c r="FH84" s="98" t="n">
        <v>0.00256451986243034</v>
      </c>
      <c r="FI84" s="98" t="n">
        <v>0.00251801015863307</v>
      </c>
      <c r="FJ84" s="98" t="n">
        <v>0.00247234288436782</v>
      </c>
      <c r="FK84" s="98" t="n">
        <v>0.00242750281961557</v>
      </c>
      <c r="FL84" s="98" t="n">
        <v>0.0023834750178845</v>
      </c>
      <c r="FM84" s="98" t="n">
        <v>0.00234024480135076</v>
      </c>
      <c r="FN84" s="98" t="n">
        <v>0.00229779775608241</v>
      </c>
      <c r="FO84" s="98" t="n">
        <v>0.00225611972734663</v>
      </c>
      <c r="FP84" s="98" t="n">
        <v>0.00221519681499793</v>
      </c>
      <c r="FQ84" s="98" t="n">
        <v>0.00217501536894704</v>
      </c>
    </row>
    <row r="85" customFormat="false" ht="15" hidden="false" customHeight="true" outlineLevel="0" collapsed="false">
      <c r="A85" s="97" t="n">
        <v>83</v>
      </c>
      <c r="B85" s="98" t="n">
        <v>0.0587857338226431</v>
      </c>
      <c r="C85" s="98" t="n">
        <v>0.0581380796574768</v>
      </c>
      <c r="D85" s="98" t="n">
        <v>0.0548874258242328</v>
      </c>
      <c r="E85" s="98" t="n">
        <v>0.0529162357689896</v>
      </c>
      <c r="F85" s="98" t="n">
        <v>0.0515518799410738</v>
      </c>
      <c r="G85" s="98" t="n">
        <v>0.0504838352127853</v>
      </c>
      <c r="H85" s="98" t="n">
        <v>0.0495642102571842</v>
      </c>
      <c r="I85" s="98" t="n">
        <v>0.0487214730836042</v>
      </c>
      <c r="J85" s="98" t="n">
        <v>0.0479207877180017</v>
      </c>
      <c r="K85" s="98" t="n">
        <v>0.0471451598018359</v>
      </c>
      <c r="L85" s="98" t="n">
        <v>0.0463863161622977</v>
      </c>
      <c r="M85" s="98" t="n">
        <v>0.0456402538944198</v>
      </c>
      <c r="N85" s="98" t="n">
        <v>0.0449050589375726</v>
      </c>
      <c r="O85" s="98" t="n">
        <v>0.0441798349891316</v>
      </c>
      <c r="P85" s="98" t="n">
        <v>0.0434641774123505</v>
      </c>
      <c r="Q85" s="98" t="n">
        <v>0.0427579150527345</v>
      </c>
      <c r="R85" s="98" t="n">
        <v>0.0420609838293574</v>
      </c>
      <c r="S85" s="98" t="n">
        <v>0.0413733651413546</v>
      </c>
      <c r="T85" s="98" t="n">
        <v>0.0406950561379</v>
      </c>
      <c r="U85" s="98" t="n">
        <v>0.0400260556334358</v>
      </c>
      <c r="V85" s="98" t="n">
        <v>0.0393663576865038</v>
      </c>
      <c r="W85" s="98" t="n">
        <v>0.0387159489152696</v>
      </c>
      <c r="X85" s="98" t="n">
        <v>0.0380748076188905</v>
      </c>
      <c r="Y85" s="98" t="n">
        <v>0.0374429037564195</v>
      </c>
      <c r="Z85" s="98" t="n">
        <v>0.0368201993184949</v>
      </c>
      <c r="AA85" s="98" t="n">
        <v>0.0362066488649768</v>
      </c>
      <c r="AB85" s="98" t="n">
        <v>0.0356022001186821</v>
      </c>
      <c r="AC85" s="98" t="n">
        <v>0.0350067945628508</v>
      </c>
      <c r="AD85" s="98" t="n">
        <v>0.0344203680181606</v>
      </c>
      <c r="AE85" s="98" t="n">
        <v>0.0338428511888805</v>
      </c>
      <c r="AF85" s="98" t="n">
        <v>0.033274170174447</v>
      </c>
      <c r="AG85" s="98" t="n">
        <v>0.0327142469459459</v>
      </c>
      <c r="AH85" s="98" t="n">
        <v>0.0321629997884814</v>
      </c>
      <c r="AI85" s="98" t="n">
        <v>0.0316203437110686</v>
      </c>
      <c r="AJ85" s="98" t="n">
        <v>0.0310861908259393</v>
      </c>
      <c r="AK85" s="98" t="n">
        <v>0.0305604506991997</v>
      </c>
      <c r="AL85" s="98" t="n">
        <v>0.0300430306747436</v>
      </c>
      <c r="AM85" s="98" t="n">
        <v>0.0295338361732426</v>
      </c>
      <c r="AN85" s="98" t="n">
        <v>0.0290327709679337</v>
      </c>
      <c r="AO85" s="98" t="n">
        <v>0.0285397374388251</v>
      </c>
      <c r="AP85" s="98" t="n">
        <v>0.0280546368068385</v>
      </c>
      <c r="AQ85" s="98" t="n">
        <v>0.0275773693493039</v>
      </c>
      <c r="AR85" s="98" t="n">
        <v>0.027107834598135</v>
      </c>
      <c r="AS85" s="98" t="n">
        <v>0.0266459315219189</v>
      </c>
      <c r="AT85" s="98" t="n">
        <v>0.0261915586930732</v>
      </c>
      <c r="AU85" s="98" t="n">
        <v>0.025744614441147</v>
      </c>
      <c r="AV85" s="98" t="n">
        <v>0.0253049969932631</v>
      </c>
      <c r="AW85" s="98" t="n">
        <v>0.024872604602637</v>
      </c>
      <c r="AX85" s="98" t="n">
        <v>0.024447335666038</v>
      </c>
      <c r="AY85" s="98" t="n">
        <v>0.0240290888310026</v>
      </c>
      <c r="AZ85" s="98" t="n">
        <v>0.0236177630935494</v>
      </c>
      <c r="BA85" s="98" t="n">
        <v>0.0232132578870961</v>
      </c>
      <c r="BB85" s="98" t="n">
        <v>0.022815473163229</v>
      </c>
      <c r="BC85" s="98" t="n">
        <v>0.0224243094649287</v>
      </c>
      <c r="BD85" s="98" t="n">
        <v>0.0220396679928145</v>
      </c>
      <c r="BE85" s="98" t="n">
        <v>0.0216614506649295</v>
      </c>
      <c r="BF85" s="98" t="n">
        <v>0.0212895601705526</v>
      </c>
      <c r="BG85" s="98" t="n">
        <v>0.0209239000184861</v>
      </c>
      <c r="BH85" s="98" t="n">
        <v>0.0205643745802406</v>
      </c>
      <c r="BI85" s="98" t="n">
        <v>0.0202108891285037</v>
      </c>
      <c r="BJ85" s="98" t="n">
        <v>0.0198633498712534</v>
      </c>
      <c r="BK85" s="98" t="n">
        <v>0.019521663981854</v>
      </c>
      <c r="BL85" s="98" t="n">
        <v>0.019185739625442</v>
      </c>
      <c r="BM85" s="98" t="n">
        <v>0.0188554859818934</v>
      </c>
      <c r="BN85" s="98" t="n">
        <v>0.018530813265638</v>
      </c>
      <c r="BO85" s="98" t="n">
        <v>0.0182116327425714</v>
      </c>
      <c r="BP85" s="98" t="n">
        <v>0.0178978567442928</v>
      </c>
      <c r="BQ85" s="98" t="n">
        <v>0.017589398679884</v>
      </c>
      <c r="BR85" s="98" t="n">
        <v>0.0172861730454262</v>
      </c>
      <c r="BS85" s="98" t="n">
        <v>0.0169880954314406</v>
      </c>
      <c r="BT85" s="98" t="n">
        <v>0.0166950825284195</v>
      </c>
      <c r="BU85" s="98" t="n">
        <v>0.0164070521306087</v>
      </c>
      <c r="BV85" s="98" t="n">
        <v>0.0161239231381862</v>
      </c>
      <c r="BW85" s="98" t="n">
        <v>0.0158456155579729</v>
      </c>
      <c r="BX85" s="98" t="n">
        <v>0.015572050502799</v>
      </c>
      <c r="BY85" s="98" t="n">
        <v>0.0153031501896456</v>
      </c>
      <c r="BZ85" s="98" t="n">
        <v>0.0150388379366656</v>
      </c>
      <c r="CA85" s="98" t="n">
        <v>0.0147790381591859</v>
      </c>
      <c r="CB85" s="98" t="n">
        <v>0.0145236763647816</v>
      </c>
      <c r="CC85" s="98" t="n">
        <v>0.0142726791475075</v>
      </c>
      <c r="CD85" s="98" t="n">
        <v>0.014025974181367</v>
      </c>
      <c r="CE85" s="98" t="n">
        <v>0.0137834902130896</v>
      </c>
      <c r="CF85" s="98" t="n">
        <v>0.0135451570542858</v>
      </c>
      <c r="CG85" s="98" t="n">
        <v>0.0133109055730413</v>
      </c>
      <c r="CH85" s="98" t="n">
        <v>0.0130806676850072</v>
      </c>
      <c r="CI85" s="98" t="n">
        <v>0.0128543763440406</v>
      </c>
      <c r="CJ85" s="98" t="n">
        <v>0.0126319655324455</v>
      </c>
      <c r="CK85" s="98" t="n">
        <v>0.0124133702508558</v>
      </c>
      <c r="CL85" s="98" t="n">
        <v>0.0121985265078064</v>
      </c>
      <c r="CM85" s="98" t="n">
        <v>0.0119873713090297</v>
      </c>
      <c r="CN85" s="98" t="n">
        <v>0.0117798426465107</v>
      </c>
      <c r="CO85" s="98" t="n">
        <v>0.0115758794873374</v>
      </c>
      <c r="CP85" s="98" t="n">
        <v>0.0113754217623741</v>
      </c>
      <c r="CQ85" s="98" t="n">
        <v>0.0111784103547858</v>
      </c>
      <c r="CR85" s="98" t="n">
        <v>0.0109847870884413</v>
      </c>
      <c r="CS85" s="98" t="n">
        <v>0.0107944947162149</v>
      </c>
      <c r="CT85" s="98" t="n">
        <v>0.0106074769082118</v>
      </c>
      <c r="CU85" s="98" t="n">
        <v>0.0104236782399363</v>
      </c>
      <c r="CV85" s="98" t="n">
        <v>0.0102430441804186</v>
      </c>
      <c r="CW85" s="98" t="n">
        <v>0.0100655210803204</v>
      </c>
      <c r="CX85" s="98" t="n">
        <v>0.00989105616003327</v>
      </c>
      <c r="CY85" s="98" t="n">
        <v>0.00971959749778262</v>
      </c>
      <c r="CZ85" s="98" t="n">
        <v>0.00955109401775156</v>
      </c>
      <c r="DA85" s="98" t="n">
        <v>0.00938549547823642</v>
      </c>
      <c r="DB85" s="98" t="n">
        <v>0.00922275245984394</v>
      </c>
      <c r="DC85" s="98" t="n">
        <v>0.00906281635373951</v>
      </c>
      <c r="DD85" s="98" t="n">
        <v>0.0089056393499567</v>
      </c>
      <c r="DE85" s="98" t="n">
        <v>0.008751174425775</v>
      </c>
      <c r="DF85" s="98" t="n">
        <v>0.00859937533417299</v>
      </c>
      <c r="DG85" s="98" t="n">
        <v>0.00845019659236468</v>
      </c>
      <c r="DH85" s="98" t="n">
        <v>0.00830359347042331</v>
      </c>
      <c r="DI85" s="98" t="n">
        <v>0.00815952197999892</v>
      </c>
      <c r="DJ85" s="98" t="n">
        <v>0.00801793886313507</v>
      </c>
      <c r="DK85" s="98" t="n">
        <v>0.00787880158118715</v>
      </c>
      <c r="DL85" s="98" t="n">
        <v>0.00774206830384772</v>
      </c>
      <c r="DM85" s="98" t="n">
        <v>0.00760769789828164</v>
      </c>
      <c r="DN85" s="98" t="n">
        <v>0.00747564991837368</v>
      </c>
      <c r="DO85" s="98" t="n">
        <v>0.00734588459409169</v>
      </c>
      <c r="DP85" s="98" t="n">
        <v>0.00721836282096744</v>
      </c>
      <c r="DQ85" s="98" t="n">
        <v>0.00709304614969641</v>
      </c>
      <c r="DR85" s="98" t="n">
        <v>0.00696989677585935</v>
      </c>
      <c r="DS85" s="98" t="n">
        <v>0.00684887752976615</v>
      </c>
      <c r="DT85" s="98" t="n">
        <v>0.00672995186642267</v>
      </c>
      <c r="DU85" s="98" t="n">
        <v>0.00661308385562309</v>
      </c>
      <c r="DV85" s="98" t="n">
        <v>0.00649823817216677</v>
      </c>
      <c r="DW85" s="98" t="n">
        <v>0.0063853800862006</v>
      </c>
      <c r="DX85" s="98" t="n">
        <v>0.00627447545368798</v>
      </c>
      <c r="DY85" s="98" t="n">
        <v>0.00616549070700323</v>
      </c>
      <c r="DZ85" s="98" t="n">
        <v>0.00605839284565246</v>
      </c>
      <c r="EA85" s="98" t="n">
        <v>0.00595314942712022</v>
      </c>
      <c r="EB85" s="98" t="n">
        <v>0.00584972855784205</v>
      </c>
      <c r="EC85" s="98" t="n">
        <v>0.00574809888430206</v>
      </c>
      <c r="ED85" s="98" t="n">
        <v>0.00564822958425548</v>
      </c>
      <c r="EE85" s="98" t="n">
        <v>0.00555009035807552</v>
      </c>
      <c r="EF85" s="98" t="n">
        <v>0.00545365142022414</v>
      </c>
      <c r="EG85" s="98" t="n">
        <v>0.00535888349084435</v>
      </c>
      <c r="EH85" s="98" t="n">
        <v>0.00526575778747651</v>
      </c>
      <c r="EI85" s="98" t="n">
        <v>0.00517424601689431</v>
      </c>
      <c r="EJ85" s="98" t="n">
        <v>0.00508432036706152</v>
      </c>
      <c r="EK85" s="98" t="n">
        <v>0.00499595349920756</v>
      </c>
      <c r="EL85" s="98" t="n">
        <v>0.0049091185400223</v>
      </c>
      <c r="EM85" s="98" t="n">
        <v>0.00482378907396674</v>
      </c>
      <c r="EN85" s="98" t="n">
        <v>0.00473993913570059</v>
      </c>
      <c r="EO85" s="98" t="n">
        <v>0.00465754320262413</v>
      </c>
      <c r="EP85" s="98" t="n">
        <v>0.00457657618753449</v>
      </c>
      <c r="EQ85" s="98" t="n">
        <v>0.00449701343139308</v>
      </c>
      <c r="ER85" s="98" t="n">
        <v>0.00441883069620641</v>
      </c>
      <c r="ES85" s="98" t="n">
        <v>0.00434200415801445</v>
      </c>
      <c r="ET85" s="98" t="n">
        <v>0.00426651039998971</v>
      </c>
      <c r="EU85" s="98" t="n">
        <v>0.00419232640564327</v>
      </c>
      <c r="EV85" s="98" t="n">
        <v>0.00411942955213596</v>
      </c>
      <c r="EW85" s="98" t="n">
        <v>0.00404779760369622</v>
      </c>
      <c r="EX85" s="98" t="n">
        <v>0.00397740870514041</v>
      </c>
      <c r="EY85" s="98" t="n">
        <v>0.00390824137549528</v>
      </c>
      <c r="EZ85" s="98" t="n">
        <v>0.00384027450172264</v>
      </c>
      <c r="FA85" s="98" t="n">
        <v>0.00377348733254224</v>
      </c>
      <c r="FB85" s="98" t="n">
        <v>0.00370785947235408</v>
      </c>
      <c r="FC85" s="98" t="n">
        <v>0.00364337087525768</v>
      </c>
      <c r="FD85" s="98" t="n">
        <v>0.00358000183916607</v>
      </c>
      <c r="FE85" s="98" t="n">
        <v>0.0035177330000159</v>
      </c>
      <c r="FF85" s="98" t="n">
        <v>0.00345654532606943</v>
      </c>
      <c r="FG85" s="98" t="n">
        <v>0.0033964201123089</v>
      </c>
      <c r="FH85" s="98" t="n">
        <v>0.00333733897492128</v>
      </c>
      <c r="FI85" s="98" t="n">
        <v>0.00327928384587262</v>
      </c>
      <c r="FJ85" s="98" t="n">
        <v>0.00322223696757018</v>
      </c>
      <c r="FK85" s="98" t="n">
        <v>0.00316618088761134</v>
      </c>
      <c r="FL85" s="98" t="n">
        <v>0.00311109845361801</v>
      </c>
      <c r="FM85" s="98" t="n">
        <v>0.00305697280815553</v>
      </c>
      <c r="FN85" s="98" t="n">
        <v>0.0030037873837343</v>
      </c>
      <c r="FO85" s="98" t="n">
        <v>0.00295152589789349</v>
      </c>
      <c r="FP85" s="98" t="n">
        <v>0.00290017234836515</v>
      </c>
      <c r="FQ85" s="98" t="n">
        <v>0.00284971100831788</v>
      </c>
    </row>
    <row r="86" customFormat="false" ht="15" hidden="false" customHeight="true" outlineLevel="0" collapsed="false">
      <c r="A86" s="97" t="n">
        <v>84</v>
      </c>
      <c r="B86" s="98" t="n">
        <v>0.0679951673006823</v>
      </c>
      <c r="C86" s="98" t="n">
        <v>0.0673358292497746</v>
      </c>
      <c r="D86" s="98" t="n">
        <v>0.0631977035140436</v>
      </c>
      <c r="E86" s="98" t="n">
        <v>0.0607690885758839</v>
      </c>
      <c r="F86" s="98" t="n">
        <v>0.0591451927440676</v>
      </c>
      <c r="G86" s="98" t="n">
        <v>0.0579118963040093</v>
      </c>
      <c r="H86" s="98" t="n">
        <v>0.0568727724629532</v>
      </c>
      <c r="I86" s="98" t="n">
        <v>0.055932966962997</v>
      </c>
      <c r="J86" s="98" t="n">
        <v>0.0550462980964316</v>
      </c>
      <c r="K86" s="98" t="n">
        <v>0.0541902246825905</v>
      </c>
      <c r="L86" s="98" t="n">
        <v>0.0533537616018605</v>
      </c>
      <c r="M86" s="98" t="n">
        <v>0.0525315861215844</v>
      </c>
      <c r="N86" s="98" t="n">
        <v>0.051721149083079</v>
      </c>
      <c r="O86" s="98" t="n">
        <v>0.0509212557437112</v>
      </c>
      <c r="P86" s="98" t="n">
        <v>0.0501313681400339</v>
      </c>
      <c r="Q86" s="98" t="n">
        <v>0.0493512623162364</v>
      </c>
      <c r="R86" s="98" t="n">
        <v>0.0485808602165856</v>
      </c>
      <c r="S86" s="98" t="n">
        <v>0.0478201475582259</v>
      </c>
      <c r="T86" s="98" t="n">
        <v>0.0470691340135212</v>
      </c>
      <c r="U86" s="98" t="n">
        <v>0.046327834192422</v>
      </c>
      <c r="V86" s="98" t="n">
        <v>0.0455962588309125</v>
      </c>
      <c r="W86" s="98" t="n">
        <v>0.0448744109689372</v>
      </c>
      <c r="X86" s="98" t="n">
        <v>0.0441622845503257</v>
      </c>
      <c r="Y86" s="98" t="n">
        <v>0.0434598641822087</v>
      </c>
      <c r="Z86" s="98" t="n">
        <v>0.0427671254341713</v>
      </c>
      <c r="AA86" s="98" t="n">
        <v>0.0420840353738975</v>
      </c>
      <c r="AB86" s="98" t="n">
        <v>0.0414105531918437</v>
      </c>
      <c r="AC86" s="98" t="n">
        <v>0.0407466308441066</v>
      </c>
      <c r="AD86" s="98" t="n">
        <v>0.0400922136802783</v>
      </c>
      <c r="AE86" s="98" t="n">
        <v>0.039447241041524</v>
      </c>
      <c r="AF86" s="98" t="n">
        <v>0.0388116468230918</v>
      </c>
      <c r="AG86" s="98" t="n">
        <v>0.0381853599998043</v>
      </c>
      <c r="AH86" s="98" t="n">
        <v>0.0375683051151277</v>
      </c>
      <c r="AI86" s="98" t="n">
        <v>0.0369604027353382</v>
      </c>
      <c r="AJ86" s="98" t="n">
        <v>0.0363615698706913</v>
      </c>
      <c r="AK86" s="98" t="n">
        <v>0.0357717203656059</v>
      </c>
      <c r="AL86" s="98" t="n">
        <v>0.0351907652598681</v>
      </c>
      <c r="AM86" s="98" t="n">
        <v>0.0346186131227847</v>
      </c>
      <c r="AN86" s="98" t="n">
        <v>0.0340551703621231</v>
      </c>
      <c r="AO86" s="98" t="n">
        <v>0.0335003415095654</v>
      </c>
      <c r="AP86" s="98" t="n">
        <v>0.0329540294842997</v>
      </c>
      <c r="AQ86" s="98" t="n">
        <v>0.0324161358362723</v>
      </c>
      <c r="AR86" s="98" t="n">
        <v>0.0318865609705177</v>
      </c>
      <c r="AS86" s="98" t="n">
        <v>0.0313652043538966</v>
      </c>
      <c r="AT86" s="98" t="n">
        <v>0.0308519647054814</v>
      </c>
      <c r="AU86" s="98" t="n">
        <v>0.0303467401717442</v>
      </c>
      <c r="AV86" s="98" t="n">
        <v>0.029849428487627</v>
      </c>
      <c r="AW86" s="98" t="n">
        <v>0.0293599271244979</v>
      </c>
      <c r="AX86" s="98" t="n">
        <v>0.0288781334259326</v>
      </c>
      <c r="AY86" s="98" t="n">
        <v>0.0284039447321919</v>
      </c>
      <c r="AZ86" s="98" t="n">
        <v>0.0279372584942095</v>
      </c>
      <c r="BA86" s="98" t="n">
        <v>0.027477972377847</v>
      </c>
      <c r="BB86" s="98" t="n">
        <v>0.027025984359121</v>
      </c>
      <c r="BC86" s="98" t="n">
        <v>0.0265811928110586</v>
      </c>
      <c r="BD86" s="98" t="n">
        <v>0.0261434965827914</v>
      </c>
      <c r="BE86" s="98" t="n">
        <v>0.0257127950714555</v>
      </c>
      <c r="BF86" s="98" t="n">
        <v>0.0252889882874281</v>
      </c>
      <c r="BG86" s="98" t="n">
        <v>0.0248719769133884</v>
      </c>
      <c r="BH86" s="98" t="n">
        <v>0.0244616623576631</v>
      </c>
      <c r="BI86" s="98" t="n">
        <v>0.0240579468022791</v>
      </c>
      <c r="BJ86" s="98" t="n">
        <v>0.0236607332461187</v>
      </c>
      <c r="BK86" s="98" t="n">
        <v>0.0232699255435439</v>
      </c>
      <c r="BL86" s="98" t="n">
        <v>0.0228854284388318</v>
      </c>
      <c r="BM86" s="98" t="n">
        <v>0.022507147596736</v>
      </c>
      <c r="BN86" s="98" t="n">
        <v>0.0221349896294698</v>
      </c>
      <c r="BO86" s="98" t="n">
        <v>0.021768862120383</v>
      </c>
      <c r="BP86" s="98" t="n">
        <v>0.0214086736445874</v>
      </c>
      <c r="BQ86" s="98" t="n">
        <v>0.0210543337867654</v>
      </c>
      <c r="BR86" s="98" t="n">
        <v>0.020705753156381</v>
      </c>
      <c r="BS86" s="98" t="n">
        <v>0.0203628434004965</v>
      </c>
      <c r="BT86" s="98" t="n">
        <v>0.0200255172143824</v>
      </c>
      <c r="BU86" s="98" t="n">
        <v>0.0196936883500959</v>
      </c>
      <c r="BV86" s="98" t="n">
        <v>0.0193672716231905</v>
      </c>
      <c r="BW86" s="98" t="n">
        <v>0.0190461829177071</v>
      </c>
      <c r="BX86" s="98" t="n">
        <v>0.0187303391895852</v>
      </c>
      <c r="BY86" s="98" t="n">
        <v>0.0184196584686253</v>
      </c>
      <c r="BZ86" s="98" t="n">
        <v>0.0181140598591216</v>
      </c>
      <c r="CA86" s="98" t="n">
        <v>0.0178134635392764</v>
      </c>
      <c r="CB86" s="98" t="n">
        <v>0.0175177907594994</v>
      </c>
      <c r="CC86" s="98" t="n">
        <v>0.0172269638396884</v>
      </c>
      <c r="CD86" s="98" t="n">
        <v>0.0169409061655783</v>
      </c>
      <c r="CE86" s="98" t="n">
        <v>0.0166595421842425</v>
      </c>
      <c r="CF86" s="98" t="n">
        <v>0.0163827973988218</v>
      </c>
      <c r="CG86" s="98" t="n">
        <v>0.0161105983625505</v>
      </c>
      <c r="CH86" s="98" t="n">
        <v>0.0158428726721474</v>
      </c>
      <c r="CI86" s="98" t="n">
        <v>0.015579548960629</v>
      </c>
      <c r="CJ86" s="98" t="n">
        <v>0.0153205568896038</v>
      </c>
      <c r="CK86" s="98" t="n">
        <v>0.0150658271410969</v>
      </c>
      <c r="CL86" s="98" t="n">
        <v>0.0148152914089553</v>
      </c>
      <c r="CM86" s="98" t="n">
        <v>0.0145688823898754</v>
      </c>
      <c r="CN86" s="98" t="n">
        <v>0.0143265337740964</v>
      </c>
      <c r="CO86" s="98" t="n">
        <v>0.0140881802357957</v>
      </c>
      <c r="CP86" s="98" t="n">
        <v>0.0138537574232216</v>
      </c>
      <c r="CQ86" s="98" t="n">
        <v>0.0136232019485959</v>
      </c>
      <c r="CR86" s="98" t="n">
        <v>0.013396451377817</v>
      </c>
      <c r="CS86" s="98" t="n">
        <v>0.0131734442199882</v>
      </c>
      <c r="CT86" s="98" t="n">
        <v>0.0129541199168012</v>
      </c>
      <c r="CU86" s="98" t="n">
        <v>0.0127384188317931</v>
      </c>
      <c r="CV86" s="98" t="n">
        <v>0.0125262822395028</v>
      </c>
      <c r="CW86" s="98" t="n">
        <v>0.0123176523145445</v>
      </c>
      <c r="CX86" s="98" t="n">
        <v>0.0121124721206162</v>
      </c>
      <c r="CY86" s="98" t="n">
        <v>0.011910685599462</v>
      </c>
      <c r="CZ86" s="98" t="n">
        <v>0.0117122375598019</v>
      </c>
      <c r="DA86" s="98" t="n">
        <v>0.0115170736662447</v>
      </c>
      <c r="DB86" s="98" t="n">
        <v>0.0113251404281952</v>
      </c>
      <c r="DC86" s="98" t="n">
        <v>0.0111363851887699</v>
      </c>
      <c r="DD86" s="98" t="n">
        <v>0.0109507561137312</v>
      </c>
      <c r="DE86" s="98" t="n">
        <v>0.0107682021804487</v>
      </c>
      <c r="DF86" s="98" t="n">
        <v>0.0105886731669</v>
      </c>
      <c r="DG86" s="98" t="n">
        <v>0.0104121196407165</v>
      </c>
      <c r="DH86" s="98" t="n">
        <v>0.0102384929482826</v>
      </c>
      <c r="DI86" s="98" t="n">
        <v>0.0100677452038963</v>
      </c>
      <c r="DJ86" s="98" t="n">
        <v>0.00989982927899646</v>
      </c>
      <c r="DK86" s="98" t="n">
        <v>0.0097346987914626</v>
      </c>
      <c r="DL86" s="98" t="n">
        <v>0.00957230809499243</v>
      </c>
      <c r="DM86" s="98" t="n">
        <v>0.00941261226856249</v>
      </c>
      <c r="DN86" s="98" t="n">
        <v>0.00925556710597475</v>
      </c>
      <c r="DO86" s="98" t="n">
        <v>0.00910112910549443</v>
      </c>
      <c r="DP86" s="98" t="n">
        <v>0.00894925545958114</v>
      </c>
      <c r="DQ86" s="98" t="n">
        <v>0.00879990404471687</v>
      </c>
      <c r="DR86" s="98" t="n">
        <v>0.00865303341133439</v>
      </c>
      <c r="DS86" s="98" t="n">
        <v>0.00850860277384613</v>
      </c>
      <c r="DT86" s="98" t="n">
        <v>0.00836657200077817</v>
      </c>
      <c r="DU86" s="98" t="n">
        <v>0.00822690160500927</v>
      </c>
      <c r="DV86" s="98" t="n">
        <v>0.00808955273411727</v>
      </c>
      <c r="DW86" s="98" t="n">
        <v>0.0079544871608338</v>
      </c>
      <c r="DX86" s="98" t="n">
        <v>0.00782166727360922</v>
      </c>
      <c r="DY86" s="98" t="n">
        <v>0.00769105606728682</v>
      </c>
      <c r="DZ86" s="98" t="n">
        <v>0.00756261713388973</v>
      </c>
      <c r="EA86" s="98" t="n">
        <v>0.00743631465351791</v>
      </c>
      <c r="EB86" s="98" t="n">
        <v>0.00731211338535831</v>
      </c>
      <c r="EC86" s="98" t="n">
        <v>0.00718997865880688</v>
      </c>
      <c r="ED86" s="98" t="n">
        <v>0.00706987636470313</v>
      </c>
      <c r="EE86" s="98" t="n">
        <v>0.0069517729466767</v>
      </c>
      <c r="EF86" s="98" t="n">
        <v>0.00683563539260712</v>
      </c>
      <c r="EG86" s="98" t="n">
        <v>0.00672143122619406</v>
      </c>
      <c r="EH86" s="98" t="n">
        <v>0.00660912849864115</v>
      </c>
      <c r="EI86" s="98" t="n">
        <v>0.00649869578044904</v>
      </c>
      <c r="EJ86" s="98" t="n">
        <v>0.00639010215332125</v>
      </c>
      <c r="EK86" s="98" t="n">
        <v>0.00628331720217923</v>
      </c>
      <c r="EL86" s="98" t="n">
        <v>0.00617831100728661</v>
      </c>
      <c r="EM86" s="98" t="n">
        <v>0.00607505413648368</v>
      </c>
      <c r="EN86" s="98" t="n">
        <v>0.00597351763752929</v>
      </c>
      <c r="EO86" s="98" t="n">
        <v>0.00587367303055009</v>
      </c>
      <c r="EP86" s="98" t="n">
        <v>0.00577549230059671</v>
      </c>
      <c r="EQ86" s="98" t="n">
        <v>0.00567894789030621</v>
      </c>
      <c r="ER86" s="98" t="n">
        <v>0.00558401269266795</v>
      </c>
      <c r="ES86" s="98" t="n">
        <v>0.00549066004389487</v>
      </c>
      <c r="ET86" s="98" t="n">
        <v>0.00539886371639708</v>
      </c>
      <c r="EU86" s="98" t="n">
        <v>0.00530859791185734</v>
      </c>
      <c r="EV86" s="98" t="n">
        <v>0.00521983725440767</v>
      </c>
      <c r="EW86" s="98" t="n">
        <v>0.00513255678390623</v>
      </c>
      <c r="EX86" s="98" t="n">
        <v>0.0050467319493126</v>
      </c>
      <c r="EY86" s="98" t="n">
        <v>0.00496233860216122</v>
      </c>
      <c r="EZ86" s="98" t="n">
        <v>0.00487935299013143</v>
      </c>
      <c r="FA86" s="98" t="n">
        <v>0.00479775175071329</v>
      </c>
      <c r="FB86" s="98" t="n">
        <v>0.00471751190496816</v>
      </c>
      <c r="FC86" s="98" t="n">
        <v>0.00463861085138273</v>
      </c>
      <c r="FD86" s="98" t="n">
        <v>0.00456102635981504</v>
      </c>
      <c r="FE86" s="98" t="n">
        <v>0.0044847365655325</v>
      </c>
      <c r="FF86" s="98" t="n">
        <v>0.00440971996333961</v>
      </c>
      <c r="FG86" s="98" t="n">
        <v>0.00433595540179466</v>
      </c>
      <c r="FH86" s="98" t="n">
        <v>0.00426342207751507</v>
      </c>
      <c r="FI86" s="98" t="n">
        <v>0.004192099529569</v>
      </c>
      <c r="FJ86" s="98" t="n">
        <v>0.00412196763395245</v>
      </c>
      <c r="FK86" s="98" t="n">
        <v>0.00405300659815211</v>
      </c>
      <c r="FL86" s="98" t="n">
        <v>0.00398519695579025</v>
      </c>
      <c r="FM86" s="98" t="n">
        <v>0.00391851956135358</v>
      </c>
      <c r="FN86" s="98" t="n">
        <v>0.00385295558500209</v>
      </c>
      <c r="FO86" s="98" t="n">
        <v>0.00378848650745922</v>
      </c>
      <c r="FP86" s="98" t="n">
        <v>0.00372509411498034</v>
      </c>
      <c r="FQ86" s="98" t="n">
        <v>0.00366276049440006</v>
      </c>
    </row>
    <row r="87" customFormat="false" ht="15" hidden="false" customHeight="true" outlineLevel="0" collapsed="false">
      <c r="A87" s="97" t="n">
        <v>85</v>
      </c>
      <c r="B87" s="98" t="n">
        <v>0.0790087215825903</v>
      </c>
      <c r="C87" s="98" t="n">
        <v>0.0783592556743178</v>
      </c>
      <c r="D87" s="98" t="n">
        <v>0.0733426679374847</v>
      </c>
      <c r="E87" s="98" t="n">
        <v>0.07046572045352</v>
      </c>
      <c r="F87" s="98" t="n">
        <v>0.0685918678449404</v>
      </c>
      <c r="G87" s="98" t="n">
        <v>0.0672030460390126</v>
      </c>
      <c r="H87" s="98" t="n">
        <v>0.066053927550835</v>
      </c>
      <c r="I87" s="98" t="n">
        <v>0.0650260823581295</v>
      </c>
      <c r="J87" s="98" t="n">
        <v>0.0640618327785021</v>
      </c>
      <c r="K87" s="98" t="n">
        <v>0.0631330127163949</v>
      </c>
      <c r="L87" s="98" t="n">
        <v>0.0622258923158547</v>
      </c>
      <c r="M87" s="98" t="n">
        <v>0.0613338229895329</v>
      </c>
      <c r="N87" s="98" t="n">
        <v>0.0604536295417016</v>
      </c>
      <c r="O87" s="98" t="n">
        <v>0.0595838359583885</v>
      </c>
      <c r="P87" s="98" t="n">
        <v>0.0587237921936321</v>
      </c>
      <c r="Q87" s="98" t="n">
        <v>0.0578732445414567</v>
      </c>
      <c r="R87" s="98" t="n">
        <v>0.0570321245824924</v>
      </c>
      <c r="S87" s="98" t="n">
        <v>0.0562004458543844</v>
      </c>
      <c r="T87" s="98" t="n">
        <v>0.055378253599282</v>
      </c>
      <c r="U87" s="98" t="n">
        <v>0.0545656006422247</v>
      </c>
      <c r="V87" s="98" t="n">
        <v>0.0537625361132407</v>
      </c>
      <c r="W87" s="98" t="n">
        <v>0.0529691004624117</v>
      </c>
      <c r="X87" s="98" t="n">
        <v>0.0521853235396279</v>
      </c>
      <c r="Y87" s="98" t="n">
        <v>0.0514112241493165</v>
      </c>
      <c r="Z87" s="98" t="n">
        <v>0.050646810298443</v>
      </c>
      <c r="AA87" s="98" t="n">
        <v>0.0498920797544492</v>
      </c>
      <c r="AB87" s="98" t="n">
        <v>0.0491470207261193</v>
      </c>
      <c r="AC87" s="98" t="n">
        <v>0.0484116125770692</v>
      </c>
      <c r="AD87" s="98" t="n">
        <v>0.0476858265291226</v>
      </c>
      <c r="AE87" s="98" t="n">
        <v>0.0469696263361964</v>
      </c>
      <c r="AF87" s="98" t="n">
        <v>0.0462629689207277</v>
      </c>
      <c r="AG87" s="98" t="n">
        <v>0.0455658049702098</v>
      </c>
      <c r="AH87" s="98" t="n">
        <v>0.0448780794940478</v>
      </c>
      <c r="AI87" s="98" t="n">
        <v>0.0441997323421544</v>
      </c>
      <c r="AJ87" s="98" t="n">
        <v>0.0435306986872285</v>
      </c>
      <c r="AK87" s="98" t="n">
        <v>0.0428709094728385</v>
      </c>
      <c r="AL87" s="98" t="n">
        <v>0.0422202918294459</v>
      </c>
      <c r="AM87" s="98" t="n">
        <v>0.0415787694604466</v>
      </c>
      <c r="AN87" s="98" t="n">
        <v>0.0409462630002118</v>
      </c>
      <c r="AO87" s="98" t="n">
        <v>0.0403226903459995</v>
      </c>
      <c r="AP87" s="98" t="n">
        <v>0.0397079669655044</v>
      </c>
      <c r="AQ87" s="98" t="n">
        <v>0.0391020061816949</v>
      </c>
      <c r="AR87" s="98" t="n">
        <v>0.0385047194364903</v>
      </c>
      <c r="AS87" s="98" t="n">
        <v>0.0379160165347265</v>
      </c>
      <c r="AT87" s="98" t="n">
        <v>0.0373358058697663</v>
      </c>
      <c r="AU87" s="98" t="n">
        <v>0.0367639946320186</v>
      </c>
      <c r="AV87" s="98" t="n">
        <v>0.036200489001554</v>
      </c>
      <c r="AW87" s="98" t="n">
        <v>0.0356451943259167</v>
      </c>
      <c r="AX87" s="98" t="n">
        <v>0.0350980152841666</v>
      </c>
      <c r="AY87" s="98" t="n">
        <v>0.0345588560381129</v>
      </c>
      <c r="AZ87" s="98" t="n">
        <v>0.0340276203716375</v>
      </c>
      <c r="BA87" s="98" t="n">
        <v>0.0335042118189421</v>
      </c>
      <c r="BB87" s="98" t="n">
        <v>0.0329885337825041</v>
      </c>
      <c r="BC87" s="98" t="n">
        <v>0.0324804896414641</v>
      </c>
      <c r="BD87" s="98" t="n">
        <v>0.0319799828511257</v>
      </c>
      <c r="BE87" s="98" t="n">
        <v>0.0314869170341985</v>
      </c>
      <c r="BF87" s="98" t="n">
        <v>0.0310011960643711</v>
      </c>
      <c r="BG87" s="98" t="n">
        <v>0.030522724142765</v>
      </c>
      <c r="BH87" s="98" t="n">
        <v>0.0300514058677764</v>
      </c>
      <c r="BI87" s="98" t="n">
        <v>0.0295871462987837</v>
      </c>
      <c r="BJ87" s="98" t="n">
        <v>0.0291298510141607</v>
      </c>
      <c r="BK87" s="98" t="n">
        <v>0.0286794261640097</v>
      </c>
      <c r="BL87" s="98" t="n">
        <v>0.0282357785179938</v>
      </c>
      <c r="BM87" s="98" t="n">
        <v>0.0277988155086292</v>
      </c>
      <c r="BN87" s="98" t="n">
        <v>0.0273684452703659</v>
      </c>
      <c r="BO87" s="98" t="n">
        <v>0.026944576674766</v>
      </c>
      <c r="BP87" s="98" t="n">
        <v>0.0265271193620675</v>
      </c>
      <c r="BQ87" s="98" t="n">
        <v>0.0261159837693998</v>
      </c>
      <c r="BR87" s="98" t="n">
        <v>0.0257110811558983</v>
      </c>
      <c r="BS87" s="98" t="n">
        <v>0.02531232362495</v>
      </c>
      <c r="BT87" s="98" t="n">
        <v>0.0249196241437841</v>
      </c>
      <c r="BU87" s="98" t="n">
        <v>0.0245328965606073</v>
      </c>
      <c r="BV87" s="98" t="n">
        <v>0.0241520556194679</v>
      </c>
      <c r="BW87" s="98" t="n">
        <v>0.0237770169730225</v>
      </c>
      <c r="BX87" s="98" t="n">
        <v>0.0234076971933652</v>
      </c>
      <c r="BY87" s="98" t="n">
        <v>0.0230440137810668</v>
      </c>
      <c r="BZ87" s="98" t="n">
        <v>0.0226858851725635</v>
      </c>
      <c r="CA87" s="98" t="n">
        <v>0.0223332307460228</v>
      </c>
      <c r="CB87" s="98" t="n">
        <v>0.021985970825806</v>
      </c>
      <c r="CC87" s="98" t="n">
        <v>0.0216440266856387</v>
      </c>
      <c r="CD87" s="98" t="n">
        <v>0.0213073205505909</v>
      </c>
      <c r="CE87" s="98" t="n">
        <v>0.0209757755979638</v>
      </c>
      <c r="CF87" s="98" t="n">
        <v>0.0206493159571703</v>
      </c>
      <c r="CG87" s="98" t="n">
        <v>0.0203278667086934</v>
      </c>
      <c r="CH87" s="98" t="n">
        <v>0.0200113538821969</v>
      </c>
      <c r="CI87" s="98" t="n">
        <v>0.0196997044538624</v>
      </c>
      <c r="CJ87" s="98" t="n">
        <v>0.0193928463430141</v>
      </c>
      <c r="CK87" s="98" t="n">
        <v>0.0190907084080974</v>
      </c>
      <c r="CL87" s="98" t="n">
        <v>0.0187932204420633</v>
      </c>
      <c r="CM87" s="98" t="n">
        <v>0.0185003131672163</v>
      </c>
      <c r="CN87" s="98" t="n">
        <v>0.0182119182295688</v>
      </c>
      <c r="CO87" s="98" t="n">
        <v>0.0179279681927526</v>
      </c>
      <c r="CP87" s="98" t="n">
        <v>0.0176483965315256</v>
      </c>
      <c r="CQ87" s="98" t="n">
        <v>0.0173731376249159</v>
      </c>
      <c r="CR87" s="98" t="n">
        <v>0.0171021267490354</v>
      </c>
      <c r="CS87" s="98" t="n">
        <v>0.0168353000696003</v>
      </c>
      <c r="CT87" s="98" t="n">
        <v>0.0165725946341867</v>
      </c>
      <c r="CU87" s="98" t="n">
        <v>0.0163139483642516</v>
      </c>
      <c r="CV87" s="98" t="n">
        <v>0.0160593000469442</v>
      </c>
      <c r="CW87" s="98" t="n">
        <v>0.0158085893267347</v>
      </c>
      <c r="CX87" s="98" t="n">
        <v>0.0155617566968793</v>
      </c>
      <c r="CY87" s="98" t="n">
        <v>0.0153187434907477</v>
      </c>
      <c r="CZ87" s="98" t="n">
        <v>0.0150794918730273</v>
      </c>
      <c r="DA87" s="98" t="n">
        <v>0.014843944830826</v>
      </c>
      <c r="DB87" s="98" t="n">
        <v>0.0146120461646879</v>
      </c>
      <c r="DC87" s="98" t="n">
        <v>0.0143837404795386</v>
      </c>
      <c r="DD87" s="98" t="n">
        <v>0.0141589731755732</v>
      </c>
      <c r="DE87" s="98" t="n">
        <v>0.0139376904391018</v>
      </c>
      <c r="DF87" s="98" t="n">
        <v>0.0137198392333614</v>
      </c>
      <c r="DG87" s="98" t="n">
        <v>0.0135053672893096</v>
      </c>
      <c r="DH87" s="98" t="n">
        <v>0.0132942230964068</v>
      </c>
      <c r="DI87" s="98" t="n">
        <v>0.0130863558933972</v>
      </c>
      <c r="DJ87" s="98" t="n">
        <v>0.012881715659099</v>
      </c>
      <c r="DK87" s="98" t="n">
        <v>0.0126802531032093</v>
      </c>
      <c r="DL87" s="98" t="n">
        <v>0.0124819196571324</v>
      </c>
      <c r="DM87" s="98" t="n">
        <v>0.0122866674648389</v>
      </c>
      <c r="DN87" s="98" t="n">
        <v>0.0120944493737589</v>
      </c>
      <c r="DO87" s="98" t="n">
        <v>0.0119052189257187</v>
      </c>
      <c r="DP87" s="98" t="n">
        <v>0.011718930347923</v>
      </c>
      <c r="DQ87" s="98" t="n">
        <v>0.0115355385439893</v>
      </c>
      <c r="DR87" s="98" t="n">
        <v>0.011354999085037</v>
      </c>
      <c r="DS87" s="98" t="n">
        <v>0.0111772682008376</v>
      </c>
      <c r="DT87" s="98" t="n">
        <v>0.0110023027710265</v>
      </c>
      <c r="DU87" s="98" t="n">
        <v>0.0108300603163817</v>
      </c>
      <c r="DV87" s="98" t="n">
        <v>0.0106604989901714</v>
      </c>
      <c r="DW87" s="98" t="n">
        <v>0.0104935775695739</v>
      </c>
      <c r="DX87" s="98" t="n">
        <v>0.010329255447171</v>
      </c>
      <c r="DY87" s="98" t="n">
        <v>0.0101674926225169</v>
      </c>
      <c r="DZ87" s="98" t="n">
        <v>0.0100082496937866</v>
      </c>
      <c r="EA87" s="98" t="n">
        <v>0.00985148784950207</v>
      </c>
      <c r="EB87" s="98" t="n">
        <v>0.00969716886034122</v>
      </c>
      <c r="EC87" s="98" t="n">
        <v>0.00954525507102699</v>
      </c>
      <c r="ED87" s="98" t="n">
        <v>0.00939570939230161</v>
      </c>
      <c r="EE87" s="98" t="n">
        <v>0.00924849529298399</v>
      </c>
      <c r="EF87" s="98" t="n">
        <v>0.00910357679211238</v>
      </c>
      <c r="EG87" s="98" t="n">
        <v>0.00896091845117264</v>
      </c>
      <c r="EH87" s="98" t="n">
        <v>0.00882048536641245</v>
      </c>
      <c r="EI87" s="98" t="n">
        <v>0.00868224316124255</v>
      </c>
      <c r="EJ87" s="98" t="n">
        <v>0.00854615797872405</v>
      </c>
      <c r="EK87" s="98" t="n">
        <v>0.00841219647414337</v>
      </c>
      <c r="EL87" s="98" t="n">
        <v>0.00828032580767391</v>
      </c>
      <c r="EM87" s="98" t="n">
        <v>0.0081505136371246</v>
      </c>
      <c r="EN87" s="98" t="n">
        <v>0.00802272811077653</v>
      </c>
      <c r="EO87" s="98" t="n">
        <v>0.00789693786030543</v>
      </c>
      <c r="EP87" s="98" t="n">
        <v>0.00777311199379083</v>
      </c>
      <c r="EQ87" s="98" t="n">
        <v>0.00765122008881314</v>
      </c>
      <c r="ER87" s="98" t="n">
        <v>0.0075312321856349</v>
      </c>
      <c r="ES87" s="98" t="n">
        <v>0.00741311878046935</v>
      </c>
      <c r="ET87" s="98" t="n">
        <v>0.00729685081883369</v>
      </c>
      <c r="EU87" s="98" t="n">
        <v>0.00718239968898715</v>
      </c>
      <c r="EV87" s="98" t="n">
        <v>0.00706973721545445</v>
      </c>
      <c r="EW87" s="98" t="n">
        <v>0.00695883565263167</v>
      </c>
      <c r="EX87" s="98" t="n">
        <v>0.00684966767847695</v>
      </c>
      <c r="EY87" s="98" t="n">
        <v>0.00674220638828293</v>
      </c>
      <c r="EZ87" s="98" t="n">
        <v>0.00663642528853203</v>
      </c>
      <c r="FA87" s="98" t="n">
        <v>0.00653229829083268</v>
      </c>
      <c r="FB87" s="98" t="n">
        <v>0.00642979970593671</v>
      </c>
      <c r="FC87" s="98" t="n">
        <v>0.00632890423783716</v>
      </c>
      <c r="FD87" s="98" t="n">
        <v>0.00622958697794473</v>
      </c>
      <c r="FE87" s="98" t="n">
        <v>0.00613182339934415</v>
      </c>
      <c r="FF87" s="98" t="n">
        <v>0.00603558935112747</v>
      </c>
      <c r="FG87" s="98" t="n">
        <v>0.00594086105280511</v>
      </c>
      <c r="FH87" s="98" t="n">
        <v>0.00584761508879383</v>
      </c>
      <c r="FI87" s="98" t="n">
        <v>0.00575582840297984</v>
      </c>
      <c r="FJ87" s="98" t="n">
        <v>0.00566547829335706</v>
      </c>
      <c r="FK87" s="98" t="n">
        <v>0.00557654240673988</v>
      </c>
      <c r="FL87" s="98" t="n">
        <v>0.00548899873354902</v>
      </c>
      <c r="FM87" s="98" t="n">
        <v>0.00540282560267047</v>
      </c>
      <c r="FN87" s="98" t="n">
        <v>0.00531800167638563</v>
      </c>
      <c r="FO87" s="98" t="n">
        <v>0.00523450594537334</v>
      </c>
      <c r="FP87" s="98" t="n">
        <v>0.00515231772378133</v>
      </c>
      <c r="FQ87" s="98" t="n">
        <v>0.00507141664436794</v>
      </c>
    </row>
    <row r="88" customFormat="false" ht="15" hidden="false" customHeight="true" outlineLevel="0" collapsed="false">
      <c r="A88" s="97" t="n">
        <v>86</v>
      </c>
      <c r="B88" s="98" t="n">
        <v>0.0911947623726606</v>
      </c>
      <c r="C88" s="98" t="n">
        <v>0.0905211512787978</v>
      </c>
      <c r="D88" s="98" t="n">
        <v>0.0848898619934495</v>
      </c>
      <c r="E88" s="98" t="n">
        <v>0.0816764662282741</v>
      </c>
      <c r="F88" s="98" t="n">
        <v>0.0795983377354111</v>
      </c>
      <c r="G88" s="98" t="n">
        <v>0.0780691540999871</v>
      </c>
      <c r="H88" s="98" t="n">
        <v>0.0768107380349727</v>
      </c>
      <c r="I88" s="98" t="n">
        <v>0.0756886182603995</v>
      </c>
      <c r="J88" s="98" t="n">
        <v>0.0746372383246235</v>
      </c>
      <c r="K88" s="98" t="n">
        <v>0.0736245634038787</v>
      </c>
      <c r="L88" s="98" t="n">
        <v>0.0726349758629443</v>
      </c>
      <c r="M88" s="98" t="n">
        <v>0.071660919968184</v>
      </c>
      <c r="N88" s="98" t="n">
        <v>0.0706987987121367</v>
      </c>
      <c r="O88" s="98" t="n">
        <v>0.0697469538678273</v>
      </c>
      <c r="P88" s="98" t="n">
        <v>0.068804670770678</v>
      </c>
      <c r="Q88" s="98" t="n">
        <v>0.06787168812718</v>
      </c>
      <c r="R88" s="98" t="n">
        <v>0.0669479569282228</v>
      </c>
      <c r="S88" s="98" t="n">
        <v>0.0660335222592782</v>
      </c>
      <c r="T88" s="98" t="n">
        <v>0.0651284657274494</v>
      </c>
      <c r="U88" s="98" t="n">
        <v>0.0642328777643955</v>
      </c>
      <c r="V88" s="98" t="n">
        <v>0.0633468446314229</v>
      </c>
      <c r="W88" s="98" t="n">
        <v>0.0624704426382675</v>
      </c>
      <c r="X88" s="98" t="n">
        <v>0.06160373588127</v>
      </c>
      <c r="Y88" s="98" t="n">
        <v>0.0607467756797291</v>
      </c>
      <c r="Z88" s="98" t="n">
        <v>0.0598996008137974</v>
      </c>
      <c r="AA88" s="98" t="n">
        <v>0.0590622381235899</v>
      </c>
      <c r="AB88" s="98" t="n">
        <v>0.0582347032542928</v>
      </c>
      <c r="AC88" s="98" t="n">
        <v>0.0574170014430668</v>
      </c>
      <c r="AD88" s="98" t="n">
        <v>0.0566091282982137</v>
      </c>
      <c r="AE88" s="98" t="n">
        <v>0.0558110705479544</v>
      </c>
      <c r="AF88" s="98" t="n">
        <v>0.0550228067493292</v>
      </c>
      <c r="AG88" s="98" t="n">
        <v>0.0542443079541302</v>
      </c>
      <c r="AH88" s="98" t="n">
        <v>0.0534755383318392</v>
      </c>
      <c r="AI88" s="98" t="n">
        <v>0.0527164557509701</v>
      </c>
      <c r="AJ88" s="98" t="n">
        <v>0.0519670123208302</v>
      </c>
      <c r="AK88" s="98" t="n">
        <v>0.0512271548959435</v>
      </c>
      <c r="AL88" s="98" t="n">
        <v>0.0504968255454088</v>
      </c>
      <c r="AM88" s="98" t="n">
        <v>0.0497759619894171</v>
      </c>
      <c r="AN88" s="98" t="n">
        <v>0.0490644980050522</v>
      </c>
      <c r="AO88" s="98" t="n">
        <v>0.0483623638033901</v>
      </c>
      <c r="AP88" s="98" t="n">
        <v>0.0476694863797951</v>
      </c>
      <c r="AQ88" s="98" t="n">
        <v>0.0469857898391981</v>
      </c>
      <c r="AR88" s="98" t="n">
        <v>0.0463111956980302</v>
      </c>
      <c r="AS88" s="98" t="n">
        <v>0.0456456231643783</v>
      </c>
      <c r="AT88" s="98" t="n">
        <v>0.0449889893978335</v>
      </c>
      <c r="AU88" s="98" t="n">
        <v>0.0443412097504043</v>
      </c>
      <c r="AV88" s="98" t="n">
        <v>0.0437021979897782</v>
      </c>
      <c r="AW88" s="98" t="n">
        <v>0.0430718665061355</v>
      </c>
      <c r="AX88" s="98" t="n">
        <v>0.0424501265036354</v>
      </c>
      <c r="AY88" s="98" t="n">
        <v>0.0418368881776248</v>
      </c>
      <c r="AZ88" s="98" t="n">
        <v>0.0412320608785461</v>
      </c>
      <c r="BA88" s="98" t="n">
        <v>0.040635553263464</v>
      </c>
      <c r="BB88" s="98" t="n">
        <v>0.0400472734360589</v>
      </c>
      <c r="BC88" s="98" t="n">
        <v>0.0394671290758876</v>
      </c>
      <c r="BD88" s="98" t="n">
        <v>0.0388950275576543</v>
      </c>
      <c r="BE88" s="98" t="n">
        <v>0.0383308760611832</v>
      </c>
      <c r="BF88" s="98" t="n">
        <v>0.037774581672743</v>
      </c>
      <c r="BG88" s="98" t="n">
        <v>0.0372260514783225</v>
      </c>
      <c r="BH88" s="98" t="n">
        <v>0.0366851926494241</v>
      </c>
      <c r="BI88" s="98" t="n">
        <v>0.0361519125218954</v>
      </c>
      <c r="BJ88" s="98" t="n">
        <v>0.035626118668291</v>
      </c>
      <c r="BK88" s="98" t="n">
        <v>0.0351077189642168</v>
      </c>
      <c r="BL88" s="98" t="n">
        <v>0.0345966216490842</v>
      </c>
      <c r="BM88" s="98" t="n">
        <v>0.0340927353816666</v>
      </c>
      <c r="BN88" s="98" t="n">
        <v>0.033595969290829</v>
      </c>
      <c r="BO88" s="98" t="n">
        <v>0.0331062330217724</v>
      </c>
      <c r="BP88" s="98" t="n">
        <v>0.0326234367781125</v>
      </c>
      <c r="BQ88" s="98" t="n">
        <v>0.0321474913600907</v>
      </c>
      <c r="BR88" s="98" t="n">
        <v>0.0316783081991939</v>
      </c>
      <c r="BS88" s="98" t="n">
        <v>0.0312157993894422</v>
      </c>
      <c r="BT88" s="98" t="n">
        <v>0.0307598777155824</v>
      </c>
      <c r="BU88" s="98" t="n">
        <v>0.0303104566784136</v>
      </c>
      <c r="BV88" s="98" t="n">
        <v>0.0298674505174504</v>
      </c>
      <c r="BW88" s="98" t="n">
        <v>0.0294307742311196</v>
      </c>
      <c r="BX88" s="98" t="n">
        <v>0.0290003435946686</v>
      </c>
      <c r="BY88" s="98" t="n">
        <v>0.0285760751759547</v>
      </c>
      <c r="BZ88" s="98" t="n">
        <v>0.0281578863492701</v>
      </c>
      <c r="CA88" s="98" t="n">
        <v>0.0277456953073497</v>
      </c>
      <c r="CB88" s="98" t="n">
        <v>0.0273394210716943</v>
      </c>
      <c r="CC88" s="98" t="n">
        <v>0.0269389835013371</v>
      </c>
      <c r="CD88" s="98" t="n">
        <v>0.0265443033001684</v>
      </c>
      <c r="CE88" s="98" t="n">
        <v>0.02615530202293</v>
      </c>
      <c r="CF88" s="98" t="n">
        <v>0.0257719020799767</v>
      </c>
      <c r="CG88" s="98" t="n">
        <v>0.0253940267409022</v>
      </c>
      <c r="CH88" s="98" t="n">
        <v>0.0250216001371162</v>
      </c>
      <c r="CI88" s="98" t="n">
        <v>0.0246545472634518</v>
      </c>
      <c r="CJ88" s="98" t="n">
        <v>0.0242927939788828</v>
      </c>
      <c r="CK88" s="98" t="n">
        <v>0.023936267006417</v>
      </c>
      <c r="CL88" s="98" t="n">
        <v>0.0235848939322343</v>
      </c>
      <c r="CM88" s="98" t="n">
        <v>0.023238603204128</v>
      </c>
      <c r="CN88" s="98" t="n">
        <v>0.0228973241293082</v>
      </c>
      <c r="CO88" s="98" t="n">
        <v>0.0225609868716171</v>
      </c>
      <c r="CP88" s="98" t="n">
        <v>0.0222295224482069</v>
      </c>
      <c r="CQ88" s="98" t="n">
        <v>0.0219028627257248</v>
      </c>
      <c r="CR88" s="98" t="n">
        <v>0.021580940416049</v>
      </c>
      <c r="CS88" s="98" t="n">
        <v>0.0212636890716107</v>
      </c>
      <c r="CT88" s="98" t="n">
        <v>0.0209510430803442</v>
      </c>
      <c r="CU88" s="98" t="n">
        <v>0.0206429376602942</v>
      </c>
      <c r="CV88" s="98" t="n">
        <v>0.0203393088539137</v>
      </c>
      <c r="CW88" s="98" t="n">
        <v>0.020040093522081</v>
      </c>
      <c r="CX88" s="98" t="n">
        <v>0.0197452293378652</v>
      </c>
      <c r="CY88" s="98" t="n">
        <v>0.01945465478006</v>
      </c>
      <c r="CZ88" s="98" t="n">
        <v>0.0191683091265161</v>
      </c>
      <c r="DA88" s="98" t="n">
        <v>0.0188861324472874</v>
      </c>
      <c r="DB88" s="98" t="n">
        <v>0.0186080655976156</v>
      </c>
      <c r="DC88" s="98" t="n">
        <v>0.0183340502107693</v>
      </c>
      <c r="DD88" s="98" t="n">
        <v>0.0180640286907563</v>
      </c>
      <c r="DE88" s="98" t="n">
        <v>0.017797944204924</v>
      </c>
      <c r="DF88" s="98" t="n">
        <v>0.0175357406764639</v>
      </c>
      <c r="DG88" s="98" t="n">
        <v>0.0172773627768329</v>
      </c>
      <c r="DH88" s="98" t="n">
        <v>0.0170227559181045</v>
      </c>
      <c r="DI88" s="98" t="n">
        <v>0.0167718662452628</v>
      </c>
      <c r="DJ88" s="98" t="n">
        <v>0.0165246406284475</v>
      </c>
      <c r="DK88" s="98" t="n">
        <v>0.0162810266551635</v>
      </c>
      <c r="DL88" s="98" t="n">
        <v>0.016040972622462</v>
      </c>
      <c r="DM88" s="98" t="n">
        <v>0.0158044275291017</v>
      </c>
      <c r="DN88" s="98" t="n">
        <v>0.0155713410677004</v>
      </c>
      <c r="DO88" s="98" t="n">
        <v>0.0153416636168815</v>
      </c>
      <c r="DP88" s="98" t="n">
        <v>0.0151153462334241</v>
      </c>
      <c r="DQ88" s="98" t="n">
        <v>0.0148923406444221</v>
      </c>
      <c r="DR88" s="98" t="n">
        <v>0.0146725992394591</v>
      </c>
      <c r="DS88" s="98" t="n">
        <v>0.0144560750628023</v>
      </c>
      <c r="DT88" s="98" t="n">
        <v>0.0142427218056238</v>
      </c>
      <c r="DU88" s="98" t="n">
        <v>0.0140324937982492</v>
      </c>
      <c r="DV88" s="98" t="n">
        <v>0.0138253460024425</v>
      </c>
      <c r="DW88" s="98" t="n">
        <v>0.0136212340037268</v>
      </c>
      <c r="DX88" s="98" t="n">
        <v>0.0134201140037482</v>
      </c>
      <c r="DY88" s="98" t="n">
        <v>0.0132219428126816</v>
      </c>
      <c r="DZ88" s="98" t="n">
        <v>0.0130266778416865</v>
      </c>
      <c r="EA88" s="98" t="n">
        <v>0.0128342770954105</v>
      </c>
      <c r="EB88" s="98" t="n">
        <v>0.0126446991645461</v>
      </c>
      <c r="EC88" s="98" t="n">
        <v>0.0124579032184423</v>
      </c>
      <c r="ED88" s="98" t="n">
        <v>0.0122738489977717</v>
      </c>
      <c r="EE88" s="98" t="n">
        <v>0.0120924968072572</v>
      </c>
      <c r="EF88" s="98" t="n">
        <v>0.0119138075084567</v>
      </c>
      <c r="EG88" s="98" t="n">
        <v>0.011737742512611</v>
      </c>
      <c r="EH88" s="98" t="n">
        <v>0.011564263773553</v>
      </c>
      <c r="EI88" s="98" t="n">
        <v>0.011393333780681</v>
      </c>
      <c r="EJ88" s="98" t="n">
        <v>0.0112249155519968</v>
      </c>
      <c r="EK88" s="98" t="n">
        <v>0.0110589726272091</v>
      </c>
      <c r="EL88" s="98" t="n">
        <v>0.0108954690609036</v>
      </c>
      <c r="EM88" s="98" t="n">
        <v>0.0107343694157793</v>
      </c>
      <c r="EN88" s="98" t="n">
        <v>0.0105756387559538</v>
      </c>
      <c r="EO88" s="98" t="n">
        <v>0.0104192426403347</v>
      </c>
      <c r="EP88" s="98" t="n">
        <v>0.0102651471160613</v>
      </c>
      <c r="EQ88" s="98" t="n">
        <v>0.0101133187120133</v>
      </c>
      <c r="ER88" s="98" t="n">
        <v>0.00996372443238935</v>
      </c>
      <c r="ES88" s="98" t="n">
        <v>0.00981633175035512</v>
      </c>
      <c r="ET88" s="98" t="n">
        <v>0.00967110860175857</v>
      </c>
      <c r="EU88" s="98" t="n">
        <v>0.00952802337891678</v>
      </c>
      <c r="EV88" s="98" t="n">
        <v>0.00938704492447007</v>
      </c>
      <c r="EW88" s="98" t="n">
        <v>0.00924814252530648</v>
      </c>
      <c r="EX88" s="98" t="n">
        <v>0.00911128590655419</v>
      </c>
      <c r="EY88" s="98" t="n">
        <v>0.00897644522564356</v>
      </c>
      <c r="EZ88" s="98" t="n">
        <v>0.00884359106643695</v>
      </c>
      <c r="FA88" s="98" t="n">
        <v>0.00871269443342804</v>
      </c>
      <c r="FB88" s="98" t="n">
        <v>0.0085837267460076</v>
      </c>
      <c r="FC88" s="98" t="n">
        <v>0.00845665983279875</v>
      </c>
      <c r="FD88" s="98" t="n">
        <v>0.00833146592605838</v>
      </c>
      <c r="FE88" s="98" t="n">
        <v>0.00820811765614649</v>
      </c>
      <c r="FF88" s="98" t="n">
        <v>0.00808658804606122</v>
      </c>
      <c r="FG88" s="98" t="n">
        <v>0.00796685050604162</v>
      </c>
      <c r="FH88" s="98" t="n">
        <v>0.0078488788282346</v>
      </c>
      <c r="FI88" s="98" t="n">
        <v>0.00773264718142885</v>
      </c>
      <c r="FJ88" s="98" t="n">
        <v>0.00761813010585255</v>
      </c>
      <c r="FK88" s="98" t="n">
        <v>0.00750530250803616</v>
      </c>
      <c r="FL88" s="98" t="n">
        <v>0.00739413965573887</v>
      </c>
      <c r="FM88" s="98" t="n">
        <v>0.00728461717293871</v>
      </c>
      <c r="FN88" s="98" t="n">
        <v>0.00717671103488571</v>
      </c>
      <c r="FO88" s="98" t="n">
        <v>0.00707039756321726</v>
      </c>
      <c r="FP88" s="98" t="n">
        <v>0.00696565342113498</v>
      </c>
      <c r="FQ88" s="98" t="n">
        <v>0.00686245560864429</v>
      </c>
    </row>
    <row r="89" customFormat="false" ht="15" hidden="false" customHeight="true" outlineLevel="0" collapsed="false">
      <c r="A89" s="97" t="n">
        <v>87</v>
      </c>
      <c r="B89" s="98" t="n">
        <v>0.10548766487918</v>
      </c>
      <c r="C89" s="98" t="n">
        <v>0.10484868353666</v>
      </c>
      <c r="D89" s="98" t="n">
        <v>0.0981478721445177</v>
      </c>
      <c r="E89" s="98" t="n">
        <v>0.0943958680305472</v>
      </c>
      <c r="F89" s="98" t="n">
        <v>0.0920252435884837</v>
      </c>
      <c r="G89" s="98" t="n">
        <v>0.0903212189933184</v>
      </c>
      <c r="H89" s="98" t="n">
        <v>0.0889449228675709</v>
      </c>
      <c r="I89" s="98" t="n">
        <v>0.0877325053455617</v>
      </c>
      <c r="J89" s="98" t="n">
        <v>0.0866040214986411</v>
      </c>
      <c r="K89" s="98" t="n">
        <v>0.0855203568297461</v>
      </c>
      <c r="L89" s="98" t="n">
        <v>0.0844624109754449</v>
      </c>
      <c r="M89" s="98" t="n">
        <v>0.0834209236664011</v>
      </c>
      <c r="N89" s="98" t="n">
        <v>0.0823914741010872</v>
      </c>
      <c r="O89" s="98" t="n">
        <v>0.0813720166115813</v>
      </c>
      <c r="P89" s="98" t="n">
        <v>0.0803616650311974</v>
      </c>
      <c r="Q89" s="98" t="n">
        <v>0.0793600931004509</v>
      </c>
      <c r="R89" s="98" t="n">
        <v>0.0783672390690556</v>
      </c>
      <c r="S89" s="98" t="n">
        <v>0.0773831605505593</v>
      </c>
      <c r="T89" s="98" t="n">
        <v>0.0764079635805771</v>
      </c>
      <c r="U89" s="98" t="n">
        <v>0.0754417682993315</v>
      </c>
      <c r="V89" s="98" t="n">
        <v>0.0744846926880335</v>
      </c>
      <c r="W89" s="98" t="n">
        <v>0.0735368451833249</v>
      </c>
      <c r="X89" s="98" t="n">
        <v>0.0725983216373414</v>
      </c>
      <c r="Y89" s="98" t="n">
        <v>0.071669204385866</v>
      </c>
      <c r="Z89" s="98" t="n">
        <v>0.0707495623211609</v>
      </c>
      <c r="AA89" s="98" t="n">
        <v>0.0698394514264474</v>
      </c>
      <c r="AB89" s="98" t="n">
        <v>0.0689389155058134</v>
      </c>
      <c r="AC89" s="98" t="n">
        <v>0.0680479869800131</v>
      </c>
      <c r="AD89" s="98" t="n">
        <v>0.0671666876860444</v>
      </c>
      <c r="AE89" s="98" t="n">
        <v>0.0662950296516042</v>
      </c>
      <c r="AF89" s="98" t="n">
        <v>0.0654330158318331</v>
      </c>
      <c r="AG89" s="98" t="n">
        <v>0.064580640803719</v>
      </c>
      <c r="AH89" s="98" t="n">
        <v>0.0637378914173729</v>
      </c>
      <c r="AI89" s="98" t="n">
        <v>0.0629047474052041</v>
      </c>
      <c r="AJ89" s="98" t="n">
        <v>0.0620811819508276</v>
      </c>
      <c r="AK89" s="98" t="n">
        <v>0.0612671622198627</v>
      </c>
      <c r="AL89" s="98" t="n">
        <v>0.0604626498548662</v>
      </c>
      <c r="AM89" s="98" t="n">
        <v>0.059667601436609</v>
      </c>
      <c r="AN89" s="98" t="n">
        <v>0.0588819689138299</v>
      </c>
      <c r="AO89" s="98" t="n">
        <v>0.0581057000034885</v>
      </c>
      <c r="AP89" s="98" t="n">
        <v>0.0573387385634333</v>
      </c>
      <c r="AQ89" s="98" t="n">
        <v>0.056581024939286</v>
      </c>
      <c r="AR89" s="98" t="n">
        <v>0.055832496287233</v>
      </c>
      <c r="AS89" s="98" t="n">
        <v>0.0550930868743129</v>
      </c>
      <c r="AT89" s="98" t="n">
        <v>0.0543627283576876</v>
      </c>
      <c r="AU89" s="98" t="n">
        <v>0.0536413500442912</v>
      </c>
      <c r="AV89" s="98" t="n">
        <v>0.0529288791321605</v>
      </c>
      <c r="AW89" s="98" t="n">
        <v>0.052225240934673</v>
      </c>
      <c r="AX89" s="98" t="n">
        <v>0.0515303590888292</v>
      </c>
      <c r="AY89" s="98" t="n">
        <v>0.0508441557486545</v>
      </c>
      <c r="AZ89" s="98" t="n">
        <v>0.0501665517647163</v>
      </c>
      <c r="BA89" s="98" t="n">
        <v>0.049497466850693</v>
      </c>
      <c r="BB89" s="98" t="n">
        <v>0.0488368197378684</v>
      </c>
      <c r="BC89" s="98" t="n">
        <v>0.0481845283183658</v>
      </c>
      <c r="BD89" s="98" t="n">
        <v>0.0475405097778882</v>
      </c>
      <c r="BE89" s="98" t="n">
        <v>0.0469046807186714</v>
      </c>
      <c r="BF89" s="98" t="n">
        <v>0.0462769572733215</v>
      </c>
      <c r="BG89" s="98" t="n">
        <v>0.0456572552101515</v>
      </c>
      <c r="BH89" s="98" t="n">
        <v>0.0450454900306019</v>
      </c>
      <c r="BI89" s="98" t="n">
        <v>0.0444415770592821</v>
      </c>
      <c r="BJ89" s="98" t="n">
        <v>0.0438454315271422</v>
      </c>
      <c r="BK89" s="98" t="n">
        <v>0.0432569686482405</v>
      </c>
      <c r="BL89" s="98" t="n">
        <v>0.042676103690553</v>
      </c>
      <c r="BM89" s="98" t="n">
        <v>0.0421027520412285</v>
      </c>
      <c r="BN89" s="98" t="n">
        <v>0.0415368292666771</v>
      </c>
      <c r="BO89" s="98" t="n">
        <v>0.0409782511678454</v>
      </c>
      <c r="BP89" s="98" t="n">
        <v>0.0404269338310122</v>
      </c>
      <c r="BQ89" s="98" t="n">
        <v>0.0398827936744161</v>
      </c>
      <c r="BR89" s="98" t="n">
        <v>0.0393457474910017</v>
      </c>
      <c r="BS89" s="98" t="n">
        <v>0.038815712487557</v>
      </c>
      <c r="BT89" s="98" t="n">
        <v>0.0382926063204901</v>
      </c>
      <c r="BU89" s="98" t="n">
        <v>0.0377763471284832</v>
      </c>
      <c r="BV89" s="98" t="n">
        <v>0.0372668535622392</v>
      </c>
      <c r="BW89" s="98" t="n">
        <v>0.0367640448115261</v>
      </c>
      <c r="BX89" s="98" t="n">
        <v>0.0362678406297085</v>
      </c>
      <c r="BY89" s="98" t="n">
        <v>0.0357781613559431</v>
      </c>
      <c r="BZ89" s="98" t="n">
        <v>0.0352949279352033</v>
      </c>
      <c r="CA89" s="98" t="n">
        <v>0.0348180619362849</v>
      </c>
      <c r="CB89" s="98" t="n">
        <v>0.0343474855679387</v>
      </c>
      <c r="CC89" s="98" t="n">
        <v>0.0338831216932604</v>
      </c>
      <c r="CD89" s="98" t="n">
        <v>0.0334248938424638</v>
      </c>
      <c r="CE89" s="98" t="n">
        <v>0.0329727262241529</v>
      </c>
      <c r="CF89" s="98" t="n">
        <v>0.032526543735199</v>
      </c>
      <c r="CG89" s="98" t="n">
        <v>0.0320862719693262</v>
      </c>
      <c r="CH89" s="98" t="n">
        <v>0.0316518372244956</v>
      </c>
      <c r="CI89" s="98" t="n">
        <v>0.031223166509178</v>
      </c>
      <c r="CJ89" s="98" t="n">
        <v>0.030800187547594</v>
      </c>
      <c r="CK89" s="98" t="n">
        <v>0.0303828287839996</v>
      </c>
      <c r="CL89" s="98" t="n">
        <v>0.0299710193860848</v>
      </c>
      <c r="CM89" s="98" t="n">
        <v>0.0295646892475538</v>
      </c>
      <c r="CN89" s="98" t="n">
        <v>0.0291637689899454</v>
      </c>
      <c r="CO89" s="98" t="n">
        <v>0.0287681899637516</v>
      </c>
      <c r="CP89" s="98" t="n">
        <v>0.0283778842488879</v>
      </c>
      <c r="CQ89" s="98" t="n">
        <v>0.0279927846545635</v>
      </c>
      <c r="CR89" s="98" t="n">
        <v>0.0276128247185978</v>
      </c>
      <c r="CS89" s="98" t="n">
        <v>0.0272379387062269</v>
      </c>
      <c r="CT89" s="98" t="n">
        <v>0.0268680616084379</v>
      </c>
      <c r="CU89" s="98" t="n">
        <v>0.0265031291398702</v>
      </c>
      <c r="CV89" s="98" t="n">
        <v>0.0261430777363173</v>
      </c>
      <c r="CW89" s="98" t="n">
        <v>0.0257878445518613</v>
      </c>
      <c r="CX89" s="98" t="n">
        <v>0.0254373674556706</v>
      </c>
      <c r="CY89" s="98" t="n">
        <v>0.0250915850284871</v>
      </c>
      <c r="CZ89" s="98" t="n">
        <v>0.024750436558832</v>
      </c>
      <c r="DA89" s="98" t="n">
        <v>0.0244138620389506</v>
      </c>
      <c r="DB89" s="98" t="n">
        <v>0.0240818021605214</v>
      </c>
      <c r="DC89" s="98" t="n">
        <v>0.0237541983101488</v>
      </c>
      <c r="DD89" s="98" t="n">
        <v>0.0234309925646604</v>
      </c>
      <c r="DE89" s="98" t="n">
        <v>0.0231121276862252</v>
      </c>
      <c r="DF89" s="98" t="n">
        <v>0.022797547117311</v>
      </c>
      <c r="DG89" s="98" t="n">
        <v>0.0224871949754963</v>
      </c>
      <c r="DH89" s="98" t="n">
        <v>0.0221810160481512</v>
      </c>
      <c r="DI89" s="98" t="n">
        <v>0.0218789557870003</v>
      </c>
      <c r="DJ89" s="98" t="n">
        <v>0.0215809603025823</v>
      </c>
      <c r="DK89" s="98" t="n">
        <v>0.0212869763586148</v>
      </c>
      <c r="DL89" s="98" t="n">
        <v>0.0209969513662787</v>
      </c>
      <c r="DM89" s="98" t="n">
        <v>0.0207108333784297</v>
      </c>
      <c r="DN89" s="98" t="n">
        <v>0.0204285710837475</v>
      </c>
      <c r="DO89" s="98" t="n">
        <v>0.0201501138008321</v>
      </c>
      <c r="DP89" s="98" t="n">
        <v>0.0198754114722529</v>
      </c>
      <c r="DQ89" s="98" t="n">
        <v>0.0196044146585624</v>
      </c>
      <c r="DR89" s="98" t="n">
        <v>0.0193370745322763</v>
      </c>
      <c r="DS89" s="98" t="n">
        <v>0.0190733428718313</v>
      </c>
      <c r="DT89" s="98" t="n">
        <v>0.0188131720555234</v>
      </c>
      <c r="DU89" s="98" t="n">
        <v>0.0185565150554341</v>
      </c>
      <c r="DV89" s="98" t="n">
        <v>0.0183033254313494</v>
      </c>
      <c r="DW89" s="98" t="n">
        <v>0.0180535573246746</v>
      </c>
      <c r="DX89" s="98" t="n">
        <v>0.0178071654523537</v>
      </c>
      <c r="DY89" s="98" t="n">
        <v>0.0175641051007919</v>
      </c>
      <c r="DZ89" s="98" t="n">
        <v>0.0173243321197899</v>
      </c>
      <c r="EA89" s="98" t="n">
        <v>0.0170878029164909</v>
      </c>
      <c r="EB89" s="98" t="n">
        <v>0.0168544744493445</v>
      </c>
      <c r="EC89" s="98" t="n">
        <v>0.0166243042220898</v>
      </c>
      <c r="ED89" s="98" t="n">
        <v>0.016397250277762</v>
      </c>
      <c r="EE89" s="98" t="n">
        <v>0.0161732711927226</v>
      </c>
      <c r="EF89" s="98" t="n">
        <v>0.0159523260707193</v>
      </c>
      <c r="EG89" s="98" t="n">
        <v>0.0157343745369728</v>
      </c>
      <c r="EH89" s="98" t="n">
        <v>0.0155193767322981</v>
      </c>
      <c r="EI89" s="98" t="n">
        <v>0.015307293307257</v>
      </c>
      <c r="EJ89" s="98" t="n">
        <v>0.0150980854163475</v>
      </c>
      <c r="EK89" s="98" t="n">
        <v>0.0148917147122286</v>
      </c>
      <c r="EL89" s="98" t="n">
        <v>0.0146881433399848</v>
      </c>
      <c r="EM89" s="98" t="n">
        <v>0.0144873339314287</v>
      </c>
      <c r="EN89" s="98" t="n">
        <v>0.0142892495994447</v>
      </c>
      <c r="EO89" s="98" t="n">
        <v>0.0140938539323754</v>
      </c>
      <c r="EP89" s="98" t="n">
        <v>0.0139011109884488</v>
      </c>
      <c r="EQ89" s="98" t="n">
        <v>0.0137109852902511</v>
      </c>
      <c r="ER89" s="98" t="n">
        <v>0.0135234418192418</v>
      </c>
      <c r="ES89" s="98" t="n">
        <v>0.013338446010316</v>
      </c>
      <c r="ET89" s="98" t="n">
        <v>0.0131559637464104</v>
      </c>
      <c r="EU89" s="98" t="n">
        <v>0.0129759613531567</v>
      </c>
      <c r="EV89" s="98" t="n">
        <v>0.0127984055935815</v>
      </c>
      <c r="EW89" s="98" t="n">
        <v>0.0126232636628525</v>
      </c>
      <c r="EX89" s="98" t="n">
        <v>0.0124505031830741</v>
      </c>
      <c r="EY89" s="98" t="n">
        <v>0.0122800921981279</v>
      </c>
      <c r="EZ89" s="98" t="n">
        <v>0.0121119991685641</v>
      </c>
      <c r="FA89" s="98" t="n">
        <v>0.0119461929665395</v>
      </c>
      <c r="FB89" s="98" t="n">
        <v>0.0117826428708042</v>
      </c>
      <c r="FC89" s="98" t="n">
        <v>0.0116213185617369</v>
      </c>
      <c r="FD89" s="98" t="n">
        <v>0.0114621901164291</v>
      </c>
      <c r="FE89" s="98" t="n">
        <v>0.0113052280038176</v>
      </c>
      <c r="FF89" s="98" t="n">
        <v>0.0111504030798656</v>
      </c>
      <c r="FG89" s="98" t="n">
        <v>0.0109976865827931</v>
      </c>
      <c r="FH89" s="98" t="n">
        <v>0.010847050128355</v>
      </c>
      <c r="FI89" s="98" t="n">
        <v>0.0106984657051686</v>
      </c>
      <c r="FJ89" s="98" t="n">
        <v>0.0105519056700894</v>
      </c>
      <c r="FK89" s="98" t="n">
        <v>0.0104073427436342</v>
      </c>
      <c r="FL89" s="98" t="n">
        <v>0.0102647500054541</v>
      </c>
      <c r="FM89" s="98" t="n">
        <v>0.0101241008898544</v>
      </c>
      <c r="FN89" s="98" t="n">
        <v>0.00998536918136228</v>
      </c>
      <c r="FO89" s="98" t="n">
        <v>0.00984852901034328</v>
      </c>
      <c r="FP89" s="98" t="n">
        <v>0.00971355484866343</v>
      </c>
      <c r="FQ89" s="98" t="n">
        <v>0.00958042150540051</v>
      </c>
    </row>
    <row r="90" customFormat="false" ht="15" hidden="false" customHeight="true" outlineLevel="0" collapsed="false">
      <c r="A90" s="97" t="n">
        <v>88</v>
      </c>
      <c r="B90" s="98" t="n">
        <v>0.11888980370415</v>
      </c>
      <c r="C90" s="98" t="n">
        <v>0.118243224508705</v>
      </c>
      <c r="D90" s="98" t="n">
        <v>0.111136991008589</v>
      </c>
      <c r="E90" s="98" t="n">
        <v>0.107156016157438</v>
      </c>
      <c r="F90" s="98" t="n">
        <v>0.104644954623918</v>
      </c>
      <c r="G90" s="98" t="n">
        <v>0.102844410112172</v>
      </c>
      <c r="H90" s="98" t="n">
        <v>0.101393080815268</v>
      </c>
      <c r="I90" s="98" t="n">
        <v>0.100115879439978</v>
      </c>
      <c r="J90" s="98" t="n">
        <v>0.098927247534831</v>
      </c>
      <c r="K90" s="98" t="n">
        <v>0.0977852791827495</v>
      </c>
      <c r="L90" s="98" t="n">
        <v>0.0966694977911373</v>
      </c>
      <c r="M90" s="98" t="n">
        <v>0.0955699759898511</v>
      </c>
      <c r="N90" s="98" t="n">
        <v>0.094481980760765</v>
      </c>
      <c r="O90" s="98" t="n">
        <v>0.0934033314154241</v>
      </c>
      <c r="P90" s="98" t="n">
        <v>0.092333094862292</v>
      </c>
      <c r="Q90" s="98" t="n">
        <v>0.0912709413544273</v>
      </c>
      <c r="R90" s="98" t="n">
        <v>0.0902168267244435</v>
      </c>
      <c r="S90" s="98" t="n">
        <v>0.0891708360505202</v>
      </c>
      <c r="T90" s="98" t="n">
        <v>0.0881331071302225</v>
      </c>
      <c r="U90" s="98" t="n">
        <v>0.0871037933873509</v>
      </c>
      <c r="V90" s="98" t="n">
        <v>0.0860830462397019</v>
      </c>
      <c r="W90" s="98" t="n">
        <v>0.0850710070493101</v>
      </c>
      <c r="X90" s="98" t="n">
        <v>0.08406780377057</v>
      </c>
      <c r="Y90" s="98" t="n">
        <v>0.08307354988225</v>
      </c>
      <c r="Z90" s="98" t="n">
        <v>0.0820883444115877</v>
      </c>
      <c r="AA90" s="98" t="n">
        <v>0.0811122724631617</v>
      </c>
      <c r="AB90" s="98" t="n">
        <v>0.0801454059641622</v>
      </c>
      <c r="AC90" s="98" t="n">
        <v>0.0791878044854351</v>
      </c>
      <c r="AD90" s="98" t="n">
        <v>0.0782395160706431</v>
      </c>
      <c r="AE90" s="98" t="n">
        <v>0.0773005780418885</v>
      </c>
      <c r="AF90" s="98" t="n">
        <v>0.0763710177678327</v>
      </c>
      <c r="AG90" s="98" t="n">
        <v>0.0754508533890141</v>
      </c>
      <c r="AH90" s="98" t="n">
        <v>0.0745400944992536</v>
      </c>
      <c r="AI90" s="98" t="n">
        <v>0.0736387427840245</v>
      </c>
      <c r="AJ90" s="98" t="n">
        <v>0.0727467926175656</v>
      </c>
      <c r="AK90" s="98" t="n">
        <v>0.0718642316208763</v>
      </c>
      <c r="AL90" s="98" t="n">
        <v>0.0709910411828472</v>
      </c>
      <c r="AM90" s="98" t="n">
        <v>0.0701271969467529</v>
      </c>
      <c r="AN90" s="98" t="n">
        <v>0.069272669264265</v>
      </c>
      <c r="AO90" s="98" t="n">
        <v>0.0684274236190361</v>
      </c>
      <c r="AP90" s="98" t="n">
        <v>0.0675914210217973</v>
      </c>
      <c r="AQ90" s="98" t="n">
        <v>0.0667646183788009</v>
      </c>
      <c r="AR90" s="98" t="n">
        <v>0.0659469688353294</v>
      </c>
      <c r="AS90" s="98" t="n">
        <v>0.0651384220958876</v>
      </c>
      <c r="AT90" s="98" t="n">
        <v>0.0643389247225951</v>
      </c>
      <c r="AU90" s="98" t="n">
        <v>0.0635484204132016</v>
      </c>
      <c r="AV90" s="98" t="n">
        <v>0.0627668502600601</v>
      </c>
      <c r="AW90" s="98" t="n">
        <v>0.0619941529913038</v>
      </c>
      <c r="AX90" s="98" t="n">
        <v>0.0612302651954015</v>
      </c>
      <c r="AY90" s="98" t="n">
        <v>0.0604751215301832</v>
      </c>
      <c r="AZ90" s="98" t="n">
        <v>0.0597286549173628</v>
      </c>
      <c r="BA90" s="98" t="n">
        <v>0.0589907967235193</v>
      </c>
      <c r="BB90" s="98" t="n">
        <v>0.0582614769284306</v>
      </c>
      <c r="BC90" s="98" t="n">
        <v>0.0575406242816039</v>
      </c>
      <c r="BD90" s="98" t="n">
        <v>0.0568281664477839</v>
      </c>
      <c r="BE90" s="98" t="n">
        <v>0.0561240301421775</v>
      </c>
      <c r="BF90" s="98" t="n">
        <v>0.0554281412560773</v>
      </c>
      <c r="BG90" s="98" t="n">
        <v>0.0547404249735285</v>
      </c>
      <c r="BH90" s="98" t="n">
        <v>0.0540608058796365</v>
      </c>
      <c r="BI90" s="98" t="n">
        <v>0.0533892080610769</v>
      </c>
      <c r="BJ90" s="98" t="n">
        <v>0.0527255551993315</v>
      </c>
      <c r="BK90" s="98" t="n">
        <v>0.0520697706571363</v>
      </c>
      <c r="BL90" s="98" t="n">
        <v>0.0514217775586019</v>
      </c>
      <c r="BM90" s="98" t="n">
        <v>0.0507814988634296</v>
      </c>
      <c r="BN90" s="98" t="n">
        <v>0.0501488574356234</v>
      </c>
      <c r="BO90" s="98" t="n">
        <v>0.0495237761070666</v>
      </c>
      <c r="BP90" s="98" t="n">
        <v>0.0489061777363151</v>
      </c>
      <c r="BQ90" s="98" t="n">
        <v>0.048295985262925</v>
      </c>
      <c r="BR90" s="98" t="n">
        <v>0.0476931217576219</v>
      </c>
      <c r="BS90" s="98" t="n">
        <v>0.0470975104685911</v>
      </c>
      <c r="BT90" s="98" t="n">
        <v>0.0465090748641538</v>
      </c>
      <c r="BU90" s="98" t="n">
        <v>0.0459277386720735</v>
      </c>
      <c r="BV90" s="98" t="n">
        <v>0.0453534259157227</v>
      </c>
      <c r="BW90" s="98" t="n">
        <v>0.0447860609473247</v>
      </c>
      <c r="BX90" s="98" t="n">
        <v>0.0442255684784678</v>
      </c>
      <c r="BY90" s="98" t="n">
        <v>0.04367187360808</v>
      </c>
      <c r="BZ90" s="98" t="n">
        <v>0.0431249018480381</v>
      </c>
      <c r="CA90" s="98" t="n">
        <v>0.0425845791465718</v>
      </c>
      <c r="CB90" s="98" t="n">
        <v>0.042050831909615</v>
      </c>
      <c r="CC90" s="98" t="n">
        <v>0.0415235870202453</v>
      </c>
      <c r="CD90" s="98" t="n">
        <v>0.0410027718563427</v>
      </c>
      <c r="CE90" s="98" t="n">
        <v>0.0404883143065916</v>
      </c>
      <c r="CF90" s="98" t="n">
        <v>0.039980142784938</v>
      </c>
      <c r="CG90" s="98" t="n">
        <v>0.0394781862436119</v>
      </c>
      <c r="CH90" s="98" t="n">
        <v>0.0389823741848114</v>
      </c>
      <c r="CI90" s="98" t="n">
        <v>0.0384926366711438</v>
      </c>
      <c r="CJ90" s="98" t="n">
        <v>0.0380089043349084</v>
      </c>
      <c r="CK90" s="98" t="n">
        <v>0.037531108386304</v>
      </c>
      <c r="CL90" s="98" t="n">
        <v>0.0370591806206333</v>
      </c>
      <c r="CM90" s="98" t="n">
        <v>0.0365930534245778</v>
      </c>
      <c r="CN90" s="98" t="n">
        <v>0.0361326597816064</v>
      </c>
      <c r="CO90" s="98" t="n">
        <v>0.0356779332765806</v>
      </c>
      <c r="CP90" s="98" t="n">
        <v>0.035228808099611</v>
      </c>
      <c r="CQ90" s="98" t="n">
        <v>0.0347852190492207</v>
      </c>
      <c r="CR90" s="98" t="n">
        <v>0.0343471015348638</v>
      </c>
      <c r="CS90" s="98" t="n">
        <v>0.0339143915788454</v>
      </c>
      <c r="CT90" s="98" t="n">
        <v>0.0334870258176867</v>
      </c>
      <c r="CU90" s="98" t="n">
        <v>0.0330649415029753</v>
      </c>
      <c r="CV90" s="98" t="n">
        <v>0.0326480765017371</v>
      </c>
      <c r="CW90" s="98" t="n">
        <v>0.0322363692963668</v>
      </c>
      <c r="CX90" s="98" t="n">
        <v>0.0318297589841483</v>
      </c>
      <c r="CY90" s="98" t="n">
        <v>0.0314281852763954</v>
      </c>
      <c r="CZ90" s="98" t="n">
        <v>0.0310315884972418</v>
      </c>
      <c r="DA90" s="98" t="n">
        <v>0.0306399095821066</v>
      </c>
      <c r="DB90" s="98" t="n">
        <v>0.0302530900758602</v>
      </c>
      <c r="DC90" s="98" t="n">
        <v>0.0298710721307129</v>
      </c>
      <c r="DD90" s="98" t="n">
        <v>0.0294937985038487</v>
      </c>
      <c r="DE90" s="98" t="n">
        <v>0.0291212125548239</v>
      </c>
      <c r="DF90" s="98" t="n">
        <v>0.0287532582427487</v>
      </c>
      <c r="DG90" s="98" t="n">
        <v>0.0283898801232705</v>
      </c>
      <c r="DH90" s="98" t="n">
        <v>0.028031023345374</v>
      </c>
      <c r="DI90" s="98" t="n">
        <v>0.027676633648013</v>
      </c>
      <c r="DJ90" s="98" t="n">
        <v>0.0273266573565902</v>
      </c>
      <c r="DK90" s="98" t="n">
        <v>0.0269810413792954</v>
      </c>
      <c r="DL90" s="98" t="n">
        <v>0.0266397332033161</v>
      </c>
      <c r="DM90" s="98" t="n">
        <v>0.0263026808909322</v>
      </c>
      <c r="DN90" s="98" t="n">
        <v>0.0259698330755042</v>
      </c>
      <c r="DO90" s="98" t="n">
        <v>0.0256411389573656</v>
      </c>
      <c r="DP90" s="98" t="n">
        <v>0.0253165482996297</v>
      </c>
      <c r="DQ90" s="98" t="n">
        <v>0.0249960114239175</v>
      </c>
      <c r="DR90" s="98" t="n">
        <v>0.0246794792060168</v>
      </c>
      <c r="DS90" s="98" t="n">
        <v>0.0243669030714786</v>
      </c>
      <c r="DT90" s="98" t="n">
        <v>0.0240582349911588</v>
      </c>
      <c r="DU90" s="98" t="n">
        <v>0.0237534274767113</v>
      </c>
      <c r="DV90" s="98" t="n">
        <v>0.0234524335760385</v>
      </c>
      <c r="DW90" s="98" t="n">
        <v>0.0231552068687055</v>
      </c>
      <c r="DX90" s="98" t="n">
        <v>0.0228617014613227</v>
      </c>
      <c r="DY90" s="98" t="n">
        <v>0.0225718719829019</v>
      </c>
      <c r="DZ90" s="98" t="n">
        <v>0.0222856735801909</v>
      </c>
      <c r="EA90" s="98" t="n">
        <v>0.0220030619129904</v>
      </c>
      <c r="EB90" s="98" t="n">
        <v>0.0217239931494581</v>
      </c>
      <c r="EC90" s="98" t="n">
        <v>0.0214484239614015</v>
      </c>
      <c r="ED90" s="98" t="n">
        <v>0.0211763115195663</v>
      </c>
      <c r="EE90" s="98" t="n">
        <v>0.0209076134889211</v>
      </c>
      <c r="EF90" s="98" t="n">
        <v>0.0206422880239412</v>
      </c>
      <c r="EG90" s="98" t="n">
        <v>0.0203802937638963</v>
      </c>
      <c r="EH90" s="98" t="n">
        <v>0.0201215898281436</v>
      </c>
      <c r="EI90" s="98" t="n">
        <v>0.019866135811428</v>
      </c>
      <c r="EJ90" s="98" t="n">
        <v>0.0196138917791932</v>
      </c>
      <c r="EK90" s="98" t="n">
        <v>0.0193648182629038</v>
      </c>
      <c r="EL90" s="98" t="n">
        <v>0.0191188762553833</v>
      </c>
      <c r="EM90" s="98" t="n">
        <v>0.018876027206166</v>
      </c>
      <c r="EN90" s="98" t="n">
        <v>0.0186362330168683</v>
      </c>
      <c r="EO90" s="98" t="n">
        <v>0.0183994560365776</v>
      </c>
      <c r="EP90" s="98" t="n">
        <v>0.0181656590572626</v>
      </c>
      <c r="EQ90" s="98" t="n">
        <v>0.017934805309206</v>
      </c>
      <c r="ER90" s="98" t="n">
        <v>0.0177068584564584</v>
      </c>
      <c r="ES90" s="98" t="n">
        <v>0.0174817825923188</v>
      </c>
      <c r="ET90" s="98" t="n">
        <v>0.0172595422348387</v>
      </c>
      <c r="EU90" s="98" t="n">
        <v>0.0170401023223528</v>
      </c>
      <c r="EV90" s="98" t="n">
        <v>0.0168234282090376</v>
      </c>
      <c r="EW90" s="98" t="n">
        <v>0.0166094856604967</v>
      </c>
      <c r="EX90" s="98" t="n">
        <v>0.0163982408493759</v>
      </c>
      <c r="EY90" s="98" t="n">
        <v>0.0161896603510068</v>
      </c>
      <c r="EZ90" s="98" t="n">
        <v>0.0159837111390808</v>
      </c>
      <c r="FA90" s="98" t="n">
        <v>0.0157803605813536</v>
      </c>
      <c r="FB90" s="98" t="n">
        <v>0.0155795764353808</v>
      </c>
      <c r="FC90" s="98" t="n">
        <v>0.0153813268442845</v>
      </c>
      <c r="FD90" s="98" t="n">
        <v>0.0151855803325527</v>
      </c>
      <c r="FE90" s="98" t="n">
        <v>0.0149923058018703</v>
      </c>
      <c r="FF90" s="98" t="n">
        <v>0.0148014725269827</v>
      </c>
      <c r="FG90" s="98" t="n">
        <v>0.0146130501515932</v>
      </c>
      <c r="FH90" s="98" t="n">
        <v>0.0144270086842923</v>
      </c>
      <c r="FI90" s="98" t="n">
        <v>0.0142433184945215</v>
      </c>
      <c r="FJ90" s="98" t="n">
        <v>0.0140619503085702</v>
      </c>
      <c r="FK90" s="98" t="n">
        <v>0.0138828752056064</v>
      </c>
      <c r="FL90" s="98" t="n">
        <v>0.0137060646137415</v>
      </c>
      <c r="FM90" s="98" t="n">
        <v>0.0135314903061289</v>
      </c>
      <c r="FN90" s="98" t="n">
        <v>0.013359124397097</v>
      </c>
      <c r="FO90" s="98" t="n">
        <v>0.0131889393383162</v>
      </c>
      <c r="FP90" s="98" t="n">
        <v>0.0130209079150003</v>
      </c>
      <c r="FQ90" s="98" t="n">
        <v>0.0128550032421417</v>
      </c>
    </row>
    <row r="91" customFormat="false" ht="15" hidden="false" customHeight="true" outlineLevel="0" collapsed="false">
      <c r="A91" s="97" t="n">
        <v>89</v>
      </c>
      <c r="B91" s="98" t="n">
        <v>0.13668001680368</v>
      </c>
      <c r="C91" s="98" t="n">
        <v>0.136103357583722</v>
      </c>
      <c r="D91" s="98" t="n">
        <v>0.12770826720619</v>
      </c>
      <c r="E91" s="98" t="n">
        <v>0.123087632716296</v>
      </c>
      <c r="F91" s="98" t="n">
        <v>0.120239333386538</v>
      </c>
      <c r="G91" s="98" t="n">
        <v>0.11824661233646</v>
      </c>
      <c r="H91" s="98" t="n">
        <v>0.116673521724901</v>
      </c>
      <c r="I91" s="98" t="n">
        <v>0.115308730452917</v>
      </c>
      <c r="J91" s="98" t="n">
        <v>0.114048878104049</v>
      </c>
      <c r="K91" s="98" t="n">
        <v>0.112843271659007</v>
      </c>
      <c r="L91" s="98" t="n">
        <v>0.111667094126589</v>
      </c>
      <c r="M91" s="98" t="n">
        <v>0.110508280932828</v>
      </c>
      <c r="N91" s="98" t="n">
        <v>0.10936105569247</v>
      </c>
      <c r="O91" s="98" t="n">
        <v>0.1082227377697</v>
      </c>
      <c r="P91" s="98" t="n">
        <v>0.107092163998384</v>
      </c>
      <c r="Q91" s="98" t="n">
        <v>0.1059689083773</v>
      </c>
      <c r="R91" s="98" t="n">
        <v>0.104852896617155</v>
      </c>
      <c r="S91" s="98" t="n">
        <v>0.103744216130294</v>
      </c>
      <c r="T91" s="98" t="n">
        <v>0.102643022753489</v>
      </c>
      <c r="U91" s="98" t="n">
        <v>0.101549495327099</v>
      </c>
      <c r="V91" s="98" t="n">
        <v>0.100463813927356</v>
      </c>
      <c r="W91" s="98" t="n">
        <v>0.0993861497675311</v>
      </c>
      <c r="X91" s="98" t="n">
        <v>0.0983166608353304</v>
      </c>
      <c r="Y91" s="98" t="n">
        <v>0.0972554903309275</v>
      </c>
      <c r="Z91" s="98" t="n">
        <v>0.0962027664542371</v>
      </c>
      <c r="AA91" s="98" t="n">
        <v>0.0951586028249237</v>
      </c>
      <c r="AB91" s="98" t="n">
        <v>0.0941230991824551</v>
      </c>
      <c r="AC91" s="98" t="n">
        <v>0.093096342193558</v>
      </c>
      <c r="AD91" s="98" t="n">
        <v>0.0920784062834698</v>
      </c>
      <c r="AE91" s="98" t="n">
        <v>0.0910693544513741</v>
      </c>
      <c r="AF91" s="98" t="n">
        <v>0.0900692390520839</v>
      </c>
      <c r="AG91" s="98" t="n">
        <v>0.0890781025366796</v>
      </c>
      <c r="AH91" s="98" t="n">
        <v>0.0880959781499879</v>
      </c>
      <c r="AI91" s="98" t="n">
        <v>0.0871228905852699</v>
      </c>
      <c r="AJ91" s="98" t="n">
        <v>0.0861588565976248</v>
      </c>
      <c r="AK91" s="98" t="n">
        <v>0.085203885578119</v>
      </c>
      <c r="AL91" s="98" t="n">
        <v>0.0842579800908058</v>
      </c>
      <c r="AM91" s="98" t="n">
        <v>0.0833211363748273</v>
      </c>
      <c r="AN91" s="98" t="n">
        <v>0.0823933448137244</v>
      </c>
      <c r="AO91" s="98" t="n">
        <v>0.0814745903739896</v>
      </c>
      <c r="AP91" s="98" t="n">
        <v>0.0805648530147962</v>
      </c>
      <c r="AQ91" s="98" t="n">
        <v>0.079664108070726</v>
      </c>
      <c r="AR91" s="98" t="n">
        <v>0.0787723266092125</v>
      </c>
      <c r="AS91" s="98" t="n">
        <v>0.0778894757643148</v>
      </c>
      <c r="AT91" s="98" t="n">
        <v>0.0770155190483381</v>
      </c>
      <c r="AU91" s="98" t="n">
        <v>0.0761504166427244</v>
      </c>
      <c r="AV91" s="98" t="n">
        <v>0.0752941256695483</v>
      </c>
      <c r="AW91" s="98" t="n">
        <v>0.0744466004448715</v>
      </c>
      <c r="AX91" s="98" t="n">
        <v>0.0736077927151281</v>
      </c>
      <c r="AY91" s="98" t="n">
        <v>0.072777651877643</v>
      </c>
      <c r="AZ91" s="98" t="n">
        <v>0.0719561251863128</v>
      </c>
      <c r="BA91" s="98" t="n">
        <v>0.0711431579434159</v>
      </c>
      <c r="BB91" s="98" t="n">
        <v>0.0703386936784551</v>
      </c>
      <c r="BC91" s="98" t="n">
        <v>0.069542674314881</v>
      </c>
      <c r="BD91" s="98" t="n">
        <v>0.0687550403254863</v>
      </c>
      <c r="BE91" s="98" t="n">
        <v>0.0679757308772159</v>
      </c>
      <c r="BF91" s="98" t="n">
        <v>0.067204683966084</v>
      </c>
      <c r="BG91" s="98" t="n">
        <v>0.0664418365428504</v>
      </c>
      <c r="BH91" s="98" t="n">
        <v>0.06568712463006</v>
      </c>
      <c r="BI91" s="98" t="n">
        <v>0.0649404834310176</v>
      </c>
      <c r="BJ91" s="98" t="n">
        <v>0.0642018474312263</v>
      </c>
      <c r="BK91" s="98" t="n">
        <v>0.0634711504927881</v>
      </c>
      <c r="BL91" s="98" t="n">
        <v>0.0627483259422301</v>
      </c>
      <c r="BM91" s="98" t="n">
        <v>0.0620333066521915</v>
      </c>
      <c r="BN91" s="98" t="n">
        <v>0.0613260251173756</v>
      </c>
      <c r="BO91" s="98" t="n">
        <v>0.0606264135251491</v>
      </c>
      <c r="BP91" s="98" t="n">
        <v>0.0599344038211396</v>
      </c>
      <c r="BQ91" s="98" t="n">
        <v>0.0592499277701652</v>
      </c>
      <c r="BR91" s="98" t="n">
        <v>0.0585729170128054</v>
      </c>
      <c r="BS91" s="98" t="n">
        <v>0.0579033031179008</v>
      </c>
      <c r="BT91" s="98" t="n">
        <v>0.0572410176312531</v>
      </c>
      <c r="BU91" s="98" t="n">
        <v>0.0565859921207792</v>
      </c>
      <c r="BV91" s="98" t="n">
        <v>0.055938158218351</v>
      </c>
      <c r="BW91" s="98" t="n">
        <v>0.0552974476585463</v>
      </c>
      <c r="BX91" s="98" t="n">
        <v>0.0546637923145119</v>
      </c>
      <c r="BY91" s="98" t="n">
        <v>0.0540371242311346</v>
      </c>
      <c r="BZ91" s="98" t="n">
        <v>0.0534173756556962</v>
      </c>
      <c r="CA91" s="98" t="n">
        <v>0.0528044790661838</v>
      </c>
      <c r="CB91" s="98" t="n">
        <v>0.0521983671974081</v>
      </c>
      <c r="CC91" s="98" t="n">
        <v>0.051598973065079</v>
      </c>
      <c r="CD91" s="98" t="n">
        <v>0.0510062299879724</v>
      </c>
      <c r="CE91" s="98" t="n">
        <v>0.050420071608318</v>
      </c>
      <c r="CF91" s="98" t="n">
        <v>0.0498404319105243</v>
      </c>
      <c r="CG91" s="98" t="n">
        <v>0.0492672452383561</v>
      </c>
      <c r="CH91" s="98" t="n">
        <v>0.0487004463106623</v>
      </c>
      <c r="CI91" s="98" t="n">
        <v>0.0481399702357573</v>
      </c>
      <c r="CJ91" s="98" t="n">
        <v>0.0475857525245418</v>
      </c>
      <c r="CK91" s="98" t="n">
        <v>0.0470377291024489</v>
      </c>
      <c r="CL91" s="98" t="n">
        <v>0.0464958363202958</v>
      </c>
      <c r="CM91" s="98" t="n">
        <v>0.0459600109641126</v>
      </c>
      <c r="CN91" s="98" t="n">
        <v>0.0454301902640183</v>
      </c>
      <c r="CO91" s="98" t="n">
        <v>0.0449063119022067</v>
      </c>
      <c r="CP91" s="98" t="n">
        <v>0.0443883140201057</v>
      </c>
      <c r="CQ91" s="98" t="n">
        <v>0.0438761352247608</v>
      </c>
      <c r="CR91" s="98" t="n">
        <v>0.0433697145944996</v>
      </c>
      <c r="CS91" s="98" t="n">
        <v>0.0428689916839243</v>
      </c>
      <c r="CT91" s="98" t="n">
        <v>0.0423739065282776</v>
      </c>
      <c r="CU91" s="98" t="n">
        <v>0.041884399647224</v>
      </c>
      <c r="CV91" s="98" t="n">
        <v>0.0414004120480896</v>
      </c>
      <c r="CW91" s="98" t="n">
        <v>0.0409218852285926</v>
      </c>
      <c r="CX91" s="98" t="n">
        <v>0.0404487611791035</v>
      </c>
      <c r="CY91" s="98" t="n">
        <v>0.0399809823844645</v>
      </c>
      <c r="CZ91" s="98" t="n">
        <v>0.0395184918254007</v>
      </c>
      <c r="DA91" s="98" t="n">
        <v>0.0390612329795494</v>
      </c>
      <c r="DB91" s="98" t="n">
        <v>0.0386091498221352</v>
      </c>
      <c r="DC91" s="98" t="n">
        <v>0.0381621868263146</v>
      </c>
      <c r="DD91" s="98" t="n">
        <v>0.0377202889632144</v>
      </c>
      <c r="DE91" s="98" t="n">
        <v>0.037283401701685</v>
      </c>
      <c r="DF91" s="98" t="n">
        <v>0.0368514710077869</v>
      </c>
      <c r="DG91" s="98" t="n">
        <v>0.0364244433440327</v>
      </c>
      <c r="DH91" s="98" t="n">
        <v>0.0360022656683997</v>
      </c>
      <c r="DI91" s="98" t="n">
        <v>0.0355848854331291</v>
      </c>
      <c r="DJ91" s="98" t="n">
        <v>0.0351722505833301</v>
      </c>
      <c r="DK91" s="98" t="n">
        <v>0.0347643095553994</v>
      </c>
      <c r="DL91" s="98" t="n">
        <v>0.0343610112752735</v>
      </c>
      <c r="DM91" s="98" t="n">
        <v>0.033962305156522</v>
      </c>
      <c r="DN91" s="98" t="n">
        <v>0.0335681410982981</v>
      </c>
      <c r="DO91" s="98" t="n">
        <v>0.0331784694831538</v>
      </c>
      <c r="DP91" s="98" t="n">
        <v>0.032793241174732</v>
      </c>
      <c r="DQ91" s="98" t="n">
        <v>0.0324124075153439</v>
      </c>
      <c r="DR91" s="98" t="n">
        <v>0.0320359203234419</v>
      </c>
      <c r="DS91" s="98" t="n">
        <v>0.0316637318909951</v>
      </c>
      <c r="DT91" s="98" t="n">
        <v>0.0312957949807764</v>
      </c>
      <c r="DU91" s="98" t="n">
        <v>0.0309320628235673</v>
      </c>
      <c r="DV91" s="98" t="n">
        <v>0.0305724891152888</v>
      </c>
      <c r="DW91" s="98" t="n">
        <v>0.0302170280140629</v>
      </c>
      <c r="DX91" s="98" t="n">
        <v>0.0298656341372132</v>
      </c>
      <c r="DY91" s="98" t="n">
        <v>0.0295182625582074</v>
      </c>
      <c r="DZ91" s="98" t="n">
        <v>0.0291748688035495</v>
      </c>
      <c r="EA91" s="98" t="n">
        <v>0.0288354088496238</v>
      </c>
      <c r="EB91" s="98" t="n">
        <v>0.0284998391194996</v>
      </c>
      <c r="EC91" s="98" t="n">
        <v>0.0281681164796958</v>
      </c>
      <c r="ED91" s="98" t="n">
        <v>0.0278401982369133</v>
      </c>
      <c r="EE91" s="98" t="n">
        <v>0.0275160421347372</v>
      </c>
      <c r="EF91" s="98" t="n">
        <v>0.0271956063503126</v>
      </c>
      <c r="EG91" s="98" t="n">
        <v>0.0268788494909978</v>
      </c>
      <c r="EH91" s="98" t="n">
        <v>0.0265657305909975</v>
      </c>
      <c r="EI91" s="98" t="n">
        <v>0.0262562091079788</v>
      </c>
      <c r="EJ91" s="98" t="n">
        <v>0.025950244919673</v>
      </c>
      <c r="EK91" s="98" t="n">
        <v>0.0256477983204664</v>
      </c>
      <c r="EL91" s="98" t="n">
        <v>0.0253488300179805</v>
      </c>
      <c r="EM91" s="98" t="n">
        <v>0.0250533011296462</v>
      </c>
      <c r="EN91" s="98" t="n">
        <v>0.0247611731792726</v>
      </c>
      <c r="EO91" s="98" t="n">
        <v>0.0244724080936122</v>
      </c>
      <c r="EP91" s="98" t="n">
        <v>0.0241869681989256</v>
      </c>
      <c r="EQ91" s="98" t="n">
        <v>0.0239048162175469</v>
      </c>
      <c r="ER91" s="98" t="n">
        <v>0.0236259152644494</v>
      </c>
      <c r="ES91" s="98" t="n">
        <v>0.0233502288438171</v>
      </c>
      <c r="ET91" s="98" t="n">
        <v>0.0230777208456197</v>
      </c>
      <c r="EU91" s="98" t="n">
        <v>0.0228083555421941</v>
      </c>
      <c r="EV91" s="98" t="n">
        <v>0.0225420975848338</v>
      </c>
      <c r="EW91" s="98" t="n">
        <v>0.0222789120003866</v>
      </c>
      <c r="EX91" s="98" t="n">
        <v>0.0220187641878614</v>
      </c>
      <c r="EY91" s="98" t="n">
        <v>0.0217616199150472</v>
      </c>
      <c r="EZ91" s="98" t="n">
        <v>0.0215074453151419</v>
      </c>
      <c r="FA91" s="98" t="n">
        <v>0.021256206883395</v>
      </c>
      <c r="FB91" s="98" t="n">
        <v>0.0210078714737629</v>
      </c>
      <c r="FC91" s="98" t="n">
        <v>0.020762406295578</v>
      </c>
      <c r="FD91" s="98" t="n">
        <v>0.0205197789102335</v>
      </c>
      <c r="FE91" s="98" t="n">
        <v>0.0202799572278822</v>
      </c>
      <c r="FF91" s="98" t="n">
        <v>0.0200429095041532</v>
      </c>
      <c r="FG91" s="98" t="n">
        <v>0.019808604336883</v>
      </c>
      <c r="FH91" s="98" t="n">
        <v>0.0195770106628656</v>
      </c>
      <c r="FI91" s="98" t="n">
        <v>0.0193480977546187</v>
      </c>
      <c r="FJ91" s="98" t="n">
        <v>0.0191218352171693</v>
      </c>
      <c r="FK91" s="98" t="n">
        <v>0.0188981929848567</v>
      </c>
      <c r="FL91" s="98" t="n">
        <v>0.018677141318155</v>
      </c>
      <c r="FM91" s="98" t="n">
        <v>0.0184586508005147</v>
      </c>
      <c r="FN91" s="98" t="n">
        <v>0.0182426923352229</v>
      </c>
      <c r="FO91" s="98" t="n">
        <v>0.0180292371422856</v>
      </c>
      <c r="FP91" s="98" t="n">
        <v>0.0178182567553274</v>
      </c>
      <c r="FQ91" s="98" t="n">
        <v>0.0176097230185143</v>
      </c>
    </row>
    <row r="92" customFormat="false" ht="15" hidden="false" customHeight="true" outlineLevel="0" collapsed="false">
      <c r="A92" s="97" t="n">
        <v>90</v>
      </c>
      <c r="B92" s="98" t="n">
        <v>0.154362680033798</v>
      </c>
      <c r="C92" s="98" t="n">
        <v>0.153798044294225</v>
      </c>
      <c r="D92" s="98" t="n">
        <v>0.145567639357425</v>
      </c>
      <c r="E92" s="98" t="n">
        <v>0.141000329970803</v>
      </c>
      <c r="F92" s="98" t="n">
        <v>0.138166736525683</v>
      </c>
      <c r="G92" s="98" t="n">
        <v>0.136172437673441</v>
      </c>
      <c r="H92" s="98" t="n">
        <v>0.134589172965932</v>
      </c>
      <c r="I92" s="98" t="n">
        <v>0.13320855437978</v>
      </c>
      <c r="J92" s="98" t="n">
        <v>0.131928476763335</v>
      </c>
      <c r="K92" s="98" t="n">
        <v>0.13069885643162</v>
      </c>
      <c r="L92" s="98" t="n">
        <v>0.129495225059368</v>
      </c>
      <c r="M92" s="98" t="n">
        <v>0.128305756824986</v>
      </c>
      <c r="N92" s="98" t="n">
        <v>0.127124865100658</v>
      </c>
      <c r="O92" s="98" t="n">
        <v>0.125950034955997</v>
      </c>
      <c r="P92" s="98" t="n">
        <v>0.124780255112769</v>
      </c>
      <c r="Q92" s="98" t="n">
        <v>0.123615241852099</v>
      </c>
      <c r="R92" s="98" t="n">
        <v>0.122455055342882</v>
      </c>
      <c r="S92" s="98" t="n">
        <v>0.121299910460641</v>
      </c>
      <c r="T92" s="98" t="n">
        <v>0.120150083983374</v>
      </c>
      <c r="U92" s="98" t="n">
        <v>0.119005869519054</v>
      </c>
      <c r="V92" s="98" t="n">
        <v>0.117867556045453</v>
      </c>
      <c r="W92" s="98" t="n">
        <v>0.116735418104869</v>
      </c>
      <c r="X92" s="98" t="n">
        <v>0.115609711727298</v>
      </c>
      <c r="Y92" s="98" t="n">
        <v>0.114490673146219</v>
      </c>
      <c r="Z92" s="98" t="n">
        <v>0.113378518854004</v>
      </c>
      <c r="AA92" s="98" t="n">
        <v>0.112273446279093</v>
      </c>
      <c r="AB92" s="98" t="n">
        <v>0.111175634731445</v>
      </c>
      <c r="AC92" s="98" t="n">
        <v>0.110085246443336</v>
      </c>
      <c r="AD92" s="98" t="n">
        <v>0.109002427621939</v>
      </c>
      <c r="AE92" s="98" t="n">
        <v>0.107927309474337</v>
      </c>
      <c r="AF92" s="98" t="n">
        <v>0.106860009187431</v>
      </c>
      <c r="AG92" s="98" t="n">
        <v>0.105800630855905</v>
      </c>
      <c r="AH92" s="98" t="n">
        <v>0.104749266356618</v>
      </c>
      <c r="AI92" s="98" t="n">
        <v>0.103705996170299</v>
      </c>
      <c r="AJ92" s="98" t="n">
        <v>0.102670890152527</v>
      </c>
      <c r="AK92" s="98" t="n">
        <v>0.101644008256509</v>
      </c>
      <c r="AL92" s="98" t="n">
        <v>0.100625401210264</v>
      </c>
      <c r="AM92" s="98" t="n">
        <v>0.0996151111508715</v>
      </c>
      <c r="AN92" s="98" t="n">
        <v>0.0986131722183294</v>
      </c>
      <c r="AO92" s="98" t="n">
        <v>0.0976196111114794</v>
      </c>
      <c r="AP92" s="98" t="n">
        <v>0.0966344476083166</v>
      </c>
      <c r="AQ92" s="98" t="n">
        <v>0.0956576950528868</v>
      </c>
      <c r="AR92" s="98" t="n">
        <v>0.094689360810847</v>
      </c>
      <c r="AS92" s="98" t="n">
        <v>0.0937294466956414</v>
      </c>
      <c r="AT92" s="98" t="n">
        <v>0.0927779493671346</v>
      </c>
      <c r="AU92" s="98" t="n">
        <v>0.0918348607044306</v>
      </c>
      <c r="AV92" s="98" t="n">
        <v>0.090900168154507</v>
      </c>
      <c r="AW92" s="98" t="n">
        <v>0.0899738550581903</v>
      </c>
      <c r="AX92" s="98" t="n">
        <v>0.089055900954909</v>
      </c>
      <c r="AY92" s="98" t="n">
        <v>0.0881462818675721</v>
      </c>
      <c r="AZ92" s="98" t="n">
        <v>0.0872449705688387</v>
      </c>
      <c r="BA92" s="98" t="n">
        <v>0.0863519368299648</v>
      </c>
      <c r="BB92" s="98" t="n">
        <v>0.0854671476533413</v>
      </c>
      <c r="BC92" s="98" t="n">
        <v>0.0845905674897685</v>
      </c>
      <c r="BD92" s="98" t="n">
        <v>0.0837221584414437</v>
      </c>
      <c r="BE92" s="98" t="n">
        <v>0.0828618804515826</v>
      </c>
      <c r="BF92" s="98" t="n">
        <v>0.082009691481533</v>
      </c>
      <c r="BG92" s="98" t="n">
        <v>0.0811655476761866</v>
      </c>
      <c r="BH92" s="98" t="n">
        <v>0.0803294035184446</v>
      </c>
      <c r="BI92" s="98" t="n">
        <v>0.0795012119734446</v>
      </c>
      <c r="BJ92" s="98" t="n">
        <v>0.0786809246232092</v>
      </c>
      <c r="BK92" s="98" t="n">
        <v>0.0778684917923382</v>
      </c>
      <c r="BL92" s="98" t="n">
        <v>0.0770638626653252</v>
      </c>
      <c r="BM92" s="98" t="n">
        <v>0.0762669853960388</v>
      </c>
      <c r="BN92" s="98" t="n">
        <v>0.0754778072098818</v>
      </c>
      <c r="BO92" s="98" t="n">
        <v>0.0746962744990993</v>
      </c>
      <c r="BP92" s="98" t="n">
        <v>0.0739223329116854</v>
      </c>
      <c r="BQ92" s="98" t="n">
        <v>0.0731559274343011</v>
      </c>
      <c r="BR92" s="98" t="n">
        <v>0.0723970024695977</v>
      </c>
      <c r="BS92" s="98" t="n">
        <v>0.0716455019083055</v>
      </c>
      <c r="BT92" s="98" t="n">
        <v>0.0709013691964325</v>
      </c>
      <c r="BU92" s="98" t="n">
        <v>0.0701645473978899</v>
      </c>
      <c r="BV92" s="98" t="n">
        <v>0.0694349792528437</v>
      </c>
      <c r="BW92" s="98" t="n">
        <v>0.0687126072320714</v>
      </c>
      <c r="BX92" s="98" t="n">
        <v>0.0679973735875836</v>
      </c>
      <c r="BY92" s="98" t="n">
        <v>0.0672892203997552</v>
      </c>
      <c r="BZ92" s="98" t="n">
        <v>0.0665880896211936</v>
      </c>
      <c r="CA92" s="98" t="n">
        <v>0.0658939231175587</v>
      </c>
      <c r="CB92" s="98" t="n">
        <v>0.0652066627055306</v>
      </c>
      <c r="CC92" s="98" t="n">
        <v>0.064526250188115</v>
      </c>
      <c r="CD92" s="98" t="n">
        <v>0.0638526273874572</v>
      </c>
      <c r="CE92" s="98" t="n">
        <v>0.0631857361753311</v>
      </c>
      <c r="CF92" s="98" t="n">
        <v>0.0625255185014501</v>
      </c>
      <c r="CG92" s="98" t="n">
        <v>0.0618719164197479</v>
      </c>
      <c r="CH92" s="98" t="n">
        <v>0.061224872112758</v>
      </c>
      <c r="CI92" s="98" t="n">
        <v>0.0605843279142173</v>
      </c>
      <c r="CJ92" s="98" t="n">
        <v>0.0599502263300111</v>
      </c>
      <c r="CK92" s="98" t="n">
        <v>0.0593225100575652</v>
      </c>
      <c r="CL92" s="98" t="n">
        <v>0.0587011220037897</v>
      </c>
      <c r="CM92" s="98" t="n">
        <v>0.0580860053016673</v>
      </c>
      <c r="CN92" s="98" t="n">
        <v>0.0574771033255747</v>
      </c>
      <c r="CO92" s="98" t="n">
        <v>0.056874359705421</v>
      </c>
      <c r="CP92" s="98" t="n">
        <v>0.0562777183396793</v>
      </c>
      <c r="CQ92" s="98" t="n">
        <v>0.0556871234073848</v>
      </c>
      <c r="CR92" s="98" t="n">
        <v>0.0551025193791653</v>
      </c>
      <c r="CS92" s="98" t="n">
        <v>0.0545238510273703</v>
      </c>
      <c r="CT92" s="98" t="n">
        <v>0.0539510634353539</v>
      </c>
      <c r="CU92" s="98" t="n">
        <v>0.0533841020059701</v>
      </c>
      <c r="CV92" s="98" t="n">
        <v>0.0528229124693297</v>
      </c>
      <c r="CW92" s="98" t="n">
        <v>0.0522674408898682</v>
      </c>
      <c r="CX92" s="98" t="n">
        <v>0.0517176336727703</v>
      </c>
      <c r="CY92" s="98" t="n">
        <v>0.05117343756979</v>
      </c>
      <c r="CZ92" s="98" t="n">
        <v>0.0506347996845112</v>
      </c>
      <c r="DA92" s="98" t="n">
        <v>0.0501016674770796</v>
      </c>
      <c r="DB92" s="98" t="n">
        <v>0.0495739887684442</v>
      </c>
      <c r="DC92" s="98" t="n">
        <v>0.04905171174414</v>
      </c>
      <c r="DD92" s="98" t="n">
        <v>0.0485347849576407</v>
      </c>
      <c r="DE92" s="98" t="n">
        <v>0.0480231573333103</v>
      </c>
      <c r="DF92" s="98" t="n">
        <v>0.0475167781689803</v>
      </c>
      <c r="DG92" s="98" t="n">
        <v>0.0470155971381766</v>
      </c>
      <c r="DH92" s="98" t="n">
        <v>0.0465195642920192</v>
      </c>
      <c r="DI92" s="98" t="n">
        <v>0.046028630060816</v>
      </c>
      <c r="DJ92" s="98" t="n">
        <v>0.0455427452553715</v>
      </c>
      <c r="DK92" s="98" t="n">
        <v>0.0450618610680283</v>
      </c>
      <c r="DL92" s="98" t="n">
        <v>0.04458592907346</v>
      </c>
      <c r="DM92" s="98" t="n">
        <v>0.0441149012292311</v>
      </c>
      <c r="DN92" s="98" t="n">
        <v>0.0436487298761401</v>
      </c>
      <c r="DO92" s="98" t="n">
        <v>0.0431873677383593</v>
      </c>
      <c r="DP92" s="98" t="n">
        <v>0.042730767923386</v>
      </c>
      <c r="DQ92" s="98" t="n">
        <v>0.0422788839218168</v>
      </c>
      <c r="DR92" s="98" t="n">
        <v>0.0418316696069567</v>
      </c>
      <c r="DS92" s="98" t="n">
        <v>0.0413890792342754</v>
      </c>
      <c r="DT92" s="98" t="n">
        <v>0.0409510674407194</v>
      </c>
      <c r="DU92" s="98" t="n">
        <v>0.0405175892438916</v>
      </c>
      <c r="DV92" s="98" t="n">
        <v>0.0400886000411047</v>
      </c>
      <c r="DW92" s="98" t="n">
        <v>0.0396640556083203</v>
      </c>
      <c r="DX92" s="98" t="n">
        <v>0.0392439120989794</v>
      </c>
      <c r="DY92" s="98" t="n">
        <v>0.0388281260427316</v>
      </c>
      <c r="DZ92" s="98" t="n">
        <v>0.038416654344072</v>
      </c>
      <c r="EA92" s="98" t="n">
        <v>0.0380094542808908</v>
      </c>
      <c r="EB92" s="98" t="n">
        <v>0.0376064835029412</v>
      </c>
      <c r="EC92" s="98" t="n">
        <v>0.0372077000302334</v>
      </c>
      <c r="ED92" s="98" t="n">
        <v>0.0368130622513588</v>
      </c>
      <c r="EE92" s="98" t="n">
        <v>0.0364225289217489</v>
      </c>
      <c r="EF92" s="98" t="n">
        <v>0.0360360591618752</v>
      </c>
      <c r="EG92" s="98" t="n">
        <v>0.0356536124553937</v>
      </c>
      <c r="EH92" s="98" t="n">
        <v>0.0352751486472376</v>
      </c>
      <c r="EI92" s="98" t="n">
        <v>0.0349006279416635</v>
      </c>
      <c r="EJ92" s="98" t="n">
        <v>0.0345300109002542</v>
      </c>
      <c r="EK92" s="98" t="n">
        <v>0.0341632584398803</v>
      </c>
      <c r="EL92" s="98" t="n">
        <v>0.0338003318306266</v>
      </c>
      <c r="EM92" s="98" t="n">
        <v>0.0334411926936832</v>
      </c>
      <c r="EN92" s="98" t="n">
        <v>0.0330858029992069</v>
      </c>
      <c r="EO92" s="98" t="n">
        <v>0.0327341250641539</v>
      </c>
      <c r="EP92" s="98" t="n">
        <v>0.0323861215500864</v>
      </c>
      <c r="EQ92" s="98" t="n">
        <v>0.0320417554609569</v>
      </c>
      <c r="ER92" s="98" t="n">
        <v>0.0317009901408709</v>
      </c>
      <c r="ES92" s="98" t="n">
        <v>0.03136378927183</v>
      </c>
      <c r="ET92" s="98" t="n">
        <v>0.0310301168714594</v>
      </c>
      <c r="EU92" s="98" t="n">
        <v>0.0306999372907191</v>
      </c>
      <c r="EV92" s="98" t="n">
        <v>0.0303732152116021</v>
      </c>
      <c r="EW92" s="98" t="n">
        <v>0.0300499156448212</v>
      </c>
      <c r="EX92" s="98" t="n">
        <v>0.0297300039274853</v>
      </c>
      <c r="EY92" s="98" t="n">
        <v>0.0294134457207662</v>
      </c>
      <c r="EZ92" s="98" t="n">
        <v>0.0291002070075601</v>
      </c>
      <c r="FA92" s="98" t="n">
        <v>0.0287902540901405</v>
      </c>
      <c r="FB92" s="98" t="n">
        <v>0.0284835535878081</v>
      </c>
      <c r="FC92" s="98" t="n">
        <v>0.0281800724345357</v>
      </c>
      <c r="FD92" s="98" t="n">
        <v>0.027879777876612</v>
      </c>
      <c r="FE92" s="98" t="n">
        <v>0.0275826374702816</v>
      </c>
      <c r="FF92" s="98" t="n">
        <v>0.0272886190793864</v>
      </c>
      <c r="FG92" s="98" t="n">
        <v>0.0269976908730059</v>
      </c>
      <c r="FH92" s="98" t="n">
        <v>0.0267098213230987</v>
      </c>
      <c r="FI92" s="98" t="n">
        <v>0.026424979202147</v>
      </c>
      <c r="FJ92" s="98" t="n">
        <v>0.0261431335808017</v>
      </c>
      <c r="FK92" s="98" t="n">
        <v>0.0258642538255323</v>
      </c>
      <c r="FL92" s="98" t="n">
        <v>0.0255883095962808</v>
      </c>
      <c r="FM92" s="98" t="n">
        <v>0.0253152708441193</v>
      </c>
      <c r="FN92" s="98" t="n">
        <v>0.0250451078089133</v>
      </c>
      <c r="FO92" s="98" t="n">
        <v>0.024777791016991</v>
      </c>
      <c r="FP92" s="98" t="n">
        <v>0.0245132912788181</v>
      </c>
      <c r="FQ92" s="98" t="n">
        <v>0.0242515796866802</v>
      </c>
    </row>
    <row r="93" customFormat="false" ht="15" hidden="false" customHeight="true" outlineLevel="0" collapsed="false">
      <c r="A93" s="97" t="n">
        <v>91</v>
      </c>
      <c r="B93" s="98" t="n">
        <v>0.171788125366342</v>
      </c>
      <c r="C93" s="98" t="n">
        <v>0.171153743034813</v>
      </c>
      <c r="D93" s="98" t="n">
        <v>0.162075573444864</v>
      </c>
      <c r="E93" s="98" t="n">
        <v>0.157030198934229</v>
      </c>
      <c r="F93" s="98" t="n">
        <v>0.153896333274637</v>
      </c>
      <c r="G93" s="98" t="n">
        <v>0.151688877253223</v>
      </c>
      <c r="H93" s="98" t="n">
        <v>0.14993569280139</v>
      </c>
      <c r="I93" s="98" t="n">
        <v>0.148406889551565</v>
      </c>
      <c r="J93" s="98" t="n">
        <v>0.146989756918987</v>
      </c>
      <c r="K93" s="98" t="n">
        <v>0.145628964234526</v>
      </c>
      <c r="L93" s="98" t="n">
        <v>0.144297444169723</v>
      </c>
      <c r="M93" s="98" t="n">
        <v>0.142982083638255</v>
      </c>
      <c r="N93" s="98" t="n">
        <v>0.141676659266383</v>
      </c>
      <c r="O93" s="98" t="n">
        <v>0.140378342091522</v>
      </c>
      <c r="P93" s="98" t="n">
        <v>0.139085966857939</v>
      </c>
      <c r="Q93" s="98" t="n">
        <v>0.137799175179228</v>
      </c>
      <c r="R93" s="98" t="n">
        <v>0.136517991780189</v>
      </c>
      <c r="S93" s="98" t="n">
        <v>0.135242615416241</v>
      </c>
      <c r="T93" s="98" t="n">
        <v>0.133973316194058</v>
      </c>
      <c r="U93" s="98" t="n">
        <v>0.132710385601571</v>
      </c>
      <c r="V93" s="98" t="n">
        <v>0.131454112621863</v>
      </c>
      <c r="W93" s="98" t="n">
        <v>0.130204772728927</v>
      </c>
      <c r="X93" s="98" t="n">
        <v>0.128962623220771</v>
      </c>
      <c r="Y93" s="98" t="n">
        <v>0.127727901647153</v>
      </c>
      <c r="Z93" s="98" t="n">
        <v>0.126500825726585</v>
      </c>
      <c r="AA93" s="98" t="n">
        <v>0.125281593959113</v>
      </c>
      <c r="AB93" s="98" t="n">
        <v>0.12407038654391</v>
      </c>
      <c r="AC93" s="98" t="n">
        <v>0.122867366410095</v>
      </c>
      <c r="AD93" s="98" t="n">
        <v>0.121672680268051</v>
      </c>
      <c r="AE93" s="98" t="n">
        <v>0.120486459637324</v>
      </c>
      <c r="AF93" s="98" t="n">
        <v>0.11930882183132</v>
      </c>
      <c r="AG93" s="98" t="n">
        <v>0.118139870890879</v>
      </c>
      <c r="AH93" s="98" t="n">
        <v>0.116979698464557</v>
      </c>
      <c r="AI93" s="98" t="n">
        <v>0.115828384636231</v>
      </c>
      <c r="AJ93" s="98" t="n">
        <v>0.114685998701922</v>
      </c>
      <c r="AK93" s="98" t="n">
        <v>0.113552599898258</v>
      </c>
      <c r="AL93" s="98" t="n">
        <v>0.112428238085204</v>
      </c>
      <c r="AM93" s="98" t="n">
        <v>0.111312954385693</v>
      </c>
      <c r="AN93" s="98" t="n">
        <v>0.110206781784712</v>
      </c>
      <c r="AO93" s="98" t="n">
        <v>0.109109745690304</v>
      </c>
      <c r="AP93" s="98" t="n">
        <v>0.108021864458811</v>
      </c>
      <c r="AQ93" s="98" t="n">
        <v>0.106943149886572</v>
      </c>
      <c r="AR93" s="98" t="n">
        <v>0.105873607670143</v>
      </c>
      <c r="AS93" s="98" t="n">
        <v>0.104813237837004</v>
      </c>
      <c r="AT93" s="98" t="n">
        <v>0.103762035148611</v>
      </c>
      <c r="AU93" s="98" t="n">
        <v>0.102719989477497</v>
      </c>
      <c r="AV93" s="98" t="n">
        <v>0.101687086160079</v>
      </c>
      <c r="AW93" s="98" t="n">
        <v>0.100663306326695</v>
      </c>
      <c r="AX93" s="98" t="n">
        <v>0.0996486272102972</v>
      </c>
      <c r="AY93" s="98" t="n">
        <v>0.0986430224351685</v>
      </c>
      <c r="AZ93" s="98" t="n">
        <v>0.0976464622869212</v>
      </c>
      <c r="BA93" s="98" t="n">
        <v>0.0966589139649663</v>
      </c>
      <c r="BB93" s="98" t="n">
        <v>0.0956803418185733</v>
      </c>
      <c r="BC93" s="98" t="n">
        <v>0.0947107075675643</v>
      </c>
      <c r="BD93" s="98" t="n">
        <v>0.0937499705086232</v>
      </c>
      <c r="BE93" s="98" t="n">
        <v>0.0927980877081421</v>
      </c>
      <c r="BF93" s="98" t="n">
        <v>0.0918550141824645</v>
      </c>
      <c r="BG93" s="98" t="n">
        <v>0.0909207030663352</v>
      </c>
      <c r="BH93" s="98" t="n">
        <v>0.0899951057703124</v>
      </c>
      <c r="BI93" s="98" t="n">
        <v>0.089078172127853</v>
      </c>
      <c r="BJ93" s="98" t="n">
        <v>0.088169850532732</v>
      </c>
      <c r="BK93" s="98" t="n">
        <v>0.0872700880674225</v>
      </c>
      <c r="BL93" s="98" t="n">
        <v>0.0863788306230161</v>
      </c>
      <c r="BM93" s="98" t="n">
        <v>0.0854960230112272</v>
      </c>
      <c r="BN93" s="98" t="n">
        <v>0.0846216090689974</v>
      </c>
      <c r="BO93" s="98" t="n">
        <v>0.0837555317561726</v>
      </c>
      <c r="BP93" s="98" t="n">
        <v>0.0828977332467018</v>
      </c>
      <c r="BQ93" s="98" t="n">
        <v>0.0820481550137777</v>
      </c>
      <c r="BR93" s="98" t="n">
        <v>0.0812067379093086</v>
      </c>
      <c r="BS93" s="98" t="n">
        <v>0.080373422238089</v>
      </c>
      <c r="BT93" s="98" t="n">
        <v>0.0795481478270127</v>
      </c>
      <c r="BU93" s="98" t="n">
        <v>0.0787308540896479</v>
      </c>
      <c r="BV93" s="98" t="n">
        <v>0.0779214800864747</v>
      </c>
      <c r="BW93" s="98" t="n">
        <v>0.0771199645810662</v>
      </c>
      <c r="BX93" s="98" t="n">
        <v>0.076326246092476</v>
      </c>
      <c r="BY93" s="98" t="n">
        <v>0.0755402629440761</v>
      </c>
      <c r="BZ93" s="98" t="n">
        <v>0.0747619533090778</v>
      </c>
      <c r="CA93" s="98" t="n">
        <v>0.0739912552529466</v>
      </c>
      <c r="CB93" s="98" t="n">
        <v>0.0732281067729159</v>
      </c>
      <c r="CC93" s="98" t="n">
        <v>0.0724724458347847</v>
      </c>
      <c r="CD93" s="98" t="n">
        <v>0.0717242104071757</v>
      </c>
      <c r="CE93" s="98" t="n">
        <v>0.0709833384934187</v>
      </c>
      <c r="CF93" s="98" t="n">
        <v>0.0702497681612118</v>
      </c>
      <c r="CG93" s="98" t="n">
        <v>0.069523437570206</v>
      </c>
      <c r="CH93" s="98" t="n">
        <v>0.0688042849976442</v>
      </c>
      <c r="CI93" s="98" t="n">
        <v>0.068092248862184</v>
      </c>
      <c r="CJ93" s="98" t="n">
        <v>0.0673872677460186</v>
      </c>
      <c r="CK93" s="98" t="n">
        <v>0.0666892804154072</v>
      </c>
      <c r="CL93" s="98" t="n">
        <v>0.0659982258397184</v>
      </c>
      <c r="CM93" s="98" t="n">
        <v>0.0653140432090793</v>
      </c>
      <c r="CN93" s="98" t="n">
        <v>0.0646366719507239</v>
      </c>
      <c r="CO93" s="98" t="n">
        <v>0.0639660517441221</v>
      </c>
      <c r="CP93" s="98" t="n">
        <v>0.0633021225349689</v>
      </c>
      <c r="CQ93" s="98" t="n">
        <v>0.0626448245481075</v>
      </c>
      <c r="CR93" s="98" t="n">
        <v>0.0619940982994529</v>
      </c>
      <c r="CS93" s="98" t="n">
        <v>0.0613498846069833</v>
      </c>
      <c r="CT93" s="98" t="n">
        <v>0.0607121246008568</v>
      </c>
      <c r="CU93" s="98" t="n">
        <v>0.0600807597327095</v>
      </c>
      <c r="CV93" s="98" t="n">
        <v>0.0594557317841907</v>
      </c>
      <c r="CW93" s="98" t="n">
        <v>0.0588369828747791</v>
      </c>
      <c r="CX93" s="98" t="n">
        <v>0.0582244554689304</v>
      </c>
      <c r="CY93" s="98" t="n">
        <v>0.0576180923825975</v>
      </c>
      <c r="CZ93" s="98" t="n">
        <v>0.0570178367891628</v>
      </c>
      <c r="DA93" s="98" t="n">
        <v>0.0564236322248212</v>
      </c>
      <c r="DB93" s="98" t="n">
        <v>0.0558354225934487</v>
      </c>
      <c r="DC93" s="98" t="n">
        <v>0.0552531521709896</v>
      </c>
      <c r="DD93" s="98" t="n">
        <v>0.0546767656093926</v>
      </c>
      <c r="DE93" s="98" t="n">
        <v>0.0541062079401249</v>
      </c>
      <c r="DF93" s="98" t="n">
        <v>0.0535414245772913</v>
      </c>
      <c r="DG93" s="98" t="n">
        <v>0.0529823613203835</v>
      </c>
      <c r="DH93" s="98" t="n">
        <v>0.0524289643566833</v>
      </c>
      <c r="DI93" s="98" t="n">
        <v>0.0518811802633414</v>
      </c>
      <c r="DJ93" s="98" t="n">
        <v>0.0513389560091531</v>
      </c>
      <c r="DK93" s="98" t="n">
        <v>0.050802238956049</v>
      </c>
      <c r="DL93" s="98" t="n">
        <v>0.0502709768603213</v>
      </c>
      <c r="DM93" s="98" t="n">
        <v>0.0497451178735997</v>
      </c>
      <c r="DN93" s="98" t="n">
        <v>0.0492246105435952</v>
      </c>
      <c r="DO93" s="98" t="n">
        <v>0.0487094038146247</v>
      </c>
      <c r="DP93" s="98" t="n">
        <v>0.0481994470279333</v>
      </c>
      <c r="DQ93" s="98" t="n">
        <v>0.0476946899218228</v>
      </c>
      <c r="DR93" s="98" t="n">
        <v>0.0471950826316039</v>
      </c>
      <c r="DS93" s="98" t="n">
        <v>0.0467005756893796</v>
      </c>
      <c r="DT93" s="98" t="n">
        <v>0.0462111200236722</v>
      </c>
      <c r="DU93" s="98" t="n">
        <v>0.0457266669589043</v>
      </c>
      <c r="DV93" s="98" t="n">
        <v>0.0452471682147422</v>
      </c>
      <c r="DW93" s="98" t="n">
        <v>0.0447725759053114</v>
      </c>
      <c r="DX93" s="98" t="n">
        <v>0.0443028425382923</v>
      </c>
      <c r="DY93" s="98" t="n">
        <v>0.0438379210139044</v>
      </c>
      <c r="DZ93" s="98" t="n">
        <v>0.0433777646237843</v>
      </c>
      <c r="EA93" s="98" t="n">
        <v>0.0429223270497678</v>
      </c>
      <c r="EB93" s="98" t="n">
        <v>0.0424715623625798</v>
      </c>
      <c r="EC93" s="98" t="n">
        <v>0.0420254250204381</v>
      </c>
      <c r="ED93" s="98" t="n">
        <v>0.0415838698675798</v>
      </c>
      <c r="EE93" s="98" t="n">
        <v>0.0411468521327115</v>
      </c>
      <c r="EF93" s="98" t="n">
        <v>0.040714327427391</v>
      </c>
      <c r="EG93" s="98" t="n">
        <v>0.0402862517443452</v>
      </c>
      <c r="EH93" s="98" t="n">
        <v>0.0398625814557269</v>
      </c>
      <c r="EI93" s="98" t="n">
        <v>0.0394432733113165</v>
      </c>
      <c r="EJ93" s="98" t="n">
        <v>0.0390282844366721</v>
      </c>
      <c r="EK93" s="98" t="n">
        <v>0.03861757233123</v>
      </c>
      <c r="EL93" s="98" t="n">
        <v>0.0382110948663625</v>
      </c>
      <c r="EM93" s="98" t="n">
        <v>0.0378088102833927</v>
      </c>
      <c r="EN93" s="98" t="n">
        <v>0.0374106771915712</v>
      </c>
      <c r="EO93" s="98" t="n">
        <v>0.0370166545660182</v>
      </c>
      <c r="EP93" s="98" t="n">
        <v>0.036626701745632</v>
      </c>
      <c r="EQ93" s="98" t="n">
        <v>0.0362407784309673</v>
      </c>
      <c r="ER93" s="98" t="n">
        <v>0.0358588446820869</v>
      </c>
      <c r="ES93" s="98" t="n">
        <v>0.0354808609163863</v>
      </c>
      <c r="ET93" s="98" t="n">
        <v>0.0351067879063964</v>
      </c>
      <c r="EU93" s="98" t="n">
        <v>0.0347365867775645</v>
      </c>
      <c r="EV93" s="98" t="n">
        <v>0.0343702190060159</v>
      </c>
      <c r="EW93" s="98" t="n">
        <v>0.0340076464162974</v>
      </c>
      <c r="EX93" s="98" t="n">
        <v>0.0336488311791067</v>
      </c>
      <c r="EY93" s="98" t="n">
        <v>0.0332937358090056</v>
      </c>
      <c r="EZ93" s="98" t="n">
        <v>0.0329423231621219</v>
      </c>
      <c r="FA93" s="98" t="n">
        <v>0.0325945564338395</v>
      </c>
      <c r="FB93" s="98" t="n">
        <v>0.0322503991564785</v>
      </c>
      <c r="FC93" s="98" t="n">
        <v>0.0319098151969679</v>
      </c>
      <c r="FD93" s="98" t="n">
        <v>0.0315727687545088</v>
      </c>
      <c r="FE93" s="98" t="n">
        <v>0.031239224358233</v>
      </c>
      <c r="FF93" s="98" t="n">
        <v>0.0309091468648567</v>
      </c>
      <c r="FG93" s="98" t="n">
        <v>0.0305825014563284</v>
      </c>
      <c r="FH93" s="98" t="n">
        <v>0.0302592536374754</v>
      </c>
      <c r="FI93" s="98" t="n">
        <v>0.0299393692336474</v>
      </c>
      <c r="FJ93" s="98" t="n">
        <v>0.0296228143883581</v>
      </c>
      <c r="FK93" s="98" t="n">
        <v>0.0293095555609281</v>
      </c>
      <c r="FL93" s="98" t="n">
        <v>0.0289995595241254</v>
      </c>
      <c r="FM93" s="98" t="n">
        <v>0.0286927933618097</v>
      </c>
      <c r="FN93" s="98" t="n">
        <v>0.0283892244665768</v>
      </c>
      <c r="FO93" s="98" t="n">
        <v>0.0280888205374049</v>
      </c>
      <c r="FP93" s="98" t="n">
        <v>0.027791549577306</v>
      </c>
      <c r="FQ93" s="98" t="n">
        <v>0.0274973798909783</v>
      </c>
    </row>
    <row r="94" customFormat="false" ht="15" hidden="false" customHeight="true" outlineLevel="0" collapsed="false">
      <c r="A94" s="97" t="n">
        <v>92</v>
      </c>
      <c r="B94" s="98" t="n">
        <v>0.192706617433077</v>
      </c>
      <c r="C94" s="98" t="n">
        <v>0.192117119473205</v>
      </c>
      <c r="D94" s="98" t="n">
        <v>0.182160800330105</v>
      </c>
      <c r="E94" s="98" t="n">
        <v>0.176662416808234</v>
      </c>
      <c r="F94" s="98" t="n">
        <v>0.173280332591402</v>
      </c>
      <c r="G94" s="98" t="n">
        <v>0.170924261259326</v>
      </c>
      <c r="H94" s="98" t="n">
        <v>0.169070785092021</v>
      </c>
      <c r="I94" s="98" t="n">
        <v>0.167464748040379</v>
      </c>
      <c r="J94" s="98" t="n">
        <v>0.165980940708985</v>
      </c>
      <c r="K94" s="98" t="n">
        <v>0.164557854053512</v>
      </c>
      <c r="L94" s="98" t="n">
        <v>0.163165384460769</v>
      </c>
      <c r="M94" s="98" t="n">
        <v>0.161788947024083</v>
      </c>
      <c r="N94" s="98" t="n">
        <v>0.16042162532138</v>
      </c>
      <c r="O94" s="98" t="n">
        <v>0.159060284223394</v>
      </c>
      <c r="P94" s="98" t="n">
        <v>0.157703643618343</v>
      </c>
      <c r="Q94" s="98" t="n">
        <v>0.156351323990103</v>
      </c>
      <c r="R94" s="98" t="n">
        <v>0.155003374007601</v>
      </c>
      <c r="S94" s="98" t="n">
        <v>0.153660037230056</v>
      </c>
      <c r="T94" s="98" t="n">
        <v>0.152321637417364</v>
      </c>
      <c r="U94" s="98" t="n">
        <v>0.15098852264201</v>
      </c>
      <c r="V94" s="98" t="n">
        <v>0.149661038523945</v>
      </c>
      <c r="W94" s="98" t="n">
        <v>0.148339515861397</v>
      </c>
      <c r="X94" s="98" t="n">
        <v>0.14702426535153</v>
      </c>
      <c r="Y94" s="98" t="n">
        <v>0.145715575777993</v>
      </c>
      <c r="Z94" s="98" t="n">
        <v>0.144413713870277</v>
      </c>
      <c r="AA94" s="98" t="n">
        <v>0.1431189249468</v>
      </c>
      <c r="AB94" s="98" t="n">
        <v>0.14183143390364</v>
      </c>
      <c r="AC94" s="98" t="n">
        <v>0.14055144633399</v>
      </c>
      <c r="AD94" s="98" t="n">
        <v>0.13927914967406</v>
      </c>
      <c r="AE94" s="98" t="n">
        <v>0.138014714325878</v>
      </c>
      <c r="AF94" s="98" t="n">
        <v>0.136758294734546</v>
      </c>
      <c r="AG94" s="98" t="n">
        <v>0.135510030410788</v>
      </c>
      <c r="AH94" s="98" t="n">
        <v>0.134270046896154</v>
      </c>
      <c r="AI94" s="98" t="n">
        <v>0.133038456671354</v>
      </c>
      <c r="AJ94" s="98" t="n">
        <v>0.131815360009646</v>
      </c>
      <c r="AK94" s="98" t="n">
        <v>0.130600845777857</v>
      </c>
      <c r="AL94" s="98" t="n">
        <v>0.129394992187795</v>
      </c>
      <c r="AM94" s="98" t="n">
        <v>0.128197867500875</v>
      </c>
      <c r="AN94" s="98" t="n">
        <v>0.127009530688703</v>
      </c>
      <c r="AO94" s="98" t="n">
        <v>0.125830032052227</v>
      </c>
      <c r="AP94" s="98" t="n">
        <v>0.124659413801986</v>
      </c>
      <c r="AQ94" s="98" t="n">
        <v>0.123497710601799</v>
      </c>
      <c r="AR94" s="98" t="n">
        <v>0.122344950078151</v>
      </c>
      <c r="AS94" s="98" t="n">
        <v>0.12120115329738</v>
      </c>
      <c r="AT94" s="98" t="n">
        <v>0.120066335212642</v>
      </c>
      <c r="AU94" s="98" t="n">
        <v>0.118940505082549</v>
      </c>
      <c r="AV94" s="98" t="n">
        <v>0.117823666863209</v>
      </c>
      <c r="AW94" s="98" t="n">
        <v>0.116715819575355</v>
      </c>
      <c r="AX94" s="98" t="n">
        <v>0.115616957648089</v>
      </c>
      <c r="AY94" s="98" t="n">
        <v>0.114527071240726</v>
      </c>
      <c r="AZ94" s="98" t="n">
        <v>0.1134461465441</v>
      </c>
      <c r="BA94" s="98" t="n">
        <v>0.112374166062623</v>
      </c>
      <c r="BB94" s="98" t="n">
        <v>0.111311108878308</v>
      </c>
      <c r="BC94" s="98" t="n">
        <v>0.110256950897899</v>
      </c>
      <c r="BD94" s="98" t="n">
        <v>0.109211665084165</v>
      </c>
      <c r="BE94" s="98" t="n">
        <v>0.108175221672363</v>
      </c>
      <c r="BF94" s="98" t="n">
        <v>0.107147588372814</v>
      </c>
      <c r="BG94" s="98" t="n">
        <v>0.106128730560462</v>
      </c>
      <c r="BH94" s="98" t="n">
        <v>0.105118611452255</v>
      </c>
      <c r="BI94" s="98" t="n">
        <v>0.104117192273104</v>
      </c>
      <c r="BJ94" s="98" t="n">
        <v>0.103124432411172</v>
      </c>
      <c r="BK94" s="98" t="n">
        <v>0.102140289563141</v>
      </c>
      <c r="BL94" s="98" t="n">
        <v>0.101164719870123</v>
      </c>
      <c r="BM94" s="98" t="n">
        <v>0.100197678044795</v>
      </c>
      <c r="BN94" s="98" t="n">
        <v>0.0992391174903249</v>
      </c>
      <c r="BO94" s="98" t="n">
        <v>0.09828899041161</v>
      </c>
      <c r="BP94" s="98" t="n">
        <v>0.097347247919317</v>
      </c>
      <c r="BQ94" s="98" t="n">
        <v>0.09641384012719</v>
      </c>
      <c r="BR94" s="98" t="n">
        <v>0.0954887162430497</v>
      </c>
      <c r="BS94" s="98" t="n">
        <v>0.0945718246538913</v>
      </c>
      <c r="BT94" s="98" t="n">
        <v>0.0936631130054577</v>
      </c>
      <c r="BU94" s="98" t="n">
        <v>0.092762528276641</v>
      </c>
      <c r="BV94" s="98" t="n">
        <v>0.0918700168490432</v>
      </c>
      <c r="BW94" s="98" t="n">
        <v>0.0909855245720058</v>
      </c>
      <c r="BX94" s="98" t="n">
        <v>0.0901089968234001</v>
      </c>
      <c r="BY94" s="98" t="n">
        <v>0.0892403785664455</v>
      </c>
      <c r="BZ94" s="98" t="n">
        <v>0.0883796144028147</v>
      </c>
      <c r="CA94" s="98" t="n">
        <v>0.0875266486222589</v>
      </c>
      <c r="CB94" s="98" t="n">
        <v>0.0866814252489788</v>
      </c>
      <c r="CC94" s="98" t="n">
        <v>0.0858438880849485</v>
      </c>
      <c r="CD94" s="98" t="n">
        <v>0.0850139807503852</v>
      </c>
      <c r="CE94" s="98" t="n">
        <v>0.0841916467215511</v>
      </c>
      <c r="CF94" s="98" t="n">
        <v>0.0833768293660533</v>
      </c>
      <c r="CG94" s="98" t="n">
        <v>0.0825694719758047</v>
      </c>
      <c r="CH94" s="98" t="n">
        <v>0.0817695177977943</v>
      </c>
      <c r="CI94" s="98" t="n">
        <v>0.0809769100628058</v>
      </c>
      <c r="CJ94" s="98" t="n">
        <v>0.0801915920122156</v>
      </c>
      <c r="CK94" s="98" t="n">
        <v>0.0794135069229928</v>
      </c>
      <c r="CL94" s="98" t="n">
        <v>0.0786425981310163</v>
      </c>
      <c r="CM94" s="98" t="n">
        <v>0.0778788090528138</v>
      </c>
      <c r="CN94" s="98" t="n">
        <v>0.0771220832058253</v>
      </c>
      <c r="CO94" s="98" t="n">
        <v>0.0763723642272829</v>
      </c>
      <c r="CP94" s="98" t="n">
        <v>0.0756295958917965</v>
      </c>
      <c r="CQ94" s="98" t="n">
        <v>0.0748937221277256</v>
      </c>
      <c r="CR94" s="98" t="n">
        <v>0.0741646870324144</v>
      </c>
      <c r="CS94" s="98" t="n">
        <v>0.0734424348863634</v>
      </c>
      <c r="CT94" s="98" t="n">
        <v>0.0727269101664025</v>
      </c>
      <c r="CU94" s="98" t="n">
        <v>0.0720180575579305</v>
      </c>
      <c r="CV94" s="98" t="n">
        <v>0.0713158219662782</v>
      </c>
      <c r="CW94" s="98" t="n">
        <v>0.0706201485272514</v>
      </c>
      <c r="CX94" s="98" t="n">
        <v>0.0699309826169046</v>
      </c>
      <c r="CY94" s="98" t="n">
        <v>0.0692482698605937</v>
      </c>
      <c r="CZ94" s="98" t="n">
        <v>0.0685719561413536</v>
      </c>
      <c r="DA94" s="98" t="n">
        <v>0.0679019876076408</v>
      </c>
      <c r="DB94" s="98" t="n">
        <v>0.0672383106804844</v>
      </c>
      <c r="DC94" s="98" t="n">
        <v>0.0665808720600779</v>
      </c>
      <c r="DD94" s="98" t="n">
        <v>0.06592961873185</v>
      </c>
      <c r="DE94" s="98" t="n">
        <v>0.0652844979720452</v>
      </c>
      <c r="DF94" s="98" t="n">
        <v>0.0646454573528447</v>
      </c>
      <c r="DG94" s="98" t="n">
        <v>0.0640124447470567</v>
      </c>
      <c r="DH94" s="98" t="n">
        <v>0.0633854083324023</v>
      </c>
      <c r="DI94" s="98" t="n">
        <v>0.0627642965954209</v>
      </c>
      <c r="DJ94" s="98" t="n">
        <v>0.0621490583350212</v>
      </c>
      <c r="DK94" s="98" t="n">
        <v>0.0615396426656965</v>
      </c>
      <c r="DL94" s="98" t="n">
        <v>0.0609359990204269</v>
      </c>
      <c r="DM94" s="98" t="n">
        <v>0.0603380771532877</v>
      </c>
      <c r="DN94" s="98" t="n">
        <v>0.0597458271417791</v>
      </c>
      <c r="DO94" s="98" t="n">
        <v>0.0591591993888992</v>
      </c>
      <c r="DP94" s="98" t="n">
        <v>0.058578144624971</v>
      </c>
      <c r="DQ94" s="98" t="n">
        <v>0.0580026139092409</v>
      </c>
      <c r="DR94" s="98" t="n">
        <v>0.0574325586312624</v>
      </c>
      <c r="DS94" s="98" t="n">
        <v>0.0568679305120781</v>
      </c>
      <c r="DT94" s="98" t="n">
        <v>0.0563086816052107</v>
      </c>
      <c r="DU94" s="98" t="n">
        <v>0.0557547642974767</v>
      </c>
      <c r="DV94" s="98" t="n">
        <v>0.0552061313096317</v>
      </c>
      <c r="DW94" s="98" t="n">
        <v>0.0546627356968591</v>
      </c>
      <c r="DX94" s="98" t="n">
        <v>0.0541245308491092</v>
      </c>
      <c r="DY94" s="98" t="n">
        <v>0.0535914704913013</v>
      </c>
      <c r="DZ94" s="98" t="n">
        <v>0.0530635086833926</v>
      </c>
      <c r="EA94" s="98" t="n">
        <v>0.0525405998203264</v>
      </c>
      <c r="EB94" s="98" t="n">
        <v>0.0520226986318628</v>
      </c>
      <c r="EC94" s="98" t="n">
        <v>0.0515097601823019</v>
      </c>
      <c r="ED94" s="98" t="n">
        <v>0.0510017398701044</v>
      </c>
      <c r="EE94" s="98" t="n">
        <v>0.0504985934274163</v>
      </c>
      <c r="EF94" s="98" t="n">
        <v>0.0500002769195028</v>
      </c>
      <c r="EG94" s="98" t="n">
        <v>0.0495067467440985</v>
      </c>
      <c r="EH94" s="98" t="n">
        <v>0.0490179596306759</v>
      </c>
      <c r="EI94" s="98" t="n">
        <v>0.0485338726396408</v>
      </c>
      <c r="EJ94" s="98" t="n">
        <v>0.0480544431614561</v>
      </c>
      <c r="EK94" s="98" t="n">
        <v>0.047579628915699</v>
      </c>
      <c r="EL94" s="98" t="n">
        <v>0.0471093879500573</v>
      </c>
      <c r="EM94" s="98" t="n">
        <v>0.0466436786392653</v>
      </c>
      <c r="EN94" s="98" t="n">
        <v>0.0461824596839872</v>
      </c>
      <c r="EO94" s="98" t="n">
        <v>0.0457256901096454</v>
      </c>
      <c r="EP94" s="98" t="n">
        <v>0.0452733292652046</v>
      </c>
      <c r="EQ94" s="98" t="n">
        <v>0.0448253368219058</v>
      </c>
      <c r="ER94" s="98" t="n">
        <v>0.044381672771962</v>
      </c>
      <c r="ES94" s="98" t="n">
        <v>0.0439422974272103</v>
      </c>
      <c r="ET94" s="98" t="n">
        <v>0.0435071714177286</v>
      </c>
      <c r="EU94" s="98" t="n">
        <v>0.0430762556904165</v>
      </c>
      <c r="EV94" s="98" t="n">
        <v>0.0426495115075426</v>
      </c>
      <c r="EW94" s="98" t="n">
        <v>0.0422269004452621</v>
      </c>
      <c r="EX94" s="98" t="n">
        <v>0.0418083843921049</v>
      </c>
      <c r="EY94" s="98" t="n">
        <v>0.0413939255474367</v>
      </c>
      <c r="EZ94" s="98" t="n">
        <v>0.0409834864198954</v>
      </c>
      <c r="FA94" s="98" t="n">
        <v>0.0405770298258028</v>
      </c>
      <c r="FB94" s="98" t="n">
        <v>0.040174518887557</v>
      </c>
      <c r="FC94" s="98" t="n">
        <v>0.0397759170320009</v>
      </c>
      <c r="FD94" s="98" t="n">
        <v>0.039381187988775</v>
      </c>
      <c r="FE94" s="98" t="n">
        <v>0.0389902957886509</v>
      </c>
      <c r="FF94" s="98" t="n">
        <v>0.0386032047618489</v>
      </c>
      <c r="FG94" s="98" t="n">
        <v>0.0382198795363403</v>
      </c>
      <c r="FH94" s="98" t="n">
        <v>0.0378402850361373</v>
      </c>
      <c r="FI94" s="98" t="n">
        <v>0.0374643864795677</v>
      </c>
      <c r="FJ94" s="98" t="n">
        <v>0.0370921493775401</v>
      </c>
      <c r="FK94" s="98" t="n">
        <v>0.036723539531797</v>
      </c>
      <c r="FL94" s="98" t="n">
        <v>0.036358523033159</v>
      </c>
      <c r="FM94" s="98" t="n">
        <v>0.0359970662597599</v>
      </c>
      <c r="FN94" s="98" t="n">
        <v>0.0356391358752731</v>
      </c>
      <c r="FO94" s="98" t="n">
        <v>0.0352846988271326</v>
      </c>
      <c r="FP94" s="98" t="n">
        <v>0.034933722344745</v>
      </c>
      <c r="FQ94" s="98" t="n">
        <v>0.034586173937699</v>
      </c>
    </row>
    <row r="95" customFormat="false" ht="15" hidden="false" customHeight="true" outlineLevel="0" collapsed="false">
      <c r="A95" s="97" t="n">
        <v>93</v>
      </c>
      <c r="B95" s="98" t="n">
        <v>0.215092493120683</v>
      </c>
      <c r="C95" s="98" t="n">
        <v>0.214559260786852</v>
      </c>
      <c r="D95" s="98" t="n">
        <v>0.203702281646184</v>
      </c>
      <c r="E95" s="98" t="n">
        <v>0.197742208411949</v>
      </c>
      <c r="F95" s="98" t="n">
        <v>0.194110838473295</v>
      </c>
      <c r="G95" s="98" t="n">
        <v>0.191609050730623</v>
      </c>
      <c r="H95" s="98" t="n">
        <v>0.189660187789419</v>
      </c>
      <c r="I95" s="98" t="n">
        <v>0.187982806109219</v>
      </c>
      <c r="J95" s="98" t="n">
        <v>0.18643867083509</v>
      </c>
      <c r="K95" s="98" t="n">
        <v>0.184959823969529</v>
      </c>
      <c r="L95" s="98" t="n">
        <v>0.183512986334144</v>
      </c>
      <c r="M95" s="98" t="n">
        <v>0.182082029017868</v>
      </c>
      <c r="N95" s="98" t="n">
        <v>0.180659304637821</v>
      </c>
      <c r="O95" s="98" t="n">
        <v>0.179241351522775</v>
      </c>
      <c r="P95" s="98" t="n">
        <v>0.177826763345484</v>
      </c>
      <c r="Q95" s="98" t="n">
        <v>0.176415132778043</v>
      </c>
      <c r="R95" s="98" t="n">
        <v>0.175006528218188</v>
      </c>
      <c r="S95" s="98" t="n">
        <v>0.173601235151724</v>
      </c>
      <c r="T95" s="98" t="n">
        <v>0.172199628874075</v>
      </c>
      <c r="U95" s="98" t="n">
        <v>0.170802112385235</v>
      </c>
      <c r="V95" s="98" t="n">
        <v>0.169409086589079</v>
      </c>
      <c r="W95" s="98" t="n">
        <v>0.168020936475218</v>
      </c>
      <c r="X95" s="98" t="n">
        <v>0.166638025180281</v>
      </c>
      <c r="Y95" s="98" t="n">
        <v>0.165260691907433</v>
      </c>
      <c r="Z95" s="98" t="n">
        <v>0.163889251710162</v>
      </c>
      <c r="AA95" s="98" t="n">
        <v>0.162523996153005</v>
      </c>
      <c r="AB95" s="98" t="n">
        <v>0.161165194361661</v>
      </c>
      <c r="AC95" s="98" t="n">
        <v>0.159813094222999</v>
      </c>
      <c r="AD95" s="98" t="n">
        <v>0.158467923618502</v>
      </c>
      <c r="AE95" s="98" t="n">
        <v>0.157129891635676</v>
      </c>
      <c r="AF95" s="98" t="n">
        <v>0.155799189732086</v>
      </c>
      <c r="AG95" s="98" t="n">
        <v>0.154475992841576</v>
      </c>
      <c r="AH95" s="98" t="n">
        <v>0.153160460419453</v>
      </c>
      <c r="AI95" s="98" t="n">
        <v>0.151852737426963</v>
      </c>
      <c r="AJ95" s="98" t="n">
        <v>0.150552955256986</v>
      </c>
      <c r="AK95" s="98" t="n">
        <v>0.149261232603623</v>
      </c>
      <c r="AL95" s="98" t="n">
        <v>0.147977676278591</v>
      </c>
      <c r="AM95" s="98" t="n">
        <v>0.146702381977393</v>
      </c>
      <c r="AN95" s="98" t="n">
        <v>0.145435434998174</v>
      </c>
      <c r="AO95" s="98" t="n">
        <v>0.144176910916037</v>
      </c>
      <c r="AP95" s="98" t="n">
        <v>0.142926876215495</v>
      </c>
      <c r="AQ95" s="98" t="n">
        <v>0.14168538888357</v>
      </c>
      <c r="AR95" s="98" t="n">
        <v>0.140452498965916</v>
      </c>
      <c r="AS95" s="98" t="n">
        <v>0.139228249088232</v>
      </c>
      <c r="AT95" s="98" t="n">
        <v>0.13801267494506</v>
      </c>
      <c r="AU95" s="98" t="n">
        <v>0.13680580575799</v>
      </c>
      <c r="AV95" s="98" t="n">
        <v>0.135607664705131</v>
      </c>
      <c r="AW95" s="98" t="n">
        <v>0.134418269323629</v>
      </c>
      <c r="AX95" s="98" t="n">
        <v>0.133237631886892</v>
      </c>
      <c r="AY95" s="98" t="n">
        <v>0.132065759758089</v>
      </c>
      <c r="AZ95" s="98" t="n">
        <v>0.130902655721398</v>
      </c>
      <c r="BA95" s="98" t="n">
        <v>0.12974831829237</v>
      </c>
      <c r="BB95" s="98" t="n">
        <v>0.128602742008733</v>
      </c>
      <c r="BC95" s="98" t="n">
        <v>0.127465917702835</v>
      </c>
      <c r="BD95" s="98" t="n">
        <v>0.12633783275689</v>
      </c>
      <c r="BE95" s="98" t="n">
        <v>0.125218471342082</v>
      </c>
      <c r="BF95" s="98" t="n">
        <v>0.124107814642565</v>
      </c>
      <c r="BG95" s="98" t="n">
        <v>0.123005841065284</v>
      </c>
      <c r="BH95" s="98" t="n">
        <v>0.121912526436515</v>
      </c>
      <c r="BI95" s="98" t="n">
        <v>0.120827844185968</v>
      </c>
      <c r="BJ95" s="98" t="n">
        <v>0.119751765519219</v>
      </c>
      <c r="BK95" s="98" t="n">
        <v>0.118684259579222</v>
      </c>
      <c r="BL95" s="98" t="n">
        <v>0.117625293597579</v>
      </c>
      <c r="BM95" s="98" t="n">
        <v>0.116574833036224</v>
      </c>
      <c r="BN95" s="98" t="n">
        <v>0.115532841720112</v>
      </c>
      <c r="BO95" s="98" t="n">
        <v>0.1144992819615</v>
      </c>
      <c r="BP95" s="98" t="n">
        <v>0.113474114676335</v>
      </c>
      <c r="BQ95" s="98" t="n">
        <v>0.112457299493258</v>
      </c>
      <c r="BR95" s="98" t="n">
        <v>0.111448794855692</v>
      </c>
      <c r="BS95" s="98" t="n">
        <v>0.110448558117439</v>
      </c>
      <c r="BT95" s="98" t="n">
        <v>0.109456545632217</v>
      </c>
      <c r="BU95" s="98" t="n">
        <v>0.108472712837507</v>
      </c>
      <c r="BV95" s="98" t="n">
        <v>0.107497014333068</v>
      </c>
      <c r="BW95" s="98" t="n">
        <v>0.106529403954475</v>
      </c>
      <c r="BX95" s="98" t="n">
        <v>0.105569834841972</v>
      </c>
      <c r="BY95" s="98" t="n">
        <v>0.104618259504959</v>
      </c>
      <c r="BZ95" s="98" t="n">
        <v>0.103674629882372</v>
      </c>
      <c r="CA95" s="98" t="n">
        <v>0.10273889739923</v>
      </c>
      <c r="CB95" s="98" t="n">
        <v>0.101811013019578</v>
      </c>
      <c r="CC95" s="98" t="n">
        <v>0.100890927296068</v>
      </c>
      <c r="CD95" s="98" t="n">
        <v>0.0999785904163835</v>
      </c>
      <c r="CE95" s="98" t="n">
        <v>0.0990739522467005</v>
      </c>
      <c r="CF95" s="98" t="n">
        <v>0.0981769623723898</v>
      </c>
      <c r="CG95" s="98" t="n">
        <v>0.0972875701361188</v>
      </c>
      <c r="CH95" s="98" t="n">
        <v>0.096405724673524</v>
      </c>
      <c r="CI95" s="98" t="n">
        <v>0.0955313749466076</v>
      </c>
      <c r="CJ95" s="98" t="n">
        <v>0.0946644697749997</v>
      </c>
      <c r="CK95" s="98" t="n">
        <v>0.0938049578652223</v>
      </c>
      <c r="CL95" s="98" t="n">
        <v>0.0929527878380789</v>
      </c>
      <c r="CM95" s="98" t="n">
        <v>0.0921079082542909</v>
      </c>
      <c r="CN95" s="98" t="n">
        <v>0.0912702676384863</v>
      </c>
      <c r="CO95" s="98" t="n">
        <v>0.0904398145016485</v>
      </c>
      <c r="CP95" s="98" t="n">
        <v>0.089616497362119</v>
      </c>
      <c r="CQ95" s="98" t="n">
        <v>0.0888002647652459</v>
      </c>
      <c r="CR95" s="98" t="n">
        <v>0.0879910653017622</v>
      </c>
      <c r="CS95" s="98" t="n">
        <v>0.0871888476249724</v>
      </c>
      <c r="CT95" s="98" t="n">
        <v>0.0863935604668247</v>
      </c>
      <c r="CU95" s="98" t="n">
        <v>0.0856051526529343</v>
      </c>
      <c r="CV95" s="98" t="n">
        <v>0.0848235731166254</v>
      </c>
      <c r="CW95" s="98" t="n">
        <v>0.0840487709120524</v>
      </c>
      <c r="CX95" s="98" t="n">
        <v>0.0832806952264568</v>
      </c>
      <c r="CY95" s="98" t="n">
        <v>0.0825192953916135</v>
      </c>
      <c r="CZ95" s="98" t="n">
        <v>0.081764520894517</v>
      </c>
      <c r="DA95" s="98" t="n">
        <v>0.0810163213873532</v>
      </c>
      <c r="DB95" s="98" t="n">
        <v>0.0802746466968013</v>
      </c>
      <c r="DC95" s="98" t="n">
        <v>0.0795394468327076</v>
      </c>
      <c r="DD95" s="98" t="n">
        <v>0.0788106719961683</v>
      </c>
      <c r="DE95" s="98" t="n">
        <v>0.0780882725870575</v>
      </c>
      <c r="DF95" s="98" t="n">
        <v>0.0773721992110358</v>
      </c>
      <c r="DG95" s="98" t="n">
        <v>0.0766624026860683</v>
      </c>
      <c r="DH95" s="98" t="n">
        <v>0.0759588340484849</v>
      </c>
      <c r="DI95" s="98" t="n">
        <v>0.0752614445586075</v>
      </c>
      <c r="DJ95" s="98" t="n">
        <v>0.0745701857059722</v>
      </c>
      <c r="DK95" s="98" t="n">
        <v>0.0738850092141696</v>
      </c>
      <c r="DL95" s="98" t="n">
        <v>0.0732058670453275</v>
      </c>
      <c r="DM95" s="98" t="n">
        <v>0.0725327114042553</v>
      </c>
      <c r="DN95" s="98" t="n">
        <v>0.0718654947422728</v>
      </c>
      <c r="DO95" s="98" t="n">
        <v>0.0712041697607387</v>
      </c>
      <c r="DP95" s="98" t="n">
        <v>0.0705486894143008</v>
      </c>
      <c r="DQ95" s="98" t="n">
        <v>0.0698990069138799</v>
      </c>
      <c r="DR95" s="98" t="n">
        <v>0.0692550757294065</v>
      </c>
      <c r="DS95" s="98" t="n">
        <v>0.0686168495923232</v>
      </c>
      <c r="DT95" s="98" t="n">
        <v>0.0679842824978657</v>
      </c>
      <c r="DU95" s="98" t="n">
        <v>0.0673573287071376</v>
      </c>
      <c r="DV95" s="98" t="n">
        <v>0.0667359427489884</v>
      </c>
      <c r="DW95" s="98" t="n">
        <v>0.0661200794217076</v>
      </c>
      <c r="DX95" s="98" t="n">
        <v>0.0655096937945453</v>
      </c>
      <c r="DY95" s="98" t="n">
        <v>0.064904741209068</v>
      </c>
      <c r="DZ95" s="98" t="n">
        <v>0.0643051772803612</v>
      </c>
      <c r="EA95" s="98" t="n">
        <v>0.0637109578980852</v>
      </c>
      <c r="EB95" s="98" t="n">
        <v>0.0631220392273937</v>
      </c>
      <c r="EC95" s="98" t="n">
        <v>0.0625383777097229</v>
      </c>
      <c r="ED95" s="98" t="n">
        <v>0.0619599300634579</v>
      </c>
      <c r="EE95" s="98" t="n">
        <v>0.0613866532844832</v>
      </c>
      <c r="EF95" s="98" t="n">
        <v>0.0608185046466244</v>
      </c>
      <c r="EG95" s="98" t="n">
        <v>0.0602554417019865</v>
      </c>
      <c r="EH95" s="98" t="n">
        <v>0.0596974222811948</v>
      </c>
      <c r="EI95" s="98" t="n">
        <v>0.0591444044935435</v>
      </c>
      <c r="EJ95" s="98" t="n">
        <v>0.0585963467270581</v>
      </c>
      <c r="EK95" s="98" t="n">
        <v>0.0580532076484733</v>
      </c>
      <c r="EL95" s="98" t="n">
        <v>0.0575149462031364</v>
      </c>
      <c r="EM95" s="98" t="n">
        <v>0.0569815216148335</v>
      </c>
      <c r="EN95" s="98" t="n">
        <v>0.0564528933855492</v>
      </c>
      <c r="EO95" s="98" t="n">
        <v>0.0559290212951581</v>
      </c>
      <c r="EP95" s="98" t="n">
        <v>0.055409865401055</v>
      </c>
      <c r="EQ95" s="98" t="n">
        <v>0.0548953860377265</v>
      </c>
      <c r="ER95" s="98" t="n">
        <v>0.0543855438162653</v>
      </c>
      <c r="ES95" s="98" t="n">
        <v>0.0538802996238333</v>
      </c>
      <c r="ET95" s="98" t="n">
        <v>0.0533796146230736</v>
      </c>
      <c r="EU95" s="98" t="n">
        <v>0.0528834502514748</v>
      </c>
      <c r="EV95" s="98" t="n">
        <v>0.0523917682206919</v>
      </c>
      <c r="EW95" s="98" t="n">
        <v>0.051904530515823</v>
      </c>
      <c r="EX95" s="98" t="n">
        <v>0.0514216993946467</v>
      </c>
      <c r="EY95" s="98" t="n">
        <v>0.0509432373868211</v>
      </c>
      <c r="EZ95" s="98" t="n">
        <v>0.0504691072930465</v>
      </c>
      <c r="FA95" s="98" t="n">
        <v>0.0499992721841949</v>
      </c>
      <c r="FB95" s="98" t="n">
        <v>0.049533695400405</v>
      </c>
      <c r="FC95" s="98" t="n">
        <v>0.0490723405501491</v>
      </c>
      <c r="FD95" s="98" t="n">
        <v>0.0486151715092688</v>
      </c>
      <c r="FE95" s="98" t="n">
        <v>0.0481621524199845</v>
      </c>
      <c r="FF95" s="98" t="n">
        <v>0.0477132476898784</v>
      </c>
      <c r="FG95" s="98" t="n">
        <v>0.0472684219908528</v>
      </c>
      <c r="FH95" s="98" t="n">
        <v>0.0468276402580654</v>
      </c>
      <c r="FI95" s="98" t="n">
        <v>0.0463908676888425</v>
      </c>
      <c r="FJ95" s="98" t="n">
        <v>0.0459580697415706</v>
      </c>
      <c r="FK95" s="98" t="n">
        <v>0.0455292121345698</v>
      </c>
      <c r="FL95" s="98" t="n">
        <v>0.0451042608449475</v>
      </c>
      <c r="FM95" s="98" t="n">
        <v>0.0446831821074342</v>
      </c>
      <c r="FN95" s="98" t="n">
        <v>0.0442659424132043</v>
      </c>
      <c r="FO95" s="98" t="n">
        <v>0.0438525085086795</v>
      </c>
      <c r="FP95" s="98" t="n">
        <v>0.0434428473943188</v>
      </c>
      <c r="FQ95" s="98" t="n">
        <v>0.0430369263233937</v>
      </c>
    </row>
    <row r="96" customFormat="false" ht="15" hidden="false" customHeight="true" outlineLevel="0" collapsed="false">
      <c r="A96" s="97" t="n">
        <v>94</v>
      </c>
      <c r="B96" s="98" t="n">
        <v>0.23879776694671</v>
      </c>
      <c r="C96" s="98" t="n">
        <v>0.238331602232992</v>
      </c>
      <c r="D96" s="98" t="n">
        <v>0.226564451521531</v>
      </c>
      <c r="E96" s="98" t="n">
        <v>0.220140606449759</v>
      </c>
      <c r="F96" s="98" t="n">
        <v>0.216262570600329</v>
      </c>
      <c r="G96" s="98" t="n">
        <v>0.213620290951222</v>
      </c>
      <c r="H96" s="98" t="n">
        <v>0.211582637309936</v>
      </c>
      <c r="I96" s="98" t="n">
        <v>0.209841207060391</v>
      </c>
      <c r="J96" s="98" t="n">
        <v>0.208244383804426</v>
      </c>
      <c r="K96" s="98" t="n">
        <v>0.206717572998338</v>
      </c>
      <c r="L96" s="98" t="n">
        <v>0.205224220456812</v>
      </c>
      <c r="M96" s="98" t="n">
        <v>0.203746599575677</v>
      </c>
      <c r="N96" s="98" t="n">
        <v>0.20227630203831</v>
      </c>
      <c r="O96" s="98" t="n">
        <v>0.200809521998084</v>
      </c>
      <c r="P96" s="98" t="n">
        <v>0.199344715762085</v>
      </c>
      <c r="Q96" s="98" t="n">
        <v>0.197881440510447</v>
      </c>
      <c r="R96" s="98" t="n">
        <v>0.196419778606877</v>
      </c>
      <c r="S96" s="98" t="n">
        <v>0.194960052815035</v>
      </c>
      <c r="T96" s="98" t="n">
        <v>0.193502686012417</v>
      </c>
      <c r="U96" s="98" t="n">
        <v>0.192048132646736</v>
      </c>
      <c r="V96" s="98" t="n">
        <v>0.190596845779379</v>
      </c>
      <c r="W96" s="98" t="n">
        <v>0.189149261750242</v>
      </c>
      <c r="X96" s="98" t="n">
        <v>0.187705793538598</v>
      </c>
      <c r="Y96" s="98" t="n">
        <v>0.186266828387739</v>
      </c>
      <c r="Z96" s="98" t="n">
        <v>0.184832727493901</v>
      </c>
      <c r="AA96" s="98" t="n">
        <v>0.183403826669525</v>
      </c>
      <c r="AB96" s="98" t="n">
        <v>0.18198043744209</v>
      </c>
      <c r="AC96" s="98" t="n">
        <v>0.180562848323525</v>
      </c>
      <c r="AD96" s="98" t="n">
        <v>0.179151326121129</v>
      </c>
      <c r="AE96" s="98" t="n">
        <v>0.177746117228292</v>
      </c>
      <c r="AF96" s="98" t="n">
        <v>0.176347448866705</v>
      </c>
      <c r="AG96" s="98" t="n">
        <v>0.174955530268181</v>
      </c>
      <c r="AH96" s="98" t="n">
        <v>0.173570553792297</v>
      </c>
      <c r="AI96" s="98" t="n">
        <v>0.172192695979935</v>
      </c>
      <c r="AJ96" s="98" t="n">
        <v>0.170822118544664</v>
      </c>
      <c r="AK96" s="98" t="n">
        <v>0.16945896930468</v>
      </c>
      <c r="AL96" s="98" t="n">
        <v>0.168103383058358</v>
      </c>
      <c r="AM96" s="98" t="n">
        <v>0.16675548240651</v>
      </c>
      <c r="AN96" s="98" t="n">
        <v>0.165415378524391</v>
      </c>
      <c r="AO96" s="98" t="n">
        <v>0.164083171886391</v>
      </c>
      <c r="AP96" s="98" t="n">
        <v>0.162758952946197</v>
      </c>
      <c r="AQ96" s="98" t="n">
        <v>0.161442802775091</v>
      </c>
      <c r="AR96" s="98" t="n">
        <v>0.160134793660879</v>
      </c>
      <c r="AS96" s="98" t="n">
        <v>0.15883498966983</v>
      </c>
      <c r="AT96" s="98" t="n">
        <v>0.157543447173863</v>
      </c>
      <c r="AU96" s="98" t="n">
        <v>0.156260215345078</v>
      </c>
      <c r="AV96" s="98" t="n">
        <v>0.154985336619625</v>
      </c>
      <c r="AW96" s="98" t="n">
        <v>0.153718847132787</v>
      </c>
      <c r="AX96" s="98" t="n">
        <v>0.152460777127019</v>
      </c>
      <c r="AY96" s="98" t="n">
        <v>0.15121115133462</v>
      </c>
      <c r="AZ96" s="98" t="n">
        <v>0.149969989336582</v>
      </c>
      <c r="BA96" s="98" t="n">
        <v>0.148737305899088</v>
      </c>
      <c r="BB96" s="98" t="n">
        <v>0.147513111289039</v>
      </c>
      <c r="BC96" s="98" t="n">
        <v>0.1462974115699</v>
      </c>
      <c r="BD96" s="98" t="n">
        <v>0.145090208879084</v>
      </c>
      <c r="BE96" s="98" t="n">
        <v>0.143891501688025</v>
      </c>
      <c r="BF96" s="98" t="n">
        <v>0.142701285046003</v>
      </c>
      <c r="BG96" s="98" t="n">
        <v>0.141519550808739</v>
      </c>
      <c r="BH96" s="98" t="n">
        <v>0.140346287852706</v>
      </c>
      <c r="BI96" s="98" t="n">
        <v>0.139181482276045</v>
      </c>
      <c r="BJ96" s="98" t="n">
        <v>0.138025117586919</v>
      </c>
      <c r="BK96" s="98" t="n">
        <v>0.136877174880093</v>
      </c>
      <c r="BL96" s="98" t="n">
        <v>0.135737633002474</v>
      </c>
      <c r="BM96" s="98" t="n">
        <v>0.134606468708304</v>
      </c>
      <c r="BN96" s="98" t="n">
        <v>0.133483656804644</v>
      </c>
      <c r="BO96" s="98" t="n">
        <v>0.132369170287773</v>
      </c>
      <c r="BP96" s="98" t="n">
        <v>0.131262980471058</v>
      </c>
      <c r="BQ96" s="98" t="n">
        <v>0.130165057104827</v>
      </c>
      <c r="BR96" s="98" t="n">
        <v>0.129075368488771</v>
      </c>
      <c r="BS96" s="98" t="n">
        <v>0.127993881577308</v>
      </c>
      <c r="BT96" s="98" t="n">
        <v>0.126920562078377</v>
      </c>
      <c r="BU96" s="98" t="n">
        <v>0.125855374546074</v>
      </c>
      <c r="BV96" s="98" t="n">
        <v>0.124798282467491</v>
      </c>
      <c r="BW96" s="98" t="n">
        <v>0.123749248344161</v>
      </c>
      <c r="BX96" s="98" t="n">
        <v>0.12270823376841</v>
      </c>
      <c r="BY96" s="98" t="n">
        <v>0.121675199494965</v>
      </c>
      <c r="BZ96" s="98" t="n">
        <v>0.120650105508096</v>
      </c>
      <c r="CA96" s="98" t="n">
        <v>0.119632911084587</v>
      </c>
      <c r="CB96" s="98" t="n">
        <v>0.118623574852785</v>
      </c>
      <c r="CC96" s="98" t="n">
        <v>0.117622054847984</v>
      </c>
      <c r="CD96" s="98" t="n">
        <v>0.116628308564368</v>
      </c>
      <c r="CE96" s="98" t="n">
        <v>0.115642293003729</v>
      </c>
      <c r="CF96" s="98" t="n">
        <v>0.114663964721164</v>
      </c>
      <c r="CG96" s="98" t="n">
        <v>0.113693279867944</v>
      </c>
      <c r="CH96" s="98" t="n">
        <v>0.112730194231719</v>
      </c>
      <c r="CI96" s="98" t="n">
        <v>0.111774663274241</v>
      </c>
      <c r="CJ96" s="98" t="n">
        <v>0.110826642166754</v>
      </c>
      <c r="CK96" s="98" t="n">
        <v>0.109886085823193</v>
      </c>
      <c r="CL96" s="98" t="n">
        <v>0.108952948931333</v>
      </c>
      <c r="CM96" s="98" t="n">
        <v>0.108027185982017</v>
      </c>
      <c r="CN96" s="98" t="n">
        <v>0.107108751296582</v>
      </c>
      <c r="CO96" s="98" t="n">
        <v>0.106197599052586</v>
      </c>
      <c r="CP96" s="98" t="n">
        <v>0.10529368330796</v>
      </c>
      <c r="CQ96" s="98" t="n">
        <v>0.104396958023662</v>
      </c>
      <c r="CR96" s="98" t="n">
        <v>0.103507377084948</v>
      </c>
      <c r="CS96" s="98" t="n">
        <v>0.102624894321322</v>
      </c>
      <c r="CT96" s="98" t="n">
        <v>0.101749463525264</v>
      </c>
      <c r="CU96" s="98" t="n">
        <v>0.100881038469807</v>
      </c>
      <c r="CV96" s="98" t="n">
        <v>0.100019572925028</v>
      </c>
      <c r="CW96" s="98" t="n">
        <v>0.0991650206735305</v>
      </c>
      <c r="CX96" s="98" t="n">
        <v>0.098317335524966</v>
      </c>
      <c r="CY96" s="98" t="n">
        <v>0.0974764713296705</v>
      </c>
      <c r="CZ96" s="98" t="n">
        <v>0.096642381991455</v>
      </c>
      <c r="DA96" s="98" t="n">
        <v>0.0958150214796101</v>
      </c>
      <c r="DB96" s="98" t="n">
        <v>0.0949943438401697</v>
      </c>
      <c r="DC96" s="98" t="n">
        <v>0.0941803032064793</v>
      </c>
      <c r="DD96" s="98" t="n">
        <v>0.0933728538091108</v>
      </c>
      <c r="DE96" s="98" t="n">
        <v>0.0925719499851631</v>
      </c>
      <c r="DF96" s="98" t="n">
        <v>0.0917775461869855</v>
      </c>
      <c r="DG96" s="98" t="n">
        <v>0.0909895969903601</v>
      </c>
      <c r="DH96" s="98" t="n">
        <v>0.0902080571021716</v>
      </c>
      <c r="DI96" s="98" t="n">
        <v>0.0894328813675999</v>
      </c>
      <c r="DJ96" s="98" t="n">
        <v>0.0886640247768602</v>
      </c>
      <c r="DK96" s="98" t="n">
        <v>0.0879014424715198</v>
      </c>
      <c r="DL96" s="98" t="n">
        <v>0.0871450897504139</v>
      </c>
      <c r="DM96" s="98" t="n">
        <v>0.0863949220751878</v>
      </c>
      <c r="DN96" s="98" t="n">
        <v>0.0856508950754833</v>
      </c>
      <c r="DO96" s="98" t="n">
        <v>0.0849129645537927</v>
      </c>
      <c r="DP96" s="98" t="n">
        <v>0.0841810864899989</v>
      </c>
      <c r="DQ96" s="98" t="n">
        <v>0.08345521704562</v>
      </c>
      <c r="DR96" s="98" t="n">
        <v>0.0827353125677746</v>
      </c>
      <c r="DS96" s="98" t="n">
        <v>0.082021329592885</v>
      </c>
      <c r="DT96" s="98" t="n">
        <v>0.0813132248501325</v>
      </c>
      <c r="DU96" s="98" t="n">
        <v>0.0806109552646785</v>
      </c>
      <c r="DV96" s="98" t="n">
        <v>0.0799144779606663</v>
      </c>
      <c r="DW96" s="98" t="n">
        <v>0.0792237502640136</v>
      </c>
      <c r="DX96" s="98" t="n">
        <v>0.0785387297050096</v>
      </c>
      <c r="DY96" s="98" t="n">
        <v>0.0778593740207255</v>
      </c>
      <c r="DZ96" s="98" t="n">
        <v>0.0771856411572509</v>
      </c>
      <c r="EA96" s="98" t="n">
        <v>0.0765174892717637</v>
      </c>
      <c r="EB96" s="98" t="n">
        <v>0.075854876734444</v>
      </c>
      <c r="EC96" s="98" t="n">
        <v>0.0751977621302394</v>
      </c>
      <c r="ED96" s="98" t="n">
        <v>0.0745461042604907</v>
      </c>
      <c r="EE96" s="98" t="n">
        <v>0.073899862144425</v>
      </c>
      <c r="EF96" s="98" t="n">
        <v>0.0732589950205231</v>
      </c>
      <c r="EG96" s="98" t="n">
        <v>0.0726234623477683</v>
      </c>
      <c r="EH96" s="98" t="n">
        <v>0.0719932238067822</v>
      </c>
      <c r="EI96" s="98" t="n">
        <v>0.0713682393008547</v>
      </c>
      <c r="EJ96" s="98" t="n">
        <v>0.0707484689568723</v>
      </c>
      <c r="EK96" s="98" t="n">
        <v>0.0701338731261499</v>
      </c>
      <c r="EL96" s="98" t="n">
        <v>0.0695244123851732</v>
      </c>
      <c r="EM96" s="98" t="n">
        <v>0.0689200475362528</v>
      </c>
      <c r="EN96" s="98" t="n">
        <v>0.0683207396080983</v>
      </c>
      <c r="EO96" s="98" t="n">
        <v>0.0677264498563128</v>
      </c>
      <c r="EP96" s="98" t="n">
        <v>0.0671371397638146</v>
      </c>
      <c r="EQ96" s="98" t="n">
        <v>0.066552771041188</v>
      </c>
      <c r="ER96" s="98" t="n">
        <v>0.0659733056269671</v>
      </c>
      <c r="ES96" s="98" t="n">
        <v>0.0653987056878571</v>
      </c>
      <c r="ET96" s="98" t="n">
        <v>0.0648289336188934</v>
      </c>
      <c r="EU96" s="98" t="n">
        <v>0.0642639520435446</v>
      </c>
      <c r="EV96" s="98" t="n">
        <v>0.0637037238137599</v>
      </c>
      <c r="EW96" s="98" t="n">
        <v>0.0631482120099642</v>
      </c>
      <c r="EX96" s="98" t="n">
        <v>0.0625973799410043</v>
      </c>
      <c r="EY96" s="98" t="n">
        <v>0.0620511911440466</v>
      </c>
      <c r="EZ96" s="98" t="n">
        <v>0.0615096093844301</v>
      </c>
      <c r="FA96" s="98" t="n">
        <v>0.0609725986554766</v>
      </c>
      <c r="FB96" s="98" t="n">
        <v>0.0604401231782589</v>
      </c>
      <c r="FC96" s="98" t="n">
        <v>0.059912147401331</v>
      </c>
      <c r="FD96" s="98" t="n">
        <v>0.0593886360004197</v>
      </c>
      <c r="FE96" s="98" t="n">
        <v>0.0588695538780807</v>
      </c>
      <c r="FF96" s="98" t="n">
        <v>0.0583548661633215</v>
      </c>
      <c r="FG96" s="98" t="n">
        <v>0.0578445382111902</v>
      </c>
      <c r="FH96" s="98" t="n">
        <v>0.0573385356023344</v>
      </c>
      <c r="FI96" s="98" t="n">
        <v>0.0568368241425294</v>
      </c>
      <c r="FJ96" s="98" t="n">
        <v>0.0563393698621792</v>
      </c>
      <c r="FK96" s="98" t="n">
        <v>0.0558461390157885</v>
      </c>
      <c r="FL96" s="98" t="n">
        <v>0.0553570980814104</v>
      </c>
      <c r="FM96" s="98" t="n">
        <v>0.0548722137600686</v>
      </c>
      <c r="FN96" s="98" t="n">
        <v>0.0543914529751554</v>
      </c>
      <c r="FO96" s="98" t="n">
        <v>0.0539147828718077</v>
      </c>
      <c r="FP96" s="98" t="n">
        <v>0.0534421708162614</v>
      </c>
      <c r="FQ96" s="98" t="n">
        <v>0.0529735843951835</v>
      </c>
    </row>
    <row r="97" customFormat="false" ht="15" hidden="false" customHeight="true" outlineLevel="0" collapsed="false">
      <c r="A97" s="97" t="n">
        <v>95</v>
      </c>
      <c r="B97" s="98" t="n">
        <v>0.263620240237247</v>
      </c>
      <c r="C97" s="98" t="n">
        <v>0.263230854068014</v>
      </c>
      <c r="D97" s="98" t="n">
        <v>0.25055852212914</v>
      </c>
      <c r="E97" s="98" t="n">
        <v>0.243676063210333</v>
      </c>
      <c r="F97" s="98" t="n">
        <v>0.239557868835851</v>
      </c>
      <c r="G97" s="98" t="n">
        <v>0.236782627328826</v>
      </c>
      <c r="H97" s="98" t="n">
        <v>0.234664342107319</v>
      </c>
      <c r="I97" s="98" t="n">
        <v>0.232867387317063</v>
      </c>
      <c r="J97" s="98" t="n">
        <v>0.231226608468218</v>
      </c>
      <c r="K97" s="98" t="n">
        <v>0.229660684510367</v>
      </c>
      <c r="L97" s="98" t="n">
        <v>0.228129734036472</v>
      </c>
      <c r="M97" s="98" t="n">
        <v>0.226614401266124</v>
      </c>
      <c r="N97" s="98" t="n">
        <v>0.225105496762613</v>
      </c>
      <c r="O97" s="98" t="n">
        <v>0.223598856515571</v>
      </c>
      <c r="P97" s="98" t="n">
        <v>0.222092788950544</v>
      </c>
      <c r="Q97" s="98" t="n">
        <v>0.220586807260213</v>
      </c>
      <c r="R97" s="98" t="n">
        <v>0.219081000523885</v>
      </c>
      <c r="S97" s="98" t="n">
        <v>0.217575722360497</v>
      </c>
      <c r="T97" s="98" t="n">
        <v>0.21607143740639</v>
      </c>
      <c r="U97" s="98" t="n">
        <v>0.214568646204323</v>
      </c>
      <c r="V97" s="98" t="n">
        <v>0.213067849014973</v>
      </c>
      <c r="W97" s="98" t="n">
        <v>0.211569528916615</v>
      </c>
      <c r="X97" s="98" t="n">
        <v>0.210074144432532</v>
      </c>
      <c r="Y97" s="98" t="n">
        <v>0.20858212683598</v>
      </c>
      <c r="Z97" s="98" t="n">
        <v>0.207093879724178</v>
      </c>
      <c r="AA97" s="98" t="n">
        <v>0.205609779666863</v>
      </c>
      <c r="AB97" s="98" t="n">
        <v>0.204130177338442</v>
      </c>
      <c r="AC97" s="98" t="n">
        <v>0.202655398842742</v>
      </c>
      <c r="AD97" s="98" t="n">
        <v>0.201185747088341</v>
      </c>
      <c r="AE97" s="98" t="n">
        <v>0.199721503146411</v>
      </c>
      <c r="AF97" s="98" t="n">
        <v>0.198262927559654</v>
      </c>
      <c r="AG97" s="98" t="n">
        <v>0.196810261588977</v>
      </c>
      <c r="AH97" s="98" t="n">
        <v>0.19536372839346</v>
      </c>
      <c r="AI97" s="98" t="n">
        <v>0.193923534143453</v>
      </c>
      <c r="AJ97" s="98" t="n">
        <v>0.192489869068671</v>
      </c>
      <c r="AK97" s="98" t="n">
        <v>0.191062908444064</v>
      </c>
      <c r="AL97" s="98" t="n">
        <v>0.189642813516589</v>
      </c>
      <c r="AM97" s="98" t="n">
        <v>0.188229732376097</v>
      </c>
      <c r="AN97" s="98" t="n">
        <v>0.186823800773487</v>
      </c>
      <c r="AO97" s="98" t="n">
        <v>0.185425142889166</v>
      </c>
      <c r="AP97" s="98" t="n">
        <v>0.184033872054747</v>
      </c>
      <c r="AQ97" s="98" t="n">
        <v>0.182650091430713</v>
      </c>
      <c r="AR97" s="98" t="n">
        <v>0.181273894642691</v>
      </c>
      <c r="AS97" s="98" t="n">
        <v>0.179905366378793</v>
      </c>
      <c r="AT97" s="98" t="n">
        <v>0.178544582950356</v>
      </c>
      <c r="AU97" s="98" t="n">
        <v>0.177191612818281</v>
      </c>
      <c r="AV97" s="98" t="n">
        <v>0.175846517087055</v>
      </c>
      <c r="AW97" s="98" t="n">
        <v>0.174509349968397</v>
      </c>
      <c r="AX97" s="98" t="n">
        <v>0.17318015921637</v>
      </c>
      <c r="AY97" s="98" t="n">
        <v>0.171858986535704</v>
      </c>
      <c r="AZ97" s="98" t="n">
        <v>0.170545867964948</v>
      </c>
      <c r="BA97" s="98" t="n">
        <v>0.169240834235991</v>
      </c>
      <c r="BB97" s="98" t="n">
        <v>0.1679439111114</v>
      </c>
      <c r="BC97" s="98" t="n">
        <v>0.166655119700928</v>
      </c>
      <c r="BD97" s="98" t="n">
        <v>0.165374476758472</v>
      </c>
      <c r="BE97" s="98" t="n">
        <v>0.164101994960679</v>
      </c>
      <c r="BF97" s="98" t="n">
        <v>0.162837683168338</v>
      </c>
      <c r="BG97" s="98" t="n">
        <v>0.161581546671607</v>
      </c>
      <c r="BH97" s="98" t="n">
        <v>0.160333587420078</v>
      </c>
      <c r="BI97" s="98" t="n">
        <v>0.159093804238619</v>
      </c>
      <c r="BJ97" s="98" t="n">
        <v>0.157862193029864</v>
      </c>
      <c r="BK97" s="98" t="n">
        <v>0.156638746964186</v>
      </c>
      <c r="BL97" s="98" t="n">
        <v>0.155423456657927</v>
      </c>
      <c r="BM97" s="98" t="n">
        <v>0.154216310340606</v>
      </c>
      <c r="BN97" s="98" t="n">
        <v>0.153017294011797</v>
      </c>
      <c r="BO97" s="98" t="n">
        <v>0.151826391588316</v>
      </c>
      <c r="BP97" s="98" t="n">
        <v>0.150643585042317</v>
      </c>
      <c r="BQ97" s="98" t="n">
        <v>0.149468854530868</v>
      </c>
      <c r="BR97" s="98" t="n">
        <v>0.148302178517528</v>
      </c>
      <c r="BS97" s="98" t="n">
        <v>0.147143533886429</v>
      </c>
      <c r="BT97" s="98" t="n">
        <v>0.145992896049335</v>
      </c>
      <c r="BU97" s="98" t="n">
        <v>0.144850239046098</v>
      </c>
      <c r="BV97" s="98" t="n">
        <v>0.143715535638945</v>
      </c>
      <c r="BW97" s="98" t="n">
        <v>0.142588757400959</v>
      </c>
      <c r="BX97" s="98" t="n">
        <v>0.14146987479913</v>
      </c>
      <c r="BY97" s="98" t="n">
        <v>0.140358857272314</v>
      </c>
      <c r="BZ97" s="98" t="n">
        <v>0.139255673304403</v>
      </c>
      <c r="CA97" s="98" t="n">
        <v>0.138160290493024</v>
      </c>
      <c r="CB97" s="98" t="n">
        <v>0.137072675614035</v>
      </c>
      <c r="CC97" s="98" t="n">
        <v>0.135992794682074</v>
      </c>
      <c r="CD97" s="98" t="n">
        <v>0.134920613007426</v>
      </c>
      <c r="CE97" s="98" t="n">
        <v>0.133856095249413</v>
      </c>
      <c r="CF97" s="98" t="n">
        <v>0.132799205466544</v>
      </c>
      <c r="CG97" s="98" t="n">
        <v>0.131749907163617</v>
      </c>
      <c r="CH97" s="98" t="n">
        <v>0.13070816333596</v>
      </c>
      <c r="CI97" s="98" t="n">
        <v>0.129673936510993</v>
      </c>
      <c r="CJ97" s="98" t="n">
        <v>0.128647188787287</v>
      </c>
      <c r="CK97" s="98" t="n">
        <v>0.127627881871248</v>
      </c>
      <c r="CL97" s="98" t="n">
        <v>0.126615977111603</v>
      </c>
      <c r="CM97" s="98" t="n">
        <v>0.125611435531811</v>
      </c>
      <c r="CN97" s="98" t="n">
        <v>0.124614217860521</v>
      </c>
      <c r="CO97" s="98" t="n">
        <v>0.123624284560211</v>
      </c>
      <c r="CP97" s="98" t="n">
        <v>0.122641595854113</v>
      </c>
      <c r="CQ97" s="98" t="n">
        <v>0.121666111751529</v>
      </c>
      <c r="CR97" s="98" t="n">
        <v>0.120697792071637</v>
      </c>
      <c r="CS97" s="98" t="n">
        <v>0.119736596465892</v>
      </c>
      <c r="CT97" s="98" t="n">
        <v>0.118782484439083</v>
      </c>
      <c r="CU97" s="98" t="n">
        <v>0.117835415369155</v>
      </c>
      <c r="CV97" s="98" t="n">
        <v>0.116895348525857</v>
      </c>
      <c r="CW97" s="98" t="n">
        <v>0.115962243088288</v>
      </c>
      <c r="CX97" s="98" t="n">
        <v>0.115036058161414</v>
      </c>
      <c r="CY97" s="98" t="n">
        <v>0.114116752791615</v>
      </c>
      <c r="CZ97" s="98" t="n">
        <v>0.113204285981321</v>
      </c>
      <c r="DA97" s="98" t="n">
        <v>0.112298616702792</v>
      </c>
      <c r="DB97" s="98" t="n">
        <v>0.111399703911098</v>
      </c>
      <c r="DC97" s="98" t="n">
        <v>0.110507506556337</v>
      </c>
      <c r="DD97" s="98" t="n">
        <v>0.109621983595154</v>
      </c>
      <c r="DE97" s="98" t="n">
        <v>0.108743094001578</v>
      </c>
      <c r="DF97" s="98" t="n">
        <v>0.107870796777248</v>
      </c>
      <c r="DG97" s="98" t="n">
        <v>0.107005050961036</v>
      </c>
      <c r="DH97" s="98" t="n">
        <v>0.106145815638125</v>
      </c>
      <c r="DI97" s="98" t="n">
        <v>0.105293049948553</v>
      </c>
      <c r="DJ97" s="98" t="n">
        <v>0.104446713095284</v>
      </c>
      <c r="DK97" s="98" t="n">
        <v>0.103606764351795</v>
      </c>
      <c r="DL97" s="98" t="n">
        <v>0.102773163069246</v>
      </c>
      <c r="DM97" s="98" t="n">
        <v>0.101945868683233</v>
      </c>
      <c r="DN97" s="98" t="n">
        <v>0.101124840720151</v>
      </c>
      <c r="DO97" s="98" t="n">
        <v>0.1003100388032</v>
      </c>
      <c r="DP97" s="98" t="n">
        <v>0.0995014226580461</v>
      </c>
      <c r="DQ97" s="98" t="n">
        <v>0.0986989521181586</v>
      </c>
      <c r="DR97" s="98" t="n">
        <v>0.0979025871298431</v>
      </c>
      <c r="DS97" s="98" t="n">
        <v>0.0971122877569873</v>
      </c>
      <c r="DT97" s="98" t="n">
        <v>0.0963280141855357</v>
      </c>
      <c r="DU97" s="98" t="n">
        <v>0.0955497267277087</v>
      </c>
      <c r="DV97" s="98" t="n">
        <v>0.0947773858259794</v>
      </c>
      <c r="DW97" s="98" t="n">
        <v>0.0940109520568232</v>
      </c>
      <c r="DX97" s="98" t="n">
        <v>0.0932503861342511</v>
      </c>
      <c r="DY97" s="98" t="n">
        <v>0.0924956489131394</v>
      </c>
      <c r="DZ97" s="98" t="n">
        <v>0.0917467013923672</v>
      </c>
      <c r="EA97" s="98" t="n">
        <v>0.0910035047177706</v>
      </c>
      <c r="EB97" s="98" t="n">
        <v>0.0902660201849265</v>
      </c>
      <c r="EC97" s="98" t="n">
        <v>0.0895342092417709</v>
      </c>
      <c r="ED97" s="98" t="n">
        <v>0.0888080334910644</v>
      </c>
      <c r="EE97" s="98" t="n">
        <v>0.0880874546927101</v>
      </c>
      <c r="EF97" s="98" t="n">
        <v>0.0873724347659339</v>
      </c>
      <c r="EG97" s="98" t="n">
        <v>0.0866629357913322</v>
      </c>
      <c r="EH97" s="98" t="n">
        <v>0.0859589200127955</v>
      </c>
      <c r="EI97" s="98" t="n">
        <v>0.0852603498393126</v>
      </c>
      <c r="EJ97" s="98" t="n">
        <v>0.0845671878466645</v>
      </c>
      <c r="EK97" s="98" t="n">
        <v>0.0838793967790084</v>
      </c>
      <c r="EL97" s="98" t="n">
        <v>0.0831969395503629</v>
      </c>
      <c r="EM97" s="98" t="n">
        <v>0.0825197792459955</v>
      </c>
      <c r="EN97" s="98" t="n">
        <v>0.0818478791237185</v>
      </c>
      <c r="EO97" s="98" t="n">
        <v>0.0811812026150969</v>
      </c>
      <c r="EP97" s="98" t="n">
        <v>0.0805197133265749</v>
      </c>
      <c r="EQ97" s="98" t="n">
        <v>0.0798633750405213</v>
      </c>
      <c r="ER97" s="98" t="n">
        <v>0.0792121517162003</v>
      </c>
      <c r="ES97" s="98" t="n">
        <v>0.0785660074906707</v>
      </c>
      <c r="ET97" s="98" t="n">
        <v>0.0779249066796155</v>
      </c>
      <c r="EU97" s="98" t="n">
        <v>0.0772888137781067</v>
      </c>
      <c r="EV97" s="98" t="n">
        <v>0.0766576934613075</v>
      </c>
      <c r="EW97" s="98" t="n">
        <v>0.0760315105851143</v>
      </c>
      <c r="EX97" s="98" t="n">
        <v>0.075410230186742</v>
      </c>
      <c r="EY97" s="98" t="n">
        <v>0.0747938174852549</v>
      </c>
      <c r="EZ97" s="98" t="n">
        <v>0.0741822378820447</v>
      </c>
      <c r="FA97" s="98" t="n">
        <v>0.073575456961259</v>
      </c>
      <c r="FB97" s="98" t="n">
        <v>0.0729734404901822</v>
      </c>
      <c r="FC97" s="98" t="n">
        <v>0.0723761544195697</v>
      </c>
      <c r="FD97" s="98" t="n">
        <v>0.071783564883939</v>
      </c>
      <c r="FE97" s="98" t="n">
        <v>0.0711956382018186</v>
      </c>
      <c r="FF97" s="98" t="n">
        <v>0.0706123408759558</v>
      </c>
      <c r="FG97" s="98" t="n">
        <v>0.0700336395934866</v>
      </c>
      <c r="FH97" s="98" t="n">
        <v>0.0694595012260686</v>
      </c>
      <c r="FI97" s="98" t="n">
        <v>0.0688898928299764</v>
      </c>
      <c r="FJ97" s="98" t="n">
        <v>0.0683247816461651</v>
      </c>
      <c r="FK97" s="98" t="n">
        <v>0.0677641351002991</v>
      </c>
      <c r="FL97" s="98" t="n">
        <v>0.0672079208027503</v>
      </c>
      <c r="FM97" s="98" t="n">
        <v>0.0666561065485647</v>
      </c>
      <c r="FN97" s="98" t="n">
        <v>0.0661086603174008</v>
      </c>
      <c r="FO97" s="98" t="n">
        <v>0.0655655502734394</v>
      </c>
      <c r="FP97" s="98" t="n">
        <v>0.0650267447652654</v>
      </c>
      <c r="FQ97" s="98" t="n">
        <v>0.0644922123257251</v>
      </c>
    </row>
    <row r="98" customFormat="false" ht="15" hidden="false" customHeight="true" outlineLevel="0" collapsed="false">
      <c r="A98" s="97" t="n">
        <v>96</v>
      </c>
      <c r="B98" s="98" t="n">
        <v>0.28930729859549</v>
      </c>
      <c r="C98" s="98" t="n">
        <v>0.289002835550652</v>
      </c>
      <c r="D98" s="98" t="n">
        <v>0.275445589002622</v>
      </c>
      <c r="E98" s="98" t="n">
        <v>0.268117193670843</v>
      </c>
      <c r="F98" s="98" t="n">
        <v>0.263769234403314</v>
      </c>
      <c r="G98" s="98" t="n">
        <v>0.260870717573833</v>
      </c>
      <c r="H98" s="98" t="n">
        <v>0.258681298922955</v>
      </c>
      <c r="I98" s="98" t="n">
        <v>0.256838310909482</v>
      </c>
      <c r="J98" s="98" t="n">
        <v>0.255163123802243</v>
      </c>
      <c r="K98" s="98" t="n">
        <v>0.253567707981673</v>
      </c>
      <c r="L98" s="98" t="n">
        <v>0.252008855150594</v>
      </c>
      <c r="M98" s="98" t="n">
        <v>0.250465573855861</v>
      </c>
      <c r="N98" s="98" t="n">
        <v>0.248927884620193</v>
      </c>
      <c r="O98" s="98" t="n">
        <v>0.247391255736599</v>
      </c>
      <c r="P98" s="98" t="n">
        <v>0.245853838332469</v>
      </c>
      <c r="Q98" s="98" t="n">
        <v>0.244315092587029</v>
      </c>
      <c r="R98" s="98" t="n">
        <v>0.242775105746411</v>
      </c>
      <c r="S98" s="98" t="n">
        <v>0.241234254225121</v>
      </c>
      <c r="T98" s="98" t="n">
        <v>0.239693036831911</v>
      </c>
      <c r="U98" s="98" t="n">
        <v>0.238151993066957</v>
      </c>
      <c r="V98" s="98" t="n">
        <v>0.236611663675482</v>
      </c>
      <c r="W98" s="98" t="n">
        <v>0.235072572157362</v>
      </c>
      <c r="X98" s="98" t="n">
        <v>0.233535216637806</v>
      </c>
      <c r="Y98" s="98" t="n">
        <v>0.232000066830985</v>
      </c>
      <c r="Z98" s="98" t="n">
        <v>0.230467563478926</v>
      </c>
      <c r="AA98" s="98" t="n">
        <v>0.228938118966474</v>
      </c>
      <c r="AB98" s="98" t="n">
        <v>0.227412118469046</v>
      </c>
      <c r="AC98" s="98" t="n">
        <v>0.225889921316019</v>
      </c>
      <c r="AD98" s="98" t="n">
        <v>0.224371862414745</v>
      </c>
      <c r="AE98" s="98" t="n">
        <v>0.222858253660667</v>
      </c>
      <c r="AF98" s="98" t="n">
        <v>0.22134938529896</v>
      </c>
      <c r="AG98" s="98" t="n">
        <v>0.219845527222839</v>
      </c>
      <c r="AH98" s="98" t="n">
        <v>0.218346930203369</v>
      </c>
      <c r="AI98" s="98" t="n">
        <v>0.216853827050336</v>
      </c>
      <c r="AJ98" s="98" t="n">
        <v>0.21536643370595</v>
      </c>
      <c r="AK98" s="98" t="n">
        <v>0.213884950274172</v>
      </c>
      <c r="AL98" s="98" t="n">
        <v>0.212409561988837</v>
      </c>
      <c r="AM98" s="98" t="n">
        <v>0.210940440123869</v>
      </c>
      <c r="AN98" s="98" t="n">
        <v>0.209477742848813</v>
      </c>
      <c r="AO98" s="98" t="n">
        <v>0.208021616032834</v>
      </c>
      <c r="AP98" s="98" t="n">
        <v>0.206572194000159</v>
      </c>
      <c r="AQ98" s="98" t="n">
        <v>0.205129600239819</v>
      </c>
      <c r="AR98" s="98" t="n">
        <v>0.203693948072375</v>
      </c>
      <c r="AS98" s="98" t="n">
        <v>0.202265341276189</v>
      </c>
      <c r="AT98" s="98" t="n">
        <v>0.200843874675628</v>
      </c>
      <c r="AU98" s="98" t="n">
        <v>0.199429634693491</v>
      </c>
      <c r="AV98" s="98" t="n">
        <v>0.198022699869779</v>
      </c>
      <c r="AW98" s="98" t="n">
        <v>0.196623141348847</v>
      </c>
      <c r="AX98" s="98" t="n">
        <v>0.195231023336819</v>
      </c>
      <c r="AY98" s="98" t="n">
        <v>0.193846403531084</v>
      </c>
      <c r="AZ98" s="98" t="n">
        <v>0.192469333523524</v>
      </c>
      <c r="BA98" s="98" t="n">
        <v>0.191099859179106</v>
      </c>
      <c r="BB98" s="98" t="n">
        <v>0.18973802099129</v>
      </c>
      <c r="BC98" s="98" t="n">
        <v>0.188383854415699</v>
      </c>
      <c r="BD98" s="98" t="n">
        <v>0.18703739018334</v>
      </c>
      <c r="BE98" s="98" t="n">
        <v>0.185698654594653</v>
      </c>
      <c r="BF98" s="98" t="n">
        <v>0.184367669795535</v>
      </c>
      <c r="BG98" s="98" t="n">
        <v>0.183044454036451</v>
      </c>
      <c r="BH98" s="98" t="n">
        <v>0.181729021915667</v>
      </c>
      <c r="BI98" s="98" t="n">
        <v>0.180421384607578</v>
      </c>
      <c r="BJ98" s="98" t="n">
        <v>0.179121550077039</v>
      </c>
      <c r="BK98" s="98" t="n">
        <v>0.177829523280567</v>
      </c>
      <c r="BL98" s="98" t="n">
        <v>0.176545306355218</v>
      </c>
      <c r="BM98" s="98" t="n">
        <v>0.175268898795895</v>
      </c>
      <c r="BN98" s="98" t="n">
        <v>0.174000297621801</v>
      </c>
      <c r="BO98" s="98" t="n">
        <v>0.17273949753271</v>
      </c>
      <c r="BP98" s="98" t="n">
        <v>0.171486491055674</v>
      </c>
      <c r="BQ98" s="98" t="n">
        <v>0.170241268682764</v>
      </c>
      <c r="BR98" s="98" t="n">
        <v>0.169003819000405</v>
      </c>
      <c r="BS98" s="98" t="n">
        <v>0.167774128810802</v>
      </c>
      <c r="BT98" s="98" t="n">
        <v>0.166552183245971</v>
      </c>
      <c r="BU98" s="98" t="n">
        <v>0.165337965874816</v>
      </c>
      <c r="BV98" s="98" t="n">
        <v>0.164131458803687</v>
      </c>
      <c r="BW98" s="98" t="n">
        <v>0.162932642770829</v>
      </c>
      <c r="BX98" s="98" t="n">
        <v>0.161741497235081</v>
      </c>
      <c r="BY98" s="98" t="n">
        <v>0.160558000459205</v>
      </c>
      <c r="BZ98" s="98" t="n">
        <v>0.159382129588163</v>
      </c>
      <c r="CA98" s="98" t="n">
        <v>0.15821386072265</v>
      </c>
      <c r="CB98" s="98" t="n">
        <v>0.157053168988191</v>
      </c>
      <c r="CC98" s="98" t="n">
        <v>0.155900028600071</v>
      </c>
      <c r="CD98" s="98" t="n">
        <v>0.154754412924348</v>
      </c>
      <c r="CE98" s="98" t="n">
        <v>0.153616294535199</v>
      </c>
      <c r="CF98" s="98" t="n">
        <v>0.152485645268828</v>
      </c>
      <c r="CG98" s="98" t="n">
        <v>0.151362436274143</v>
      </c>
      <c r="CH98" s="98" t="n">
        <v>0.1502466380604</v>
      </c>
      <c r="CI98" s="98" t="n">
        <v>0.14913822054201</v>
      </c>
      <c r="CJ98" s="98" t="n">
        <v>0.148037153080676</v>
      </c>
      <c r="CK98" s="98" t="n">
        <v>0.146943404525027</v>
      </c>
      <c r="CL98" s="98" t="n">
        <v>0.145856943247907</v>
      </c>
      <c r="CM98" s="98" t="n">
        <v>0.144777737181458</v>
      </c>
      <c r="CN98" s="98" t="n">
        <v>0.143705753850135</v>
      </c>
      <c r="CO98" s="98" t="n">
        <v>0.142640960401782</v>
      </c>
      <c r="CP98" s="98" t="n">
        <v>0.141583323636886</v>
      </c>
      <c r="CQ98" s="98" t="n">
        <v>0.140532810036116</v>
      </c>
      <c r="CR98" s="98" t="n">
        <v>0.139489385786272</v>
      </c>
      <c r="CS98" s="98" t="n">
        <v>0.138453016804705</v>
      </c>
      <c r="CT98" s="98" t="n">
        <v>0.137423668762344</v>
      </c>
      <c r="CU98" s="98" t="n">
        <v>0.136401307105381</v>
      </c>
      <c r="CV98" s="98" t="n">
        <v>0.135385897075714</v>
      </c>
      <c r="CW98" s="98" t="n">
        <v>0.134377403730218</v>
      </c>
      <c r="CX98" s="98" t="n">
        <v>0.133375791958915</v>
      </c>
      <c r="CY98" s="98" t="n">
        <v>0.13238102650211</v>
      </c>
      <c r="CZ98" s="98" t="n">
        <v>0.131393071966559</v>
      </c>
      <c r="DA98" s="98" t="n">
        <v>0.130411892840718</v>
      </c>
      <c r="DB98" s="98" t="n">
        <v>0.129437453509147</v>
      </c>
      <c r="DC98" s="98" t="n">
        <v>0.128469718266089</v>
      </c>
      <c r="DD98" s="98" t="n">
        <v>0.127508651328313</v>
      </c>
      <c r="DE98" s="98" t="n">
        <v>0.126554216847228</v>
      </c>
      <c r="DF98" s="98" t="n">
        <v>0.125606378920332</v>
      </c>
      <c r="DG98" s="98" t="n">
        <v>0.124665101602039</v>
      </c>
      <c r="DH98" s="98" t="n">
        <v>0.1237303489139</v>
      </c>
      <c r="DI98" s="98" t="n">
        <v>0.122802084854274</v>
      </c>
      <c r="DJ98" s="98" t="n">
        <v>0.121880273407477</v>
      </c>
      <c r="DK98" s="98" t="n">
        <v>0.120964878552427</v>
      </c>
      <c r="DL98" s="98" t="n">
        <v>0.120055864270836</v>
      </c>
      <c r="DM98" s="98" t="n">
        <v>0.119153194554951</v>
      </c>
      <c r="DN98" s="98" t="n">
        <v>0.118256833414895</v>
      </c>
      <c r="DO98" s="98" t="n">
        <v>0.11736674488561</v>
      </c>
      <c r="DP98" s="98" t="n">
        <v>0.116482893033436</v>
      </c>
      <c r="DQ98" s="98" t="n">
        <v>0.115605241962346</v>
      </c>
      <c r="DR98" s="98" t="n">
        <v>0.114733755819855</v>
      </c>
      <c r="DS98" s="98" t="n">
        <v>0.11386839880262</v>
      </c>
      <c r="DT98" s="98" t="n">
        <v>0.113009135161748</v>
      </c>
      <c r="DU98" s="98" t="n">
        <v>0.112155929207838</v>
      </c>
      <c r="DV98" s="98" t="n">
        <v>0.111308745315755</v>
      </c>
      <c r="DW98" s="98" t="n">
        <v>0.110467547929164</v>
      </c>
      <c r="DX98" s="98" t="n">
        <v>0.109632301564835</v>
      </c>
      <c r="DY98" s="98" t="n">
        <v>0.108802970816726</v>
      </c>
      <c r="DZ98" s="98" t="n">
        <v>0.107979520359864</v>
      </c>
      <c r="EA98" s="98" t="n">
        <v>0.107161914954024</v>
      </c>
      <c r="EB98" s="98" t="n">
        <v>0.106350119447231</v>
      </c>
      <c r="EC98" s="98" t="n">
        <v>0.105544098779082</v>
      </c>
      <c r="ED98" s="98" t="n">
        <v>0.104743817983904</v>
      </c>
      <c r="EE98" s="98" t="n">
        <v>0.103949242193754</v>
      </c>
      <c r="EF98" s="98" t="n">
        <v>0.103160336641271</v>
      </c>
      <c r="EG98" s="98" t="n">
        <v>0.102377066662389</v>
      </c>
      <c r="EH98" s="98" t="n">
        <v>0.101599397698909</v>
      </c>
      <c r="EI98" s="98" t="n">
        <v>0.100827295300951</v>
      </c>
      <c r="EJ98" s="98" t="n">
        <v>0.100060725129282</v>
      </c>
      <c r="EK98" s="98" t="n">
        <v>0.099299652957531</v>
      </c>
      <c r="EL98" s="98" t="n">
        <v>0.0985440446742883</v>
      </c>
      <c r="EM98" s="98" t="n">
        <v>0.0977938662851111</v>
      </c>
      <c r="EN98" s="98" t="n">
        <v>0.0970490839144218</v>
      </c>
      <c r="EO98" s="98" t="n">
        <v>0.0963096638073164</v>
      </c>
      <c r="EP98" s="98" t="n">
        <v>0.0955755723312812</v>
      </c>
      <c r="EQ98" s="98" t="n">
        <v>0.094846775977825</v>
      </c>
      <c r="ER98" s="98" t="n">
        <v>0.0941232413640289</v>
      </c>
      <c r="ES98" s="98" t="n">
        <v>0.0934049352340189</v>
      </c>
      <c r="ET98" s="98" t="n">
        <v>0.0926918244603634</v>
      </c>
      <c r="EU98" s="98" t="n">
        <v>0.0919838760453999</v>
      </c>
      <c r="EV98" s="98" t="n">
        <v>0.091281057122494</v>
      </c>
      <c r="EW98" s="98" t="n">
        <v>0.0905833349572331</v>
      </c>
      <c r="EX98" s="98" t="n">
        <v>0.0898906769485578</v>
      </c>
      <c r="EY98" s="98" t="n">
        <v>0.0892030506298336</v>
      </c>
      <c r="EZ98" s="98" t="n">
        <v>0.0885204236698666</v>
      </c>
      <c r="FA98" s="98" t="n">
        <v>0.0878427638738625</v>
      </c>
      <c r="FB98" s="98" t="n">
        <v>0.0871700391843353</v>
      </c>
      <c r="FC98" s="98" t="n">
        <v>0.0865022176819639</v>
      </c>
      <c r="FD98" s="98" t="n">
        <v>0.085839267586401</v>
      </c>
      <c r="FE98" s="98" t="n">
        <v>0.0851811572570361</v>
      </c>
      <c r="FF98" s="98" t="n">
        <v>0.0845278551937125</v>
      </c>
      <c r="FG98" s="98" t="n">
        <v>0.0838793300374026</v>
      </c>
      <c r="FH98" s="98" t="n">
        <v>0.0832355505708412</v>
      </c>
      <c r="FI98" s="98" t="n">
        <v>0.0825964857191192</v>
      </c>
      <c r="FJ98" s="98" t="n">
        <v>0.0819621045502386</v>
      </c>
      <c r="FK98" s="98" t="n">
        <v>0.0813323762756313</v>
      </c>
      <c r="FL98" s="98" t="n">
        <v>0.0807072702506421</v>
      </c>
      <c r="FM98" s="98" t="n">
        <v>0.0800867559749758</v>
      </c>
      <c r="FN98" s="98" t="n">
        <v>0.0794708030931145</v>
      </c>
      <c r="FO98" s="98" t="n">
        <v>0.078859381394699</v>
      </c>
      <c r="FP98" s="98" t="n">
        <v>0.0782524608148819</v>
      </c>
      <c r="FQ98" s="98" t="n">
        <v>0.0776500114346505</v>
      </c>
    </row>
    <row r="99" customFormat="false" ht="15" hidden="false" customHeight="true" outlineLevel="0" collapsed="false">
      <c r="A99" s="97" t="n">
        <v>97</v>
      </c>
      <c r="B99" s="98" t="n">
        <v>0.315564184974024</v>
      </c>
      <c r="C99" s="98" t="n">
        <v>0.315350838938334</v>
      </c>
      <c r="D99" s="98" t="n">
        <v>0.300944100327419</v>
      </c>
      <c r="E99" s="98" t="n">
        <v>0.293189812033674</v>
      </c>
      <c r="F99" s="98" t="n">
        <v>0.288626141582428</v>
      </c>
      <c r="G99" s="98" t="n">
        <v>0.28561591494194</v>
      </c>
      <c r="H99" s="98" t="n">
        <v>0.283365891957182</v>
      </c>
      <c r="I99" s="98" t="n">
        <v>0.281487003944502</v>
      </c>
      <c r="J99" s="98" t="n">
        <v>0.279787435862215</v>
      </c>
      <c r="K99" s="98" t="n">
        <v>0.278172579694421</v>
      </c>
      <c r="L99" s="98" t="n">
        <v>0.276595955608156</v>
      </c>
      <c r="M99" s="98" t="n">
        <v>0.275034956435381</v>
      </c>
      <c r="N99" s="98" t="n">
        <v>0.273478815928055</v>
      </c>
      <c r="O99" s="98" t="n">
        <v>0.271922630235182</v>
      </c>
      <c r="P99" s="98" t="n">
        <v>0.27036438533619</v>
      </c>
      <c r="Q99" s="98" t="n">
        <v>0.26880347921511</v>
      </c>
      <c r="R99" s="98" t="n">
        <v>0.267239987756592</v>
      </c>
      <c r="S99" s="98" t="n">
        <v>0.265674300756539</v>
      </c>
      <c r="T99" s="98" t="n">
        <v>0.264106942103485</v>
      </c>
      <c r="U99" s="98" t="n">
        <v>0.262538481569653</v>
      </c>
      <c r="V99" s="98" t="n">
        <v>0.260969492134338</v>
      </c>
      <c r="W99" s="98" t="n">
        <v>0.259400529903793</v>
      </c>
      <c r="X99" s="98" t="n">
        <v>0.257832125213013</v>
      </c>
      <c r="Y99" s="98" t="n">
        <v>0.256264779230542</v>
      </c>
      <c r="Z99" s="98" t="n">
        <v>0.254698963242775</v>
      </c>
      <c r="AA99" s="98" t="n">
        <v>0.253135119215491</v>
      </c>
      <c r="AB99" s="98" t="n">
        <v>0.25157366093774</v>
      </c>
      <c r="AC99" s="98" t="n">
        <v>0.250014975405124</v>
      </c>
      <c r="AD99" s="98" t="n">
        <v>0.248459424274589</v>
      </c>
      <c r="AE99" s="98" t="n">
        <v>0.246907345309799</v>
      </c>
      <c r="AF99" s="98" t="n">
        <v>0.245359053779358</v>
      </c>
      <c r="AG99" s="98" t="n">
        <v>0.243814843791475</v>
      </c>
      <c r="AH99" s="98" t="n">
        <v>0.242274989559187</v>
      </c>
      <c r="AI99" s="98" t="n">
        <v>0.240739746595354</v>
      </c>
      <c r="AJ99" s="98" t="n">
        <v>0.239209352839096</v>
      </c>
      <c r="AK99" s="98" t="n">
        <v>0.237684029716398</v>
      </c>
      <c r="AL99" s="98" t="n">
        <v>0.236163983138111</v>
      </c>
      <c r="AM99" s="98" t="n">
        <v>0.234649404438661</v>
      </c>
      <c r="AN99" s="98" t="n">
        <v>0.23314047125875</v>
      </c>
      <c r="AO99" s="98" t="n">
        <v>0.231637348375248</v>
      </c>
      <c r="AP99" s="98" t="n">
        <v>0.230140188481314</v>
      </c>
      <c r="AQ99" s="98" t="n">
        <v>0.228649132919643</v>
      </c>
      <c r="AR99" s="98" t="n">
        <v>0.227164312371594</v>
      </c>
      <c r="AS99" s="98" t="n">
        <v>0.225685847504786</v>
      </c>
      <c r="AT99" s="98" t="n">
        <v>0.224213849581615</v>
      </c>
      <c r="AU99" s="98" t="n">
        <v>0.22274842103102</v>
      </c>
      <c r="AV99" s="98" t="n">
        <v>0.221289655985666</v>
      </c>
      <c r="AW99" s="98" t="n">
        <v>0.219837640786616</v>
      </c>
      <c r="AX99" s="98" t="n">
        <v>0.218392454457431</v>
      </c>
      <c r="AY99" s="98" t="n">
        <v>0.216954169149523</v>
      </c>
      <c r="AZ99" s="98" t="n">
        <v>0.215522850560496</v>
      </c>
      <c r="BA99" s="98" t="n">
        <v>0.214098558327085</v>
      </c>
      <c r="BB99" s="98" t="n">
        <v>0.212681346394237</v>
      </c>
      <c r="BC99" s="98" t="n">
        <v>0.21127126336176</v>
      </c>
      <c r="BD99" s="98" t="n">
        <v>0.209868352809904</v>
      </c>
      <c r="BE99" s="98" t="n">
        <v>0.208472653605147</v>
      </c>
      <c r="BF99" s="98" t="n">
        <v>0.207084200187382</v>
      </c>
      <c r="BG99" s="98" t="n">
        <v>0.205703022839643</v>
      </c>
      <c r="BH99" s="98" t="n">
        <v>0.204329147941414</v>
      </c>
      <c r="BI99" s="98" t="n">
        <v>0.202962598206542</v>
      </c>
      <c r="BJ99" s="98" t="n">
        <v>0.201603392906674</v>
      </c>
      <c r="BK99" s="98" t="n">
        <v>0.200251548081103</v>
      </c>
      <c r="BL99" s="98" t="n">
        <v>0.198907076733867</v>
      </c>
      <c r="BM99" s="98" t="n">
        <v>0.19756998901886</v>
      </c>
      <c r="BN99" s="98" t="n">
        <v>0.196240292413702</v>
      </c>
      <c r="BO99" s="98" t="n">
        <v>0.194917991883045</v>
      </c>
      <c r="BP99" s="98" t="n">
        <v>0.193603090031976</v>
      </c>
      <c r="BQ99" s="98" t="n">
        <v>0.192295587250111</v>
      </c>
      <c r="BR99" s="98" t="n">
        <v>0.190995481846952</v>
      </c>
      <c r="BS99" s="98" t="n">
        <v>0.189702770179055</v>
      </c>
      <c r="BT99" s="98" t="n">
        <v>0.188417446769494</v>
      </c>
      <c r="BU99" s="98" t="n">
        <v>0.187139504420112</v>
      </c>
      <c r="BV99" s="98" t="n">
        <v>0.185868934316984</v>
      </c>
      <c r="BW99" s="98" t="n">
        <v>0.184605726129526</v>
      </c>
      <c r="BX99" s="98" t="n">
        <v>0.183349868103629</v>
      </c>
      <c r="BY99" s="98" t="n">
        <v>0.18210134714919</v>
      </c>
      <c r="BZ99" s="98" t="n">
        <v>0.180860148922387</v>
      </c>
      <c r="CA99" s="98" t="n">
        <v>0.17962625790301</v>
      </c>
      <c r="CB99" s="98" t="n">
        <v>0.178399657467171</v>
      </c>
      <c r="CC99" s="98" t="n">
        <v>0.177180329955657</v>
      </c>
      <c r="CD99" s="98" t="n">
        <v>0.17596825673821</v>
      </c>
      <c r="CE99" s="98" t="n">
        <v>0.174763418273973</v>
      </c>
      <c r="CF99" s="98" t="n">
        <v>0.173565794168347</v>
      </c>
      <c r="CG99" s="98" t="n">
        <v>0.172375363226469</v>
      </c>
      <c r="CH99" s="98" t="n">
        <v>0.171192103503533</v>
      </c>
      <c r="CI99" s="98" t="n">
        <v>0.170015992352134</v>
      </c>
      <c r="CJ99" s="98" t="n">
        <v>0.168847006466823</v>
      </c>
      <c r="CK99" s="98" t="n">
        <v>0.167685121926048</v>
      </c>
      <c r="CL99" s="98" t="n">
        <v>0.166530314231638</v>
      </c>
      <c r="CM99" s="98" t="n">
        <v>0.165382558345976</v>
      </c>
      <c r="CN99" s="98" t="n">
        <v>0.164241828727014</v>
      </c>
      <c r="CO99" s="98" t="n">
        <v>0.163108099361251</v>
      </c>
      <c r="CP99" s="98" t="n">
        <v>0.161981343794801</v>
      </c>
      <c r="CQ99" s="98" t="n">
        <v>0.160861535162678</v>
      </c>
      <c r="CR99" s="98" t="n">
        <v>0.159748646216388</v>
      </c>
      <c r="CS99" s="98" t="n">
        <v>0.158642649349948</v>
      </c>
      <c r="CT99" s="98" t="n">
        <v>0.157543516624424</v>
      </c>
      <c r="CU99" s="98" t="n">
        <v>0.156451219791066</v>
      </c>
      <c r="CV99" s="98" t="n">
        <v>0.155365730313145</v>
      </c>
      <c r="CW99" s="98" t="n">
        <v>0.154287019386554</v>
      </c>
      <c r="CX99" s="98" t="n">
        <v>0.153215057959258</v>
      </c>
      <c r="CY99" s="98" t="n">
        <v>0.152149816749659</v>
      </c>
      <c r="CZ99" s="98" t="n">
        <v>0.151091266263938</v>
      </c>
      <c r="DA99" s="98" t="n">
        <v>0.150039376812442</v>
      </c>
      <c r="DB99" s="98" t="n">
        <v>0.148994118525171</v>
      </c>
      <c r="DC99" s="98" t="n">
        <v>0.147955461366419</v>
      </c>
      <c r="DD99" s="98" t="n">
        <v>0.146923375148615</v>
      </c>
      <c r="DE99" s="98" t="n">
        <v>0.145897829545422</v>
      </c>
      <c r="DF99" s="98" t="n">
        <v>0.144878794104125</v>
      </c>
      <c r="DG99" s="98" t="n">
        <v>0.143866238257366</v>
      </c>
      <c r="DH99" s="98" t="n">
        <v>0.142860131334251</v>
      </c>
      <c r="DI99" s="98" t="n">
        <v>0.141860442570869</v>
      </c>
      <c r="DJ99" s="98" t="n">
        <v>0.140867141120267</v>
      </c>
      <c r="DK99" s="98" t="n">
        <v>0.139880196061897</v>
      </c>
      <c r="DL99" s="98" t="n">
        <v>0.138899576410583</v>
      </c>
      <c r="DM99" s="98" t="n">
        <v>0.137925251125023</v>
      </c>
      <c r="DN99" s="98" t="n">
        <v>0.136957189115858</v>
      </c>
      <c r="DO99" s="98" t="n">
        <v>0.135995359253332</v>
      </c>
      <c r="DP99" s="98" t="n">
        <v>0.13503973037457</v>
      </c>
      <c r="DQ99" s="98" t="n">
        <v>0.134090271290491</v>
      </c>
      <c r="DR99" s="98" t="n">
        <v>0.133146950792379</v>
      </c>
      <c r="DS99" s="98" t="n">
        <v>0.132209737658133</v>
      </c>
      <c r="DT99" s="98" t="n">
        <v>0.131278600658208</v>
      </c>
      <c r="DU99" s="98" t="n">
        <v>0.130353508561275</v>
      </c>
      <c r="DV99" s="98" t="n">
        <v>0.129434430139605</v>
      </c>
      <c r="DW99" s="98" t="n">
        <v>0.128521334174198</v>
      </c>
      <c r="DX99" s="98" t="n">
        <v>0.127614189459671</v>
      </c>
      <c r="DY99" s="98" t="n">
        <v>0.126712964808918</v>
      </c>
      <c r="DZ99" s="98" t="n">
        <v>0.125817629057546</v>
      </c>
      <c r="EA99" s="98" t="n">
        <v>0.12492815106812</v>
      </c>
      <c r="EB99" s="98" t="n">
        <v>0.124044499734201</v>
      </c>
      <c r="EC99" s="98" t="n">
        <v>0.123166643984212</v>
      </c>
      <c r="ED99" s="98" t="n">
        <v>0.122294552785118</v>
      </c>
      <c r="EE99" s="98" t="n">
        <v>0.121428195145955</v>
      </c>
      <c r="EF99" s="98" t="n">
        <v>0.120567540121191</v>
      </c>
      <c r="EG99" s="98" t="n">
        <v>0.119712556813951</v>
      </c>
      <c r="EH99" s="98" t="n">
        <v>0.118863214379087</v>
      </c>
      <c r="EI99" s="98" t="n">
        <v>0.118019482026132</v>
      </c>
      <c r="EJ99" s="98" t="n">
        <v>0.117181329022113</v>
      </c>
      <c r="EK99" s="98" t="n">
        <v>0.116348724694252</v>
      </c>
      <c r="EL99" s="98" t="n">
        <v>0.115521638432547</v>
      </c>
      <c r="EM99" s="98" t="n">
        <v>0.114700039692253</v>
      </c>
      <c r="EN99" s="98" t="n">
        <v>0.11388389799625</v>
      </c>
      <c r="EO99" s="98" t="n">
        <v>0.113073182937317</v>
      </c>
      <c r="EP99" s="98" t="n">
        <v>0.112267864180313</v>
      </c>
      <c r="EQ99" s="98" t="n">
        <v>0.111467911464267</v>
      </c>
      <c r="ER99" s="98" t="n">
        <v>0.11067329460438</v>
      </c>
      <c r="ES99" s="98" t="n">
        <v>0.109883983493952</v>
      </c>
      <c r="ET99" s="98" t="n">
        <v>0.109099948106226</v>
      </c>
      <c r="EU99" s="98" t="n">
        <v>0.108321158496159</v>
      </c>
      <c r="EV99" s="98" t="n">
        <v>0.107547584802119</v>
      </c>
      <c r="EW99" s="98" t="n">
        <v>0.106779197247523</v>
      </c>
      <c r="EX99" s="98" t="n">
        <v>0.106015966142397</v>
      </c>
      <c r="EY99" s="98" t="n">
        <v>0.105257861884884</v>
      </c>
      <c r="EZ99" s="98" t="n">
        <v>0.104504854962688</v>
      </c>
      <c r="FA99" s="98" t="n">
        <v>0.103756915954459</v>
      </c>
      <c r="FB99" s="98" t="n">
        <v>0.103014015531127</v>
      </c>
      <c r="FC99" s="98" t="n">
        <v>0.102276124457178</v>
      </c>
      <c r="FD99" s="98" t="n">
        <v>0.101543213591885</v>
      </c>
      <c r="FE99" s="98" t="n">
        <v>0.100815253890485</v>
      </c>
      <c r="FF99" s="98" t="n">
        <v>0.100092216405313</v>
      </c>
      <c r="FG99" s="98" t="n">
        <v>0.0993740722868862</v>
      </c>
      <c r="FH99" s="98" t="n">
        <v>0.098660792784948</v>
      </c>
      <c r="FI99" s="98" t="n">
        <v>0.0979523492494698</v>
      </c>
      <c r="FJ99" s="98" t="n">
        <v>0.0972487131316115</v>
      </c>
      <c r="FK99" s="98" t="n">
        <v>0.0965498559846416</v>
      </c>
      <c r="FL99" s="98" t="n">
        <v>0.0958557494648219</v>
      </c>
      <c r="FM99" s="98" t="n">
        <v>0.095166365332254</v>
      </c>
      <c r="FN99" s="98" t="n">
        <v>0.0944816754516911</v>
      </c>
      <c r="FO99" s="98" t="n">
        <v>0.093801651793316</v>
      </c>
      <c r="FP99" s="98" t="n">
        <v>0.0931262664334855</v>
      </c>
      <c r="FQ99" s="98" t="n">
        <v>0.092455491555443</v>
      </c>
    </row>
    <row r="100" customFormat="false" ht="15" hidden="false" customHeight="true" outlineLevel="0" collapsed="false">
      <c r="A100" s="97" t="n">
        <v>98</v>
      </c>
      <c r="B100" s="98" t="n">
        <v>0.342066460802789</v>
      </c>
      <c r="C100" s="98" t="n">
        <v>0.341948229376588</v>
      </c>
      <c r="D100" s="98" t="n">
        <v>0.326741488269309</v>
      </c>
      <c r="E100" s="98" t="n">
        <v>0.318588104495206</v>
      </c>
      <c r="F100" s="98" t="n">
        <v>0.313825987125708</v>
      </c>
      <c r="G100" s="98" t="n">
        <v>0.310717105015061</v>
      </c>
      <c r="H100" s="98" t="n">
        <v>0.308417668632025</v>
      </c>
      <c r="I100" s="98" t="n">
        <v>0.3065132922252</v>
      </c>
      <c r="J100" s="98" t="n">
        <v>0.304799486020234</v>
      </c>
      <c r="K100" s="98" t="n">
        <v>0.30317530342329</v>
      </c>
      <c r="L100" s="98" t="n">
        <v>0.301591102558986</v>
      </c>
      <c r="M100" s="98" t="n">
        <v>0.30002270684083</v>
      </c>
      <c r="N100" s="98" t="n">
        <v>0.298458578936196</v>
      </c>
      <c r="O100" s="98" t="n">
        <v>0.296893443859362</v>
      </c>
      <c r="P100" s="98" t="n">
        <v>0.295325116583892</v>
      </c>
      <c r="Q100" s="98" t="n">
        <v>0.293752923998237</v>
      </c>
      <c r="R100" s="98" t="n">
        <v>0.292176920547966</v>
      </c>
      <c r="S100" s="98" t="n">
        <v>0.290597499056873</v>
      </c>
      <c r="T100" s="98" t="n">
        <v>0.289015198291338</v>
      </c>
      <c r="U100" s="98" t="n">
        <v>0.28743060844023</v>
      </c>
      <c r="V100" s="98" t="n">
        <v>0.285844325289371</v>
      </c>
      <c r="W100" s="98" t="n">
        <v>0.284256928577863</v>
      </c>
      <c r="X100" s="98" t="n">
        <v>0.282668972330719</v>
      </c>
      <c r="Y100" s="98" t="n">
        <v>0.281080981092276</v>
      </c>
      <c r="Z100" s="98" t="n">
        <v>0.279493449037929</v>
      </c>
      <c r="AA100" s="98" t="n">
        <v>0.277906840462235</v>
      </c>
      <c r="AB100" s="98" t="n">
        <v>0.276321590898497</v>
      </c>
      <c r="AC100" s="98" t="n">
        <v>0.274738108501869</v>
      </c>
      <c r="AD100" s="98" t="n">
        <v>0.273156775515563</v>
      </c>
      <c r="AE100" s="98" t="n">
        <v>0.271577949732976</v>
      </c>
      <c r="AF100" s="98" t="n">
        <v>0.270001965914899</v>
      </c>
      <c r="AG100" s="98" t="n">
        <v>0.268429137143844</v>
      </c>
      <c r="AH100" s="98" t="n">
        <v>0.266859756108875</v>
      </c>
      <c r="AI100" s="98" t="n">
        <v>0.265294096319785</v>
      </c>
      <c r="AJ100" s="98" t="n">
        <v>0.263732413252112</v>
      </c>
      <c r="AK100" s="98" t="n">
        <v>0.262174945425683</v>
      </c>
      <c r="AL100" s="98" t="n">
        <v>0.260621915419875</v>
      </c>
      <c r="AM100" s="98" t="n">
        <v>0.259073530828892</v>
      </c>
      <c r="AN100" s="98" t="n">
        <v>0.2575299851604</v>
      </c>
      <c r="AO100" s="98" t="n">
        <v>0.255991458680698</v>
      </c>
      <c r="AP100" s="98" t="n">
        <v>0.254458119209498</v>
      </c>
      <c r="AQ100" s="98" t="n">
        <v>0.252930122867241</v>
      </c>
      <c r="AR100" s="98" t="n">
        <v>0.251407614777707</v>
      </c>
      <c r="AS100" s="98" t="n">
        <v>0.249890729728543</v>
      </c>
      <c r="AT100" s="98" t="n">
        <v>0.248379592792167</v>
      </c>
      <c r="AU100" s="98" t="n">
        <v>0.24687431990941</v>
      </c>
      <c r="AV100" s="98" t="n">
        <v>0.245375018438071</v>
      </c>
      <c r="AW100" s="98" t="n">
        <v>0.243881787668481</v>
      </c>
      <c r="AX100" s="98" t="n">
        <v>0.242394719308024</v>
      </c>
      <c r="AY100" s="98" t="n">
        <v>0.240913897936477</v>
      </c>
      <c r="AZ100" s="98" t="n">
        <v>0.239439401433891</v>
      </c>
      <c r="BA100" s="98" t="n">
        <v>0.237971301382669</v>
      </c>
      <c r="BB100" s="98" t="n">
        <v>0.236509663445369</v>
      </c>
      <c r="BC100" s="98" t="n">
        <v>0.235054547719712</v>
      </c>
      <c r="BD100" s="98" t="n">
        <v>0.233606009072133</v>
      </c>
      <c r="BE100" s="98" t="n">
        <v>0.232164097451188</v>
      </c>
      <c r="BF100" s="98" t="n">
        <v>0.230728858182027</v>
      </c>
      <c r="BG100" s="98" t="n">
        <v>0.229300332243058</v>
      </c>
      <c r="BH100" s="98" t="n">
        <v>0.227878556525903</v>
      </c>
      <c r="BI100" s="98" t="n">
        <v>0.226463564079635</v>
      </c>
      <c r="BJ100" s="98" t="n">
        <v>0.225055384340254</v>
      </c>
      <c r="BK100" s="98" t="n">
        <v>0.223654043346303</v>
      </c>
      <c r="BL100" s="98" t="n">
        <v>0.222259563941453</v>
      </c>
      <c r="BM100" s="98" t="n">
        <v>0.220871965964855</v>
      </c>
      <c r="BN100" s="98" t="n">
        <v>0.219491266430002</v>
      </c>
      <c r="BO100" s="98" t="n">
        <v>0.218117479692795</v>
      </c>
      <c r="BP100" s="98" t="n">
        <v>0.216750617609478</v>
      </c>
      <c r="BQ100" s="98" t="n">
        <v>0.215390689685047</v>
      </c>
      <c r="BR100" s="98" t="n">
        <v>0.214037703212723</v>
      </c>
      <c r="BS100" s="98" t="n">
        <v>0.212691663405035</v>
      </c>
      <c r="BT100" s="98" t="n">
        <v>0.211352573517015</v>
      </c>
      <c r="BU100" s="98" t="n">
        <v>0.210020434961992</v>
      </c>
      <c r="BV100" s="98" t="n">
        <v>0.208695247420441</v>
      </c>
      <c r="BW100" s="98" t="n">
        <v>0.207377008942306</v>
      </c>
      <c r="BX100" s="98" t="n">
        <v>0.206065716043189</v>
      </c>
      <c r="BY100" s="98" t="n">
        <v>0.2047613637948</v>
      </c>
      <c r="BZ100" s="98" t="n">
        <v>0.203463945909999</v>
      </c>
      <c r="CA100" s="98" t="n">
        <v>0.202173454822765</v>
      </c>
      <c r="CB100" s="98" t="n">
        <v>0.200889881763413</v>
      </c>
      <c r="CC100" s="98" t="n">
        <v>0.199613216829339</v>
      </c>
      <c r="CD100" s="98" t="n">
        <v>0.198343449051563</v>
      </c>
      <c r="CE100" s="98" t="n">
        <v>0.197080566457345</v>
      </c>
      <c r="CF100" s="98" t="n">
        <v>0.195824556129091</v>
      </c>
      <c r="CG100" s="98" t="n">
        <v>0.194575404259797</v>
      </c>
      <c r="CH100" s="98" t="n">
        <v>0.193333096205223</v>
      </c>
      <c r="CI100" s="98" t="n">
        <v>0.192097616533019</v>
      </c>
      <c r="CJ100" s="98" t="n">
        <v>0.190868949068962</v>
      </c>
      <c r="CK100" s="98" t="n">
        <v>0.189647076940513</v>
      </c>
      <c r="CL100" s="98" t="n">
        <v>0.188431982617823</v>
      </c>
      <c r="CM100" s="98" t="n">
        <v>0.187223647952375</v>
      </c>
      <c r="CN100" s="98" t="n">
        <v>0.186022054213382</v>
      </c>
      <c r="CO100" s="98" t="n">
        <v>0.184827182122095</v>
      </c>
      <c r="CP100" s="98" t="n">
        <v>0.183639011884137</v>
      </c>
      <c r="CQ100" s="98" t="n">
        <v>0.18245752321999</v>
      </c>
      <c r="CR100" s="98" t="n">
        <v>0.181282695393742</v>
      </c>
      <c r="CS100" s="98" t="n">
        <v>0.180114507240205</v>
      </c>
      <c r="CT100" s="98" t="n">
        <v>0.178952937190501</v>
      </c>
      <c r="CU100" s="98" t="n">
        <v>0.177797963296205</v>
      </c>
      <c r="CV100" s="98" t="n">
        <v>0.176649563252141</v>
      </c>
      <c r="CW100" s="98" t="n">
        <v>0.1755077144179</v>
      </c>
      <c r="CX100" s="98" t="n">
        <v>0.174372393838174</v>
      </c>
      <c r="CY100" s="98" t="n">
        <v>0.173243578261962</v>
      </c>
      <c r="CZ100" s="98" t="n">
        <v>0.17212124416072</v>
      </c>
      <c r="DA100" s="98" t="n">
        <v>0.171005367745527</v>
      </c>
      <c r="DB100" s="98" t="n">
        <v>0.169895924983317</v>
      </c>
      <c r="DC100" s="98" t="n">
        <v>0.168792891612234</v>
      </c>
      <c r="DD100" s="98" t="n">
        <v>0.167696243156164</v>
      </c>
      <c r="DE100" s="98" t="n">
        <v>0.166605954938498</v>
      </c>
      <c r="DF100" s="98" t="n">
        <v>0.165522002095164</v>
      </c>
      <c r="DG100" s="98" t="n">
        <v>0.16444435958697</v>
      </c>
      <c r="DH100" s="98" t="n">
        <v>0.163373002211315</v>
      </c>
      <c r="DI100" s="98" t="n">
        <v>0.16230790461328</v>
      </c>
      <c r="DJ100" s="98" t="n">
        <v>0.161249041296164</v>
      </c>
      <c r="DK100" s="98" t="n">
        <v>0.160196386631467</v>
      </c>
      <c r="DL100" s="98" t="n">
        <v>0.159149914868385</v>
      </c>
      <c r="DM100" s="98" t="n">
        <v>0.158109600142815</v>
      </c>
      <c r="DN100" s="98" t="n">
        <v>0.157075416485921</v>
      </c>
      <c r="DO100" s="98" t="n">
        <v>0.156047337832277</v>
      </c>
      <c r="DP100" s="98" t="n">
        <v>0.155025338027607</v>
      </c>
      <c r="DQ100" s="98" t="n">
        <v>0.154009390836158</v>
      </c>
      <c r="DR100" s="98" t="n">
        <v>0.152999469947716</v>
      </c>
      <c r="DS100" s="98" t="n">
        <v>0.151995548984287</v>
      </c>
      <c r="DT100" s="98" t="n">
        <v>0.15099760150647</v>
      </c>
      <c r="DU100" s="98" t="n">
        <v>0.150005601019526</v>
      </c>
      <c r="DV100" s="98" t="n">
        <v>0.149019520979177</v>
      </c>
      <c r="DW100" s="98" t="n">
        <v>0.148039334797128</v>
      </c>
      <c r="DX100" s="98" t="n">
        <v>0.147065015846356</v>
      </c>
      <c r="DY100" s="98" t="n">
        <v>0.146096537466147</v>
      </c>
      <c r="DZ100" s="98" t="n">
        <v>0.145133872966923</v>
      </c>
      <c r="EA100" s="98" t="n">
        <v>0.144176995634852</v>
      </c>
      <c r="EB100" s="98" t="n">
        <v>0.143225878736261</v>
      </c>
      <c r="EC100" s="98" t="n">
        <v>0.142280495521859</v>
      </c>
      <c r="ED100" s="98" t="n">
        <v>0.141340819230789</v>
      </c>
      <c r="EE100" s="98" t="n">
        <v>0.140406823094495</v>
      </c>
      <c r="EF100" s="98" t="n">
        <v>0.139478480340452</v>
      </c>
      <c r="EG100" s="98" t="n">
        <v>0.138555764195722</v>
      </c>
      <c r="EH100" s="98" t="n">
        <v>0.137638647890381</v>
      </c>
      <c r="EI100" s="98" t="n">
        <v>0.136727104660805</v>
      </c>
      <c r="EJ100" s="98" t="n">
        <v>0.135821107752826</v>
      </c>
      <c r="EK100" s="98" t="n">
        <v>0.134920630424766</v>
      </c>
      <c r="EL100" s="98" t="n">
        <v>0.134025645950352</v>
      </c>
      <c r="EM100" s="98" t="n">
        <v>0.133136127621527</v>
      </c>
      <c r="EN100" s="98" t="n">
        <v>0.132252048751144</v>
      </c>
      <c r="EO100" s="98" t="n">
        <v>0.131373382675572</v>
      </c>
      <c r="EP100" s="98" t="n">
        <v>0.130500102757195</v>
      </c>
      <c r="EQ100" s="98" t="n">
        <v>0.129632182386828</v>
      </c>
      <c r="ER100" s="98" t="n">
        <v>0.128769594986045</v>
      </c>
      <c r="ES100" s="98" t="n">
        <v>0.127912314009415</v>
      </c>
      <c r="ET100" s="98" t="n">
        <v>0.127060312946675</v>
      </c>
      <c r="EU100" s="98" t="n">
        <v>0.126213565324811</v>
      </c>
      <c r="EV100" s="98" t="n">
        <v>0.125372044710078</v>
      </c>
      <c r="EW100" s="98" t="n">
        <v>0.124535724709945</v>
      </c>
      <c r="EX100" s="98" t="n">
        <v>0.123704578974978</v>
      </c>
      <c r="EY100" s="98" t="n">
        <v>0.122878581200654</v>
      </c>
      <c r="EZ100" s="98" t="n">
        <v>0.122057705129121</v>
      </c>
      <c r="FA100" s="98" t="n">
        <v>0.121241924550894</v>
      </c>
      <c r="FB100" s="98" t="n">
        <v>0.120431213306497</v>
      </c>
      <c r="FC100" s="98" t="n">
        <v>0.119625545288055</v>
      </c>
      <c r="FD100" s="98" t="n">
        <v>0.118824894440828</v>
      </c>
      <c r="FE100" s="98" t="n">
        <v>0.118029234764701</v>
      </c>
      <c r="FF100" s="98" t="n">
        <v>0.117238540315622</v>
      </c>
      <c r="FG100" s="98" t="n">
        <v>0.116452785206996</v>
      </c>
      <c r="FH100" s="98" t="n">
        <v>0.11567194361104</v>
      </c>
      <c r="FI100" s="98" t="n">
        <v>0.114895989760081</v>
      </c>
      <c r="FJ100" s="98" t="n">
        <v>0.114124897947831</v>
      </c>
      <c r="FK100" s="98" t="n">
        <v>0.113358642530607</v>
      </c>
      <c r="FL100" s="98" t="n">
        <v>0.112597197928524</v>
      </c>
      <c r="FM100" s="98" t="n">
        <v>0.11184053862664</v>
      </c>
      <c r="FN100" s="98" t="n">
        <v>0.111088639176078</v>
      </c>
      <c r="FO100" s="98" t="n">
        <v>0.110341474195101</v>
      </c>
      <c r="FP100" s="98" t="n">
        <v>0.109599018370162</v>
      </c>
      <c r="FQ100" s="98" t="n">
        <v>0.108861246456916</v>
      </c>
    </row>
    <row r="101" customFormat="false" ht="15" hidden="false" customHeight="true" outlineLevel="0" collapsed="false">
      <c r="A101" s="97" t="n">
        <v>99</v>
      </c>
      <c r="B101" s="98" t="n">
        <v>0.368475698753925</v>
      </c>
      <c r="C101" s="98" t="n">
        <v>0.368454307912061</v>
      </c>
      <c r="D101" s="98" t="n">
        <v>0.35250910794974</v>
      </c>
      <c r="E101" s="98" t="n">
        <v>0.343989139344687</v>
      </c>
      <c r="F101" s="98" t="n">
        <v>0.339048405867428</v>
      </c>
      <c r="G101" s="98" t="n">
        <v>0.335854938897001</v>
      </c>
      <c r="H101" s="98" t="n">
        <v>0.333517543293749</v>
      </c>
      <c r="I101" s="98" t="n">
        <v>0.331597999290727</v>
      </c>
      <c r="J101" s="98" t="n">
        <v>0.329879852772403</v>
      </c>
      <c r="K101" s="98" t="n">
        <v>0.328256158319136</v>
      </c>
      <c r="L101" s="98" t="n">
        <v>0.326674271270178</v>
      </c>
      <c r="M101" s="98" t="n">
        <v>0.325108516464401</v>
      </c>
      <c r="N101" s="98" t="n">
        <v>0.32354661304631</v>
      </c>
      <c r="O101" s="98" t="n">
        <v>0.321982921419009</v>
      </c>
      <c r="P101" s="98" t="n">
        <v>0.320415082020657</v>
      </c>
      <c r="Q101" s="98" t="n">
        <v>0.318842342483771</v>
      </c>
      <c r="R101" s="98" t="n">
        <v>0.317264725692384</v>
      </c>
      <c r="S101" s="98" t="n">
        <v>0.315682616718651</v>
      </c>
      <c r="T101" s="98" t="n">
        <v>0.31409655840016</v>
      </c>
      <c r="U101" s="98" t="n">
        <v>0.312507150804912</v>
      </c>
      <c r="V101" s="98" t="n">
        <v>0.310915002388539</v>
      </c>
      <c r="W101" s="98" t="n">
        <v>0.30932070683798</v>
      </c>
      <c r="X101" s="98" t="n">
        <v>0.307724832646632</v>
      </c>
      <c r="Y101" s="98" t="n">
        <v>0.306127918969272</v>
      </c>
      <c r="Z101" s="98" t="n">
        <v>0.304530474545552</v>
      </c>
      <c r="AA101" s="98" t="n">
        <v>0.30293297809534</v>
      </c>
      <c r="AB101" s="98" t="n">
        <v>0.301335879393513</v>
      </c>
      <c r="AC101" s="98" t="n">
        <v>0.29973960063237</v>
      </c>
      <c r="AD101" s="98" t="n">
        <v>0.298144537879284</v>
      </c>
      <c r="AE101" s="98" t="n">
        <v>0.296551062536418</v>
      </c>
      <c r="AF101" s="98" t="n">
        <v>0.294959522758627</v>
      </c>
      <c r="AG101" s="98" t="n">
        <v>0.2933702448101</v>
      </c>
      <c r="AH101" s="98" t="n">
        <v>0.291783534352332</v>
      </c>
      <c r="AI101" s="98" t="n">
        <v>0.2901996776619</v>
      </c>
      <c r="AJ101" s="98" t="n">
        <v>0.288618942779328</v>
      </c>
      <c r="AK101" s="98" t="n">
        <v>0.287041580591632</v>
      </c>
      <c r="AL101" s="98" t="n">
        <v>0.285467825851657</v>
      </c>
      <c r="AM101" s="98" t="n">
        <v>0.283897898137504</v>
      </c>
      <c r="AN101" s="98" t="n">
        <v>0.282332002755325</v>
      </c>
      <c r="AO101" s="98" t="n">
        <v>0.280770331588681</v>
      </c>
      <c r="AP101" s="98" t="n">
        <v>0.279213063897507</v>
      </c>
      <c r="AQ101" s="98" t="n">
        <v>0.277660367069598</v>
      </c>
      <c r="AR101" s="98" t="n">
        <v>0.276112397327371</v>
      </c>
      <c r="AS101" s="98" t="n">
        <v>0.274569300392506</v>
      </c>
      <c r="AT101" s="98" t="n">
        <v>0.273031212110943</v>
      </c>
      <c r="AU101" s="98" t="n">
        <v>0.271498259040543</v>
      </c>
      <c r="AV101" s="98" t="n">
        <v>0.269970559003626</v>
      </c>
      <c r="AW101" s="98" t="n">
        <v>0.268448221606451</v>
      </c>
      <c r="AX101" s="98" t="n">
        <v>0.266931348727585</v>
      </c>
      <c r="AY101" s="98" t="n">
        <v>0.265420034977016</v>
      </c>
      <c r="AZ101" s="98" t="n">
        <v>0.263914368127739</v>
      </c>
      <c r="BA101" s="98" t="n">
        <v>0.262414429521442</v>
      </c>
      <c r="BB101" s="98" t="n">
        <v>0.260920294449855</v>
      </c>
      <c r="BC101" s="98" t="n">
        <v>0.259432032513192</v>
      </c>
      <c r="BD101" s="98" t="n">
        <v>0.257949707957068</v>
      </c>
      <c r="BE101" s="98" t="n">
        <v>0.256473379989166</v>
      </c>
      <c r="BF101" s="98" t="n">
        <v>0.255003103076883</v>
      </c>
      <c r="BG101" s="98" t="n">
        <v>0.253538927227074</v>
      </c>
      <c r="BH101" s="98" t="n">
        <v>0.252080898248994</v>
      </c>
      <c r="BI101" s="98" t="n">
        <v>0.25062905800142</v>
      </c>
      <c r="BJ101" s="98" t="n">
        <v>0.249183444624931</v>
      </c>
      <c r="BK101" s="98" t="n">
        <v>0.247744092760219</v>
      </c>
      <c r="BL101" s="98" t="n">
        <v>0.246311033753286</v>
      </c>
      <c r="BM101" s="98" t="n">
        <v>0.244884295848316</v>
      </c>
      <c r="BN101" s="98" t="n">
        <v>0.243463904368959</v>
      </c>
      <c r="BO101" s="98" t="n">
        <v>0.242049881888735</v>
      </c>
      <c r="BP101" s="98" t="n">
        <v>0.240642248391218</v>
      </c>
      <c r="BQ101" s="98" t="n">
        <v>0.239241021420608</v>
      </c>
      <c r="BR101" s="98" t="n">
        <v>0.237846216223284</v>
      </c>
      <c r="BS101" s="98" t="n">
        <v>0.23645784588088</v>
      </c>
      <c r="BT101" s="98" t="n">
        <v>0.235075921435393</v>
      </c>
      <c r="BU101" s="98" t="n">
        <v>0.233700452006819</v>
      </c>
      <c r="BV101" s="98" t="n">
        <v>0.232331444903762</v>
      </c>
      <c r="BW101" s="98" t="n">
        <v>0.230968905727436</v>
      </c>
      <c r="BX101" s="98" t="n">
        <v>0.229612838469482</v>
      </c>
      <c r="BY101" s="98" t="n">
        <v>0.228263245603953</v>
      </c>
      <c r="BZ101" s="98" t="n">
        <v>0.226920128173837</v>
      </c>
      <c r="CA101" s="98" t="n">
        <v>0.22558348587244</v>
      </c>
      <c r="CB101" s="98" t="n">
        <v>0.224253317119958</v>
      </c>
      <c r="CC101" s="98" t="n">
        <v>0.222929619135502</v>
      </c>
      <c r="CD101" s="98" t="n">
        <v>0.221612388004884</v>
      </c>
      <c r="CE101" s="98" t="n">
        <v>0.220301618744405</v>
      </c>
      <c r="CF101" s="98" t="n">
        <v>0.218997305360882</v>
      </c>
      <c r="CG101" s="98" t="n">
        <v>0.217699440908167</v>
      </c>
      <c r="CH101" s="98" t="n">
        <v>0.216408017540342</v>
      </c>
      <c r="CI101" s="98" t="n">
        <v>0.215123026561815</v>
      </c>
      <c r="CJ101" s="98" t="n">
        <v>0.213844458474497</v>
      </c>
      <c r="CK101" s="98" t="n">
        <v>0.21257230302223</v>
      </c>
      <c r="CL101" s="98" t="n">
        <v>0.211306549232654</v>
      </c>
      <c r="CM101" s="98" t="n">
        <v>0.210047185456641</v>
      </c>
      <c r="CN101" s="98" t="n">
        <v>0.208794199405469</v>
      </c>
      <c r="CO101" s="98" t="n">
        <v>0.207547578185855</v>
      </c>
      <c r="CP101" s="98" t="n">
        <v>0.206307308332995</v>
      </c>
      <c r="CQ101" s="98" t="n">
        <v>0.205073375841705</v>
      </c>
      <c r="CR101" s="98" t="n">
        <v>0.203845766195814</v>
      </c>
      <c r="CS101" s="98" t="n">
        <v>0.202624464395878</v>
      </c>
      <c r="CT101" s="98" t="n">
        <v>0.201409454985348</v>
      </c>
      <c r="CU101" s="98" t="n">
        <v>0.200200722075261</v>
      </c>
      <c r="CV101" s="98" t="n">
        <v>0.198998249367563</v>
      </c>
      <c r="CW101" s="98" t="n">
        <v>0.197802020177132</v>
      </c>
      <c r="CX101" s="98" t="n">
        <v>0.196612017452586</v>
      </c>
      <c r="CY101" s="98" t="n">
        <v>0.195428223795949</v>
      </c>
      <c r="CZ101" s="98" t="n">
        <v>0.194250621481245</v>
      </c>
      <c r="DA101" s="98" t="n">
        <v>0.193079192472081</v>
      </c>
      <c r="DB101" s="98" t="n">
        <v>0.191913918438278</v>
      </c>
      <c r="DC101" s="98" t="n">
        <v>0.190754780771616</v>
      </c>
      <c r="DD101" s="98" t="n">
        <v>0.189601760600737</v>
      </c>
      <c r="DE101" s="98" t="n">
        <v>0.188454838805259</v>
      </c>
      <c r="DF101" s="98" t="n">
        <v>0.187313996029153</v>
      </c>
      <c r="DG101" s="98" t="n">
        <v>0.186179212693415</v>
      </c>
      <c r="DH101" s="98" t="n">
        <v>0.185050469008092</v>
      </c>
      <c r="DI101" s="98" t="n">
        <v>0.183927744983681</v>
      </c>
      <c r="DJ101" s="98" t="n">
        <v>0.182811020441954</v>
      </c>
      <c r="DK101" s="98" t="n">
        <v>0.181700275026236</v>
      </c>
      <c r="DL101" s="98" t="n">
        <v>0.180595488211167</v>
      </c>
      <c r="DM101" s="98" t="n">
        <v>0.17949663931198</v>
      </c>
      <c r="DN101" s="98" t="n">
        <v>0.178403707493325</v>
      </c>
      <c r="DO101" s="98" t="n">
        <v>0.177316671777662</v>
      </c>
      <c r="DP101" s="98" t="n">
        <v>0.176235511053251</v>
      </c>
      <c r="DQ101" s="98" t="n">
        <v>0.175160204081764</v>
      </c>
      <c r="DR101" s="98" t="n">
        <v>0.174090729505528</v>
      </c>
      <c r="DS101" s="98" t="n">
        <v>0.173027065854446</v>
      </c>
      <c r="DT101" s="98" t="n">
        <v>0.171969191552581</v>
      </c>
      <c r="DU101" s="98" t="n">
        <v>0.170917084924457</v>
      </c>
      <c r="DV101" s="98" t="n">
        <v>0.16987072420106</v>
      </c>
      <c r="DW101" s="98" t="n">
        <v>0.168830087525585</v>
      </c>
      <c r="DX101" s="98" t="n">
        <v>0.167795152958923</v>
      </c>
      <c r="DY101" s="98" t="n">
        <v>0.166765898484906</v>
      </c>
      <c r="DZ101" s="98" t="n">
        <v>0.165742302015342</v>
      </c>
      <c r="EA101" s="98" t="n">
        <v>0.164724341394818</v>
      </c>
      <c r="EB101" s="98" t="n">
        <v>0.163711994405314</v>
      </c>
      <c r="EC101" s="98" t="n">
        <v>0.162705238770625</v>
      </c>
      <c r="ED101" s="98" t="n">
        <v>0.161704052160603</v>
      </c>
      <c r="EE101" s="98" t="n">
        <v>0.160708412195222</v>
      </c>
      <c r="EF101" s="98" t="n">
        <v>0.159718296448495</v>
      </c>
      <c r="EG101" s="98" t="n">
        <v>0.158733682452227</v>
      </c>
      <c r="EH101" s="98" t="n">
        <v>0.157754547699629</v>
      </c>
      <c r="EI101" s="98" t="n">
        <v>0.156780869648792</v>
      </c>
      <c r="EJ101" s="98" t="n">
        <v>0.155812625726037</v>
      </c>
      <c r="EK101" s="98" t="n">
        <v>0.154849793329133</v>
      </c>
      <c r="EL101" s="98" t="n">
        <v>0.153892349830406</v>
      </c>
      <c r="EM101" s="98" t="n">
        <v>0.152940272579731</v>
      </c>
      <c r="EN101" s="98" t="n">
        <v>0.151993538907422</v>
      </c>
      <c r="EO101" s="98" t="n">
        <v>0.151052126127024</v>
      </c>
      <c r="EP101" s="98" t="n">
        <v>0.150116011537997</v>
      </c>
      <c r="EQ101" s="98" t="n">
        <v>0.149185172428329</v>
      </c>
      <c r="ER101" s="98" t="n">
        <v>0.148259586077044</v>
      </c>
      <c r="ES101" s="98" t="n">
        <v>0.147339229756637</v>
      </c>
      <c r="ET101" s="98" t="n">
        <v>0.146424080735431</v>
      </c>
      <c r="EU101" s="98" t="n">
        <v>0.145514116279852</v>
      </c>
      <c r="EV101" s="98" t="n">
        <v>0.14460931365664</v>
      </c>
      <c r="EW101" s="98" t="n">
        <v>0.143709650134985</v>
      </c>
      <c r="EX101" s="98" t="n">
        <v>0.142815102988604</v>
      </c>
      <c r="EY101" s="98" t="n">
        <v>0.141925649497748</v>
      </c>
      <c r="EZ101" s="98" t="n">
        <v>0.141041266951158</v>
      </c>
      <c r="FA101" s="98" t="n">
        <v>0.140161932647953</v>
      </c>
      <c r="FB101" s="98" t="n">
        <v>0.13928762389947</v>
      </c>
      <c r="FC101" s="98" t="n">
        <v>0.138418318031054</v>
      </c>
      <c r="FD101" s="98" t="n">
        <v>0.137553992383784</v>
      </c>
      <c r="FE101" s="98" t="n">
        <v>0.136694624316168</v>
      </c>
      <c r="FF101" s="98" t="n">
        <v>0.135840191205776</v>
      </c>
      <c r="FG101" s="98" t="n">
        <v>0.134990670450834</v>
      </c>
      <c r="FH101" s="98" t="n">
        <v>0.13414603947178</v>
      </c>
      <c r="FI101" s="98" t="n">
        <v>0.133306275712767</v>
      </c>
      <c r="FJ101" s="98" t="n">
        <v>0.132471356643134</v>
      </c>
      <c r="FK101" s="98" t="n">
        <v>0.131641259758835</v>
      </c>
      <c r="FL101" s="98" t="n">
        <v>0.130815962583829</v>
      </c>
      <c r="FM101" s="98" t="n">
        <v>0.129995442671441</v>
      </c>
      <c r="FN101" s="98" t="n">
        <v>0.129179677605676</v>
      </c>
      <c r="FO101" s="98" t="n">
        <v>0.128368645002511</v>
      </c>
      <c r="FP101" s="98" t="n">
        <v>0.127562322511143</v>
      </c>
      <c r="FQ101" s="98" t="n">
        <v>0.126760687815218</v>
      </c>
    </row>
    <row r="102" customFormat="false" ht="15" hidden="false" customHeight="true" outlineLevel="0" collapsed="false">
      <c r="A102" s="97" t="n">
        <v>100</v>
      </c>
      <c r="B102" s="98" t="n">
        <v>0.394456869750079</v>
      </c>
      <c r="C102" s="98" t="n">
        <v>0.394531876648584</v>
      </c>
      <c r="D102" s="98" t="n">
        <v>0.377919045959204</v>
      </c>
      <c r="E102" s="98" t="n">
        <v>0.369069332329856</v>
      </c>
      <c r="F102" s="98" t="n">
        <v>0.363971595581009</v>
      </c>
      <c r="G102" s="98" t="n">
        <v>0.360708116424133</v>
      </c>
      <c r="H102" s="98" t="n">
        <v>0.358344086213513</v>
      </c>
      <c r="I102" s="98" t="n">
        <v>0.356419263006141</v>
      </c>
      <c r="J102" s="98" t="n">
        <v>0.354706104904104</v>
      </c>
      <c r="K102" s="98" t="n">
        <v>0.353092091240471</v>
      </c>
      <c r="L102" s="98" t="n">
        <v>0.351521776040646</v>
      </c>
      <c r="M102" s="98" t="n">
        <v>0.349968077614437</v>
      </c>
      <c r="N102" s="98" t="n">
        <v>0.348418009739464</v>
      </c>
      <c r="O102" s="98" t="n">
        <v>0.346865579971136</v>
      </c>
      <c r="P102" s="98" t="n">
        <v>0.345308253219752</v>
      </c>
      <c r="Q102" s="98" t="n">
        <v>0.343745190873934</v>
      </c>
      <c r="R102" s="98" t="n">
        <v>0.342176374616701</v>
      </c>
      <c r="S102" s="98" t="n">
        <v>0.34060217112336</v>
      </c>
      <c r="T102" s="98" t="n">
        <v>0.339023116453671</v>
      </c>
      <c r="U102" s="98" t="n">
        <v>0.337439809884921</v>
      </c>
      <c r="V102" s="98" t="n">
        <v>0.335852862227377</v>
      </c>
      <c r="W102" s="98" t="n">
        <v>0.334262871228386</v>
      </c>
      <c r="X102" s="98" t="n">
        <v>0.332670410412912</v>
      </c>
      <c r="Y102" s="98" t="n">
        <v>0.33107602455863</v>
      </c>
      <c r="Z102" s="98" t="n">
        <v>0.329480228418432</v>
      </c>
      <c r="AA102" s="98" t="n">
        <v>0.327883507005257</v>
      </c>
      <c r="AB102" s="98" t="n">
        <v>0.326286316602438</v>
      </c>
      <c r="AC102" s="98" t="n">
        <v>0.324689086085412</v>
      </c>
      <c r="AD102" s="98" t="n">
        <v>0.323092218351173</v>
      </c>
      <c r="AE102" s="98" t="n">
        <v>0.321496091756621</v>
      </c>
      <c r="AF102" s="98" t="n">
        <v>0.319901061519065</v>
      </c>
      <c r="AG102" s="98" t="n">
        <v>0.318307461057949</v>
      </c>
      <c r="AH102" s="98" t="n">
        <v>0.316715603269643</v>
      </c>
      <c r="AI102" s="98" t="n">
        <v>0.315125781733341</v>
      </c>
      <c r="AJ102" s="98" t="n">
        <v>0.313538271849146</v>
      </c>
      <c r="AK102" s="98" t="n">
        <v>0.311953331910763</v>
      </c>
      <c r="AL102" s="98" t="n">
        <v>0.310371204115835</v>
      </c>
      <c r="AM102" s="98" t="n">
        <v>0.308792115517133</v>
      </c>
      <c r="AN102" s="98" t="n">
        <v>0.307216278917838</v>
      </c>
      <c r="AO102" s="98" t="n">
        <v>0.305643893714029</v>
      </c>
      <c r="AP102" s="98" t="n">
        <v>0.304075146687408</v>
      </c>
      <c r="AQ102" s="98" t="n">
        <v>0.302510212751101</v>
      </c>
      <c r="AR102" s="98" t="n">
        <v>0.300949255651266</v>
      </c>
      <c r="AS102" s="98" t="n">
        <v>0.299392428627078</v>
      </c>
      <c r="AT102" s="98" t="n">
        <v>0.297839875031505</v>
      </c>
      <c r="AU102" s="98" t="n">
        <v>0.29629172891518</v>
      </c>
      <c r="AV102" s="98" t="n">
        <v>0.294748115575528</v>
      </c>
      <c r="AW102" s="98" t="n">
        <v>0.293209152073189</v>
      </c>
      <c r="AX102" s="98" t="n">
        <v>0.291674947717661</v>
      </c>
      <c r="AY102" s="98" t="n">
        <v>0.290145604523984</v>
      </c>
      <c r="AZ102" s="98" t="n">
        <v>0.28862121764216</v>
      </c>
      <c r="BA102" s="98" t="n">
        <v>0.287101875760949</v>
      </c>
      <c r="BB102" s="98" t="n">
        <v>0.285587661487529</v>
      </c>
      <c r="BC102" s="98" t="n">
        <v>0.284078651704474</v>
      </c>
      <c r="BD102" s="98" t="n">
        <v>0.28257491790539</v>
      </c>
      <c r="BE102" s="98" t="n">
        <v>0.281076526510479</v>
      </c>
      <c r="BF102" s="98" t="n">
        <v>0.279583539163226</v>
      </c>
      <c r="BG102" s="98" t="n">
        <v>0.278096013009344</v>
      </c>
      <c r="BH102" s="98" t="n">
        <v>0.27661400095902</v>
      </c>
      <c r="BI102" s="98" t="n">
        <v>0.275137551933475</v>
      </c>
      <c r="BJ102" s="98" t="n">
        <v>0.273666711096774</v>
      </c>
      <c r="BK102" s="98" t="n">
        <v>0.272201520073766</v>
      </c>
      <c r="BL102" s="98" t="n">
        <v>0.27074201715498</v>
      </c>
      <c r="BM102" s="98" t="n">
        <v>0.26928823748928</v>
      </c>
      <c r="BN102" s="98" t="n">
        <v>0.267840213264993</v>
      </c>
      <c r="BO102" s="98" t="n">
        <v>0.266397973880212</v>
      </c>
      <c r="BP102" s="98" t="n">
        <v>0.264961546102924</v>
      </c>
      <c r="BQ102" s="98" t="n">
        <v>0.263530954221586</v>
      </c>
      <c r="BR102" s="98" t="n">
        <v>0.262106220186695</v>
      </c>
      <c r="BS102" s="98" t="n">
        <v>0.260687363743938</v>
      </c>
      <c r="BT102" s="98" t="n">
        <v>0.259274402559387</v>
      </c>
      <c r="BU102" s="98" t="n">
        <v>0.257867352337247</v>
      </c>
      <c r="BV102" s="98" t="n">
        <v>0.256466226930602</v>
      </c>
      <c r="BW102" s="98" t="n">
        <v>0.255071038445569</v>
      </c>
      <c r="BX102" s="98" t="n">
        <v>0.253681797339272</v>
      </c>
      <c r="BY102" s="98" t="n">
        <v>0.252298512512008</v>
      </c>
      <c r="BZ102" s="98" t="n">
        <v>0.250921191393948</v>
      </c>
      <c r="CA102" s="98" t="n">
        <v>0.249549840026713</v>
      </c>
      <c r="CB102" s="98" t="n">
        <v>0.248184463140129</v>
      </c>
      <c r="CC102" s="98" t="n">
        <v>0.246825064224454</v>
      </c>
      <c r="CD102" s="98" t="n">
        <v>0.245471645598358</v>
      </c>
      <c r="CE102" s="98" t="n">
        <v>0.2441242084729</v>
      </c>
      <c r="CF102" s="98" t="n">
        <v>0.242782753011753</v>
      </c>
      <c r="CG102" s="98" t="n">
        <v>0.241447278387912</v>
      </c>
      <c r="CH102" s="98" t="n">
        <v>0.240117782837073</v>
      </c>
      <c r="CI102" s="98" t="n">
        <v>0.238794263707916</v>
      </c>
      <c r="CJ102" s="98" t="n">
        <v>0.237476717509454</v>
      </c>
      <c r="CK102" s="98" t="n">
        <v>0.236165139955643</v>
      </c>
      <c r="CL102" s="98" t="n">
        <v>0.234859526007406</v>
      </c>
      <c r="CM102" s="98" t="n">
        <v>0.233559869912233</v>
      </c>
      <c r="CN102" s="98" t="n">
        <v>0.232266165241515</v>
      </c>
      <c r="CO102" s="98" t="n">
        <v>0.230978404925721</v>
      </c>
      <c r="CP102" s="98" t="n">
        <v>0.229696581287581</v>
      </c>
      <c r="CQ102" s="98" t="n">
        <v>0.22842068607337</v>
      </c>
      <c r="CR102" s="98" t="n">
        <v>0.227150710482426</v>
      </c>
      <c r="CS102" s="98" t="n">
        <v>0.225886645194993</v>
      </c>
      <c r="CT102" s="98" t="n">
        <v>0.224628480398504</v>
      </c>
      <c r="CU102" s="98" t="n">
        <v>0.223376205812393</v>
      </c>
      <c r="CV102" s="98" t="n">
        <v>0.222129810711515</v>
      </c>
      <c r="CW102" s="98" t="n">
        <v>0.22088928394828</v>
      </c>
      <c r="CX102" s="98" t="n">
        <v>0.219654613973552</v>
      </c>
      <c r="CY102" s="98" t="n">
        <v>0.218425788856411</v>
      </c>
      <c r="CZ102" s="98" t="n">
        <v>0.217202796302829</v>
      </c>
      <c r="DA102" s="98" t="n">
        <v>0.21598562367334</v>
      </c>
      <c r="DB102" s="98" t="n">
        <v>0.214774257999744</v>
      </c>
      <c r="DC102" s="98" t="n">
        <v>0.21356868600093</v>
      </c>
      <c r="DD102" s="98" t="n">
        <v>0.212368894097844</v>
      </c>
      <c r="DE102" s="98" t="n">
        <v>0.211174868427676</v>
      </c>
      <c r="DF102" s="98" t="n">
        <v>0.209986594857291</v>
      </c>
      <c r="DG102" s="98" t="n">
        <v>0.208804058995968</v>
      </c>
      <c r="DH102" s="98" t="n">
        <v>0.207627246207477</v>
      </c>
      <c r="DI102" s="98" t="n">
        <v>0.206456141621537</v>
      </c>
      <c r="DJ102" s="98" t="n">
        <v>0.20529073014469</v>
      </c>
      <c r="DK102" s="98" t="n">
        <v>0.204130996470628</v>
      </c>
      <c r="DL102" s="98" t="n">
        <v>0.202976925090006</v>
      </c>
      <c r="DM102" s="98" t="n">
        <v>0.201828500299762</v>
      </c>
      <c r="DN102" s="98" t="n">
        <v>0.200685706211988</v>
      </c>
      <c r="DO102" s="98" t="n">
        <v>0.199548526762365</v>
      </c>
      <c r="DP102" s="98" t="n">
        <v>0.198416945718199</v>
      </c>
      <c r="DQ102" s="98" t="n">
        <v>0.197290946686067</v>
      </c>
      <c r="DR102" s="98" t="n">
        <v>0.196170513119111</v>
      </c>
      <c r="DS102" s="98" t="n">
        <v>0.195055628323988</v>
      </c>
      <c r="DT102" s="98" t="n">
        <v>0.193946275467505</v>
      </c>
      <c r="DU102" s="98" t="n">
        <v>0.192842437582953</v>
      </c>
      <c r="DV102" s="98" t="n">
        <v>0.19174409757615</v>
      </c>
      <c r="DW102" s="98" t="n">
        <v>0.19065123823123</v>
      </c>
      <c r="DX102" s="98" t="n">
        <v>0.189563842216168</v>
      </c>
      <c r="DY102" s="98" t="n">
        <v>0.188481892088069</v>
      </c>
      <c r="DZ102" s="98" t="n">
        <v>0.187405370298243</v>
      </c>
      <c r="EA102" s="98" t="n">
        <v>0.18633425919705</v>
      </c>
      <c r="EB102" s="98" t="n">
        <v>0.185268541038561</v>
      </c>
      <c r="EC102" s="98" t="n">
        <v>0.184208197985021</v>
      </c>
      <c r="ED102" s="98" t="n">
        <v>0.183153212111137</v>
      </c>
      <c r="EE102" s="98" t="n">
        <v>0.182103565408192</v>
      </c>
      <c r="EF102" s="98" t="n">
        <v>0.181059239788007</v>
      </c>
      <c r="EG102" s="98" t="n">
        <v>0.180020217086747</v>
      </c>
      <c r="EH102" s="98" t="n">
        <v>0.178986479068583</v>
      </c>
      <c r="EI102" s="98" t="n">
        <v>0.177958007429219</v>
      </c>
      <c r="EJ102" s="98" t="n">
        <v>0.176934783799297</v>
      </c>
      <c r="EK102" s="98" t="n">
        <v>0.17591678974767</v>
      </c>
      <c r="EL102" s="98" t="n">
        <v>0.174904006784566</v>
      </c>
      <c r="EM102" s="98" t="n">
        <v>0.173896416364644</v>
      </c>
      <c r="EN102" s="98" t="n">
        <v>0.17289399988994</v>
      </c>
      <c r="EO102" s="98" t="n">
        <v>0.171896738712724</v>
      </c>
      <c r="EP102" s="98" t="n">
        <v>0.170904614138249</v>
      </c>
      <c r="EQ102" s="98" t="n">
        <v>0.169917607427427</v>
      </c>
      <c r="ER102" s="98" t="n">
        <v>0.168935699799409</v>
      </c>
      <c r="ES102" s="98" t="n">
        <v>0.16795887243409</v>
      </c>
      <c r="ET102" s="98" t="n">
        <v>0.166987106474535</v>
      </c>
      <c r="EU102" s="98" t="n">
        <v>0.16602038302933</v>
      </c>
      <c r="EV102" s="98" t="n">
        <v>0.16505868317487</v>
      </c>
      <c r="EW102" s="98" t="n">
        <v>0.164101987957574</v>
      </c>
      <c r="EX102" s="98" t="n">
        <v>0.163150278396035</v>
      </c>
      <c r="EY102" s="98" t="n">
        <v>0.16220353548312</v>
      </c>
      <c r="EZ102" s="98" t="n">
        <v>0.161261740188001</v>
      </c>
      <c r="FA102" s="98" t="n">
        <v>0.160324873458134</v>
      </c>
      <c r="FB102" s="98" t="n">
        <v>0.159392916221186</v>
      </c>
      <c r="FC102" s="98" t="n">
        <v>0.158465849386911</v>
      </c>
      <c r="FD102" s="98" t="n">
        <v>0.157543653848977</v>
      </c>
      <c r="FE102" s="98" t="n">
        <v>0.156626310486745</v>
      </c>
      <c r="FF102" s="98" t="n">
        <v>0.155713800167003</v>
      </c>
      <c r="FG102" s="98" t="n">
        <v>0.15480610374566</v>
      </c>
      <c r="FH102" s="98" t="n">
        <v>0.153903202069396</v>
      </c>
      <c r="FI102" s="98" t="n">
        <v>0.15300507597727</v>
      </c>
      <c r="FJ102" s="98" t="n">
        <v>0.152111706302294</v>
      </c>
      <c r="FK102" s="98" t="n">
        <v>0.151223073872968</v>
      </c>
      <c r="FL102" s="98" t="n">
        <v>0.150339159514777</v>
      </c>
      <c r="FM102" s="98" t="n">
        <v>0.149459944051656</v>
      </c>
      <c r="FN102" s="98" t="n">
        <v>0.148585408307424</v>
      </c>
      <c r="FO102" s="98" t="n">
        <v>0.14771553310718</v>
      </c>
      <c r="FP102" s="98" t="n">
        <v>0.14685029927867</v>
      </c>
      <c r="FQ102" s="98" t="n">
        <v>0.14598968765363</v>
      </c>
    </row>
    <row r="103" customFormat="false" ht="15" hidden="false" customHeight="true" outlineLevel="0" collapsed="false">
      <c r="A103" s="97" t="n">
        <v>101</v>
      </c>
      <c r="B103" s="98" t="n">
        <v>0.419695544951143</v>
      </c>
      <c r="C103" s="98" t="n">
        <v>0.419864600895534</v>
      </c>
      <c r="D103" s="98" t="n">
        <v>0.402660994610751</v>
      </c>
      <c r="E103" s="98" t="n">
        <v>0.393521108329924</v>
      </c>
      <c r="F103" s="98" t="n">
        <v>0.388288909670461</v>
      </c>
      <c r="G103" s="98" t="n">
        <v>0.384969982334649</v>
      </c>
      <c r="H103" s="98" t="n">
        <v>0.382590158922831</v>
      </c>
      <c r="I103" s="98" t="n">
        <v>0.380669227001412</v>
      </c>
      <c r="J103" s="98" t="n">
        <v>0.378969556455578</v>
      </c>
      <c r="K103" s="98" t="n">
        <v>0.377373537852037</v>
      </c>
      <c r="L103" s="98" t="n">
        <v>0.375823157604607</v>
      </c>
      <c r="M103" s="98" t="n">
        <v>0.374290036167624</v>
      </c>
      <c r="N103" s="98" t="n">
        <v>0.372760528803301</v>
      </c>
      <c r="O103" s="98" t="n">
        <v>0.371228306639983</v>
      </c>
      <c r="P103" s="98" t="n">
        <v>0.369690660661423</v>
      </c>
      <c r="Q103" s="98" t="n">
        <v>0.368146660556269</v>
      </c>
      <c r="R103" s="98" t="n">
        <v>0.366596238145093</v>
      </c>
      <c r="S103" s="98" t="n">
        <v>0.365039731743403</v>
      </c>
      <c r="T103" s="98" t="n">
        <v>0.363477660302006</v>
      </c>
      <c r="U103" s="98" t="n">
        <v>0.361910612058434</v>
      </c>
      <c r="V103" s="98" t="n">
        <v>0.360339190220875</v>
      </c>
      <c r="W103" s="98" t="n">
        <v>0.358763987024012</v>
      </c>
      <c r="X103" s="98" t="n">
        <v>0.357185571867747</v>
      </c>
      <c r="Y103" s="98" t="n">
        <v>0.355604486416736</v>
      </c>
      <c r="Z103" s="98" t="n">
        <v>0.354021243112635</v>
      </c>
      <c r="AA103" s="98" t="n">
        <v>0.352436325332994</v>
      </c>
      <c r="AB103" s="98" t="n">
        <v>0.350850188319249</v>
      </c>
      <c r="AC103" s="98" t="n">
        <v>0.349263260439132</v>
      </c>
      <c r="AD103" s="98" t="n">
        <v>0.347675944569499</v>
      </c>
      <c r="AE103" s="98" t="n">
        <v>0.346088619495475</v>
      </c>
      <c r="AF103" s="98" t="n">
        <v>0.344501641276464</v>
      </c>
      <c r="AG103" s="98" t="n">
        <v>0.342915344556697</v>
      </c>
      <c r="AH103" s="98" t="n">
        <v>0.341330043811402</v>
      </c>
      <c r="AI103" s="98" t="n">
        <v>0.339746034526206</v>
      </c>
      <c r="AJ103" s="98" t="n">
        <v>0.338163594310589</v>
      </c>
      <c r="AK103" s="98" t="n">
        <v>0.336582983947636</v>
      </c>
      <c r="AL103" s="98" t="n">
        <v>0.335004448382982</v>
      </c>
      <c r="AM103" s="98" t="n">
        <v>0.333428217656067</v>
      </c>
      <c r="AN103" s="98" t="n">
        <v>0.331854507776832</v>
      </c>
      <c r="AO103" s="98" t="n">
        <v>0.330283521550889</v>
      </c>
      <c r="AP103" s="98" t="n">
        <v>0.328715449356113</v>
      </c>
      <c r="AQ103" s="98" t="n">
        <v>0.327150469873433</v>
      </c>
      <c r="AR103" s="98" t="n">
        <v>0.325588750774466</v>
      </c>
      <c r="AS103" s="98" t="n">
        <v>0.324030449368509</v>
      </c>
      <c r="AT103" s="98" t="n">
        <v>0.322475713211233</v>
      </c>
      <c r="AU103" s="98" t="n">
        <v>0.320924680677335</v>
      </c>
      <c r="AV103" s="98" t="n">
        <v>0.319377481499235</v>
      </c>
      <c r="AW103" s="98" t="n">
        <v>0.317834237273827</v>
      </c>
      <c r="AX103" s="98" t="n">
        <v>0.316295061939131</v>
      </c>
      <c r="AY103" s="98" t="n">
        <v>0.314760062222649</v>
      </c>
      <c r="AZ103" s="98" t="n">
        <v>0.313229338063056</v>
      </c>
      <c r="BA103" s="98" t="n">
        <v>0.311702983006828</v>
      </c>
      <c r="BB103" s="98" t="n">
        <v>0.310181084581262</v>
      </c>
      <c r="BC103" s="98" t="n">
        <v>0.308663724645303</v>
      </c>
      <c r="BD103" s="98" t="n">
        <v>0.307150979719474</v>
      </c>
      <c r="BE103" s="98" t="n">
        <v>0.305642921296168</v>
      </c>
      <c r="BF103" s="98" t="n">
        <v>0.304139616131444</v>
      </c>
      <c r="BG103" s="98" t="n">
        <v>0.302641126519441</v>
      </c>
      <c r="BH103" s="98" t="n">
        <v>0.301147510550448</v>
      </c>
      <c r="BI103" s="98" t="n">
        <v>0.299658822353578</v>
      </c>
      <c r="BJ103" s="98" t="n">
        <v>0.298175112324993</v>
      </c>
      <c r="BK103" s="98" t="n">
        <v>0.296696427342526</v>
      </c>
      <c r="BL103" s="98" t="n">
        <v>0.295222810967507</v>
      </c>
      <c r="BM103" s="98" t="n">
        <v>0.293754303634574</v>
      </c>
      <c r="BN103" s="98" t="n">
        <v>0.292290942830171</v>
      </c>
      <c r="BO103" s="98" t="n">
        <v>0.290832763260422</v>
      </c>
      <c r="BP103" s="98" t="n">
        <v>0.289379797009004</v>
      </c>
      <c r="BQ103" s="98" t="n">
        <v>0.287932073685636</v>
      </c>
      <c r="BR103" s="98" t="n">
        <v>0.286489620565728</v>
      </c>
      <c r="BS103" s="98" t="n">
        <v>0.285052462721734</v>
      </c>
      <c r="BT103" s="98" t="n">
        <v>0.2836206231467</v>
      </c>
      <c r="BU103" s="98" t="n">
        <v>0.282194122870474</v>
      </c>
      <c r="BV103" s="98" t="n">
        <v>0.280772981069031</v>
      </c>
      <c r="BW103" s="98" t="n">
        <v>0.279357215167308</v>
      </c>
      <c r="BX103" s="98" t="n">
        <v>0.277946840935959</v>
      </c>
      <c r="BY103" s="98" t="n">
        <v>0.276541872582379</v>
      </c>
      <c r="BZ103" s="98" t="n">
        <v>0.275142322836354</v>
      </c>
      <c r="CA103" s="98" t="n">
        <v>0.273748203030653</v>
      </c>
      <c r="CB103" s="98" t="n">
        <v>0.272359523176875</v>
      </c>
      <c r="CC103" s="98" t="n">
        <v>0.270976292036822</v>
      </c>
      <c r="CD103" s="98" t="n">
        <v>0.269598517189688</v>
      </c>
      <c r="CE103" s="98" t="n">
        <v>0.268226205095298</v>
      </c>
      <c r="CF103" s="98" t="n">
        <v>0.266859361153644</v>
      </c>
      <c r="CG103" s="98" t="n">
        <v>0.265497989760944</v>
      </c>
      <c r="CH103" s="98" t="n">
        <v>0.264142094362421</v>
      </c>
      <c r="CI103" s="98" t="n">
        <v>0.26279167750202</v>
      </c>
      <c r="CJ103" s="98" t="n">
        <v>0.261446740869226</v>
      </c>
      <c r="CK103" s="98" t="n">
        <v>0.260107285343171</v>
      </c>
      <c r="CL103" s="98" t="n">
        <v>0.258773311034195</v>
      </c>
      <c r="CM103" s="98" t="n">
        <v>0.257444817323004</v>
      </c>
      <c r="CN103" s="98" t="n">
        <v>0.25612180289758</v>
      </c>
      <c r="CO103" s="98" t="n">
        <v>0.25480426578797</v>
      </c>
      <c r="CP103" s="98" t="n">
        <v>0.253492203399095</v>
      </c>
      <c r="CQ103" s="98" t="n">
        <v>0.252185612541682</v>
      </c>
      <c r="CR103" s="98" t="n">
        <v>0.250884489461442</v>
      </c>
      <c r="CS103" s="98" t="n">
        <v>0.2495888298666</v>
      </c>
      <c r="CT103" s="98" t="n">
        <v>0.248298628953871</v>
      </c>
      <c r="CU103" s="98" t="n">
        <v>0.247013881432985</v>
      </c>
      <c r="CV103" s="98" t="n">
        <v>0.24573458154983</v>
      </c>
      <c r="CW103" s="98" t="n">
        <v>0.24446072310832</v>
      </c>
      <c r="CX103" s="98" t="n">
        <v>0.243192299491047</v>
      </c>
      <c r="CY103" s="98" t="n">
        <v>0.241929303678796</v>
      </c>
      <c r="CZ103" s="98" t="n">
        <v>0.240671728268994</v>
      </c>
      <c r="DA103" s="98" t="n">
        <v>0.239419565493149</v>
      </c>
      <c r="DB103" s="98" t="n">
        <v>0.238172807233347</v>
      </c>
      <c r="DC103" s="98" t="n">
        <v>0.236931445037866</v>
      </c>
      <c r="DD103" s="98" t="n">
        <v>0.235695470135946</v>
      </c>
      <c r="DE103" s="98" t="n">
        <v>0.234464873451778</v>
      </c>
      <c r="DF103" s="98" t="n">
        <v>0.233239645617762</v>
      </c>
      <c r="DG103" s="98" t="n">
        <v>0.232019776987056</v>
      </c>
      <c r="DH103" s="98" t="n">
        <v>0.230805257645484</v>
      </c>
      <c r="DI103" s="98" t="n">
        <v>0.229596077422831</v>
      </c>
      <c r="DJ103" s="98" t="n">
        <v>0.228392225903548</v>
      </c>
      <c r="DK103" s="98" t="n">
        <v>0.22719369243693</v>
      </c>
      <c r="DL103" s="98" t="n">
        <v>0.226000466146769</v>
      </c>
      <c r="DM103" s="98" t="n">
        <v>0.224812535940538</v>
      </c>
      <c r="DN103" s="98" t="n">
        <v>0.22362989051811</v>
      </c>
      <c r="DO103" s="98" t="n">
        <v>0.222452518380066</v>
      </c>
      <c r="DP103" s="98" t="n">
        <v>0.221280407835586</v>
      </c>
      <c r="DQ103" s="98" t="n">
        <v>0.220113547009976</v>
      </c>
      <c r="DR103" s="98" t="n">
        <v>0.218951923851833</v>
      </c>
      <c r="DS103" s="98" t="n">
        <v>0.217795526139877</v>
      </c>
      <c r="DT103" s="98" t="n">
        <v>0.216644341489466</v>
      </c>
      <c r="DU103" s="98" t="n">
        <v>0.215498357358818</v>
      </c>
      <c r="DV103" s="98" t="n">
        <v>0.214357561054949</v>
      </c>
      <c r="DW103" s="98" t="n">
        <v>0.213221939739352</v>
      </c>
      <c r="DX103" s="98" t="n">
        <v>0.21209148043342</v>
      </c>
      <c r="DY103" s="98" t="n">
        <v>0.210966170023645</v>
      </c>
      <c r="DZ103" s="98" t="n">
        <v>0.209845995266587</v>
      </c>
      <c r="EA103" s="98" t="n">
        <v>0.208730942793639</v>
      </c>
      <c r="EB103" s="98" t="n">
        <v>0.207620999115593</v>
      </c>
      <c r="EC103" s="98" t="n">
        <v>0.206516150627024</v>
      </c>
      <c r="ED103" s="98" t="n">
        <v>0.205416383610493</v>
      </c>
      <c r="EE103" s="98" t="n">
        <v>0.204321684240592</v>
      </c>
      <c r="EF103" s="98" t="n">
        <v>0.203232038587822</v>
      </c>
      <c r="EG103" s="98" t="n">
        <v>0.202147432622336</v>
      </c>
      <c r="EH103" s="98" t="n">
        <v>0.201067852217533</v>
      </c>
      <c r="EI103" s="98" t="n">
        <v>0.19999328315352</v>
      </c>
      <c r="EJ103" s="98" t="n">
        <v>0.198923711120455</v>
      </c>
      <c r="EK103" s="98" t="n">
        <v>0.197859121721767</v>
      </c>
      <c r="EL103" s="98" t="n">
        <v>0.196799500477266</v>
      </c>
      <c r="EM103" s="98" t="n">
        <v>0.195744832826143</v>
      </c>
      <c r="EN103" s="98" t="n">
        <v>0.194695104129875</v>
      </c>
      <c r="EO103" s="98" t="n">
        <v>0.193650299675031</v>
      </c>
      <c r="EP103" s="98" t="n">
        <v>0.192610404675986</v>
      </c>
      <c r="EQ103" s="98" t="n">
        <v>0.191575404277558</v>
      </c>
      <c r="ER103" s="98" t="n">
        <v>0.190545283557549</v>
      </c>
      <c r="ES103" s="98" t="n">
        <v>0.18952002752922</v>
      </c>
      <c r="ET103" s="98" t="n">
        <v>0.188499621143691</v>
      </c>
      <c r="EU103" s="98" t="n">
        <v>0.187484049292262</v>
      </c>
      <c r="EV103" s="98" t="n">
        <v>0.186473296808681</v>
      </c>
      <c r="EW103" s="98" t="n">
        <v>0.185467348471336</v>
      </c>
      <c r="EX103" s="98" t="n">
        <v>0.184466189005395</v>
      </c>
      <c r="EY103" s="98" t="n">
        <v>0.183469803084883</v>
      </c>
      <c r="EZ103" s="98" t="n">
        <v>0.182478175334705</v>
      </c>
      <c r="FA103" s="98" t="n">
        <v>0.18149129033262</v>
      </c>
      <c r="FB103" s="98" t="n">
        <v>0.18050913261116</v>
      </c>
      <c r="FC103" s="98" t="n">
        <v>0.179531686659503</v>
      </c>
      <c r="FD103" s="98" t="n">
        <v>0.178558936925299</v>
      </c>
      <c r="FE103" s="98" t="n">
        <v>0.177590867816455</v>
      </c>
      <c r="FF103" s="98" t="n">
        <v>0.176627463702874</v>
      </c>
      <c r="FG103" s="98" t="n">
        <v>0.175668708918154</v>
      </c>
      <c r="FH103" s="98" t="n">
        <v>0.174714587761252</v>
      </c>
      <c r="FI103" s="98" t="n">
        <v>0.173765084498103</v>
      </c>
      <c r="FJ103" s="98" t="n">
        <v>0.172820183363214</v>
      </c>
      <c r="FK103" s="98" t="n">
        <v>0.171879868561212</v>
      </c>
      <c r="FL103" s="98" t="n">
        <v>0.170944124268368</v>
      </c>
      <c r="FM103" s="98" t="n">
        <v>0.170012934634082</v>
      </c>
      <c r="FN103" s="98" t="n">
        <v>0.169086283782344</v>
      </c>
      <c r="FO103" s="98" t="n">
        <v>0.168164155813156</v>
      </c>
      <c r="FP103" s="98" t="n">
        <v>0.167246534803936</v>
      </c>
      <c r="FQ103" s="98" t="n">
        <v>0.166333404810887</v>
      </c>
    </row>
    <row r="104" customFormat="false" ht="15" hidden="false" customHeight="true" outlineLevel="0" collapsed="false">
      <c r="A104" s="97" t="n">
        <v>102</v>
      </c>
      <c r="B104" s="98" t="n">
        <v>0.443913031472362</v>
      </c>
      <c r="C104" s="98" t="n">
        <v>0.444172264787047</v>
      </c>
      <c r="D104" s="98" t="n">
        <v>0.426457345659355</v>
      </c>
      <c r="E104" s="98" t="n">
        <v>0.41706793683522</v>
      </c>
      <c r="F104" s="98" t="n">
        <v>0.411723901358926</v>
      </c>
      <c r="G104" s="98" t="n">
        <v>0.408363616319832</v>
      </c>
      <c r="H104" s="98" t="n">
        <v>0.405978069687658</v>
      </c>
      <c r="I104" s="98" t="n">
        <v>0.404069271576073</v>
      </c>
      <c r="J104" s="98" t="n">
        <v>0.402390578024533</v>
      </c>
      <c r="K104" s="98" t="n">
        <v>0.400819816651245</v>
      </c>
      <c r="L104" s="98" t="n">
        <v>0.399296660814496</v>
      </c>
      <c r="M104" s="98" t="n">
        <v>0.397791553091974</v>
      </c>
      <c r="N104" s="98" t="n">
        <v>0.396290243461481</v>
      </c>
      <c r="O104" s="98" t="n">
        <v>0.394786086873378</v>
      </c>
      <c r="P104" s="98" t="n">
        <v>0.393276204479928</v>
      </c>
      <c r="Q104" s="98" t="n">
        <v>0.391759570595471</v>
      </c>
      <c r="R104" s="98" t="n">
        <v>0.390236059905759</v>
      </c>
      <c r="S104" s="98" t="n">
        <v>0.388705973564253</v>
      </c>
      <c r="T104" s="98" t="n">
        <v>0.387169804099213</v>
      </c>
      <c r="U104" s="98" t="n">
        <v>0.385628119378543</v>
      </c>
      <c r="V104" s="98" t="n">
        <v>0.38408150589655</v>
      </c>
      <c r="W104" s="98" t="n">
        <v>0.382530541586394</v>
      </c>
      <c r="X104" s="98" t="n">
        <v>0.38097578329786</v>
      </c>
      <c r="Y104" s="98" t="n">
        <v>0.379417761530886</v>
      </c>
      <c r="Z104" s="98" t="n">
        <v>0.377856978732029</v>
      </c>
      <c r="AA104" s="98" t="n">
        <v>0.376293909314966</v>
      </c>
      <c r="AB104" s="98" t="n">
        <v>0.374729000490721</v>
      </c>
      <c r="AC104" s="98" t="n">
        <v>0.373162673454391</v>
      </c>
      <c r="AD104" s="98" t="n">
        <v>0.371595324704955</v>
      </c>
      <c r="AE104" s="98" t="n">
        <v>0.370027327389254</v>
      </c>
      <c r="AF104" s="98" t="n">
        <v>0.368459032618199</v>
      </c>
      <c r="AG104" s="98" t="n">
        <v>0.366890770731543</v>
      </c>
      <c r="AH104" s="98" t="n">
        <v>0.365322852501569</v>
      </c>
      <c r="AI104" s="98" t="n">
        <v>0.363755570272863</v>
      </c>
      <c r="AJ104" s="98" t="n">
        <v>0.362189199038705</v>
      </c>
      <c r="AK104" s="98" t="n">
        <v>0.360623997456116</v>
      </c>
      <c r="AL104" s="98" t="n">
        <v>0.359060208802292</v>
      </c>
      <c r="AM104" s="98" t="n">
        <v>0.357498061875407</v>
      </c>
      <c r="AN104" s="98" t="n">
        <v>0.355937771842772</v>
      </c>
      <c r="AO104" s="98" t="n">
        <v>0.354379541039294</v>
      </c>
      <c r="AP104" s="98" t="n">
        <v>0.352823559719054</v>
      </c>
      <c r="AQ104" s="98" t="n">
        <v>0.351270006762683</v>
      </c>
      <c r="AR104" s="98" t="n">
        <v>0.349719050343093</v>
      </c>
      <c r="AS104" s="98" t="n">
        <v>0.348170848551975</v>
      </c>
      <c r="AT104" s="98" t="n">
        <v>0.346625549989331</v>
      </c>
      <c r="AU104" s="98" t="n">
        <v>0.345083294318204</v>
      </c>
      <c r="AV104" s="98" t="n">
        <v>0.343544212786635</v>
      </c>
      <c r="AW104" s="98" t="n">
        <v>0.342008428718749</v>
      </c>
      <c r="AX104" s="98" t="n">
        <v>0.340476057976796</v>
      </c>
      <c r="AY104" s="98" t="n">
        <v>0.338947209395831</v>
      </c>
      <c r="AZ104" s="98" t="n">
        <v>0.337421985192652</v>
      </c>
      <c r="BA104" s="98" t="n">
        <v>0.335900481350504</v>
      </c>
      <c r="BB104" s="98" t="n">
        <v>0.334382787980975</v>
      </c>
      <c r="BC104" s="98" t="n">
        <v>0.332868989664422</v>
      </c>
      <c r="BD104" s="98" t="n">
        <v>0.331359165770211</v>
      </c>
      <c r="BE104" s="98" t="n">
        <v>0.32985339075794</v>
      </c>
      <c r="BF104" s="98" t="n">
        <v>0.328351734460787</v>
      </c>
      <c r="BG104" s="98" t="n">
        <v>0.326854262352035</v>
      </c>
      <c r="BH104" s="98" t="n">
        <v>0.325361035795762</v>
      </c>
      <c r="BI104" s="98" t="n">
        <v>0.323872112282656</v>
      </c>
      <c r="BJ104" s="98" t="n">
        <v>0.322387545651806</v>
      </c>
      <c r="BK104" s="98" t="n">
        <v>0.320907386299341</v>
      </c>
      <c r="BL104" s="98" t="n">
        <v>0.319431681374657</v>
      </c>
      <c r="BM104" s="98" t="n">
        <v>0.317960474965011</v>
      </c>
      <c r="BN104" s="98" t="n">
        <v>0.316493808269138</v>
      </c>
      <c r="BO104" s="98" t="n">
        <v>0.315031719760569</v>
      </c>
      <c r="BP104" s="98" t="n">
        <v>0.313574245341262</v>
      </c>
      <c r="BQ104" s="98" t="n">
        <v>0.312121418486104</v>
      </c>
      <c r="BR104" s="98" t="n">
        <v>0.310673270378859</v>
      </c>
      <c r="BS104" s="98" t="n">
        <v>0.309229830040045</v>
      </c>
      <c r="BT104" s="98" t="n">
        <v>0.307791124447242</v>
      </c>
      <c r="BU104" s="98" t="n">
        <v>0.306357178648274</v>
      </c>
      <c r="BV104" s="98" t="n">
        <v>0.30492801586769</v>
      </c>
      <c r="BW104" s="98" t="n">
        <v>0.303503657606952</v>
      </c>
      <c r="BX104" s="98" t="n">
        <v>0.302084123738703</v>
      </c>
      <c r="BY104" s="98" t="n">
        <v>0.30066943259547</v>
      </c>
      <c r="BZ104" s="98" t="n">
        <v>0.299259601053132</v>
      </c>
      <c r="CA104" s="98" t="n">
        <v>0.297854644609474</v>
      </c>
      <c r="CB104" s="98" t="n">
        <v>0.296454577458115</v>
      </c>
      <c r="CC104" s="98" t="n">
        <v>0.295059412558095</v>
      </c>
      <c r="CD104" s="98" t="n">
        <v>0.293669161699369</v>
      </c>
      <c r="CE104" s="98" t="n">
        <v>0.29228383556447</v>
      </c>
      <c r="CF104" s="98" t="n">
        <v>0.290903443786557</v>
      </c>
      <c r="CG104" s="98" t="n">
        <v>0.289527995004073</v>
      </c>
      <c r="CH104" s="98" t="n">
        <v>0.288157496912214</v>
      </c>
      <c r="CI104" s="98" t="n">
        <v>0.286791956311399</v>
      </c>
      <c r="CJ104" s="98" t="n">
        <v>0.285431379152928</v>
      </c>
      <c r="CK104" s="98" t="n">
        <v>0.284075770581988</v>
      </c>
      <c r="CL104" s="98" t="n">
        <v>0.28272513497817</v>
      </c>
      <c r="CM104" s="98" t="n">
        <v>0.28137947599365</v>
      </c>
      <c r="CN104" s="98" t="n">
        <v>0.28003879658917</v>
      </c>
      <c r="CO104" s="98" t="n">
        <v>0.278703099067954</v>
      </c>
      <c r="CP104" s="98" t="n">
        <v>0.277372385107678</v>
      </c>
      <c r="CQ104" s="98" t="n">
        <v>0.276046655790622</v>
      </c>
      <c r="CR104" s="98" t="n">
        <v>0.274725911632097</v>
      </c>
      <c r="CS104" s="98" t="n">
        <v>0.273410152607268</v>
      </c>
      <c r="CT104" s="98" t="n">
        <v>0.272099378176457</v>
      </c>
      <c r="CU104" s="98" t="n">
        <v>0.27079358730902</v>
      </c>
      <c r="CV104" s="98" t="n">
        <v>0.269492778505889</v>
      </c>
      <c r="CW104" s="98" t="n">
        <v>0.268196949820853</v>
      </c>
      <c r="CX104" s="98" t="n">
        <v>0.266906098880655</v>
      </c>
      <c r="CY104" s="98" t="n">
        <v>0.265620222903978</v>
      </c>
      <c r="CZ104" s="98" t="n">
        <v>0.264339318719386</v>
      </c>
      <c r="DA104" s="98" t="n">
        <v>0.26306338278228</v>
      </c>
      <c r="DB104" s="98" t="n">
        <v>0.261792411190934</v>
      </c>
      <c r="DC104" s="98" t="n">
        <v>0.260526399701656</v>
      </c>
      <c r="DD104" s="98" t="n">
        <v>0.259265343743137</v>
      </c>
      <c r="DE104" s="98" t="n">
        <v>0.258009238430034</v>
      </c>
      <c r="DF104" s="98" t="n">
        <v>0.256758078575824</v>
      </c>
      <c r="DG104" s="98" t="n">
        <v>0.255511858704984</v>
      </c>
      <c r="DH104" s="98" t="n">
        <v>0.254270573064533</v>
      </c>
      <c r="DI104" s="98" t="n">
        <v>0.25303421563497</v>
      </c>
      <c r="DJ104" s="98" t="n">
        <v>0.25180278014065</v>
      </c>
      <c r="DK104" s="98" t="n">
        <v>0.25057626005963</v>
      </c>
      <c r="DL104" s="98" t="n">
        <v>0.249354648633008</v>
      </c>
      <c r="DM104" s="98" t="n">
        <v>0.248137938873803</v>
      </c>
      <c r="DN104" s="98" t="n">
        <v>0.246926123575383</v>
      </c>
      <c r="DO104" s="98" t="n">
        <v>0.245719195319485</v>
      </c>
      <c r="DP104" s="98" t="n">
        <v>0.244517146483835</v>
      </c>
      <c r="DQ104" s="98" t="n">
        <v>0.243319969249406</v>
      </c>
      <c r="DR104" s="98" t="n">
        <v>0.242127655607326</v>
      </c>
      <c r="DS104" s="98" t="n">
        <v>0.240940197365461</v>
      </c>
      <c r="DT104" s="98" t="n">
        <v>0.239757586154692</v>
      </c>
      <c r="DU104" s="98" t="n">
        <v>0.238579813434895</v>
      </c>
      <c r="DV104" s="98" t="n">
        <v>0.237406870500658</v>
      </c>
      <c r="DW104" s="98" t="n">
        <v>0.236238748486737</v>
      </c>
      <c r="DX104" s="98" t="n">
        <v>0.235075438373267</v>
      </c>
      <c r="DY104" s="98" t="n">
        <v>0.23391693099075</v>
      </c>
      <c r="DZ104" s="98" t="n">
        <v>0.232763217024828</v>
      </c>
      <c r="EA104" s="98" t="n">
        <v>0.231614287020846</v>
      </c>
      <c r="EB104" s="98" t="n">
        <v>0.230470131388235</v>
      </c>
      <c r="EC104" s="98" t="n">
        <v>0.229330740404707</v>
      </c>
      <c r="ED104" s="98" t="n">
        <v>0.228196104220283</v>
      </c>
      <c r="EE104" s="98" t="n">
        <v>0.22706621286116</v>
      </c>
      <c r="EF104" s="98" t="n">
        <v>0.225941056233427</v>
      </c>
      <c r="EG104" s="98" t="n">
        <v>0.224820624126638</v>
      </c>
      <c r="EH104" s="98" t="n">
        <v>0.223704906217249</v>
      </c>
      <c r="EI104" s="98" t="n">
        <v>0.222593892071932</v>
      </c>
      <c r="EJ104" s="98" t="n">
        <v>0.221487571150762</v>
      </c>
      <c r="EK104" s="98" t="n">
        <v>0.220385932810292</v>
      </c>
      <c r="EL104" s="98" t="n">
        <v>0.219288966306529</v>
      </c>
      <c r="EM104" s="98" t="n">
        <v>0.218196660797792</v>
      </c>
      <c r="EN104" s="98" t="n">
        <v>0.217109005347487</v>
      </c>
      <c r="EO104" s="98" t="n">
        <v>0.216025988926788</v>
      </c>
      <c r="EP104" s="98" t="n">
        <v>0.214947600417224</v>
      </c>
      <c r="EQ104" s="98" t="n">
        <v>0.213873828613195</v>
      </c>
      <c r="ER104" s="98" t="n">
        <v>0.212804662224403</v>
      </c>
      <c r="ES104" s="98" t="n">
        <v>0.211740089878212</v>
      </c>
      <c r="ET104" s="98" t="n">
        <v>0.210680100121937</v>
      </c>
      <c r="EU104" s="98" t="n">
        <v>0.209624681425067</v>
      </c>
      <c r="EV104" s="98" t="n">
        <v>0.208573822181428</v>
      </c>
      <c r="EW104" s="98" t="n">
        <v>0.207527510711277</v>
      </c>
      <c r="EX104" s="98" t="n">
        <v>0.206485735263351</v>
      </c>
      <c r="EY104" s="98" t="n">
        <v>0.205448484016855</v>
      </c>
      <c r="EZ104" s="98" t="n">
        <v>0.204415745083395</v>
      </c>
      <c r="FA104" s="98" t="n">
        <v>0.203387506508872</v>
      </c>
      <c r="FB104" s="98" t="n">
        <v>0.202363756275318</v>
      </c>
      <c r="FC104" s="98" t="n">
        <v>0.201344482302693</v>
      </c>
      <c r="FD104" s="98" t="n">
        <v>0.200329672450643</v>
      </c>
      <c r="FE104" s="98" t="n">
        <v>0.199319314520206</v>
      </c>
      <c r="FF104" s="98" t="n">
        <v>0.19831339625549</v>
      </c>
      <c r="FG104" s="98" t="n">
        <v>0.197311905345308</v>
      </c>
      <c r="FH104" s="98" t="n">
        <v>0.196314829424775</v>
      </c>
      <c r="FI104" s="98" t="n">
        <v>0.195322156076881</v>
      </c>
      <c r="FJ104" s="98" t="n">
        <v>0.194333872834017</v>
      </c>
      <c r="FK104" s="98" t="n">
        <v>0.19334996717948</v>
      </c>
      <c r="FL104" s="98" t="n">
        <v>0.192370426548943</v>
      </c>
      <c r="FM104" s="98" t="n">
        <v>0.191395238331899</v>
      </c>
      <c r="FN104" s="98" t="n">
        <v>0.190424389873071</v>
      </c>
      <c r="FO104" s="98" t="n">
        <v>0.189457868473803</v>
      </c>
      <c r="FP104" s="98" t="n">
        <v>0.188495661393418</v>
      </c>
      <c r="FQ104" s="98" t="n">
        <v>0.187537755850554</v>
      </c>
    </row>
    <row r="105" customFormat="false" ht="15" hidden="false" customHeight="true" outlineLevel="0" collapsed="false">
      <c r="A105" s="97" t="n">
        <v>103</v>
      </c>
      <c r="B105" s="98" t="n">
        <v>0.466877908895273</v>
      </c>
      <c r="C105" s="98" t="n">
        <v>0.467222373734651</v>
      </c>
      <c r="D105" s="98" t="n">
        <v>0.449074958146603</v>
      </c>
      <c r="E105" s="98" t="n">
        <v>0.439476193816269</v>
      </c>
      <c r="F105" s="98" t="n">
        <v>0.434042265672526</v>
      </c>
      <c r="G105" s="98" t="n">
        <v>0.430653854229005</v>
      </c>
      <c r="H105" s="98" t="n">
        <v>0.428271675792711</v>
      </c>
      <c r="I105" s="98" t="n">
        <v>0.426382199269626</v>
      </c>
      <c r="J105" s="98" t="n">
        <v>0.424730867653849</v>
      </c>
      <c r="K105" s="98" t="n">
        <v>0.423191486951706</v>
      </c>
      <c r="L105" s="98" t="n">
        <v>0.421701681265382</v>
      </c>
      <c r="M105" s="98" t="n">
        <v>0.420230841055341</v>
      </c>
      <c r="N105" s="98" t="n">
        <v>0.41876416813414</v>
      </c>
      <c r="O105" s="98" t="n">
        <v>0.417294724367384</v>
      </c>
      <c r="P105" s="98" t="n">
        <v>0.41581946742345</v>
      </c>
      <c r="Q105" s="98" t="n">
        <v>0.414337274469482</v>
      </c>
      <c r="R105" s="98" t="n">
        <v>0.412847957462631</v>
      </c>
      <c r="S105" s="98" t="n">
        <v>0.411351773116953</v>
      </c>
      <c r="T105" s="98" t="n">
        <v>0.409849179633821</v>
      </c>
      <c r="U105" s="98" t="n">
        <v>0.40834071649693</v>
      </c>
      <c r="V105" s="98" t="n">
        <v>0.406826945609291</v>
      </c>
      <c r="W105" s="98" t="n">
        <v>0.405308422975633</v>
      </c>
      <c r="X105" s="98" t="n">
        <v>0.403785685566085</v>
      </c>
      <c r="Y105" s="98" t="n">
        <v>0.402259245697874</v>
      </c>
      <c r="Z105" s="98" t="n">
        <v>0.400729589114366</v>
      </c>
      <c r="AA105" s="98" t="n">
        <v>0.399197174858087</v>
      </c>
      <c r="AB105" s="98" t="n">
        <v>0.397662435990844</v>
      </c>
      <c r="AC105" s="98" t="n">
        <v>0.396125780691223</v>
      </c>
      <c r="AD105" s="98" t="n">
        <v>0.394587593497647</v>
      </c>
      <c r="AE105" s="98" t="n">
        <v>0.39304823658373</v>
      </c>
      <c r="AF105" s="98" t="n">
        <v>0.391508051011733</v>
      </c>
      <c r="AG105" s="98" t="n">
        <v>0.389967357939203</v>
      </c>
      <c r="AH105" s="98" t="n">
        <v>0.388426459768426</v>
      </c>
      <c r="AI105" s="98" t="n">
        <v>0.386885641235452</v>
      </c>
      <c r="AJ105" s="98" t="n">
        <v>0.385345170438874</v>
      </c>
      <c r="AK105" s="98" t="n">
        <v>0.383805299810199</v>
      </c>
      <c r="AL105" s="98" t="n">
        <v>0.38226626702835</v>
      </c>
      <c r="AM105" s="98" t="n">
        <v>0.380728295881081</v>
      </c>
      <c r="AN105" s="98" t="n">
        <v>0.379191597076181</v>
      </c>
      <c r="AO105" s="98" t="n">
        <v>0.377656369005242</v>
      </c>
      <c r="AP105" s="98" t="n">
        <v>0.376122798462678</v>
      </c>
      <c r="AQ105" s="98" t="n">
        <v>0.374591061322568</v>
      </c>
      <c r="AR105" s="98" t="n">
        <v>0.373061323175741</v>
      </c>
      <c r="AS105" s="98" t="n">
        <v>0.371533739929409</v>
      </c>
      <c r="AT105" s="98" t="n">
        <v>0.370008458371515</v>
      </c>
      <c r="AU105" s="98" t="n">
        <v>0.368485616701853</v>
      </c>
      <c r="AV105" s="98" t="n">
        <v>0.366965345031894</v>
      </c>
      <c r="AW105" s="98" t="n">
        <v>0.365447765855136</v>
      </c>
      <c r="AX105" s="98" t="n">
        <v>0.363932994489711</v>
      </c>
      <c r="AY105" s="98" t="n">
        <v>0.362421139494861</v>
      </c>
      <c r="AZ105" s="98" t="n">
        <v>0.360912303062822</v>
      </c>
      <c r="BA105" s="98" t="n">
        <v>0.359406581387552</v>
      </c>
      <c r="BB105" s="98" t="n">
        <v>0.35790406501166</v>
      </c>
      <c r="BC105" s="98" t="n">
        <v>0.35640483915283</v>
      </c>
      <c r="BD105" s="98" t="n">
        <v>0.354908984010925</v>
      </c>
      <c r="BE105" s="98" t="n">
        <v>0.35341657505693</v>
      </c>
      <c r="BF105" s="98" t="n">
        <v>0.351927683304791</v>
      </c>
      <c r="BG105" s="98" t="n">
        <v>0.350442375567158</v>
      </c>
      <c r="BH105" s="98" t="n">
        <v>0.348960714695991</v>
      </c>
      <c r="BI105" s="98" t="n">
        <v>0.347482759808921</v>
      </c>
      <c r="BJ105" s="98" t="n">
        <v>0.346008566502201</v>
      </c>
      <c r="BK105" s="98" t="n">
        <v>0.344538187051047</v>
      </c>
      <c r="BL105" s="98" t="n">
        <v>0.343071670598118</v>
      </c>
      <c r="BM105" s="98" t="n">
        <v>0.341609063330831</v>
      </c>
      <c r="BN105" s="98" t="n">
        <v>0.340150408648179</v>
      </c>
      <c r="BO105" s="98" t="n">
        <v>0.33869574731767</v>
      </c>
      <c r="BP105" s="98" t="n">
        <v>0.337245117622981</v>
      </c>
      <c r="BQ105" s="98" t="n">
        <v>0.33579855550287</v>
      </c>
      <c r="BR105" s="98" t="n">
        <v>0.334356094681868</v>
      </c>
      <c r="BS105" s="98" t="n">
        <v>0.332917766793251</v>
      </c>
      <c r="BT105" s="98" t="n">
        <v>0.331483601494733</v>
      </c>
      <c r="BU105" s="98" t="n">
        <v>0.330053626577328</v>
      </c>
      <c r="BV105" s="98" t="n">
        <v>0.328627868067777</v>
      </c>
      <c r="BW105" s="98" t="n">
        <v>0.327206350324942</v>
      </c>
      <c r="BX105" s="98" t="n">
        <v>0.325789096130496</v>
      </c>
      <c r="BY105" s="98" t="n">
        <v>0.324376126774286</v>
      </c>
      <c r="BZ105" s="98" t="n">
        <v>0.322967462134654</v>
      </c>
      <c r="CA105" s="98" t="n">
        <v>0.321563120754045</v>
      </c>
      <c r="CB105" s="98" t="n">
        <v>0.320163119910152</v>
      </c>
      <c r="CC105" s="98" t="n">
        <v>0.318767475682906</v>
      </c>
      <c r="CD105" s="98" t="n">
        <v>0.317376203017514</v>
      </c>
      <c r="CE105" s="98" t="n">
        <v>0.315989315783818</v>
      </c>
      <c r="CF105" s="98" t="n">
        <v>0.314606826832177</v>
      </c>
      <c r="CG105" s="98" t="n">
        <v>0.313228748046078</v>
      </c>
      <c r="CH105" s="98" t="n">
        <v>0.311855090391685</v>
      </c>
      <c r="CI105" s="98" t="n">
        <v>0.310485863964499</v>
      </c>
      <c r="CJ105" s="98" t="n">
        <v>0.3091210780333</v>
      </c>
      <c r="CK105" s="98" t="n">
        <v>0.307760741081545</v>
      </c>
      <c r="CL105" s="98" t="n">
        <v>0.306404860846363</v>
      </c>
      <c r="CM105" s="98" t="n">
        <v>0.305053444355301</v>
      </c>
      <c r="CN105" s="98" t="n">
        <v>0.30370649796094</v>
      </c>
      <c r="CO105" s="98" t="n">
        <v>0.302364027373529</v>
      </c>
      <c r="CP105" s="98" t="n">
        <v>0.301026037691745</v>
      </c>
      <c r="CQ105" s="98" t="n">
        <v>0.299692533431681</v>
      </c>
      <c r="CR105" s="98" t="n">
        <v>0.298363518554196</v>
      </c>
      <c r="CS105" s="98" t="n">
        <v>0.297038996490689</v>
      </c>
      <c r="CT105" s="98" t="n">
        <v>0.295718970167432</v>
      </c>
      <c r="CU105" s="98" t="n">
        <v>0.294403442028506</v>
      </c>
      <c r="CV105" s="98" t="n">
        <v>0.293092414057459</v>
      </c>
      <c r="CW105" s="98" t="n">
        <v>0.291785887797743</v>
      </c>
      <c r="CX105" s="98" t="n">
        <v>0.290483864372008</v>
      </c>
      <c r="CY105" s="98" t="n">
        <v>0.289186344500324</v>
      </c>
      <c r="CZ105" s="98" t="n">
        <v>0.287893328517388</v>
      </c>
      <c r="DA105" s="98" t="n">
        <v>0.28660481638879</v>
      </c>
      <c r="DB105" s="98" t="n">
        <v>0.285320807726374</v>
      </c>
      <c r="DC105" s="98" t="n">
        <v>0.284041301802775</v>
      </c>
      <c r="DD105" s="98" t="n">
        <v>0.282766297565151</v>
      </c>
      <c r="DE105" s="98" t="n">
        <v>0.281495793648183</v>
      </c>
      <c r="DF105" s="98" t="n">
        <v>0.280229788386377</v>
      </c>
      <c r="DG105" s="98" t="n">
        <v>0.278968279825703</v>
      </c>
      <c r="DH105" s="98" t="n">
        <v>0.277711265734623</v>
      </c>
      <c r="DI105" s="98" t="n">
        <v>0.276458743614538</v>
      </c>
      <c r="DJ105" s="98" t="n">
        <v>0.275210710709686</v>
      </c>
      <c r="DK105" s="98" t="n">
        <v>0.273967164016532</v>
      </c>
      <c r="DL105" s="98" t="n">
        <v>0.27272810029267</v>
      </c>
      <c r="DM105" s="98" t="n">
        <v>0.271493516065272</v>
      </c>
      <c r="DN105" s="98" t="n">
        <v>0.270263407639115</v>
      </c>
      <c r="DO105" s="98" t="n">
        <v>0.269037771104198</v>
      </c>
      <c r="DP105" s="98" t="n">
        <v>0.267816602342989</v>
      </c>
      <c r="DQ105" s="98" t="n">
        <v>0.266599897037309</v>
      </c>
      <c r="DR105" s="98" t="n">
        <v>0.265387650674887</v>
      </c>
      <c r="DS105" s="98" t="n">
        <v>0.264179858555594</v>
      </c>
      <c r="DT105" s="98" t="n">
        <v>0.262976515797391</v>
      </c>
      <c r="DU105" s="98" t="n">
        <v>0.261777617341983</v>
      </c>
      <c r="DV105" s="98" t="n">
        <v>0.260583157960225</v>
      </c>
      <c r="DW105" s="98" t="n">
        <v>0.259393132257269</v>
      </c>
      <c r="DX105" s="98" t="n">
        <v>0.258207534677487</v>
      </c>
      <c r="DY105" s="98" t="n">
        <v>0.257026359509167</v>
      </c>
      <c r="DZ105" s="98" t="n">
        <v>0.255849600889011</v>
      </c>
      <c r="EA105" s="98" t="n">
        <v>0.254677252806426</v>
      </c>
      <c r="EB105" s="98" t="n">
        <v>0.253509309107647</v>
      </c>
      <c r="EC105" s="98" t="n">
        <v>0.252345763499673</v>
      </c>
      <c r="ED105" s="98" t="n">
        <v>0.25118660955405</v>
      </c>
      <c r="EE105" s="98" t="n">
        <v>0.250031840710494</v>
      </c>
      <c r="EF105" s="98" t="n">
        <v>0.248881450280372</v>
      </c>
      <c r="EG105" s="98" t="n">
        <v>0.24773543145005</v>
      </c>
      <c r="EH105" s="98" t="n">
        <v>0.2465937772841</v>
      </c>
      <c r="EI105" s="98" t="n">
        <v>0.245456480728403</v>
      </c>
      <c r="EJ105" s="98" t="n">
        <v>0.24432353461312</v>
      </c>
      <c r="EK105" s="98" t="n">
        <v>0.243194931655568</v>
      </c>
      <c r="EL105" s="98" t="n">
        <v>0.242070664462981</v>
      </c>
      <c r="EM105" s="98" t="n">
        <v>0.24095072553519</v>
      </c>
      <c r="EN105" s="98" t="n">
        <v>0.239835107267193</v>
      </c>
      <c r="EO105" s="98" t="n">
        <v>0.238723801951657</v>
      </c>
      <c r="EP105" s="98" t="n">
        <v>0.237616801781323</v>
      </c>
      <c r="EQ105" s="98" t="n">
        <v>0.236514098851344</v>
      </c>
      <c r="ER105" s="98" t="n">
        <v>0.235415685161543</v>
      </c>
      <c r="ES105" s="98" t="n">
        <v>0.234321552618607</v>
      </c>
      <c r="ET105" s="98" t="n">
        <v>0.233231693038209</v>
      </c>
      <c r="EU105" s="98" t="n">
        <v>0.232146098147077</v>
      </c>
      <c r="EV105" s="98" t="n">
        <v>0.231064759584994</v>
      </c>
      <c r="EW105" s="98" t="n">
        <v>0.229987668906748</v>
      </c>
      <c r="EX105" s="98" t="n">
        <v>0.228914817584029</v>
      </c>
      <c r="EY105" s="98" t="n">
        <v>0.22784619700727</v>
      </c>
      <c r="EZ105" s="98" t="n">
        <v>0.226781798487448</v>
      </c>
      <c r="FA105" s="98" t="n">
        <v>0.225721613257832</v>
      </c>
      <c r="FB105" s="98" t="n">
        <v>0.224665632475694</v>
      </c>
      <c r="FC105" s="98" t="n">
        <v>0.223613847223971</v>
      </c>
      <c r="FD105" s="98" t="n">
        <v>0.222566248512899</v>
      </c>
      <c r="FE105" s="98" t="n">
        <v>0.221522827281597</v>
      </c>
      <c r="FF105" s="98" t="n">
        <v>0.220483574399621</v>
      </c>
      <c r="FG105" s="98" t="n">
        <v>0.219448480668488</v>
      </c>
      <c r="FH105" s="98" t="n">
        <v>0.218417536823161</v>
      </c>
      <c r="FI105" s="98" t="n">
        <v>0.217390733533504</v>
      </c>
      <c r="FJ105" s="98" t="n">
        <v>0.21636806140571</v>
      </c>
      <c r="FK105" s="98" t="n">
        <v>0.215349510983697</v>
      </c>
      <c r="FL105" s="98" t="n">
        <v>0.21433507275048</v>
      </c>
      <c r="FM105" s="98" t="n">
        <v>0.213324737129515</v>
      </c>
      <c r="FN105" s="98" t="n">
        <v>0.212318494486017</v>
      </c>
      <c r="FO105" s="98" t="n">
        <v>0.211316335128255</v>
      </c>
      <c r="FP105" s="98" t="n">
        <v>0.210318249308827</v>
      </c>
      <c r="FQ105" s="98" t="n">
        <v>0.209324227225901</v>
      </c>
    </row>
    <row r="106" customFormat="false" ht="15" hidden="false" customHeight="true" outlineLevel="0" collapsed="false">
      <c r="A106" s="97" t="n">
        <v>104</v>
      </c>
      <c r="B106" s="98" t="n">
        <v>0.488413044726544</v>
      </c>
      <c r="C106" s="98" t="n">
        <v>0.488837179155984</v>
      </c>
      <c r="D106" s="98" t="n">
        <v>0.470332623808378</v>
      </c>
      <c r="E106" s="98" t="n">
        <v>0.460562847276563</v>
      </c>
      <c r="F106" s="98" t="n">
        <v>0.455059659766987</v>
      </c>
      <c r="G106" s="98" t="n">
        <v>0.451655207913963</v>
      </c>
      <c r="H106" s="98" t="n">
        <v>0.449284388482848</v>
      </c>
      <c r="I106" s="98" t="n">
        <v>0.447420319753908</v>
      </c>
      <c r="J106" s="98" t="n">
        <v>0.445801614782412</v>
      </c>
      <c r="K106" s="98" t="n">
        <v>0.444298592942462</v>
      </c>
      <c r="L106" s="98" t="n">
        <v>0.442847091358253</v>
      </c>
      <c r="M106" s="98" t="n">
        <v>0.441415574707188</v>
      </c>
      <c r="N106" s="98" t="n">
        <v>0.439988755218225</v>
      </c>
      <c r="O106" s="98" t="n">
        <v>0.438559426571063</v>
      </c>
      <c r="P106" s="98" t="n">
        <v>0.437124391200155</v>
      </c>
      <c r="Q106" s="98" t="n">
        <v>0.435682429241675</v>
      </c>
      <c r="R106" s="98" t="n">
        <v>0.434233286158924</v>
      </c>
      <c r="S106" s="98" t="n">
        <v>0.432777168698535</v>
      </c>
      <c r="T106" s="98" t="n">
        <v>0.431314494495152</v>
      </c>
      <c r="U106" s="98" t="n">
        <v>0.429845768213476</v>
      </c>
      <c r="V106" s="98" t="n">
        <v>0.428371520785501</v>
      </c>
      <c r="W106" s="98" t="n">
        <v>0.426892280079736</v>
      </c>
      <c r="X106" s="98" t="n">
        <v>0.42540855720151</v>
      </c>
      <c r="Y106" s="98" t="n">
        <v>0.423920840540866</v>
      </c>
      <c r="Z106" s="98" t="n">
        <v>0.422429593636262</v>
      </c>
      <c r="AA106" s="98" t="n">
        <v>0.420935254894603</v>
      </c>
      <c r="AB106" s="98" t="n">
        <v>0.419438238192322</v>
      </c>
      <c r="AC106" s="98" t="n">
        <v>0.417938933873349</v>
      </c>
      <c r="AD106" s="98" t="n">
        <v>0.416437709904735</v>
      </c>
      <c r="AE106" s="98" t="n">
        <v>0.414934913072849</v>
      </c>
      <c r="AF106" s="98" t="n">
        <v>0.413430870163878</v>
      </c>
      <c r="AG106" s="98" t="n">
        <v>0.411925889102574</v>
      </c>
      <c r="AH106" s="98" t="n">
        <v>0.410420260038217</v>
      </c>
      <c r="AI106" s="98" t="n">
        <v>0.408914256374072</v>
      </c>
      <c r="AJ106" s="98" t="n">
        <v>0.407408135740248</v>
      </c>
      <c r="AK106" s="98" t="n">
        <v>0.405902140911503</v>
      </c>
      <c r="AL106" s="98" t="n">
        <v>0.404396500672352</v>
      </c>
      <c r="AM106" s="98" t="n">
        <v>0.402891430632052</v>
      </c>
      <c r="AN106" s="98" t="n">
        <v>0.401387133992174</v>
      </c>
      <c r="AO106" s="98" t="n">
        <v>0.399883802269367</v>
      </c>
      <c r="AP106" s="98" t="n">
        <v>0.398381615975864</v>
      </c>
      <c r="AQ106" s="98" t="n">
        <v>0.396880745260132</v>
      </c>
      <c r="AR106" s="98" t="n">
        <v>0.395381350509979</v>
      </c>
      <c r="AS106" s="98" t="n">
        <v>0.393883582920271</v>
      </c>
      <c r="AT106" s="98" t="n">
        <v>0.392387585027317</v>
      </c>
      <c r="AU106" s="98" t="n">
        <v>0.390893491211864</v>
      </c>
      <c r="AV106" s="98" t="n">
        <v>0.389401428172514</v>
      </c>
      <c r="AW106" s="98" t="n">
        <v>0.387911515371296</v>
      </c>
      <c r="AX106" s="98" t="n">
        <v>0.386423865453017</v>
      </c>
      <c r="AY106" s="98" t="n">
        <v>0.384938584639917</v>
      </c>
      <c r="AZ106" s="98" t="n">
        <v>0.383455773103078</v>
      </c>
      <c r="BA106" s="98" t="n">
        <v>0.381975525311938</v>
      </c>
      <c r="BB106" s="98" t="n">
        <v>0.380497930363208</v>
      </c>
      <c r="BC106" s="98" t="n">
        <v>0.379023072290382</v>
      </c>
      <c r="BD106" s="98" t="n">
        <v>0.37755103035499</v>
      </c>
      <c r="BE106" s="98" t="n">
        <v>0.376081879320663</v>
      </c>
      <c r="BF106" s="98" t="n">
        <v>0.374615689711018</v>
      </c>
      <c r="BG106" s="98" t="n">
        <v>0.37315252805232</v>
      </c>
      <c r="BH106" s="98" t="n">
        <v>0.371692457101811</v>
      </c>
      <c r="BI106" s="98" t="n">
        <v>0.370235536062558</v>
      </c>
      <c r="BJ106" s="98" t="n">
        <v>0.368781820785606</v>
      </c>
      <c r="BK106" s="98" t="n">
        <v>0.367331363960192</v>
      </c>
      <c r="BL106" s="98" t="n">
        <v>0.365884215292719</v>
      </c>
      <c r="BM106" s="98" t="n">
        <v>0.364440421675163</v>
      </c>
      <c r="BN106" s="98" t="n">
        <v>0.363000027343527</v>
      </c>
      <c r="BO106" s="98" t="n">
        <v>0.361563074026938</v>
      </c>
      <c r="BP106" s="98" t="n">
        <v>0.360129601087935</v>
      </c>
      <c r="BQ106" s="98" t="n">
        <v>0.358699645654482</v>
      </c>
      <c r="BR106" s="98" t="n">
        <v>0.357273242744175</v>
      </c>
      <c r="BS106" s="98" t="n">
        <v>0.355850425381128</v>
      </c>
      <c r="BT106" s="98" t="n">
        <v>0.354431224705959</v>
      </c>
      <c r="BU106" s="98" t="n">
        <v>0.353015670079286</v>
      </c>
      <c r="BV106" s="98" t="n">
        <v>0.351603789179129</v>
      </c>
      <c r="BW106" s="98" t="n">
        <v>0.350195608092562</v>
      </c>
      <c r="BX106" s="98" t="n">
        <v>0.348791151401975</v>
      </c>
      <c r="BY106" s="98" t="n">
        <v>0.347390442266254</v>
      </c>
      <c r="BZ106" s="98" t="n">
        <v>0.345993502497187</v>
      </c>
      <c r="CA106" s="98" t="n">
        <v>0.344600352631378</v>
      </c>
      <c r="CB106" s="98" t="n">
        <v>0.343211011997936</v>
      </c>
      <c r="CC106" s="98" t="n">
        <v>0.341825498782195</v>
      </c>
      <c r="CD106" s="98" t="n">
        <v>0.340443830085691</v>
      </c>
      <c r="CE106" s="98" t="n">
        <v>0.339066021982634</v>
      </c>
      <c r="CF106" s="98" t="n">
        <v>0.337692089573068</v>
      </c>
      <c r="CG106" s="98" t="n">
        <v>0.336322047032931</v>
      </c>
      <c r="CH106" s="98" t="n">
        <v>0.334955907661184</v>
      </c>
      <c r="CI106" s="98" t="n">
        <v>0.333593683924207</v>
      </c>
      <c r="CJ106" s="98" t="n">
        <v>0.332235387497592</v>
      </c>
      <c r="CK106" s="98" t="n">
        <v>0.330881029305526</v>
      </c>
      <c r="CL106" s="98" t="n">
        <v>0.329530619557874</v>
      </c>
      <c r="CM106" s="98" t="n">
        <v>0.328184167785126</v>
      </c>
      <c r="CN106" s="98" t="n">
        <v>0.326841682871311</v>
      </c>
      <c r="CO106" s="98" t="n">
        <v>0.325503173085027</v>
      </c>
      <c r="CP106" s="98" t="n">
        <v>0.324168646108676</v>
      </c>
      <c r="CQ106" s="98" t="n">
        <v>0.322838109066016</v>
      </c>
      <c r="CR106" s="98" t="n">
        <v>0.321511568548147</v>
      </c>
      <c r="CS106" s="98" t="n">
        <v>0.320189030638</v>
      </c>
      <c r="CT106" s="98" t="n">
        <v>0.318870500933439</v>
      </c>
      <c r="CU106" s="98" t="n">
        <v>0.317555984569042</v>
      </c>
      <c r="CV106" s="98" t="n">
        <v>0.316245486236662</v>
      </c>
      <c r="CW106" s="98" t="n">
        <v>0.314939010204807</v>
      </c>
      <c r="CX106" s="98" t="n">
        <v>0.313636560336953</v>
      </c>
      <c r="CY106" s="98" t="n">
        <v>0.31233814010881</v>
      </c>
      <c r="CZ106" s="98" t="n">
        <v>0.311043752624637</v>
      </c>
      <c r="DA106" s="98" t="n">
        <v>0.309753400632644</v>
      </c>
      <c r="DB106" s="98" t="n">
        <v>0.308467086539546</v>
      </c>
      <c r="DC106" s="98" t="n">
        <v>0.307184812424308</v>
      </c>
      <c r="DD106" s="98" t="n">
        <v>0.305906580051144</v>
      </c>
      <c r="DE106" s="98" t="n">
        <v>0.304632390881801</v>
      </c>
      <c r="DF106" s="98" t="n">
        <v>0.303362246087182</v>
      </c>
      <c r="DG106" s="98" t="n">
        <v>0.302096146558333</v>
      </c>
      <c r="DH106" s="98" t="n">
        <v>0.300834092916852</v>
      </c>
      <c r="DI106" s="98" t="n">
        <v>0.299576085524736</v>
      </c>
      <c r="DJ106" s="98" t="n">
        <v>0.298322124493707</v>
      </c>
      <c r="DK106" s="98" t="n">
        <v>0.29707220969405</v>
      </c>
      <c r="DL106" s="98" t="n">
        <v>0.29582634076299</v>
      </c>
      <c r="DM106" s="98" t="n">
        <v>0.294584517112634</v>
      </c>
      <c r="DN106" s="98" t="n">
        <v>0.293346737937504</v>
      </c>
      <c r="DO106" s="98" t="n">
        <v>0.292113002221686</v>
      </c>
      <c r="DP106" s="98" t="n">
        <v>0.290883308745625</v>
      </c>
      <c r="DQ106" s="98" t="n">
        <v>0.289657656092567</v>
      </c>
      <c r="DR106" s="98" t="n">
        <v>0.288436042654697</v>
      </c>
      <c r="DS106" s="98" t="n">
        <v>0.287218466638962</v>
      </c>
      <c r="DT106" s="98" t="n">
        <v>0.286004926072621</v>
      </c>
      <c r="DU106" s="98" t="n">
        <v>0.284795418808527</v>
      </c>
      <c r="DV106" s="98" t="n">
        <v>0.283589942530152</v>
      </c>
      <c r="DW106" s="98" t="n">
        <v>0.282388494756386</v>
      </c>
      <c r="DX106" s="98" t="n">
        <v>0.281191072846106</v>
      </c>
      <c r="DY106" s="98" t="n">
        <v>0.279997674002542</v>
      </c>
      <c r="DZ106" s="98" t="n">
        <v>0.278808295277441</v>
      </c>
      <c r="EA106" s="98" t="n">
        <v>0.277622933575051</v>
      </c>
      <c r="EB106" s="98" t="n">
        <v>0.276441585655926</v>
      </c>
      <c r="EC106" s="98" t="n">
        <v>0.275264248140568</v>
      </c>
      <c r="ED106" s="98" t="n">
        <v>0.274090917512919</v>
      </c>
      <c r="EE106" s="98" t="n">
        <v>0.272921590123697</v>
      </c>
      <c r="EF106" s="98" t="n">
        <v>0.271756262193608</v>
      </c>
      <c r="EG106" s="98" t="n">
        <v>0.270594929816415</v>
      </c>
      <c r="EH106" s="98" t="n">
        <v>0.269437588961894</v>
      </c>
      <c r="EI106" s="98" t="n">
        <v>0.268284235478673</v>
      </c>
      <c r="EJ106" s="98" t="n">
        <v>0.267134865096959</v>
      </c>
      <c r="EK106" s="98" t="n">
        <v>0.265989473431169</v>
      </c>
      <c r="EL106" s="98" t="n">
        <v>0.264848055982456</v>
      </c>
      <c r="EM106" s="98" t="n">
        <v>0.263710608141154</v>
      </c>
      <c r="EN106" s="98" t="n">
        <v>0.262577125189127</v>
      </c>
      <c r="EO106" s="98" t="n">
        <v>0.261447602302044</v>
      </c>
      <c r="EP106" s="98" t="n">
        <v>0.260322034551574</v>
      </c>
      <c r="EQ106" s="98" t="n">
        <v>0.259200416907508</v>
      </c>
      <c r="ER106" s="98" t="n">
        <v>0.258082744239816</v>
      </c>
      <c r="ES106" s="98" t="n">
        <v>0.256969011320636</v>
      </c>
      <c r="ET106" s="98" t="n">
        <v>0.2558592128262</v>
      </c>
      <c r="EU106" s="98" t="n">
        <v>0.254753343338709</v>
      </c>
      <c r="EV106" s="98" t="n">
        <v>0.253651397348147</v>
      </c>
      <c r="EW106" s="98" t="n">
        <v>0.252553369254044</v>
      </c>
      <c r="EX106" s="98" t="n">
        <v>0.251459253367193</v>
      </c>
      <c r="EY106" s="98" t="n">
        <v>0.250369043911316</v>
      </c>
      <c r="EZ106" s="98" t="n">
        <v>0.249282735024687</v>
      </c>
      <c r="FA106" s="98" t="n">
        <v>0.248200320761719</v>
      </c>
      <c r="FB106" s="98" t="n">
        <v>0.247121795094501</v>
      </c>
      <c r="FC106" s="98" t="n">
        <v>0.246047151914305</v>
      </c>
      <c r="FD106" s="98" t="n">
        <v>0.244976385033052</v>
      </c>
      <c r="FE106" s="98" t="n">
        <v>0.243909488184751</v>
      </c>
      <c r="FF106" s="98" t="n">
        <v>0.242846455026896</v>
      </c>
      <c r="FG106" s="98" t="n">
        <v>0.241787279141838</v>
      </c>
      <c r="FH106" s="98" t="n">
        <v>0.24073195403813</v>
      </c>
      <c r="FI106" s="98" t="n">
        <v>0.239680473151834</v>
      </c>
      <c r="FJ106" s="98" t="n">
        <v>0.238632829847815</v>
      </c>
      <c r="FK106" s="98" t="n">
        <v>0.237589017420996</v>
      </c>
      <c r="FL106" s="98" t="n">
        <v>0.236549029097596</v>
      </c>
      <c r="FM106" s="98" t="n">
        <v>0.235512858036346</v>
      </c>
      <c r="FN106" s="98" t="n">
        <v>0.234480497329678</v>
      </c>
      <c r="FO106" s="98" t="n">
        <v>0.233451940004892</v>
      </c>
      <c r="FP106" s="98" t="n">
        <v>0.232427179025312</v>
      </c>
      <c r="FQ106" s="98" t="n">
        <v>0.231406207291407</v>
      </c>
    </row>
    <row r="107" customFormat="false" ht="15" hidden="false" customHeight="true" outlineLevel="0" collapsed="false">
      <c r="A107" s="97" t="n">
        <v>105</v>
      </c>
      <c r="B107" s="98" t="n">
        <v>0.508397885707798</v>
      </c>
      <c r="C107" s="98" t="n">
        <v>0.508895929923753</v>
      </c>
      <c r="D107" s="98" t="n">
        <v>0.490103944857756</v>
      </c>
      <c r="E107" s="98" t="n">
        <v>0.480198638611339</v>
      </c>
      <c r="F107" s="98" t="n">
        <v>0.474645050813738</v>
      </c>
      <c r="G107" s="98" t="n">
        <v>0.471235318778504</v>
      </c>
      <c r="H107" s="98" t="n">
        <v>0.468882705325915</v>
      </c>
      <c r="I107" s="98" t="n">
        <v>0.467049050067507</v>
      </c>
      <c r="J107" s="98" t="n">
        <v>0.465467164996774</v>
      </c>
      <c r="K107" s="98" t="n">
        <v>0.464004393217123</v>
      </c>
      <c r="L107" s="98" t="n">
        <v>0.46259503654793</v>
      </c>
      <c r="M107" s="98" t="n">
        <v>0.461206756319197</v>
      </c>
      <c r="N107" s="98" t="n">
        <v>0.459823833062202</v>
      </c>
      <c r="O107" s="98" t="n">
        <v>0.458438817977673</v>
      </c>
      <c r="P107" s="98" t="n">
        <v>0.457048368001113</v>
      </c>
      <c r="Q107" s="98" t="n">
        <v>0.455651168113922</v>
      </c>
      <c r="R107" s="98" t="n">
        <v>0.454246895361269</v>
      </c>
      <c r="S107" s="98" t="n">
        <v>0.452835702824059</v>
      </c>
      <c r="T107" s="98" t="n">
        <v>0.451417963106384</v>
      </c>
      <c r="U107" s="98" t="n">
        <v>0.449994141323315</v>
      </c>
      <c r="V107" s="98" t="n">
        <v>0.448564732681908</v>
      </c>
      <c r="W107" s="98" t="n">
        <v>0.447130232253311</v>
      </c>
      <c r="X107" s="98" t="n">
        <v>0.445691120762203</v>
      </c>
      <c r="Y107" s="98" t="n">
        <v>0.444247858321864</v>
      </c>
      <c r="Z107" s="98" t="n">
        <v>0.442800882088059</v>
      </c>
      <c r="AA107" s="98" t="n">
        <v>0.441350605824121</v>
      </c>
      <c r="AB107" s="98" t="n">
        <v>0.439897420377564</v>
      </c>
      <c r="AC107" s="98" t="n">
        <v>0.4384416945716</v>
      </c>
      <c r="AD107" s="98" t="n">
        <v>0.436983776265916</v>
      </c>
      <c r="AE107" s="98" t="n">
        <v>0.435523993466252</v>
      </c>
      <c r="AF107" s="98" t="n">
        <v>0.434062655424672</v>
      </c>
      <c r="AG107" s="98" t="n">
        <v>0.43260005370346</v>
      </c>
      <c r="AH107" s="98" t="n">
        <v>0.431136463190931</v>
      </c>
      <c r="AI107" s="98" t="n">
        <v>0.429672143065024</v>
      </c>
      <c r="AJ107" s="98" t="n">
        <v>0.42820733770425</v>
      </c>
      <c r="AK107" s="98" t="n">
        <v>0.426742277547283</v>
      </c>
      <c r="AL107" s="98" t="n">
        <v>0.425277179903311</v>
      </c>
      <c r="AM107" s="98" t="n">
        <v>0.423812249715523</v>
      </c>
      <c r="AN107" s="98" t="n">
        <v>0.422347680280252</v>
      </c>
      <c r="AO107" s="98" t="n">
        <v>0.420883653924199</v>
      </c>
      <c r="AP107" s="98" t="n">
        <v>0.419420342642114</v>
      </c>
      <c r="AQ107" s="98" t="n">
        <v>0.417957908697206</v>
      </c>
      <c r="AR107" s="98" t="n">
        <v>0.416496505186406</v>
      </c>
      <c r="AS107" s="98" t="n">
        <v>0.415036276572524</v>
      </c>
      <c r="AT107" s="98" t="n">
        <v>0.413577359185227</v>
      </c>
      <c r="AU107" s="98" t="n">
        <v>0.412119881692624</v>
      </c>
      <c r="AV107" s="98" t="n">
        <v>0.410663965545195</v>
      </c>
      <c r="AW107" s="98" t="n">
        <v>0.409209725393645</v>
      </c>
      <c r="AX107" s="98" t="n">
        <v>0.407757269482226</v>
      </c>
      <c r="AY107" s="98" t="n">
        <v>0.406306700018942</v>
      </c>
      <c r="AZ107" s="98" t="n">
        <v>0.404858113523992</v>
      </c>
      <c r="BA107" s="98" t="n">
        <v>0.403411601157724</v>
      </c>
      <c r="BB107" s="98" t="n">
        <v>0.401967249029297</v>
      </c>
      <c r="BC107" s="98" t="n">
        <v>0.40052513848717</v>
      </c>
      <c r="BD107" s="98" t="n">
        <v>0.399085346392505</v>
      </c>
      <c r="BE107" s="98" t="n">
        <v>0.39764794537646</v>
      </c>
      <c r="BF107" s="98" t="n">
        <v>0.396213004082335</v>
      </c>
      <c r="BG107" s="98" t="n">
        <v>0.394780587393447</v>
      </c>
      <c r="BH107" s="98" t="n">
        <v>0.393350756647589</v>
      </c>
      <c r="BI107" s="98" t="n">
        <v>0.391923569838836</v>
      </c>
      <c r="BJ107" s="98" t="n">
        <v>0.390499081807475</v>
      </c>
      <c r="BK107" s="98" t="n">
        <v>0.38907734441872</v>
      </c>
      <c r="BL107" s="98" t="n">
        <v>0.387658406730913</v>
      </c>
      <c r="BM107" s="98" t="n">
        <v>0.386242315153792</v>
      </c>
      <c r="BN107" s="98" t="n">
        <v>0.38482911359744</v>
      </c>
      <c r="BO107" s="98" t="n">
        <v>0.383418843612449</v>
      </c>
      <c r="BP107" s="98" t="n">
        <v>0.382011544521825</v>
      </c>
      <c r="BQ107" s="98" t="n">
        <v>0.380607253545119</v>
      </c>
      <c r="BR107" s="98" t="n">
        <v>0.379206005915238</v>
      </c>
      <c r="BS107" s="98" t="n">
        <v>0.377807834988381</v>
      </c>
      <c r="BT107" s="98" t="n">
        <v>0.376412772347494</v>
      </c>
      <c r="BU107" s="98" t="n">
        <v>0.375020847899636</v>
      </c>
      <c r="BV107" s="98" t="n">
        <v>0.373632089967612</v>
      </c>
      <c r="BW107" s="98" t="n">
        <v>0.37224652537621</v>
      </c>
      <c r="BX107" s="98" t="n">
        <v>0.370864179533371</v>
      </c>
      <c r="BY107" s="98" t="n">
        <v>0.369485076506582</v>
      </c>
      <c r="BZ107" s="98" t="n">
        <v>0.368109239094781</v>
      </c>
      <c r="CA107" s="98" t="n">
        <v>0.366736688896039</v>
      </c>
      <c r="CB107" s="98" t="n">
        <v>0.365367446371266</v>
      </c>
      <c r="CC107" s="98" t="n">
        <v>0.364001530904186</v>
      </c>
      <c r="CD107" s="98" t="n">
        <v>0.362638960857792</v>
      </c>
      <c r="CE107" s="98" t="n">
        <v>0.361279753627493</v>
      </c>
      <c r="CF107" s="98" t="n">
        <v>0.359923925691156</v>
      </c>
      <c r="CG107" s="98" t="n">
        <v>0.358571492656222</v>
      </c>
      <c r="CH107" s="98" t="n">
        <v>0.357222469304064</v>
      </c>
      <c r="CI107" s="98" t="n">
        <v>0.355876869631766</v>
      </c>
      <c r="CJ107" s="98" t="n">
        <v>0.354534706891463</v>
      </c>
      <c r="CK107" s="98" t="n">
        <v>0.353195993627393</v>
      </c>
      <c r="CL107" s="98" t="n">
        <v>0.351860741710795</v>
      </c>
      <c r="CM107" s="98" t="n">
        <v>0.350528962372782</v>
      </c>
      <c r="CN107" s="98" t="n">
        <v>0.349200666235317</v>
      </c>
      <c r="CO107" s="98" t="n">
        <v>0.347875863340382</v>
      </c>
      <c r="CP107" s="98" t="n">
        <v>0.346554563177483</v>
      </c>
      <c r="CQ107" s="98" t="n">
        <v>0.345236774709551</v>
      </c>
      <c r="CR107" s="98" t="n">
        <v>0.343922506397373</v>
      </c>
      <c r="CS107" s="98" t="n">
        <v>0.342611766222601</v>
      </c>
      <c r="CT107" s="98" t="n">
        <v>0.341304561709466</v>
      </c>
      <c r="CU107" s="98" t="n">
        <v>0.340000899945232</v>
      </c>
      <c r="CV107" s="98" t="n">
        <v>0.338700787599504</v>
      </c>
      <c r="CW107" s="98" t="n">
        <v>0.337404230942422</v>
      </c>
      <c r="CX107" s="98" t="n">
        <v>0.336111235861842</v>
      </c>
      <c r="CY107" s="98" t="n">
        <v>0.334821807879536</v>
      </c>
      <c r="CZ107" s="98" t="n">
        <v>0.333535952166484</v>
      </c>
      <c r="DA107" s="98" t="n">
        <v>0.332253673557313</v>
      </c>
      <c r="DB107" s="98" t="n">
        <v>0.330974976563925</v>
      </c>
      <c r="DC107" s="98" t="n">
        <v>0.329699865388373</v>
      </c>
      <c r="DD107" s="98" t="n">
        <v>0.328428343935015</v>
      </c>
      <c r="DE107" s="98" t="n">
        <v>0.327160415822011</v>
      </c>
      <c r="DF107" s="98" t="n">
        <v>0.325896084392176</v>
      </c>
      <c r="DG107" s="98" t="n">
        <v>0.324635352723252</v>
      </c>
      <c r="DH107" s="98" t="n">
        <v>0.323378223637617</v>
      </c>
      <c r="DI107" s="98" t="n">
        <v>0.322124699711469</v>
      </c>
      <c r="DJ107" s="98" t="n">
        <v>0.320874783283519</v>
      </c>
      <c r="DK107" s="98" t="n">
        <v>0.31962847646322</v>
      </c>
      <c r="DL107" s="98" t="n">
        <v>0.318385781138562</v>
      </c>
      <c r="DM107" s="98" t="n">
        <v>0.317146698983453</v>
      </c>
      <c r="DN107" s="98" t="n">
        <v>0.315911231464717</v>
      </c>
      <c r="DO107" s="98" t="n">
        <v>0.314679379848727</v>
      </c>
      <c r="DP107" s="98" t="n">
        <v>0.313451145207701</v>
      </c>
      <c r="DQ107" s="98" t="n">
        <v>0.312226528425671</v>
      </c>
      <c r="DR107" s="98" t="n">
        <v>0.311005530204156</v>
      </c>
      <c r="DS107" s="98" t="n">
        <v>0.309788151067546</v>
      </c>
      <c r="DT107" s="98" t="n">
        <v>0.308574391368222</v>
      </c>
      <c r="DU107" s="98" t="n">
        <v>0.307364251291425</v>
      </c>
      <c r="DV107" s="98" t="n">
        <v>0.306157730859882</v>
      </c>
      <c r="DW107" s="98" t="n">
        <v>0.304954829938221</v>
      </c>
      <c r="DX107" s="98" t="n">
        <v>0.303755548237162</v>
      </c>
      <c r="DY107" s="98" t="n">
        <v>0.302559885317528</v>
      </c>
      <c r="DZ107" s="98" t="n">
        <v>0.301367840594053</v>
      </c>
      <c r="EA107" s="98" t="n">
        <v>0.300179413339029</v>
      </c>
      <c r="EB107" s="98" t="n">
        <v>0.298994602685779</v>
      </c>
      <c r="EC107" s="98" t="n">
        <v>0.297813407631983</v>
      </c>
      <c r="ED107" s="98" t="n">
        <v>0.296635827042854</v>
      </c>
      <c r="EE107" s="98" t="n">
        <v>0.295461859654177</v>
      </c>
      <c r="EF107" s="98" t="n">
        <v>0.294291504075217</v>
      </c>
      <c r="EG107" s="98" t="n">
        <v>0.293124758791515</v>
      </c>
      <c r="EH107" s="98" t="n">
        <v>0.291961622167553</v>
      </c>
      <c r="EI107" s="98" t="n">
        <v>0.29080209244933</v>
      </c>
      <c r="EJ107" s="98" t="n">
        <v>0.289646167766815</v>
      </c>
      <c r="EK107" s="98" t="n">
        <v>0.288493846136328</v>
      </c>
      <c r="EL107" s="98" t="n">
        <v>0.287345125462808</v>
      </c>
      <c r="EM107" s="98" t="n">
        <v>0.286200003542013</v>
      </c>
      <c r="EN107" s="98" t="n">
        <v>0.285058478062627</v>
      </c>
      <c r="EO107" s="98" t="n">
        <v>0.283920546608301</v>
      </c>
      <c r="EP107" s="98" t="n">
        <v>0.282786206659619</v>
      </c>
      <c r="EQ107" s="98" t="n">
        <v>0.281655455595992</v>
      </c>
      <c r="ER107" s="98" t="n">
        <v>0.280528290697494</v>
      </c>
      <c r="ES107" s="98" t="n">
        <v>0.279404709146639</v>
      </c>
      <c r="ET107" s="98" t="n">
        <v>0.278284708030095</v>
      </c>
      <c r="EU107" s="98" t="n">
        <v>0.277168284340348</v>
      </c>
      <c r="EV107" s="98" t="n">
        <v>0.276055434977318</v>
      </c>
      <c r="EW107" s="98" t="n">
        <v>0.274946156749921</v>
      </c>
      <c r="EX107" s="98" t="n">
        <v>0.273840446377592</v>
      </c>
      <c r="EY107" s="98" t="n">
        <v>0.27273830049176</v>
      </c>
      <c r="EZ107" s="98" t="n">
        <v>0.271639715637285</v>
      </c>
      <c r="FA107" s="98" t="n">
        <v>0.270544688273856</v>
      </c>
      <c r="FB107" s="98" t="n">
        <v>0.269453214777356</v>
      </c>
      <c r="FC107" s="98" t="n">
        <v>0.268365291441186</v>
      </c>
      <c r="FD107" s="98" t="n">
        <v>0.267280914477559</v>
      </c>
      <c r="FE107" s="98" t="n">
        <v>0.266200080018769</v>
      </c>
      <c r="FF107" s="98" t="n">
        <v>0.265122784118421</v>
      </c>
      <c r="FG107" s="98" t="n">
        <v>0.26404902275264</v>
      </c>
      <c r="FH107" s="98" t="n">
        <v>0.262978791821248</v>
      </c>
      <c r="FI107" s="98" t="n">
        <v>0.261912087148923</v>
      </c>
      <c r="FJ107" s="98" t="n">
        <v>0.260848904486329</v>
      </c>
      <c r="FK107" s="98" t="n">
        <v>0.259789239511222</v>
      </c>
      <c r="FL107" s="98" t="n">
        <v>0.258733087829538</v>
      </c>
      <c r="FM107" s="98" t="n">
        <v>0.25768044497646</v>
      </c>
      <c r="FN107" s="98" t="n">
        <v>0.256631306417462</v>
      </c>
      <c r="FO107" s="98" t="n">
        <v>0.255585667549337</v>
      </c>
      <c r="FP107" s="98" t="n">
        <v>0.254543523701208</v>
      </c>
      <c r="FQ107" s="98" t="n">
        <v>0.253504870135516</v>
      </c>
    </row>
    <row r="108" customFormat="false" ht="15" hidden="false" customHeight="true" outlineLevel="0" collapsed="false">
      <c r="A108" s="97" t="n">
        <v>106</v>
      </c>
      <c r="B108" s="98" t="n">
        <v>0.526766479967274</v>
      </c>
      <c r="C108" s="98" t="n">
        <v>0.52733282005497</v>
      </c>
      <c r="D108" s="98" t="n">
        <v>0.50831598923121</v>
      </c>
      <c r="E108" s="98" t="n">
        <v>0.498307076151017</v>
      </c>
      <c r="F108" s="98" t="n">
        <v>0.492719883931591</v>
      </c>
      <c r="G108" s="98" t="n">
        <v>0.489314225026213</v>
      </c>
      <c r="H108" s="98" t="n">
        <v>0.486985542685434</v>
      </c>
      <c r="I108" s="98" t="n">
        <v>0.485186297788044</v>
      </c>
      <c r="J108" s="98" t="n">
        <v>0.483644448852272</v>
      </c>
      <c r="K108" s="98" t="n">
        <v>0.482224834776776</v>
      </c>
      <c r="L108" s="98" t="n">
        <v>0.480860456240602</v>
      </c>
      <c r="M108" s="98" t="n">
        <v>0.479518286282194</v>
      </c>
      <c r="N108" s="98" t="n">
        <v>0.478182229171926</v>
      </c>
      <c r="O108" s="98" t="n">
        <v>0.476844619265391</v>
      </c>
      <c r="P108" s="98" t="n">
        <v>0.475501978778177</v>
      </c>
      <c r="Q108" s="98" t="n">
        <v>0.474152900954495</v>
      </c>
      <c r="R108" s="98" t="n">
        <v>0.472796994231817</v>
      </c>
      <c r="S108" s="98" t="n">
        <v>0.471434356107412</v>
      </c>
      <c r="T108" s="98" t="n">
        <v>0.470065311446684</v>
      </c>
      <c r="U108" s="98" t="n">
        <v>0.468690282783101</v>
      </c>
      <c r="V108" s="98" t="n">
        <v>0.467309726473014</v>
      </c>
      <c r="W108" s="98" t="n">
        <v>0.465924101682305</v>
      </c>
      <c r="X108" s="98" t="n">
        <v>0.464533855717479</v>
      </c>
      <c r="Y108" s="98" t="n">
        <v>0.463139417470991</v>
      </c>
      <c r="Z108" s="98" t="n">
        <v>0.461741194873786</v>
      </c>
      <c r="AA108" s="98" t="n">
        <v>0.460339574306801</v>
      </c>
      <c r="AB108" s="98" t="n">
        <v>0.458934920951071</v>
      </c>
      <c r="AC108" s="98" t="n">
        <v>0.457527579569199</v>
      </c>
      <c r="AD108" s="98" t="n">
        <v>0.456117875467066</v>
      </c>
      <c r="AE108" s="98" t="n">
        <v>0.454706115512385</v>
      </c>
      <c r="AF108" s="98" t="n">
        <v>0.453292589150398</v>
      </c>
      <c r="AG108" s="98" t="n">
        <v>0.451877569388684</v>
      </c>
      <c r="AH108" s="98" t="n">
        <v>0.45046131373878</v>
      </c>
      <c r="AI108" s="98" t="n">
        <v>0.449044065110071</v>
      </c>
      <c r="AJ108" s="98" t="n">
        <v>0.447626052655171</v>
      </c>
      <c r="AK108" s="98" t="n">
        <v>0.446207492567842</v>
      </c>
      <c r="AL108" s="98" t="n">
        <v>0.444788588835304</v>
      </c>
      <c r="AM108" s="98" t="n">
        <v>0.443369533947127</v>
      </c>
      <c r="AN108" s="98" t="n">
        <v>0.441950509562991</v>
      </c>
      <c r="AO108" s="98" t="n">
        <v>0.440531687141585</v>
      </c>
      <c r="AP108" s="98" t="n">
        <v>0.43911322853282</v>
      </c>
      <c r="AQ108" s="98" t="n">
        <v>0.437695286535483</v>
      </c>
      <c r="AR108" s="98" t="n">
        <v>0.436278005422276</v>
      </c>
      <c r="AS108" s="98" t="n">
        <v>0.43486152143417</v>
      </c>
      <c r="AT108" s="98" t="n">
        <v>0.433445963245814</v>
      </c>
      <c r="AU108" s="98" t="n">
        <v>0.432031452403697</v>
      </c>
      <c r="AV108" s="98" t="n">
        <v>0.430618103738646</v>
      </c>
      <c r="AW108" s="98" t="n">
        <v>0.42920602575414</v>
      </c>
      <c r="AX108" s="98" t="n">
        <v>0.427795320991863</v>
      </c>
      <c r="AY108" s="98" t="n">
        <v>0.426386086375812</v>
      </c>
      <c r="AZ108" s="98" t="n">
        <v>0.42497841353621</v>
      </c>
      <c r="BA108" s="98" t="n">
        <v>0.423572389114412</v>
      </c>
      <c r="BB108" s="98" t="n">
        <v>0.422168095049901</v>
      </c>
      <c r="BC108" s="98" t="n">
        <v>0.420765608850429</v>
      </c>
      <c r="BD108" s="98" t="n">
        <v>0.419365003846291</v>
      </c>
      <c r="BE108" s="98" t="n">
        <v>0.417966349429645</v>
      </c>
      <c r="BF108" s="98" t="n">
        <v>0.416569711279776</v>
      </c>
      <c r="BG108" s="98" t="n">
        <v>0.415175151575106</v>
      </c>
      <c r="BH108" s="98" t="n">
        <v>0.413782729192744</v>
      </c>
      <c r="BI108" s="98" t="n">
        <v>0.412392499896291</v>
      </c>
      <c r="BJ108" s="98" t="n">
        <v>0.411004516512607</v>
      </c>
      <c r="BK108" s="98" t="n">
        <v>0.409618829098172</v>
      </c>
      <c r="BL108" s="98" t="n">
        <v>0.408235485095656</v>
      </c>
      <c r="BM108" s="98" t="n">
        <v>0.406854529481289</v>
      </c>
      <c r="BN108" s="98" t="n">
        <v>0.405476004903545</v>
      </c>
      <c r="BO108" s="98" t="n">
        <v>0.404099951813672</v>
      </c>
      <c r="BP108" s="98" t="n">
        <v>0.402726408588546</v>
      </c>
      <c r="BQ108" s="98" t="n">
        <v>0.401355411646284</v>
      </c>
      <c r="BR108" s="98" t="n">
        <v>0.399986995555068</v>
      </c>
      <c r="BS108" s="98" t="n">
        <v>0.398621193135558</v>
      </c>
      <c r="BT108" s="98" t="n">
        <v>0.397258035557288</v>
      </c>
      <c r="BU108" s="98" t="n">
        <v>0.395897552429387</v>
      </c>
      <c r="BV108" s="98" t="n">
        <v>0.394539771885969</v>
      </c>
      <c r="BW108" s="98" t="n">
        <v>0.393184720666507</v>
      </c>
      <c r="BX108" s="98" t="n">
        <v>0.391832424191477</v>
      </c>
      <c r="BY108" s="98" t="n">
        <v>0.390482906633564</v>
      </c>
      <c r="BZ108" s="98" t="n">
        <v>0.389136190984688</v>
      </c>
      <c r="CA108" s="98" t="n">
        <v>0.387792299119088</v>
      </c>
      <c r="CB108" s="98" t="n">
        <v>0.386451251852714</v>
      </c>
      <c r="CC108" s="98" t="n">
        <v>0.385113068999135</v>
      </c>
      <c r="CD108" s="98" t="n">
        <v>0.383777769422164</v>
      </c>
      <c r="CE108" s="98" t="n">
        <v>0.382445371085411</v>
      </c>
      <c r="CF108" s="98" t="n">
        <v>0.381115891098929</v>
      </c>
      <c r="CG108" s="98" t="n">
        <v>0.379789345763137</v>
      </c>
      <c r="CH108" s="98" t="n">
        <v>0.37846575061017</v>
      </c>
      <c r="CI108" s="98" t="n">
        <v>0.377145120442827</v>
      </c>
      <c r="CJ108" s="98" t="n">
        <v>0.375827469371235</v>
      </c>
      <c r="CK108" s="98" t="n">
        <v>0.374512810847386</v>
      </c>
      <c r="CL108" s="98" t="n">
        <v>0.37320115769766</v>
      </c>
      <c r="CM108" s="98" t="n">
        <v>0.371892522153459</v>
      </c>
      <c r="CN108" s="98" t="n">
        <v>0.370586915880065</v>
      </c>
      <c r="CO108" s="98" t="n">
        <v>0.369284350003821</v>
      </c>
      <c r="CP108" s="98" t="n">
        <v>0.367984835137744</v>
      </c>
      <c r="CQ108" s="98" t="n">
        <v>0.366688381405654</v>
      </c>
      <c r="CR108" s="98" t="n">
        <v>0.365394998464915</v>
      </c>
      <c r="CS108" s="98" t="n">
        <v>0.364104695527863</v>
      </c>
      <c r="CT108" s="98" t="n">
        <v>0.362817481382007</v>
      </c>
      <c r="CU108" s="98" t="n">
        <v>0.361533364409067</v>
      </c>
      <c r="CV108" s="98" t="n">
        <v>0.360252352602929</v>
      </c>
      <c r="CW108" s="98" t="n">
        <v>0.358974453586567</v>
      </c>
      <c r="CX108" s="98" t="n">
        <v>0.357699674628012</v>
      </c>
      <c r="CY108" s="98" t="n">
        <v>0.356428022655404</v>
      </c>
      <c r="CZ108" s="98" t="n">
        <v>0.3551595042712</v>
      </c>
      <c r="DA108" s="98" t="n">
        <v>0.353894125765574</v>
      </c>
      <c r="DB108" s="98" t="n">
        <v>0.352631893129071</v>
      </c>
      <c r="DC108" s="98" t="n">
        <v>0.35137281206454</v>
      </c>
      <c r="DD108" s="98" t="n">
        <v>0.350116887998415</v>
      </c>
      <c r="DE108" s="98" t="n">
        <v>0.348864126091352</v>
      </c>
      <c r="DF108" s="98" t="n">
        <v>0.347614531248294</v>
      </c>
      <c r="DG108" s="98" t="n">
        <v>0.346368108127963</v>
      </c>
      <c r="DH108" s="98" t="n">
        <v>0.345124861151847</v>
      </c>
      <c r="DI108" s="98" t="n">
        <v>0.343884794512682</v>
      </c>
      <c r="DJ108" s="98" t="n">
        <v>0.342647912182483</v>
      </c>
      <c r="DK108" s="98" t="n">
        <v>0.341414217920136</v>
      </c>
      <c r="DL108" s="98" t="n">
        <v>0.340183715278578</v>
      </c>
      <c r="DM108" s="98" t="n">
        <v>0.338956407611606</v>
      </c>
      <c r="DN108" s="98" t="n">
        <v>0.337732298080305</v>
      </c>
      <c r="DO108" s="98" t="n">
        <v>0.336511389659156</v>
      </c>
      <c r="DP108" s="98" t="n">
        <v>0.335293685141812</v>
      </c>
      <c r="DQ108" s="98" t="n">
        <v>0.334079187146577</v>
      </c>
      <c r="DR108" s="98" t="n">
        <v>0.332867898121604</v>
      </c>
      <c r="DS108" s="98" t="n">
        <v>0.331659820349822</v>
      </c>
      <c r="DT108" s="98" t="n">
        <v>0.330454955953621</v>
      </c>
      <c r="DU108" s="98" t="n">
        <v>0.329253306899292</v>
      </c>
      <c r="DV108" s="98" t="n">
        <v>0.328054875001254</v>
      </c>
      <c r="DW108" s="98" t="n">
        <v>0.326859661926067</v>
      </c>
      <c r="DX108" s="98" t="n">
        <v>0.325667669196251</v>
      </c>
      <c r="DY108" s="98" t="n">
        <v>0.324478898193924</v>
      </c>
      <c r="DZ108" s="98" t="n">
        <v>0.323293350164259</v>
      </c>
      <c r="EA108" s="98" t="n">
        <v>0.322111026218784</v>
      </c>
      <c r="EB108" s="98" t="n">
        <v>0.320931927338526</v>
      </c>
      <c r="EC108" s="98" t="n">
        <v>0.319756054377011</v>
      </c>
      <c r="ED108" s="98" t="n">
        <v>0.318583408063129</v>
      </c>
      <c r="EE108" s="98" t="n">
        <v>0.317413989003868</v>
      </c>
      <c r="EF108" s="98" t="n">
        <v>0.316247797686929</v>
      </c>
      <c r="EG108" s="98" t="n">
        <v>0.31508483448323</v>
      </c>
      <c r="EH108" s="98" t="n">
        <v>0.313925099649299</v>
      </c>
      <c r="EI108" s="98" t="n">
        <v>0.312768593329569</v>
      </c>
      <c r="EJ108" s="98" t="n">
        <v>0.311615315558576</v>
      </c>
      <c r="EK108" s="98" t="n">
        <v>0.310465266263073</v>
      </c>
      <c r="EL108" s="98" t="n">
        <v>0.309318445264053</v>
      </c>
      <c r="EM108" s="98" t="n">
        <v>0.308174852278698</v>
      </c>
      <c r="EN108" s="98" t="n">
        <v>0.307034486922251</v>
      </c>
      <c r="EO108" s="98" t="n">
        <v>0.30589734870982</v>
      </c>
      <c r="EP108" s="98" t="n">
        <v>0.304763437058111</v>
      </c>
      <c r="EQ108" s="98" t="n">
        <v>0.303632751287105</v>
      </c>
      <c r="ER108" s="98" t="n">
        <v>0.302505290621671</v>
      </c>
      <c r="ES108" s="98" t="n">
        <v>0.301381054193129</v>
      </c>
      <c r="ET108" s="98" t="n">
        <v>0.300260041040751</v>
      </c>
      <c r="EU108" s="98" t="n">
        <v>0.299142250113224</v>
      </c>
      <c r="EV108" s="98" t="n">
        <v>0.29802768027006</v>
      </c>
      <c r="EW108" s="98" t="n">
        <v>0.296916330282962</v>
      </c>
      <c r="EX108" s="98" t="n">
        <v>0.29580819883715</v>
      </c>
      <c r="EY108" s="98" t="n">
        <v>0.29470328453265</v>
      </c>
      <c r="EZ108" s="98" t="n">
        <v>0.29360158588554</v>
      </c>
      <c r="FA108" s="98" t="n">
        <v>0.292503101329166</v>
      </c>
      <c r="FB108" s="98" t="n">
        <v>0.291407829215325</v>
      </c>
      <c r="FC108" s="98" t="n">
        <v>0.290315767815413</v>
      </c>
      <c r="FD108" s="98" t="n">
        <v>0.289226915321547</v>
      </c>
      <c r="FE108" s="98" t="n">
        <v>0.288141269847655</v>
      </c>
      <c r="FF108" s="98" t="n">
        <v>0.287058829430547</v>
      </c>
      <c r="FG108" s="98" t="n">
        <v>0.285979592030951</v>
      </c>
      <c r="FH108" s="98" t="n">
        <v>0.284903555534534</v>
      </c>
      <c r="FI108" s="98" t="n">
        <v>0.283830717752894</v>
      </c>
      <c r="FJ108" s="98" t="n">
        <v>0.282761076424533</v>
      </c>
      <c r="FK108" s="98" t="n">
        <v>0.281694629215815</v>
      </c>
      <c r="FL108" s="98" t="n">
        <v>0.280631373721893</v>
      </c>
      <c r="FM108" s="98" t="n">
        <v>0.279571307467628</v>
      </c>
      <c r="FN108" s="98" t="n">
        <v>0.278514427908487</v>
      </c>
      <c r="FO108" s="98" t="n">
        <v>0.277460732431425</v>
      </c>
      <c r="FP108" s="98" t="n">
        <v>0.276410218355747</v>
      </c>
      <c r="FQ108" s="98" t="n">
        <v>0.275362882933964</v>
      </c>
    </row>
    <row r="109" customFormat="false" ht="15" hidden="false" customHeight="true" outlineLevel="0" collapsed="false">
      <c r="A109" s="97" t="n">
        <v>107</v>
      </c>
      <c r="B109" s="98" t="n">
        <v>0.543502154554118</v>
      </c>
      <c r="C109" s="98" t="n">
        <v>0.544131574314793</v>
      </c>
      <c r="D109" s="98" t="n">
        <v>0.524944568199121</v>
      </c>
      <c r="E109" s="98" t="n">
        <v>0.514860041216713</v>
      </c>
      <c r="F109" s="98" t="n">
        <v>0.509253850117883</v>
      </c>
      <c r="G109" s="98" t="n">
        <v>0.505860213585548</v>
      </c>
      <c r="H109" s="98" t="n">
        <v>0.50356013561035</v>
      </c>
      <c r="I109" s="98" t="n">
        <v>0.501798393111982</v>
      </c>
      <c r="J109" s="98" t="n">
        <v>0.500298940271137</v>
      </c>
      <c r="K109" s="98" t="n">
        <v>0.498924536710813</v>
      </c>
      <c r="L109" s="98" t="n">
        <v>0.497607094052571</v>
      </c>
      <c r="M109" s="98" t="n">
        <v>0.496313002324784</v>
      </c>
      <c r="N109" s="98" t="n">
        <v>0.495025841240474</v>
      </c>
      <c r="O109" s="98" t="n">
        <v>0.493737753153792</v>
      </c>
      <c r="P109" s="98" t="n">
        <v>0.492445136957534</v>
      </c>
      <c r="Q109" s="98" t="n">
        <v>0.491146498842625</v>
      </c>
      <c r="R109" s="98" t="n">
        <v>0.489841379988689</v>
      </c>
      <c r="S109" s="98" t="n">
        <v>0.488529822020053</v>
      </c>
      <c r="T109" s="98" t="n">
        <v>0.487212100984187</v>
      </c>
      <c r="U109" s="98" t="n">
        <v>0.485888595388414</v>
      </c>
      <c r="V109" s="98" t="n">
        <v>0.484559721140081</v>
      </c>
      <c r="W109" s="98" t="n">
        <v>0.483225899852413</v>
      </c>
      <c r="X109" s="98" t="n">
        <v>0.481887543768348</v>
      </c>
      <c r="Y109" s="98" t="n">
        <v>0.480545048940399</v>
      </c>
      <c r="Z109" s="98" t="n">
        <v>0.479198792492792</v>
      </c>
      <c r="AA109" s="98" t="n">
        <v>0.477849131883676</v>
      </c>
      <c r="AB109" s="98" t="n">
        <v>0.476496405129763</v>
      </c>
      <c r="AC109" s="98" t="n">
        <v>0.475140931477241</v>
      </c>
      <c r="AD109" s="98" t="n">
        <v>0.473783012263165</v>
      </c>
      <c r="AE109" s="98" t="n">
        <v>0.472422931841454</v>
      </c>
      <c r="AF109" s="98" t="n">
        <v>0.471060958512345</v>
      </c>
      <c r="AG109" s="98" t="n">
        <v>0.469697345426476</v>
      </c>
      <c r="AH109" s="98" t="n">
        <v>0.468332331450706</v>
      </c>
      <c r="AI109" s="98" t="n">
        <v>0.466966141990745</v>
      </c>
      <c r="AJ109" s="98" t="n">
        <v>0.465598989769494</v>
      </c>
      <c r="AK109" s="98" t="n">
        <v>0.464231075561882</v>
      </c>
      <c r="AL109" s="98" t="n">
        <v>0.462862588887791</v>
      </c>
      <c r="AM109" s="98" t="n">
        <v>0.461493708665071</v>
      </c>
      <c r="AN109" s="98" t="n">
        <v>0.460124603824706</v>
      </c>
      <c r="AO109" s="98" t="n">
        <v>0.458755433890214</v>
      </c>
      <c r="AP109" s="98" t="n">
        <v>0.4573863495233</v>
      </c>
      <c r="AQ109" s="98" t="n">
        <v>0.456017493037677</v>
      </c>
      <c r="AR109" s="98" t="n">
        <v>0.454648998882898</v>
      </c>
      <c r="AS109" s="98" t="n">
        <v>0.453280994099915</v>
      </c>
      <c r="AT109" s="98" t="n">
        <v>0.451913598750019</v>
      </c>
      <c r="AU109" s="98" t="n">
        <v>0.450546926318687</v>
      </c>
      <c r="AV109" s="98" t="n">
        <v>0.449181084095815</v>
      </c>
      <c r="AW109" s="98" t="n">
        <v>0.447816173533683</v>
      </c>
      <c r="AX109" s="98" t="n">
        <v>0.446452290583971</v>
      </c>
      <c r="AY109" s="98" t="n">
        <v>0.445089526015036</v>
      </c>
      <c r="AZ109" s="98" t="n">
        <v>0.443727965710591</v>
      </c>
      <c r="BA109" s="98" t="n">
        <v>0.442367690950887</v>
      </c>
      <c r="BB109" s="98" t="n">
        <v>0.441008778677411</v>
      </c>
      <c r="BC109" s="98" t="n">
        <v>0.439651301742057</v>
      </c>
      <c r="BD109" s="98" t="n">
        <v>0.438295329141679</v>
      </c>
      <c r="BE109" s="98" t="n">
        <v>0.436940926238894</v>
      </c>
      <c r="BF109" s="98" t="n">
        <v>0.435588154969912</v>
      </c>
      <c r="BG109" s="98" t="n">
        <v>0.43423707404018</v>
      </c>
      <c r="BH109" s="98" t="n">
        <v>0.432887739108528</v>
      </c>
      <c r="BI109" s="98" t="n">
        <v>0.431540202960517</v>
      </c>
      <c r="BJ109" s="98" t="n">
        <v>0.430194515671589</v>
      </c>
      <c r="BK109" s="98" t="n">
        <v>0.428850724760651</v>
      </c>
      <c r="BL109" s="98" t="n">
        <v>0.427508875334625</v>
      </c>
      <c r="BM109" s="98" t="n">
        <v>0.426169010224517</v>
      </c>
      <c r="BN109" s="98" t="n">
        <v>0.424831170113478</v>
      </c>
      <c r="BO109" s="98" t="n">
        <v>0.423495393657357</v>
      </c>
      <c r="BP109" s="98" t="n">
        <v>0.422161717598159</v>
      </c>
      <c r="BQ109" s="98" t="n">
        <v>0.420830176870843</v>
      </c>
      <c r="BR109" s="98" t="n">
        <v>0.419500804703844</v>
      </c>
      <c r="BS109" s="98" t="n">
        <v>0.418173632713688</v>
      </c>
      <c r="BT109" s="98" t="n">
        <v>0.416848690994052</v>
      </c>
      <c r="BU109" s="98" t="n">
        <v>0.41552600819959</v>
      </c>
      <c r="BV109" s="98" t="n">
        <v>0.41420561162484</v>
      </c>
      <c r="BW109" s="98" t="n">
        <v>0.412887527278493</v>
      </c>
      <c r="BX109" s="98" t="n">
        <v>0.411571779953308</v>
      </c>
      <c r="BY109" s="98" t="n">
        <v>0.410258393291914</v>
      </c>
      <c r="BZ109" s="98" t="n">
        <v>0.408947389848767</v>
      </c>
      <c r="CA109" s="98" t="n">
        <v>0.407638791148453</v>
      </c>
      <c r="CB109" s="98" t="n">
        <v>0.406332617740593</v>
      </c>
      <c r="CC109" s="98" t="n">
        <v>0.405028889251513</v>
      </c>
      <c r="CD109" s="98" t="n">
        <v>0.403727624432897</v>
      </c>
      <c r="CE109" s="98" t="n">
        <v>0.40242884120759</v>
      </c>
      <c r="CF109" s="98" t="n">
        <v>0.401132556712715</v>
      </c>
      <c r="CG109" s="98" t="n">
        <v>0.399838787340276</v>
      </c>
      <c r="CH109" s="98" t="n">
        <v>0.398547548775384</v>
      </c>
      <c r="CI109" s="98" t="n">
        <v>0.397258856032248</v>
      </c>
      <c r="CJ109" s="98" t="n">
        <v>0.39597272348807</v>
      </c>
      <c r="CK109" s="98" t="n">
        <v>0.39468916491496</v>
      </c>
      <c r="CL109" s="98" t="n">
        <v>0.393408193509998</v>
      </c>
      <c r="CM109" s="98" t="n">
        <v>0.392129821923536</v>
      </c>
      <c r="CN109" s="98" t="n">
        <v>0.390854062285863</v>
      </c>
      <c r="CO109" s="98" t="n">
        <v>0.389580926232319</v>
      </c>
      <c r="CP109" s="98" t="n">
        <v>0.388310424926953</v>
      </c>
      <c r="CQ109" s="98" t="n">
        <v>0.387042569084808</v>
      </c>
      <c r="CR109" s="98" t="n">
        <v>0.385777368992919</v>
      </c>
      <c r="CS109" s="98" t="n">
        <v>0.3845148345301</v>
      </c>
      <c r="CT109" s="98" t="n">
        <v>0.383254975185585</v>
      </c>
      <c r="CU109" s="98" t="n">
        <v>0.381997800076602</v>
      </c>
      <c r="CV109" s="98" t="n">
        <v>0.380743317964935</v>
      </c>
      <c r="CW109" s="98" t="n">
        <v>0.37949153727253</v>
      </c>
      <c r="CX109" s="98" t="n">
        <v>0.378242466096222</v>
      </c>
      <c r="CY109" s="98" t="n">
        <v>0.376996112221604</v>
      </c>
      <c r="CZ109" s="98" t="n">
        <v>0.375752483136125</v>
      </c>
      <c r="DA109" s="98" t="n">
        <v>0.374511586041423</v>
      </c>
      <c r="DB109" s="98" t="n">
        <v>0.373273427864979</v>
      </c>
      <c r="DC109" s="98" t="n">
        <v>0.372038015271099</v>
      </c>
      <c r="DD109" s="98" t="n">
        <v>0.370805354671283</v>
      </c>
      <c r="DE109" s="98" t="n">
        <v>0.369575452234011</v>
      </c>
      <c r="DF109" s="98" t="n">
        <v>0.368348313893983</v>
      </c>
      <c r="DG109" s="98" t="n">
        <v>0.367123945360842</v>
      </c>
      <c r="DH109" s="98" t="n">
        <v>0.36590235212741</v>
      </c>
      <c r="DI109" s="98" t="n">
        <v>0.364683539477477</v>
      </c>
      <c r="DJ109" s="98" t="n">
        <v>0.363467512493151</v>
      </c>
      <c r="DK109" s="98" t="n">
        <v>0.362254276061814</v>
      </c>
      <c r="DL109" s="98" t="n">
        <v>0.361043834882693</v>
      </c>
      <c r="DM109" s="98" t="n">
        <v>0.359836193473075</v>
      </c>
      <c r="DN109" s="98" t="n">
        <v>0.358631356174191</v>
      </c>
      <c r="DO109" s="98" t="n">
        <v>0.357429327156777</v>
      </c>
      <c r="DP109" s="98" t="n">
        <v>0.356230110426346</v>
      </c>
      <c r="DQ109" s="98" t="n">
        <v>0.355033709828178</v>
      </c>
      <c r="DR109" s="98" t="n">
        <v>0.353840129052041</v>
      </c>
      <c r="DS109" s="98" t="n">
        <v>0.35264937163668</v>
      </c>
      <c r="DT109" s="98" t="n">
        <v>0.351461440974054</v>
      </c>
      <c r="DU109" s="98" t="n">
        <v>0.350276340313375</v>
      </c>
      <c r="DV109" s="98" t="n">
        <v>0.349094072764924</v>
      </c>
      <c r="DW109" s="98" t="n">
        <v>0.347914641303684</v>
      </c>
      <c r="DX109" s="98" t="n">
        <v>0.346738048772789</v>
      </c>
      <c r="DY109" s="98" t="n">
        <v>0.345564297886799</v>
      </c>
      <c r="DZ109" s="98" t="n">
        <v>0.344393391234817</v>
      </c>
      <c r="EA109" s="98" t="n">
        <v>0.343225331283454</v>
      </c>
      <c r="EB109" s="98" t="n">
        <v>0.34206012037965</v>
      </c>
      <c r="EC109" s="98" t="n">
        <v>0.340897760753363</v>
      </c>
      <c r="ED109" s="98" t="n">
        <v>0.33973825452013</v>
      </c>
      <c r="EE109" s="98" t="n">
        <v>0.338581603683511</v>
      </c>
      <c r="EF109" s="98" t="n">
        <v>0.337427810137418</v>
      </c>
      <c r="EG109" s="98" t="n">
        <v>0.336276875668347</v>
      </c>
      <c r="EH109" s="98" t="n">
        <v>0.335128801957498</v>
      </c>
      <c r="EI109" s="98" t="n">
        <v>0.333983590582817</v>
      </c>
      <c r="EJ109" s="98" t="n">
        <v>0.332841243020935</v>
      </c>
      <c r="EK109" s="98" t="n">
        <v>0.33170176064904</v>
      </c>
      <c r="EL109" s="98" t="n">
        <v>0.330565144746659</v>
      </c>
      <c r="EM109" s="98" t="n">
        <v>0.329431396497371</v>
      </c>
      <c r="EN109" s="98" t="n">
        <v>0.328300516990456</v>
      </c>
      <c r="EO109" s="98" t="n">
        <v>0.327172507222469</v>
      </c>
      <c r="EP109" s="98" t="n">
        <v>0.326047368098767</v>
      </c>
      <c r="EQ109" s="98" t="n">
        <v>0.324925100434962</v>
      </c>
      <c r="ER109" s="98" t="n">
        <v>0.323805704958335</v>
      </c>
      <c r="ES109" s="98" t="n">
        <v>0.322689182309187</v>
      </c>
      <c r="ET109" s="98" t="n">
        <v>0.321575533042153</v>
      </c>
      <c r="EU109" s="98" t="n">
        <v>0.320464757627461</v>
      </c>
      <c r="EV109" s="98" t="n">
        <v>0.319356856452152</v>
      </c>
      <c r="EW109" s="98" t="n">
        <v>0.318251829821264</v>
      </c>
      <c r="EX109" s="98" t="n">
        <v>0.317149677958971</v>
      </c>
      <c r="EY109" s="98" t="n">
        <v>0.31605040100969</v>
      </c>
      <c r="EZ109" s="98" t="n">
        <v>0.314953999039155</v>
      </c>
      <c r="FA109" s="98" t="n">
        <v>0.313860472035456</v>
      </c>
      <c r="FB109" s="98" t="n">
        <v>0.312769819910051</v>
      </c>
      <c r="FC109" s="98" t="n">
        <v>0.31168204249875</v>
      </c>
      <c r="FD109" s="98" t="n">
        <v>0.310597139562667</v>
      </c>
      <c r="FE109" s="98" t="n">
        <v>0.309515110789154</v>
      </c>
      <c r="FF109" s="98" t="n">
        <v>0.308435955792704</v>
      </c>
      <c r="FG109" s="98" t="n">
        <v>0.30735967411584</v>
      </c>
      <c r="FH109" s="98" t="n">
        <v>0.306286265229971</v>
      </c>
      <c r="FI109" s="98" t="n">
        <v>0.305215728536243</v>
      </c>
      <c r="FJ109" s="98" t="n">
        <v>0.304148063366352</v>
      </c>
      <c r="FK109" s="98" t="n">
        <v>0.303083268983357</v>
      </c>
      <c r="FL109" s="98" t="n">
        <v>0.302021344582468</v>
      </c>
      <c r="FM109" s="98" t="n">
        <v>0.300962289291812</v>
      </c>
      <c r="FN109" s="98" t="n">
        <v>0.299906102173195</v>
      </c>
      <c r="FO109" s="98" t="n">
        <v>0.298852782222841</v>
      </c>
      <c r="FP109" s="98" t="n">
        <v>0.297802328372124</v>
      </c>
      <c r="FQ109" s="98" t="n">
        <v>0.296754739488278</v>
      </c>
    </row>
    <row r="110" customFormat="false" ht="15" hidden="false" customHeight="true" outlineLevel="0" collapsed="false">
      <c r="A110" s="97" t="n">
        <v>108</v>
      </c>
      <c r="B110" s="98" t="n">
        <v>0.558629997328344</v>
      </c>
      <c r="C110" s="98" t="n">
        <v>0.559317836450928</v>
      </c>
      <c r="D110" s="98" t="n">
        <v>0.54000722798273</v>
      </c>
      <c r="E110" s="98" t="n">
        <v>0.529871065019479</v>
      </c>
      <c r="F110" s="98" t="n">
        <v>0.524258298448231</v>
      </c>
      <c r="G110" s="98" t="n">
        <v>0.52088329621838</v>
      </c>
      <c r="H110" s="98" t="n">
        <v>0.518615544304524</v>
      </c>
      <c r="I110" s="98" t="n">
        <v>0.516893610665798</v>
      </c>
      <c r="J110" s="98" t="n">
        <v>0.515438187807364</v>
      </c>
      <c r="K110" s="98" t="n">
        <v>0.514110329521219</v>
      </c>
      <c r="L110" s="98" t="n">
        <v>0.512841045988372</v>
      </c>
      <c r="M110" s="98" t="n">
        <v>0.511596238379741</v>
      </c>
      <c r="N110" s="98" t="n">
        <v>0.510359209005002</v>
      </c>
      <c r="O110" s="98" t="n">
        <v>0.509121931737081</v>
      </c>
      <c r="P110" s="98" t="n">
        <v>0.507880693779067</v>
      </c>
      <c r="Q110" s="98" t="n">
        <v>0.506633919919902</v>
      </c>
      <c r="R110" s="98" t="n">
        <v>0.505381086719742</v>
      </c>
      <c r="S110" s="98" t="n">
        <v>0.504122181048144</v>
      </c>
      <c r="T110" s="98" t="n">
        <v>0.502857430483292</v>
      </c>
      <c r="U110" s="98" t="n">
        <v>0.501587169463171</v>
      </c>
      <c r="V110" s="98" t="n">
        <v>0.500311773201293</v>
      </c>
      <c r="W110" s="98" t="n">
        <v>0.499031625407696</v>
      </c>
      <c r="X110" s="98" t="n">
        <v>0.497747102854092</v>
      </c>
      <c r="Y110" s="98" t="n">
        <v>0.496458568313035</v>
      </c>
      <c r="Z110" s="98" t="n">
        <v>0.495166367642417</v>
      </c>
      <c r="AA110" s="98" t="n">
        <v>0.493870828905153</v>
      </c>
      <c r="AB110" s="98" t="n">
        <v>0.492572262472056</v>
      </c>
      <c r="AC110" s="98" t="n">
        <v>0.49127096158436</v>
      </c>
      <c r="AD110" s="98" t="n">
        <v>0.489967203116188</v>
      </c>
      <c r="AE110" s="98" t="n">
        <v>0.488661248408932</v>
      </c>
      <c r="AF110" s="98" t="n">
        <v>0.487353344115244</v>
      </c>
      <c r="AG110" s="98" t="n">
        <v>0.486043723022984</v>
      </c>
      <c r="AH110" s="98" t="n">
        <v>0.48473260484579</v>
      </c>
      <c r="AI110" s="98" t="n">
        <v>0.483420196974927</v>
      </c>
      <c r="AJ110" s="98" t="n">
        <v>0.482106695191027</v>
      </c>
      <c r="AK110" s="98" t="n">
        <v>0.48079228433623</v>
      </c>
      <c r="AL110" s="98" t="n">
        <v>0.479477138948107</v>
      </c>
      <c r="AM110" s="98" t="n">
        <v>0.478161423857114</v>
      </c>
      <c r="AN110" s="98" t="n">
        <v>0.476845294749473</v>
      </c>
      <c r="AO110" s="98" t="n">
        <v>0.475528898697357</v>
      </c>
      <c r="AP110" s="98" t="n">
        <v>0.474212374658212</v>
      </c>
      <c r="AQ110" s="98" t="n">
        <v>0.472895853944991</v>
      </c>
      <c r="AR110" s="98" t="n">
        <v>0.471579460668952</v>
      </c>
      <c r="AS110" s="98" t="n">
        <v>0.47026331215662</v>
      </c>
      <c r="AT110" s="98" t="n">
        <v>0.468947519342401</v>
      </c>
      <c r="AU110" s="98" t="n">
        <v>0.467632187138258</v>
      </c>
      <c r="AV110" s="98" t="n">
        <v>0.466317414781785</v>
      </c>
      <c r="AW110" s="98" t="n">
        <v>0.465003296163938</v>
      </c>
      <c r="AX110" s="98" t="n">
        <v>0.463689920137588</v>
      </c>
      <c r="AY110" s="98" t="n">
        <v>0.46237737080804</v>
      </c>
      <c r="AZ110" s="98" t="n">
        <v>0.46106572780654</v>
      </c>
      <c r="BA110" s="98" t="n">
        <v>0.459755066547782</v>
      </c>
      <c r="BB110" s="98" t="n">
        <v>0.458445458472328</v>
      </c>
      <c r="BC110" s="98" t="n">
        <v>0.457136971274846</v>
      </c>
      <c r="BD110" s="98" t="n">
        <v>0.455829669118965</v>
      </c>
      <c r="BE110" s="98" t="n">
        <v>0.454523612839548</v>
      </c>
      <c r="BF110" s="98" t="n">
        <v>0.453218860133112</v>
      </c>
      <c r="BG110" s="98" t="n">
        <v>0.451915465737088</v>
      </c>
      <c r="BH110" s="98" t="n">
        <v>0.450613481598562</v>
      </c>
      <c r="BI110" s="98" t="n">
        <v>0.449312957033135</v>
      </c>
      <c r="BJ110" s="98" t="n">
        <v>0.448013938874462</v>
      </c>
      <c r="BK110" s="98" t="n">
        <v>0.446716471615015</v>
      </c>
      <c r="BL110" s="98" t="n">
        <v>0.445420597538598</v>
      </c>
      <c r="BM110" s="98" t="n">
        <v>0.44412635684508</v>
      </c>
      <c r="BN110" s="98" t="n">
        <v>0.442833787767818</v>
      </c>
      <c r="BO110" s="98" t="n">
        <v>0.441542926684182</v>
      </c>
      <c r="BP110" s="98" t="n">
        <v>0.440253808219602</v>
      </c>
      <c r="BQ110" s="98" t="n">
        <v>0.438966465345504</v>
      </c>
      <c r="BR110" s="98" t="n">
        <v>0.437680929471506</v>
      </c>
      <c r="BS110" s="98" t="n">
        <v>0.436397230532196</v>
      </c>
      <c r="BT110" s="98" t="n">
        <v>0.435115397068824</v>
      </c>
      <c r="BU110" s="98" t="n">
        <v>0.433835456306203</v>
      </c>
      <c r="BV110" s="98" t="n">
        <v>0.432557434225088</v>
      </c>
      <c r="BW110" s="98" t="n">
        <v>0.431281355630324</v>
      </c>
      <c r="BX110" s="98" t="n">
        <v>0.430007244214983</v>
      </c>
      <c r="BY110" s="98" t="n">
        <v>0.42873512262075</v>
      </c>
      <c r="BZ110" s="98" t="n">
        <v>0.427465012494765</v>
      </c>
      <c r="CA110" s="98" t="n">
        <v>0.42619693454313</v>
      </c>
      <c r="CB110" s="98" t="n">
        <v>0.424930908581283</v>
      </c>
      <c r="CC110" s="98" t="n">
        <v>0.423666953581427</v>
      </c>
      <c r="CD110" s="98" t="n">
        <v>0.422405087717168</v>
      </c>
      <c r="CE110" s="98" t="n">
        <v>0.421145328405553</v>
      </c>
      <c r="CF110" s="98" t="n">
        <v>0.419887692346637</v>
      </c>
      <c r="CG110" s="98" t="n">
        <v>0.418632195560746</v>
      </c>
      <c r="CH110" s="98" t="n">
        <v>0.417378853423553</v>
      </c>
      <c r="CI110" s="98" t="n">
        <v>0.416127680699108</v>
      </c>
      <c r="CJ110" s="98" t="n">
        <v>0.414878691570944</v>
      </c>
      <c r="CK110" s="98" t="n">
        <v>0.413631899671353</v>
      </c>
      <c r="CL110" s="98" t="n">
        <v>0.412387318108974</v>
      </c>
      <c r="CM110" s="98" t="n">
        <v>0.411144959494761</v>
      </c>
      <c r="CN110" s="98" t="n">
        <v>0.409904835966439</v>
      </c>
      <c r="CO110" s="98" t="n">
        <v>0.408666959211546</v>
      </c>
      <c r="CP110" s="98" t="n">
        <v>0.407431340489125</v>
      </c>
      <c r="CQ110" s="98" t="n">
        <v>0.406197990650168</v>
      </c>
      <c r="CR110" s="98" t="n">
        <v>0.404966920156864</v>
      </c>
      <c r="CS110" s="98" t="n">
        <v>0.40373813910074</v>
      </c>
      <c r="CT110" s="98" t="n">
        <v>0.402511657219749</v>
      </c>
      <c r="CU110" s="98" t="n">
        <v>0.40128748391437</v>
      </c>
      <c r="CV110" s="98" t="n">
        <v>0.400065628262787</v>
      </c>
      <c r="CW110" s="98" t="n">
        <v>0.398846099035181</v>
      </c>
      <c r="CX110" s="98" t="n">
        <v>0.397628904707215</v>
      </c>
      <c r="CY110" s="98" t="n">
        <v>0.39641405347273</v>
      </c>
      <c r="CZ110" s="98" t="n">
        <v>0.395201553255732</v>
      </c>
      <c r="DA110" s="98" t="n">
        <v>0.393991411721675</v>
      </c>
      <c r="DB110" s="98" t="n">
        <v>0.392783636288116</v>
      </c>
      <c r="DC110" s="98" t="n">
        <v>0.391578234134753</v>
      </c>
      <c r="DD110" s="98" t="n">
        <v>0.390375212212904</v>
      </c>
      <c r="DE110" s="98" t="n">
        <v>0.389174577254438</v>
      </c>
      <c r="DF110" s="98" t="n">
        <v>0.387976335780212</v>
      </c>
      <c r="DG110" s="98" t="n">
        <v>0.386780494108025</v>
      </c>
      <c r="DH110" s="98" t="n">
        <v>0.385587058360137</v>
      </c>
      <c r="DI110" s="98" t="n">
        <v>0.384396034470353</v>
      </c>
      <c r="DJ110" s="98" t="n">
        <v>0.383207428190729</v>
      </c>
      <c r="DK110" s="98" t="n">
        <v>0.38202124509789</v>
      </c>
      <c r="DL110" s="98" t="n">
        <v>0.380837490599014</v>
      </c>
      <c r="DM110" s="98" t="n">
        <v>0.379656169937473</v>
      </c>
      <c r="DN110" s="98" t="n">
        <v>0.378477288198177</v>
      </c>
      <c r="DO110" s="98" t="n">
        <v>0.377300850312622</v>
      </c>
      <c r="DP110" s="98" t="n">
        <v>0.376126861063659</v>
      </c>
      <c r="DQ110" s="98" t="n">
        <v>0.374955325090018</v>
      </c>
      <c r="DR110" s="98" t="n">
        <v>0.373786246890577</v>
      </c>
      <c r="DS110" s="98" t="n">
        <v>0.372619630828414</v>
      </c>
      <c r="DT110" s="98" t="n">
        <v>0.371455481134639</v>
      </c>
      <c r="DU110" s="98" t="n">
        <v>0.370293801912021</v>
      </c>
      <c r="DV110" s="98" t="n">
        <v>0.369134597138439</v>
      </c>
      <c r="DW110" s="98" t="n">
        <v>0.367977870670137</v>
      </c>
      <c r="DX110" s="98" t="n">
        <v>0.366823626244827</v>
      </c>
      <c r="DY110" s="98" t="n">
        <v>0.365671867484622</v>
      </c>
      <c r="DZ110" s="98" t="n">
        <v>0.36452259789883</v>
      </c>
      <c r="EA110" s="98" t="n">
        <v>0.363375820886605</v>
      </c>
      <c r="EB110" s="98" t="n">
        <v>0.362231539739462</v>
      </c>
      <c r="EC110" s="98" t="n">
        <v>0.361089757643675</v>
      </c>
      <c r="ED110" s="98" t="n">
        <v>0.359950477682558</v>
      </c>
      <c r="EE110" s="98" t="n">
        <v>0.358813702838634</v>
      </c>
      <c r="EF110" s="98" t="n">
        <v>0.3576794359957</v>
      </c>
      <c r="EG110" s="98" t="n">
        <v>0.356547679940802</v>
      </c>
      <c r="EH110" s="98" t="n">
        <v>0.35541843736611</v>
      </c>
      <c r="EI110" s="98" t="n">
        <v>0.354291710870714</v>
      </c>
      <c r="EJ110" s="98" t="n">
        <v>0.353167502962341</v>
      </c>
      <c r="EK110" s="98" t="n">
        <v>0.352045816058983</v>
      </c>
      <c r="EL110" s="98" t="n">
        <v>0.350926652490474</v>
      </c>
      <c r="EM110" s="98" t="n">
        <v>0.34981001449998</v>
      </c>
      <c r="EN110" s="98" t="n">
        <v>0.348695904245441</v>
      </c>
      <c r="EO110" s="98" t="n">
        <v>0.347584323800943</v>
      </c>
      <c r="EP110" s="98" t="n">
        <v>0.346475275158041</v>
      </c>
      <c r="EQ110" s="98" t="n">
        <v>0.345368760227027</v>
      </c>
      <c r="ER110" s="98" t="n">
        <v>0.344264780838145</v>
      </c>
      <c r="ES110" s="98" t="n">
        <v>0.343163338742766</v>
      </c>
      <c r="ET110" s="98" t="n">
        <v>0.342064435614511</v>
      </c>
      <c r="EU110" s="98" t="n">
        <v>0.340968073050342</v>
      </c>
      <c r="EV110" s="98" t="n">
        <v>0.339874252571606</v>
      </c>
      <c r="EW110" s="98" t="n">
        <v>0.338782975625047</v>
      </c>
      <c r="EX110" s="98" t="n">
        <v>0.337694243583779</v>
      </c>
      <c r="EY110" s="98" t="n">
        <v>0.336608057748232</v>
      </c>
      <c r="EZ110" s="98" t="n">
        <v>0.335524419347065</v>
      </c>
      <c r="FA110" s="98" t="n">
        <v>0.334443329538045</v>
      </c>
      <c r="FB110" s="98" t="n">
        <v>0.333364789408908</v>
      </c>
      <c r="FC110" s="98" t="n">
        <v>0.33228879997819</v>
      </c>
      <c r="FD110" s="98" t="n">
        <v>0.33121536219603</v>
      </c>
      <c r="FE110" s="98" t="n">
        <v>0.330144476944954</v>
      </c>
      <c r="FF110" s="98" t="n">
        <v>0.32907614504064</v>
      </c>
      <c r="FG110" s="98" t="n">
        <v>0.328010367232659</v>
      </c>
      <c r="FH110" s="98" t="n">
        <v>0.326947144205194</v>
      </c>
      <c r="FI110" s="98" t="n">
        <v>0.325886476577749</v>
      </c>
      <c r="FJ110" s="98" t="n">
        <v>0.324828364905833</v>
      </c>
      <c r="FK110" s="98" t="n">
        <v>0.323772809681635</v>
      </c>
      <c r="FL110" s="98" t="n">
        <v>0.322719811334677</v>
      </c>
      <c r="FM110" s="98" t="n">
        <v>0.321669370232454</v>
      </c>
      <c r="FN110" s="98" t="n">
        <v>0.320621486681068</v>
      </c>
      <c r="FO110" s="98" t="n">
        <v>0.319576160925836</v>
      </c>
      <c r="FP110" s="98" t="n">
        <v>0.3185333931519</v>
      </c>
      <c r="FQ110" s="98" t="n">
        <v>0.317493183484812</v>
      </c>
    </row>
    <row r="111" customFormat="false" ht="15" hidden="false" customHeight="true" outlineLevel="0" collapsed="false">
      <c r="A111" s="97" t="n">
        <v>109</v>
      </c>
      <c r="B111" s="98" t="n">
        <v>0.572208286435106</v>
      </c>
      <c r="C111" s="98" t="n">
        <v>0.572950515037737</v>
      </c>
      <c r="D111" s="98" t="n">
        <v>0.553555067927623</v>
      </c>
      <c r="E111" s="98" t="n">
        <v>0.543387369876885</v>
      </c>
      <c r="F111" s="98" t="n">
        <v>0.537778379051232</v>
      </c>
      <c r="G111" s="98" t="n">
        <v>0.534427395424063</v>
      </c>
      <c r="H111" s="98" t="n">
        <v>0.532194854867653</v>
      </c>
      <c r="I111" s="98" t="n">
        <v>0.530514372222904</v>
      </c>
      <c r="J111" s="98" t="n">
        <v>0.5291040140467</v>
      </c>
      <c r="K111" s="98" t="n">
        <v>0.527823449665659</v>
      </c>
      <c r="L111" s="98" t="n">
        <v>0.526602950434055</v>
      </c>
      <c r="M111" s="98" t="n">
        <v>0.525408011228207</v>
      </c>
      <c r="N111" s="98" t="n">
        <v>0.524221699159579</v>
      </c>
      <c r="O111" s="98" t="n">
        <v>0.523035841462602</v>
      </c>
      <c r="P111" s="98" t="n">
        <v>0.521846625199079</v>
      </c>
      <c r="Q111" s="98" t="n">
        <v>0.520652400079529</v>
      </c>
      <c r="R111" s="98" t="n">
        <v>0.519452581696824</v>
      </c>
      <c r="S111" s="98" t="n">
        <v>0.518247104433814</v>
      </c>
      <c r="T111" s="98" t="n">
        <v>0.517036148933326</v>
      </c>
      <c r="U111" s="98" t="n">
        <v>0.515820006693043</v>
      </c>
      <c r="V111" s="98" t="n">
        <v>0.514599013124492</v>
      </c>
      <c r="W111" s="98" t="n">
        <v>0.513373514775563</v>
      </c>
      <c r="X111" s="98" t="n">
        <v>0.512143853582285</v>
      </c>
      <c r="Y111" s="98" t="n">
        <v>0.510910359591891</v>
      </c>
      <c r="Z111" s="98" t="n">
        <v>0.509673347883732</v>
      </c>
      <c r="AA111" s="98" t="n">
        <v>0.508433117555103</v>
      </c>
      <c r="AB111" s="98" t="n">
        <v>0.50718995170825</v>
      </c>
      <c r="AC111" s="98" t="n">
        <v>0.505944117908888</v>
      </c>
      <c r="AD111" s="98" t="n">
        <v>0.504695868853306</v>
      </c>
      <c r="AE111" s="98" t="n">
        <v>0.503445443114226</v>
      </c>
      <c r="AF111" s="98" t="n">
        <v>0.502193065902055</v>
      </c>
      <c r="AG111" s="98" t="n">
        <v>0.500938949811245</v>
      </c>
      <c r="AH111" s="98" t="n">
        <v>0.499683295537937</v>
      </c>
      <c r="AI111" s="98" t="n">
        <v>0.498426292563213</v>
      </c>
      <c r="AJ111" s="98" t="n">
        <v>0.497168119800279</v>
      </c>
      <c r="AK111" s="98" t="n">
        <v>0.495908946205825</v>
      </c>
      <c r="AL111" s="98" t="n">
        <v>0.494648931356733</v>
      </c>
      <c r="AM111" s="98" t="n">
        <v>0.493388225993665</v>
      </c>
      <c r="AN111" s="98" t="n">
        <v>0.492126972533228</v>
      </c>
      <c r="AO111" s="98" t="n">
        <v>0.490865305550414</v>
      </c>
      <c r="AP111" s="98" t="n">
        <v>0.489603352232988</v>
      </c>
      <c r="AQ111" s="98" t="n">
        <v>0.488341232809415</v>
      </c>
      <c r="AR111" s="98" t="n">
        <v>0.487079060951846</v>
      </c>
      <c r="AS111" s="98" t="n">
        <v>0.485816944155601</v>
      </c>
      <c r="AT111" s="98" t="n">
        <v>0.484554984096524</v>
      </c>
      <c r="AU111" s="98" t="n">
        <v>0.483293276967462</v>
      </c>
      <c r="AV111" s="98" t="n">
        <v>0.482031913795118</v>
      </c>
      <c r="AW111" s="98" t="n">
        <v>0.480770980738384</v>
      </c>
      <c r="AX111" s="98" t="n">
        <v>0.479510559369254</v>
      </c>
      <c r="AY111" s="98" t="n">
        <v>0.478250726937319</v>
      </c>
      <c r="AZ111" s="98" t="n">
        <v>0.476991556618797</v>
      </c>
      <c r="BA111" s="98" t="n">
        <v>0.475733117751014</v>
      </c>
      <c r="BB111" s="98" t="n">
        <v>0.474475476053158</v>
      </c>
      <c r="BC111" s="98" t="n">
        <v>0.473218693834135</v>
      </c>
      <c r="BD111" s="98" t="n">
        <v>0.47196283018825</v>
      </c>
      <c r="BE111" s="98" t="n">
        <v>0.470707941179447</v>
      </c>
      <c r="BF111" s="98" t="n">
        <v>0.469454080014758</v>
      </c>
      <c r="BG111" s="98" t="n">
        <v>0.468201297207606</v>
      </c>
      <c r="BH111" s="98" t="n">
        <v>0.466949640731536</v>
      </c>
      <c r="BI111" s="98" t="n">
        <v>0.465699156164951</v>
      </c>
      <c r="BJ111" s="98" t="n">
        <v>0.464449886827368</v>
      </c>
      <c r="BK111" s="98" t="n">
        <v>0.463201873907691</v>
      </c>
      <c r="BL111" s="98" t="n">
        <v>0.461955156584972</v>
      </c>
      <c r="BM111" s="98" t="n">
        <v>0.46070977214209</v>
      </c>
      <c r="BN111" s="98" t="n">
        <v>0.459465756072779</v>
      </c>
      <c r="BO111" s="98" t="n">
        <v>0.45822314218237</v>
      </c>
      <c r="BP111" s="98" t="n">
        <v>0.456981962682644</v>
      </c>
      <c r="BQ111" s="98" t="n">
        <v>0.455742248281109</v>
      </c>
      <c r="BR111" s="98" t="n">
        <v>0.454504028265059</v>
      </c>
      <c r="BS111" s="98" t="n">
        <v>0.4532673305807</v>
      </c>
      <c r="BT111" s="98" t="n">
        <v>0.452032181907629</v>
      </c>
      <c r="BU111" s="98" t="n">
        <v>0.450798607728969</v>
      </c>
      <c r="BV111" s="98" t="n">
        <v>0.449566632397369</v>
      </c>
      <c r="BW111" s="98" t="n">
        <v>0.448336279197152</v>
      </c>
      <c r="BX111" s="98" t="n">
        <v>0.447107570402817</v>
      </c>
      <c r="BY111" s="98" t="n">
        <v>0.445880527334111</v>
      </c>
      <c r="BZ111" s="98" t="n">
        <v>0.444655170407872</v>
      </c>
      <c r="CA111" s="98" t="n">
        <v>0.443431519186844</v>
      </c>
      <c r="CB111" s="98" t="n">
        <v>0.442209592425621</v>
      </c>
      <c r="CC111" s="98" t="n">
        <v>0.440989408113912</v>
      </c>
      <c r="CD111" s="98" t="n">
        <v>0.439770983517263</v>
      </c>
      <c r="CE111" s="98" t="n">
        <v>0.438554335215403</v>
      </c>
      <c r="CF111" s="98" t="n">
        <v>0.437339479138342</v>
      </c>
      <c r="CG111" s="98" t="n">
        <v>0.436126430600358</v>
      </c>
      <c r="CH111" s="98" t="n">
        <v>0.434915204332002</v>
      </c>
      <c r="CI111" s="98" t="n">
        <v>0.433705814510222</v>
      </c>
      <c r="CJ111" s="98" t="n">
        <v>0.432498274786738</v>
      </c>
      <c r="CK111" s="98" t="n">
        <v>0.431292598314752</v>
      </c>
      <c r="CL111" s="98" t="n">
        <v>0.430088797774105</v>
      </c>
      <c r="CM111" s="98" t="n">
        <v>0.428886885394963</v>
      </c>
      <c r="CN111" s="98" t="n">
        <v>0.427686872980124</v>
      </c>
      <c r="CO111" s="98" t="n">
        <v>0.426488771926025</v>
      </c>
      <c r="CP111" s="98" t="n">
        <v>0.425292593242527</v>
      </c>
      <c r="CQ111" s="98" t="n">
        <v>0.42409834757155</v>
      </c>
      <c r="CR111" s="98" t="n">
        <v>0.422906045204622</v>
      </c>
      <c r="CS111" s="98" t="n">
        <v>0.421715696099415</v>
      </c>
      <c r="CT111" s="98" t="n">
        <v>0.420527309895314</v>
      </c>
      <c r="CU111" s="98" t="n">
        <v>0.419340895928095</v>
      </c>
      <c r="CV111" s="98" t="n">
        <v>0.418156463243743</v>
      </c>
      <c r="CW111" s="98" t="n">
        <v>0.416974020611477</v>
      </c>
      <c r="CX111" s="98" t="n">
        <v>0.415793576536026</v>
      </c>
      <c r="CY111" s="98" t="n">
        <v>0.41461513926919</v>
      </c>
      <c r="CZ111" s="98" t="n">
        <v>0.413438716820744</v>
      </c>
      <c r="DA111" s="98" t="n">
        <v>0.412264316968711</v>
      </c>
      <c r="DB111" s="98" t="n">
        <v>0.411091947269045</v>
      </c>
      <c r="DC111" s="98" t="n">
        <v>0.409921615064766</v>
      </c>
      <c r="DD111" s="98" t="n">
        <v>0.408753327494567</v>
      </c>
      <c r="DE111" s="98" t="n">
        <v>0.407587091500934</v>
      </c>
      <c r="DF111" s="98" t="n">
        <v>0.406422913837803</v>
      </c>
      <c r="DG111" s="98" t="n">
        <v>0.405260801077786</v>
      </c>
      <c r="DH111" s="98" t="n">
        <v>0.404100759618982</v>
      </c>
      <c r="DI111" s="98" t="n">
        <v>0.40294279569141</v>
      </c>
      <c r="DJ111" s="98" t="n">
        <v>0.401786915363078</v>
      </c>
      <c r="DK111" s="98" t="n">
        <v>0.400633124545711</v>
      </c>
      <c r="DL111" s="98" t="n">
        <v>0.39948142900016</v>
      </c>
      <c r="DM111" s="98" t="n">
        <v>0.398331834341512</v>
      </c>
      <c r="DN111" s="98" t="n">
        <v>0.397184346043911</v>
      </c>
      <c r="DO111" s="98" t="n">
        <v>0.39603896944512</v>
      </c>
      <c r="DP111" s="98" t="n">
        <v>0.394895709750825</v>
      </c>
      <c r="DQ111" s="98" t="n">
        <v>0.39375457203871</v>
      </c>
      <c r="DR111" s="98" t="n">
        <v>0.392615561262306</v>
      </c>
      <c r="DS111" s="98" t="n">
        <v>0.391478682254631</v>
      </c>
      <c r="DT111" s="98" t="n">
        <v>0.390343939731638</v>
      </c>
      <c r="DU111" s="98" t="n">
        <v>0.389211338295474</v>
      </c>
      <c r="DV111" s="98" t="n">
        <v>0.388080882437565</v>
      </c>
      <c r="DW111" s="98" t="n">
        <v>0.386952576541545</v>
      </c>
      <c r="DX111" s="98" t="n">
        <v>0.38582642488602</v>
      </c>
      <c r="DY111" s="98" t="n">
        <v>0.384702431647195</v>
      </c>
      <c r="DZ111" s="98" t="n">
        <v>0.383580600901367</v>
      </c>
      <c r="EA111" s="98" t="n">
        <v>0.382460936627282</v>
      </c>
      <c r="EB111" s="98" t="n">
        <v>0.381343442708378</v>
      </c>
      <c r="EC111" s="98" t="n">
        <v>0.380228122934911</v>
      </c>
      <c r="ED111" s="98" t="n">
        <v>0.379114981005983</v>
      </c>
      <c r="EE111" s="98" t="n">
        <v>0.378004020531452</v>
      </c>
      <c r="EF111" s="98" t="n">
        <v>0.376895245033771</v>
      </c>
      <c r="EG111" s="98" t="n">
        <v>0.375788657949718</v>
      </c>
      <c r="EH111" s="98" t="n">
        <v>0.374684262632056</v>
      </c>
      <c r="EI111" s="98" t="n">
        <v>0.373582062351108</v>
      </c>
      <c r="EJ111" s="98" t="n">
        <v>0.372482060296258</v>
      </c>
      <c r="EK111" s="98" t="n">
        <v>0.371384259577388</v>
      </c>
      <c r="EL111" s="98" t="n">
        <v>0.370288663226246</v>
      </c>
      <c r="EM111" s="98" t="n">
        <v>0.369195274197749</v>
      </c>
      <c r="EN111" s="98" t="n">
        <v>0.368104095371238</v>
      </c>
      <c r="EO111" s="98" t="n">
        <v>0.367015129551666</v>
      </c>
      <c r="EP111" s="98" t="n">
        <v>0.365928379470747</v>
      </c>
      <c r="EQ111" s="98" t="n">
        <v>0.36484384778805</v>
      </c>
      <c r="ER111" s="98" t="n">
        <v>0.363761537092048</v>
      </c>
      <c r="ES111" s="98" t="n">
        <v>0.362681449901124</v>
      </c>
      <c r="ET111" s="98" t="n">
        <v>0.361603588664546</v>
      </c>
      <c r="EU111" s="98" t="n">
        <v>0.360527955763386</v>
      </c>
      <c r="EV111" s="98" t="n">
        <v>0.359454553511422</v>
      </c>
      <c r="EW111" s="98" t="n">
        <v>0.358383384155998</v>
      </c>
      <c r="EX111" s="98" t="n">
        <v>0.357314449878851</v>
      </c>
      <c r="EY111" s="98" t="n">
        <v>0.356247752796909</v>
      </c>
      <c r="EZ111" s="98" t="n">
        <v>0.355183294963071</v>
      </c>
      <c r="FA111" s="98" t="n">
        <v>0.354121078366942</v>
      </c>
      <c r="FB111" s="98" t="n">
        <v>0.353061104935564</v>
      </c>
      <c r="FC111" s="98" t="n">
        <v>0.352003376534106</v>
      </c>
      <c r="FD111" s="98" t="n">
        <v>0.350947894966544</v>
      </c>
      <c r="FE111" s="98" t="n">
        <v>0.349894661976316</v>
      </c>
      <c r="FF111" s="98" t="n">
        <v>0.348843679246955</v>
      </c>
      <c r="FG111" s="98" t="n">
        <v>0.34779494840271</v>
      </c>
      <c r="FH111" s="98" t="n">
        <v>0.346748471009144</v>
      </c>
      <c r="FI111" s="98" t="n">
        <v>0.34570424857372</v>
      </c>
      <c r="FJ111" s="98" t="n">
        <v>0.344662282546366</v>
      </c>
      <c r="FK111" s="98" t="n">
        <v>0.343622574320033</v>
      </c>
      <c r="FL111" s="98" t="n">
        <v>0.342585125231234</v>
      </c>
      <c r="FM111" s="98" t="n">
        <v>0.341549936560571</v>
      </c>
      <c r="FN111" s="98" t="n">
        <v>0.340517009533251</v>
      </c>
      <c r="FO111" s="98" t="n">
        <v>0.339486345319593</v>
      </c>
      <c r="FP111" s="98" t="n">
        <v>0.338457945035516</v>
      </c>
      <c r="FQ111" s="98" t="n">
        <v>0.337431809743028</v>
      </c>
    </row>
    <row r="112" customFormat="false" ht="15" hidden="false" customHeight="true" outlineLevel="0" collapsed="false">
      <c r="A112" s="97" t="n">
        <v>110</v>
      </c>
      <c r="B112" s="98" t="n">
        <v>0.584319838039985</v>
      </c>
      <c r="C112" s="98" t="n">
        <v>0.585113064429522</v>
      </c>
      <c r="D112" s="98" t="n">
        <v>0.565664349562592</v>
      </c>
      <c r="E112" s="98" t="n">
        <v>0.55548163344951</v>
      </c>
      <c r="F112" s="98" t="n">
        <v>0.549884874828476</v>
      </c>
      <c r="G112" s="98" t="n">
        <v>0.546562200087133</v>
      </c>
      <c r="H112" s="98" t="n">
        <v>0.544367037657465</v>
      </c>
      <c r="I112" s="98" t="n">
        <v>0.542729097808575</v>
      </c>
      <c r="J112" s="98" t="n">
        <v>0.541364355124074</v>
      </c>
      <c r="K112" s="98" t="n">
        <v>0.540131365980953</v>
      </c>
      <c r="L112" s="98" t="n">
        <v>0.538959801387268</v>
      </c>
      <c r="M112" s="98" t="n">
        <v>0.537814821131974</v>
      </c>
      <c r="N112" s="98" t="n">
        <v>0.536679294322695</v>
      </c>
      <c r="O112" s="98" t="n">
        <v>0.535544921524807</v>
      </c>
      <c r="P112" s="98" t="n">
        <v>0.534407800870552</v>
      </c>
      <c r="Q112" s="98" t="n">
        <v>0.533266213716794</v>
      </c>
      <c r="R112" s="98" t="n">
        <v>0.532119519082604</v>
      </c>
      <c r="S112" s="98" t="n">
        <v>0.530967602016208</v>
      </c>
      <c r="T112" s="98" t="n">
        <v>0.529810598688577</v>
      </c>
      <c r="U112" s="98" t="n">
        <v>0.528648759714087</v>
      </c>
      <c r="V112" s="98" t="n">
        <v>0.52748238249831</v>
      </c>
      <c r="W112" s="98" t="n">
        <v>0.526311778038605</v>
      </c>
      <c r="X112" s="98" t="n">
        <v>0.525137254904195</v>
      </c>
      <c r="Y112" s="98" t="n">
        <v>0.523959111767019</v>
      </c>
      <c r="Z112" s="98" t="n">
        <v>0.522777634173879</v>
      </c>
      <c r="AA112" s="98" t="n">
        <v>0.521593093408483</v>
      </c>
      <c r="AB112" s="98" t="n">
        <v>0.520405746370112</v>
      </c>
      <c r="AC112" s="98" t="n">
        <v>0.519215835934287</v>
      </c>
      <c r="AD112" s="98" t="n">
        <v>0.518023591529781</v>
      </c>
      <c r="AE112" s="98" t="n">
        <v>0.516829229800704</v>
      </c>
      <c r="AF112" s="98" t="n">
        <v>0.515632955289361</v>
      </c>
      <c r="AG112" s="98" t="n">
        <v>0.514434961109051</v>
      </c>
      <c r="AH112" s="98" t="n">
        <v>0.513235429592551</v>
      </c>
      <c r="AI112" s="98" t="n">
        <v>0.512034532910303</v>
      </c>
      <c r="AJ112" s="98" t="n">
        <v>0.510832433656349</v>
      </c>
      <c r="AK112" s="98" t="n">
        <v>0.509629285402035</v>
      </c>
      <c r="AL112" s="98" t="n">
        <v>0.508425233218426</v>
      </c>
      <c r="AM112" s="98" t="n">
        <v>0.507220414168775</v>
      </c>
      <c r="AN112" s="98" t="n">
        <v>0.506014957772563</v>
      </c>
      <c r="AO112" s="98" t="n">
        <v>0.504808986442627</v>
      </c>
      <c r="AP112" s="98" t="n">
        <v>0.503602615896889</v>
      </c>
      <c r="AQ112" s="98" t="n">
        <v>0.502395955546118</v>
      </c>
      <c r="AR112" s="98" t="n">
        <v>0.501189108859116</v>
      </c>
      <c r="AS112" s="98" t="n">
        <v>0.499982173706617</v>
      </c>
      <c r="AT112" s="98" t="n">
        <v>0.498775242685134</v>
      </c>
      <c r="AU112" s="98" t="n">
        <v>0.497568403421926</v>
      </c>
      <c r="AV112" s="98" t="n">
        <v>0.496361738862164</v>
      </c>
      <c r="AW112" s="98" t="n">
        <v>0.495155327539347</v>
      </c>
      <c r="AX112" s="98" t="n">
        <v>0.493949243829926</v>
      </c>
      <c r="AY112" s="98" t="n">
        <v>0.492743558193067</v>
      </c>
      <c r="AZ112" s="98" t="n">
        <v>0.491538337396407</v>
      </c>
      <c r="BA112" s="98" t="n">
        <v>0.490333644728632</v>
      </c>
      <c r="BB112" s="98" t="n">
        <v>0.489129540199622</v>
      </c>
      <c r="BC112" s="98" t="n">
        <v>0.487926080728909</v>
      </c>
      <c r="BD112" s="98" t="n">
        <v>0.486723320323118</v>
      </c>
      <c r="BE112" s="98" t="n">
        <v>0.485521310243032</v>
      </c>
      <c r="BF112" s="98" t="n">
        <v>0.484320099160892</v>
      </c>
      <c r="BG112" s="98" t="n">
        <v>0.483119733308494</v>
      </c>
      <c r="BH112" s="98" t="n">
        <v>0.481920256616628</v>
      </c>
      <c r="BI112" s="98" t="n">
        <v>0.480721710846353</v>
      </c>
      <c r="BJ112" s="98" t="n">
        <v>0.479524135712599</v>
      </c>
      <c r="BK112" s="98" t="n">
        <v>0.478327569000531</v>
      </c>
      <c r="BL112" s="98" t="n">
        <v>0.477132046675101</v>
      </c>
      <c r="BM112" s="98" t="n">
        <v>0.475937602984194</v>
      </c>
      <c r="BN112" s="98" t="n">
        <v>0.474744270555732</v>
      </c>
      <c r="BO112" s="98" t="n">
        <v>0.473552080489093</v>
      </c>
      <c r="BP112" s="98" t="n">
        <v>0.472361062441176</v>
      </c>
      <c r="BQ112" s="98" t="n">
        <v>0.471171244707431</v>
      </c>
      <c r="BR112" s="98" t="n">
        <v>0.469982654298142</v>
      </c>
      <c r="BS112" s="98" t="n">
        <v>0.468795317010238</v>
      </c>
      <c r="BT112" s="98" t="n">
        <v>0.467609257494911</v>
      </c>
      <c r="BU112" s="98" t="n">
        <v>0.466424499321258</v>
      </c>
      <c r="BV112" s="98" t="n">
        <v>0.465241065036209</v>
      </c>
      <c r="BW112" s="98" t="n">
        <v>0.464058976220939</v>
      </c>
      <c r="BX112" s="98" t="n">
        <v>0.462878253543979</v>
      </c>
      <c r="BY112" s="98" t="n">
        <v>0.461698916811214</v>
      </c>
      <c r="BZ112" s="98" t="n">
        <v>0.460520985012958</v>
      </c>
      <c r="CA112" s="98" t="n">
        <v>0.459344476368268</v>
      </c>
      <c r="CB112" s="98" t="n">
        <v>0.458169408366669</v>
      </c>
      <c r="CC112" s="98" t="n">
        <v>0.45699579780743</v>
      </c>
      <c r="CD112" s="98" t="n">
        <v>0.455823660836547</v>
      </c>
      <c r="CE112" s="98" t="n">
        <v>0.454653012981561</v>
      </c>
      <c r="CF112" s="98" t="n">
        <v>0.453483869184337</v>
      </c>
      <c r="CG112" s="98" t="n">
        <v>0.452316243831926</v>
      </c>
      <c r="CH112" s="98" t="n">
        <v>0.451150150785625</v>
      </c>
      <c r="CI112" s="98" t="n">
        <v>0.449985603408337</v>
      </c>
      <c r="CJ112" s="98" t="n">
        <v>0.448822614590327</v>
      </c>
      <c r="CK112" s="98" t="n">
        <v>0.447661196773486</v>
      </c>
      <c r="CL112" s="98" t="n">
        <v>0.446501361974164</v>
      </c>
      <c r="CM112" s="98" t="n">
        <v>0.445343121804679</v>
      </c>
      <c r="CN112" s="98" t="n">
        <v>0.444186487493568</v>
      </c>
      <c r="CO112" s="98" t="n">
        <v>0.443031469904662</v>
      </c>
      <c r="CP112" s="98" t="n">
        <v>0.441878079555038</v>
      </c>
      <c r="CQ112" s="98" t="n">
        <v>0.440726326631941</v>
      </c>
      <c r="CR112" s="98" t="n">
        <v>0.439576221008709</v>
      </c>
      <c r="CS112" s="98" t="n">
        <v>0.438427772259777</v>
      </c>
      <c r="CT112" s="98" t="n">
        <v>0.437280989674806</v>
      </c>
      <c r="CU112" s="98" t="n">
        <v>0.436135882272</v>
      </c>
      <c r="CV112" s="98" t="n">
        <v>0.434992458810637</v>
      </c>
      <c r="CW112" s="98" t="n">
        <v>0.433850727802889</v>
      </c>
      <c r="CX112" s="98" t="n">
        <v>0.432710697524942</v>
      </c>
      <c r="CY112" s="98" t="n">
        <v>0.431572376027489</v>
      </c>
      <c r="CZ112" s="98" t="n">
        <v>0.430435771145604</v>
      </c>
      <c r="DA112" s="98" t="n">
        <v>0.429300890508053</v>
      </c>
      <c r="DB112" s="98" t="n">
        <v>0.42816774154607</v>
      </c>
      <c r="DC112" s="98" t="n">
        <v>0.427036331501622</v>
      </c>
      <c r="DD112" s="98" t="n">
        <v>0.425906667435207</v>
      </c>
      <c r="DE112" s="98" t="n">
        <v>0.424778756233201</v>
      </c>
      <c r="DF112" s="98" t="n">
        <v>0.423652604614783</v>
      </c>
      <c r="DG112" s="98" t="n">
        <v>0.422528219138468</v>
      </c>
      <c r="DH112" s="98" t="n">
        <v>0.42140560620827</v>
      </c>
      <c r="DI112" s="98" t="n">
        <v>0.420284772079508</v>
      </c>
      <c r="DJ112" s="98" t="n">
        <v>0.419165722864287</v>
      </c>
      <c r="DK112" s="98" t="n">
        <v>0.418048464536669</v>
      </c>
      <c r="DL112" s="98" t="n">
        <v>0.416933002937551</v>
      </c>
      <c r="DM112" s="98" t="n">
        <v>0.415819343779273</v>
      </c>
      <c r="DN112" s="98" t="n">
        <v>0.414707492649958</v>
      </c>
      <c r="DO112" s="98" t="n">
        <v>0.413597455017621</v>
      </c>
      <c r="DP112" s="98" t="n">
        <v>0.41248923623404</v>
      </c>
      <c r="DQ112" s="98" t="n">
        <v>0.411382841538419</v>
      </c>
      <c r="DR112" s="98" t="n">
        <v>0.410278276060845</v>
      </c>
      <c r="DS112" s="98" t="n">
        <v>0.409175544825554</v>
      </c>
      <c r="DT112" s="98" t="n">
        <v>0.408074652754023</v>
      </c>
      <c r="DU112" s="98" t="n">
        <v>0.406975604667886</v>
      </c>
      <c r="DV112" s="98" t="n">
        <v>0.405878405291699</v>
      </c>
      <c r="DW112" s="98" t="n">
        <v>0.404783059255551</v>
      </c>
      <c r="DX112" s="98" t="n">
        <v>0.403689571097539</v>
      </c>
      <c r="DY112" s="98" t="n">
        <v>0.402597945266105</v>
      </c>
      <c r="DZ112" s="98" t="n">
        <v>0.401508186122259</v>
      </c>
      <c r="EA112" s="98" t="n">
        <v>0.400420297941671</v>
      </c>
      <c r="EB112" s="98" t="n">
        <v>0.399334284916668</v>
      </c>
      <c r="EC112" s="98" t="n">
        <v>0.398250151158119</v>
      </c>
      <c r="ED112" s="98" t="n">
        <v>0.397167900697224</v>
      </c>
      <c r="EE112" s="98" t="n">
        <v>0.396087537487214</v>
      </c>
      <c r="EF112" s="98" t="n">
        <v>0.395009065404962</v>
      </c>
      <c r="EG112" s="98" t="n">
        <v>0.393932488252518</v>
      </c>
      <c r="EH112" s="98" t="n">
        <v>0.392857809758561</v>
      </c>
      <c r="EI112" s="98" t="n">
        <v>0.391785033579787</v>
      </c>
      <c r="EJ112" s="98" t="n">
        <v>0.390714163302224</v>
      </c>
      <c r="EK112" s="98" t="n">
        <v>0.389645202442486</v>
      </c>
      <c r="EL112" s="98" t="n">
        <v>0.388578154448967</v>
      </c>
      <c r="EM112" s="98" t="n">
        <v>0.387513022702981</v>
      </c>
      <c r="EN112" s="98" t="n">
        <v>0.386449810519846</v>
      </c>
      <c r="EO112" s="98" t="n">
        <v>0.38538852114992</v>
      </c>
      <c r="EP112" s="98" t="n">
        <v>0.384329157779592</v>
      </c>
      <c r="EQ112" s="98" t="n">
        <v>0.383271723532229</v>
      </c>
      <c r="ER112" s="98" t="n">
        <v>0.382216221469074</v>
      </c>
      <c r="ES112" s="98" t="n">
        <v>0.381162654590119</v>
      </c>
      <c r="ET112" s="98" t="n">
        <v>0.380111025834931</v>
      </c>
      <c r="EU112" s="98" t="n">
        <v>0.379061338083448</v>
      </c>
      <c r="EV112" s="98" t="n">
        <v>0.378013594156739</v>
      </c>
      <c r="EW112" s="98" t="n">
        <v>0.376967796817741</v>
      </c>
      <c r="EX112" s="98" t="n">
        <v>0.375923948771958</v>
      </c>
      <c r="EY112" s="98" t="n">
        <v>0.37488205266814</v>
      </c>
      <c r="EZ112" s="98" t="n">
        <v>0.373842111098936</v>
      </c>
      <c r="FA112" s="98" t="n">
        <v>0.37280412660152</v>
      </c>
      <c r="FB112" s="98" t="n">
        <v>0.371768101658195</v>
      </c>
      <c r="FC112" s="98" t="n">
        <v>0.370734038696981</v>
      </c>
      <c r="FD112" s="98" t="n">
        <v>0.369701940092177</v>
      </c>
      <c r="FE112" s="98" t="n">
        <v>0.368671808164907</v>
      </c>
      <c r="FF112" s="98" t="n">
        <v>0.367643645183651</v>
      </c>
      <c r="FG112" s="98" t="n">
        <v>0.366617453364753</v>
      </c>
      <c r="FH112" s="98" t="n">
        <v>0.36559323487292</v>
      </c>
      <c r="FI112" s="98" t="n">
        <v>0.364570991821701</v>
      </c>
      <c r="FJ112" s="98" t="n">
        <v>0.36355072627396</v>
      </c>
      <c r="FK112" s="98" t="n">
        <v>0.362532440242325</v>
      </c>
      <c r="FL112" s="98" t="n">
        <v>0.361516135689636</v>
      </c>
      <c r="FM112" s="98" t="n">
        <v>0.36050181452937</v>
      </c>
      <c r="FN112" s="98" t="n">
        <v>0.359489478626069</v>
      </c>
      <c r="FO112" s="98" t="n">
        <v>0.358479129795745</v>
      </c>
      <c r="FP112" s="98" t="n">
        <v>0.35747076980628</v>
      </c>
      <c r="FQ112" s="98" t="n">
        <v>0.356464400377823</v>
      </c>
    </row>
    <row r="113" customFormat="false" ht="15" hidden="false" customHeight="true" outlineLevel="0" collapsed="false">
      <c r="A113" s="97" t="n">
        <v>111</v>
      </c>
      <c r="B113" s="98" t="n">
        <v>0.595063984138416</v>
      </c>
      <c r="C113" s="98" t="n">
        <v>0.595905414946521</v>
      </c>
      <c r="D113" s="98" t="n">
        <v>0.576428619953589</v>
      </c>
      <c r="E113" s="98" t="n">
        <v>0.566244204035227</v>
      </c>
      <c r="F113" s="98" t="n">
        <v>0.560666453664506</v>
      </c>
      <c r="G113" s="98" t="n">
        <v>0.557375426247899</v>
      </c>
      <c r="H113" s="98" t="n">
        <v>0.555219202400417</v>
      </c>
      <c r="I113" s="98" t="n">
        <v>0.553624448211071</v>
      </c>
      <c r="J113" s="98" t="n">
        <v>0.552305487405174</v>
      </c>
      <c r="K113" s="98" t="n">
        <v>0.55111998918778</v>
      </c>
      <c r="L113" s="98" t="n">
        <v>0.549997140392694</v>
      </c>
      <c r="M113" s="98" t="n">
        <v>0.54890182629264</v>
      </c>
      <c r="N113" s="98" t="n">
        <v>0.547816750361213</v>
      </c>
      <c r="O113" s="98" t="n">
        <v>0.546733504523119</v>
      </c>
      <c r="P113" s="98" t="n">
        <v>0.545648108671435</v>
      </c>
      <c r="Q113" s="98" t="n">
        <v>0.544558782700909</v>
      </c>
      <c r="R113" s="98" t="n">
        <v>0.543464833940049</v>
      </c>
      <c r="S113" s="98" t="n">
        <v>0.542366101885636</v>
      </c>
      <c r="T113" s="98" t="n">
        <v>0.541262681382896</v>
      </c>
      <c r="U113" s="98" t="n">
        <v>0.540154784910147</v>
      </c>
      <c r="V113" s="98" t="n">
        <v>0.539042674339978</v>
      </c>
      <c r="W113" s="98" t="n">
        <v>0.537926627384982</v>
      </c>
      <c r="X113" s="98" t="n">
        <v>0.536806921343937</v>
      </c>
      <c r="Y113" s="98" t="n">
        <v>0.535683825463299</v>
      </c>
      <c r="Z113" s="98" t="n">
        <v>0.534557597575671</v>
      </c>
      <c r="AA113" s="98" t="n">
        <v>0.533428482849038</v>
      </c>
      <c r="AB113" s="98" t="n">
        <v>0.532296713565822</v>
      </c>
      <c r="AC113" s="98" t="n">
        <v>0.531162509393071</v>
      </c>
      <c r="AD113" s="98" t="n">
        <v>0.530026077875956</v>
      </c>
      <c r="AE113" s="98" t="n">
        <v>0.528887615022042</v>
      </c>
      <c r="AF113" s="98" t="n">
        <v>0.527747305911287</v>
      </c>
      <c r="AG113" s="98" t="n">
        <v>0.52660532530042</v>
      </c>
      <c r="AH113" s="98" t="n">
        <v>0.525461838207108</v>
      </c>
      <c r="AI113" s="98" t="n">
        <v>0.524317000467601</v>
      </c>
      <c r="AJ113" s="98" t="n">
        <v>0.523170959265691</v>
      </c>
      <c r="AK113" s="98" t="n">
        <v>0.522023853632758</v>
      </c>
      <c r="AL113" s="98" t="n">
        <v>0.520875814919672</v>
      </c>
      <c r="AM113" s="98" t="n">
        <v>0.519726967241692</v>
      </c>
      <c r="AN113" s="98" t="n">
        <v>0.518577427897713</v>
      </c>
      <c r="AO113" s="98" t="n">
        <v>0.517427307765221</v>
      </c>
      <c r="AP113" s="98" t="n">
        <v>0.516276711672314</v>
      </c>
      <c r="AQ113" s="98" t="n">
        <v>0.515125738748076</v>
      </c>
      <c r="AR113" s="98" t="n">
        <v>0.51397448275257</v>
      </c>
      <c r="AS113" s="98" t="n">
        <v>0.512823032387595</v>
      </c>
      <c r="AT113" s="98" t="n">
        <v>0.511671471589347</v>
      </c>
      <c r="AU113" s="98" t="n">
        <v>0.510519879804016</v>
      </c>
      <c r="AV113" s="98" t="n">
        <v>0.509368332247311</v>
      </c>
      <c r="AW113" s="98" t="n">
        <v>0.50821690014886</v>
      </c>
      <c r="AX113" s="98" t="n">
        <v>0.507065650982347</v>
      </c>
      <c r="AY113" s="98" t="n">
        <v>0.505914648682217</v>
      </c>
      <c r="AZ113" s="98" t="n">
        <v>0.504763953847747</v>
      </c>
      <c r="BA113" s="98" t="n">
        <v>0.503613623935197</v>
      </c>
      <c r="BB113" s="98" t="n">
        <v>0.502463713438744</v>
      </c>
      <c r="BC113" s="98" t="n">
        <v>0.501314274060852</v>
      </c>
      <c r="BD113" s="98" t="n">
        <v>0.500165354872694</v>
      </c>
      <c r="BE113" s="98" t="n">
        <v>0.499017002465204</v>
      </c>
      <c r="BF113" s="98" t="n">
        <v>0.497869261091297</v>
      </c>
      <c r="BG113" s="98" t="n">
        <v>0.496722172799787</v>
      </c>
      <c r="BH113" s="98" t="n">
        <v>0.495575777561476</v>
      </c>
      <c r="BI113" s="98" t="n">
        <v>0.494430113387872</v>
      </c>
      <c r="BJ113" s="98" t="n">
        <v>0.49328521644297</v>
      </c>
      <c r="BK113" s="98" t="n">
        <v>0.492141121148492</v>
      </c>
      <c r="BL113" s="98" t="n">
        <v>0.490997860282979</v>
      </c>
      <c r="BM113" s="98" t="n">
        <v>0.489855465075086</v>
      </c>
      <c r="BN113" s="98" t="n">
        <v>0.48871396529142</v>
      </c>
      <c r="BO113" s="98" t="n">
        <v>0.487573389319241</v>
      </c>
      <c r="BP113" s="98" t="n">
        <v>0.486433764244323</v>
      </c>
      <c r="BQ113" s="98" t="n">
        <v>0.485295115924263</v>
      </c>
      <c r="BR113" s="98" t="n">
        <v>0.484157469057497</v>
      </c>
      <c r="BS113" s="98" t="n">
        <v>0.483020847248283</v>
      </c>
      <c r="BT113" s="98" t="n">
        <v>0.481885273067877</v>
      </c>
      <c r="BU113" s="98" t="n">
        <v>0.48075076811213</v>
      </c>
      <c r="BV113" s="98" t="n">
        <v>0.479617353055716</v>
      </c>
      <c r="BW113" s="98" t="n">
        <v>0.478485047703186</v>
      </c>
      <c r="BX113" s="98" t="n">
        <v>0.477353871037031</v>
      </c>
      <c r="BY113" s="98" t="n">
        <v>0.476223841262939</v>
      </c>
      <c r="BZ113" s="98" t="n">
        <v>0.475094975852399</v>
      </c>
      <c r="CA113" s="98" t="n">
        <v>0.473967291582811</v>
      </c>
      <c r="CB113" s="98" t="n">
        <v>0.472840804575251</v>
      </c>
      <c r="CC113" s="98" t="n">
        <v>0.47171553033003</v>
      </c>
      <c r="CD113" s="98" t="n">
        <v>0.470591483760163</v>
      </c>
      <c r="CE113" s="98" t="n">
        <v>0.469468679222892</v>
      </c>
      <c r="CF113" s="98" t="n">
        <v>0.468347130549354</v>
      </c>
      <c r="CG113" s="98" t="n">
        <v>0.467226851072524</v>
      </c>
      <c r="CH113" s="98" t="n">
        <v>0.466107853653517</v>
      </c>
      <c r="CI113" s="98" t="n">
        <v>0.464990150706352</v>
      </c>
      <c r="CJ113" s="98" t="n">
        <v>0.46387375422128</v>
      </c>
      <c r="CK113" s="98" t="n">
        <v>0.462758675786732</v>
      </c>
      <c r="CL113" s="98" t="n">
        <v>0.461644926609997</v>
      </c>
      <c r="CM113" s="98" t="n">
        <v>0.46053251753669</v>
      </c>
      <c r="CN113" s="98" t="n">
        <v>0.459421459069081</v>
      </c>
      <c r="CO113" s="98" t="n">
        <v>0.458311761383356</v>
      </c>
      <c r="CP113" s="98" t="n">
        <v>0.457203434345873</v>
      </c>
      <c r="CQ113" s="98" t="n">
        <v>0.456096487528465</v>
      </c>
      <c r="CR113" s="98" t="n">
        <v>0.45499093022286</v>
      </c>
      <c r="CS113" s="98" t="n">
        <v>0.453886771454249</v>
      </c>
      <c r="CT113" s="98" t="n">
        <v>0.45278401999408</v>
      </c>
      <c r="CU113" s="98" t="n">
        <v>0.45168268437209</v>
      </c>
      <c r="CV113" s="98" t="n">
        <v>0.450582772887655</v>
      </c>
      <c r="CW113" s="98" t="n">
        <v>0.449484293620465</v>
      </c>
      <c r="CX113" s="98" t="n">
        <v>0.448387254440594</v>
      </c>
      <c r="CY113" s="98" t="n">
        <v>0.447291663017975</v>
      </c>
      <c r="CZ113" s="98" t="n">
        <v>0.446197526831329</v>
      </c>
      <c r="DA113" s="98" t="n">
        <v>0.445104853176582</v>
      </c>
      <c r="DB113" s="98" t="n">
        <v>0.444013649174793</v>
      </c>
      <c r="DC113" s="98" t="n">
        <v>0.442923921779617</v>
      </c>
      <c r="DD113" s="98" t="n">
        <v>0.441835677784351</v>
      </c>
      <c r="DE113" s="98" t="n">
        <v>0.440748923828563</v>
      </c>
      <c r="DF113" s="98" t="n">
        <v>0.439663666404346</v>
      </c>
      <c r="DG113" s="98" t="n">
        <v>0.438579911862208</v>
      </c>
      <c r="DH113" s="98" t="n">
        <v>0.437497666416633</v>
      </c>
      <c r="DI113" s="98" t="n">
        <v>0.436416936151312</v>
      </c>
      <c r="DJ113" s="98" t="n">
        <v>0.435337727024088</v>
      </c>
      <c r="DK113" s="98" t="n">
        <v>0.434260044871607</v>
      </c>
      <c r="DL113" s="98" t="n">
        <v>0.433183895413713</v>
      </c>
      <c r="DM113" s="98" t="n">
        <v>0.432109284257591</v>
      </c>
      <c r="DN113" s="98" t="n">
        <v>0.431036216901677</v>
      </c>
      <c r="DO113" s="98" t="n">
        <v>0.429964698739341</v>
      </c>
      <c r="DP113" s="98" t="n">
        <v>0.428894735062373</v>
      </c>
      <c r="DQ113" s="98" t="n">
        <v>0.427826331064267</v>
      </c>
      <c r="DR113" s="98" t="n">
        <v>0.426759491843319</v>
      </c>
      <c r="DS113" s="98" t="n">
        <v>0.42569422240556</v>
      </c>
      <c r="DT113" s="98" t="n">
        <v>0.424630527667517</v>
      </c>
      <c r="DU113" s="98" t="n">
        <v>0.423568412458833</v>
      </c>
      <c r="DV113" s="98" t="n">
        <v>0.422507881524727</v>
      </c>
      <c r="DW113" s="98" t="n">
        <v>0.421448939528336</v>
      </c>
      <c r="DX113" s="98" t="n">
        <v>0.420391591052914</v>
      </c>
      <c r="DY113" s="98" t="n">
        <v>0.419335840603923</v>
      </c>
      <c r="DZ113" s="98" t="n">
        <v>0.418281692611006</v>
      </c>
      <c r="EA113" s="98" t="n">
        <v>0.417229151429851</v>
      </c>
      <c r="EB113" s="98" t="n">
        <v>0.416178221343961</v>
      </c>
      <c r="EC113" s="98" t="n">
        <v>0.415128906566327</v>
      </c>
      <c r="ED113" s="98" t="n">
        <v>0.414081211241016</v>
      </c>
      <c r="EE113" s="98" t="n">
        <v>0.413035139444668</v>
      </c>
      <c r="EF113" s="98" t="n">
        <v>0.411990695187924</v>
      </c>
      <c r="EG113" s="98" t="n">
        <v>0.410947882416777</v>
      </c>
      <c r="EH113" s="98" t="n">
        <v>0.40990670501385</v>
      </c>
      <c r="EI113" s="98" t="n">
        <v>0.408867166799616</v>
      </c>
      <c r="EJ113" s="98" t="n">
        <v>0.407829271533552</v>
      </c>
      <c r="EK113" s="98" t="n">
        <v>0.406793022915235</v>
      </c>
      <c r="EL113" s="98" t="n">
        <v>0.40575842458539</v>
      </c>
      <c r="EM113" s="98" t="n">
        <v>0.404725480126876</v>
      </c>
      <c r="EN113" s="98" t="n">
        <v>0.403694193065638</v>
      </c>
      <c r="EO113" s="98" t="n">
        <v>0.402664566871604</v>
      </c>
      <c r="EP113" s="98" t="n">
        <v>0.401636604959538</v>
      </c>
      <c r="EQ113" s="98" t="n">
        <v>0.400610310689867</v>
      </c>
      <c r="ER113" s="98" t="n">
        <v>0.399585687369452</v>
      </c>
      <c r="ES113" s="98" t="n">
        <v>0.398562738252339</v>
      </c>
      <c r="ET113" s="98" t="n">
        <v>0.397541466540467</v>
      </c>
      <c r="EU113" s="98" t="n">
        <v>0.396521875384352</v>
      </c>
      <c r="EV113" s="98" t="n">
        <v>0.395503967883735</v>
      </c>
      <c r="EW113" s="98" t="n">
        <v>0.394487747088209</v>
      </c>
      <c r="EX113" s="98" t="n">
        <v>0.393473215997815</v>
      </c>
      <c r="EY113" s="98" t="n">
        <v>0.392460377563615</v>
      </c>
      <c r="EZ113" s="98" t="n">
        <v>0.391449234688243</v>
      </c>
      <c r="FA113" s="98" t="n">
        <v>0.390439790226437</v>
      </c>
      <c r="FB113" s="98" t="n">
        <v>0.389432046985543</v>
      </c>
      <c r="FC113" s="98" t="n">
        <v>0.388426007726007</v>
      </c>
      <c r="FD113" s="98" t="n">
        <v>0.387421675161847</v>
      </c>
      <c r="FE113" s="98" t="n">
        <v>0.386419051961107</v>
      </c>
      <c r="FF113" s="98" t="n">
        <v>0.385418140746298</v>
      </c>
      <c r="FG113" s="98" t="n">
        <v>0.384418944094818</v>
      </c>
      <c r="FH113" s="98" t="n">
        <v>0.383421464539366</v>
      </c>
      <c r="FI113" s="98" t="n">
        <v>0.382425704568338</v>
      </c>
      <c r="FJ113" s="98" t="n">
        <v>0.381431666626211</v>
      </c>
      <c r="FK113" s="98" t="n">
        <v>0.380439353113914</v>
      </c>
      <c r="FL113" s="98" t="n">
        <v>0.379448766389193</v>
      </c>
      <c r="FM113" s="98" t="n">
        <v>0.37845990876696</v>
      </c>
      <c r="FN113" s="98" t="n">
        <v>0.377472782519638</v>
      </c>
      <c r="FO113" s="98" t="n">
        <v>0.376487389877488</v>
      </c>
      <c r="FP113" s="98" t="n">
        <v>0.37550373302894</v>
      </c>
      <c r="FQ113" s="98" t="n">
        <v>0.374521814120902</v>
      </c>
    </row>
    <row r="114" customFormat="false" ht="15" hidden="false" customHeight="true" outlineLevel="0" collapsed="false">
      <c r="A114" s="97" t="n">
        <v>112</v>
      </c>
      <c r="B114" s="98" t="n">
        <v>0.604549618772514</v>
      </c>
      <c r="C114" s="98" t="n">
        <v>0.605436989602275</v>
      </c>
      <c r="D114" s="98" t="n">
        <v>0.585951809594942</v>
      </c>
      <c r="E114" s="98" t="n">
        <v>0.575776237980975</v>
      </c>
      <c r="F114" s="98" t="n">
        <v>0.570222818316656</v>
      </c>
      <c r="G114" s="98" t="n">
        <v>0.566965964383461</v>
      </c>
      <c r="H114" s="98" t="n">
        <v>0.564849734849296</v>
      </c>
      <c r="I114" s="98" t="n">
        <v>0.563298446833033</v>
      </c>
      <c r="J114" s="98" t="n">
        <v>0.562025132362428</v>
      </c>
      <c r="K114" s="98" t="n">
        <v>0.560886758671908</v>
      </c>
      <c r="L114" s="98" t="n">
        <v>0.559812124659799</v>
      </c>
      <c r="M114" s="98" t="n">
        <v>0.558765892031458</v>
      </c>
      <c r="N114" s="98" t="n">
        <v>0.557730626520839</v>
      </c>
      <c r="O114" s="98" t="n">
        <v>0.556697827527109</v>
      </c>
      <c r="P114" s="98" t="n">
        <v>0.555663446749194</v>
      </c>
      <c r="Q114" s="98" t="n">
        <v>0.55462564948587</v>
      </c>
      <c r="R114" s="98" t="n">
        <v>0.553583696528906</v>
      </c>
      <c r="S114" s="98" t="n">
        <v>0.552537386011777</v>
      </c>
      <c r="T114" s="98" t="n">
        <v>0.55148677505917</v>
      </c>
      <c r="U114" s="98" t="n">
        <v>0.550432041234353</v>
      </c>
      <c r="V114" s="98" t="n">
        <v>0.549373413819264</v>
      </c>
      <c r="W114" s="98" t="n">
        <v>0.548311139963541</v>
      </c>
      <c r="X114" s="98" t="n">
        <v>0.547245468230819</v>
      </c>
      <c r="Y114" s="98" t="n">
        <v>0.546176640812377</v>
      </c>
      <c r="Z114" s="98" t="n">
        <v>0.545104890046928</v>
      </c>
      <c r="AA114" s="98" t="n">
        <v>0.544030437068493</v>
      </c>
      <c r="AB114" s="98" t="n">
        <v>0.542953491495287</v>
      </c>
      <c r="AC114" s="98" t="n">
        <v>0.541874251617661</v>
      </c>
      <c r="AD114" s="98" t="n">
        <v>0.540792904815498</v>
      </c>
      <c r="AE114" s="98" t="n">
        <v>0.539709628071473</v>
      </c>
      <c r="AF114" s="98" t="n">
        <v>0.538624588514524</v>
      </c>
      <c r="AG114" s="98" t="n">
        <v>0.537537943961744</v>
      </c>
      <c r="AH114" s="98" t="n">
        <v>0.536449843443767</v>
      </c>
      <c r="AI114" s="98" t="n">
        <v>0.535360427707114</v>
      </c>
      <c r="AJ114" s="98" t="n">
        <v>0.534269829691072</v>
      </c>
      <c r="AK114" s="98" t="n">
        <v>0.533178174978719</v>
      </c>
      <c r="AL114" s="98" t="n">
        <v>0.532085582222649</v>
      </c>
      <c r="AM114" s="98" t="n">
        <v>0.530992163546404</v>
      </c>
      <c r="AN114" s="98" t="n">
        <v>0.52989802492278</v>
      </c>
      <c r="AO114" s="98" t="n">
        <v>0.528803266530229</v>
      </c>
      <c r="AP114" s="98" t="n">
        <v>0.527707983088587</v>
      </c>
      <c r="AQ114" s="98" t="n">
        <v>0.52661226417527</v>
      </c>
      <c r="AR114" s="98" t="n">
        <v>0.525516194523083</v>
      </c>
      <c r="AS114" s="98" t="n">
        <v>0.524419854300682</v>
      </c>
      <c r="AT114" s="98" t="n">
        <v>0.523323319376712</v>
      </c>
      <c r="AU114" s="98" t="n">
        <v>0.522226661568547</v>
      </c>
      <c r="AV114" s="98" t="n">
        <v>0.521129948876533</v>
      </c>
      <c r="AW114" s="98" t="n">
        <v>0.520033245704593</v>
      </c>
      <c r="AX114" s="98" t="n">
        <v>0.518936613067951</v>
      </c>
      <c r="AY114" s="98" t="n">
        <v>0.517840108788756</v>
      </c>
      <c r="AZ114" s="98" t="n">
        <v>0.516743787680294</v>
      </c>
      <c r="BA114" s="98" t="n">
        <v>0.515647701720454</v>
      </c>
      <c r="BB114" s="98" t="n">
        <v>0.514551900215075</v>
      </c>
      <c r="BC114" s="98" t="n">
        <v>0.513456429951756</v>
      </c>
      <c r="BD114" s="98" t="n">
        <v>0.5123613353447</v>
      </c>
      <c r="BE114" s="98" t="n">
        <v>0.511266658571092</v>
      </c>
      <c r="BF114" s="98" t="n">
        <v>0.510172439699522</v>
      </c>
      <c r="BG114" s="98" t="n">
        <v>0.509078716810908</v>
      </c>
      <c r="BH114" s="98" t="n">
        <v>0.507985526112357</v>
      </c>
      <c r="BI114" s="98" t="n">
        <v>0.506892902044373</v>
      </c>
      <c r="BJ114" s="98" t="n">
        <v>0.505800877381813</v>
      </c>
      <c r="BK114" s="98" t="n">
        <v>0.504709483328927</v>
      </c>
      <c r="BL114" s="98" t="n">
        <v>0.503618749608866</v>
      </c>
      <c r="BM114" s="98" t="n">
        <v>0.502528704547942</v>
      </c>
      <c r="BN114" s="98" t="n">
        <v>0.501439375154971</v>
      </c>
      <c r="BO114" s="98" t="n">
        <v>0.500350787195981</v>
      </c>
      <c r="BP114" s="98" t="n">
        <v>0.49926296526455</v>
      </c>
      <c r="BQ114" s="98" t="n">
        <v>0.498175932848029</v>
      </c>
      <c r="BR114" s="98" t="n">
        <v>0.497089712389898</v>
      </c>
      <c r="BS114" s="98" t="n">
        <v>0.496004325348476</v>
      </c>
      <c r="BT114" s="98" t="n">
        <v>0.494919792252194</v>
      </c>
      <c r="BU114" s="98" t="n">
        <v>0.493836132751639</v>
      </c>
      <c r="BV114" s="98" t="n">
        <v>0.492753365668553</v>
      </c>
      <c r="BW114" s="98" t="n">
        <v>0.49167150904197</v>
      </c>
      <c r="BX114" s="98" t="n">
        <v>0.490590580171648</v>
      </c>
      <c r="BY114" s="98" t="n">
        <v>0.489510595658965</v>
      </c>
      <c r="BZ114" s="98" t="n">
        <v>0.488431571445426</v>
      </c>
      <c r="CA114" s="98" t="n">
        <v>0.48735352284891</v>
      </c>
      <c r="CB114" s="98" t="n">
        <v>0.486276464597807</v>
      </c>
      <c r="CC114" s="98" t="n">
        <v>0.485200410863146</v>
      </c>
      <c r="CD114" s="98" t="n">
        <v>0.484125375288858</v>
      </c>
      <c r="CE114" s="98" t="n">
        <v>0.483051371020259</v>
      </c>
      <c r="CF114" s="98" t="n">
        <v>0.481978410730872</v>
      </c>
      <c r="CG114" s="98" t="n">
        <v>0.480906506647679</v>
      </c>
      <c r="CH114" s="98" t="n">
        <v>0.479835670574898</v>
      </c>
      <c r="CI114" s="98" t="n">
        <v>0.478765913916369</v>
      </c>
      <c r="CJ114" s="98" t="n">
        <v>0.477697247696633</v>
      </c>
      <c r="CK114" s="98" t="n">
        <v>0.476629682580779</v>
      </c>
      <c r="CL114" s="98" t="n">
        <v>0.475563228893128</v>
      </c>
      <c r="CM114" s="98" t="n">
        <v>0.474497896634832</v>
      </c>
      <c r="CN114" s="98" t="n">
        <v>0.473433695500439</v>
      </c>
      <c r="CO114" s="98" t="n">
        <v>0.472370634893495</v>
      </c>
      <c r="CP114" s="98" t="n">
        <v>0.471308723941232</v>
      </c>
      <c r="CQ114" s="98" t="n">
        <v>0.470247971508404</v>
      </c>
      <c r="CR114" s="98" t="n">
        <v>0.469188386210311</v>
      </c>
      <c r="CS114" s="98" t="n">
        <v>0.468129976425066</v>
      </c>
      <c r="CT114" s="98" t="n">
        <v>0.467072750305148</v>
      </c>
      <c r="CU114" s="98" t="n">
        <v>0.466016715788277</v>
      </c>
      <c r="CV114" s="98" t="n">
        <v>0.464961880607664</v>
      </c>
      <c r="CW114" s="98" t="n">
        <v>0.463908252301659</v>
      </c>
      <c r="CX114" s="98" t="n">
        <v>0.462855838222839</v>
      </c>
      <c r="CY114" s="98" t="n">
        <v>0.461804645546567</v>
      </c>
      <c r="CZ114" s="98" t="n">
        <v>0.460754681279057</v>
      </c>
      <c r="DA114" s="98" t="n">
        <v>0.459705952264969</v>
      </c>
      <c r="DB114" s="98" t="n">
        <v>0.458658465194562</v>
      </c>
      <c r="DC114" s="98" t="n">
        <v>0.457612226610436</v>
      </c>
      <c r="DD114" s="98" t="n">
        <v>0.456567242913883</v>
      </c>
      <c r="DE114" s="98" t="n">
        <v>0.455523520370868</v>
      </c>
      <c r="DF114" s="98" t="n">
        <v>0.454481065117669</v>
      </c>
      <c r="DG114" s="98" t="n">
        <v>0.453439883166188</v>
      </c>
      <c r="DH114" s="98" t="n">
        <v>0.45239998040896</v>
      </c>
      <c r="DI114" s="98" t="n">
        <v>0.451361362623867</v>
      </c>
      <c r="DJ114" s="98" t="n">
        <v>0.450324035478591</v>
      </c>
      <c r="DK114" s="98" t="n">
        <v>0.449288004534802</v>
      </c>
      <c r="DL114" s="98" t="n">
        <v>0.448253275252116</v>
      </c>
      <c r="DM114" s="98" t="n">
        <v>0.447219852991814</v>
      </c>
      <c r="DN114" s="98" t="n">
        <v>0.446187743020364</v>
      </c>
      <c r="DO114" s="98" t="n">
        <v>0.44515695051273</v>
      </c>
      <c r="DP114" s="98" t="n">
        <v>0.4441274805555</v>
      </c>
      <c r="DQ114" s="98" t="n">
        <v>0.443099338149836</v>
      </c>
      <c r="DR114" s="98" t="n">
        <v>0.442072528214252</v>
      </c>
      <c r="DS114" s="98" t="n">
        <v>0.441047055587245</v>
      </c>
      <c r="DT114" s="98" t="n">
        <v>0.44002292502977</v>
      </c>
      <c r="DU114" s="98" t="n">
        <v>0.439000141227576</v>
      </c>
      <c r="DV114" s="98" t="n">
        <v>0.437978708793424</v>
      </c>
      <c r="DW114" s="98" t="n">
        <v>0.43695863226916</v>
      </c>
      <c r="DX114" s="98" t="n">
        <v>0.435939916127696</v>
      </c>
      <c r="DY114" s="98" t="n">
        <v>0.434922564774865</v>
      </c>
      <c r="DZ114" s="98" t="n">
        <v>0.433906582551183</v>
      </c>
      <c r="EA114" s="98" t="n">
        <v>0.432891973733507</v>
      </c>
      <c r="EB114" s="98" t="n">
        <v>0.431878742536612</v>
      </c>
      <c r="EC114" s="98" t="n">
        <v>0.430866893114679</v>
      </c>
      <c r="ED114" s="98" t="n">
        <v>0.429856429562692</v>
      </c>
      <c r="EE114" s="98" t="n">
        <v>0.428847355917782</v>
      </c>
      <c r="EF114" s="98" t="n">
        <v>0.427839676160478</v>
      </c>
      <c r="EG114" s="98" t="n">
        <v>0.426833394215903</v>
      </c>
      <c r="EH114" s="98" t="n">
        <v>0.425828513954906</v>
      </c>
      <c r="EI114" s="98" t="n">
        <v>0.424825039195133</v>
      </c>
      <c r="EJ114" s="98" t="n">
        <v>0.423822973702042</v>
      </c>
      <c r="EK114" s="98" t="n">
        <v>0.422822321189869</v>
      </c>
      <c r="EL114" s="98" t="n">
        <v>0.421823085322542</v>
      </c>
      <c r="EM114" s="98" t="n">
        <v>0.420825269714547</v>
      </c>
      <c r="EN114" s="98" t="n">
        <v>0.419828877931755</v>
      </c>
      <c r="EO114" s="98" t="n">
        <v>0.418833913492208</v>
      </c>
      <c r="EP114" s="98" t="n">
        <v>0.417840379866862</v>
      </c>
      <c r="EQ114" s="98" t="n">
        <v>0.416848280480296</v>
      </c>
      <c r="ER114" s="98" t="n">
        <v>0.41585761871139</v>
      </c>
      <c r="ES114" s="98" t="n">
        <v>0.414868397893968</v>
      </c>
      <c r="ET114" s="98" t="n">
        <v>0.413880621317408</v>
      </c>
      <c r="EU114" s="98" t="n">
        <v>0.412894292227232</v>
      </c>
      <c r="EV114" s="98" t="n">
        <v>0.411909413825661</v>
      </c>
      <c r="EW114" s="98" t="n">
        <v>0.41092598927215</v>
      </c>
      <c r="EX114" s="98" t="n">
        <v>0.409944021683898</v>
      </c>
      <c r="EY114" s="98" t="n">
        <v>0.408963514136336</v>
      </c>
      <c r="EZ114" s="98" t="n">
        <v>0.407984469663593</v>
      </c>
      <c r="FA114" s="98" t="n">
        <v>0.407006891258944</v>
      </c>
      <c r="FB114" s="98" t="n">
        <v>0.406030781875238</v>
      </c>
      <c r="FC114" s="98" t="n">
        <v>0.405056144425315</v>
      </c>
      <c r="FD114" s="98" t="n">
        <v>0.404082981782393</v>
      </c>
      <c r="FE114" s="98" t="n">
        <v>0.403111296780456</v>
      </c>
      <c r="FF114" s="98" t="n">
        <v>0.402141092214617</v>
      </c>
      <c r="FG114" s="98" t="n">
        <v>0.401172370841469</v>
      </c>
      <c r="FH114" s="98" t="n">
        <v>0.400205135379427</v>
      </c>
      <c r="FI114" s="98" t="n">
        <v>0.399239388509054</v>
      </c>
      <c r="FJ114" s="98" t="n">
        <v>0.398275132873381</v>
      </c>
      <c r="FK114" s="98" t="n">
        <v>0.397312371078206</v>
      </c>
      <c r="FL114" s="98" t="n">
        <v>0.396351105692401</v>
      </c>
      <c r="FM114" s="98" t="n">
        <v>0.395391339248187</v>
      </c>
      <c r="FN114" s="98" t="n">
        <v>0.394433074241421</v>
      </c>
      <c r="FO114" s="98" t="n">
        <v>0.393476313131862</v>
      </c>
      <c r="FP114" s="98" t="n">
        <v>0.392521058343432</v>
      </c>
      <c r="FQ114" s="98" t="n">
        <v>0.391567312264474</v>
      </c>
    </row>
    <row r="115" customFormat="false" ht="15" hidden="false" customHeight="true" outlineLevel="0" collapsed="false">
      <c r="A115" s="97" t="n">
        <v>113</v>
      </c>
      <c r="B115" s="98" t="n">
        <v>0.61288951186445</v>
      </c>
      <c r="C115" s="98" t="n">
        <v>0.613821003596144</v>
      </c>
      <c r="D115" s="98" t="n">
        <v>0.594342529497075</v>
      </c>
      <c r="E115" s="98" t="n">
        <v>0.584183997145193</v>
      </c>
      <c r="F115" s="98" t="n">
        <v>0.57865899874687</v>
      </c>
      <c r="G115" s="98" t="n">
        <v>0.575438161930952</v>
      </c>
      <c r="H115" s="98" t="n">
        <v>0.573362566431842</v>
      </c>
      <c r="I115" s="98" t="n">
        <v>0.571854734531772</v>
      </c>
      <c r="J115" s="98" t="n">
        <v>0.570626695348609</v>
      </c>
      <c r="K115" s="98" t="n">
        <v>0.569534864320633</v>
      </c>
      <c r="L115" s="98" t="n">
        <v>0.568507731317518</v>
      </c>
      <c r="M115" s="98" t="n">
        <v>0.567509776955717</v>
      </c>
      <c r="N115" s="98" t="n">
        <v>0.566523453088442</v>
      </c>
      <c r="O115" s="98" t="n">
        <v>0.565540180884138</v>
      </c>
      <c r="P115" s="98" t="n">
        <v>0.564555853174125</v>
      </c>
      <c r="Q115" s="98" t="n">
        <v>0.563568587352434</v>
      </c>
      <c r="R115" s="98" t="n">
        <v>0.562577602916883</v>
      </c>
      <c r="S115" s="98" t="n">
        <v>0.5615826610387</v>
      </c>
      <c r="T115" s="98" t="n">
        <v>0.560583784994395</v>
      </c>
      <c r="U115" s="98" t="n">
        <v>0.559581120940013</v>
      </c>
      <c r="V115" s="98" t="n">
        <v>0.558574868798754</v>
      </c>
      <c r="W115" s="98" t="n">
        <v>0.5575652481634</v>
      </c>
      <c r="X115" s="98" t="n">
        <v>0.556552481673037</v>
      </c>
      <c r="Y115" s="98" t="n">
        <v>0.555536787098918</v>
      </c>
      <c r="Z115" s="98" t="n">
        <v>0.554518373760142</v>
      </c>
      <c r="AA115" s="98" t="n">
        <v>0.55349744108174</v>
      </c>
      <c r="AB115" s="98" t="n">
        <v>0.552474178203198</v>
      </c>
      <c r="AC115" s="98" t="n">
        <v>0.551448764092835</v>
      </c>
      <c r="AD115" s="98" t="n">
        <v>0.550421367896989</v>
      </c>
      <c r="AE115" s="98" t="n">
        <v>0.549392149389584</v>
      </c>
      <c r="AF115" s="98" t="n">
        <v>0.548361259455881</v>
      </c>
      <c r="AG115" s="98" t="n">
        <v>0.547328840578261</v>
      </c>
      <c r="AH115" s="98" t="n">
        <v>0.546295027308835</v>
      </c>
      <c r="AI115" s="98" t="n">
        <v>0.545259946722112</v>
      </c>
      <c r="AJ115" s="98" t="n">
        <v>0.544223718845113</v>
      </c>
      <c r="AK115" s="98" t="n">
        <v>0.543186457064358</v>
      </c>
      <c r="AL115" s="98" t="n">
        <v>0.542148268510121</v>
      </c>
      <c r="AM115" s="98" t="n">
        <v>0.541109254418811</v>
      </c>
      <c r="AN115" s="98" t="n">
        <v>0.540069510474498</v>
      </c>
      <c r="AO115" s="98" t="n">
        <v>0.539029127130693</v>
      </c>
      <c r="AP115" s="98" t="n">
        <v>0.537988189913454</v>
      </c>
      <c r="AQ115" s="98" t="n">
        <v>0.536946779706886</v>
      </c>
      <c r="AR115" s="98" t="n">
        <v>0.535904973022026</v>
      </c>
      <c r="AS115" s="98" t="n">
        <v>0.534862842250091</v>
      </c>
      <c r="AT115" s="98" t="n">
        <v>0.533820455900969</v>
      </c>
      <c r="AU115" s="98" t="n">
        <v>0.532777878827831</v>
      </c>
      <c r="AV115" s="98" t="n">
        <v>0.531735172438655</v>
      </c>
      <c r="AW115" s="98" t="n">
        <v>0.530692394895428</v>
      </c>
      <c r="AX115" s="98" t="n">
        <v>0.529649601301733</v>
      </c>
      <c r="AY115" s="98" t="n">
        <v>0.528606843879415</v>
      </c>
      <c r="AZ115" s="98" t="n">
        <v>0.527564172134937</v>
      </c>
      <c r="BA115" s="98" t="n">
        <v>0.526521633016047</v>
      </c>
      <c r="BB115" s="98" t="n">
        <v>0.525479271059297</v>
      </c>
      <c r="BC115" s="98" t="n">
        <v>0.524437128528976</v>
      </c>
      <c r="BD115" s="98" t="n">
        <v>0.52339524554792</v>
      </c>
      <c r="BE115" s="98" t="n">
        <v>0.522353660220709</v>
      </c>
      <c r="BF115" s="98" t="n">
        <v>0.521312408749662</v>
      </c>
      <c r="BG115" s="98" t="n">
        <v>0.52027152554407</v>
      </c>
      <c r="BH115" s="98" t="n">
        <v>0.519231043323052</v>
      </c>
      <c r="BI115" s="98" t="n">
        <v>0.518190993212412</v>
      </c>
      <c r="BJ115" s="98" t="n">
        <v>0.517151404835833</v>
      </c>
      <c r="BK115" s="98" t="n">
        <v>0.516112306400753</v>
      </c>
      <c r="BL115" s="98" t="n">
        <v>0.515073724779228</v>
      </c>
      <c r="BM115" s="98" t="n">
        <v>0.514035685584066</v>
      </c>
      <c r="BN115" s="98" t="n">
        <v>0.512998213240521</v>
      </c>
      <c r="BO115" s="98" t="n">
        <v>0.511961331053793</v>
      </c>
      <c r="BP115" s="98" t="n">
        <v>0.510925061272594</v>
      </c>
      <c r="BQ115" s="98" t="n">
        <v>0.509889425148991</v>
      </c>
      <c r="BR115" s="98" t="n">
        <v>0.508854442994757</v>
      </c>
      <c r="BS115" s="98" t="n">
        <v>0.507820134234427</v>
      </c>
      <c r="BT115" s="98" t="n">
        <v>0.50678651745526</v>
      </c>
      <c r="BU115" s="98" t="n">
        <v>0.50575361045427</v>
      </c>
      <c r="BV115" s="98" t="n">
        <v>0.504721430282518</v>
      </c>
      <c r="BW115" s="98" t="n">
        <v>0.503689993286812</v>
      </c>
      <c r="BX115" s="98" t="n">
        <v>0.502659315148967</v>
      </c>
      <c r="BY115" s="98" t="n">
        <v>0.501629410922772</v>
      </c>
      <c r="BZ115" s="98" t="n">
        <v>0.5006002950688</v>
      </c>
      <c r="CA115" s="98" t="n">
        <v>0.499571981487174</v>
      </c>
      <c r="CB115" s="98" t="n">
        <v>0.498544483548427</v>
      </c>
      <c r="CC115" s="98" t="n">
        <v>0.497517814122552</v>
      </c>
      <c r="CD115" s="98" t="n">
        <v>0.496491985606353</v>
      </c>
      <c r="CE115" s="98" t="n">
        <v>0.495467009949207</v>
      </c>
      <c r="CF115" s="98" t="n">
        <v>0.494442898677302</v>
      </c>
      <c r="CG115" s="98" t="n">
        <v>0.493419662916479</v>
      </c>
      <c r="CH115" s="98" t="n">
        <v>0.492397313413721</v>
      </c>
      <c r="CI115" s="98" t="n">
        <v>0.491375860557398</v>
      </c>
      <c r="CJ115" s="98" t="n">
        <v>0.490355314396323</v>
      </c>
      <c r="CK115" s="98" t="n">
        <v>0.489335684657694</v>
      </c>
      <c r="CL115" s="98" t="n">
        <v>0.488316980763995</v>
      </c>
      <c r="CM115" s="98" t="n">
        <v>0.487299211848898</v>
      </c>
      <c r="CN115" s="98" t="n">
        <v>0.486282386772245</v>
      </c>
      <c r="CO115" s="98" t="n">
        <v>0.485266514134153</v>
      </c>
      <c r="CP115" s="98" t="n">
        <v>0.484251602288293</v>
      </c>
      <c r="CQ115" s="98" t="n">
        <v>0.483237659354397</v>
      </c>
      <c r="CR115" s="98" t="n">
        <v>0.482224693230032</v>
      </c>
      <c r="CS115" s="98" t="n">
        <v>0.48121271160169</v>
      </c>
      <c r="CT115" s="98" t="n">
        <v>0.480201721955228</v>
      </c>
      <c r="CU115" s="98" t="n">
        <v>0.479191731585704</v>
      </c>
      <c r="CV115" s="98" t="n">
        <v>0.478182747606632</v>
      </c>
      <c r="CW115" s="98" t="n">
        <v>0.477174776958707</v>
      </c>
      <c r="CX115" s="98" t="n">
        <v>0.476167826418013</v>
      </c>
      <c r="CY115" s="98" t="n">
        <v>0.475161902603763</v>
      </c>
      <c r="CZ115" s="98" t="n">
        <v>0.474157011985575</v>
      </c>
      <c r="DA115" s="98" t="n">
        <v>0.473153160890342</v>
      </c>
      <c r="DB115" s="98" t="n">
        <v>0.472150355508687</v>
      </c>
      <c r="DC115" s="98" t="n">
        <v>0.471148601901054</v>
      </c>
      <c r="DD115" s="98" t="n">
        <v>0.470147906003438</v>
      </c>
      <c r="DE115" s="98" t="n">
        <v>0.469148273632791</v>
      </c>
      <c r="DF115" s="98" t="n">
        <v>0.468149710492104</v>
      </c>
      <c r="DG115" s="98" t="n">
        <v>0.467152222175207</v>
      </c>
      <c r="DH115" s="98" t="n">
        <v>0.46615581417128</v>
      </c>
      <c r="DI115" s="98" t="n">
        <v>0.465160491869112</v>
      </c>
      <c r="DJ115" s="98" t="n">
        <v>0.464166260561109</v>
      </c>
      <c r="DK115" s="98" t="n">
        <v>0.463173125447075</v>
      </c>
      <c r="DL115" s="98" t="n">
        <v>0.46218109163777</v>
      </c>
      <c r="DM115" s="98" t="n">
        <v>0.461190164158271</v>
      </c>
      <c r="DN115" s="98" t="n">
        <v>0.460200347951133</v>
      </c>
      <c r="DO115" s="98" t="n">
        <v>0.45921164787937</v>
      </c>
      <c r="DP115" s="98" t="n">
        <v>0.458224068729272</v>
      </c>
      <c r="DQ115" s="98" t="n">
        <v>0.457237615213053</v>
      </c>
      <c r="DR115" s="98" t="n">
        <v>0.456252291971353</v>
      </c>
      <c r="DS115" s="98" t="n">
        <v>0.455268103575593</v>
      </c>
      <c r="DT115" s="98" t="n">
        <v>0.454285054530206</v>
      </c>
      <c r="DU115" s="98" t="n">
        <v>0.453303149274728</v>
      </c>
      <c r="DV115" s="98" t="n">
        <v>0.452322392185783</v>
      </c>
      <c r="DW115" s="98" t="n">
        <v>0.451342787578949</v>
      </c>
      <c r="DX115" s="98" t="n">
        <v>0.450364339710522</v>
      </c>
      <c r="DY115" s="98" t="n">
        <v>0.449387052779185</v>
      </c>
      <c r="DZ115" s="98" t="n">
        <v>0.448410930927571</v>
      </c>
      <c r="EA115" s="98" t="n">
        <v>0.447435978243758</v>
      </c>
      <c r="EB115" s="98" t="n">
        <v>0.446462198762663</v>
      </c>
      <c r="EC115" s="98" t="n">
        <v>0.445489596467374</v>
      </c>
      <c r="ED115" s="98" t="n">
        <v>0.444518175290395</v>
      </c>
      <c r="EE115" s="98" t="n">
        <v>0.443547939114836</v>
      </c>
      <c r="EF115" s="98" t="n">
        <v>0.44257889177553</v>
      </c>
      <c r="EG115" s="98" t="n">
        <v>0.441611037060092</v>
      </c>
      <c r="EH115" s="98" t="n">
        <v>0.44064437870992</v>
      </c>
      <c r="EI115" s="98" t="n">
        <v>0.439678920421143</v>
      </c>
      <c r="EJ115" s="98" t="n">
        <v>0.438714665845522</v>
      </c>
      <c r="EK115" s="98" t="n">
        <v>0.437751618591294</v>
      </c>
      <c r="EL115" s="98" t="n">
        <v>0.436789782223985</v>
      </c>
      <c r="EM115" s="98" t="n">
        <v>0.435829160267167</v>
      </c>
      <c r="EN115" s="98" t="n">
        <v>0.434869756203188</v>
      </c>
      <c r="EO115" s="98" t="n">
        <v>0.433911573473852</v>
      </c>
      <c r="EP115" s="98" t="n">
        <v>0.432954615481078</v>
      </c>
      <c r="EQ115" s="98" t="n">
        <v>0.431998885587515</v>
      </c>
      <c r="ER115" s="98" t="n">
        <v>0.431044387117132</v>
      </c>
      <c r="ES115" s="98" t="n">
        <v>0.430091123355775</v>
      </c>
      <c r="ET115" s="98" t="n">
        <v>0.429139097551701</v>
      </c>
      <c r="EU115" s="98" t="n">
        <v>0.428188312916084</v>
      </c>
      <c r="EV115" s="98" t="n">
        <v>0.427238772623496</v>
      </c>
      <c r="EW115" s="98" t="n">
        <v>0.426290479812367</v>
      </c>
      <c r="EX115" s="98" t="n">
        <v>0.425343437585422</v>
      </c>
      <c r="EY115" s="98" t="n">
        <v>0.424397649010099</v>
      </c>
      <c r="EZ115" s="98" t="n">
        <v>0.42345311711895</v>
      </c>
      <c r="FA115" s="98" t="n">
        <v>0.422509844910017</v>
      </c>
      <c r="FB115" s="98" t="n">
        <v>0.421567835347204</v>
      </c>
      <c r="FC115" s="98" t="n">
        <v>0.420627091360617</v>
      </c>
      <c r="FD115" s="98" t="n">
        <v>0.419687615846905</v>
      </c>
      <c r="FE115" s="98" t="n">
        <v>0.418749411669578</v>
      </c>
      <c r="FF115" s="98" t="n">
        <v>0.417812481659312</v>
      </c>
      <c r="FG115" s="98" t="n">
        <v>0.416876828614245</v>
      </c>
      <c r="FH115" s="98" t="n">
        <v>0.415942455300262</v>
      </c>
      <c r="FI115" s="98" t="n">
        <v>0.415009364451265</v>
      </c>
      <c r="FJ115" s="98" t="n">
        <v>0.414077558769438</v>
      </c>
      <c r="FK115" s="98" t="n">
        <v>0.413147040925495</v>
      </c>
      <c r="FL115" s="98" t="n">
        <v>0.412217813558931</v>
      </c>
      <c r="FM115" s="98" t="n">
        <v>0.411289879278248</v>
      </c>
      <c r="FN115" s="98" t="n">
        <v>0.410363240661191</v>
      </c>
      <c r="FO115" s="98" t="n">
        <v>0.409437900254964</v>
      </c>
      <c r="FP115" s="98" t="n">
        <v>0.408513860576441</v>
      </c>
      <c r="FQ115" s="98" t="n">
        <v>0.407591124112378</v>
      </c>
    </row>
    <row r="116" customFormat="false" ht="15" hidden="false" customHeight="true" outlineLevel="0" collapsed="false">
      <c r="A116" s="97" t="n">
        <v>114</v>
      </c>
      <c r="B116" s="98" t="n">
        <v>0.62019590906802</v>
      </c>
      <c r="C116" s="98" t="n">
        <v>0.621170061216144</v>
      </c>
      <c r="D116" s="98" t="n">
        <v>0.601709610024039</v>
      </c>
      <c r="E116" s="98" t="n">
        <v>0.591574361941684</v>
      </c>
      <c r="F116" s="98" t="n">
        <v>0.586080848759976</v>
      </c>
      <c r="G116" s="98" t="n">
        <v>0.582897306209681</v>
      </c>
      <c r="H116" s="98" t="n">
        <v>0.580862643961347</v>
      </c>
      <c r="I116" s="98" t="n">
        <v>0.579398025850114</v>
      </c>
      <c r="J116" s="98" t="n">
        <v>0.578214707801349</v>
      </c>
      <c r="K116" s="98" t="n">
        <v>0.577168674066269</v>
      </c>
      <c r="L116" s="98" t="n">
        <v>0.576188169651688</v>
      </c>
      <c r="M116" s="98" t="n">
        <v>0.575237529267104</v>
      </c>
      <c r="N116" s="98" t="n">
        <v>0.574299111183454</v>
      </c>
      <c r="O116" s="98" t="n">
        <v>0.573364270945547</v>
      </c>
      <c r="P116" s="98" t="n">
        <v>0.572428851092447</v>
      </c>
      <c r="Q116" s="98" t="n">
        <v>0.57149092751981</v>
      </c>
      <c r="R116" s="98" t="n">
        <v>0.570549683619659</v>
      </c>
      <c r="S116" s="98" t="n">
        <v>0.569604848059232</v>
      </c>
      <c r="T116" s="98" t="n">
        <v>0.568656414248933</v>
      </c>
      <c r="U116" s="98" t="n">
        <v>0.56770450057808</v>
      </c>
      <c r="V116" s="98" t="n">
        <v>0.56674928098399</v>
      </c>
      <c r="W116" s="98" t="n">
        <v>0.565790950650713</v>
      </c>
      <c r="X116" s="98" t="n">
        <v>0.564829709243075</v>
      </c>
      <c r="Y116" s="98" t="n">
        <v>0.56386575288324</v>
      </c>
      <c r="Z116" s="98" t="n">
        <v>0.562899270476229</v>
      </c>
      <c r="AA116" s="98" t="n">
        <v>0.561930442189619</v>
      </c>
      <c r="AB116" s="98" t="n">
        <v>0.560959438991546</v>
      </c>
      <c r="AC116" s="98" t="n">
        <v>0.559986422700354</v>
      </c>
      <c r="AD116" s="98" t="n">
        <v>0.55901154627367</v>
      </c>
      <c r="AE116" s="98" t="n">
        <v>0.558034954201793</v>
      </c>
      <c r="AF116" s="98" t="n">
        <v>0.557056782938742</v>
      </c>
      <c r="AG116" s="98" t="n">
        <v>0.55607716133852</v>
      </c>
      <c r="AH116" s="98" t="n">
        <v>0.55509621108113</v>
      </c>
      <c r="AI116" s="98" t="n">
        <v>0.554114047081393</v>
      </c>
      <c r="AJ116" s="98" t="n">
        <v>0.553130777877772</v>
      </c>
      <c r="AK116" s="98" t="n">
        <v>0.552146506000475</v>
      </c>
      <c r="AL116" s="98" t="n">
        <v>0.551161328319104</v>
      </c>
      <c r="AM116" s="98" t="n">
        <v>0.550175336370544</v>
      </c>
      <c r="AN116" s="98" t="n">
        <v>0.549188616668028</v>
      </c>
      <c r="AO116" s="98" t="n">
        <v>0.548201250992329</v>
      </c>
      <c r="AP116" s="98" t="n">
        <v>0.547213316666076</v>
      </c>
      <c r="AQ116" s="98" t="n">
        <v>0.546224886812128</v>
      </c>
      <c r="AR116" s="98" t="n">
        <v>0.545236030596934</v>
      </c>
      <c r="AS116" s="98" t="n">
        <v>0.544246813459723</v>
      </c>
      <c r="AT116" s="98" t="n">
        <v>0.543257297328368</v>
      </c>
      <c r="AU116" s="98" t="n">
        <v>0.542267540822669</v>
      </c>
      <c r="AV116" s="98" t="n">
        <v>0.541277599445807</v>
      </c>
      <c r="AW116" s="98" t="n">
        <v>0.540287525764644</v>
      </c>
      <c r="AX116" s="98" t="n">
        <v>0.539297369579522</v>
      </c>
      <c r="AY116" s="98" t="n">
        <v>0.538307178084167</v>
      </c>
      <c r="AZ116" s="98" t="n">
        <v>0.537316996016276</v>
      </c>
      <c r="BA116" s="98" t="n">
        <v>0.536326865799332</v>
      </c>
      <c r="BB116" s="98" t="n">
        <v>0.535336827676146</v>
      </c>
      <c r="BC116" s="98" t="n">
        <v>0.534346919834619</v>
      </c>
      <c r="BD116" s="98" t="n">
        <v>0.533357178526175</v>
      </c>
      <c r="BE116" s="98" t="n">
        <v>0.532367638177279</v>
      </c>
      <c r="BF116" s="98" t="n">
        <v>0.531378331494459</v>
      </c>
      <c r="BG116" s="98" t="n">
        <v>0.530389289563203</v>
      </c>
      <c r="BH116" s="98" t="n">
        <v>0.529400541941081</v>
      </c>
      <c r="BI116" s="98" t="n">
        <v>0.528412116745439</v>
      </c>
      <c r="BJ116" s="98" t="n">
        <v>0.527424040735977</v>
      </c>
      <c r="BK116" s="98" t="n">
        <v>0.526436339392504</v>
      </c>
      <c r="BL116" s="98" t="n">
        <v>0.525449036988162</v>
      </c>
      <c r="BM116" s="98" t="n">
        <v>0.524462156658369</v>
      </c>
      <c r="BN116" s="98" t="n">
        <v>0.523475720465739</v>
      </c>
      <c r="BO116" s="98" t="n">
        <v>0.522489749461221</v>
      </c>
      <c r="BP116" s="98" t="n">
        <v>0.521504263741653</v>
      </c>
      <c r="BQ116" s="98" t="n">
        <v>0.520519282503968</v>
      </c>
      <c r="BR116" s="98" t="n">
        <v>0.51953482409623</v>
      </c>
      <c r="BS116" s="98" t="n">
        <v>0.51855090606569</v>
      </c>
      <c r="BT116" s="98" t="n">
        <v>0.517567545204032</v>
      </c>
      <c r="BU116" s="98" t="n">
        <v>0.516584757589983</v>
      </c>
      <c r="BV116" s="98" t="n">
        <v>0.515602558629428</v>
      </c>
      <c r="BW116" s="98" t="n">
        <v>0.514620963093183</v>
      </c>
      <c r="BX116" s="98" t="n">
        <v>0.513639985152562</v>
      </c>
      <c r="BY116" s="98" t="n">
        <v>0.512659638412866</v>
      </c>
      <c r="BZ116" s="98" t="n">
        <v>0.511679935944917</v>
      </c>
      <c r="CA116" s="98" t="n">
        <v>0.510700890314741</v>
      </c>
      <c r="CB116" s="98" t="n">
        <v>0.50972251361153</v>
      </c>
      <c r="CC116" s="98" t="n">
        <v>0.508744817473959</v>
      </c>
      <c r="CD116" s="98" t="n">
        <v>0.507767813114968</v>
      </c>
      <c r="CE116" s="98" t="n">
        <v>0.506791511345099</v>
      </c>
      <c r="CF116" s="98" t="n">
        <v>0.505815922594466</v>
      </c>
      <c r="CG116" s="98" t="n">
        <v>0.504841056933441</v>
      </c>
      <c r="CH116" s="98" t="n">
        <v>0.503866924092132</v>
      </c>
      <c r="CI116" s="98" t="n">
        <v>0.502893533478726</v>
      </c>
      <c r="CJ116" s="98" t="n">
        <v>0.501920894196751</v>
      </c>
      <c r="CK116" s="98" t="n">
        <v>0.500949015061341</v>
      </c>
      <c r="CL116" s="98" t="n">
        <v>0.499977904614543</v>
      </c>
      <c r="CM116" s="98" t="n">
        <v>0.49900757113973</v>
      </c>
      <c r="CN116" s="98" t="n">
        <v>0.498038022675176</v>
      </c>
      <c r="CO116" s="98" t="n">
        <v>0.497069267026833</v>
      </c>
      <c r="CP116" s="98" t="n">
        <v>0.496101311780369</v>
      </c>
      <c r="CQ116" s="98" t="n">
        <v>0.495134164312494</v>
      </c>
      <c r="CR116" s="98" t="n">
        <v>0.494167831801631</v>
      </c>
      <c r="CS116" s="98" t="n">
        <v>0.493202321237962</v>
      </c>
      <c r="CT116" s="98" t="n">
        <v>0.492237639432889</v>
      </c>
      <c r="CU116" s="98" t="n">
        <v>0.491273793027939</v>
      </c>
      <c r="CV116" s="98" t="n">
        <v>0.490310788503156</v>
      </c>
      <c r="CW116" s="98" t="n">
        <v>0.489348632184998</v>
      </c>
      <c r="CX116" s="98" t="n">
        <v>0.488387330253775</v>
      </c>
      <c r="CY116" s="98" t="n">
        <v>0.487426888750653</v>
      </c>
      <c r="CZ116" s="98" t="n">
        <v>0.486467313584256</v>
      </c>
      <c r="DA116" s="98" t="n">
        <v>0.485508610536871</v>
      </c>
      <c r="DB116" s="98" t="n">
        <v>0.484550785270305</v>
      </c>
      <c r="DC116" s="98" t="n">
        <v>0.483593843331393</v>
      </c>
      <c r="DD116" s="98" t="n">
        <v>0.482637790157188</v>
      </c>
      <c r="DE116" s="98" t="n">
        <v>0.481682631079848</v>
      </c>
      <c r="DF116" s="98" t="n">
        <v>0.480728371331246</v>
      </c>
      <c r="DG116" s="98" t="n">
        <v>0.479775016047298</v>
      </c>
      <c r="DH116" s="98" t="n">
        <v>0.478822570272057</v>
      </c>
      <c r="DI116" s="98" t="n">
        <v>0.477871038961559</v>
      </c>
      <c r="DJ116" s="98" t="n">
        <v>0.476920426987444</v>
      </c>
      <c r="DK116" s="98" t="n">
        <v>0.47597073914038</v>
      </c>
      <c r="DL116" s="98" t="n">
        <v>0.475021980133275</v>
      </c>
      <c r="DM116" s="98" t="n">
        <v>0.474074154604314</v>
      </c>
      <c r="DN116" s="98" t="n">
        <v>0.473127267119814</v>
      </c>
      <c r="DO116" s="98" t="n">
        <v>0.472181322176917</v>
      </c>
      <c r="DP116" s="98" t="n">
        <v>0.471236324206131</v>
      </c>
      <c r="DQ116" s="98" t="n">
        <v>0.470292277573719</v>
      </c>
      <c r="DR116" s="98" t="n">
        <v>0.469349186583955</v>
      </c>
      <c r="DS116" s="98" t="n">
        <v>0.468407055481252</v>
      </c>
      <c r="DT116" s="98" t="n">
        <v>0.467465888452163</v>
      </c>
      <c r="DU116" s="98" t="n">
        <v>0.46652568962727</v>
      </c>
      <c r="DV116" s="98" t="n">
        <v>0.465586463082972</v>
      </c>
      <c r="DW116" s="98" t="n">
        <v>0.464648212843161</v>
      </c>
      <c r="DX116" s="98" t="n">
        <v>0.463710942880807</v>
      </c>
      <c r="DY116" s="98" t="n">
        <v>0.462774657119457</v>
      </c>
      <c r="DZ116" s="98" t="n">
        <v>0.461839359434644</v>
      </c>
      <c r="EA116" s="98" t="n">
        <v>0.460905053655221</v>
      </c>
      <c r="EB116" s="98" t="n">
        <v>0.459971743564613</v>
      </c>
      <c r="EC116" s="98" t="n">
        <v>0.459039432902011</v>
      </c>
      <c r="ED116" s="98" t="n">
        <v>0.458108125363489</v>
      </c>
      <c r="EE116" s="98" t="n">
        <v>0.457177824603059</v>
      </c>
      <c r="EF116" s="98" t="n">
        <v>0.456248534233677</v>
      </c>
      <c r="EG116" s="98" t="n">
        <v>0.455320257828183</v>
      </c>
      <c r="EH116" s="98" t="n">
        <v>0.454392998920196</v>
      </c>
      <c r="EI116" s="98" t="n">
        <v>0.453466761004957</v>
      </c>
      <c r="EJ116" s="98" t="n">
        <v>0.452541547540126</v>
      </c>
      <c r="EK116" s="98" t="n">
        <v>0.451617361946539</v>
      </c>
      <c r="EL116" s="98" t="n">
        <v>0.45069420760892</v>
      </c>
      <c r="EM116" s="98" t="n">
        <v>0.44977208787656</v>
      </c>
      <c r="EN116" s="98" t="n">
        <v>0.448851006063952</v>
      </c>
      <c r="EO116" s="98" t="n">
        <v>0.447930965451401</v>
      </c>
      <c r="EP116" s="98" t="n">
        <v>0.447011969285599</v>
      </c>
      <c r="EQ116" s="98" t="n">
        <v>0.446094020780166</v>
      </c>
      <c r="ER116" s="98" t="n">
        <v>0.445177123116168</v>
      </c>
      <c r="ES116" s="98" t="n">
        <v>0.444261279442608</v>
      </c>
      <c r="ET116" s="98" t="n">
        <v>0.443346492876889</v>
      </c>
      <c r="EU116" s="98" t="n">
        <v>0.442432766505257</v>
      </c>
      <c r="EV116" s="98" t="n">
        <v>0.441520103383218</v>
      </c>
      <c r="EW116" s="98" t="n">
        <v>0.440608506535941</v>
      </c>
      <c r="EX116" s="98" t="n">
        <v>0.439697978958632</v>
      </c>
      <c r="EY116" s="98" t="n">
        <v>0.438788523616901</v>
      </c>
      <c r="EZ116" s="98" t="n">
        <v>0.437880143447099</v>
      </c>
      <c r="FA116" s="98" t="n">
        <v>0.436972841356652</v>
      </c>
      <c r="FB116" s="98" t="n">
        <v>0.436066620224371</v>
      </c>
      <c r="FC116" s="98" t="n">
        <v>0.435161482900746</v>
      </c>
      <c r="FD116" s="98" t="n">
        <v>0.434257432208239</v>
      </c>
      <c r="FE116" s="98" t="n">
        <v>0.433354470941548</v>
      </c>
      <c r="FF116" s="98" t="n">
        <v>0.432452601867872</v>
      </c>
      <c r="FG116" s="98" t="n">
        <v>0.431551827727158</v>
      </c>
      <c r="FH116" s="98" t="n">
        <v>0.43065215123234</v>
      </c>
      <c r="FI116" s="98" t="n">
        <v>0.429753575069567</v>
      </c>
      <c r="FJ116" s="98" t="n">
        <v>0.428856101898423</v>
      </c>
      <c r="FK116" s="98" t="n">
        <v>0.427959734352139</v>
      </c>
      <c r="FL116" s="98" t="n">
        <v>0.427064475037792</v>
      </c>
      <c r="FM116" s="98" t="n">
        <v>0.426170326536503</v>
      </c>
      <c r="FN116" s="98" t="n">
        <v>0.425277291403622</v>
      </c>
      <c r="FO116" s="98" t="n">
        <v>0.42438537216891</v>
      </c>
      <c r="FP116" s="98" t="n">
        <v>0.423494571336715</v>
      </c>
      <c r="FQ116" s="98" t="n">
        <v>0.422604891386137</v>
      </c>
    </row>
    <row r="117" customFormat="false" ht="15" hidden="false" customHeight="true" outlineLevel="0" collapsed="false">
      <c r="A117" s="97" t="n">
        <v>115</v>
      </c>
      <c r="B117" s="98" t="n">
        <v>0.626577317587662</v>
      </c>
      <c r="C117" s="98" t="n">
        <v>0.62759294641022</v>
      </c>
      <c r="D117" s="98" t="n">
        <v>0.608158801550964</v>
      </c>
      <c r="E117" s="98" t="n">
        <v>0.598051491092654</v>
      </c>
      <c r="F117" s="98" t="n">
        <v>0.592591683269747</v>
      </c>
      <c r="G117" s="98" t="n">
        <v>0.589446246515648</v>
      </c>
      <c r="H117" s="98" t="n">
        <v>0.587452539369233</v>
      </c>
      <c r="I117" s="98" t="n">
        <v>0.586030707232766</v>
      </c>
      <c r="J117" s="98" t="n">
        <v>0.58489141390585</v>
      </c>
      <c r="K117" s="98" t="n">
        <v>0.583890308563837</v>
      </c>
      <c r="L117" s="98" t="n">
        <v>0.582955443201667</v>
      </c>
      <c r="M117" s="98" t="n">
        <v>0.582051035625489</v>
      </c>
      <c r="N117" s="98" t="n">
        <v>0.581159367732883</v>
      </c>
      <c r="O117" s="98" t="n">
        <v>0.58027174051678</v>
      </c>
      <c r="P117" s="98" t="n">
        <v>0.579383954045865</v>
      </c>
      <c r="Q117" s="98" t="n">
        <v>0.578494048763455</v>
      </c>
      <c r="R117" s="98" t="n">
        <v>0.577601176981182</v>
      </c>
      <c r="S117" s="98" t="n">
        <v>0.576705039256971</v>
      </c>
      <c r="T117" s="98" t="n">
        <v>0.575805603103296</v>
      </c>
      <c r="U117" s="98" t="n">
        <v>0.574902962794131</v>
      </c>
      <c r="V117" s="98" t="n">
        <v>0.573997269676923</v>
      </c>
      <c r="W117" s="98" t="n">
        <v>0.573088697704274</v>
      </c>
      <c r="X117" s="98" t="n">
        <v>0.572177426549031</v>
      </c>
      <c r="Y117" s="98" t="n">
        <v>0.571263633488462</v>
      </c>
      <c r="Z117" s="98" t="n">
        <v>0.570347489652789</v>
      </c>
      <c r="AA117" s="98" t="n">
        <v>0.569429158437495</v>
      </c>
      <c r="AB117" s="98" t="n">
        <v>0.568508794980472</v>
      </c>
      <c r="AC117" s="98" t="n">
        <v>0.567586546155684</v>
      </c>
      <c r="AD117" s="98" t="n">
        <v>0.566662550810188</v>
      </c>
      <c r="AE117" s="98" t="n">
        <v>0.56573694010883</v>
      </c>
      <c r="AF117" s="98" t="n">
        <v>0.564809837919621</v>
      </c>
      <c r="AG117" s="98" t="n">
        <v>0.563881361207051</v>
      </c>
      <c r="AH117" s="98" t="n">
        <v>0.562951620417715</v>
      </c>
      <c r="AI117" s="98" t="n">
        <v>0.562020719851093</v>
      </c>
      <c r="AJ117" s="98" t="n">
        <v>0.561088758012576</v>
      </c>
      <c r="AK117" s="98" t="n">
        <v>0.560155827947846</v>
      </c>
      <c r="AL117" s="98" t="n">
        <v>0.559222017558768</v>
      </c>
      <c r="AM117" s="98" t="n">
        <v>0.558287409901384</v>
      </c>
      <c r="AN117" s="98" t="n">
        <v>0.557352083466802</v>
      </c>
      <c r="AO117" s="98" t="n">
        <v>0.556416112445874</v>
      </c>
      <c r="AP117" s="98" t="n">
        <v>0.555479566978528</v>
      </c>
      <c r="AQ117" s="98" t="n">
        <v>0.554542513388629</v>
      </c>
      <c r="AR117" s="98" t="n">
        <v>0.553605014405177</v>
      </c>
      <c r="AS117" s="98" t="n">
        <v>0.552667129370649</v>
      </c>
      <c r="AT117" s="98" t="n">
        <v>0.55172891443721</v>
      </c>
      <c r="AU117" s="98" t="n">
        <v>0.55079042275151</v>
      </c>
      <c r="AV117" s="98" t="n">
        <v>0.549851704628718</v>
      </c>
      <c r="AW117" s="98" t="n">
        <v>0.548912807716422</v>
      </c>
      <c r="AX117" s="98" t="n">
        <v>0.547973777148989</v>
      </c>
      <c r="AY117" s="98" t="n">
        <v>0.547034655692929</v>
      </c>
      <c r="AZ117" s="98" t="n">
        <v>0.546095483883796</v>
      </c>
      <c r="BA117" s="98" t="n">
        <v>0.545156300155108</v>
      </c>
      <c r="BB117" s="98" t="n">
        <v>0.544217140959763</v>
      </c>
      <c r="BC117" s="98" t="n">
        <v>0.543278040884372</v>
      </c>
      <c r="BD117" s="98" t="n">
        <v>0.542339032756932</v>
      </c>
      <c r="BE117" s="98" t="n">
        <v>0.541400147748226</v>
      </c>
      <c r="BF117" s="98" t="n">
        <v>0.540461415467306</v>
      </c>
      <c r="BG117" s="98" t="n">
        <v>0.539522864051411</v>
      </c>
      <c r="BH117" s="98" t="n">
        <v>0.538584520250649</v>
      </c>
      <c r="BI117" s="98" t="n">
        <v>0.53764640950773</v>
      </c>
      <c r="BJ117" s="98" t="n">
        <v>0.536708556033055</v>
      </c>
      <c r="BK117" s="98" t="n">
        <v>0.535770982875425</v>
      </c>
      <c r="BL117" s="98" t="n">
        <v>0.534833711988628</v>
      </c>
      <c r="BM117" s="98" t="n">
        <v>0.533896764294132</v>
      </c>
      <c r="BN117" s="98" t="n">
        <v>0.532960159740129</v>
      </c>
      <c r="BO117" s="98" t="n">
        <v>0.532023917357133</v>
      </c>
      <c r="BP117" s="98" t="n">
        <v>0.531088055310327</v>
      </c>
      <c r="BQ117" s="98" t="n">
        <v>0.530152590948864</v>
      </c>
      <c r="BR117" s="98" t="n">
        <v>0.52921754085228</v>
      </c>
      <c r="BS117" s="98" t="n">
        <v>0.528282920874208</v>
      </c>
      <c r="BT117" s="98" t="n">
        <v>0.527348746183535</v>
      </c>
      <c r="BU117" s="98" t="n">
        <v>0.526415031303152</v>
      </c>
      <c r="BV117" s="98" t="n">
        <v>0.525481790146452</v>
      </c>
      <c r="BW117" s="98" t="n">
        <v>0.524549036051686</v>
      </c>
      <c r="BX117" s="98" t="n">
        <v>0.523616781814318</v>
      </c>
      <c r="BY117" s="98" t="n">
        <v>0.522685039717494</v>
      </c>
      <c r="BZ117" s="98" t="n">
        <v>0.52175382156072</v>
      </c>
      <c r="CA117" s="98" t="n">
        <v>0.520823138686879</v>
      </c>
      <c r="CB117" s="98" t="n">
        <v>0.519893002007661</v>
      </c>
      <c r="CC117" s="98" t="n">
        <v>0.518963422027506</v>
      </c>
      <c r="CD117" s="98" t="n">
        <v>0.518034408866158</v>
      </c>
      <c r="CE117" s="98" t="n">
        <v>0.517105972279891</v>
      </c>
      <c r="CF117" s="98" t="n">
        <v>0.516178121681501</v>
      </c>
      <c r="CG117" s="98" t="n">
        <v>0.515250866159129</v>
      </c>
      <c r="CH117" s="98" t="n">
        <v>0.51432421449398</v>
      </c>
      <c r="CI117" s="98" t="n">
        <v>0.513398175177018</v>
      </c>
      <c r="CJ117" s="98" t="n">
        <v>0.51247275642467</v>
      </c>
      <c r="CK117" s="98" t="n">
        <v>0.511547966193624</v>
      </c>
      <c r="CL117" s="98" t="n">
        <v>0.510623812194762</v>
      </c>
      <c r="CM117" s="98" t="n">
        <v>0.50970030190627</v>
      </c>
      <c r="CN117" s="98" t="n">
        <v>0.508777442585993</v>
      </c>
      <c r="CO117" s="98" t="n">
        <v>0.507855241283062</v>
      </c>
      <c r="CP117" s="98" t="n">
        <v>0.506933704848844</v>
      </c>
      <c r="CQ117" s="98" t="n">
        <v>0.506012839947249</v>
      </c>
      <c r="CR117" s="98" t="n">
        <v>0.505092653064443</v>
      </c>
      <c r="CS117" s="98" t="n">
        <v>0.504173150517983</v>
      </c>
      <c r="CT117" s="98" t="n">
        <v>0.50325433846543</v>
      </c>
      <c r="CU117" s="98" t="n">
        <v>0.502336222912448</v>
      </c>
      <c r="CV117" s="98" t="n">
        <v>0.501418809720439</v>
      </c>
      <c r="CW117" s="98" t="n">
        <v>0.500502104613728</v>
      </c>
      <c r="CX117" s="98" t="n">
        <v>0.499586113186333</v>
      </c>
      <c r="CY117" s="98" t="n">
        <v>0.49867084090833</v>
      </c>
      <c r="CZ117" s="98" t="n">
        <v>0.49775629313186</v>
      </c>
      <c r="DA117" s="98" t="n">
        <v>0.496842475096778</v>
      </c>
      <c r="DB117" s="98" t="n">
        <v>0.495929391935974</v>
      </c>
      <c r="DC117" s="98" t="n">
        <v>0.49501704868038</v>
      </c>
      <c r="DD117" s="98" t="n">
        <v>0.494105450263698</v>
      </c>
      <c r="DE117" s="98" t="n">
        <v>0.493194601526837</v>
      </c>
      <c r="DF117" s="98" t="n">
        <v>0.492284507222102</v>
      </c>
      <c r="DG117" s="98" t="n">
        <v>0.491375172017134</v>
      </c>
      <c r="DH117" s="98" t="n">
        <v>0.490466600498628</v>
      </c>
      <c r="DI117" s="98" t="n">
        <v>0.489558797175823</v>
      </c>
      <c r="DJ117" s="98" t="n">
        <v>0.488651766483803</v>
      </c>
      <c r="DK117" s="98" t="n">
        <v>0.487745512786596</v>
      </c>
      <c r="DL117" s="98" t="n">
        <v>0.486840040380099</v>
      </c>
      <c r="DM117" s="98" t="n">
        <v>0.485935353494828</v>
      </c>
      <c r="DN117" s="98" t="n">
        <v>0.485031456298517</v>
      </c>
      <c r="DO117" s="98" t="n">
        <v>0.48412835289856</v>
      </c>
      <c r="DP117" s="98" t="n">
        <v>0.483226047344311</v>
      </c>
      <c r="DQ117" s="98" t="n">
        <v>0.482324543629259</v>
      </c>
      <c r="DR117" s="98" t="n">
        <v>0.481423845693066</v>
      </c>
      <c r="DS117" s="98" t="n">
        <v>0.4805239574235</v>
      </c>
      <c r="DT117" s="98" t="n">
        <v>0.479624882658249</v>
      </c>
      <c r="DU117" s="98" t="n">
        <v>0.478726625186629</v>
      </c>
      <c r="DV117" s="98" t="n">
        <v>0.477829188751203</v>
      </c>
      <c r="DW117" s="98" t="n">
        <v>0.476932577049296</v>
      </c>
      <c r="DX117" s="98" t="n">
        <v>0.476036793734434</v>
      </c>
      <c r="DY117" s="98" t="n">
        <v>0.475141842417694</v>
      </c>
      <c r="DZ117" s="98" t="n">
        <v>0.474247726668977</v>
      </c>
      <c r="EA117" s="98" t="n">
        <v>0.473354450018214</v>
      </c>
      <c r="EB117" s="98" t="n">
        <v>0.472462015956496</v>
      </c>
      <c r="EC117" s="98" t="n">
        <v>0.471570427937149</v>
      </c>
      <c r="ED117" s="98" t="n">
        <v>0.470679689376741</v>
      </c>
      <c r="EE117" s="98" t="n">
        <v>0.469789803656031</v>
      </c>
      <c r="EF117" s="98" t="n">
        <v>0.468900774120876</v>
      </c>
      <c r="EG117" s="98" t="n">
        <v>0.468012604083073</v>
      </c>
      <c r="EH117" s="98" t="n">
        <v>0.467125296821164</v>
      </c>
      <c r="EI117" s="98" t="n">
        <v>0.466238855581193</v>
      </c>
      <c r="EJ117" s="98" t="n">
        <v>0.465353283577418</v>
      </c>
      <c r="EK117" s="98" t="n">
        <v>0.464468583992989</v>
      </c>
      <c r="EL117" s="98" t="n">
        <v>0.463584759980587</v>
      </c>
      <c r="EM117" s="98" t="n">
        <v>0.462701814663024</v>
      </c>
      <c r="EN117" s="98" t="n">
        <v>0.461819751133817</v>
      </c>
      <c r="EO117" s="98" t="n">
        <v>0.460938572457728</v>
      </c>
      <c r="EP117" s="98" t="n">
        <v>0.46005828167127</v>
      </c>
      <c r="EQ117" s="98" t="n">
        <v>0.459178881783196</v>
      </c>
      <c r="ER117" s="98" t="n">
        <v>0.458300375774951</v>
      </c>
      <c r="ES117" s="98" t="n">
        <v>0.45742276660111</v>
      </c>
      <c r="ET117" s="98" t="n">
        <v>0.456546057189786</v>
      </c>
      <c r="EU117" s="98" t="n">
        <v>0.45567025044302</v>
      </c>
      <c r="EV117" s="98" t="n">
        <v>0.454795349237149</v>
      </c>
      <c r="EW117" s="98" t="n">
        <v>0.453921356423157</v>
      </c>
      <c r="EX117" s="98" t="n">
        <v>0.453048274827008</v>
      </c>
      <c r="EY117" s="98" t="n">
        <v>0.452176107249957</v>
      </c>
      <c r="EZ117" s="98" t="n">
        <v>0.451304856468856</v>
      </c>
      <c r="FA117" s="98" t="n">
        <v>0.450434525236437</v>
      </c>
      <c r="FB117" s="98" t="n">
        <v>0.449565116281579</v>
      </c>
      <c r="FC117" s="98" t="n">
        <v>0.44869663230957</v>
      </c>
      <c r="FD117" s="98" t="n">
        <v>0.447829076002352</v>
      </c>
      <c r="FE117" s="98" t="n">
        <v>0.446962450018754</v>
      </c>
      <c r="FF117" s="98" t="n">
        <v>0.446096756994716</v>
      </c>
      <c r="FG117" s="98" t="n">
        <v>0.445231999543502</v>
      </c>
      <c r="FH117" s="98" t="n">
        <v>0.444368180255901</v>
      </c>
      <c r="FI117" s="98" t="n">
        <v>0.443505301700425</v>
      </c>
      <c r="FJ117" s="98" t="n">
        <v>0.442643366423492</v>
      </c>
      <c r="FK117" s="98" t="n">
        <v>0.441782376949605</v>
      </c>
      <c r="FL117" s="98" t="n">
        <v>0.440922335781522</v>
      </c>
      <c r="FM117" s="98" t="n">
        <v>0.440063245400419</v>
      </c>
      <c r="FN117" s="98" t="n">
        <v>0.439205108266048</v>
      </c>
      <c r="FO117" s="98" t="n">
        <v>0.438347926816885</v>
      </c>
      <c r="FP117" s="98" t="n">
        <v>0.437491703470278</v>
      </c>
      <c r="FQ117" s="98" t="n">
        <v>0.436636440622582</v>
      </c>
    </row>
    <row r="118" customFormat="false" ht="15" hidden="false" customHeight="true" outlineLevel="0" collapsed="false">
      <c r="A118" s="97" t="n">
        <v>116</v>
      </c>
      <c r="B118" s="98" t="n">
        <v>0.632136313636372</v>
      </c>
      <c r="C118" s="98" t="n">
        <v>0.63319243954517</v>
      </c>
      <c r="D118" s="98" t="n">
        <v>0.613790487708168</v>
      </c>
      <c r="E118" s="98" t="n">
        <v>0.60371448733277</v>
      </c>
      <c r="F118" s="98" t="n">
        <v>0.59828991928204</v>
      </c>
      <c r="G118" s="98" t="n">
        <v>0.595183020122135</v>
      </c>
      <c r="H118" s="98" t="n">
        <v>0.593230064804514</v>
      </c>
      <c r="I118" s="98" t="n">
        <v>0.591850442723856</v>
      </c>
      <c r="J118" s="98" t="n">
        <v>0.590754367183588</v>
      </c>
      <c r="K118" s="98" t="n">
        <v>0.589797228402859</v>
      </c>
      <c r="L118" s="98" t="n">
        <v>0.588906927075499</v>
      </c>
      <c r="M118" s="98" t="n">
        <v>0.588047587946048</v>
      </c>
      <c r="N118" s="98" t="n">
        <v>0.587201431099927</v>
      </c>
      <c r="O118" s="98" t="n">
        <v>0.58635971267267</v>
      </c>
      <c r="P118" s="98" t="n">
        <v>0.585518197350379</v>
      </c>
      <c r="Q118" s="98" t="n">
        <v>0.584674895762935</v>
      </c>
      <c r="R118" s="98" t="n">
        <v>0.583828933927257</v>
      </c>
      <c r="S118" s="98" t="n">
        <v>0.582979988533788</v>
      </c>
      <c r="T118" s="98" t="n">
        <v>0.582128005058562</v>
      </c>
      <c r="U118" s="98" t="n">
        <v>0.58127305723041</v>
      </c>
      <c r="V118" s="98" t="n">
        <v>0.580415277136725</v>
      </c>
      <c r="W118" s="98" t="n">
        <v>0.579554820619278</v>
      </c>
      <c r="X118" s="98" t="n">
        <v>0.578691850291263</v>
      </c>
      <c r="Y118" s="98" t="n">
        <v>0.577826527344437</v>
      </c>
      <c r="Z118" s="98" t="n">
        <v>0.576959007732957</v>
      </c>
      <c r="AA118" s="98" t="n">
        <v>0.576089440528759</v>
      </c>
      <c r="AB118" s="98" t="n">
        <v>0.575217967347142</v>
      </c>
      <c r="AC118" s="98" t="n">
        <v>0.574344722292914</v>
      </c>
      <c r="AD118" s="98" t="n">
        <v>0.573469832153191</v>
      </c>
      <c r="AE118" s="98" t="n">
        <v>0.572593416700715</v>
      </c>
      <c r="AF118" s="98" t="n">
        <v>0.571715589040389</v>
      </c>
      <c r="AG118" s="98" t="n">
        <v>0.570836455966084</v>
      </c>
      <c r="AH118" s="98" t="n">
        <v>0.569956118311906</v>
      </c>
      <c r="AI118" s="98" t="n">
        <v>0.569074671290645</v>
      </c>
      <c r="AJ118" s="98" t="n">
        <v>0.568192204816343</v>
      </c>
      <c r="AK118" s="98" t="n">
        <v>0.567308803810004</v>
      </c>
      <c r="AL118" s="98" t="n">
        <v>0.566424548488477</v>
      </c>
      <c r="AM118" s="98" t="n">
        <v>0.565539514637016</v>
      </c>
      <c r="AN118" s="98" t="n">
        <v>0.564653773866222</v>
      </c>
      <c r="AO118" s="98" t="n">
        <v>0.563767393854156</v>
      </c>
      <c r="AP118" s="98" t="n">
        <v>0.562880438574432</v>
      </c>
      <c r="AQ118" s="98" t="n">
        <v>0.561992968511062</v>
      </c>
      <c r="AR118" s="98" t="n">
        <v>0.561105040860824</v>
      </c>
      <c r="AS118" s="98" t="n">
        <v>0.560216709723854</v>
      </c>
      <c r="AT118" s="98" t="n">
        <v>0.55932802628315</v>
      </c>
      <c r="AU118" s="98" t="n">
        <v>0.558439038973632</v>
      </c>
      <c r="AV118" s="98" t="n">
        <v>0.557549793641363</v>
      </c>
      <c r="AW118" s="98" t="n">
        <v>0.556660333693498</v>
      </c>
      <c r="AX118" s="98" t="n">
        <v>0.5557707002395</v>
      </c>
      <c r="AY118" s="98" t="n">
        <v>0.554880932224142</v>
      </c>
      <c r="AZ118" s="98" t="n">
        <v>0.553991066552755</v>
      </c>
      <c r="BA118" s="98" t="n">
        <v>0.553101138209181</v>
      </c>
      <c r="BB118" s="98" t="n">
        <v>0.552211180366864</v>
      </c>
      <c r="BC118" s="98" t="n">
        <v>0.551321224493459</v>
      </c>
      <c r="BD118" s="98" t="n">
        <v>0.550431300449353</v>
      </c>
      <c r="BE118" s="98" t="n">
        <v>0.549541436580439</v>
      </c>
      <c r="BF118" s="98" t="n">
        <v>0.548651659805492</v>
      </c>
      <c r="BG118" s="98" t="n">
        <v>0.547761995698445</v>
      </c>
      <c r="BH118" s="98" t="n">
        <v>0.546872468565875</v>
      </c>
      <c r="BI118" s="98" t="n">
        <v>0.545983101519965</v>
      </c>
      <c r="BJ118" s="98" t="n">
        <v>0.54509391654722</v>
      </c>
      <c r="BK118" s="98" t="n">
        <v>0.544204934573172</v>
      </c>
      <c r="BL118" s="98" t="n">
        <v>0.543316175523315</v>
      </c>
      <c r="BM118" s="98" t="n">
        <v>0.54242765838048</v>
      </c>
      <c r="BN118" s="98" t="n">
        <v>0.541539401238874</v>
      </c>
      <c r="BO118" s="98" t="n">
        <v>0.540651421354957</v>
      </c>
      <c r="BP118" s="98" t="n">
        <v>0.539763735195357</v>
      </c>
      <c r="BQ118" s="98" t="n">
        <v>0.538876358481987</v>
      </c>
      <c r="BR118" s="98" t="n">
        <v>0.537989306234532</v>
      </c>
      <c r="BS118" s="98" t="n">
        <v>0.537102592810456</v>
      </c>
      <c r="BT118" s="98" t="n">
        <v>0.536216231942672</v>
      </c>
      <c r="BU118" s="98" t="n">
        <v>0.535330236775017</v>
      </c>
      <c r="BV118" s="98" t="n">
        <v>0.534444619895654</v>
      </c>
      <c r="BW118" s="98" t="n">
        <v>0.533559393368526</v>
      </c>
      <c r="BX118" s="98" t="n">
        <v>0.532674568762975</v>
      </c>
      <c r="BY118" s="98" t="n">
        <v>0.531790157181628</v>
      </c>
      <c r="BZ118" s="98" t="n">
        <v>0.530906169286656</v>
      </c>
      <c r="CA118" s="98" t="n">
        <v>0.530022615324505</v>
      </c>
      <c r="CB118" s="98" t="n">
        <v>0.529139505149177</v>
      </c>
      <c r="CC118" s="98" t="n">
        <v>0.528256848244151</v>
      </c>
      <c r="CD118" s="98" t="n">
        <v>0.527374653743031</v>
      </c>
      <c r="CE118" s="98" t="n">
        <v>0.526492930448981</v>
      </c>
      <c r="CF118" s="98" t="n">
        <v>0.525611686853028</v>
      </c>
      <c r="CG118" s="98" t="n">
        <v>0.524730931151293</v>
      </c>
      <c r="CH118" s="98" t="n">
        <v>0.523850671261225</v>
      </c>
      <c r="CI118" s="98" t="n">
        <v>0.522970914836872</v>
      </c>
      <c r="CJ118" s="98" t="n">
        <v>0.522091669283272</v>
      </c>
      <c r="CK118" s="98" t="n">
        <v>0.52121294177</v>
      </c>
      <c r="CL118" s="98" t="n">
        <v>0.520334739243921</v>
      </c>
      <c r="CM118" s="98" t="n">
        <v>0.519457068441201</v>
      </c>
      <c r="CN118" s="98" t="n">
        <v>0.518579935898615</v>
      </c>
      <c r="CO118" s="98" t="n">
        <v>0.517703347964196</v>
      </c>
      <c r="CP118" s="98" t="n">
        <v>0.516827310807259</v>
      </c>
      <c r="CQ118" s="98" t="n">
        <v>0.515951830427845</v>
      </c>
      <c r="CR118" s="98" t="n">
        <v>0.515076912665605</v>
      </c>
      <c r="CS118" s="98" t="n">
        <v>0.514202563208174</v>
      </c>
      <c r="CT118" s="98" t="n">
        <v>0.513328787599051</v>
      </c>
      <c r="CU118" s="98" t="n">
        <v>0.512455591245018</v>
      </c>
      <c r="CV118" s="98" t="n">
        <v>0.51158297942313</v>
      </c>
      <c r="CW118" s="98" t="n">
        <v>0.510710957287292</v>
      </c>
      <c r="CX118" s="98" t="n">
        <v>0.509839529874459</v>
      </c>
      <c r="CY118" s="98" t="n">
        <v>0.508968702110462</v>
      </c>
      <c r="CZ118" s="98" t="n">
        <v>0.50809847881551</v>
      </c>
      <c r="DA118" s="98" t="n">
        <v>0.507228864709357</v>
      </c>
      <c r="DB118" s="98" t="n">
        <v>0.506359864416174</v>
      </c>
      <c r="DC118" s="98" t="n">
        <v>0.505491482469138</v>
      </c>
      <c r="DD118" s="98" t="n">
        <v>0.504623723314751</v>
      </c>
      <c r="DE118" s="98" t="n">
        <v>0.503756591316902</v>
      </c>
      <c r="DF118" s="98" t="n">
        <v>0.502890090760708</v>
      </c>
      <c r="DG118" s="98" t="n">
        <v>0.502024225856111</v>
      </c>
      <c r="DH118" s="98" t="n">
        <v>0.501159000741281</v>
      </c>
      <c r="DI118" s="98" t="n">
        <v>0.500294419485814</v>
      </c>
      <c r="DJ118" s="98" t="n">
        <v>0.499430486093744</v>
      </c>
      <c r="DK118" s="98" t="n">
        <v>0.498567204506383</v>
      </c>
      <c r="DL118" s="98" t="n">
        <v>0.497704578604993</v>
      </c>
      <c r="DM118" s="98" t="n">
        <v>0.496842612213302</v>
      </c>
      <c r="DN118" s="98" t="n">
        <v>0.495981309099877</v>
      </c>
      <c r="DO118" s="98" t="n">
        <v>0.495120672980357</v>
      </c>
      <c r="DP118" s="98" t="n">
        <v>0.494260707519558</v>
      </c>
      <c r="DQ118" s="98" t="n">
        <v>0.493401416333454</v>
      </c>
      <c r="DR118" s="98" t="n">
        <v>0.492542802991044</v>
      </c>
      <c r="DS118" s="98" t="n">
        <v>0.491684871016111</v>
      </c>
      <c r="DT118" s="98" t="n">
        <v>0.490827623888882</v>
      </c>
      <c r="DU118" s="98" t="n">
        <v>0.489971065047588</v>
      </c>
      <c r="DV118" s="98" t="n">
        <v>0.489115197889933</v>
      </c>
      <c r="DW118" s="98" t="n">
        <v>0.488260025774485</v>
      </c>
      <c r="DX118" s="98" t="n">
        <v>0.487405552021982</v>
      </c>
      <c r="DY118" s="98" t="n">
        <v>0.48655177991656</v>
      </c>
      <c r="DZ118" s="98" t="n">
        <v>0.485698712706921</v>
      </c>
      <c r="EA118" s="98" t="n">
        <v>0.48484635360742</v>
      </c>
      <c r="EB118" s="98" t="n">
        <v>0.483994705799101</v>
      </c>
      <c r="EC118" s="98" t="n">
        <v>0.483143772430671</v>
      </c>
      <c r="ED118" s="98" t="n">
        <v>0.482293556619413</v>
      </c>
      <c r="EE118" s="98" t="n">
        <v>0.481444061452056</v>
      </c>
      <c r="EF118" s="98" t="n">
        <v>0.480595289985586</v>
      </c>
      <c r="EG118" s="98" t="n">
        <v>0.47974724524802</v>
      </c>
      <c r="EH118" s="98" t="n">
        <v>0.478899930239131</v>
      </c>
      <c r="EI118" s="98" t="n">
        <v>0.478053347931131</v>
      </c>
      <c r="EJ118" s="98" t="n">
        <v>0.477207501269322</v>
      </c>
      <c r="EK118" s="98" t="n">
        <v>0.476362393172702</v>
      </c>
      <c r="EL118" s="98" t="n">
        <v>0.475518026534544</v>
      </c>
      <c r="EM118" s="98" t="n">
        <v>0.474674404222941</v>
      </c>
      <c r="EN118" s="98" t="n">
        <v>0.473831529081317</v>
      </c>
      <c r="EO118" s="98" t="n">
        <v>0.472989403928916</v>
      </c>
      <c r="EP118" s="98" t="n">
        <v>0.472148031561256</v>
      </c>
      <c r="EQ118" s="98" t="n">
        <v>0.471307414750569</v>
      </c>
      <c r="ER118" s="98" t="n">
        <v>0.470467556246207</v>
      </c>
      <c r="ES118" s="98" t="n">
        <v>0.469628458775031</v>
      </c>
      <c r="ET118" s="98" t="n">
        <v>0.468790125041777</v>
      </c>
      <c r="EU118" s="98" t="n">
        <v>0.467952557729405</v>
      </c>
      <c r="EV118" s="98" t="n">
        <v>0.467115759499423</v>
      </c>
      <c r="EW118" s="98" t="n">
        <v>0.466279732992205</v>
      </c>
      <c r="EX118" s="98" t="n">
        <v>0.465444480827281</v>
      </c>
      <c r="EY118" s="98" t="n">
        <v>0.464610005603617</v>
      </c>
      <c r="EZ118" s="98" t="n">
        <v>0.463776309899882</v>
      </c>
      <c r="FA118" s="98" t="n">
        <v>0.462943396274697</v>
      </c>
      <c r="FB118" s="98" t="n">
        <v>0.462111267266872</v>
      </c>
      <c r="FC118" s="98" t="n">
        <v>0.461279925395637</v>
      </c>
      <c r="FD118" s="98" t="n">
        <v>0.460449373160854</v>
      </c>
      <c r="FE118" s="98" t="n">
        <v>0.459619613043221</v>
      </c>
      <c r="FF118" s="98" t="n">
        <v>0.458790647504467</v>
      </c>
      <c r="FG118" s="98" t="n">
        <v>0.457962478987538</v>
      </c>
      <c r="FH118" s="98" t="n">
        <v>0.457135109916769</v>
      </c>
      <c r="FI118" s="98" t="n">
        <v>0.456308542698059</v>
      </c>
      <c r="FJ118" s="98" t="n">
        <v>0.455482779719023</v>
      </c>
      <c r="FK118" s="98" t="n">
        <v>0.454657823349149</v>
      </c>
      <c r="FL118" s="98" t="n">
        <v>0.453833675939943</v>
      </c>
      <c r="FM118" s="98" t="n">
        <v>0.453010339825068</v>
      </c>
      <c r="FN118" s="98" t="n">
        <v>0.452187817320475</v>
      </c>
      <c r="FO118" s="98" t="n">
        <v>0.451366110724533</v>
      </c>
      <c r="FP118" s="98" t="n">
        <v>0.450545222318151</v>
      </c>
      <c r="FQ118" s="98" t="n">
        <v>0.449725154364893</v>
      </c>
    </row>
    <row r="119" customFormat="false" ht="15" hidden="false" customHeight="true" outlineLevel="0" collapsed="false">
      <c r="A119" s="97" t="n">
        <v>117</v>
      </c>
      <c r="B119" s="98" t="n">
        <v>0.636968183703731</v>
      </c>
      <c r="C119" s="98" t="n">
        <v>0.638063970096838</v>
      </c>
      <c r="D119" s="98" t="n">
        <v>0.618698233621766</v>
      </c>
      <c r="E119" s="98" t="n">
        <v>0.608655897367336</v>
      </c>
      <c r="F119" s="98" t="n">
        <v>0.603267551478453</v>
      </c>
      <c r="G119" s="98" t="n">
        <v>0.600199314042681</v>
      </c>
      <c r="H119" s="98" t="n">
        <v>0.598286725163455</v>
      </c>
      <c r="I119" s="98" t="n">
        <v>0.596948619066978</v>
      </c>
      <c r="J119" s="98" t="n">
        <v>0.595894868644371</v>
      </c>
      <c r="K119" s="98" t="n">
        <v>0.594980665166988</v>
      </c>
      <c r="L119" s="98" t="n">
        <v>0.594133791484333</v>
      </c>
      <c r="M119" s="98" t="n">
        <v>0.59331829885237</v>
      </c>
      <c r="N119" s="98" t="n">
        <v>0.592516357856902</v>
      </c>
      <c r="O119" s="98" t="n">
        <v>0.591719188247482</v>
      </c>
      <c r="P119" s="98" t="n">
        <v>0.590922525715367</v>
      </c>
      <c r="Q119" s="98" t="n">
        <v>0.590124356284817</v>
      </c>
      <c r="R119" s="98" t="n">
        <v>0.589323784173162</v>
      </c>
      <c r="S119" s="98" t="n">
        <v>0.588520466230058</v>
      </c>
      <c r="T119" s="98" t="n">
        <v>0.587714329583796</v>
      </c>
      <c r="U119" s="98" t="n">
        <v>0.58690543084085</v>
      </c>
      <c r="V119" s="98" t="n">
        <v>0.586093886027569</v>
      </c>
      <c r="W119" s="98" t="n">
        <v>0.585279835876674</v>
      </c>
      <c r="X119" s="98" t="n">
        <v>0.584463428764587</v>
      </c>
      <c r="Y119" s="98" t="n">
        <v>0.583644812455431</v>
      </c>
      <c r="Z119" s="98" t="n">
        <v>0.58282413023151</v>
      </c>
      <c r="AA119" s="98" t="n">
        <v>0.582001519201587</v>
      </c>
      <c r="AB119" s="98" t="n">
        <v>0.581177109683705</v>
      </c>
      <c r="AC119" s="98" t="n">
        <v>0.580351025111885</v>
      </c>
      <c r="AD119" s="98" t="n">
        <v>0.579523382192185</v>
      </c>
      <c r="AE119" s="98" t="n">
        <v>0.578694291171629</v>
      </c>
      <c r="AF119" s="98" t="n">
        <v>0.577863856152465</v>
      </c>
      <c r="AG119" s="98" t="n">
        <v>0.577032175418617</v>
      </c>
      <c r="AH119" s="98" t="n">
        <v>0.576199341758401</v>
      </c>
      <c r="AI119" s="98" t="n">
        <v>0.575365442776082</v>
      </c>
      <c r="AJ119" s="98" t="n">
        <v>0.574530561189128</v>
      </c>
      <c r="AK119" s="98" t="n">
        <v>0.573694775110086</v>
      </c>
      <c r="AL119" s="98" t="n">
        <v>0.572858158313004</v>
      </c>
      <c r="AM119" s="98" t="n">
        <v>0.572020780484854</v>
      </c>
      <c r="AN119" s="98" t="n">
        <v>0.57118270746255</v>
      </c>
      <c r="AO119" s="98" t="n">
        <v>0.570344001456313</v>
      </c>
      <c r="AP119" s="98" t="n">
        <v>0.569504721260097</v>
      </c>
      <c r="AQ119" s="98" t="n">
        <v>0.568664922449797</v>
      </c>
      <c r="AR119" s="98" t="n">
        <v>0.567824657569951</v>
      </c>
      <c r="AS119" s="98" t="n">
        <v>0.566983976309576</v>
      </c>
      <c r="AT119" s="98" t="n">
        <v>0.566142925667782</v>
      </c>
      <c r="AU119" s="98" t="n">
        <v>0.565301550109743</v>
      </c>
      <c r="AV119" s="98" t="n">
        <v>0.564459891713598</v>
      </c>
      <c r="AW119" s="98" t="n">
        <v>0.563617990308797</v>
      </c>
      <c r="AX119" s="98" t="n">
        <v>0.56277588360639</v>
      </c>
      <c r="AY119" s="98" t="n">
        <v>0.561933607321741</v>
      </c>
      <c r="AZ119" s="98" t="n">
        <v>0.561091195290087</v>
      </c>
      <c r="BA119" s="98" t="n">
        <v>0.56024867957537</v>
      </c>
      <c r="BB119" s="98" t="n">
        <v>0.559406090572737</v>
      </c>
      <c r="BC119" s="98" t="n">
        <v>0.55856345710506</v>
      </c>
      <c r="BD119" s="98" t="n">
        <v>0.557720806513842</v>
      </c>
      <c r="BE119" s="98" t="n">
        <v>0.556878164744824</v>
      </c>
      <c r="BF119" s="98" t="n">
        <v>0.556035556428603</v>
      </c>
      <c r="BG119" s="98" t="n">
        <v>0.555193004956558</v>
      </c>
      <c r="BH119" s="98" t="n">
        <v>0.554350532552345</v>
      </c>
      <c r="BI119" s="98" t="n">
        <v>0.55350816033923</v>
      </c>
      <c r="BJ119" s="98" t="n">
        <v>0.552665908403495</v>
      </c>
      <c r="BK119" s="98" t="n">
        <v>0.551823795854153</v>
      </c>
      <c r="BL119" s="98" t="n">
        <v>0.550981840879175</v>
      </c>
      <c r="BM119" s="98" t="n">
        <v>0.550140060798444</v>
      </c>
      <c r="BN119" s="98" t="n">
        <v>0.549298472113619</v>
      </c>
      <c r="BO119" s="98" t="n">
        <v>0.548457090555094</v>
      </c>
      <c r="BP119" s="98" t="n">
        <v>0.547615931126219</v>
      </c>
      <c r="BQ119" s="98" t="n">
        <v>0.546775008144935</v>
      </c>
      <c r="BR119" s="98" t="n">
        <v>0.545934335282991</v>
      </c>
      <c r="BS119" s="98" t="n">
        <v>0.545093925602866</v>
      </c>
      <c r="BT119" s="98" t="n">
        <v>0.544253791592539</v>
      </c>
      <c r="BU119" s="98" t="n">
        <v>0.543413945198234</v>
      </c>
      <c r="BV119" s="98" t="n">
        <v>0.542574397855249</v>
      </c>
      <c r="BW119" s="98" t="n">
        <v>0.541735160516988</v>
      </c>
      <c r="BX119" s="98" t="n">
        <v>0.540896243682304</v>
      </c>
      <c r="BY119" s="98" t="n">
        <v>0.540057657421239</v>
      </c>
      <c r="BZ119" s="98" t="n">
        <v>0.539219411399264</v>
      </c>
      <c r="CA119" s="98" t="n">
        <v>0.538381514900107</v>
      </c>
      <c r="CB119" s="98" t="n">
        <v>0.537543976847247</v>
      </c>
      <c r="CC119" s="98" t="n">
        <v>0.53670680582415</v>
      </c>
      <c r="CD119" s="98" t="n">
        <v>0.53587001009333</v>
      </c>
      <c r="CE119" s="98" t="n">
        <v>0.535033597614291</v>
      </c>
      <c r="CF119" s="98" t="n">
        <v>0.534197576060425</v>
      </c>
      <c r="CG119" s="98" t="n">
        <v>0.533361952834925</v>
      </c>
      <c r="CH119" s="98" t="n">
        <v>0.532526735085762</v>
      </c>
      <c r="CI119" s="98" t="n">
        <v>0.531691929719796</v>
      </c>
      <c r="CJ119" s="98" t="n">
        <v>0.530857543416056</v>
      </c>
      <c r="CK119" s="98" t="n">
        <v>0.530023582638249</v>
      </c>
      <c r="CL119" s="98" t="n">
        <v>0.529190053646536</v>
      </c>
      <c r="CM119" s="98" t="n">
        <v>0.528356962508621</v>
      </c>
      <c r="CN119" s="98" t="n">
        <v>0.527524315110192</v>
      </c>
      <c r="CO119" s="98" t="n">
        <v>0.526692117164756</v>
      </c>
      <c r="CP119" s="98" t="n">
        <v>0.52586037422289</v>
      </c>
      <c r="CQ119" s="98" t="n">
        <v>0.525029091680964</v>
      </c>
      <c r="CR119" s="98" t="n">
        <v>0.524198274789344</v>
      </c>
      <c r="CS119" s="98" t="n">
        <v>0.523367928660124</v>
      </c>
      <c r="CT119" s="98" t="n">
        <v>0.522538058274399</v>
      </c>
      <c r="CU119" s="98" t="n">
        <v>0.52170866848912</v>
      </c>
      <c r="CV119" s="98" t="n">
        <v>0.520879764043543</v>
      </c>
      <c r="CW119" s="98" t="n">
        <v>0.520051349565309</v>
      </c>
      <c r="CX119" s="98" t="n">
        <v>0.519223429576157</v>
      </c>
      <c r="CY119" s="98" t="n">
        <v>0.518396008497317</v>
      </c>
      <c r="CZ119" s="98" t="n">
        <v>0.517569090654575</v>
      </c>
      <c r="DA119" s="98" t="n">
        <v>0.516742680283056</v>
      </c>
      <c r="DB119" s="98" t="n">
        <v>0.515916781531714</v>
      </c>
      <c r="DC119" s="98" t="n">
        <v>0.515091398467574</v>
      </c>
      <c r="DD119" s="98" t="n">
        <v>0.514266535079709</v>
      </c>
      <c r="DE119" s="98" t="n">
        <v>0.513442195283006</v>
      </c>
      <c r="DF119" s="98" t="n">
        <v>0.512618382921691</v>
      </c>
      <c r="DG119" s="98" t="n">
        <v>0.511795101772668</v>
      </c>
      <c r="DH119" s="98" t="n">
        <v>0.510972355548645</v>
      </c>
      <c r="DI119" s="98" t="n">
        <v>0.510150147901096</v>
      </c>
      <c r="DJ119" s="98" t="n">
        <v>0.509328482423031</v>
      </c>
      <c r="DK119" s="98" t="n">
        <v>0.508507362651623</v>
      </c>
      <c r="DL119" s="98" t="n">
        <v>0.507686792070668</v>
      </c>
      <c r="DM119" s="98" t="n">
        <v>0.506866774112911</v>
      </c>
      <c r="DN119" s="98" t="n">
        <v>0.506047312162232</v>
      </c>
      <c r="DO119" s="98" t="n">
        <v>0.505228409555702</v>
      </c>
      <c r="DP119" s="98" t="n">
        <v>0.504410069585528</v>
      </c>
      <c r="DQ119" s="98" t="n">
        <v>0.503592295500879</v>
      </c>
      <c r="DR119" s="98" t="n">
        <v>0.502775090509605</v>
      </c>
      <c r="DS119" s="98" t="n">
        <v>0.50195845777986</v>
      </c>
      <c r="DT119" s="98" t="n">
        <v>0.501142400441626</v>
      </c>
      <c r="DU119" s="98" t="n">
        <v>0.500326921588157</v>
      </c>
      <c r="DV119" s="98" t="n">
        <v>0.499512024277327</v>
      </c>
      <c r="DW119" s="98" t="n">
        <v>0.498697711532914</v>
      </c>
      <c r="DX119" s="98" t="n">
        <v>0.497883986345796</v>
      </c>
      <c r="DY119" s="98" t="n">
        <v>0.497070851675088</v>
      </c>
      <c r="DZ119" s="98" t="n">
        <v>0.49625831044921</v>
      </c>
      <c r="EA119" s="98" t="n">
        <v>0.49544636556689</v>
      </c>
      <c r="EB119" s="98" t="n">
        <v>0.494635019898115</v>
      </c>
      <c r="EC119" s="98" t="n">
        <v>0.493824276285026</v>
      </c>
      <c r="ED119" s="98" t="n">
        <v>0.493014137542753</v>
      </c>
      <c r="EE119" s="98" t="n">
        <v>0.49220460646022</v>
      </c>
      <c r="EF119" s="98" t="n">
        <v>0.491395685800882</v>
      </c>
      <c r="EG119" s="98" t="n">
        <v>0.490587378303438</v>
      </c>
      <c r="EH119" s="98" t="n">
        <v>0.489779686682496</v>
      </c>
      <c r="EI119" s="98" t="n">
        <v>0.488972613629195</v>
      </c>
      <c r="EJ119" s="98" t="n">
        <v>0.488166161811802</v>
      </c>
      <c r="EK119" s="98" t="n">
        <v>0.487360333876269</v>
      </c>
      <c r="EL119" s="98" t="n">
        <v>0.486555132446756</v>
      </c>
      <c r="EM119" s="98" t="n">
        <v>0.485750560126133</v>
      </c>
      <c r="EN119" s="98" t="n">
        <v>0.484946619496444</v>
      </c>
      <c r="EO119" s="98" t="n">
        <v>0.484143313119352</v>
      </c>
      <c r="EP119" s="98" t="n">
        <v>0.483340643536558</v>
      </c>
      <c r="EQ119" s="98" t="n">
        <v>0.482538613270189</v>
      </c>
      <c r="ER119" s="98" t="n">
        <v>0.481737224823178</v>
      </c>
      <c r="ES119" s="98" t="n">
        <v>0.480936480679611</v>
      </c>
      <c r="ET119" s="98" t="n">
        <v>0.480136383305061</v>
      </c>
      <c r="EU119" s="98" t="n">
        <v>0.479336935146901</v>
      </c>
      <c r="EV119" s="98" t="n">
        <v>0.4785381386346</v>
      </c>
      <c r="EW119" s="98" t="n">
        <v>0.477739996180008</v>
      </c>
      <c r="EX119" s="98" t="n">
        <v>0.476942510177616</v>
      </c>
      <c r="EY119" s="98" t="n">
        <v>0.476145683004809</v>
      </c>
      <c r="EZ119" s="98" t="n">
        <v>0.475349517022105</v>
      </c>
      <c r="FA119" s="98" t="n">
        <v>0.474554014573378</v>
      </c>
      <c r="FB119" s="98" t="n">
        <v>0.473759177986075</v>
      </c>
      <c r="FC119" s="98" t="n">
        <v>0.47296500957141</v>
      </c>
      <c r="FD119" s="98" t="n">
        <v>0.472171511624564</v>
      </c>
      <c r="FE119" s="98" t="n">
        <v>0.471378686424861</v>
      </c>
      <c r="FF119" s="98" t="n">
        <v>0.470586536235942</v>
      </c>
      <c r="FG119" s="98" t="n">
        <v>0.469795063305928</v>
      </c>
      <c r="FH119" s="98" t="n">
        <v>0.469004269867576</v>
      </c>
      <c r="FI119" s="98" t="n">
        <v>0.468214158138425</v>
      </c>
      <c r="FJ119" s="98" t="n">
        <v>0.467424730320937</v>
      </c>
      <c r="FK119" s="98" t="n">
        <v>0.466635988602627</v>
      </c>
      <c r="FL119" s="98" t="n">
        <v>0.465847935156199</v>
      </c>
      <c r="FM119" s="98" t="n">
        <v>0.465060572139654</v>
      </c>
      <c r="FN119" s="98" t="n">
        <v>0.464273901696416</v>
      </c>
      <c r="FO119" s="98" t="n">
        <v>0.463487925955435</v>
      </c>
      <c r="FP119" s="98" t="n">
        <v>0.462702647031296</v>
      </c>
      <c r="FQ119" s="98" t="n">
        <v>0.461918067024315</v>
      </c>
    </row>
    <row r="120" customFormat="false" ht="15" hidden="false" customHeight="true" outlineLevel="0" collapsed="false">
      <c r="A120" s="97" t="n">
        <v>118</v>
      </c>
      <c r="B120" s="98" t="n">
        <v>0.641160215308581</v>
      </c>
      <c r="C120" s="98" t="n">
        <v>0.642294919241088</v>
      </c>
      <c r="D120" s="98" t="n">
        <v>0.622967990994995</v>
      </c>
      <c r="E120" s="98" t="n">
        <v>0.612960871608573</v>
      </c>
      <c r="F120" s="98" t="n">
        <v>0.607609289461792</v>
      </c>
      <c r="G120" s="98" t="n">
        <v>0.604579590090209</v>
      </c>
      <c r="H120" s="98" t="n">
        <v>0.602706835538272</v>
      </c>
      <c r="I120" s="98" t="n">
        <v>0.601409457409892</v>
      </c>
      <c r="J120" s="98" t="n">
        <v>0.600397073313457</v>
      </c>
      <c r="K120" s="98" t="n">
        <v>0.599524722728033</v>
      </c>
      <c r="L120" s="98" t="n">
        <v>0.598720097457041</v>
      </c>
      <c r="M120" s="98" t="n">
        <v>0.597947191337201</v>
      </c>
      <c r="N120" s="98" t="n">
        <v>0.597188135869289</v>
      </c>
      <c r="O120" s="98" t="n">
        <v>0.596434121809976</v>
      </c>
      <c r="P120" s="98" t="n">
        <v>0.595680861586397</v>
      </c>
      <c r="Q120" s="98" t="n">
        <v>0.594926321387547</v>
      </c>
      <c r="R120" s="98" t="n">
        <v>0.594169587805984</v>
      </c>
      <c r="S120" s="98" t="n">
        <v>0.593410301622081</v>
      </c>
      <c r="T120" s="98" t="n">
        <v>0.592648375088311</v>
      </c>
      <c r="U120" s="98" t="n">
        <v>0.591883850919483</v>
      </c>
      <c r="V120" s="98" t="n">
        <v>0.591116832105194</v>
      </c>
      <c r="W120" s="98" t="n">
        <v>0.590347447109616</v>
      </c>
      <c r="X120" s="98" t="n">
        <v>0.589575832745177</v>
      </c>
      <c r="Y120" s="98" t="n">
        <v>0.5888021258659</v>
      </c>
      <c r="Z120" s="98" t="n">
        <v>0.58802645945494</v>
      </c>
      <c r="AA120" s="98" t="n">
        <v>0.587248960894869</v>
      </c>
      <c r="AB120" s="98" t="n">
        <v>0.586469751315977</v>
      </c>
      <c r="AC120" s="98" t="n">
        <v>0.585688945471092</v>
      </c>
      <c r="AD120" s="98" t="n">
        <v>0.584906651861957</v>
      </c>
      <c r="AE120" s="98" t="n">
        <v>0.584122972980366</v>
      </c>
      <c r="AF120" s="98" t="n">
        <v>0.583338005596318</v>
      </c>
      <c r="AG120" s="98" t="n">
        <v>0.58255184105995</v>
      </c>
      <c r="AH120" s="98" t="n">
        <v>0.581764565601155</v>
      </c>
      <c r="AI120" s="98" t="n">
        <v>0.580976260619411</v>
      </c>
      <c r="AJ120" s="98" t="n">
        <v>0.580187002960569</v>
      </c>
      <c r="AK120" s="98" t="n">
        <v>0.579396865179453</v>
      </c>
      <c r="AL120" s="98" t="n">
        <v>0.578605915788136</v>
      </c>
      <c r="AM120" s="98" t="n">
        <v>0.577814219490261</v>
      </c>
      <c r="AN120" s="98" t="n">
        <v>0.577021837401965</v>
      </c>
      <c r="AO120" s="98" t="n">
        <v>0.576228827260074</v>
      </c>
      <c r="AP120" s="98" t="n">
        <v>0.575435243618249</v>
      </c>
      <c r="AQ120" s="98" t="n">
        <v>0.574641138031744</v>
      </c>
      <c r="AR120" s="98" t="n">
        <v>0.573846559231441</v>
      </c>
      <c r="AS120" s="98" t="n">
        <v>0.573051553287753</v>
      </c>
      <c r="AT120" s="98" t="n">
        <v>0.572256163765005</v>
      </c>
      <c r="AU120" s="98" t="n">
        <v>0.571460431866827</v>
      </c>
      <c r="AV120" s="98" t="n">
        <v>0.570664396573085</v>
      </c>
      <c r="AW120" s="98" t="n">
        <v>0.569868094768848</v>
      </c>
      <c r="AX120" s="98" t="n">
        <v>0.56907156136584</v>
      </c>
      <c r="AY120" s="98" t="n">
        <v>0.568274829416835</v>
      </c>
      <c r="AZ120" s="98" t="n">
        <v>0.567477930223375</v>
      </c>
      <c r="BA120" s="98" t="n">
        <v>0.566680893437233</v>
      </c>
      <c r="BB120" s="98" t="n">
        <v>0.565883747155954</v>
      </c>
      <c r="BC120" s="98" t="n">
        <v>0.565086518012846</v>
      </c>
      <c r="BD120" s="98" t="n">
        <v>0.564289231261714</v>
      </c>
      <c r="BE120" s="98" t="n">
        <v>0.563491910856675</v>
      </c>
      <c r="BF120" s="98" t="n">
        <v>0.562694579527314</v>
      </c>
      <c r="BG120" s="98" t="n">
        <v>0.561897258849463</v>
      </c>
      <c r="BH120" s="98" t="n">
        <v>0.561099969311857</v>
      </c>
      <c r="BI120" s="98" t="n">
        <v>0.560302730378912</v>
      </c>
      <c r="BJ120" s="98" t="n">
        <v>0.559505560549835</v>
      </c>
      <c r="BK120" s="98" t="n">
        <v>0.558708477414297</v>
      </c>
      <c r="BL120" s="98" t="n">
        <v>0.55791149770486</v>
      </c>
      <c r="BM120" s="98" t="n">
        <v>0.557114637346345</v>
      </c>
      <c r="BN120" s="98" t="n">
        <v>0.556317911502327</v>
      </c>
      <c r="BO120" s="98" t="n">
        <v>0.555521334618916</v>
      </c>
      <c r="BP120" s="98" t="n">
        <v>0.554724920465989</v>
      </c>
      <c r="BQ120" s="98" t="n">
        <v>0.553928682176015</v>
      </c>
      <c r="BR120" s="98" t="n">
        <v>0.553132632280618</v>
      </c>
      <c r="BS120" s="98" t="n">
        <v>0.552336782745005</v>
      </c>
      <c r="BT120" s="98" t="n">
        <v>0.551541145000394</v>
      </c>
      <c r="BU120" s="98" t="n">
        <v>0.55074572997454</v>
      </c>
      <c r="BV120" s="98" t="n">
        <v>0.549950548120489</v>
      </c>
      <c r="BW120" s="98" t="n">
        <v>0.549155609443653</v>
      </c>
      <c r="BX120" s="98" t="n">
        <v>0.548360923527298</v>
      </c>
      <c r="BY120" s="98" t="n">
        <v>0.547566499556559</v>
      </c>
      <c r="BZ120" s="98" t="n">
        <v>0.546772346341043</v>
      </c>
      <c r="CA120" s="98" t="n">
        <v>0.545978472336115</v>
      </c>
      <c r="CB120" s="98" t="n">
        <v>0.545184885662946</v>
      </c>
      <c r="CC120" s="98" t="n">
        <v>0.544391594127387</v>
      </c>
      <c r="CD120" s="98" t="n">
        <v>0.543598605237742</v>
      </c>
      <c r="CE120" s="98" t="n">
        <v>0.542805926221508</v>
      </c>
      <c r="CF120" s="98" t="n">
        <v>0.542013564041131</v>
      </c>
      <c r="CG120" s="98" t="n">
        <v>0.541221525408848</v>
      </c>
      <c r="CH120" s="98" t="n">
        <v>0.54042981680066</v>
      </c>
      <c r="CI120" s="98" t="n">
        <v>0.53963844446949</v>
      </c>
      <c r="CJ120" s="98" t="n">
        <v>0.538847414457574</v>
      </c>
      <c r="CK120" s="98" t="n">
        <v>0.538056732608122</v>
      </c>
      <c r="CL120" s="98" t="n">
        <v>0.537266404576311</v>
      </c>
      <c r="CM120" s="98" t="n">
        <v>0.536476435839622</v>
      </c>
      <c r="CN120" s="98" t="n">
        <v>0.535686831707585</v>
      </c>
      <c r="CO120" s="98" t="n">
        <v>0.534897597330947</v>
      </c>
      <c r="CP120" s="98" t="n">
        <v>0.534108737710306</v>
      </c>
      <c r="CQ120" s="98" t="n">
        <v>0.533320257704247</v>
      </c>
      <c r="CR120" s="98" t="n">
        <v>0.532532162036994</v>
      </c>
      <c r="CS120" s="98" t="n">
        <v>0.531744455305623</v>
      </c>
      <c r="CT120" s="98" t="n">
        <v>0.530957141986846</v>
      </c>
      <c r="CU120" s="98" t="n">
        <v>0.530170226443405</v>
      </c>
      <c r="CV120" s="98" t="n">
        <v>0.529383712930092</v>
      </c>
      <c r="CW120" s="98" t="n">
        <v>0.528597605599413</v>
      </c>
      <c r="CX120" s="98" t="n">
        <v>0.527811908506925</v>
      </c>
      <c r="CY120" s="98" t="n">
        <v>0.527026625616264</v>
      </c>
      <c r="CZ120" s="98" t="n">
        <v>0.526241760803869</v>
      </c>
      <c r="DA120" s="98" t="n">
        <v>0.525457317863442</v>
      </c>
      <c r="DB120" s="98" t="n">
        <v>0.524673300510142</v>
      </c>
      <c r="DC120" s="98" t="n">
        <v>0.523889712384533</v>
      </c>
      <c r="DD120" s="98" t="n">
        <v>0.523106557056305</v>
      </c>
      <c r="DE120" s="98" t="n">
        <v>0.522323838027773</v>
      </c>
      <c r="DF120" s="98" t="n">
        <v>0.521541558737178</v>
      </c>
      <c r="DG120" s="98" t="n">
        <v>0.520759722561791</v>
      </c>
      <c r="DH120" s="98" t="n">
        <v>0.519978332820835</v>
      </c>
      <c r="DI120" s="98" t="n">
        <v>0.51919739277824</v>
      </c>
      <c r="DJ120" s="98" t="n">
        <v>0.518416905645236</v>
      </c>
      <c r="DK120" s="98" t="n">
        <v>0.517636874582793</v>
      </c>
      <c r="DL120" s="98" t="n">
        <v>0.516857302703919</v>
      </c>
      <c r="DM120" s="98" t="n">
        <v>0.516078193075828</v>
      </c>
      <c r="DN120" s="98" t="n">
        <v>0.515299548721977</v>
      </c>
      <c r="DO120" s="98" t="n">
        <v>0.514521372623986</v>
      </c>
      <c r="DP120" s="98" t="n">
        <v>0.513743667723443</v>
      </c>
      <c r="DQ120" s="98" t="n">
        <v>0.512966436923614</v>
      </c>
      <c r="DR120" s="98" t="n">
        <v>0.512189683091038</v>
      </c>
      <c r="DS120" s="98" t="n">
        <v>0.511413409057043</v>
      </c>
      <c r="DT120" s="98" t="n">
        <v>0.510637617619167</v>
      </c>
      <c r="DU120" s="98" t="n">
        <v>0.509862311542495</v>
      </c>
      <c r="DV120" s="98" t="n">
        <v>0.509087493560925</v>
      </c>
      <c r="DW120" s="98" t="n">
        <v>0.508313166378352</v>
      </c>
      <c r="DX120" s="98" t="n">
        <v>0.507539332669792</v>
      </c>
      <c r="DY120" s="98" t="n">
        <v>0.506765995082431</v>
      </c>
      <c r="DZ120" s="98" t="n">
        <v>0.505993156236623</v>
      </c>
      <c r="EA120" s="98" t="n">
        <v>0.505220818726824</v>
      </c>
      <c r="EB120" s="98" t="n">
        <v>0.504448985122472</v>
      </c>
      <c r="EC120" s="98" t="n">
        <v>0.503677657968821</v>
      </c>
      <c r="ED120" s="98" t="n">
        <v>0.502906839787718</v>
      </c>
      <c r="EE120" s="98" t="n">
        <v>0.502136533078348</v>
      </c>
      <c r="EF120" s="98" t="n">
        <v>0.501366740317922</v>
      </c>
      <c r="EG120" s="98" t="n">
        <v>0.500597463962333</v>
      </c>
      <c r="EH120" s="98" t="n">
        <v>0.499828706446776</v>
      </c>
      <c r="EI120" s="98" t="n">
        <v>0.499060470186328</v>
      </c>
      <c r="EJ120" s="98" t="n">
        <v>0.498292757576494</v>
      </c>
      <c r="EK120" s="98" t="n">
        <v>0.497525570993729</v>
      </c>
      <c r="EL120" s="98" t="n">
        <v>0.496758912795917</v>
      </c>
      <c r="EM120" s="98" t="n">
        <v>0.49599278532284</v>
      </c>
      <c r="EN120" s="98" t="n">
        <v>0.495227190896603</v>
      </c>
      <c r="EO120" s="98" t="n">
        <v>0.494462131822048</v>
      </c>
      <c r="EP120" s="98" t="n">
        <v>0.493697610387136</v>
      </c>
      <c r="EQ120" s="98" t="n">
        <v>0.492933628863311</v>
      </c>
      <c r="ER120" s="98" t="n">
        <v>0.492170189505847</v>
      </c>
      <c r="ES120" s="98" t="n">
        <v>0.491407294554164</v>
      </c>
      <c r="ET120" s="98" t="n">
        <v>0.490644946232139</v>
      </c>
      <c r="EU120" s="98" t="n">
        <v>0.489883146748396</v>
      </c>
      <c r="EV120" s="98" t="n">
        <v>0.48912189829657</v>
      </c>
      <c r="EW120" s="98" t="n">
        <v>0.488361203055573</v>
      </c>
      <c r="EX120" s="98" t="n">
        <v>0.487601063189831</v>
      </c>
      <c r="EY120" s="98" t="n">
        <v>0.486841480849517</v>
      </c>
      <c r="EZ120" s="98" t="n">
        <v>0.486082458170766</v>
      </c>
      <c r="FA120" s="98" t="n">
        <v>0.485323997275878</v>
      </c>
      <c r="FB120" s="98" t="n">
        <v>0.484566100273516</v>
      </c>
      <c r="FC120" s="98" t="n">
        <v>0.483808769258886</v>
      </c>
      <c r="FD120" s="98" t="n">
        <v>0.483052006313913</v>
      </c>
      <c r="FE120" s="98" t="n">
        <v>0.4822958135074</v>
      </c>
      <c r="FF120" s="98" t="n">
        <v>0.481540192895191</v>
      </c>
      <c r="FG120" s="98" t="n">
        <v>0.48078514652031</v>
      </c>
      <c r="FH120" s="98" t="n">
        <v>0.480030676413107</v>
      </c>
      <c r="FI120" s="98" t="n">
        <v>0.479276784591386</v>
      </c>
      <c r="FJ120" s="98" t="n">
        <v>0.478523473060532</v>
      </c>
      <c r="FK120" s="98" t="n">
        <v>0.47777074381363</v>
      </c>
      <c r="FL120" s="98" t="n">
        <v>0.477018598831577</v>
      </c>
      <c r="FM120" s="98" t="n">
        <v>0.476267040083187</v>
      </c>
      <c r="FN120" s="98" t="n">
        <v>0.4755160695253</v>
      </c>
      <c r="FO120" s="98" t="n">
        <v>0.474765689102869</v>
      </c>
      <c r="FP120" s="98" t="n">
        <v>0.47401590074906</v>
      </c>
      <c r="FQ120" s="98" t="n">
        <v>0.473266706385335</v>
      </c>
    </row>
    <row r="121" customFormat="false" ht="15" hidden="false" customHeight="true" outlineLevel="0" collapsed="false">
      <c r="A121" s="97" t="n">
        <v>119</v>
      </c>
      <c r="B121" s="98" t="n">
        <v>0.644791471843378</v>
      </c>
      <c r="C121" s="98" t="n">
        <v>0.645964405867671</v>
      </c>
      <c r="D121" s="98" t="n">
        <v>0.626677797735954</v>
      </c>
      <c r="E121" s="98" t="n">
        <v>0.616706823371159</v>
      </c>
      <c r="F121" s="98" t="n">
        <v>0.611392197105895</v>
      </c>
      <c r="G121" s="98" t="n">
        <v>0.608400713809384</v>
      </c>
      <c r="H121" s="98" t="n">
        <v>0.606567143982975</v>
      </c>
      <c r="I121" s="98" t="n">
        <v>0.605309631681026</v>
      </c>
      <c r="J121" s="98" t="n">
        <v>0.604337604800214</v>
      </c>
      <c r="K121" s="98" t="n">
        <v>0.603505988012107</v>
      </c>
      <c r="L121" s="98" t="n">
        <v>0.60274240353696</v>
      </c>
      <c r="M121" s="98" t="n">
        <v>0.602010801000534</v>
      </c>
      <c r="N121" s="98" t="n">
        <v>0.601293281637392</v>
      </c>
      <c r="O121" s="98" t="n">
        <v>0.600581013658374</v>
      </c>
      <c r="P121" s="98" t="n">
        <v>0.599869691348198</v>
      </c>
      <c r="Q121" s="98" t="n">
        <v>0.599157265400067</v>
      </c>
      <c r="R121" s="98" t="n">
        <v>0.598442808623001</v>
      </c>
      <c r="S121" s="98" t="n">
        <v>0.597725949221959</v>
      </c>
      <c r="T121" s="98" t="n">
        <v>0.597006587802548</v>
      </c>
      <c r="U121" s="98" t="n">
        <v>0.596284756199129</v>
      </c>
      <c r="V121" s="98" t="n">
        <v>0.595560547186903</v>
      </c>
      <c r="W121" s="98" t="n">
        <v>0.594834079614222</v>
      </c>
      <c r="X121" s="98" t="n">
        <v>0.5941054812267</v>
      </c>
      <c r="Y121" s="98" t="n">
        <v>0.593374880321066</v>
      </c>
      <c r="Z121" s="98" t="n">
        <v>0.592642401799236</v>
      </c>
      <c r="AA121" s="98" t="n">
        <v>0.591908165408993</v>
      </c>
      <c r="AB121" s="98" t="n">
        <v>0.591172285065386</v>
      </c>
      <c r="AC121" s="98" t="n">
        <v>0.590434868700727</v>
      </c>
      <c r="AD121" s="98" t="n">
        <v>0.589696018367838</v>
      </c>
      <c r="AE121" s="98" t="n">
        <v>0.588955830459534</v>
      </c>
      <c r="AF121" s="98" t="n">
        <v>0.588214395976466</v>
      </c>
      <c r="AG121" s="98" t="n">
        <v>0.587471800809928</v>
      </c>
      <c r="AH121" s="98" t="n">
        <v>0.586728126023506</v>
      </c>
      <c r="AI121" s="98" t="n">
        <v>0.585983448125974</v>
      </c>
      <c r="AJ121" s="98" t="n">
        <v>0.585237839332139</v>
      </c>
      <c r="AK121" s="98" t="n">
        <v>0.584491367810434</v>
      </c>
      <c r="AL121" s="98" t="n">
        <v>0.583744097917052</v>
      </c>
      <c r="AM121" s="98" t="n">
        <v>0.58299609041695</v>
      </c>
      <c r="AN121" s="98" t="n">
        <v>0.582247402692232</v>
      </c>
      <c r="AO121" s="98" t="n">
        <v>0.581498088938531</v>
      </c>
      <c r="AP121" s="98" t="n">
        <v>0.580748200350028</v>
      </c>
      <c r="AQ121" s="98" t="n">
        <v>0.579997785293734</v>
      </c>
      <c r="AR121" s="98" t="n">
        <v>0.579246889473655</v>
      </c>
      <c r="AS121" s="98" t="n">
        <v>0.5784955560854</v>
      </c>
      <c r="AT121" s="98" t="n">
        <v>0.57774382596181</v>
      </c>
      <c r="AU121" s="98" t="n">
        <v>0.576991737710106</v>
      </c>
      <c r="AV121" s="98" t="n">
        <v>0.57623932784106</v>
      </c>
      <c r="AW121" s="98" t="n">
        <v>0.575486630890645</v>
      </c>
      <c r="AX121" s="98" t="n">
        <v>0.574733679534613</v>
      </c>
      <c r="AY121" s="98" t="n">
        <v>0.573980504696393</v>
      </c>
      <c r="AZ121" s="98" t="n">
        <v>0.573227135648715</v>
      </c>
      <c r="BA121" s="98" t="n">
        <v>0.572473600109317</v>
      </c>
      <c r="BB121" s="98" t="n">
        <v>0.571719924331076</v>
      </c>
      <c r="BC121" s="98" t="n">
        <v>0.570966133186898</v>
      </c>
      <c r="BD121" s="98" t="n">
        <v>0.570212250249657</v>
      </c>
      <c r="BE121" s="98" t="n">
        <v>0.569458297867483</v>
      </c>
      <c r="BF121" s="98" t="n">
        <v>0.568704297234666</v>
      </c>
      <c r="BG121" s="98" t="n">
        <v>0.567950268458427</v>
      </c>
      <c r="BH121" s="98" t="n">
        <v>0.567196230621802</v>
      </c>
      <c r="BI121" s="98" t="n">
        <v>0.566442201842865</v>
      </c>
      <c r="BJ121" s="98" t="n">
        <v>0.565688199330493</v>
      </c>
      <c r="BK121" s="98" t="n">
        <v>0.564934239436891</v>
      </c>
      <c r="BL121" s="98" t="n">
        <v>0.564180337707053</v>
      </c>
      <c r="BM121" s="98" t="n">
        <v>0.563426508925338</v>
      </c>
      <c r="BN121" s="98" t="n">
        <v>0.562672767159337</v>
      </c>
      <c r="BO121" s="98" t="n">
        <v>0.561919125801177</v>
      </c>
      <c r="BP121" s="98" t="n">
        <v>0.561165597606427</v>
      </c>
      <c r="BQ121" s="98" t="n">
        <v>0.560412194730725</v>
      </c>
      <c r="BR121" s="98" t="n">
        <v>0.559658928764279</v>
      </c>
      <c r="BS121" s="98" t="n">
        <v>0.558905810764353</v>
      </c>
      <c r="BT121" s="98" t="n">
        <v>0.558152851285857</v>
      </c>
      <c r="BU121" s="98" t="n">
        <v>0.557400060410158</v>
      </c>
      <c r="BV121" s="98" t="n">
        <v>0.556647447772209</v>
      </c>
      <c r="BW121" s="98" t="n">
        <v>0.555895022586092</v>
      </c>
      <c r="BX121" s="98" t="n">
        <v>0.555142793669079</v>
      </c>
      <c r="BY121" s="98" t="n">
        <v>0.554390769464284</v>
      </c>
      <c r="BZ121" s="98" t="n">
        <v>0.553638958061996</v>
      </c>
      <c r="CA121" s="98" t="n">
        <v>0.552887367219766</v>
      </c>
      <c r="CB121" s="98" t="n">
        <v>0.552136004381325</v>
      </c>
      <c r="CC121" s="98" t="n">
        <v>0.551384876694394</v>
      </c>
      <c r="CD121" s="98" t="n">
        <v>0.550633991027463</v>
      </c>
      <c r="CE121" s="98" t="n">
        <v>0.549883353985579</v>
      </c>
      <c r="CF121" s="98" t="n">
        <v>0.549132971925223</v>
      </c>
      <c r="CG121" s="98" t="n">
        <v>0.548382850968314</v>
      </c>
      <c r="CH121" s="98" t="n">
        <v>0.547632997015401</v>
      </c>
      <c r="CI121" s="98" t="n">
        <v>0.546883415758072</v>
      </c>
      <c r="CJ121" s="98" t="n">
        <v>0.54613411269066</v>
      </c>
      <c r="CK121" s="98" t="n">
        <v>0.545385093121241</v>
      </c>
      <c r="CL121" s="98" t="n">
        <v>0.544636362182012</v>
      </c>
      <c r="CM121" s="98" t="n">
        <v>0.54388792483905</v>
      </c>
      <c r="CN121" s="98" t="n">
        <v>0.543139785901506</v>
      </c>
      <c r="CO121" s="98" t="n">
        <v>0.542391950030259</v>
      </c>
      <c r="CP121" s="98" t="n">
        <v>0.541644421746071</v>
      </c>
      <c r="CQ121" s="98" t="n">
        <v>0.540897205437258</v>
      </c>
      <c r="CR121" s="98" t="n">
        <v>0.540150305366921</v>
      </c>
      <c r="CS121" s="98" t="n">
        <v>0.539403725679747</v>
      </c>
      <c r="CT121" s="98" t="n">
        <v>0.53865747040842</v>
      </c>
      <c r="CU121" s="98" t="n">
        <v>0.537911543479651</v>
      </c>
      <c r="CV121" s="98" t="n">
        <v>0.537165948719864</v>
      </c>
      <c r="CW121" s="98" t="n">
        <v>0.536420689860539</v>
      </c>
      <c r="CX121" s="98" t="n">
        <v>0.535675770543255</v>
      </c>
      <c r="CY121" s="98" t="n">
        <v>0.534931194324428</v>
      </c>
      <c r="CZ121" s="98" t="n">
        <v>0.53418696467978</v>
      </c>
      <c r="DA121" s="98" t="n">
        <v>0.533443085008544</v>
      </c>
      <c r="DB121" s="98" t="n">
        <v>0.53269955863742</v>
      </c>
      <c r="DC121" s="98" t="n">
        <v>0.531956388824308</v>
      </c>
      <c r="DD121" s="98" t="n">
        <v>0.531213578761815</v>
      </c>
      <c r="DE121" s="98" t="n">
        <v>0.530471131580562</v>
      </c>
      <c r="DF121" s="98" t="n">
        <v>0.529729050352295</v>
      </c>
      <c r="DG121" s="98" t="n">
        <v>0.528987338092819</v>
      </c>
      <c r="DH121" s="98" t="n">
        <v>0.528245997764755</v>
      </c>
      <c r="DI121" s="98" t="n">
        <v>0.527505032280137</v>
      </c>
      <c r="DJ121" s="98" t="n">
        <v>0.526764444502864</v>
      </c>
      <c r="DK121" s="98" t="n">
        <v>0.526024237250999</v>
      </c>
      <c r="DL121" s="98" t="n">
        <v>0.525284413298939</v>
      </c>
      <c r="DM121" s="98" t="n">
        <v>0.524544975379461</v>
      </c>
      <c r="DN121" s="98" t="n">
        <v>0.523805926185645</v>
      </c>
      <c r="DO121" s="98" t="n">
        <v>0.523067268372681</v>
      </c>
      <c r="DP121" s="98" t="n">
        <v>0.522329004559579</v>
      </c>
      <c r="DQ121" s="98" t="n">
        <v>0.521591137330776</v>
      </c>
      <c r="DR121" s="98" t="n">
        <v>0.520853669237644</v>
      </c>
      <c r="DS121" s="98" t="n">
        <v>0.520116602799919</v>
      </c>
      <c r="DT121" s="98" t="n">
        <v>0.51937994050704</v>
      </c>
      <c r="DU121" s="98" t="n">
        <v>0.518643684819412</v>
      </c>
      <c r="DV121" s="98" t="n">
        <v>0.517907838169596</v>
      </c>
      <c r="DW121" s="98" t="n">
        <v>0.517172402963431</v>
      </c>
      <c r="DX121" s="98" t="n">
        <v>0.516437381581086</v>
      </c>
      <c r="DY121" s="98" t="n">
        <v>0.515702776378056</v>
      </c>
      <c r="DZ121" s="98" t="n">
        <v>0.514968589686098</v>
      </c>
      <c r="EA121" s="98" t="n">
        <v>0.514234823814109</v>
      </c>
      <c r="EB121" s="98" t="n">
        <v>0.513501481048962</v>
      </c>
      <c r="EC121" s="98" t="n">
        <v>0.512768563656283</v>
      </c>
      <c r="ED121" s="98" t="n">
        <v>0.51203607388119</v>
      </c>
      <c r="EE121" s="98" t="n">
        <v>0.511304013948985</v>
      </c>
      <c r="EF121" s="98" t="n">
        <v>0.510572386065812</v>
      </c>
      <c r="EG121" s="98" t="n">
        <v>0.509841192419266</v>
      </c>
      <c r="EH121" s="98" t="n">
        <v>0.50911043517898</v>
      </c>
      <c r="EI121" s="98" t="n">
        <v>0.508380116497167</v>
      </c>
      <c r="EJ121" s="98" t="n">
        <v>0.507650238509137</v>
      </c>
      <c r="EK121" s="98" t="n">
        <v>0.506920803333782</v>
      </c>
      <c r="EL121" s="98" t="n">
        <v>0.506191813074031</v>
      </c>
      <c r="EM121" s="98" t="n">
        <v>0.505463269817285</v>
      </c>
      <c r="EN121" s="98" t="n">
        <v>0.504735175635822</v>
      </c>
      <c r="EO121" s="98" t="n">
        <v>0.504007532587176</v>
      </c>
      <c r="EP121" s="98" t="n">
        <v>0.503280342714503</v>
      </c>
      <c r="EQ121" s="98" t="n">
        <v>0.502553608046919</v>
      </c>
      <c r="ER121" s="98" t="n">
        <v>0.50182733059982</v>
      </c>
      <c r="ES121" s="98" t="n">
        <v>0.501101512375186</v>
      </c>
      <c r="ET121" s="98" t="n">
        <v>0.500376155361864</v>
      </c>
      <c r="EU121" s="98" t="n">
        <v>0.499651261535841</v>
      </c>
      <c r="EV121" s="98" t="n">
        <v>0.498926832860493</v>
      </c>
      <c r="EW121" s="98" t="n">
        <v>0.498202871286827</v>
      </c>
      <c r="EX121" s="98" t="n">
        <v>0.497479378753708</v>
      </c>
      <c r="EY121" s="98" t="n">
        <v>0.49675635718807</v>
      </c>
      <c r="EZ121" s="98" t="n">
        <v>0.496033808505117</v>
      </c>
      <c r="FA121" s="98" t="n">
        <v>0.495311734608514</v>
      </c>
      <c r="FB121" s="98" t="n">
        <v>0.494590137390569</v>
      </c>
      <c r="FC121" s="98" t="n">
        <v>0.493869018732396</v>
      </c>
      <c r="FD121" s="98" t="n">
        <v>0.493148380504081</v>
      </c>
      <c r="FE121" s="98" t="n">
        <v>0.49242822456483</v>
      </c>
      <c r="FF121" s="98" t="n">
        <v>0.491708552763114</v>
      </c>
      <c r="FG121" s="98" t="n">
        <v>0.490989366936802</v>
      </c>
      <c r="FH121" s="98" t="n">
        <v>0.49027066891329</v>
      </c>
      <c r="FI121" s="98" t="n">
        <v>0.489552460509624</v>
      </c>
      <c r="FJ121" s="98" t="n">
        <v>0.488834743532608</v>
      </c>
      <c r="FK121" s="98" t="n">
        <v>0.488117519778919</v>
      </c>
      <c r="FL121" s="98" t="n">
        <v>0.487400791035208</v>
      </c>
      <c r="FM121" s="98" t="n">
        <v>0.486684559078194</v>
      </c>
      <c r="FN121" s="98" t="n">
        <v>0.48596882567476</v>
      </c>
      <c r="FO121" s="98" t="n">
        <v>0.485253592582037</v>
      </c>
      <c r="FP121" s="98" t="n">
        <v>0.484538861547489</v>
      </c>
      <c r="FQ121" s="98" t="n">
        <v>0.483824634308992</v>
      </c>
    </row>
    <row r="122" customFormat="false" ht="15" hidden="false" customHeight="true" outlineLevel="0" collapsed="false">
      <c r="A122" s="97" t="n">
        <v>120</v>
      </c>
      <c r="B122" s="98" t="n">
        <v>0.647932911976078</v>
      </c>
      <c r="C122" s="98" t="n">
        <v>0.649143415879125</v>
      </c>
      <c r="D122" s="98" t="n">
        <v>0.629897833582367</v>
      </c>
      <c r="E122" s="98" t="n">
        <v>0.61996344975448</v>
      </c>
      <c r="F122" s="98" t="n">
        <v>0.614685696471449</v>
      </c>
      <c r="G122" s="98" t="n">
        <v>0.611731949673537</v>
      </c>
      <c r="H122" s="98" t="n">
        <v>0.60993682175596</v>
      </c>
      <c r="I122" s="98" t="n">
        <v>0.608718255482082</v>
      </c>
      <c r="J122" s="98" t="n">
        <v>0.607785539394688</v>
      </c>
      <c r="K122" s="98" t="n">
        <v>0.606993512344901</v>
      </c>
      <c r="L122" s="98" t="n">
        <v>0.606269744178127</v>
      </c>
      <c r="M122" s="98" t="n">
        <v>0.605578151188398</v>
      </c>
      <c r="N122" s="98" t="n">
        <v>0.604900811823753</v>
      </c>
      <c r="O122" s="98" t="n">
        <v>0.604228877368948</v>
      </c>
      <c r="P122" s="98" t="n">
        <v>0.603558028528871</v>
      </c>
      <c r="Q122" s="98" t="n">
        <v>0.602886204425313</v>
      </c>
      <c r="R122" s="98" t="n">
        <v>0.602212467590495</v>
      </c>
      <c r="S122" s="98" t="n">
        <v>0.601536436861325</v>
      </c>
      <c r="T122" s="98" t="n">
        <v>0.600858004170064</v>
      </c>
      <c r="U122" s="98" t="n">
        <v>0.600177193248506</v>
      </c>
      <c r="V122" s="98" t="n">
        <v>0.599494089263651</v>
      </c>
      <c r="W122" s="98" t="n">
        <v>0.598808803898958</v>
      </c>
      <c r="X122" s="98" t="n">
        <v>0.598121458141183</v>
      </c>
      <c r="Y122" s="98" t="n">
        <v>0.597432173904725</v>
      </c>
      <c r="Z122" s="98" t="n">
        <v>0.59674107006082</v>
      </c>
      <c r="AA122" s="98" t="n">
        <v>0.596048260656265</v>
      </c>
      <c r="AB122" s="98" t="n">
        <v>0.595353854214921</v>
      </c>
      <c r="AC122" s="98" t="n">
        <v>0.594657953569367</v>
      </c>
      <c r="AD122" s="98" t="n">
        <v>0.593960655947063</v>
      </c>
      <c r="AE122" s="98" t="n">
        <v>0.593262053173862</v>
      </c>
      <c r="AF122" s="98" t="n">
        <v>0.592562231926847</v>
      </c>
      <c r="AG122" s="98" t="n">
        <v>0.591861274003049</v>
      </c>
      <c r="AH122" s="98" t="n">
        <v>0.591159256587815</v>
      </c>
      <c r="AI122" s="98" t="n">
        <v>0.59045625251522</v>
      </c>
      <c r="AJ122" s="98" t="n">
        <v>0.589752330517157</v>
      </c>
      <c r="AK122" s="98" t="n">
        <v>0.589047555459839</v>
      </c>
      <c r="AL122" s="98" t="n">
        <v>0.588341988567513</v>
      </c>
      <c r="AM122" s="98" t="n">
        <v>0.587635687633629</v>
      </c>
      <c r="AN122" s="98" t="n">
        <v>0.586928707219974</v>
      </c>
      <c r="AO122" s="98" t="n">
        <v>0.586221098844332</v>
      </c>
      <c r="AP122" s="98" t="n">
        <v>0.585512911157296</v>
      </c>
      <c r="AQ122" s="98" t="n">
        <v>0.584804190108817</v>
      </c>
      <c r="AR122" s="98" t="n">
        <v>0.584094979105081</v>
      </c>
      <c r="AS122" s="98" t="n">
        <v>0.583385319156266</v>
      </c>
      <c r="AT122" s="98" t="n">
        <v>0.582675249015703</v>
      </c>
      <c r="AU122" s="98" t="n">
        <v>0.581964805310945</v>
      </c>
      <c r="AV122" s="98" t="n">
        <v>0.581254022667203</v>
      </c>
      <c r="AW122" s="98" t="n">
        <v>0.580542933823608</v>
      </c>
      <c r="AX122" s="98" t="n">
        <v>0.579831569742698</v>
      </c>
      <c r="AY122" s="98" t="n">
        <v>0.579119959713535</v>
      </c>
      <c r="AZ122" s="98" t="n">
        <v>0.578408131448825</v>
      </c>
      <c r="BA122" s="98" t="n">
        <v>0.577696111176375</v>
      </c>
      <c r="BB122" s="98" t="n">
        <v>0.576983923725233</v>
      </c>
      <c r="BC122" s="98" t="n">
        <v>0.576271592606813</v>
      </c>
      <c r="BD122" s="98" t="n">
        <v>0.575559140091287</v>
      </c>
      <c r="BE122" s="98" t="n">
        <v>0.574846587279544</v>
      </c>
      <c r="BF122" s="98" t="n">
        <v>0.574133954170943</v>
      </c>
      <c r="BG122" s="98" t="n">
        <v>0.573421259727132</v>
      </c>
      <c r="BH122" s="98" t="n">
        <v>0.572708521932148</v>
      </c>
      <c r="BI122" s="98" t="n">
        <v>0.571995757849008</v>
      </c>
      <c r="BJ122" s="98" t="n">
        <v>0.571282983673014</v>
      </c>
      <c r="BK122" s="98" t="n">
        <v>0.570570214781949</v>
      </c>
      <c r="BL122" s="98" t="n">
        <v>0.569857465783346</v>
      </c>
      <c r="BM122" s="98" t="n">
        <v>0.56914475055901</v>
      </c>
      <c r="BN122" s="98" t="n">
        <v>0.568432082306936</v>
      </c>
      <c r="BO122" s="98" t="n">
        <v>0.567719473580795</v>
      </c>
      <c r="BP122" s="98" t="n">
        <v>0.567006936327111</v>
      </c>
      <c r="BQ122" s="98" t="n">
        <v>0.566294481920276</v>
      </c>
      <c r="BR122" s="98" t="n">
        <v>0.565582121195521</v>
      </c>
      <c r="BS122" s="98" t="n">
        <v>0.56486986447997</v>
      </c>
      <c r="BT122" s="98" t="n">
        <v>0.564157721621879</v>
      </c>
      <c r="BU122" s="98" t="n">
        <v>0.563445702018172</v>
      </c>
      <c r="BV122" s="98" t="n">
        <v>0.562733814640375</v>
      </c>
      <c r="BW122" s="98" t="n">
        <v>0.562022068059032</v>
      </c>
      <c r="BX122" s="98" t="n">
        <v>0.561310470466703</v>
      </c>
      <c r="BY122" s="98" t="n">
        <v>0.56059902969962</v>
      </c>
      <c r="BZ122" s="98" t="n">
        <v>0.559887753258074</v>
      </c>
      <c r="CA122" s="98" t="n">
        <v>0.559176648325623</v>
      </c>
      <c r="CB122" s="98" t="n">
        <v>0.558465721787173</v>
      </c>
      <c r="CC122" s="98" t="n">
        <v>0.557754980246007</v>
      </c>
      <c r="CD122" s="98" t="n">
        <v>0.557044430039819</v>
      </c>
      <c r="CE122" s="98" t="n">
        <v>0.556334077255813</v>
      </c>
      <c r="CF122" s="98" t="n">
        <v>0.555623927744926</v>
      </c>
      <c r="CG122" s="98" t="n">
        <v>0.554913987135213</v>
      </c>
      <c r="CH122" s="98" t="n">
        <v>0.554204260844456</v>
      </c>
      <c r="CI122" s="98" t="n">
        <v>0.553494754092039</v>
      </c>
      <c r="CJ122" s="98" t="n">
        <v>0.552785471910124</v>
      </c>
      <c r="CK122" s="98" t="n">
        <v>0.552076419154184</v>
      </c>
      <c r="CL122" s="98" t="n">
        <v>0.551367600512909</v>
      </c>
      <c r="CM122" s="98" t="n">
        <v>0.550659020517546</v>
      </c>
      <c r="CN122" s="98" t="n">
        <v>0.549950683550688</v>
      </c>
      <c r="CO122" s="98" t="n">
        <v>0.549242593854549</v>
      </c>
      <c r="CP122" s="98" t="n">
        <v>0.548534755538757</v>
      </c>
      <c r="CQ122" s="98" t="n">
        <v>0.547827172587696</v>
      </c>
      <c r="CR122" s="98" t="n">
        <v>0.547119848867413</v>
      </c>
      <c r="CS122" s="98" t="n">
        <v>0.546412788132128</v>
      </c>
      <c r="CT122" s="98" t="n">
        <v>0.545705994030358</v>
      </c>
      <c r="CU122" s="98" t="n">
        <v>0.544999470110689</v>
      </c>
      <c r="CV122" s="98" t="n">
        <v>0.544293219827205</v>
      </c>
      <c r="CW122" s="98" t="n">
        <v>0.543587246544608</v>
      </c>
      <c r="CX122" s="98" t="n">
        <v>0.542881553543029</v>
      </c>
      <c r="CY122" s="98" t="n">
        <v>0.54217614402257</v>
      </c>
      <c r="CZ122" s="98" t="n">
        <v>0.541471021107568</v>
      </c>
      <c r="DA122" s="98" t="n">
        <v>0.540766187850619</v>
      </c>
      <c r="DB122" s="98" t="n">
        <v>0.540061647236365</v>
      </c>
      <c r="DC122" s="98" t="n">
        <v>0.53935740218506</v>
      </c>
      <c r="DD122" s="98" t="n">
        <v>0.538653455555922</v>
      </c>
      <c r="DE122" s="98" t="n">
        <v>0.537949810150299</v>
      </c>
      <c r="DF122" s="98" t="n">
        <v>0.537246468714645</v>
      </c>
      <c r="DG122" s="98" t="n">
        <v>0.536543433943319</v>
      </c>
      <c r="DH122" s="98" t="n">
        <v>0.535840708481227</v>
      </c>
      <c r="DI122" s="98" t="n">
        <v>0.535138294926306</v>
      </c>
      <c r="DJ122" s="98" t="n">
        <v>0.534436195831863</v>
      </c>
      <c r="DK122" s="98" t="n">
        <v>0.533734413708779</v>
      </c>
      <c r="DL122" s="98" t="n">
        <v>0.533032951027581</v>
      </c>
      <c r="DM122" s="98" t="n">
        <v>0.532331810220399</v>
      </c>
      <c r="DN122" s="98" t="n">
        <v>0.531630993682803</v>
      </c>
      <c r="DO122" s="98" t="n">
        <v>0.530930503775533</v>
      </c>
      <c r="DP122" s="98" t="n">
        <v>0.530230342826136</v>
      </c>
      <c r="DQ122" s="98" t="n">
        <v>0.529530513130492</v>
      </c>
      <c r="DR122" s="98" t="n">
        <v>0.52883101695427</v>
      </c>
      <c r="DS122" s="98" t="n">
        <v>0.528131856534281</v>
      </c>
      <c r="DT122" s="98" t="n">
        <v>0.527433034079766</v>
      </c>
      <c r="DU122" s="98" t="n">
        <v>0.5267345517736</v>
      </c>
      <c r="DV122" s="98" t="n">
        <v>0.52603641177343</v>
      </c>
      <c r="DW122" s="98" t="n">
        <v>0.525338616212745</v>
      </c>
      <c r="DX122" s="98" t="n">
        <v>0.524641167201884</v>
      </c>
      <c r="DY122" s="98" t="n">
        <v>0.523944066828987</v>
      </c>
      <c r="DZ122" s="98" t="n">
        <v>0.523247317160888</v>
      </c>
      <c r="EA122" s="98" t="n">
        <v>0.522550920243954</v>
      </c>
      <c r="EB122" s="98" t="n">
        <v>0.521854878104882</v>
      </c>
      <c r="EC122" s="98" t="n">
        <v>0.521159192751444</v>
      </c>
      <c r="ED122" s="98" t="n">
        <v>0.520463866173191</v>
      </c>
      <c r="EE122" s="98" t="n">
        <v>0.519768900342112</v>
      </c>
      <c r="EF122" s="98" t="n">
        <v>0.519074297213263</v>
      </c>
      <c r="EG122" s="98" t="n">
        <v>0.518380058725349</v>
      </c>
      <c r="EH122" s="98" t="n">
        <v>0.517686186801283</v>
      </c>
      <c r="EI122" s="98" t="n">
        <v>0.516992683348701</v>
      </c>
      <c r="EJ122" s="98" t="n">
        <v>0.51629955026046</v>
      </c>
      <c r="EK122" s="98" t="n">
        <v>0.515606789415092</v>
      </c>
      <c r="EL122" s="98" t="n">
        <v>0.514914402677249</v>
      </c>
      <c r="EM122" s="98" t="n">
        <v>0.514222391898104</v>
      </c>
      <c r="EN122" s="98" t="n">
        <v>0.513530758915746</v>
      </c>
      <c r="EO122" s="98" t="n">
        <v>0.51283950555554</v>
      </c>
      <c r="EP122" s="98" t="n">
        <v>0.512148633630469</v>
      </c>
      <c r="EQ122" s="98" t="n">
        <v>0.511458144941461</v>
      </c>
      <c r="ER122" s="98" t="n">
        <v>0.510768041277691</v>
      </c>
      <c r="ES122" s="98" t="n">
        <v>0.510078324416871</v>
      </c>
      <c r="ET122" s="98" t="n">
        <v>0.509388996125516</v>
      </c>
      <c r="EU122" s="98" t="n">
        <v>0.508700058159207</v>
      </c>
      <c r="EV122" s="98" t="n">
        <v>0.508011512262822</v>
      </c>
      <c r="EW122" s="98" t="n">
        <v>0.50732336017077</v>
      </c>
      <c r="EX122" s="98" t="n">
        <v>0.506635603607201</v>
      </c>
      <c r="EY122" s="98" t="n">
        <v>0.505948244286212</v>
      </c>
      <c r="EZ122" s="98" t="n">
        <v>0.50526128391203</v>
      </c>
      <c r="FA122" s="98" t="n">
        <v>0.504574724179197</v>
      </c>
      <c r="FB122" s="98" t="n">
        <v>0.50388856677274</v>
      </c>
      <c r="FC122" s="98" t="n">
        <v>0.503202813368324</v>
      </c>
      <c r="FD122" s="98" t="n">
        <v>0.50251746563241</v>
      </c>
      <c r="FE122" s="98" t="n">
        <v>0.501832525222392</v>
      </c>
      <c r="FF122" s="98" t="n">
        <v>0.501147993786734</v>
      </c>
      <c r="FG122" s="98" t="n">
        <v>0.500463872965096</v>
      </c>
      <c r="FH122" s="98" t="n">
        <v>0.499780164388452</v>
      </c>
      <c r="FI122" s="98" t="n">
        <v>0.499096869679206</v>
      </c>
      <c r="FJ122" s="98" t="n">
        <v>0.498413990451297</v>
      </c>
      <c r="FK122" s="98" t="n">
        <v>0.497731528310298</v>
      </c>
      <c r="FL122" s="98" t="n">
        <v>0.497049484853514</v>
      </c>
      <c r="FM122" s="98" t="n">
        <v>0.496367861670074</v>
      </c>
      <c r="FN122" s="98" t="n">
        <v>0.495686660341011</v>
      </c>
      <c r="FO122" s="98" t="n">
        <v>0.495005882439345</v>
      </c>
      <c r="FP122" s="98" t="n">
        <v>0.494325529530162</v>
      </c>
      <c r="FQ122" s="98" t="n">
        <v>0.493645603170682</v>
      </c>
    </row>
    <row r="123" customFormat="false" ht="15" hidden="false" customHeight="true" outlineLevel="0" collapsed="false">
      <c r="A123" s="97" t="n">
        <v>121</v>
      </c>
      <c r="B123" s="99" t="n">
        <v>1</v>
      </c>
      <c r="C123" s="99" t="n">
        <v>1</v>
      </c>
      <c r="D123" s="99" t="n">
        <v>1</v>
      </c>
      <c r="E123" s="99" t="n">
        <v>1</v>
      </c>
      <c r="F123" s="99" t="n">
        <v>1</v>
      </c>
      <c r="G123" s="99" t="n">
        <v>1</v>
      </c>
      <c r="H123" s="99" t="n">
        <v>1</v>
      </c>
      <c r="I123" s="99" t="n">
        <v>1</v>
      </c>
      <c r="J123" s="99" t="n">
        <v>1</v>
      </c>
      <c r="K123" s="99" t="n">
        <v>1</v>
      </c>
      <c r="L123" s="99" t="n">
        <v>1</v>
      </c>
      <c r="M123" s="99" t="n">
        <v>1</v>
      </c>
      <c r="N123" s="99" t="n">
        <v>1</v>
      </c>
      <c r="O123" s="99" t="n">
        <v>1</v>
      </c>
      <c r="P123" s="99" t="n">
        <v>1</v>
      </c>
      <c r="Q123" s="99" t="n">
        <v>1</v>
      </c>
      <c r="R123" s="99" t="n">
        <v>1</v>
      </c>
      <c r="S123" s="99" t="n">
        <v>1</v>
      </c>
      <c r="T123" s="99" t="n">
        <v>1</v>
      </c>
      <c r="U123" s="99" t="n">
        <v>1</v>
      </c>
      <c r="V123" s="99" t="n">
        <v>1</v>
      </c>
      <c r="W123" s="99" t="n">
        <v>1</v>
      </c>
      <c r="X123" s="99" t="n">
        <v>1</v>
      </c>
      <c r="Y123" s="99" t="n">
        <v>1</v>
      </c>
      <c r="Z123" s="99" t="n">
        <v>1</v>
      </c>
      <c r="AA123" s="99" t="n">
        <v>1</v>
      </c>
      <c r="AB123" s="99" t="n">
        <v>1</v>
      </c>
      <c r="AC123" s="99" t="n">
        <v>1</v>
      </c>
      <c r="AD123" s="99" t="n">
        <v>1</v>
      </c>
      <c r="AE123" s="99" t="n">
        <v>1</v>
      </c>
      <c r="AF123" s="99" t="n">
        <v>1</v>
      </c>
      <c r="AG123" s="99" t="n">
        <v>1</v>
      </c>
      <c r="AH123" s="99" t="n">
        <v>1</v>
      </c>
      <c r="AI123" s="99" t="n">
        <v>1</v>
      </c>
      <c r="AJ123" s="99" t="n">
        <v>1</v>
      </c>
      <c r="AK123" s="99" t="n">
        <v>1</v>
      </c>
      <c r="AL123" s="99" t="n">
        <v>1</v>
      </c>
      <c r="AM123" s="99" t="n">
        <v>1</v>
      </c>
      <c r="AN123" s="99" t="n">
        <v>1</v>
      </c>
      <c r="AO123" s="99" t="n">
        <v>1</v>
      </c>
      <c r="AP123" s="99" t="n">
        <v>1</v>
      </c>
      <c r="AQ123" s="99" t="n">
        <v>1</v>
      </c>
      <c r="AR123" s="99" t="n">
        <v>1</v>
      </c>
      <c r="AS123" s="99" t="n">
        <v>1</v>
      </c>
      <c r="AT123" s="99" t="n">
        <v>1</v>
      </c>
      <c r="AU123" s="99" t="n">
        <v>1</v>
      </c>
      <c r="AV123" s="99" t="n">
        <v>1</v>
      </c>
      <c r="AW123" s="99" t="n">
        <v>1</v>
      </c>
      <c r="AX123" s="99" t="n">
        <v>1</v>
      </c>
      <c r="AY123" s="99" t="n">
        <v>1</v>
      </c>
      <c r="AZ123" s="99" t="n">
        <v>1</v>
      </c>
      <c r="BA123" s="99" t="n">
        <v>1</v>
      </c>
      <c r="BB123" s="99" t="n">
        <v>1</v>
      </c>
      <c r="BC123" s="99" t="n">
        <v>1</v>
      </c>
      <c r="BD123" s="99" t="n">
        <v>1</v>
      </c>
      <c r="BE123" s="99" t="n">
        <v>1</v>
      </c>
      <c r="BF123" s="99" t="n">
        <v>1</v>
      </c>
      <c r="BG123" s="99" t="n">
        <v>1</v>
      </c>
      <c r="BH123" s="99" t="n">
        <v>1</v>
      </c>
      <c r="BI123" s="99" t="n">
        <v>1</v>
      </c>
      <c r="BJ123" s="99" t="n">
        <v>1</v>
      </c>
      <c r="BK123" s="99" t="n">
        <v>1</v>
      </c>
      <c r="BL123" s="99" t="n">
        <v>1</v>
      </c>
      <c r="BM123" s="99" t="n">
        <v>1</v>
      </c>
      <c r="BN123" s="99" t="n">
        <v>1</v>
      </c>
      <c r="BO123" s="99" t="n">
        <v>1</v>
      </c>
      <c r="BP123" s="99" t="n">
        <v>1</v>
      </c>
      <c r="BQ123" s="99" t="n">
        <v>1</v>
      </c>
      <c r="BR123" s="99" t="n">
        <v>1</v>
      </c>
      <c r="BS123" s="99" t="n">
        <v>1</v>
      </c>
      <c r="BT123" s="99" t="n">
        <v>1</v>
      </c>
      <c r="BU123" s="99" t="n">
        <v>1</v>
      </c>
      <c r="BV123" s="99" t="n">
        <v>1</v>
      </c>
      <c r="BW123" s="99" t="n">
        <v>1</v>
      </c>
      <c r="BX123" s="99" t="n">
        <v>1</v>
      </c>
      <c r="BY123" s="99" t="n">
        <v>1</v>
      </c>
      <c r="BZ123" s="99" t="n">
        <v>1</v>
      </c>
      <c r="CA123" s="99" t="n">
        <v>1</v>
      </c>
      <c r="CB123" s="99" t="n">
        <v>1</v>
      </c>
      <c r="CC123" s="99" t="n">
        <v>1</v>
      </c>
      <c r="CD123" s="99" t="n">
        <v>1</v>
      </c>
      <c r="CE123" s="99" t="n">
        <v>1</v>
      </c>
      <c r="CF123" s="99" t="n">
        <v>1</v>
      </c>
      <c r="CG123" s="99" t="n">
        <v>1</v>
      </c>
      <c r="CH123" s="99" t="n">
        <v>1</v>
      </c>
      <c r="CI123" s="99" t="n">
        <v>1</v>
      </c>
      <c r="CJ123" s="99" t="n">
        <v>1</v>
      </c>
      <c r="CK123" s="99" t="n">
        <v>1</v>
      </c>
      <c r="CL123" s="99" t="n">
        <v>1</v>
      </c>
      <c r="CM123" s="99" t="n">
        <v>1</v>
      </c>
      <c r="CN123" s="99" t="n">
        <v>1</v>
      </c>
      <c r="CO123" s="99" t="n">
        <v>1</v>
      </c>
      <c r="CP123" s="99" t="n">
        <v>1</v>
      </c>
      <c r="CQ123" s="99" t="n">
        <v>1</v>
      </c>
      <c r="CR123" s="99" t="n">
        <v>1</v>
      </c>
      <c r="CS123" s="99" t="n">
        <v>1</v>
      </c>
      <c r="CT123" s="99" t="n">
        <v>1</v>
      </c>
      <c r="CU123" s="99" t="n">
        <v>1</v>
      </c>
      <c r="CV123" s="99" t="n">
        <v>1</v>
      </c>
      <c r="CW123" s="99" t="n">
        <v>1</v>
      </c>
      <c r="CX123" s="99" t="n">
        <v>1</v>
      </c>
      <c r="CY123" s="99" t="n">
        <v>1</v>
      </c>
      <c r="CZ123" s="99" t="n">
        <v>1</v>
      </c>
      <c r="DA123" s="99" t="n">
        <v>1</v>
      </c>
      <c r="DB123" s="99" t="n">
        <v>1</v>
      </c>
      <c r="DC123" s="99" t="n">
        <v>1</v>
      </c>
      <c r="DD123" s="99" t="n">
        <v>1</v>
      </c>
      <c r="DE123" s="99" t="n">
        <v>1</v>
      </c>
      <c r="DF123" s="99" t="n">
        <v>1</v>
      </c>
      <c r="DG123" s="99" t="n">
        <v>1</v>
      </c>
      <c r="DH123" s="99" t="n">
        <v>1</v>
      </c>
      <c r="DI123" s="99" t="n">
        <v>1</v>
      </c>
      <c r="DJ123" s="99" t="n">
        <v>1</v>
      </c>
      <c r="DK123" s="99" t="n">
        <v>1</v>
      </c>
      <c r="DL123" s="99" t="n">
        <v>1</v>
      </c>
      <c r="DM123" s="99" t="n">
        <v>1</v>
      </c>
      <c r="DN123" s="99" t="n">
        <v>1</v>
      </c>
      <c r="DO123" s="99" t="n">
        <v>1</v>
      </c>
      <c r="DP123" s="99" t="n">
        <v>1</v>
      </c>
      <c r="DQ123" s="99" t="n">
        <v>1</v>
      </c>
      <c r="DR123" s="99" t="n">
        <v>1</v>
      </c>
      <c r="DS123" s="99" t="n">
        <v>1</v>
      </c>
      <c r="DT123" s="99" t="n">
        <v>1</v>
      </c>
      <c r="DU123" s="99" t="n">
        <v>1</v>
      </c>
      <c r="DV123" s="99" t="n">
        <v>1</v>
      </c>
      <c r="DW123" s="99" t="n">
        <v>1</v>
      </c>
      <c r="DX123" s="99" t="n">
        <v>1</v>
      </c>
      <c r="DY123" s="99" t="n">
        <v>1</v>
      </c>
      <c r="DZ123" s="99" t="n">
        <v>1</v>
      </c>
      <c r="EA123" s="99" t="n">
        <v>1</v>
      </c>
      <c r="EB123" s="99" t="n">
        <v>1</v>
      </c>
      <c r="EC123" s="99" t="n">
        <v>1</v>
      </c>
      <c r="ED123" s="99" t="n">
        <v>1</v>
      </c>
      <c r="EE123" s="99" t="n">
        <v>1</v>
      </c>
      <c r="EF123" s="99" t="n">
        <v>1</v>
      </c>
      <c r="EG123" s="99" t="n">
        <v>1</v>
      </c>
      <c r="EH123" s="99" t="n">
        <v>1</v>
      </c>
      <c r="EI123" s="99" t="n">
        <v>1</v>
      </c>
      <c r="EJ123" s="99" t="n">
        <v>1</v>
      </c>
      <c r="EK123" s="99" t="n">
        <v>1</v>
      </c>
      <c r="EL123" s="99" t="n">
        <v>1</v>
      </c>
      <c r="EM123" s="99" t="n">
        <v>1</v>
      </c>
      <c r="EN123" s="99" t="n">
        <v>1</v>
      </c>
      <c r="EO123" s="99" t="n">
        <v>1</v>
      </c>
      <c r="EP123" s="99" t="n">
        <v>1</v>
      </c>
      <c r="EQ123" s="99" t="n">
        <v>1</v>
      </c>
      <c r="ER123" s="99" t="n">
        <v>1</v>
      </c>
      <c r="ES123" s="99" t="n">
        <v>1</v>
      </c>
      <c r="ET123" s="99" t="n">
        <v>1</v>
      </c>
      <c r="EU123" s="99" t="n">
        <v>1</v>
      </c>
      <c r="EV123" s="99" t="n">
        <v>1</v>
      </c>
      <c r="EW123" s="99" t="n">
        <v>1</v>
      </c>
      <c r="EX123" s="99" t="n">
        <v>1</v>
      </c>
      <c r="EY123" s="99" t="n">
        <v>1</v>
      </c>
      <c r="EZ123" s="99" t="n">
        <v>1</v>
      </c>
      <c r="FA123" s="99" t="n">
        <v>1</v>
      </c>
      <c r="FB123" s="99" t="n">
        <v>1</v>
      </c>
      <c r="FC123" s="99" t="n">
        <v>1</v>
      </c>
      <c r="FD123" s="99" t="n">
        <v>1</v>
      </c>
      <c r="FE123" s="99" t="n">
        <v>1</v>
      </c>
      <c r="FF123" s="99" t="n">
        <v>1</v>
      </c>
      <c r="FG123" s="99" t="n">
        <v>1</v>
      </c>
      <c r="FH123" s="99" t="n">
        <v>1</v>
      </c>
      <c r="FI123" s="99" t="n">
        <v>1</v>
      </c>
      <c r="FJ123" s="99" t="n">
        <v>1</v>
      </c>
      <c r="FK123" s="99" t="n">
        <v>1</v>
      </c>
      <c r="FL123" s="99" t="n">
        <v>1</v>
      </c>
      <c r="FM123" s="99" t="n">
        <v>1</v>
      </c>
      <c r="FN123" s="99" t="n">
        <v>1</v>
      </c>
      <c r="FO123" s="99" t="n">
        <v>1</v>
      </c>
      <c r="FP123" s="99" t="n">
        <v>1</v>
      </c>
      <c r="FQ123" s="99" t="n"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FQ123"/>
  <sheetViews>
    <sheetView showFormulas="false" showGridLines="true" showRowColHeaders="true" showZeros="true" rightToLeft="false" tabSelected="false" showOutlineSymbols="true" defaultGridColor="true" view="normal" topLeftCell="EO87" colorId="64" zoomScale="100" zoomScaleNormal="100" zoomScalePageLayoutView="100" workbookViewId="0">
      <selection pane="topLeft" activeCell="B2" activeCellId="0" sqref="B2"/>
    </sheetView>
  </sheetViews>
  <sheetFormatPr defaultColWidth="8.83203125" defaultRowHeight="15" zeroHeight="false" outlineLevelRow="0" outlineLevelCol="0"/>
  <cols>
    <col collapsed="false" customWidth="true" hidden="false" outlineLevel="0" max="2" min="2" style="1" width="18.66"/>
    <col collapsed="false" customWidth="true" hidden="false" outlineLevel="0" max="7" min="7" style="1" width="25.5"/>
  </cols>
  <sheetData>
    <row r="2" customFormat="false" ht="15" hidden="false" customHeight="true" outlineLevel="0" collapsed="false">
      <c r="B2" s="1" t="n">
        <f aca="false">ROUND('qx mannen 2022'!B2,10)</f>
        <v>0.002220899</v>
      </c>
      <c r="C2" s="1" t="n">
        <f aca="false">ROUND('qx mannen 2022'!C2,10)</f>
        <v>0.0021471116</v>
      </c>
      <c r="D2" s="1" t="n">
        <f aca="false">ROUND('qx mannen 2022'!D2,10)</f>
        <v>0.0020748726</v>
      </c>
      <c r="E2" s="1" t="n">
        <f aca="false">ROUND('qx mannen 2022'!E2,10)</f>
        <v>0.0020042584</v>
      </c>
      <c r="F2" s="1" t="n">
        <f aca="false">ROUND('qx mannen 2022'!F2,10)</f>
        <v>0.0019353287</v>
      </c>
      <c r="G2" s="1" t="n">
        <f aca="false">ROUND('qx mannen 2022'!G2,10)</f>
        <v>0.0018681289</v>
      </c>
      <c r="H2" s="1" t="n">
        <f aca="false">ROUND('qx mannen 2022'!H2,10)</f>
        <v>0.0018026913</v>
      </c>
      <c r="I2" s="1" t="n">
        <f aca="false">ROUND('qx mannen 2022'!I2,10)</f>
        <v>0.001739037</v>
      </c>
      <c r="J2" s="1" t="n">
        <f aca="false">ROUND('qx mannen 2022'!J2,10)</f>
        <v>0.001677177</v>
      </c>
      <c r="K2" s="1" t="n">
        <f aca="false">ROUND('qx mannen 2022'!K2,10)</f>
        <v>0.0016171136</v>
      </c>
      <c r="L2" s="1" t="n">
        <f aca="false">ROUND('qx mannen 2022'!L2,10)</f>
        <v>0.0015588417</v>
      </c>
      <c r="M2" s="1" t="n">
        <f aca="false">ROUND('qx mannen 2022'!M2,10)</f>
        <v>0.0015023496</v>
      </c>
      <c r="N2" s="1" t="n">
        <f aca="false">ROUND('qx mannen 2022'!N2,10)</f>
        <v>0.0014476197</v>
      </c>
      <c r="O2" s="1" t="n">
        <f aca="false">ROUND('qx mannen 2022'!O2,10)</f>
        <v>0.0013946301</v>
      </c>
      <c r="P2" s="1" t="n">
        <f aca="false">ROUND('qx mannen 2022'!P2,10)</f>
        <v>0.0013433546</v>
      </c>
      <c r="Q2" s="1" t="n">
        <f aca="false">ROUND('qx mannen 2022'!Q2,10)</f>
        <v>0.0012937636</v>
      </c>
      <c r="R2" s="1" t="n">
        <f aca="false">ROUND('qx mannen 2022'!R2,10)</f>
        <v>0.0012458247</v>
      </c>
      <c r="S2" s="1" t="n">
        <f aca="false">ROUND('qx mannen 2022'!S2,10)</f>
        <v>0.0011995034</v>
      </c>
      <c r="T2" s="1" t="n">
        <f aca="false">ROUND('qx mannen 2022'!T2,10)</f>
        <v>0.0011547631</v>
      </c>
      <c r="U2" s="1" t="n">
        <f aca="false">ROUND('qx mannen 2022'!U2,10)</f>
        <v>0.001111566</v>
      </c>
      <c r="V2" s="1" t="n">
        <f aca="false">ROUND('qx mannen 2022'!V2,10)</f>
        <v>0.0010698731</v>
      </c>
      <c r="W2" s="1" t="n">
        <f aca="false">ROUND('qx mannen 2022'!W2,10)</f>
        <v>0.0010296448</v>
      </c>
      <c r="X2" s="1" t="n">
        <f aca="false">ROUND('qx mannen 2022'!X2,10)</f>
        <v>0.0009908409</v>
      </c>
      <c r="Y2" s="1" t="n">
        <f aca="false">ROUND('qx mannen 2022'!Y2,10)</f>
        <v>0.0009534208</v>
      </c>
      <c r="Z2" s="1" t="n">
        <f aca="false">ROUND('qx mannen 2022'!Z2,10)</f>
        <v>0.0009173443</v>
      </c>
      <c r="AA2" s="1" t="n">
        <f aca="false">ROUND('qx mannen 2022'!AA2,10)</f>
        <v>0.0008825708</v>
      </c>
      <c r="AB2" s="1" t="n">
        <f aca="false">ROUND('qx mannen 2022'!AB2,10)</f>
        <v>0.0008490605</v>
      </c>
      <c r="AC2" s="1" t="n">
        <f aca="false">ROUND('qx mannen 2022'!AC2,10)</f>
        <v>0.0008167734</v>
      </c>
      <c r="AD2" s="1" t="n">
        <f aca="false">ROUND('qx mannen 2022'!AD2,10)</f>
        <v>0.0007856707</v>
      </c>
      <c r="AE2" s="1" t="n">
        <f aca="false">ROUND('qx mannen 2022'!AE2,10)</f>
        <v>0.0007557137</v>
      </c>
      <c r="AF2" s="1" t="n">
        <f aca="false">ROUND('qx mannen 2022'!AF2,10)</f>
        <v>0.0007268645</v>
      </c>
      <c r="AG2" s="1" t="n">
        <f aca="false">ROUND('qx mannen 2022'!AG2,10)</f>
        <v>0.0006990861</v>
      </c>
      <c r="AH2" s="1" t="n">
        <f aca="false">ROUND('qx mannen 2022'!AH2,10)</f>
        <v>0.0006723421</v>
      </c>
      <c r="AI2" s="1" t="n">
        <f aca="false">ROUND('qx mannen 2022'!AI2,10)</f>
        <v>0.0006465972</v>
      </c>
      <c r="AJ2" s="1" t="n">
        <f aca="false">ROUND('qx mannen 2022'!AJ2,10)</f>
        <v>0.0006218166</v>
      </c>
      <c r="AK2" s="1" t="n">
        <f aca="false">ROUND('qx mannen 2022'!AK2,10)</f>
        <v>0.0005979667</v>
      </c>
      <c r="AL2" s="1" t="n">
        <f aca="false">ROUND('qx mannen 2022'!AL2,10)</f>
        <v>0.0005750146</v>
      </c>
      <c r="AM2" s="1" t="n">
        <f aca="false">ROUND('qx mannen 2022'!AM2,10)</f>
        <v>0.0005529284</v>
      </c>
      <c r="AN2" s="1" t="n">
        <f aca="false">ROUND('qx mannen 2022'!AN2,10)</f>
        <v>0.0005316773</v>
      </c>
      <c r="AO2" s="1" t="n">
        <f aca="false">ROUND('qx mannen 2022'!AO2,10)</f>
        <v>0.000511231</v>
      </c>
      <c r="AP2" s="1" t="n">
        <f aca="false">ROUND('qx mannen 2022'!AP2,10)</f>
        <v>0.0004915604</v>
      </c>
      <c r="AQ2" s="1" t="n">
        <f aca="false">ROUND('qx mannen 2022'!AQ2,10)</f>
        <v>0.0004726374</v>
      </c>
      <c r="AR2" s="1" t="n">
        <f aca="false">ROUND('qx mannen 2022'!AR2,10)</f>
        <v>0.0004544344</v>
      </c>
      <c r="AS2" s="1" t="n">
        <f aca="false">ROUND('qx mannen 2022'!AS2,10)</f>
        <v>0.0004369252</v>
      </c>
      <c r="AT2" s="1" t="n">
        <f aca="false">ROUND('qx mannen 2022'!AT2,10)</f>
        <v>0.0004200839</v>
      </c>
      <c r="AU2" s="1" t="n">
        <f aca="false">ROUND('qx mannen 2022'!AU2,10)</f>
        <v>0.000403886</v>
      </c>
      <c r="AV2" s="1" t="n">
        <f aca="false">ROUND('qx mannen 2022'!AV2,10)</f>
        <v>0.0003883074</v>
      </c>
      <c r="AW2" s="1" t="n">
        <f aca="false">ROUND('qx mannen 2022'!AW2,10)</f>
        <v>0.0003733251</v>
      </c>
      <c r="AX2" s="1" t="n">
        <f aca="false">ROUND('qx mannen 2022'!AX2,10)</f>
        <v>0.0003589168</v>
      </c>
      <c r="AY2" s="1" t="n">
        <f aca="false">ROUND('qx mannen 2022'!AY2,10)</f>
        <v>0.0003450609</v>
      </c>
      <c r="AZ2" s="1" t="n">
        <f aca="false">ROUND('qx mannen 2022'!AZ2,10)</f>
        <v>0.0003317367</v>
      </c>
      <c r="BA2" s="1" t="n">
        <f aca="false">ROUND('qx mannen 2022'!BA2,10)</f>
        <v>0.0003189241</v>
      </c>
      <c r="BB2" s="1" t="n">
        <f aca="false">ROUND('qx mannen 2022'!BB2,10)</f>
        <v>0.0003066038</v>
      </c>
      <c r="BC2" s="1" t="n">
        <f aca="false">ROUND('qx mannen 2022'!BC2,10)</f>
        <v>0.0002947572</v>
      </c>
      <c r="BD2" s="1" t="n">
        <f aca="false">ROUND('qx mannen 2022'!BD2,10)</f>
        <v>0.0002833662</v>
      </c>
      <c r="BE2" s="1" t="n">
        <f aca="false">ROUND('qx mannen 2022'!BE2,10)</f>
        <v>0.0002724137</v>
      </c>
      <c r="BF2" s="1" t="n">
        <f aca="false">ROUND('qx mannen 2022'!BF2,10)</f>
        <v>0.0002618829</v>
      </c>
      <c r="BG2" s="1" t="n">
        <f aca="false">ROUND('qx mannen 2022'!BG2,10)</f>
        <v>0.0002517578</v>
      </c>
      <c r="BH2" s="1" t="n">
        <f aca="false">ROUND('qx mannen 2022'!BH2,10)</f>
        <v>0.0002420229</v>
      </c>
      <c r="BI2" s="1" t="n">
        <f aca="false">ROUND('qx mannen 2022'!BI2,10)</f>
        <v>0.0002326633</v>
      </c>
      <c r="BJ2" s="1" t="n">
        <f aca="false">ROUND('qx mannen 2022'!BJ2,10)</f>
        <v>0.0002236646</v>
      </c>
      <c r="BK2" s="1" t="n">
        <f aca="false">ROUND('qx mannen 2022'!BK2,10)</f>
        <v>0.0002150131</v>
      </c>
      <c r="BL2" s="1" t="n">
        <f aca="false">ROUND('qx mannen 2022'!BL2,10)</f>
        <v>0.0002066955</v>
      </c>
      <c r="BM2" s="1" t="n">
        <f aca="false">ROUND('qx mannen 2022'!BM2,10)</f>
        <v>0.0001986989</v>
      </c>
      <c r="BN2" s="1" t="n">
        <f aca="false">ROUND('qx mannen 2022'!BN2,10)</f>
        <v>0.000191011</v>
      </c>
      <c r="BO2" s="1" t="n">
        <f aca="false">ROUND('qx mannen 2022'!BO2,10)</f>
        <v>0.0001836201</v>
      </c>
      <c r="BP2" s="1" t="n">
        <f aca="false">ROUND('qx mannen 2022'!BP2,10)</f>
        <v>0.0001765146</v>
      </c>
      <c r="BQ2" s="1" t="n">
        <f aca="false">ROUND('qx mannen 2022'!BQ2,10)</f>
        <v>0.0001696837</v>
      </c>
      <c r="BR2" s="1" t="n">
        <f aca="false">ROUND('qx mannen 2022'!BR2,10)</f>
        <v>0.0001631167</v>
      </c>
      <c r="BS2" s="1" t="n">
        <f aca="false">ROUND('qx mannen 2022'!BS2,10)</f>
        <v>0.0001568035</v>
      </c>
      <c r="BT2" s="1" t="n">
        <f aca="false">ROUND('qx mannen 2022'!BT2,10)</f>
        <v>0.0001507344</v>
      </c>
      <c r="BU2" s="1" t="n">
        <f aca="false">ROUND('qx mannen 2022'!BU2,10)</f>
        <v>0.0001448999</v>
      </c>
      <c r="BV2" s="1" t="n">
        <f aca="false">ROUND('qx mannen 2022'!BV2,10)</f>
        <v>0.0001392909</v>
      </c>
      <c r="BW2" s="1" t="n">
        <f aca="false">ROUND('qx mannen 2022'!BW2,10)</f>
        <v>0.0001338989</v>
      </c>
      <c r="BX2" s="1" t="n">
        <f aca="false">ROUND('qx mannen 2022'!BX2,10)</f>
        <v>0.0001287154</v>
      </c>
      <c r="BY2" s="1" t="n">
        <f aca="false">ROUND('qx mannen 2022'!BY2,10)</f>
        <v>0.0001237324</v>
      </c>
      <c r="BZ2" s="1" t="n">
        <f aca="false">ROUND('qx mannen 2022'!BZ2,10)</f>
        <v>0.0001189422</v>
      </c>
      <c r="CA2" s="1" t="n">
        <f aca="false">ROUND('qx mannen 2022'!CA2,10)</f>
        <v>0.0001143372</v>
      </c>
      <c r="CB2" s="1" t="n">
        <f aca="false">ROUND('qx mannen 2022'!CB2,10)</f>
        <v>0.0001099105</v>
      </c>
      <c r="CC2" s="1" t="n">
        <f aca="false">ROUND('qx mannen 2022'!CC2,10)</f>
        <v>0.000105655</v>
      </c>
      <c r="CD2" s="1" t="n">
        <f aca="false">ROUND('qx mannen 2022'!CD2,10)</f>
        <v>0.0001015641</v>
      </c>
      <c r="CE2" s="1" t="n">
        <f aca="false">ROUND('qx mannen 2022'!CE2,10)</f>
        <v>9.76316E-005</v>
      </c>
      <c r="CF2" s="1" t="n">
        <f aca="false">ROUND('qx mannen 2022'!CF2,10)</f>
        <v>9.38513E-005</v>
      </c>
      <c r="CG2" s="1" t="n">
        <f aca="false">ROUND('qx mannen 2022'!CG2,10)</f>
        <v>9.02173E-005</v>
      </c>
      <c r="CH2" s="1" t="n">
        <f aca="false">ROUND('qx mannen 2022'!CH2,10)</f>
        <v>8.67239E-005</v>
      </c>
      <c r="CI2" s="1" t="n">
        <f aca="false">ROUND('qx mannen 2022'!CI2,10)</f>
        <v>8.33657E-005</v>
      </c>
      <c r="CJ2" s="1" t="n">
        <f aca="false">ROUND('qx mannen 2022'!CJ2,10)</f>
        <v>8.01376E-005</v>
      </c>
      <c r="CK2" s="1" t="n">
        <f aca="false">ROUND('qx mannen 2022'!CK2,10)</f>
        <v>7.70344E-005</v>
      </c>
      <c r="CL2" s="1" t="n">
        <f aca="false">ROUND('qx mannen 2022'!CL2,10)</f>
        <v>7.40513E-005</v>
      </c>
      <c r="CM2" s="1" t="n">
        <f aca="false">ROUND('qx mannen 2022'!CM2,10)</f>
        <v>7.11837E-005</v>
      </c>
      <c r="CN2" s="1" t="n">
        <f aca="false">ROUND('qx mannen 2022'!CN2,10)</f>
        <v>6.84271E-005</v>
      </c>
      <c r="CO2" s="1" t="n">
        <f aca="false">ROUND('qx mannen 2022'!CO2,10)</f>
        <v>6.57773E-005</v>
      </c>
      <c r="CP2" s="1" t="n">
        <f aca="false">ROUND('qx mannen 2022'!CP2,10)</f>
        <v>6.323E-005</v>
      </c>
      <c r="CQ2" s="1" t="n">
        <f aca="false">ROUND('qx mannen 2022'!CQ2,10)</f>
        <v>6.07813E-005</v>
      </c>
      <c r="CR2" s="1" t="n">
        <f aca="false">ROUND('qx mannen 2022'!CR2,10)</f>
        <v>5.84275E-005</v>
      </c>
      <c r="CS2" s="1" t="n">
        <f aca="false">ROUND('qx mannen 2022'!CS2,10)</f>
        <v>5.61648E-005</v>
      </c>
      <c r="CT2" s="1" t="n">
        <f aca="false">ROUND('qx mannen 2022'!CT2,10)</f>
        <v>5.39897E-005</v>
      </c>
      <c r="CU2" s="1" t="n">
        <f aca="false">ROUND('qx mannen 2022'!CU2,10)</f>
        <v>5.18988E-005</v>
      </c>
      <c r="CV2" s="1" t="n">
        <f aca="false">ROUND('qx mannen 2022'!CV2,10)</f>
        <v>4.98889E-005</v>
      </c>
      <c r="CW2" s="1" t="n">
        <f aca="false">ROUND('qx mannen 2022'!CW2,10)</f>
        <v>4.79569E-005</v>
      </c>
      <c r="CX2" s="1" t="n">
        <f aca="false">ROUND('qx mannen 2022'!CX2,10)</f>
        <v>4.60996E-005</v>
      </c>
      <c r="CY2" s="1" t="n">
        <f aca="false">ROUND('qx mannen 2022'!CY2,10)</f>
        <v>4.43142E-005</v>
      </c>
      <c r="CZ2" s="1" t="n">
        <f aca="false">ROUND('qx mannen 2022'!CZ2,10)</f>
        <v>4.2598E-005</v>
      </c>
      <c r="DA2" s="1" t="n">
        <f aca="false">ROUND('qx mannen 2022'!DA2,10)</f>
        <v>4.09483E-005</v>
      </c>
      <c r="DB2" s="1" t="n">
        <f aca="false">ROUND('qx mannen 2022'!DB2,10)</f>
        <v>3.93624E-005</v>
      </c>
      <c r="DC2" s="1" t="n">
        <f aca="false">ROUND('qx mannen 2022'!DC2,10)</f>
        <v>3.7838E-005</v>
      </c>
      <c r="DD2" s="1" t="n">
        <f aca="false">ROUND('qx mannen 2022'!DD2,10)</f>
        <v>3.63725E-005</v>
      </c>
      <c r="DE2" s="1" t="n">
        <f aca="false">ROUND('qx mannen 2022'!DE2,10)</f>
        <v>3.49639E-005</v>
      </c>
      <c r="DF2" s="1" t="n">
        <f aca="false">ROUND('qx mannen 2022'!DF2,10)</f>
        <v>3.36098E-005</v>
      </c>
      <c r="DG2" s="1" t="n">
        <f aca="false">ROUND('qx mannen 2022'!DG2,10)</f>
        <v>3.23081E-005</v>
      </c>
      <c r="DH2" s="1" t="n">
        <f aca="false">ROUND('qx mannen 2022'!DH2,10)</f>
        <v>3.10568E-005</v>
      </c>
      <c r="DI2" s="1" t="n">
        <f aca="false">ROUND('qx mannen 2022'!DI2,10)</f>
        <v>2.9854E-005</v>
      </c>
      <c r="DJ2" s="1" t="n">
        <f aca="false">ROUND('qx mannen 2022'!DJ2,10)</f>
        <v>2.86978E-005</v>
      </c>
      <c r="DK2" s="1" t="n">
        <f aca="false">ROUND('qx mannen 2022'!DK2,10)</f>
        <v>2.75863E-005</v>
      </c>
      <c r="DL2" s="1" t="n">
        <f aca="false">ROUND('qx mannen 2022'!DL2,10)</f>
        <v>2.65179E-005</v>
      </c>
      <c r="DM2" s="1" t="n">
        <f aca="false">ROUND('qx mannen 2022'!DM2,10)</f>
        <v>2.54909E-005</v>
      </c>
      <c r="DN2" s="1" t="n">
        <f aca="false">ROUND('qx mannen 2022'!DN2,10)</f>
        <v>2.45036E-005</v>
      </c>
      <c r="DO2" s="1" t="n">
        <f aca="false">ROUND('qx mannen 2022'!DO2,10)</f>
        <v>2.35546E-005</v>
      </c>
      <c r="DP2" s="1" t="n">
        <f aca="false">ROUND('qx mannen 2022'!DP2,10)</f>
        <v>2.26423E-005</v>
      </c>
      <c r="DQ2" s="1" t="n">
        <f aca="false">ROUND('qx mannen 2022'!DQ2,10)</f>
        <v>2.17654E-005</v>
      </c>
      <c r="DR2" s="1" t="n">
        <f aca="false">ROUND('qx mannen 2022'!DR2,10)</f>
        <v>2.09224E-005</v>
      </c>
      <c r="DS2" s="1" t="n">
        <f aca="false">ROUND('qx mannen 2022'!DS2,10)</f>
        <v>2.01121E-005</v>
      </c>
      <c r="DT2" s="1" t="n">
        <f aca="false">ROUND('qx mannen 2022'!DT2,10)</f>
        <v>1.93332E-005</v>
      </c>
      <c r="DU2" s="1" t="n">
        <f aca="false">ROUND('qx mannen 2022'!DU2,10)</f>
        <v>1.85844E-005</v>
      </c>
      <c r="DV2" s="1" t="n">
        <f aca="false">ROUND('qx mannen 2022'!DV2,10)</f>
        <v>1.78646E-005</v>
      </c>
      <c r="DW2" s="1" t="n">
        <f aca="false">ROUND('qx mannen 2022'!DW2,10)</f>
        <v>1.71727E-005</v>
      </c>
      <c r="DX2" s="1" t="n">
        <f aca="false">ROUND('qx mannen 2022'!DX2,10)</f>
        <v>1.65076E-005</v>
      </c>
      <c r="DY2" s="1" t="n">
        <f aca="false">ROUND('qx mannen 2022'!DY2,10)</f>
        <v>1.58683E-005</v>
      </c>
      <c r="DZ2" s="1" t="n">
        <f aca="false">ROUND('qx mannen 2022'!DZ2,10)</f>
        <v>1.52537E-005</v>
      </c>
      <c r="EA2" s="1" t="n">
        <f aca="false">ROUND('qx mannen 2022'!EA2,10)</f>
        <v>1.46629E-005</v>
      </c>
      <c r="EB2" s="1" t="n">
        <f aca="false">ROUND('qx mannen 2022'!EB2,10)</f>
        <v>1.4095E-005</v>
      </c>
      <c r="EC2" s="1" t="n">
        <f aca="false">ROUND('qx mannen 2022'!EC2,10)</f>
        <v>1.35491E-005</v>
      </c>
      <c r="ED2" s="1" t="n">
        <f aca="false">ROUND('qx mannen 2022'!ED2,10)</f>
        <v>1.30243E-005</v>
      </c>
      <c r="EE2" s="1" t="n">
        <f aca="false">ROUND('qx mannen 2022'!EE2,10)</f>
        <v>1.25199E-005</v>
      </c>
      <c r="EF2" s="1" t="n">
        <f aca="false">ROUND('qx mannen 2022'!EF2,10)</f>
        <v>1.2035E-005</v>
      </c>
      <c r="EG2" s="1" t="n">
        <f aca="false">ROUND('qx mannen 2022'!EG2,10)</f>
        <v>1.15689E-005</v>
      </c>
      <c r="EH2" s="1" t="n">
        <f aca="false">ROUND('qx mannen 2022'!EH2,10)</f>
        <v>1.11208E-005</v>
      </c>
      <c r="EI2" s="1" t="n">
        <f aca="false">ROUND('qx mannen 2022'!EI2,10)</f>
        <v>1.06901E-005</v>
      </c>
      <c r="EJ2" s="1" t="n">
        <f aca="false">ROUND('qx mannen 2022'!EJ2,10)</f>
        <v>1.02761E-005</v>
      </c>
      <c r="EK2" s="1" t="n">
        <f aca="false">ROUND('qx mannen 2022'!EK2,10)</f>
        <v>9.8781E-006</v>
      </c>
      <c r="EL2" s="1" t="n">
        <f aca="false">ROUND('qx mannen 2022'!EL2,10)</f>
        <v>9.4955E-006</v>
      </c>
      <c r="EM2" s="1" t="n">
        <f aca="false">ROUND('qx mannen 2022'!EM2,10)</f>
        <v>9.1277E-006</v>
      </c>
      <c r="EN2" s="1" t="n">
        <f aca="false">ROUND('qx mannen 2022'!EN2,10)</f>
        <v>8.7742E-006</v>
      </c>
      <c r="EO2" s="1" t="n">
        <f aca="false">ROUND('qx mannen 2022'!EO2,10)</f>
        <v>8.4344E-006</v>
      </c>
      <c r="EP2" s="1" t="n">
        <f aca="false">ROUND('qx mannen 2022'!EP2,10)</f>
        <v>8.1077E-006</v>
      </c>
      <c r="EQ2" s="1" t="n">
        <f aca="false">ROUND('qx mannen 2022'!EQ2,10)</f>
        <v>7.7937E-006</v>
      </c>
      <c r="ER2" s="1" t="n">
        <f aca="false">ROUND('qx mannen 2022'!ER2,10)</f>
        <v>7.4918E-006</v>
      </c>
      <c r="ES2" s="1" t="n">
        <f aca="false">ROUND('qx mannen 2022'!ES2,10)</f>
        <v>7.2017E-006</v>
      </c>
      <c r="ET2" s="1" t="n">
        <f aca="false">ROUND('qx mannen 2022'!ET2,10)</f>
        <v>6.9227E-006</v>
      </c>
      <c r="EU2" s="1" t="n">
        <f aca="false">ROUND('qx mannen 2022'!EU2,10)</f>
        <v>6.6546E-006</v>
      </c>
      <c r="EV2" s="1" t="n">
        <f aca="false">ROUND('qx mannen 2022'!EV2,10)</f>
        <v>6.3969E-006</v>
      </c>
      <c r="EW2" s="1" t="n">
        <f aca="false">ROUND('qx mannen 2022'!EW2,10)</f>
        <v>6.1491E-006</v>
      </c>
      <c r="EX2" s="1" t="n">
        <f aca="false">ROUND('qx mannen 2022'!EX2,10)</f>
        <v>5.911E-006</v>
      </c>
      <c r="EY2" s="1" t="n">
        <f aca="false">ROUND('qx mannen 2022'!EY2,10)</f>
        <v>5.682E-006</v>
      </c>
      <c r="EZ2" s="1" t="n">
        <f aca="false">ROUND('qx mannen 2022'!EZ2,10)</f>
        <v>5.462E-006</v>
      </c>
      <c r="FA2" s="1" t="n">
        <f aca="false">ROUND('qx mannen 2022'!FA2,10)</f>
        <v>5.2504E-006</v>
      </c>
      <c r="FB2" s="1" t="n">
        <f aca="false">ROUND('qx mannen 2022'!FB2,10)</f>
        <v>5.0471E-006</v>
      </c>
      <c r="FC2" s="1" t="n">
        <f aca="false">ROUND('qx mannen 2022'!FC2,10)</f>
        <v>4.8516E-006</v>
      </c>
      <c r="FD2" s="1" t="n">
        <f aca="false">ROUND('qx mannen 2022'!FD2,10)</f>
        <v>4.6637E-006</v>
      </c>
      <c r="FE2" s="1" t="n">
        <f aca="false">ROUND('qx mannen 2022'!FE2,10)</f>
        <v>4.4831E-006</v>
      </c>
      <c r="FF2" s="1" t="n">
        <f aca="false">ROUND('qx mannen 2022'!FF2,10)</f>
        <v>4.3094E-006</v>
      </c>
      <c r="FG2" s="1" t="n">
        <f aca="false">ROUND('qx mannen 2022'!FG2,10)</f>
        <v>4.1425E-006</v>
      </c>
      <c r="FH2" s="1" t="n">
        <f aca="false">ROUND('qx mannen 2022'!FH2,10)</f>
        <v>3.9821E-006</v>
      </c>
      <c r="FI2" s="1" t="n">
        <f aca="false">ROUND('qx mannen 2022'!FI2,10)</f>
        <v>3.8278E-006</v>
      </c>
      <c r="FJ2" s="1" t="n">
        <f aca="false">ROUND('qx mannen 2022'!FJ2,10)</f>
        <v>3.6796E-006</v>
      </c>
      <c r="FK2" s="1" t="n">
        <f aca="false">ROUND('qx mannen 2022'!FK2,10)</f>
        <v>3.5371E-006</v>
      </c>
      <c r="FL2" s="1" t="n">
        <f aca="false">ROUND('qx mannen 2022'!FL2,10)</f>
        <v>3.4001E-006</v>
      </c>
      <c r="FM2" s="1" t="n">
        <f aca="false">ROUND('qx mannen 2022'!FM2,10)</f>
        <v>3.2684E-006</v>
      </c>
      <c r="FN2" s="1" t="n">
        <f aca="false">ROUND('qx mannen 2022'!FN2,10)</f>
        <v>3.1418E-006</v>
      </c>
      <c r="FO2" s="1" t="n">
        <f aca="false">ROUND('qx mannen 2022'!FO2,10)</f>
        <v>3.0201E-006</v>
      </c>
      <c r="FP2" s="1" t="n">
        <f aca="false">ROUND('qx mannen 2022'!FP2,10)</f>
        <v>2.9032E-006</v>
      </c>
      <c r="FQ2" s="1" t="n">
        <f aca="false">ROUND('qx mannen 2022'!FQ2,10)</f>
        <v>2.7907E-006</v>
      </c>
    </row>
    <row r="3" customFormat="false" ht="15" hidden="false" customHeight="true" outlineLevel="0" collapsed="false">
      <c r="B3" s="1" t="n">
        <f aca="false">ROUND('qx mannen 2022'!B3,10)</f>
        <v>0.000198497</v>
      </c>
      <c r="C3" s="1" t="n">
        <f aca="false">ROUND('qx mannen 2022'!C3,10)</f>
        <v>0.0001916675</v>
      </c>
      <c r="D3" s="1" t="n">
        <f aca="false">ROUND('qx mannen 2022'!D3,10)</f>
        <v>0.0001850577</v>
      </c>
      <c r="E3" s="1" t="n">
        <f aca="false">ROUND('qx mannen 2022'!E3,10)</f>
        <v>0.0001786622</v>
      </c>
      <c r="F3" s="1" t="n">
        <f aca="false">ROUND('qx mannen 2022'!F3,10)</f>
        <v>0.0001724755</v>
      </c>
      <c r="G3" s="1" t="n">
        <f aca="false">ROUND('qx mannen 2022'!G3,10)</f>
        <v>0.0001664922</v>
      </c>
      <c r="H3" s="1" t="n">
        <f aca="false">ROUND('qx mannen 2022'!H3,10)</f>
        <v>0.0001607067</v>
      </c>
      <c r="I3" s="1" t="n">
        <f aca="false">ROUND('qx mannen 2022'!I3,10)</f>
        <v>0.0001551137</v>
      </c>
      <c r="J3" s="1" t="n">
        <f aca="false">ROUND('qx mannen 2022'!J3,10)</f>
        <v>0.0001497076</v>
      </c>
      <c r="K3" s="1" t="n">
        <f aca="false">ROUND('qx mannen 2022'!K3,10)</f>
        <v>0.0001444831</v>
      </c>
      <c r="L3" s="1" t="n">
        <f aca="false">ROUND('qx mannen 2022'!L3,10)</f>
        <v>0.0001394349</v>
      </c>
      <c r="M3" s="1" t="n">
        <f aca="false">ROUND('qx mannen 2022'!M3,10)</f>
        <v>0.0001345575</v>
      </c>
      <c r="N3" s="1" t="n">
        <f aca="false">ROUND('qx mannen 2022'!N3,10)</f>
        <v>0.0001298459</v>
      </c>
      <c r="O3" s="1" t="n">
        <f aca="false">ROUND('qx mannen 2022'!O3,10)</f>
        <v>0.000125295</v>
      </c>
      <c r="P3" s="1" t="n">
        <f aca="false">ROUND('qx mannen 2022'!P3,10)</f>
        <v>0.0001208997</v>
      </c>
      <c r="Q3" s="1" t="n">
        <f aca="false">ROUND('qx mannen 2022'!Q3,10)</f>
        <v>0.0001166552</v>
      </c>
      <c r="R3" s="1" t="n">
        <f aca="false">ROUND('qx mannen 2022'!R3,10)</f>
        <v>0.0001125566</v>
      </c>
      <c r="S3" s="1" t="n">
        <f aca="false">ROUND('qx mannen 2022'!S3,10)</f>
        <v>0.0001085993</v>
      </c>
      <c r="T3" s="1" t="n">
        <f aca="false">ROUND('qx mannen 2022'!T3,10)</f>
        <v>0.0001047787</v>
      </c>
      <c r="U3" s="1" t="n">
        <f aca="false">ROUND('qx mannen 2022'!U3,10)</f>
        <v>0.0001010903</v>
      </c>
      <c r="V3" s="1" t="n">
        <f aca="false">ROUND('qx mannen 2022'!V3,10)</f>
        <v>9.75299E-005</v>
      </c>
      <c r="W3" s="1" t="n">
        <f aca="false">ROUND('qx mannen 2022'!W3,10)</f>
        <v>9.40931E-005</v>
      </c>
      <c r="X3" s="1" t="n">
        <f aca="false">ROUND('qx mannen 2022'!X3,10)</f>
        <v>9.07759E-005</v>
      </c>
      <c r="Y3" s="1" t="n">
        <f aca="false">ROUND('qx mannen 2022'!Y3,10)</f>
        <v>8.75743E-005</v>
      </c>
      <c r="Z3" s="1" t="n">
        <f aca="false">ROUND('qx mannen 2022'!Z3,10)</f>
        <v>8.44844E-005</v>
      </c>
      <c r="AA3" s="1" t="n">
        <f aca="false">ROUND('qx mannen 2022'!AA3,10)</f>
        <v>8.15024E-005</v>
      </c>
      <c r="AB3" s="1" t="n">
        <f aca="false">ROUND('qx mannen 2022'!AB3,10)</f>
        <v>7.86247E-005</v>
      </c>
      <c r="AC3" s="1" t="n">
        <f aca="false">ROUND('qx mannen 2022'!AC3,10)</f>
        <v>7.58478E-005</v>
      </c>
      <c r="AD3" s="1" t="n">
        <f aca="false">ROUND('qx mannen 2022'!AD3,10)</f>
        <v>7.31681E-005</v>
      </c>
      <c r="AE3" s="1" t="n">
        <f aca="false">ROUND('qx mannen 2022'!AE3,10)</f>
        <v>7.05825E-005</v>
      </c>
      <c r="AF3" s="1" t="n">
        <f aca="false">ROUND('qx mannen 2022'!AF3,10)</f>
        <v>6.80876E-005</v>
      </c>
      <c r="AG3" s="1" t="n">
        <f aca="false">ROUND('qx mannen 2022'!AG3,10)</f>
        <v>6.56804E-005</v>
      </c>
      <c r="AH3" s="1" t="n">
        <f aca="false">ROUND('qx mannen 2022'!AH3,10)</f>
        <v>6.33578E-005</v>
      </c>
      <c r="AI3" s="1" t="n">
        <f aca="false">ROUND('qx mannen 2022'!AI3,10)</f>
        <v>6.11168E-005</v>
      </c>
      <c r="AJ3" s="1" t="n">
        <f aca="false">ROUND('qx mannen 2022'!AJ3,10)</f>
        <v>5.89548E-005</v>
      </c>
      <c r="AK3" s="1" t="n">
        <f aca="false">ROUND('qx mannen 2022'!AK3,10)</f>
        <v>5.68689E-005</v>
      </c>
      <c r="AL3" s="1" t="n">
        <f aca="false">ROUND('qx mannen 2022'!AL3,10)</f>
        <v>5.48565E-005</v>
      </c>
      <c r="AM3" s="1" t="n">
        <f aca="false">ROUND('qx mannen 2022'!AM3,10)</f>
        <v>5.29151E-005</v>
      </c>
      <c r="AN3" s="1" t="n">
        <f aca="false">ROUND('qx mannen 2022'!AN3,10)</f>
        <v>5.10421E-005</v>
      </c>
      <c r="AO3" s="1" t="n">
        <f aca="false">ROUND('qx mannen 2022'!AO3,10)</f>
        <v>4.92352E-005</v>
      </c>
      <c r="AP3" s="1" t="n">
        <f aca="false">ROUND('qx mannen 2022'!AP3,10)</f>
        <v>4.7492E-005</v>
      </c>
      <c r="AQ3" s="1" t="n">
        <f aca="false">ROUND('qx mannen 2022'!AQ3,10)</f>
        <v>4.58104E-005</v>
      </c>
      <c r="AR3" s="1" t="n">
        <f aca="false">ROUND('qx mannen 2022'!AR3,10)</f>
        <v>4.41882E-005</v>
      </c>
      <c r="AS3" s="1" t="n">
        <f aca="false">ROUND('qx mannen 2022'!AS3,10)</f>
        <v>4.26233E-005</v>
      </c>
      <c r="AT3" s="1" t="n">
        <f aca="false">ROUND('qx mannen 2022'!AT3,10)</f>
        <v>4.11138E-005</v>
      </c>
      <c r="AU3" s="1" t="n">
        <f aca="false">ROUND('qx mannen 2022'!AU3,10)</f>
        <v>3.96575E-005</v>
      </c>
      <c r="AV3" s="1" t="n">
        <f aca="false">ROUND('qx mannen 2022'!AV3,10)</f>
        <v>3.82528E-005</v>
      </c>
      <c r="AW3" s="1" t="n">
        <f aca="false">ROUND('qx mannen 2022'!AW3,10)</f>
        <v>3.68977E-005</v>
      </c>
      <c r="AX3" s="1" t="n">
        <f aca="false">ROUND('qx mannen 2022'!AX3,10)</f>
        <v>3.55905E-005</v>
      </c>
      <c r="AY3" s="1" t="n">
        <f aca="false">ROUND('qx mannen 2022'!AY3,10)</f>
        <v>3.43296E-005</v>
      </c>
      <c r="AZ3" s="1" t="n">
        <f aca="false">ROUND('qx mannen 2022'!AZ3,10)</f>
        <v>3.31133E-005</v>
      </c>
      <c r="BA3" s="1" t="n">
        <f aca="false">ROUND('qx mannen 2022'!BA3,10)</f>
        <v>3.194E-005</v>
      </c>
      <c r="BB3" s="1" t="n">
        <f aca="false">ROUND('qx mannen 2022'!BB3,10)</f>
        <v>3.08083E-005</v>
      </c>
      <c r="BC3" s="1" t="n">
        <f aca="false">ROUND('qx mannen 2022'!BC3,10)</f>
        <v>2.97166E-005</v>
      </c>
      <c r="BD3" s="1" t="n">
        <f aca="false">ROUND('qx mannen 2022'!BD3,10)</f>
        <v>2.86636E-005</v>
      </c>
      <c r="BE3" s="1" t="n">
        <f aca="false">ROUND('qx mannen 2022'!BE3,10)</f>
        <v>2.76478E-005</v>
      </c>
      <c r="BF3" s="1" t="n">
        <f aca="false">ROUND('qx mannen 2022'!BF3,10)</f>
        <v>2.6668E-005</v>
      </c>
      <c r="BG3" s="1" t="n">
        <f aca="false">ROUND('qx mannen 2022'!BG3,10)</f>
        <v>2.57229E-005</v>
      </c>
      <c r="BH3" s="1" t="n">
        <f aca="false">ROUND('qx mannen 2022'!BH3,10)</f>
        <v>2.48113E-005</v>
      </c>
      <c r="BI3" s="1" t="n">
        <f aca="false">ROUND('qx mannen 2022'!BI3,10)</f>
        <v>2.3932E-005</v>
      </c>
      <c r="BJ3" s="1" t="n">
        <f aca="false">ROUND('qx mannen 2022'!BJ3,10)</f>
        <v>2.30838E-005</v>
      </c>
      <c r="BK3" s="1" t="n">
        <f aca="false">ROUND('qx mannen 2022'!BK3,10)</f>
        <v>2.22656E-005</v>
      </c>
      <c r="BL3" s="1" t="n">
        <f aca="false">ROUND('qx mannen 2022'!BL3,10)</f>
        <v>2.14765E-005</v>
      </c>
      <c r="BM3" s="1" t="n">
        <f aca="false">ROUND('qx mannen 2022'!BM3,10)</f>
        <v>2.07153E-005</v>
      </c>
      <c r="BN3" s="1" t="n">
        <f aca="false">ROUND('qx mannen 2022'!BN3,10)</f>
        <v>1.9981E-005</v>
      </c>
      <c r="BO3" s="1" t="n">
        <f aca="false">ROUND('qx mannen 2022'!BO3,10)</f>
        <v>1.92728E-005</v>
      </c>
      <c r="BP3" s="1" t="n">
        <f aca="false">ROUND('qx mannen 2022'!BP3,10)</f>
        <v>1.85897E-005</v>
      </c>
      <c r="BQ3" s="1" t="n">
        <f aca="false">ROUND('qx mannen 2022'!BQ3,10)</f>
        <v>1.79307E-005</v>
      </c>
      <c r="BR3" s="1" t="n">
        <f aca="false">ROUND('qx mannen 2022'!BR3,10)</f>
        <v>1.72951E-005</v>
      </c>
      <c r="BS3" s="1" t="n">
        <f aca="false">ROUND('qx mannen 2022'!BS3,10)</f>
        <v>1.66821E-005</v>
      </c>
      <c r="BT3" s="1" t="n">
        <f aca="false">ROUND('qx mannen 2022'!BT3,10)</f>
        <v>1.60908E-005</v>
      </c>
      <c r="BU3" s="1" t="n">
        <f aca="false">ROUND('qx mannen 2022'!BU3,10)</f>
        <v>1.55204E-005</v>
      </c>
      <c r="BV3" s="1" t="n">
        <f aca="false">ROUND('qx mannen 2022'!BV3,10)</f>
        <v>1.49702E-005</v>
      </c>
      <c r="BW3" s="1" t="n">
        <f aca="false">ROUND('qx mannen 2022'!BW3,10)</f>
        <v>1.44395E-005</v>
      </c>
      <c r="BX3" s="1" t="n">
        <f aca="false">ROUND('qx mannen 2022'!BX3,10)</f>
        <v>1.39277E-005</v>
      </c>
      <c r="BY3" s="1" t="n">
        <f aca="false">ROUND('qx mannen 2022'!BY3,10)</f>
        <v>1.3434E-005</v>
      </c>
      <c r="BZ3" s="1" t="n">
        <f aca="false">ROUND('qx mannen 2022'!BZ3,10)</f>
        <v>1.29577E-005</v>
      </c>
      <c r="CA3" s="1" t="n">
        <f aca="false">ROUND('qx mannen 2022'!CA3,10)</f>
        <v>1.24984E-005</v>
      </c>
      <c r="CB3" s="1" t="n">
        <f aca="false">ROUND('qx mannen 2022'!CB3,10)</f>
        <v>1.20553E-005</v>
      </c>
      <c r="CC3" s="1" t="n">
        <f aca="false">ROUND('qx mannen 2022'!CC3,10)</f>
        <v>1.1628E-005</v>
      </c>
      <c r="CD3" s="1" t="n">
        <f aca="false">ROUND('qx mannen 2022'!CD3,10)</f>
        <v>1.12158E-005</v>
      </c>
      <c r="CE3" s="1" t="n">
        <f aca="false">ROUND('qx mannen 2022'!CE3,10)</f>
        <v>1.08182E-005</v>
      </c>
      <c r="CF3" s="1" t="n">
        <f aca="false">ROUND('qx mannen 2022'!CF3,10)</f>
        <v>1.04347E-005</v>
      </c>
      <c r="CG3" s="1" t="n">
        <f aca="false">ROUND('qx mannen 2022'!CG3,10)</f>
        <v>1.00648E-005</v>
      </c>
      <c r="CH3" s="1" t="n">
        <f aca="false">ROUND('qx mannen 2022'!CH3,10)</f>
        <v>9.708E-006</v>
      </c>
      <c r="CI3" s="1" t="n">
        <f aca="false">ROUND('qx mannen 2022'!CI3,10)</f>
        <v>9.3638E-006</v>
      </c>
      <c r="CJ3" s="1" t="n">
        <f aca="false">ROUND('qx mannen 2022'!CJ3,10)</f>
        <v>9.0319E-006</v>
      </c>
      <c r="CK3" s="1" t="n">
        <f aca="false">ROUND('qx mannen 2022'!CK3,10)</f>
        <v>8.7117E-006</v>
      </c>
      <c r="CL3" s="1" t="n">
        <f aca="false">ROUND('qx mannen 2022'!CL3,10)</f>
        <v>8.4029E-006</v>
      </c>
      <c r="CM3" s="1" t="n">
        <f aca="false">ROUND('qx mannen 2022'!CM3,10)</f>
        <v>8.105E-006</v>
      </c>
      <c r="CN3" s="1" t="n">
        <f aca="false">ROUND('qx mannen 2022'!CN3,10)</f>
        <v>7.8176E-006</v>
      </c>
      <c r="CO3" s="1" t="n">
        <f aca="false">ROUND('qx mannen 2022'!CO3,10)</f>
        <v>7.5405E-006</v>
      </c>
      <c r="CP3" s="1" t="n">
        <f aca="false">ROUND('qx mannen 2022'!CP3,10)</f>
        <v>7.2732E-006</v>
      </c>
      <c r="CQ3" s="1" t="n">
        <f aca="false">ROUND('qx mannen 2022'!CQ3,10)</f>
        <v>7.0153E-006</v>
      </c>
      <c r="CR3" s="1" t="n">
        <f aca="false">ROUND('qx mannen 2022'!CR3,10)</f>
        <v>6.7666E-006</v>
      </c>
      <c r="CS3" s="1" t="n">
        <f aca="false">ROUND('qx mannen 2022'!CS3,10)</f>
        <v>6.5268E-006</v>
      </c>
      <c r="CT3" s="1" t="n">
        <f aca="false">ROUND('qx mannen 2022'!CT3,10)</f>
        <v>6.2954E-006</v>
      </c>
      <c r="CU3" s="1" t="n">
        <f aca="false">ROUND('qx mannen 2022'!CU3,10)</f>
        <v>6.0722E-006</v>
      </c>
      <c r="CV3" s="1" t="n">
        <f aca="false">ROUND('qx mannen 2022'!CV3,10)</f>
        <v>5.8569E-006</v>
      </c>
      <c r="CW3" s="1" t="n">
        <f aca="false">ROUND('qx mannen 2022'!CW3,10)</f>
        <v>5.6493E-006</v>
      </c>
      <c r="CX3" s="1" t="n">
        <f aca="false">ROUND('qx mannen 2022'!CX3,10)</f>
        <v>5.449E-006</v>
      </c>
      <c r="CY3" s="1" t="n">
        <f aca="false">ROUND('qx mannen 2022'!CY3,10)</f>
        <v>5.2558E-006</v>
      </c>
      <c r="CZ3" s="1" t="n">
        <f aca="false">ROUND('qx mannen 2022'!CZ3,10)</f>
        <v>5.0695E-006</v>
      </c>
      <c r="DA3" s="1" t="n">
        <f aca="false">ROUND('qx mannen 2022'!DA3,10)</f>
        <v>4.8898E-006</v>
      </c>
      <c r="DB3" s="1" t="n">
        <f aca="false">ROUND('qx mannen 2022'!DB3,10)</f>
        <v>4.7164E-006</v>
      </c>
      <c r="DC3" s="1" t="n">
        <f aca="false">ROUND('qx mannen 2022'!DC3,10)</f>
        <v>4.5492E-006</v>
      </c>
      <c r="DD3" s="1" t="n">
        <f aca="false">ROUND('qx mannen 2022'!DD3,10)</f>
        <v>4.388E-006</v>
      </c>
      <c r="DE3" s="1" t="n">
        <f aca="false">ROUND('qx mannen 2022'!DE3,10)</f>
        <v>4.2324E-006</v>
      </c>
      <c r="DF3" s="1" t="n">
        <f aca="false">ROUND('qx mannen 2022'!DF3,10)</f>
        <v>4.0824E-006</v>
      </c>
      <c r="DG3" s="1" t="n">
        <f aca="false">ROUND('qx mannen 2022'!DG3,10)</f>
        <v>3.9376E-006</v>
      </c>
      <c r="DH3" s="1" t="n">
        <f aca="false">ROUND('qx mannen 2022'!DH3,10)</f>
        <v>3.798E-006</v>
      </c>
      <c r="DI3" s="1" t="n">
        <f aca="false">ROUND('qx mannen 2022'!DI3,10)</f>
        <v>3.6634E-006</v>
      </c>
      <c r="DJ3" s="1" t="n">
        <f aca="false">ROUND('qx mannen 2022'!DJ3,10)</f>
        <v>3.5335E-006</v>
      </c>
      <c r="DK3" s="1" t="n">
        <f aca="false">ROUND('qx mannen 2022'!DK3,10)</f>
        <v>3.4082E-006</v>
      </c>
      <c r="DL3" s="1" t="n">
        <f aca="false">ROUND('qx mannen 2022'!DL3,10)</f>
        <v>3.2874E-006</v>
      </c>
      <c r="DM3" s="1" t="n">
        <f aca="false">ROUND('qx mannen 2022'!DM3,10)</f>
        <v>3.1709E-006</v>
      </c>
      <c r="DN3" s="1" t="n">
        <f aca="false">ROUND('qx mannen 2022'!DN3,10)</f>
        <v>3.0585E-006</v>
      </c>
      <c r="DO3" s="1" t="n">
        <f aca="false">ROUND('qx mannen 2022'!DO3,10)</f>
        <v>2.95E-006</v>
      </c>
      <c r="DP3" s="1" t="n">
        <f aca="false">ROUND('qx mannen 2022'!DP3,10)</f>
        <v>2.8455E-006</v>
      </c>
      <c r="DQ3" s="1" t="n">
        <f aca="false">ROUND('qx mannen 2022'!DQ3,10)</f>
        <v>2.7446E-006</v>
      </c>
      <c r="DR3" s="1" t="n">
        <f aca="false">ROUND('qx mannen 2022'!DR3,10)</f>
        <v>2.6473E-006</v>
      </c>
      <c r="DS3" s="1" t="n">
        <f aca="false">ROUND('qx mannen 2022'!DS3,10)</f>
        <v>2.5534E-006</v>
      </c>
      <c r="DT3" s="1" t="n">
        <f aca="false">ROUND('qx mannen 2022'!DT3,10)</f>
        <v>2.4629E-006</v>
      </c>
      <c r="DU3" s="1" t="n">
        <f aca="false">ROUND('qx mannen 2022'!DU3,10)</f>
        <v>2.3756E-006</v>
      </c>
      <c r="DV3" s="1" t="n">
        <f aca="false">ROUND('qx mannen 2022'!DV3,10)</f>
        <v>2.2914E-006</v>
      </c>
      <c r="DW3" s="1" t="n">
        <f aca="false">ROUND('qx mannen 2022'!DW3,10)</f>
        <v>2.2101E-006</v>
      </c>
      <c r="DX3" s="1" t="n">
        <f aca="false">ROUND('qx mannen 2022'!DX3,10)</f>
        <v>2.1318E-006</v>
      </c>
      <c r="DY3" s="1" t="n">
        <f aca="false">ROUND('qx mannen 2022'!DY3,10)</f>
        <v>2.0562E-006</v>
      </c>
      <c r="DZ3" s="1" t="n">
        <f aca="false">ROUND('qx mannen 2022'!DZ3,10)</f>
        <v>1.9833E-006</v>
      </c>
      <c r="EA3" s="1" t="n">
        <f aca="false">ROUND('qx mannen 2022'!EA3,10)</f>
        <v>1.913E-006</v>
      </c>
      <c r="EB3" s="1" t="n">
        <f aca="false">ROUND('qx mannen 2022'!EB3,10)</f>
        <v>1.8452E-006</v>
      </c>
      <c r="EC3" s="1" t="n">
        <f aca="false">ROUND('qx mannen 2022'!EC3,10)</f>
        <v>1.7798E-006</v>
      </c>
      <c r="ED3" s="1" t="n">
        <f aca="false">ROUND('qx mannen 2022'!ED3,10)</f>
        <v>1.7167E-006</v>
      </c>
      <c r="EE3" s="1" t="n">
        <f aca="false">ROUND('qx mannen 2022'!EE3,10)</f>
        <v>1.6558E-006</v>
      </c>
      <c r="EF3" s="1" t="n">
        <f aca="false">ROUND('qx mannen 2022'!EF3,10)</f>
        <v>1.5971E-006</v>
      </c>
      <c r="EG3" s="1" t="n">
        <f aca="false">ROUND('qx mannen 2022'!EG3,10)</f>
        <v>1.5405E-006</v>
      </c>
      <c r="EH3" s="1" t="n">
        <f aca="false">ROUND('qx mannen 2022'!EH3,10)</f>
        <v>1.4859E-006</v>
      </c>
      <c r="EI3" s="1" t="n">
        <f aca="false">ROUND('qx mannen 2022'!EI3,10)</f>
        <v>1.4332E-006</v>
      </c>
      <c r="EJ3" s="1" t="n">
        <f aca="false">ROUND('qx mannen 2022'!EJ3,10)</f>
        <v>1.3824E-006</v>
      </c>
      <c r="EK3" s="1" t="n">
        <f aca="false">ROUND('qx mannen 2022'!EK3,10)</f>
        <v>1.3334E-006</v>
      </c>
      <c r="EL3" s="1" t="n">
        <f aca="false">ROUND('qx mannen 2022'!EL3,10)</f>
        <v>1.2861E-006</v>
      </c>
      <c r="EM3" s="1" t="n">
        <f aca="false">ROUND('qx mannen 2022'!EM3,10)</f>
        <v>1.2405E-006</v>
      </c>
      <c r="EN3" s="1" t="n">
        <f aca="false">ROUND('qx mannen 2022'!EN3,10)</f>
        <v>1.1965E-006</v>
      </c>
      <c r="EO3" s="1" t="n">
        <f aca="false">ROUND('qx mannen 2022'!EO3,10)</f>
        <v>1.1541E-006</v>
      </c>
      <c r="EP3" s="1" t="n">
        <f aca="false">ROUND('qx mannen 2022'!EP3,10)</f>
        <v>1.1132E-006</v>
      </c>
      <c r="EQ3" s="1" t="n">
        <f aca="false">ROUND('qx mannen 2022'!EQ3,10)</f>
        <v>1.0737E-006</v>
      </c>
      <c r="ER3" s="1" t="n">
        <f aca="false">ROUND('qx mannen 2022'!ER3,10)</f>
        <v>1.0357E-006</v>
      </c>
      <c r="ES3" s="1" t="n">
        <f aca="false">ROUND('qx mannen 2022'!ES3,10)</f>
        <v>9.99E-007</v>
      </c>
      <c r="ET3" s="1" t="n">
        <f aca="false">ROUND('qx mannen 2022'!ET3,10)</f>
        <v>9.635E-007</v>
      </c>
      <c r="EU3" s="1" t="n">
        <f aca="false">ROUND('qx mannen 2022'!EU3,10)</f>
        <v>9.294E-007</v>
      </c>
      <c r="EV3" s="1" t="n">
        <f aca="false">ROUND('qx mannen 2022'!EV3,10)</f>
        <v>8.964E-007</v>
      </c>
      <c r="EW3" s="1" t="n">
        <f aca="false">ROUND('qx mannen 2022'!EW3,10)</f>
        <v>8.647E-007</v>
      </c>
      <c r="EX3" s="1" t="n">
        <f aca="false">ROUND('qx mannen 2022'!EX3,10)</f>
        <v>8.34E-007</v>
      </c>
      <c r="EY3" s="1" t="n">
        <f aca="false">ROUND('qx mannen 2022'!EY3,10)</f>
        <v>8.044E-007</v>
      </c>
      <c r="EZ3" s="1" t="n">
        <f aca="false">ROUND('qx mannen 2022'!EZ3,10)</f>
        <v>7.759E-007</v>
      </c>
      <c r="FA3" s="1" t="n">
        <f aca="false">ROUND('qx mannen 2022'!FA3,10)</f>
        <v>7.484E-007</v>
      </c>
      <c r="FB3" s="1" t="n">
        <f aca="false">ROUND('qx mannen 2022'!FB3,10)</f>
        <v>7.219E-007</v>
      </c>
      <c r="FC3" s="1" t="n">
        <f aca="false">ROUND('qx mannen 2022'!FC3,10)</f>
        <v>6.963E-007</v>
      </c>
      <c r="FD3" s="1" t="n">
        <f aca="false">ROUND('qx mannen 2022'!FD3,10)</f>
        <v>6.716E-007</v>
      </c>
      <c r="FE3" s="1" t="n">
        <f aca="false">ROUND('qx mannen 2022'!FE3,10)</f>
        <v>6.478E-007</v>
      </c>
      <c r="FF3" s="1" t="n">
        <f aca="false">ROUND('qx mannen 2022'!FF3,10)</f>
        <v>6.248E-007</v>
      </c>
      <c r="FG3" s="1" t="n">
        <f aca="false">ROUND('qx mannen 2022'!FG3,10)</f>
        <v>6.027E-007</v>
      </c>
      <c r="FH3" s="1" t="n">
        <f aca="false">ROUND('qx mannen 2022'!FH3,10)</f>
        <v>5.813E-007</v>
      </c>
      <c r="FI3" s="1" t="n">
        <f aca="false">ROUND('qx mannen 2022'!FI3,10)</f>
        <v>5.607E-007</v>
      </c>
      <c r="FJ3" s="1" t="n">
        <f aca="false">ROUND('qx mannen 2022'!FJ3,10)</f>
        <v>5.408E-007</v>
      </c>
      <c r="FK3" s="1" t="n">
        <f aca="false">ROUND('qx mannen 2022'!FK3,10)</f>
        <v>5.216E-007</v>
      </c>
      <c r="FL3" s="1" t="n">
        <f aca="false">ROUND('qx mannen 2022'!FL3,10)</f>
        <v>5.032E-007</v>
      </c>
      <c r="FM3" s="1" t="n">
        <f aca="false">ROUND('qx mannen 2022'!FM3,10)</f>
        <v>4.853E-007</v>
      </c>
      <c r="FN3" s="1" t="n">
        <f aca="false">ROUND('qx mannen 2022'!FN3,10)</f>
        <v>4.681E-007</v>
      </c>
      <c r="FO3" s="1" t="n">
        <f aca="false">ROUND('qx mannen 2022'!FO3,10)</f>
        <v>4.515E-007</v>
      </c>
      <c r="FP3" s="1" t="n">
        <f aca="false">ROUND('qx mannen 2022'!FP3,10)</f>
        <v>4.355E-007</v>
      </c>
      <c r="FQ3" s="1" t="n">
        <f aca="false">ROUND('qx mannen 2022'!FQ3,10)</f>
        <v>4.201E-007</v>
      </c>
    </row>
    <row r="4" customFormat="false" ht="15" hidden="false" customHeight="true" outlineLevel="0" collapsed="false">
      <c r="B4" s="1" t="n">
        <f aca="false">ROUND('qx mannen 2022'!B4,10)</f>
        <v>0.0001254121</v>
      </c>
      <c r="C4" s="1" t="n">
        <f aca="false">ROUND('qx mannen 2022'!C4,10)</f>
        <v>0.0001214996</v>
      </c>
      <c r="D4" s="1" t="n">
        <f aca="false">ROUND('qx mannen 2022'!D4,10)</f>
        <v>0.0001176505</v>
      </c>
      <c r="E4" s="1" t="n">
        <f aca="false">ROUND('qx mannen 2022'!E4,10)</f>
        <v>0.0001138709</v>
      </c>
      <c r="F4" s="1" t="n">
        <f aca="false">ROUND('qx mannen 2022'!F4,10)</f>
        <v>0.0001101659</v>
      </c>
      <c r="G4" s="1" t="n">
        <f aca="false">ROUND('qx mannen 2022'!G4,10)</f>
        <v>0.0001065396</v>
      </c>
      <c r="H4" s="1" t="n">
        <f aca="false">ROUND('qx mannen 2022'!H4,10)</f>
        <v>0.0001029953</v>
      </c>
      <c r="I4" s="1" t="n">
        <f aca="false">ROUND('qx mannen 2022'!I4,10)</f>
        <v>9.95356E-005</v>
      </c>
      <c r="J4" s="1" t="n">
        <f aca="false">ROUND('qx mannen 2022'!J4,10)</f>
        <v>9.61624E-005</v>
      </c>
      <c r="K4" s="1" t="n">
        <f aca="false">ROUND('qx mannen 2022'!K4,10)</f>
        <v>9.2877E-005</v>
      </c>
      <c r="L4" s="1" t="n">
        <f aca="false">ROUND('qx mannen 2022'!L4,10)</f>
        <v>8.96802E-005</v>
      </c>
      <c r="M4" s="1" t="n">
        <f aca="false">ROUND('qx mannen 2022'!M4,10)</f>
        <v>8.65723E-005</v>
      </c>
      <c r="N4" s="1" t="n">
        <f aca="false">ROUND('qx mannen 2022'!N4,10)</f>
        <v>8.35534E-005</v>
      </c>
      <c r="O4" s="1" t="n">
        <f aca="false">ROUND('qx mannen 2022'!O4,10)</f>
        <v>8.06229E-005</v>
      </c>
      <c r="P4" s="1" t="n">
        <f aca="false">ROUND('qx mannen 2022'!P4,10)</f>
        <v>7.77804E-005</v>
      </c>
      <c r="Q4" s="1" t="n">
        <f aca="false">ROUND('qx mannen 2022'!Q4,10)</f>
        <v>7.50248E-005</v>
      </c>
      <c r="R4" s="1" t="n">
        <f aca="false">ROUND('qx mannen 2022'!R4,10)</f>
        <v>7.23549E-005</v>
      </c>
      <c r="S4" s="1" t="n">
        <f aca="false">ROUND('qx mannen 2022'!S4,10)</f>
        <v>6.97696E-005</v>
      </c>
      <c r="T4" s="1" t="n">
        <f aca="false">ROUND('qx mannen 2022'!T4,10)</f>
        <v>6.72672E-005</v>
      </c>
      <c r="U4" s="1" t="n">
        <f aca="false">ROUND('qx mannen 2022'!U4,10)</f>
        <v>6.48463E-005</v>
      </c>
      <c r="V4" s="1" t="n">
        <f aca="false">ROUND('qx mannen 2022'!V4,10)</f>
        <v>6.2505E-005</v>
      </c>
      <c r="W4" s="1" t="n">
        <f aca="false">ROUND('qx mannen 2022'!W4,10)</f>
        <v>6.02417E-005</v>
      </c>
      <c r="X4" s="1" t="n">
        <f aca="false">ROUND('qx mannen 2022'!X4,10)</f>
        <v>5.80544E-005</v>
      </c>
      <c r="Y4" s="1" t="n">
        <f aca="false">ROUND('qx mannen 2022'!Y4,10)</f>
        <v>5.59413E-005</v>
      </c>
      <c r="Z4" s="1" t="n">
        <f aca="false">ROUND('qx mannen 2022'!Z4,10)</f>
        <v>5.39004E-005</v>
      </c>
      <c r="AA4" s="1" t="n">
        <f aca="false">ROUND('qx mannen 2022'!AA4,10)</f>
        <v>5.19299E-005</v>
      </c>
      <c r="AB4" s="1" t="n">
        <f aca="false">ROUND('qx mannen 2022'!AB4,10)</f>
        <v>5.00277E-005</v>
      </c>
      <c r="AC4" s="1" t="n">
        <f aca="false">ROUND('qx mannen 2022'!AC4,10)</f>
        <v>4.81919E-005</v>
      </c>
      <c r="AD4" s="1" t="n">
        <f aca="false">ROUND('qx mannen 2022'!AD4,10)</f>
        <v>4.64205E-005</v>
      </c>
      <c r="AE4" s="1" t="n">
        <f aca="false">ROUND('qx mannen 2022'!AE4,10)</f>
        <v>4.47117E-005</v>
      </c>
      <c r="AF4" s="1" t="n">
        <f aca="false">ROUND('qx mannen 2022'!AF4,10)</f>
        <v>4.30634E-005</v>
      </c>
      <c r="AG4" s="1" t="n">
        <f aca="false">ROUND('qx mannen 2022'!AG4,10)</f>
        <v>4.14739E-005</v>
      </c>
      <c r="AH4" s="1" t="n">
        <f aca="false">ROUND('qx mannen 2022'!AH4,10)</f>
        <v>3.99412E-005</v>
      </c>
      <c r="AI4" s="1" t="n">
        <f aca="false">ROUND('qx mannen 2022'!AI4,10)</f>
        <v>3.84635E-005</v>
      </c>
      <c r="AJ4" s="1" t="n">
        <f aca="false">ROUND('qx mannen 2022'!AJ4,10)</f>
        <v>3.7039E-005</v>
      </c>
      <c r="AK4" s="1" t="n">
        <f aca="false">ROUND('qx mannen 2022'!AK4,10)</f>
        <v>3.56661E-005</v>
      </c>
      <c r="AL4" s="1" t="n">
        <f aca="false">ROUND('qx mannen 2022'!AL4,10)</f>
        <v>3.43428E-005</v>
      </c>
      <c r="AM4" s="1" t="n">
        <f aca="false">ROUND('qx mannen 2022'!AM4,10)</f>
        <v>3.30677E-005</v>
      </c>
      <c r="AN4" s="1" t="n">
        <f aca="false">ROUND('qx mannen 2022'!AN4,10)</f>
        <v>3.18389E-005</v>
      </c>
      <c r="AO4" s="1" t="n">
        <f aca="false">ROUND('qx mannen 2022'!AO4,10)</f>
        <v>3.06551E-005</v>
      </c>
      <c r="AP4" s="1" t="n">
        <f aca="false">ROUND('qx mannen 2022'!AP4,10)</f>
        <v>2.95145E-005</v>
      </c>
      <c r="AQ4" s="1" t="n">
        <f aca="false">ROUND('qx mannen 2022'!AQ4,10)</f>
        <v>2.84158E-005</v>
      </c>
      <c r="AR4" s="1" t="n">
        <f aca="false">ROUND('qx mannen 2022'!AR4,10)</f>
        <v>2.73573E-005</v>
      </c>
      <c r="AS4" s="1" t="n">
        <f aca="false">ROUND('qx mannen 2022'!AS4,10)</f>
        <v>2.63378E-005</v>
      </c>
      <c r="AT4" s="1" t="n">
        <f aca="false">ROUND('qx mannen 2022'!AT4,10)</f>
        <v>2.53559E-005</v>
      </c>
      <c r="AU4" s="1" t="n">
        <f aca="false">ROUND('qx mannen 2022'!AU4,10)</f>
        <v>2.44101E-005</v>
      </c>
      <c r="AV4" s="1" t="n">
        <f aca="false">ROUND('qx mannen 2022'!AV4,10)</f>
        <v>2.34993E-005</v>
      </c>
      <c r="AW4" s="1" t="n">
        <f aca="false">ROUND('qx mannen 2022'!AW4,10)</f>
        <v>2.26222E-005</v>
      </c>
      <c r="AX4" s="1" t="n">
        <f aca="false">ROUND('qx mannen 2022'!AX4,10)</f>
        <v>2.17775E-005</v>
      </c>
      <c r="AY4" s="1" t="n">
        <f aca="false">ROUND('qx mannen 2022'!AY4,10)</f>
        <v>2.09641E-005</v>
      </c>
      <c r="AZ4" s="1" t="n">
        <f aca="false">ROUND('qx mannen 2022'!AZ4,10)</f>
        <v>2.01809E-005</v>
      </c>
      <c r="BA4" s="1" t="n">
        <f aca="false">ROUND('qx mannen 2022'!BA4,10)</f>
        <v>1.94267E-005</v>
      </c>
      <c r="BB4" s="1" t="n">
        <f aca="false">ROUND('qx mannen 2022'!BB4,10)</f>
        <v>1.87006E-005</v>
      </c>
      <c r="BC4" s="1" t="n">
        <f aca="false">ROUND('qx mannen 2022'!BC4,10)</f>
        <v>1.80014E-005</v>
      </c>
      <c r="BD4" s="1" t="n">
        <f aca="false">ROUND('qx mannen 2022'!BD4,10)</f>
        <v>1.73282E-005</v>
      </c>
      <c r="BE4" s="1" t="n">
        <f aca="false">ROUND('qx mannen 2022'!BE4,10)</f>
        <v>1.66801E-005</v>
      </c>
      <c r="BF4" s="1" t="n">
        <f aca="false">ROUND('qx mannen 2022'!BF4,10)</f>
        <v>1.60561E-005</v>
      </c>
      <c r="BG4" s="1" t="n">
        <f aca="false">ROUND('qx mannen 2022'!BG4,10)</f>
        <v>1.54554E-005</v>
      </c>
      <c r="BH4" s="1" t="n">
        <f aca="false">ROUND('qx mannen 2022'!BH4,10)</f>
        <v>1.4877E-005</v>
      </c>
      <c r="BI4" s="1" t="n">
        <f aca="false">ROUND('qx mannen 2022'!BI4,10)</f>
        <v>1.43203E-005</v>
      </c>
      <c r="BJ4" s="1" t="n">
        <f aca="false">ROUND('qx mannen 2022'!BJ4,10)</f>
        <v>1.37842E-005</v>
      </c>
      <c r="BK4" s="1" t="n">
        <f aca="false">ROUND('qx mannen 2022'!BK4,10)</f>
        <v>1.32682E-005</v>
      </c>
      <c r="BL4" s="1" t="n">
        <f aca="false">ROUND('qx mannen 2022'!BL4,10)</f>
        <v>1.27715E-005</v>
      </c>
      <c r="BM4" s="1" t="n">
        <f aca="false">ROUND('qx mannen 2022'!BM4,10)</f>
        <v>1.22933E-005</v>
      </c>
      <c r="BN4" s="1" t="n">
        <f aca="false">ROUND('qx mannen 2022'!BN4,10)</f>
        <v>1.1833E-005</v>
      </c>
      <c r="BO4" s="1" t="n">
        <f aca="false">ROUND('qx mannen 2022'!BO4,10)</f>
        <v>1.13898E-005</v>
      </c>
      <c r="BP4" s="1" t="n">
        <f aca="false">ROUND('qx mannen 2022'!BP4,10)</f>
        <v>1.09633E-005</v>
      </c>
      <c r="BQ4" s="1" t="n">
        <f aca="false">ROUND('qx mannen 2022'!BQ4,10)</f>
        <v>1.05526E-005</v>
      </c>
      <c r="BR4" s="1" t="n">
        <f aca="false">ROUND('qx mannen 2022'!BR4,10)</f>
        <v>1.01574E-005</v>
      </c>
      <c r="BS4" s="1" t="n">
        <f aca="false">ROUND('qx mannen 2022'!BS4,10)</f>
        <v>9.7769E-006</v>
      </c>
      <c r="BT4" s="1" t="n">
        <f aca="false">ROUND('qx mannen 2022'!BT4,10)</f>
        <v>9.4106E-006</v>
      </c>
      <c r="BU4" s="1" t="n">
        <f aca="false">ROUND('qx mannen 2022'!BU4,10)</f>
        <v>9.058E-006</v>
      </c>
      <c r="BV4" s="1" t="n">
        <f aca="false">ROUND('qx mannen 2022'!BV4,10)</f>
        <v>8.7187E-006</v>
      </c>
      <c r="BW4" s="1" t="n">
        <f aca="false">ROUND('qx mannen 2022'!BW4,10)</f>
        <v>8.392E-006</v>
      </c>
      <c r="BX4" s="1" t="n">
        <f aca="false">ROUND('qx mannen 2022'!BX4,10)</f>
        <v>8.0776E-006</v>
      </c>
      <c r="BY4" s="1" t="n">
        <f aca="false">ROUND('qx mannen 2022'!BY4,10)</f>
        <v>7.7749E-006</v>
      </c>
      <c r="BZ4" s="1" t="n">
        <f aca="false">ROUND('qx mannen 2022'!BZ4,10)</f>
        <v>7.4836E-006</v>
      </c>
      <c r="CA4" s="1" t="n">
        <f aca="false">ROUND('qx mannen 2022'!CA4,10)</f>
        <v>7.2031E-006</v>
      </c>
      <c r="CB4" s="1" t="n">
        <f aca="false">ROUND('qx mannen 2022'!CB4,10)</f>
        <v>6.9332E-006</v>
      </c>
      <c r="CC4" s="1" t="n">
        <f aca="false">ROUND('qx mannen 2022'!CC4,10)</f>
        <v>6.6734E-006</v>
      </c>
      <c r="CD4" s="1" t="n">
        <f aca="false">ROUND('qx mannen 2022'!CD4,10)</f>
        <v>6.4233E-006</v>
      </c>
      <c r="CE4" s="1" t="n">
        <f aca="false">ROUND('qx mannen 2022'!CE4,10)</f>
        <v>6.1826E-006</v>
      </c>
      <c r="CF4" s="1" t="n">
        <f aca="false">ROUND('qx mannen 2022'!CF4,10)</f>
        <v>5.9509E-006</v>
      </c>
      <c r="CG4" s="1" t="n">
        <f aca="false">ROUND('qx mannen 2022'!CG4,10)</f>
        <v>5.7278E-006</v>
      </c>
      <c r="CH4" s="1" t="n">
        <f aca="false">ROUND('qx mannen 2022'!CH4,10)</f>
        <v>5.5132E-006</v>
      </c>
      <c r="CI4" s="1" t="n">
        <f aca="false">ROUND('qx mannen 2022'!CI4,10)</f>
        <v>5.3065E-006</v>
      </c>
      <c r="CJ4" s="1" t="n">
        <f aca="false">ROUND('qx mannen 2022'!CJ4,10)</f>
        <v>5.1076E-006</v>
      </c>
      <c r="CK4" s="1" t="n">
        <f aca="false">ROUND('qx mannen 2022'!CK4,10)</f>
        <v>4.9162E-006</v>
      </c>
      <c r="CL4" s="1" t="n">
        <f aca="false">ROUND('qx mannen 2022'!CL4,10)</f>
        <v>4.7319E-006</v>
      </c>
      <c r="CM4" s="1" t="n">
        <f aca="false">ROUND('qx mannen 2022'!CM4,10)</f>
        <v>4.5546E-006</v>
      </c>
      <c r="CN4" s="1" t="n">
        <f aca="false">ROUND('qx mannen 2022'!CN4,10)</f>
        <v>4.3839E-006</v>
      </c>
      <c r="CO4" s="1" t="n">
        <f aca="false">ROUND('qx mannen 2022'!CO4,10)</f>
        <v>4.2195E-006</v>
      </c>
      <c r="CP4" s="1" t="n">
        <f aca="false">ROUND('qx mannen 2022'!CP4,10)</f>
        <v>4.0614E-006</v>
      </c>
      <c r="CQ4" s="1" t="n">
        <f aca="false">ROUND('qx mannen 2022'!CQ4,10)</f>
        <v>3.9091E-006</v>
      </c>
      <c r="CR4" s="1" t="n">
        <f aca="false">ROUND('qx mannen 2022'!CR4,10)</f>
        <v>3.7626E-006</v>
      </c>
      <c r="CS4" s="1" t="n">
        <f aca="false">ROUND('qx mannen 2022'!CS4,10)</f>
        <v>3.6216E-006</v>
      </c>
      <c r="CT4" s="1" t="n">
        <f aca="false">ROUND('qx mannen 2022'!CT4,10)</f>
        <v>3.4858E-006</v>
      </c>
      <c r="CU4" s="1" t="n">
        <f aca="false">ROUND('qx mannen 2022'!CU4,10)</f>
        <v>3.3552E-006</v>
      </c>
      <c r="CV4" s="1" t="n">
        <f aca="false">ROUND('qx mannen 2022'!CV4,10)</f>
        <v>3.2294E-006</v>
      </c>
      <c r="CW4" s="1" t="n">
        <f aca="false">ROUND('qx mannen 2022'!CW4,10)</f>
        <v>3.1083E-006</v>
      </c>
      <c r="CX4" s="1" t="n">
        <f aca="false">ROUND('qx mannen 2022'!CX4,10)</f>
        <v>2.9918E-006</v>
      </c>
      <c r="CY4" s="1" t="n">
        <f aca="false">ROUND('qx mannen 2022'!CY4,10)</f>
        <v>2.8797E-006</v>
      </c>
      <c r="CZ4" s="1" t="n">
        <f aca="false">ROUND('qx mannen 2022'!CZ4,10)</f>
        <v>2.7717E-006</v>
      </c>
      <c r="DA4" s="1" t="n">
        <f aca="false">ROUND('qx mannen 2022'!DA4,10)</f>
        <v>2.6678E-006</v>
      </c>
      <c r="DB4" s="1" t="n">
        <f aca="false">ROUND('qx mannen 2022'!DB4,10)</f>
        <v>2.5678E-006</v>
      </c>
      <c r="DC4" s="1" t="n">
        <f aca="false">ROUND('qx mannen 2022'!DC4,10)</f>
        <v>2.4716E-006</v>
      </c>
      <c r="DD4" s="1" t="n">
        <f aca="false">ROUND('qx mannen 2022'!DD4,10)</f>
        <v>2.3789E-006</v>
      </c>
      <c r="DE4" s="1" t="n">
        <f aca="false">ROUND('qx mannen 2022'!DE4,10)</f>
        <v>2.2897E-006</v>
      </c>
      <c r="DF4" s="1" t="n">
        <f aca="false">ROUND('qx mannen 2022'!DF4,10)</f>
        <v>2.2039E-006</v>
      </c>
      <c r="DG4" s="1" t="n">
        <f aca="false">ROUND('qx mannen 2022'!DG4,10)</f>
        <v>2.1213E-006</v>
      </c>
      <c r="DH4" s="1" t="n">
        <f aca="false">ROUND('qx mannen 2022'!DH4,10)</f>
        <v>2.0418E-006</v>
      </c>
      <c r="DI4" s="1" t="n">
        <f aca="false">ROUND('qx mannen 2022'!DI4,10)</f>
        <v>1.9652E-006</v>
      </c>
      <c r="DJ4" s="1" t="n">
        <f aca="false">ROUND('qx mannen 2022'!DJ4,10)</f>
        <v>1.8916E-006</v>
      </c>
      <c r="DK4" s="1" t="n">
        <f aca="false">ROUND('qx mannen 2022'!DK4,10)</f>
        <v>1.8206E-006</v>
      </c>
      <c r="DL4" s="1" t="n">
        <f aca="false">ROUND('qx mannen 2022'!DL4,10)</f>
        <v>1.7524E-006</v>
      </c>
      <c r="DM4" s="1" t="n">
        <f aca="false">ROUND('qx mannen 2022'!DM4,10)</f>
        <v>1.6867E-006</v>
      </c>
      <c r="DN4" s="1" t="n">
        <f aca="false">ROUND('qx mannen 2022'!DN4,10)</f>
        <v>1.6235E-006</v>
      </c>
      <c r="DO4" s="1" t="n">
        <f aca="false">ROUND('qx mannen 2022'!DO4,10)</f>
        <v>1.5626E-006</v>
      </c>
      <c r="DP4" s="1" t="n">
        <f aca="false">ROUND('qx mannen 2022'!DP4,10)</f>
        <v>1.504E-006</v>
      </c>
      <c r="DQ4" s="1" t="n">
        <f aca="false">ROUND('qx mannen 2022'!DQ4,10)</f>
        <v>1.4477E-006</v>
      </c>
      <c r="DR4" s="1" t="n">
        <f aca="false">ROUND('qx mannen 2022'!DR4,10)</f>
        <v>1.3934E-006</v>
      </c>
      <c r="DS4" s="1" t="n">
        <f aca="false">ROUND('qx mannen 2022'!DS4,10)</f>
        <v>1.3412E-006</v>
      </c>
      <c r="DT4" s="1" t="n">
        <f aca="false">ROUND('qx mannen 2022'!DT4,10)</f>
        <v>1.2909E-006</v>
      </c>
      <c r="DU4" s="1" t="n">
        <f aca="false">ROUND('qx mannen 2022'!DU4,10)</f>
        <v>1.2425E-006</v>
      </c>
      <c r="DV4" s="1" t="n">
        <f aca="false">ROUND('qx mannen 2022'!DV4,10)</f>
        <v>1.1959E-006</v>
      </c>
      <c r="DW4" s="1" t="n">
        <f aca="false">ROUND('qx mannen 2022'!DW4,10)</f>
        <v>1.1511E-006</v>
      </c>
      <c r="DX4" s="1" t="n">
        <f aca="false">ROUND('qx mannen 2022'!DX4,10)</f>
        <v>1.1079E-006</v>
      </c>
      <c r="DY4" s="1" t="n">
        <f aca="false">ROUND('qx mannen 2022'!DY4,10)</f>
        <v>1.0664E-006</v>
      </c>
      <c r="DZ4" s="1" t="n">
        <f aca="false">ROUND('qx mannen 2022'!DZ4,10)</f>
        <v>1.0264E-006</v>
      </c>
      <c r="EA4" s="1" t="n">
        <f aca="false">ROUND('qx mannen 2022'!EA4,10)</f>
        <v>9.879E-007</v>
      </c>
      <c r="EB4" s="1" t="n">
        <f aca="false">ROUND('qx mannen 2022'!EB4,10)</f>
        <v>9.509E-007</v>
      </c>
      <c r="EC4" s="1" t="n">
        <f aca="false">ROUND('qx mannen 2022'!EC4,10)</f>
        <v>9.153E-007</v>
      </c>
      <c r="ED4" s="1" t="n">
        <f aca="false">ROUND('qx mannen 2022'!ED4,10)</f>
        <v>8.809E-007</v>
      </c>
      <c r="EE4" s="1" t="n">
        <f aca="false">ROUND('qx mannen 2022'!EE4,10)</f>
        <v>8.479E-007</v>
      </c>
      <c r="EF4" s="1" t="n">
        <f aca="false">ROUND('qx mannen 2022'!EF4,10)</f>
        <v>8.161E-007</v>
      </c>
      <c r="EG4" s="1" t="n">
        <f aca="false">ROUND('qx mannen 2022'!EG4,10)</f>
        <v>7.855E-007</v>
      </c>
      <c r="EH4" s="1" t="n">
        <f aca="false">ROUND('qx mannen 2022'!EH4,10)</f>
        <v>7.561E-007</v>
      </c>
      <c r="EI4" s="1" t="n">
        <f aca="false">ROUND('qx mannen 2022'!EI4,10)</f>
        <v>7.277E-007</v>
      </c>
      <c r="EJ4" s="1" t="n">
        <f aca="false">ROUND('qx mannen 2022'!EJ4,10)</f>
        <v>7.005E-007</v>
      </c>
      <c r="EK4" s="1" t="n">
        <f aca="false">ROUND('qx mannen 2022'!EK4,10)</f>
        <v>6.742E-007</v>
      </c>
      <c r="EL4" s="1" t="n">
        <f aca="false">ROUND('qx mannen 2022'!EL4,10)</f>
        <v>6.489E-007</v>
      </c>
      <c r="EM4" s="1" t="n">
        <f aca="false">ROUND('qx mannen 2022'!EM4,10)</f>
        <v>6.246E-007</v>
      </c>
      <c r="EN4" s="1" t="n">
        <f aca="false">ROUND('qx mannen 2022'!EN4,10)</f>
        <v>6.012E-007</v>
      </c>
      <c r="EO4" s="1" t="n">
        <f aca="false">ROUND('qx mannen 2022'!EO4,10)</f>
        <v>5.787E-007</v>
      </c>
      <c r="EP4" s="1" t="n">
        <f aca="false">ROUND('qx mannen 2022'!EP4,10)</f>
        <v>5.57E-007</v>
      </c>
      <c r="EQ4" s="1" t="n">
        <f aca="false">ROUND('qx mannen 2022'!EQ4,10)</f>
        <v>5.361E-007</v>
      </c>
      <c r="ER4" s="1" t="n">
        <f aca="false">ROUND('qx mannen 2022'!ER4,10)</f>
        <v>5.16E-007</v>
      </c>
      <c r="ES4" s="1" t="n">
        <f aca="false">ROUND('qx mannen 2022'!ES4,10)</f>
        <v>4.966E-007</v>
      </c>
      <c r="ET4" s="1" t="n">
        <f aca="false">ROUND('qx mannen 2022'!ET4,10)</f>
        <v>4.78E-007</v>
      </c>
      <c r="EU4" s="1" t="n">
        <f aca="false">ROUND('qx mannen 2022'!EU4,10)</f>
        <v>4.601E-007</v>
      </c>
      <c r="EV4" s="1" t="n">
        <f aca="false">ROUND('qx mannen 2022'!EV4,10)</f>
        <v>4.429E-007</v>
      </c>
      <c r="EW4" s="1" t="n">
        <f aca="false">ROUND('qx mannen 2022'!EW4,10)</f>
        <v>4.263E-007</v>
      </c>
      <c r="EX4" s="1" t="n">
        <f aca="false">ROUND('qx mannen 2022'!EX4,10)</f>
        <v>4.103E-007</v>
      </c>
      <c r="EY4" s="1" t="n">
        <f aca="false">ROUND('qx mannen 2022'!EY4,10)</f>
        <v>3.949E-007</v>
      </c>
      <c r="EZ4" s="1" t="n">
        <f aca="false">ROUND('qx mannen 2022'!EZ4,10)</f>
        <v>3.801E-007</v>
      </c>
      <c r="FA4" s="1" t="n">
        <f aca="false">ROUND('qx mannen 2022'!FA4,10)</f>
        <v>3.658E-007</v>
      </c>
      <c r="FB4" s="1" t="n">
        <f aca="false">ROUND('qx mannen 2022'!FB4,10)</f>
        <v>3.521E-007</v>
      </c>
      <c r="FC4" s="1" t="n">
        <f aca="false">ROUND('qx mannen 2022'!FC4,10)</f>
        <v>3.389E-007</v>
      </c>
      <c r="FD4" s="1" t="n">
        <f aca="false">ROUND('qx mannen 2022'!FD4,10)</f>
        <v>3.262E-007</v>
      </c>
      <c r="FE4" s="1" t="n">
        <f aca="false">ROUND('qx mannen 2022'!FE4,10)</f>
        <v>3.14E-007</v>
      </c>
      <c r="FF4" s="1" t="n">
        <f aca="false">ROUND('qx mannen 2022'!FF4,10)</f>
        <v>3.022E-007</v>
      </c>
      <c r="FG4" s="1" t="n">
        <f aca="false">ROUND('qx mannen 2022'!FG4,10)</f>
        <v>2.909E-007</v>
      </c>
      <c r="FH4" s="1" t="n">
        <f aca="false">ROUND('qx mannen 2022'!FH4,10)</f>
        <v>2.8E-007</v>
      </c>
      <c r="FI4" s="1" t="n">
        <f aca="false">ROUND('qx mannen 2022'!FI4,10)</f>
        <v>2.695E-007</v>
      </c>
      <c r="FJ4" s="1" t="n">
        <f aca="false">ROUND('qx mannen 2022'!FJ4,10)</f>
        <v>2.594E-007</v>
      </c>
      <c r="FK4" s="1" t="n">
        <f aca="false">ROUND('qx mannen 2022'!FK4,10)</f>
        <v>2.497E-007</v>
      </c>
      <c r="FL4" s="1" t="n">
        <f aca="false">ROUND('qx mannen 2022'!FL4,10)</f>
        <v>2.403E-007</v>
      </c>
      <c r="FM4" s="1" t="n">
        <f aca="false">ROUND('qx mannen 2022'!FM4,10)</f>
        <v>2.313E-007</v>
      </c>
      <c r="FN4" s="1" t="n">
        <f aca="false">ROUND('qx mannen 2022'!FN4,10)</f>
        <v>2.226E-007</v>
      </c>
      <c r="FO4" s="1" t="n">
        <f aca="false">ROUND('qx mannen 2022'!FO4,10)</f>
        <v>2.143E-007</v>
      </c>
      <c r="FP4" s="1" t="n">
        <f aca="false">ROUND('qx mannen 2022'!FP4,10)</f>
        <v>2.062E-007</v>
      </c>
      <c r="FQ4" s="1" t="n">
        <f aca="false">ROUND('qx mannen 2022'!FQ4,10)</f>
        <v>1.985E-007</v>
      </c>
    </row>
    <row r="5" customFormat="false" ht="15" hidden="false" customHeight="true" outlineLevel="0" collapsed="false">
      <c r="B5" s="1" t="n">
        <f aca="false">ROUND('qx mannen 2022'!B5,10)</f>
        <v>8.71103E-005</v>
      </c>
      <c r="C5" s="1" t="n">
        <f aca="false">ROUND('qx mannen 2022'!C5,10)</f>
        <v>8.4031E-005</v>
      </c>
      <c r="D5" s="1" t="n">
        <f aca="false">ROUND('qx mannen 2022'!D5,10)</f>
        <v>8.10289E-005</v>
      </c>
      <c r="E5" s="1" t="n">
        <f aca="false">ROUND('qx mannen 2022'!E5,10)</f>
        <v>7.81058E-005</v>
      </c>
      <c r="F5" s="1" t="n">
        <f aca="false">ROUND('qx mannen 2022'!F5,10)</f>
        <v>7.52631E-005</v>
      </c>
      <c r="G5" s="1" t="n">
        <f aca="false">ROUND('qx mannen 2022'!G5,10)</f>
        <v>7.25015E-005</v>
      </c>
      <c r="H5" s="1" t="n">
        <f aca="false">ROUND('qx mannen 2022'!H5,10)</f>
        <v>6.98213E-005</v>
      </c>
      <c r="I5" s="1" t="n">
        <f aca="false">ROUND('qx mannen 2022'!I5,10)</f>
        <v>6.72226E-005</v>
      </c>
      <c r="J5" s="1" t="n">
        <f aca="false">ROUND('qx mannen 2022'!J5,10)</f>
        <v>6.47048E-005</v>
      </c>
      <c r="K5" s="1" t="n">
        <f aca="false">ROUND('qx mannen 2022'!K5,10)</f>
        <v>6.22675E-005</v>
      </c>
      <c r="L5" s="1" t="n">
        <f aca="false">ROUND('qx mannen 2022'!L5,10)</f>
        <v>5.99095E-005</v>
      </c>
      <c r="M5" s="1" t="n">
        <f aca="false">ROUND('qx mannen 2022'!M5,10)</f>
        <v>5.76299E-005</v>
      </c>
      <c r="N5" s="1" t="n">
        <f aca="false">ROUND('qx mannen 2022'!N5,10)</f>
        <v>5.54271E-005</v>
      </c>
      <c r="O5" s="1" t="n">
        <f aca="false">ROUND('qx mannen 2022'!O5,10)</f>
        <v>5.32999E-005</v>
      </c>
      <c r="P5" s="1" t="n">
        <f aca="false">ROUND('qx mannen 2022'!P5,10)</f>
        <v>5.12467E-005</v>
      </c>
      <c r="Q5" s="1" t="n">
        <f aca="false">ROUND('qx mannen 2022'!Q5,10)</f>
        <v>4.92656E-005</v>
      </c>
      <c r="R5" s="1" t="n">
        <f aca="false">ROUND('qx mannen 2022'!R5,10)</f>
        <v>4.73551E-005</v>
      </c>
      <c r="S5" s="1" t="n">
        <f aca="false">ROUND('qx mannen 2022'!S5,10)</f>
        <v>4.55133E-005</v>
      </c>
      <c r="T5" s="1" t="n">
        <f aca="false">ROUND('qx mannen 2022'!T5,10)</f>
        <v>4.37383E-005</v>
      </c>
      <c r="U5" s="1" t="n">
        <f aca="false">ROUND('qx mannen 2022'!U5,10)</f>
        <v>4.20283E-005</v>
      </c>
      <c r="V5" s="1" t="n">
        <f aca="false">ROUND('qx mannen 2022'!V5,10)</f>
        <v>4.03814E-005</v>
      </c>
      <c r="W5" s="1" t="n">
        <f aca="false">ROUND('qx mannen 2022'!W5,10)</f>
        <v>3.87957E-005</v>
      </c>
      <c r="X5" s="1" t="n">
        <f aca="false">ROUND('qx mannen 2022'!X5,10)</f>
        <v>3.72692E-005</v>
      </c>
      <c r="Y5" s="1" t="n">
        <f aca="false">ROUND('qx mannen 2022'!Y5,10)</f>
        <v>3.58002E-005</v>
      </c>
      <c r="Z5" s="1" t="n">
        <f aca="false">ROUND('qx mannen 2022'!Z5,10)</f>
        <v>3.43868E-005</v>
      </c>
      <c r="AA5" s="1" t="n">
        <f aca="false">ROUND('qx mannen 2022'!AA5,10)</f>
        <v>3.30271E-005</v>
      </c>
      <c r="AB5" s="1" t="n">
        <f aca="false">ROUND('qx mannen 2022'!AB5,10)</f>
        <v>3.17193E-005</v>
      </c>
      <c r="AC5" s="1" t="n">
        <f aca="false">ROUND('qx mannen 2022'!AC5,10)</f>
        <v>3.04617E-005</v>
      </c>
      <c r="AD5" s="1" t="n">
        <f aca="false">ROUND('qx mannen 2022'!AD5,10)</f>
        <v>2.92525E-005</v>
      </c>
      <c r="AE5" s="1" t="n">
        <f aca="false">ROUND('qx mannen 2022'!AE5,10)</f>
        <v>2.80901E-005</v>
      </c>
      <c r="AF5" s="1" t="n">
        <f aca="false">ROUND('qx mannen 2022'!AF5,10)</f>
        <v>2.69726E-005</v>
      </c>
      <c r="AG5" s="1" t="n">
        <f aca="false">ROUND('qx mannen 2022'!AG5,10)</f>
        <v>2.58987E-005</v>
      </c>
      <c r="AH5" s="1" t="n">
        <f aca="false">ROUND('qx mannen 2022'!AH5,10)</f>
        <v>2.48666E-005</v>
      </c>
      <c r="AI5" s="1" t="n">
        <f aca="false">ROUND('qx mannen 2022'!AI5,10)</f>
        <v>2.38748E-005</v>
      </c>
      <c r="AJ5" s="1" t="n">
        <f aca="false">ROUND('qx mannen 2022'!AJ5,10)</f>
        <v>2.29219E-005</v>
      </c>
      <c r="AK5" s="1" t="n">
        <f aca="false">ROUND('qx mannen 2022'!AK5,10)</f>
        <v>2.20064E-005</v>
      </c>
      <c r="AL5" s="1" t="n">
        <f aca="false">ROUND('qx mannen 2022'!AL5,10)</f>
        <v>2.11269E-005</v>
      </c>
      <c r="AM5" s="1" t="n">
        <f aca="false">ROUND('qx mannen 2022'!AM5,10)</f>
        <v>2.02821E-005</v>
      </c>
      <c r="AN5" s="1" t="n">
        <f aca="false">ROUND('qx mannen 2022'!AN5,10)</f>
        <v>1.94706E-005</v>
      </c>
      <c r="AO5" s="1" t="n">
        <f aca="false">ROUND('qx mannen 2022'!AO5,10)</f>
        <v>1.86912E-005</v>
      </c>
      <c r="AP5" s="1" t="n">
        <f aca="false">ROUND('qx mannen 2022'!AP5,10)</f>
        <v>1.79427E-005</v>
      </c>
      <c r="AQ5" s="1" t="n">
        <f aca="false">ROUND('qx mannen 2022'!AQ5,10)</f>
        <v>1.72238E-005</v>
      </c>
      <c r="AR5" s="1" t="n">
        <f aca="false">ROUND('qx mannen 2022'!AR5,10)</f>
        <v>1.65335E-005</v>
      </c>
      <c r="AS5" s="1" t="n">
        <f aca="false">ROUND('qx mannen 2022'!AS5,10)</f>
        <v>1.58706E-005</v>
      </c>
      <c r="AT5" s="1" t="n">
        <f aca="false">ROUND('qx mannen 2022'!AT5,10)</f>
        <v>1.5234E-005</v>
      </c>
      <c r="AU5" s="1" t="n">
        <f aca="false">ROUND('qx mannen 2022'!AU5,10)</f>
        <v>1.46229E-005</v>
      </c>
      <c r="AV5" s="1" t="n">
        <f aca="false">ROUND('qx mannen 2022'!AV5,10)</f>
        <v>1.4036E-005</v>
      </c>
      <c r="AW5" s="1" t="n">
        <f aca="false">ROUND('qx mannen 2022'!AW5,10)</f>
        <v>1.34726E-005</v>
      </c>
      <c r="AX5" s="1" t="n">
        <f aca="false">ROUND('qx mannen 2022'!AX5,10)</f>
        <v>1.29317E-005</v>
      </c>
      <c r="AY5" s="1" t="n">
        <f aca="false">ROUND('qx mannen 2022'!AY5,10)</f>
        <v>1.24123E-005</v>
      </c>
      <c r="AZ5" s="1" t="n">
        <f aca="false">ROUND('qx mannen 2022'!AZ5,10)</f>
        <v>1.19137E-005</v>
      </c>
      <c r="BA5" s="1" t="n">
        <f aca="false">ROUND('qx mannen 2022'!BA5,10)</f>
        <v>1.14351E-005</v>
      </c>
      <c r="BB5" s="1" t="n">
        <f aca="false">ROUND('qx mannen 2022'!BB5,10)</f>
        <v>1.09756E-005</v>
      </c>
      <c r="BC5" s="1" t="n">
        <f aca="false">ROUND('qx mannen 2022'!BC5,10)</f>
        <v>1.05345E-005</v>
      </c>
      <c r="BD5" s="1" t="n">
        <f aca="false">ROUND('qx mannen 2022'!BD5,10)</f>
        <v>1.01111E-005</v>
      </c>
      <c r="BE5" s="1" t="n">
        <f aca="false">ROUND('qx mannen 2022'!BE5,10)</f>
        <v>9.7046E-006</v>
      </c>
      <c r="BF5" s="1" t="n">
        <f aca="false">ROUND('qx mannen 2022'!BF5,10)</f>
        <v>9.3144E-006</v>
      </c>
      <c r="BG5" s="1" t="n">
        <f aca="false">ROUND('qx mannen 2022'!BG5,10)</f>
        <v>8.9399E-006</v>
      </c>
      <c r="BH5" s="1" t="n">
        <f aca="false">ROUND('qx mannen 2022'!BH5,10)</f>
        <v>8.5803E-006</v>
      </c>
      <c r="BI5" s="1" t="n">
        <f aca="false">ROUND('qx mannen 2022'!BI5,10)</f>
        <v>8.2352E-006</v>
      </c>
      <c r="BJ5" s="1" t="n">
        <f aca="false">ROUND('qx mannen 2022'!BJ5,10)</f>
        <v>7.904E-006</v>
      </c>
      <c r="BK5" s="1" t="n">
        <f aca="false">ROUND('qx mannen 2022'!BK5,10)</f>
        <v>7.5861E-006</v>
      </c>
      <c r="BL5" s="1" t="n">
        <f aca="false">ROUND('qx mannen 2022'!BL5,10)</f>
        <v>7.2809E-006</v>
      </c>
      <c r="BM5" s="1" t="n">
        <f aca="false">ROUND('qx mannen 2022'!BM5,10)</f>
        <v>6.9879E-006</v>
      </c>
      <c r="BN5" s="1" t="n">
        <f aca="false">ROUND('qx mannen 2022'!BN5,10)</f>
        <v>6.7068E-006</v>
      </c>
      <c r="BO5" s="1" t="n">
        <f aca="false">ROUND('qx mannen 2022'!BO5,10)</f>
        <v>6.4369E-006</v>
      </c>
      <c r="BP5" s="1" t="n">
        <f aca="false">ROUND('qx mannen 2022'!BP5,10)</f>
        <v>6.1779E-006</v>
      </c>
      <c r="BQ5" s="1" t="n">
        <f aca="false">ROUND('qx mannen 2022'!BQ5,10)</f>
        <v>5.9293E-006</v>
      </c>
      <c r="BR5" s="1" t="n">
        <f aca="false">ROUND('qx mannen 2022'!BR5,10)</f>
        <v>5.6907E-006</v>
      </c>
      <c r="BS5" s="1" t="n">
        <f aca="false">ROUND('qx mannen 2022'!BS5,10)</f>
        <v>5.4616E-006</v>
      </c>
      <c r="BT5" s="1" t="n">
        <f aca="false">ROUND('qx mannen 2022'!BT5,10)</f>
        <v>5.2418E-006</v>
      </c>
      <c r="BU5" s="1" t="n">
        <f aca="false">ROUND('qx mannen 2022'!BU5,10)</f>
        <v>5.0308E-006</v>
      </c>
      <c r="BV5" s="1" t="n">
        <f aca="false">ROUND('qx mannen 2022'!BV5,10)</f>
        <v>4.8284E-006</v>
      </c>
      <c r="BW5" s="1" t="n">
        <f aca="false">ROUND('qx mannen 2022'!BW5,10)</f>
        <v>4.634E-006</v>
      </c>
      <c r="BX5" s="1" t="n">
        <f aca="false">ROUND('qx mannen 2022'!BX5,10)</f>
        <v>4.4475E-006</v>
      </c>
      <c r="BY5" s="1" t="n">
        <f aca="false">ROUND('qx mannen 2022'!BY5,10)</f>
        <v>4.2684E-006</v>
      </c>
      <c r="BZ5" s="1" t="n">
        <f aca="false">ROUND('qx mannen 2022'!BZ5,10)</f>
        <v>4.0966E-006</v>
      </c>
      <c r="CA5" s="1" t="n">
        <f aca="false">ROUND('qx mannen 2022'!CA5,10)</f>
        <v>3.9317E-006</v>
      </c>
      <c r="CB5" s="1" t="n">
        <f aca="false">ROUND('qx mannen 2022'!CB5,10)</f>
        <v>3.7734E-006</v>
      </c>
      <c r="CC5" s="1" t="n">
        <f aca="false">ROUND('qx mannen 2022'!CC5,10)</f>
        <v>3.6215E-006</v>
      </c>
      <c r="CD5" s="1" t="n">
        <f aca="false">ROUND('qx mannen 2022'!CD5,10)</f>
        <v>3.4757E-006</v>
      </c>
      <c r="CE5" s="1" t="n">
        <f aca="false">ROUND('qx mannen 2022'!CE5,10)</f>
        <v>3.3358E-006</v>
      </c>
      <c r="CF5" s="1" t="n">
        <f aca="false">ROUND('qx mannen 2022'!CF5,10)</f>
        <v>3.2015E-006</v>
      </c>
      <c r="CG5" s="1" t="n">
        <f aca="false">ROUND('qx mannen 2022'!CG5,10)</f>
        <v>3.0726E-006</v>
      </c>
      <c r="CH5" s="1" t="n">
        <f aca="false">ROUND('qx mannen 2022'!CH5,10)</f>
        <v>2.9489E-006</v>
      </c>
      <c r="CI5" s="1" t="n">
        <f aca="false">ROUND('qx mannen 2022'!CI5,10)</f>
        <v>2.8302E-006</v>
      </c>
      <c r="CJ5" s="1" t="n">
        <f aca="false">ROUND('qx mannen 2022'!CJ5,10)</f>
        <v>2.7162E-006</v>
      </c>
      <c r="CK5" s="1" t="n">
        <f aca="false">ROUND('qx mannen 2022'!CK5,10)</f>
        <v>2.6069E-006</v>
      </c>
      <c r="CL5" s="1" t="n">
        <f aca="false">ROUND('qx mannen 2022'!CL5,10)</f>
        <v>2.5019E-006</v>
      </c>
      <c r="CM5" s="1" t="n">
        <f aca="false">ROUND('qx mannen 2022'!CM5,10)</f>
        <v>2.4012E-006</v>
      </c>
      <c r="CN5" s="1" t="n">
        <f aca="false">ROUND('qx mannen 2022'!CN5,10)</f>
        <v>2.3045E-006</v>
      </c>
      <c r="CO5" s="1" t="n">
        <f aca="false">ROUND('qx mannen 2022'!CO5,10)</f>
        <v>2.2117E-006</v>
      </c>
      <c r="CP5" s="1" t="n">
        <f aca="false">ROUND('qx mannen 2022'!CP5,10)</f>
        <v>2.1226E-006</v>
      </c>
      <c r="CQ5" s="1" t="n">
        <f aca="false">ROUND('qx mannen 2022'!CQ5,10)</f>
        <v>2.0372E-006</v>
      </c>
      <c r="CR5" s="1" t="n">
        <f aca="false">ROUND('qx mannen 2022'!CR5,10)</f>
        <v>1.9551E-006</v>
      </c>
      <c r="CS5" s="1" t="n">
        <f aca="false">ROUND('qx mannen 2022'!CS5,10)</f>
        <v>1.8764E-006</v>
      </c>
      <c r="CT5" s="1" t="n">
        <f aca="false">ROUND('qx mannen 2022'!CT5,10)</f>
        <v>1.8009E-006</v>
      </c>
      <c r="CU5" s="1" t="n">
        <f aca="false">ROUND('qx mannen 2022'!CU5,10)</f>
        <v>1.7284E-006</v>
      </c>
      <c r="CV5" s="1" t="n">
        <f aca="false">ROUND('qx mannen 2022'!CV5,10)</f>
        <v>1.6588E-006</v>
      </c>
      <c r="CW5" s="1" t="n">
        <f aca="false">ROUND('qx mannen 2022'!CW5,10)</f>
        <v>1.592E-006</v>
      </c>
      <c r="CX5" s="1" t="n">
        <f aca="false">ROUND('qx mannen 2022'!CX5,10)</f>
        <v>1.5279E-006</v>
      </c>
      <c r="CY5" s="1" t="n">
        <f aca="false">ROUND('qx mannen 2022'!CY5,10)</f>
        <v>1.4663E-006</v>
      </c>
      <c r="CZ5" s="1" t="n">
        <f aca="false">ROUND('qx mannen 2022'!CZ5,10)</f>
        <v>1.4073E-006</v>
      </c>
      <c r="DA5" s="1" t="n">
        <f aca="false">ROUND('qx mannen 2022'!DA5,10)</f>
        <v>1.3506E-006</v>
      </c>
      <c r="DB5" s="1" t="n">
        <f aca="false">ROUND('qx mannen 2022'!DB5,10)</f>
        <v>1.2963E-006</v>
      </c>
      <c r="DC5" s="1" t="n">
        <f aca="false">ROUND('qx mannen 2022'!DC5,10)</f>
        <v>1.2441E-006</v>
      </c>
      <c r="DD5" s="1" t="n">
        <f aca="false">ROUND('qx mannen 2022'!DD5,10)</f>
        <v>1.194E-006</v>
      </c>
      <c r="DE5" s="1" t="n">
        <f aca="false">ROUND('qx mannen 2022'!DE5,10)</f>
        <v>1.1459E-006</v>
      </c>
      <c r="DF5" s="1" t="n">
        <f aca="false">ROUND('qx mannen 2022'!DF5,10)</f>
        <v>1.0997E-006</v>
      </c>
      <c r="DG5" s="1" t="n">
        <f aca="false">ROUND('qx mannen 2022'!DG5,10)</f>
        <v>1.0555E-006</v>
      </c>
      <c r="DH5" s="1" t="n">
        <f aca="false">ROUND('qx mannen 2022'!DH5,10)</f>
        <v>1.013E-006</v>
      </c>
      <c r="DI5" s="1" t="n">
        <f aca="false">ROUND('qx mannen 2022'!DI5,10)</f>
        <v>9.722E-007</v>
      </c>
      <c r="DJ5" s="1" t="n">
        <f aca="false">ROUND('qx mannen 2022'!DJ5,10)</f>
        <v>9.33E-007</v>
      </c>
      <c r="DK5" s="1" t="n">
        <f aca="false">ROUND('qx mannen 2022'!DK5,10)</f>
        <v>8.955E-007</v>
      </c>
      <c r="DL5" s="1" t="n">
        <f aca="false">ROUND('qx mannen 2022'!DL5,10)</f>
        <v>8.594E-007</v>
      </c>
      <c r="DM5" s="1" t="n">
        <f aca="false">ROUND('qx mannen 2022'!DM5,10)</f>
        <v>8.248E-007</v>
      </c>
      <c r="DN5" s="1" t="n">
        <f aca="false">ROUND('qx mannen 2022'!DN5,10)</f>
        <v>7.916E-007</v>
      </c>
      <c r="DO5" s="1" t="n">
        <f aca="false">ROUND('qx mannen 2022'!DO5,10)</f>
        <v>7.597E-007</v>
      </c>
      <c r="DP5" s="1" t="n">
        <f aca="false">ROUND('qx mannen 2022'!DP5,10)</f>
        <v>7.291E-007</v>
      </c>
      <c r="DQ5" s="1" t="n">
        <f aca="false">ROUND('qx mannen 2022'!DQ5,10)</f>
        <v>6.998E-007</v>
      </c>
      <c r="DR5" s="1" t="n">
        <f aca="false">ROUND('qx mannen 2022'!DR5,10)</f>
        <v>6.716E-007</v>
      </c>
      <c r="DS5" s="1" t="n">
        <f aca="false">ROUND('qx mannen 2022'!DS5,10)</f>
        <v>6.445E-007</v>
      </c>
      <c r="DT5" s="1" t="n">
        <f aca="false">ROUND('qx mannen 2022'!DT5,10)</f>
        <v>6.186E-007</v>
      </c>
      <c r="DU5" s="1" t="n">
        <f aca="false">ROUND('qx mannen 2022'!DU5,10)</f>
        <v>5.937E-007</v>
      </c>
      <c r="DV5" s="1" t="n">
        <f aca="false">ROUND('qx mannen 2022'!DV5,10)</f>
        <v>5.698E-007</v>
      </c>
      <c r="DW5" s="1" t="n">
        <f aca="false">ROUND('qx mannen 2022'!DW5,10)</f>
        <v>5.468E-007</v>
      </c>
      <c r="DX5" s="1" t="n">
        <f aca="false">ROUND('qx mannen 2022'!DX5,10)</f>
        <v>5.248E-007</v>
      </c>
      <c r="DY5" s="1" t="n">
        <f aca="false">ROUND('qx mannen 2022'!DY5,10)</f>
        <v>5.037E-007</v>
      </c>
      <c r="DZ5" s="1" t="n">
        <f aca="false">ROUND('qx mannen 2022'!DZ5,10)</f>
        <v>4.834E-007</v>
      </c>
      <c r="EA5" s="1" t="n">
        <f aca="false">ROUND('qx mannen 2022'!EA5,10)</f>
        <v>4.639E-007</v>
      </c>
      <c r="EB5" s="1" t="n">
        <f aca="false">ROUND('qx mannen 2022'!EB5,10)</f>
        <v>4.452E-007</v>
      </c>
      <c r="EC5" s="1" t="n">
        <f aca="false">ROUND('qx mannen 2022'!EC5,10)</f>
        <v>4.273E-007</v>
      </c>
      <c r="ED5" s="1" t="n">
        <f aca="false">ROUND('qx mannen 2022'!ED5,10)</f>
        <v>4.101E-007</v>
      </c>
      <c r="EE5" s="1" t="n">
        <f aca="false">ROUND('qx mannen 2022'!EE5,10)</f>
        <v>3.936E-007</v>
      </c>
      <c r="EF5" s="1" t="n">
        <f aca="false">ROUND('qx mannen 2022'!EF5,10)</f>
        <v>3.777E-007</v>
      </c>
      <c r="EG5" s="1" t="n">
        <f aca="false">ROUND('qx mannen 2022'!EG5,10)</f>
        <v>3.625E-007</v>
      </c>
      <c r="EH5" s="1" t="n">
        <f aca="false">ROUND('qx mannen 2022'!EH5,10)</f>
        <v>3.479E-007</v>
      </c>
      <c r="EI5" s="1" t="n">
        <f aca="false">ROUND('qx mannen 2022'!EI5,10)</f>
        <v>3.339E-007</v>
      </c>
      <c r="EJ5" s="1" t="n">
        <f aca="false">ROUND('qx mannen 2022'!EJ5,10)</f>
        <v>3.205E-007</v>
      </c>
      <c r="EK5" s="1" t="n">
        <f aca="false">ROUND('qx mannen 2022'!EK5,10)</f>
        <v>3.076E-007</v>
      </c>
      <c r="EL5" s="1" t="n">
        <f aca="false">ROUND('qx mannen 2022'!EL5,10)</f>
        <v>2.952E-007</v>
      </c>
      <c r="EM5" s="1" t="n">
        <f aca="false">ROUND('qx mannen 2022'!EM5,10)</f>
        <v>2.833E-007</v>
      </c>
      <c r="EN5" s="1" t="n">
        <f aca="false">ROUND('qx mannen 2022'!EN5,10)</f>
        <v>2.719E-007</v>
      </c>
      <c r="EO5" s="1" t="n">
        <f aca="false">ROUND('qx mannen 2022'!EO5,10)</f>
        <v>2.609E-007</v>
      </c>
      <c r="EP5" s="1" t="n">
        <f aca="false">ROUND('qx mannen 2022'!EP5,10)</f>
        <v>2.504E-007</v>
      </c>
      <c r="EQ5" s="1" t="n">
        <f aca="false">ROUND('qx mannen 2022'!EQ5,10)</f>
        <v>2.404E-007</v>
      </c>
      <c r="ER5" s="1" t="n">
        <f aca="false">ROUND('qx mannen 2022'!ER5,10)</f>
        <v>2.307E-007</v>
      </c>
      <c r="ES5" s="1" t="n">
        <f aca="false">ROUND('qx mannen 2022'!ES5,10)</f>
        <v>2.214E-007</v>
      </c>
      <c r="ET5" s="1" t="n">
        <f aca="false">ROUND('qx mannen 2022'!ET5,10)</f>
        <v>2.125E-007</v>
      </c>
      <c r="EU5" s="1" t="n">
        <f aca="false">ROUND('qx mannen 2022'!EU5,10)</f>
        <v>2.039E-007</v>
      </c>
      <c r="EV5" s="1" t="n">
        <f aca="false">ROUND('qx mannen 2022'!EV5,10)</f>
        <v>1.957E-007</v>
      </c>
      <c r="EW5" s="1" t="n">
        <f aca="false">ROUND('qx mannen 2022'!EW5,10)</f>
        <v>1.878E-007</v>
      </c>
      <c r="EX5" s="1" t="n">
        <f aca="false">ROUND('qx mannen 2022'!EX5,10)</f>
        <v>1.803E-007</v>
      </c>
      <c r="EY5" s="1" t="n">
        <f aca="false">ROUND('qx mannen 2022'!EY5,10)</f>
        <v>1.73E-007</v>
      </c>
      <c r="EZ5" s="1" t="n">
        <f aca="false">ROUND('qx mannen 2022'!EZ5,10)</f>
        <v>1.66E-007</v>
      </c>
      <c r="FA5" s="1" t="n">
        <f aca="false">ROUND('qx mannen 2022'!FA5,10)</f>
        <v>1.593E-007</v>
      </c>
      <c r="FB5" s="1" t="n">
        <f aca="false">ROUND('qx mannen 2022'!FB5,10)</f>
        <v>1.529E-007</v>
      </c>
      <c r="FC5" s="1" t="n">
        <f aca="false">ROUND('qx mannen 2022'!FC5,10)</f>
        <v>1.468E-007</v>
      </c>
      <c r="FD5" s="1" t="n">
        <f aca="false">ROUND('qx mannen 2022'!FD5,10)</f>
        <v>1.409E-007</v>
      </c>
      <c r="FE5" s="1" t="n">
        <f aca="false">ROUND('qx mannen 2022'!FE5,10)</f>
        <v>1.352E-007</v>
      </c>
      <c r="FF5" s="1" t="n">
        <f aca="false">ROUND('qx mannen 2022'!FF5,10)</f>
        <v>1.297E-007</v>
      </c>
      <c r="FG5" s="1" t="n">
        <f aca="false">ROUND('qx mannen 2022'!FG5,10)</f>
        <v>1.245E-007</v>
      </c>
      <c r="FH5" s="1" t="n">
        <f aca="false">ROUND('qx mannen 2022'!FH5,10)</f>
        <v>1.195E-007</v>
      </c>
      <c r="FI5" s="1" t="n">
        <f aca="false">ROUND('qx mannen 2022'!FI5,10)</f>
        <v>1.147E-007</v>
      </c>
      <c r="FJ5" s="1" t="n">
        <f aca="false">ROUND('qx mannen 2022'!FJ5,10)</f>
        <v>1.101E-007</v>
      </c>
      <c r="FK5" s="1" t="n">
        <f aca="false">ROUND('qx mannen 2022'!FK5,10)</f>
        <v>1.056E-007</v>
      </c>
      <c r="FL5" s="1" t="n">
        <f aca="false">ROUND('qx mannen 2022'!FL5,10)</f>
        <v>1.014E-007</v>
      </c>
      <c r="FM5" s="1" t="n">
        <f aca="false">ROUND('qx mannen 2022'!FM5,10)</f>
        <v>9.73E-008</v>
      </c>
      <c r="FN5" s="1" t="n">
        <f aca="false">ROUND('qx mannen 2022'!FN5,10)</f>
        <v>9.34E-008</v>
      </c>
      <c r="FO5" s="1" t="n">
        <f aca="false">ROUND('qx mannen 2022'!FO5,10)</f>
        <v>8.96E-008</v>
      </c>
      <c r="FP5" s="1" t="n">
        <f aca="false">ROUND('qx mannen 2022'!FP5,10)</f>
        <v>8.6E-008</v>
      </c>
      <c r="FQ5" s="1" t="n">
        <f aca="false">ROUND('qx mannen 2022'!FQ5,10)</f>
        <v>8.26E-008</v>
      </c>
    </row>
    <row r="6" customFormat="false" ht="15" hidden="false" customHeight="true" outlineLevel="0" collapsed="false">
      <c r="B6" s="1" t="n">
        <f aca="false">ROUND('qx mannen 2022'!B6,10)</f>
        <v>6.69758E-005</v>
      </c>
      <c r="C6" s="1" t="n">
        <f aca="false">ROUND('qx mannen 2022'!C6,10)</f>
        <v>6.45841E-005</v>
      </c>
      <c r="D6" s="1" t="n">
        <f aca="false">ROUND('qx mannen 2022'!D6,10)</f>
        <v>6.22505E-005</v>
      </c>
      <c r="E6" s="1" t="n">
        <f aca="false">ROUND('qx mannen 2022'!E6,10)</f>
        <v>5.99768E-005</v>
      </c>
      <c r="F6" s="1" t="n">
        <f aca="false">ROUND('qx mannen 2022'!F6,10)</f>
        <v>5.77645E-005</v>
      </c>
      <c r="G6" s="1" t="n">
        <f aca="false">ROUND('qx mannen 2022'!G6,10)</f>
        <v>5.56144E-005</v>
      </c>
      <c r="H6" s="1" t="n">
        <f aca="false">ROUND('qx mannen 2022'!H6,10)</f>
        <v>5.35273E-005</v>
      </c>
      <c r="I6" s="1" t="n">
        <f aca="false">ROUND('qx mannen 2022'!I6,10)</f>
        <v>5.15033E-005</v>
      </c>
      <c r="J6" s="1" t="n">
        <f aca="false">ROUND('qx mannen 2022'!J6,10)</f>
        <v>4.95423E-005</v>
      </c>
      <c r="K6" s="1" t="n">
        <f aca="false">ROUND('qx mannen 2022'!K6,10)</f>
        <v>4.7644E-005</v>
      </c>
      <c r="L6" s="1" t="n">
        <f aca="false">ROUND('qx mannen 2022'!L6,10)</f>
        <v>4.58077E-005</v>
      </c>
      <c r="M6" s="1" t="n">
        <f aca="false">ROUND('qx mannen 2022'!M6,10)</f>
        <v>4.40328E-005</v>
      </c>
      <c r="N6" s="1" t="n">
        <f aca="false">ROUND('qx mannen 2022'!N6,10)</f>
        <v>4.23182E-005</v>
      </c>
      <c r="O6" s="1" t="n">
        <f aca="false">ROUND('qx mannen 2022'!O6,10)</f>
        <v>4.06629E-005</v>
      </c>
      <c r="P6" s="1" t="n">
        <f aca="false">ROUND('qx mannen 2022'!P6,10)</f>
        <v>3.90658E-005</v>
      </c>
      <c r="Q6" s="1" t="n">
        <f aca="false">ROUND('qx mannen 2022'!Q6,10)</f>
        <v>3.75255E-005</v>
      </c>
      <c r="R6" s="1" t="n">
        <f aca="false">ROUND('qx mannen 2022'!R6,10)</f>
        <v>3.60408E-005</v>
      </c>
      <c r="S6" s="1" t="n">
        <f aca="false">ROUND('qx mannen 2022'!S6,10)</f>
        <v>3.46102E-005</v>
      </c>
      <c r="T6" s="1" t="n">
        <f aca="false">ROUND('qx mannen 2022'!T6,10)</f>
        <v>3.32323E-005</v>
      </c>
      <c r="U6" s="1" t="n">
        <f aca="false">ROUND('qx mannen 2022'!U6,10)</f>
        <v>3.19056E-005</v>
      </c>
      <c r="V6" s="1" t="n">
        <f aca="false">ROUND('qx mannen 2022'!V6,10)</f>
        <v>3.06287E-005</v>
      </c>
      <c r="W6" s="1" t="n">
        <f aca="false">ROUND('qx mannen 2022'!W6,10)</f>
        <v>2.94E-005</v>
      </c>
      <c r="X6" s="1" t="n">
        <f aca="false">ROUND('qx mannen 2022'!X6,10)</f>
        <v>2.82181E-005</v>
      </c>
      <c r="Y6" s="1" t="n">
        <f aca="false">ROUND('qx mannen 2022'!Y6,10)</f>
        <v>2.70814E-005</v>
      </c>
      <c r="Z6" s="1" t="n">
        <f aca="false">ROUND('qx mannen 2022'!Z6,10)</f>
        <v>2.59886E-005</v>
      </c>
      <c r="AA6" s="1" t="n">
        <f aca="false">ROUND('qx mannen 2022'!AA6,10)</f>
        <v>2.49381E-005</v>
      </c>
      <c r="AB6" s="1" t="n">
        <f aca="false">ROUND('qx mannen 2022'!AB6,10)</f>
        <v>2.39285E-005</v>
      </c>
      <c r="AC6" s="1" t="n">
        <f aca="false">ROUND('qx mannen 2022'!AC6,10)</f>
        <v>2.29584E-005</v>
      </c>
      <c r="AD6" s="1" t="n">
        <f aca="false">ROUND('qx mannen 2022'!AD6,10)</f>
        <v>2.20264E-005</v>
      </c>
      <c r="AE6" s="1" t="n">
        <f aca="false">ROUND('qx mannen 2022'!AE6,10)</f>
        <v>2.11311E-005</v>
      </c>
      <c r="AF6" s="1" t="n">
        <f aca="false">ROUND('qx mannen 2022'!AF6,10)</f>
        <v>2.02713E-005</v>
      </c>
      <c r="AG6" s="1" t="n">
        <f aca="false">ROUND('qx mannen 2022'!AG6,10)</f>
        <v>1.94456E-005</v>
      </c>
      <c r="AH6" s="1" t="n">
        <f aca="false">ROUND('qx mannen 2022'!AH6,10)</f>
        <v>1.86528E-005</v>
      </c>
      <c r="AI6" s="1" t="n">
        <f aca="false">ROUND('qx mannen 2022'!AI6,10)</f>
        <v>1.78917E-005</v>
      </c>
      <c r="AJ6" s="1" t="n">
        <f aca="false">ROUND('qx mannen 2022'!AJ6,10)</f>
        <v>1.7161E-005</v>
      </c>
      <c r="AK6" s="1" t="n">
        <f aca="false">ROUND('qx mannen 2022'!AK6,10)</f>
        <v>1.64597E-005</v>
      </c>
      <c r="AL6" s="1" t="n">
        <f aca="false">ROUND('qx mannen 2022'!AL6,10)</f>
        <v>1.57865E-005</v>
      </c>
      <c r="AM6" s="1" t="n">
        <f aca="false">ROUND('qx mannen 2022'!AM6,10)</f>
        <v>1.51404E-005</v>
      </c>
      <c r="AN6" s="1" t="n">
        <f aca="false">ROUND('qx mannen 2022'!AN6,10)</f>
        <v>1.45205E-005</v>
      </c>
      <c r="AO6" s="1" t="n">
        <f aca="false">ROUND('qx mannen 2022'!AO6,10)</f>
        <v>1.39256E-005</v>
      </c>
      <c r="AP6" s="1" t="n">
        <f aca="false">ROUND('qx mannen 2022'!AP6,10)</f>
        <v>1.33548E-005</v>
      </c>
      <c r="AQ6" s="1" t="n">
        <f aca="false">ROUND('qx mannen 2022'!AQ6,10)</f>
        <v>1.28071E-005</v>
      </c>
      <c r="AR6" s="1" t="n">
        <f aca="false">ROUND('qx mannen 2022'!AR6,10)</f>
        <v>1.22817E-005</v>
      </c>
      <c r="AS6" s="1" t="n">
        <f aca="false">ROUND('qx mannen 2022'!AS6,10)</f>
        <v>1.17776E-005</v>
      </c>
      <c r="AT6" s="1" t="n">
        <f aca="false">ROUND('qx mannen 2022'!AT6,10)</f>
        <v>1.1294E-005</v>
      </c>
      <c r="AU6" s="1" t="n">
        <f aca="false">ROUND('qx mannen 2022'!AU6,10)</f>
        <v>1.08302E-005</v>
      </c>
      <c r="AV6" s="1" t="n">
        <f aca="false">ROUND('qx mannen 2022'!AV6,10)</f>
        <v>1.03852E-005</v>
      </c>
      <c r="AW6" s="1" t="n">
        <f aca="false">ROUND('qx mannen 2022'!AW6,10)</f>
        <v>9.9584E-006</v>
      </c>
      <c r="AX6" s="1" t="n">
        <f aca="false">ROUND('qx mannen 2022'!AX6,10)</f>
        <v>9.5491E-006</v>
      </c>
      <c r="AY6" s="1" t="n">
        <f aca="false">ROUND('qx mannen 2022'!AY6,10)</f>
        <v>9.1564E-006</v>
      </c>
      <c r="AZ6" s="1" t="n">
        <f aca="false">ROUND('qx mannen 2022'!AZ6,10)</f>
        <v>8.7799E-006</v>
      </c>
      <c r="BA6" s="1" t="n">
        <f aca="false">ROUND('qx mannen 2022'!BA6,10)</f>
        <v>8.4187E-006</v>
      </c>
      <c r="BB6" s="1" t="n">
        <f aca="false">ROUND('qx mannen 2022'!BB6,10)</f>
        <v>8.0723E-006</v>
      </c>
      <c r="BC6" s="1" t="n">
        <f aca="false">ROUND('qx mannen 2022'!BC6,10)</f>
        <v>7.7402E-006</v>
      </c>
      <c r="BD6" s="1" t="n">
        <f aca="false">ROUND('qx mannen 2022'!BD6,10)</f>
        <v>7.4216E-006</v>
      </c>
      <c r="BE6" s="1" t="n">
        <f aca="false">ROUND('qx mannen 2022'!BE6,10)</f>
        <v>7.1161E-006</v>
      </c>
      <c r="BF6" s="1" t="n">
        <f aca="false">ROUND('qx mannen 2022'!BF6,10)</f>
        <v>6.8231E-006</v>
      </c>
      <c r="BG6" s="1" t="n">
        <f aca="false">ROUND('qx mannen 2022'!BG6,10)</f>
        <v>6.5422E-006</v>
      </c>
      <c r="BH6" s="1" t="n">
        <f aca="false">ROUND('qx mannen 2022'!BH6,10)</f>
        <v>6.2728E-006</v>
      </c>
      <c r="BI6" s="1" t="n">
        <f aca="false">ROUND('qx mannen 2022'!BI6,10)</f>
        <v>6.0145E-006</v>
      </c>
      <c r="BJ6" s="1" t="n">
        <f aca="false">ROUND('qx mannen 2022'!BJ6,10)</f>
        <v>5.7668E-006</v>
      </c>
      <c r="BK6" s="1" t="n">
        <f aca="false">ROUND('qx mannen 2022'!BK6,10)</f>
        <v>5.5292E-006</v>
      </c>
      <c r="BL6" s="1" t="n">
        <f aca="false">ROUND('qx mannen 2022'!BL6,10)</f>
        <v>5.3014E-006</v>
      </c>
      <c r="BM6" s="1" t="n">
        <f aca="false">ROUND('qx mannen 2022'!BM6,10)</f>
        <v>5.083E-006</v>
      </c>
      <c r="BN6" s="1" t="n">
        <f aca="false">ROUND('qx mannen 2022'!BN6,10)</f>
        <v>4.8736E-006</v>
      </c>
      <c r="BO6" s="1" t="n">
        <f aca="false">ROUND('qx mannen 2022'!BO6,10)</f>
        <v>4.6728E-006</v>
      </c>
      <c r="BP6" s="1" t="n">
        <f aca="false">ROUND('qx mannen 2022'!BP6,10)</f>
        <v>4.4802E-006</v>
      </c>
      <c r="BQ6" s="1" t="n">
        <f aca="false">ROUND('qx mannen 2022'!BQ6,10)</f>
        <v>4.2956E-006</v>
      </c>
      <c r="BR6" s="1" t="n">
        <f aca="false">ROUND('qx mannen 2022'!BR6,10)</f>
        <v>4.1186E-006</v>
      </c>
      <c r="BS6" s="1" t="n">
        <f aca="false">ROUND('qx mannen 2022'!BS6,10)</f>
        <v>3.9489E-006</v>
      </c>
      <c r="BT6" s="1" t="n">
        <f aca="false">ROUND('qx mannen 2022'!BT6,10)</f>
        <v>3.7861E-006</v>
      </c>
      <c r="BU6" s="1" t="n">
        <f aca="false">ROUND('qx mannen 2022'!BU6,10)</f>
        <v>3.6301E-006</v>
      </c>
      <c r="BV6" s="1" t="n">
        <f aca="false">ROUND('qx mannen 2022'!BV6,10)</f>
        <v>3.4804E-006</v>
      </c>
      <c r="BW6" s="1" t="n">
        <f aca="false">ROUND('qx mannen 2022'!BW6,10)</f>
        <v>3.337E-006</v>
      </c>
      <c r="BX6" s="1" t="n">
        <f aca="false">ROUND('qx mannen 2022'!BX6,10)</f>
        <v>3.1994E-006</v>
      </c>
      <c r="BY6" s="1" t="n">
        <f aca="false">ROUND('qx mannen 2022'!BY6,10)</f>
        <v>3.0675E-006</v>
      </c>
      <c r="BZ6" s="1" t="n">
        <f aca="false">ROUND('qx mannen 2022'!BZ6,10)</f>
        <v>2.9411E-006</v>
      </c>
      <c r="CA6" s="1" t="n">
        <f aca="false">ROUND('qx mannen 2022'!CA6,10)</f>
        <v>2.8198E-006</v>
      </c>
      <c r="CB6" s="1" t="n">
        <f aca="false">ROUND('qx mannen 2022'!CB6,10)</f>
        <v>2.7036E-006</v>
      </c>
      <c r="CC6" s="1" t="n">
        <f aca="false">ROUND('qx mannen 2022'!CC6,10)</f>
        <v>2.5921E-006</v>
      </c>
      <c r="CD6" s="1" t="n">
        <f aca="false">ROUND('qx mannen 2022'!CD6,10)</f>
        <v>2.4852E-006</v>
      </c>
      <c r="CE6" s="1" t="n">
        <f aca="false">ROUND('qx mannen 2022'!CE6,10)</f>
        <v>2.3828E-006</v>
      </c>
      <c r="CF6" s="1" t="n">
        <f aca="false">ROUND('qx mannen 2022'!CF6,10)</f>
        <v>2.2845E-006</v>
      </c>
      <c r="CG6" s="1" t="n">
        <f aca="false">ROUND('qx mannen 2022'!CG6,10)</f>
        <v>2.1904E-006</v>
      </c>
      <c r="CH6" s="1" t="n">
        <f aca="false">ROUND('qx mannen 2022'!CH6,10)</f>
        <v>2.1E-006</v>
      </c>
      <c r="CI6" s="1" t="n">
        <f aca="false">ROUND('qx mannen 2022'!CI6,10)</f>
        <v>2.0135E-006</v>
      </c>
      <c r="CJ6" s="1" t="n">
        <f aca="false">ROUND('qx mannen 2022'!CJ6,10)</f>
        <v>1.9304E-006</v>
      </c>
      <c r="CK6" s="1" t="n">
        <f aca="false">ROUND('qx mannen 2022'!CK6,10)</f>
        <v>1.8508E-006</v>
      </c>
      <c r="CL6" s="1" t="n">
        <f aca="false">ROUND('qx mannen 2022'!CL6,10)</f>
        <v>1.7745E-006</v>
      </c>
      <c r="CM6" s="1" t="n">
        <f aca="false">ROUND('qx mannen 2022'!CM6,10)</f>
        <v>1.7014E-006</v>
      </c>
      <c r="CN6" s="1" t="n">
        <f aca="false">ROUND('qx mannen 2022'!CN6,10)</f>
        <v>1.6312E-006</v>
      </c>
      <c r="CO6" s="1" t="n">
        <f aca="false">ROUND('qx mannen 2022'!CO6,10)</f>
        <v>1.564E-006</v>
      </c>
      <c r="CP6" s="1" t="n">
        <f aca="false">ROUND('qx mannen 2022'!CP6,10)</f>
        <v>1.4995E-006</v>
      </c>
      <c r="CQ6" s="1" t="n">
        <f aca="false">ROUND('qx mannen 2022'!CQ6,10)</f>
        <v>1.4376E-006</v>
      </c>
      <c r="CR6" s="1" t="n">
        <f aca="false">ROUND('qx mannen 2022'!CR6,10)</f>
        <v>1.3784E-006</v>
      </c>
      <c r="CS6" s="1" t="n">
        <f aca="false">ROUND('qx mannen 2022'!CS6,10)</f>
        <v>1.3215E-006</v>
      </c>
      <c r="CT6" s="1" t="n">
        <f aca="false">ROUND('qx mannen 2022'!CT6,10)</f>
        <v>1.267E-006</v>
      </c>
      <c r="CU6" s="1" t="n">
        <f aca="false">ROUND('qx mannen 2022'!CU6,10)</f>
        <v>1.2148E-006</v>
      </c>
      <c r="CV6" s="1" t="n">
        <f aca="false">ROUND('qx mannen 2022'!CV6,10)</f>
        <v>1.1647E-006</v>
      </c>
      <c r="CW6" s="1" t="n">
        <f aca="false">ROUND('qx mannen 2022'!CW6,10)</f>
        <v>1.1167E-006</v>
      </c>
      <c r="CX6" s="1" t="n">
        <f aca="false">ROUND('qx mannen 2022'!CX6,10)</f>
        <v>1.0706E-006</v>
      </c>
      <c r="CY6" s="1" t="n">
        <f aca="false">ROUND('qx mannen 2022'!CY6,10)</f>
        <v>1.0265E-006</v>
      </c>
      <c r="CZ6" s="1" t="n">
        <f aca="false">ROUND('qx mannen 2022'!CZ6,10)</f>
        <v>9.841E-007</v>
      </c>
      <c r="DA6" s="1" t="n">
        <f aca="false">ROUND('qx mannen 2022'!DA6,10)</f>
        <v>9.436E-007</v>
      </c>
      <c r="DB6" s="1" t="n">
        <f aca="false">ROUND('qx mannen 2022'!DB6,10)</f>
        <v>9.047E-007</v>
      </c>
      <c r="DC6" s="1" t="n">
        <f aca="false">ROUND('qx mannen 2022'!DC6,10)</f>
        <v>8.673E-007</v>
      </c>
      <c r="DD6" s="1" t="n">
        <f aca="false">ROUND('qx mannen 2022'!DD6,10)</f>
        <v>8.316E-007</v>
      </c>
      <c r="DE6" s="1" t="n">
        <f aca="false">ROUND('qx mannen 2022'!DE6,10)</f>
        <v>7.973E-007</v>
      </c>
      <c r="DF6" s="1" t="n">
        <f aca="false">ROUND('qx mannen 2022'!DF6,10)</f>
        <v>7.644E-007</v>
      </c>
      <c r="DG6" s="1" t="n">
        <f aca="false">ROUND('qx mannen 2022'!DG6,10)</f>
        <v>7.329E-007</v>
      </c>
      <c r="DH6" s="1" t="n">
        <f aca="false">ROUND('qx mannen 2022'!DH6,10)</f>
        <v>7.027E-007</v>
      </c>
      <c r="DI6" s="1" t="n">
        <f aca="false">ROUND('qx mannen 2022'!DI6,10)</f>
        <v>6.737E-007</v>
      </c>
      <c r="DJ6" s="1" t="n">
        <f aca="false">ROUND('qx mannen 2022'!DJ6,10)</f>
        <v>6.459E-007</v>
      </c>
      <c r="DK6" s="1" t="n">
        <f aca="false">ROUND('qx mannen 2022'!DK6,10)</f>
        <v>6.193E-007</v>
      </c>
      <c r="DL6" s="1" t="n">
        <f aca="false">ROUND('qx mannen 2022'!DL6,10)</f>
        <v>5.937E-007</v>
      </c>
      <c r="DM6" s="1" t="n">
        <f aca="false">ROUND('qx mannen 2022'!DM6,10)</f>
        <v>5.693E-007</v>
      </c>
      <c r="DN6" s="1" t="n">
        <f aca="false">ROUND('qx mannen 2022'!DN6,10)</f>
        <v>5.458E-007</v>
      </c>
      <c r="DO6" s="1" t="n">
        <f aca="false">ROUND('qx mannen 2022'!DO6,10)</f>
        <v>5.233E-007</v>
      </c>
      <c r="DP6" s="1" t="n">
        <f aca="false">ROUND('qx mannen 2022'!DP6,10)</f>
        <v>5.017E-007</v>
      </c>
      <c r="DQ6" s="1" t="n">
        <f aca="false">ROUND('qx mannen 2022'!DQ6,10)</f>
        <v>4.81E-007</v>
      </c>
      <c r="DR6" s="1" t="n">
        <f aca="false">ROUND('qx mannen 2022'!DR6,10)</f>
        <v>4.612E-007</v>
      </c>
      <c r="DS6" s="1" t="n">
        <f aca="false">ROUND('qx mannen 2022'!DS6,10)</f>
        <v>4.422E-007</v>
      </c>
      <c r="DT6" s="1" t="n">
        <f aca="false">ROUND('qx mannen 2022'!DT6,10)</f>
        <v>4.239E-007</v>
      </c>
      <c r="DU6" s="1" t="n">
        <f aca="false">ROUND('qx mannen 2022'!DU6,10)</f>
        <v>4.064E-007</v>
      </c>
      <c r="DV6" s="1" t="n">
        <f aca="false">ROUND('qx mannen 2022'!DV6,10)</f>
        <v>3.897E-007</v>
      </c>
      <c r="DW6" s="1" t="n">
        <f aca="false">ROUND('qx mannen 2022'!DW6,10)</f>
        <v>3.736E-007</v>
      </c>
      <c r="DX6" s="1" t="n">
        <f aca="false">ROUND('qx mannen 2022'!DX6,10)</f>
        <v>3.582E-007</v>
      </c>
      <c r="DY6" s="1" t="n">
        <f aca="false">ROUND('qx mannen 2022'!DY6,10)</f>
        <v>3.434E-007</v>
      </c>
      <c r="DZ6" s="1" t="n">
        <f aca="false">ROUND('qx mannen 2022'!DZ6,10)</f>
        <v>3.293E-007</v>
      </c>
      <c r="EA6" s="1" t="n">
        <f aca="false">ROUND('qx mannen 2022'!EA6,10)</f>
        <v>3.157E-007</v>
      </c>
      <c r="EB6" s="1" t="n">
        <f aca="false">ROUND('qx mannen 2022'!EB6,10)</f>
        <v>3.027E-007</v>
      </c>
      <c r="EC6" s="1" t="n">
        <f aca="false">ROUND('qx mannen 2022'!EC6,10)</f>
        <v>2.902E-007</v>
      </c>
      <c r="ED6" s="1" t="n">
        <f aca="false">ROUND('qx mannen 2022'!ED6,10)</f>
        <v>2.782E-007</v>
      </c>
      <c r="EE6" s="1" t="n">
        <f aca="false">ROUND('qx mannen 2022'!EE6,10)</f>
        <v>2.668E-007</v>
      </c>
      <c r="EF6" s="1" t="n">
        <f aca="false">ROUND('qx mannen 2022'!EF6,10)</f>
        <v>2.558E-007</v>
      </c>
      <c r="EG6" s="1" t="n">
        <f aca="false">ROUND('qx mannen 2022'!EG6,10)</f>
        <v>2.452E-007</v>
      </c>
      <c r="EH6" s="1" t="n">
        <f aca="false">ROUND('qx mannen 2022'!EH6,10)</f>
        <v>2.351E-007</v>
      </c>
      <c r="EI6" s="1" t="n">
        <f aca="false">ROUND('qx mannen 2022'!EI6,10)</f>
        <v>2.254E-007</v>
      </c>
      <c r="EJ6" s="1" t="n">
        <f aca="false">ROUND('qx mannen 2022'!EJ6,10)</f>
        <v>2.161E-007</v>
      </c>
      <c r="EK6" s="1" t="n">
        <f aca="false">ROUND('qx mannen 2022'!EK6,10)</f>
        <v>2.072E-007</v>
      </c>
      <c r="EL6" s="1" t="n">
        <f aca="false">ROUND('qx mannen 2022'!EL6,10)</f>
        <v>1.986E-007</v>
      </c>
      <c r="EM6" s="1" t="n">
        <f aca="false">ROUND('qx mannen 2022'!EM6,10)</f>
        <v>1.905E-007</v>
      </c>
      <c r="EN6" s="1" t="n">
        <f aca="false">ROUND('qx mannen 2022'!EN6,10)</f>
        <v>1.826E-007</v>
      </c>
      <c r="EO6" s="1" t="n">
        <f aca="false">ROUND('qx mannen 2022'!EO6,10)</f>
        <v>1.751E-007</v>
      </c>
      <c r="EP6" s="1" t="n">
        <f aca="false">ROUND('qx mannen 2022'!EP6,10)</f>
        <v>1.679E-007</v>
      </c>
      <c r="EQ6" s="1" t="n">
        <f aca="false">ROUND('qx mannen 2022'!EQ6,10)</f>
        <v>1.609E-007</v>
      </c>
      <c r="ER6" s="1" t="n">
        <f aca="false">ROUND('qx mannen 2022'!ER6,10)</f>
        <v>1.543E-007</v>
      </c>
      <c r="ES6" s="1" t="n">
        <f aca="false">ROUND('qx mannen 2022'!ES6,10)</f>
        <v>1.479E-007</v>
      </c>
      <c r="ET6" s="1" t="n">
        <f aca="false">ROUND('qx mannen 2022'!ET6,10)</f>
        <v>1.418E-007</v>
      </c>
      <c r="EU6" s="1" t="n">
        <f aca="false">ROUND('qx mannen 2022'!EU6,10)</f>
        <v>1.36E-007</v>
      </c>
      <c r="EV6" s="1" t="n">
        <f aca="false">ROUND('qx mannen 2022'!EV6,10)</f>
        <v>1.304E-007</v>
      </c>
      <c r="EW6" s="1" t="n">
        <f aca="false">ROUND('qx mannen 2022'!EW6,10)</f>
        <v>1.25E-007</v>
      </c>
      <c r="EX6" s="1" t="n">
        <f aca="false">ROUND('qx mannen 2022'!EX6,10)</f>
        <v>1.198E-007</v>
      </c>
      <c r="EY6" s="1" t="n">
        <f aca="false">ROUND('qx mannen 2022'!EY6,10)</f>
        <v>1.149E-007</v>
      </c>
      <c r="EZ6" s="1" t="n">
        <f aca="false">ROUND('qx mannen 2022'!EZ6,10)</f>
        <v>1.102E-007</v>
      </c>
      <c r="FA6" s="1" t="n">
        <f aca="false">ROUND('qx mannen 2022'!FA6,10)</f>
        <v>1.056E-007</v>
      </c>
      <c r="FB6" s="1" t="n">
        <f aca="false">ROUND('qx mannen 2022'!FB6,10)</f>
        <v>1.013E-007</v>
      </c>
      <c r="FC6" s="1" t="n">
        <f aca="false">ROUND('qx mannen 2022'!FC6,10)</f>
        <v>9.71E-008</v>
      </c>
      <c r="FD6" s="1" t="n">
        <f aca="false">ROUND('qx mannen 2022'!FD6,10)</f>
        <v>9.31E-008</v>
      </c>
      <c r="FE6" s="1" t="n">
        <f aca="false">ROUND('qx mannen 2022'!FE6,10)</f>
        <v>8.92E-008</v>
      </c>
      <c r="FF6" s="1" t="n">
        <f aca="false">ROUND('qx mannen 2022'!FF6,10)</f>
        <v>8.56E-008</v>
      </c>
      <c r="FG6" s="1" t="n">
        <f aca="false">ROUND('qx mannen 2022'!FG6,10)</f>
        <v>8.2E-008</v>
      </c>
      <c r="FH6" s="1" t="n">
        <f aca="false">ROUND('qx mannen 2022'!FH6,10)</f>
        <v>7.87E-008</v>
      </c>
      <c r="FI6" s="1" t="n">
        <f aca="false">ROUND('qx mannen 2022'!FI6,10)</f>
        <v>7.54E-008</v>
      </c>
      <c r="FJ6" s="1" t="n">
        <f aca="false">ROUND('qx mannen 2022'!FJ6,10)</f>
        <v>7.23E-008</v>
      </c>
      <c r="FK6" s="1" t="n">
        <f aca="false">ROUND('qx mannen 2022'!FK6,10)</f>
        <v>6.93E-008</v>
      </c>
      <c r="FL6" s="1" t="n">
        <f aca="false">ROUND('qx mannen 2022'!FL6,10)</f>
        <v>6.65E-008</v>
      </c>
      <c r="FM6" s="1" t="n">
        <f aca="false">ROUND('qx mannen 2022'!FM6,10)</f>
        <v>6.37E-008</v>
      </c>
      <c r="FN6" s="1" t="n">
        <f aca="false">ROUND('qx mannen 2022'!FN6,10)</f>
        <v>6.11E-008</v>
      </c>
      <c r="FO6" s="1" t="n">
        <f aca="false">ROUND('qx mannen 2022'!FO6,10)</f>
        <v>5.86E-008</v>
      </c>
      <c r="FP6" s="1" t="n">
        <f aca="false">ROUND('qx mannen 2022'!FP6,10)</f>
        <v>5.62E-008</v>
      </c>
      <c r="FQ6" s="1" t="n">
        <f aca="false">ROUND('qx mannen 2022'!FQ6,10)</f>
        <v>5.38E-008</v>
      </c>
    </row>
    <row r="7" customFormat="false" ht="15" hidden="false" customHeight="true" outlineLevel="0" collapsed="false">
      <c r="B7" s="1" t="n">
        <f aca="false">ROUND('qx mannen 2022'!B7,10)</f>
        <v>6.09115E-005</v>
      </c>
      <c r="C7" s="1" t="n">
        <f aca="false">ROUND('qx mannen 2022'!C7,10)</f>
        <v>5.87812E-005</v>
      </c>
      <c r="D7" s="1" t="n">
        <f aca="false">ROUND('qx mannen 2022'!D7,10)</f>
        <v>5.66925E-005</v>
      </c>
      <c r="E7" s="1" t="n">
        <f aca="false">ROUND('qx mannen 2022'!E7,10)</f>
        <v>5.46487E-005</v>
      </c>
      <c r="F7" s="1" t="n">
        <f aca="false">ROUND('qx mannen 2022'!F7,10)</f>
        <v>5.26527E-005</v>
      </c>
      <c r="G7" s="1" t="n">
        <f aca="false">ROUND('qx mannen 2022'!G7,10)</f>
        <v>5.07063E-005</v>
      </c>
      <c r="H7" s="1" t="n">
        <f aca="false">ROUND('qx mannen 2022'!H7,10)</f>
        <v>4.88113E-005</v>
      </c>
      <c r="I7" s="1" t="n">
        <f aca="false">ROUND('qx mannen 2022'!I7,10)</f>
        <v>4.69689E-005</v>
      </c>
      <c r="J7" s="1" t="n">
        <f aca="false">ROUND('qx mannen 2022'!J7,10)</f>
        <v>4.51797E-005</v>
      </c>
      <c r="K7" s="1" t="n">
        <f aca="false">ROUND('qx mannen 2022'!K7,10)</f>
        <v>4.34443E-005</v>
      </c>
      <c r="L7" s="1" t="n">
        <f aca="false">ROUND('qx mannen 2022'!L7,10)</f>
        <v>4.17627E-005</v>
      </c>
      <c r="M7" s="1" t="n">
        <f aca="false">ROUND('qx mannen 2022'!M7,10)</f>
        <v>4.01348E-005</v>
      </c>
      <c r="N7" s="1" t="n">
        <f aca="false">ROUND('qx mannen 2022'!N7,10)</f>
        <v>3.85603E-005</v>
      </c>
      <c r="O7" s="1" t="n">
        <f aca="false">ROUND('qx mannen 2022'!O7,10)</f>
        <v>3.70387E-005</v>
      </c>
      <c r="P7" s="1" t="n">
        <f aca="false">ROUND('qx mannen 2022'!P7,10)</f>
        <v>3.55691E-005</v>
      </c>
      <c r="Q7" s="1" t="n">
        <f aca="false">ROUND('qx mannen 2022'!Q7,10)</f>
        <v>3.41508E-005</v>
      </c>
      <c r="R7" s="1" t="n">
        <f aca="false">ROUND('qx mannen 2022'!R7,10)</f>
        <v>3.27829E-005</v>
      </c>
      <c r="S7" s="1" t="n">
        <f aca="false">ROUND('qx mannen 2022'!S7,10)</f>
        <v>3.14642E-005</v>
      </c>
      <c r="T7" s="1" t="n">
        <f aca="false">ROUND('qx mannen 2022'!T7,10)</f>
        <v>3.01936E-005</v>
      </c>
      <c r="U7" s="1" t="n">
        <f aca="false">ROUND('qx mannen 2022'!U7,10)</f>
        <v>2.897E-005</v>
      </c>
      <c r="V7" s="1" t="n">
        <f aca="false">ROUND('qx mannen 2022'!V7,10)</f>
        <v>2.77922E-005</v>
      </c>
      <c r="W7" s="1" t="n">
        <f aca="false">ROUND('qx mannen 2022'!W7,10)</f>
        <v>2.66588E-005</v>
      </c>
      <c r="X7" s="1" t="n">
        <f aca="false">ROUND('qx mannen 2022'!X7,10)</f>
        <v>2.55687E-005</v>
      </c>
      <c r="Y7" s="1" t="n">
        <f aca="false">ROUND('qx mannen 2022'!Y7,10)</f>
        <v>2.45204E-005</v>
      </c>
      <c r="Z7" s="1" t="n">
        <f aca="false">ROUND('qx mannen 2022'!Z7,10)</f>
        <v>2.35128E-005</v>
      </c>
      <c r="AA7" s="1" t="n">
        <f aca="false">ROUND('qx mannen 2022'!AA7,10)</f>
        <v>2.25445E-005</v>
      </c>
      <c r="AB7" s="1" t="n">
        <f aca="false">ROUND('qx mannen 2022'!AB7,10)</f>
        <v>2.16141E-005</v>
      </c>
      <c r="AC7" s="1" t="n">
        <f aca="false">ROUND('qx mannen 2022'!AC7,10)</f>
        <v>2.07206E-005</v>
      </c>
      <c r="AD7" s="1" t="n">
        <f aca="false">ROUND('qx mannen 2022'!AD7,10)</f>
        <v>1.98625E-005</v>
      </c>
      <c r="AE7" s="1" t="n">
        <f aca="false">ROUND('qx mannen 2022'!AE7,10)</f>
        <v>1.90387E-005</v>
      </c>
      <c r="AF7" s="1" t="n">
        <f aca="false">ROUND('qx mannen 2022'!AF7,10)</f>
        <v>1.82479E-005</v>
      </c>
      <c r="AG7" s="1" t="n">
        <f aca="false">ROUND('qx mannen 2022'!AG7,10)</f>
        <v>1.7489E-005</v>
      </c>
      <c r="AH7" s="1" t="n">
        <f aca="false">ROUND('qx mannen 2022'!AH7,10)</f>
        <v>1.67607E-005</v>
      </c>
      <c r="AI7" s="1" t="n">
        <f aca="false">ROUND('qx mannen 2022'!AI7,10)</f>
        <v>1.60619E-005</v>
      </c>
      <c r="AJ7" s="1" t="n">
        <f aca="false">ROUND('qx mannen 2022'!AJ7,10)</f>
        <v>1.53916E-005</v>
      </c>
      <c r="AK7" s="1" t="n">
        <f aca="false">ROUND('qx mannen 2022'!AK7,10)</f>
        <v>1.47487E-005</v>
      </c>
      <c r="AL7" s="1" t="n">
        <f aca="false">ROUND('qx mannen 2022'!AL7,10)</f>
        <v>1.4132E-005</v>
      </c>
      <c r="AM7" s="1" t="n">
        <f aca="false">ROUND('qx mannen 2022'!AM7,10)</f>
        <v>1.35407E-005</v>
      </c>
      <c r="AN7" s="1" t="n">
        <f aca="false">ROUND('qx mannen 2022'!AN7,10)</f>
        <v>1.29737E-005</v>
      </c>
      <c r="AO7" s="1" t="n">
        <f aca="false">ROUND('qx mannen 2022'!AO7,10)</f>
        <v>1.243E-005</v>
      </c>
      <c r="AP7" s="1" t="n">
        <f aca="false">ROUND('qx mannen 2022'!AP7,10)</f>
        <v>1.19088E-005</v>
      </c>
      <c r="AQ7" s="1" t="n">
        <f aca="false">ROUND('qx mannen 2022'!AQ7,10)</f>
        <v>1.14091E-005</v>
      </c>
      <c r="AR7" s="1" t="n">
        <f aca="false">ROUND('qx mannen 2022'!AR7,10)</f>
        <v>1.09302E-005</v>
      </c>
      <c r="AS7" s="1" t="n">
        <f aca="false">ROUND('qx mannen 2022'!AS7,10)</f>
        <v>1.04711E-005</v>
      </c>
      <c r="AT7" s="1" t="n">
        <f aca="false">ROUND('qx mannen 2022'!AT7,10)</f>
        <v>1.00311E-005</v>
      </c>
      <c r="AU7" s="1" t="n">
        <f aca="false">ROUND('qx mannen 2022'!AU7,10)</f>
        <v>9.6094E-006</v>
      </c>
      <c r="AV7" s="1" t="n">
        <f aca="false">ROUND('qx mannen 2022'!AV7,10)</f>
        <v>9.2053E-006</v>
      </c>
      <c r="AW7" s="1" t="n">
        <f aca="false">ROUND('qx mannen 2022'!AW7,10)</f>
        <v>8.818E-006</v>
      </c>
      <c r="AX7" s="1" t="n">
        <f aca="false">ROUND('qx mannen 2022'!AX7,10)</f>
        <v>8.4469E-006</v>
      </c>
      <c r="AY7" s="1" t="n">
        <f aca="false">ROUND('qx mannen 2022'!AY7,10)</f>
        <v>8.0913E-006</v>
      </c>
      <c r="AZ7" s="1" t="n">
        <f aca="false">ROUND('qx mannen 2022'!AZ7,10)</f>
        <v>7.7506E-006</v>
      </c>
      <c r="BA7" s="1" t="n">
        <f aca="false">ROUND('qx mannen 2022'!BA7,10)</f>
        <v>7.4241E-006</v>
      </c>
      <c r="BB7" s="1" t="n">
        <f aca="false">ROUND('qx mannen 2022'!BB7,10)</f>
        <v>7.1113E-006</v>
      </c>
      <c r="BC7" s="1" t="n">
        <f aca="false">ROUND('qx mannen 2022'!BC7,10)</f>
        <v>6.8116E-006</v>
      </c>
      <c r="BD7" s="1" t="n">
        <f aca="false">ROUND('qx mannen 2022'!BD7,10)</f>
        <v>6.5245E-006</v>
      </c>
      <c r="BE7" s="1" t="n">
        <f aca="false">ROUND('qx mannen 2022'!BE7,10)</f>
        <v>6.2494E-006</v>
      </c>
      <c r="BF7" s="1" t="n">
        <f aca="false">ROUND('qx mannen 2022'!BF7,10)</f>
        <v>5.9859E-006</v>
      </c>
      <c r="BG7" s="1" t="n">
        <f aca="false">ROUND('qx mannen 2022'!BG7,10)</f>
        <v>5.7335E-006</v>
      </c>
      <c r="BH7" s="1" t="n">
        <f aca="false">ROUND('qx mannen 2022'!BH7,10)</f>
        <v>5.4916E-006</v>
      </c>
      <c r="BI7" s="1" t="n">
        <f aca="false">ROUND('qx mannen 2022'!BI7,10)</f>
        <v>5.26E-006</v>
      </c>
      <c r="BJ7" s="1" t="n">
        <f aca="false">ROUND('qx mannen 2022'!BJ7,10)</f>
        <v>5.0381E-006</v>
      </c>
      <c r="BK7" s="1" t="n">
        <f aca="false">ROUND('qx mannen 2022'!BK7,10)</f>
        <v>4.8255E-006</v>
      </c>
      <c r="BL7" s="1" t="n">
        <f aca="false">ROUND('qx mannen 2022'!BL7,10)</f>
        <v>4.6218E-006</v>
      </c>
      <c r="BM7" s="1" t="n">
        <f aca="false">ROUND('qx mannen 2022'!BM7,10)</f>
        <v>4.4268E-006</v>
      </c>
      <c r="BN7" s="1" t="n">
        <f aca="false">ROUND('qx mannen 2022'!BN7,10)</f>
        <v>4.2399E-006</v>
      </c>
      <c r="BO7" s="1" t="n">
        <f aca="false">ROUND('qx mannen 2022'!BO7,10)</f>
        <v>4.0609E-006</v>
      </c>
      <c r="BP7" s="1" t="n">
        <f aca="false">ROUND('qx mannen 2022'!BP7,10)</f>
        <v>3.8895E-006</v>
      </c>
      <c r="BQ7" s="1" t="n">
        <f aca="false">ROUND('qx mannen 2022'!BQ7,10)</f>
        <v>3.7253E-006</v>
      </c>
      <c r="BR7" s="1" t="n">
        <f aca="false">ROUND('qx mannen 2022'!BR7,10)</f>
        <v>3.568E-006</v>
      </c>
      <c r="BS7" s="1" t="n">
        <f aca="false">ROUND('qx mannen 2022'!BS7,10)</f>
        <v>3.4173E-006</v>
      </c>
      <c r="BT7" s="1" t="n">
        <f aca="false">ROUND('qx mannen 2022'!BT7,10)</f>
        <v>3.273E-006</v>
      </c>
      <c r="BU7" s="1" t="n">
        <f aca="false">ROUND('qx mannen 2022'!BU7,10)</f>
        <v>3.1348E-006</v>
      </c>
      <c r="BV7" s="1" t="n">
        <f aca="false">ROUND('qx mannen 2022'!BV7,10)</f>
        <v>3.0024E-006</v>
      </c>
      <c r="BW7" s="1" t="n">
        <f aca="false">ROUND('qx mannen 2022'!BW7,10)</f>
        <v>2.8756E-006</v>
      </c>
      <c r="BX7" s="1" t="n">
        <f aca="false">ROUND('qx mannen 2022'!BX7,10)</f>
        <v>2.7542E-006</v>
      </c>
      <c r="BY7" s="1" t="n">
        <f aca="false">ROUND('qx mannen 2022'!BY7,10)</f>
        <v>2.6378E-006</v>
      </c>
      <c r="BZ7" s="1" t="n">
        <f aca="false">ROUND('qx mannen 2022'!BZ7,10)</f>
        <v>2.5264E-006</v>
      </c>
      <c r="CA7" s="1" t="n">
        <f aca="false">ROUND('qx mannen 2022'!CA7,10)</f>
        <v>2.4197E-006</v>
      </c>
      <c r="CB7" s="1" t="n">
        <f aca="false">ROUND('qx mannen 2022'!CB7,10)</f>
        <v>2.3175E-006</v>
      </c>
      <c r="CC7" s="1" t="n">
        <f aca="false">ROUND('qx mannen 2022'!CC7,10)</f>
        <v>2.2196E-006</v>
      </c>
      <c r="CD7" s="1" t="n">
        <f aca="false">ROUND('qx mannen 2022'!CD7,10)</f>
        <v>2.1258E-006</v>
      </c>
      <c r="CE7" s="1" t="n">
        <f aca="false">ROUND('qx mannen 2022'!CE7,10)</f>
        <v>2.036E-006</v>
      </c>
      <c r="CF7" s="1" t="n">
        <f aca="false">ROUND('qx mannen 2022'!CF7,10)</f>
        <v>1.95E-006</v>
      </c>
      <c r="CG7" s="1" t="n">
        <f aca="false">ROUND('qx mannen 2022'!CG7,10)</f>
        <v>1.8676E-006</v>
      </c>
      <c r="CH7" s="1" t="n">
        <f aca="false">ROUND('qx mannen 2022'!CH7,10)</f>
        <v>1.7887E-006</v>
      </c>
      <c r="CI7" s="1" t="n">
        <f aca="false">ROUND('qx mannen 2022'!CI7,10)</f>
        <v>1.7132E-006</v>
      </c>
      <c r="CJ7" s="1" t="n">
        <f aca="false">ROUND('qx mannen 2022'!CJ7,10)</f>
        <v>1.6408E-006</v>
      </c>
      <c r="CK7" s="1" t="n">
        <f aca="false">ROUND('qx mannen 2022'!CK7,10)</f>
        <v>1.5715E-006</v>
      </c>
      <c r="CL7" s="1" t="n">
        <f aca="false">ROUND('qx mannen 2022'!CL7,10)</f>
        <v>1.5051E-006</v>
      </c>
      <c r="CM7" s="1" t="n">
        <f aca="false">ROUND('qx mannen 2022'!CM7,10)</f>
        <v>1.4415E-006</v>
      </c>
      <c r="CN7" s="1" t="n">
        <f aca="false">ROUND('qx mannen 2022'!CN7,10)</f>
        <v>1.3806E-006</v>
      </c>
      <c r="CO7" s="1" t="n">
        <f aca="false">ROUND('qx mannen 2022'!CO7,10)</f>
        <v>1.3222E-006</v>
      </c>
      <c r="CP7" s="1" t="n">
        <f aca="false">ROUND('qx mannen 2022'!CP7,10)</f>
        <v>1.2664E-006</v>
      </c>
      <c r="CQ7" s="1" t="n">
        <f aca="false">ROUND('qx mannen 2022'!CQ7,10)</f>
        <v>1.2129E-006</v>
      </c>
      <c r="CR7" s="1" t="n">
        <f aca="false">ROUND('qx mannen 2022'!CR7,10)</f>
        <v>1.1616E-006</v>
      </c>
      <c r="CS7" s="1" t="n">
        <f aca="false">ROUND('qx mannen 2022'!CS7,10)</f>
        <v>1.1125E-006</v>
      </c>
      <c r="CT7" s="1" t="n">
        <f aca="false">ROUND('qx mannen 2022'!CT7,10)</f>
        <v>1.0655E-006</v>
      </c>
      <c r="CU7" s="1" t="n">
        <f aca="false">ROUND('qx mannen 2022'!CU7,10)</f>
        <v>1.0205E-006</v>
      </c>
      <c r="CV7" s="1" t="n">
        <f aca="false">ROUND('qx mannen 2022'!CV7,10)</f>
        <v>9.774E-007</v>
      </c>
      <c r="CW7" s="1" t="n">
        <f aca="false">ROUND('qx mannen 2022'!CW7,10)</f>
        <v>9.361E-007</v>
      </c>
      <c r="CX7" s="1" t="n">
        <f aca="false">ROUND('qx mannen 2022'!CX7,10)</f>
        <v>8.965E-007</v>
      </c>
      <c r="CY7" s="1" t="n">
        <f aca="false">ROUND('qx mannen 2022'!CY7,10)</f>
        <v>8.586E-007</v>
      </c>
      <c r="CZ7" s="1" t="n">
        <f aca="false">ROUND('qx mannen 2022'!CZ7,10)</f>
        <v>8.224E-007</v>
      </c>
      <c r="DA7" s="1" t="n">
        <f aca="false">ROUND('qx mannen 2022'!DA7,10)</f>
        <v>7.876E-007</v>
      </c>
      <c r="DB7" s="1" t="n">
        <f aca="false">ROUND('qx mannen 2022'!DB7,10)</f>
        <v>7.543E-007</v>
      </c>
      <c r="DC7" s="1" t="n">
        <f aca="false">ROUND('qx mannen 2022'!DC7,10)</f>
        <v>7.225E-007</v>
      </c>
      <c r="DD7" s="1" t="n">
        <f aca="false">ROUND('qx mannen 2022'!DD7,10)</f>
        <v>6.919E-007</v>
      </c>
      <c r="DE7" s="1" t="n">
        <f aca="false">ROUND('qx mannen 2022'!DE7,10)</f>
        <v>6.627E-007</v>
      </c>
      <c r="DF7" s="1" t="n">
        <f aca="false">ROUND('qx mannen 2022'!DF7,10)</f>
        <v>6.347E-007</v>
      </c>
      <c r="DG7" s="1" t="n">
        <f aca="false">ROUND('qx mannen 2022'!DG7,10)</f>
        <v>6.079E-007</v>
      </c>
      <c r="DH7" s="1" t="n">
        <f aca="false">ROUND('qx mannen 2022'!DH7,10)</f>
        <v>5.822E-007</v>
      </c>
      <c r="DI7" s="1" t="n">
        <f aca="false">ROUND('qx mannen 2022'!DI7,10)</f>
        <v>5.576E-007</v>
      </c>
      <c r="DJ7" s="1" t="n">
        <f aca="false">ROUND('qx mannen 2022'!DJ7,10)</f>
        <v>5.34E-007</v>
      </c>
      <c r="DK7" s="1" t="n">
        <f aca="false">ROUND('qx mannen 2022'!DK7,10)</f>
        <v>5.115E-007</v>
      </c>
      <c r="DL7" s="1" t="n">
        <f aca="false">ROUND('qx mannen 2022'!DL7,10)</f>
        <v>4.898E-007</v>
      </c>
      <c r="DM7" s="1" t="n">
        <f aca="false">ROUND('qx mannen 2022'!DM7,10)</f>
        <v>4.691E-007</v>
      </c>
      <c r="DN7" s="1" t="n">
        <f aca="false">ROUND('qx mannen 2022'!DN7,10)</f>
        <v>4.493E-007</v>
      </c>
      <c r="DO7" s="1" t="n">
        <f aca="false">ROUND('qx mannen 2022'!DO7,10)</f>
        <v>4.303E-007</v>
      </c>
      <c r="DP7" s="1" t="n">
        <f aca="false">ROUND('qx mannen 2022'!DP7,10)</f>
        <v>4.121E-007</v>
      </c>
      <c r="DQ7" s="1" t="n">
        <f aca="false">ROUND('qx mannen 2022'!DQ7,10)</f>
        <v>3.947E-007</v>
      </c>
      <c r="DR7" s="1" t="n">
        <f aca="false">ROUND('qx mannen 2022'!DR7,10)</f>
        <v>3.781E-007</v>
      </c>
      <c r="DS7" s="1" t="n">
        <f aca="false">ROUND('qx mannen 2022'!DS7,10)</f>
        <v>3.621E-007</v>
      </c>
      <c r="DT7" s="1" t="n">
        <f aca="false">ROUND('qx mannen 2022'!DT7,10)</f>
        <v>3.468E-007</v>
      </c>
      <c r="DU7" s="1" t="n">
        <f aca="false">ROUND('qx mannen 2022'!DU7,10)</f>
        <v>3.321E-007</v>
      </c>
      <c r="DV7" s="1" t="n">
        <f aca="false">ROUND('qx mannen 2022'!DV7,10)</f>
        <v>3.181E-007</v>
      </c>
      <c r="DW7" s="1" t="n">
        <f aca="false">ROUND('qx mannen 2022'!DW7,10)</f>
        <v>3.046E-007</v>
      </c>
      <c r="DX7" s="1" t="n">
        <f aca="false">ROUND('qx mannen 2022'!DX7,10)</f>
        <v>2.918E-007</v>
      </c>
      <c r="DY7" s="1" t="n">
        <f aca="false">ROUND('qx mannen 2022'!DY7,10)</f>
        <v>2.794E-007</v>
      </c>
      <c r="DZ7" s="1" t="n">
        <f aca="false">ROUND('qx mannen 2022'!DZ7,10)</f>
        <v>2.676E-007</v>
      </c>
      <c r="EA7" s="1" t="n">
        <f aca="false">ROUND('qx mannen 2022'!EA7,10)</f>
        <v>2.563E-007</v>
      </c>
      <c r="EB7" s="1" t="n">
        <f aca="false">ROUND('qx mannen 2022'!EB7,10)</f>
        <v>2.455E-007</v>
      </c>
      <c r="EC7" s="1" t="n">
        <f aca="false">ROUND('qx mannen 2022'!EC7,10)</f>
        <v>2.351E-007</v>
      </c>
      <c r="ED7" s="1" t="n">
        <f aca="false">ROUND('qx mannen 2022'!ED7,10)</f>
        <v>2.252E-007</v>
      </c>
      <c r="EE7" s="1" t="n">
        <f aca="false">ROUND('qx mannen 2022'!EE7,10)</f>
        <v>2.157E-007</v>
      </c>
      <c r="EF7" s="1" t="n">
        <f aca="false">ROUND('qx mannen 2022'!EF7,10)</f>
        <v>2.066E-007</v>
      </c>
      <c r="EG7" s="1" t="n">
        <f aca="false">ROUND('qx mannen 2022'!EG7,10)</f>
        <v>1.978E-007</v>
      </c>
      <c r="EH7" s="1" t="n">
        <f aca="false">ROUND('qx mannen 2022'!EH7,10)</f>
        <v>1.895E-007</v>
      </c>
      <c r="EI7" s="1" t="n">
        <f aca="false">ROUND('qx mannen 2022'!EI7,10)</f>
        <v>1.815E-007</v>
      </c>
      <c r="EJ7" s="1" t="n">
        <f aca="false">ROUND('qx mannen 2022'!EJ7,10)</f>
        <v>1.738E-007</v>
      </c>
      <c r="EK7" s="1" t="n">
        <f aca="false">ROUND('qx mannen 2022'!EK7,10)</f>
        <v>1.664E-007</v>
      </c>
      <c r="EL7" s="1" t="n">
        <f aca="false">ROUND('qx mannen 2022'!EL7,10)</f>
        <v>1.594E-007</v>
      </c>
      <c r="EM7" s="1" t="n">
        <f aca="false">ROUND('qx mannen 2022'!EM7,10)</f>
        <v>1.527E-007</v>
      </c>
      <c r="EN7" s="1" t="n">
        <f aca="false">ROUND('qx mannen 2022'!EN7,10)</f>
        <v>1.462E-007</v>
      </c>
      <c r="EO7" s="1" t="n">
        <f aca="false">ROUND('qx mannen 2022'!EO7,10)</f>
        <v>1.4E-007</v>
      </c>
      <c r="EP7" s="1" t="n">
        <f aca="false">ROUND('qx mannen 2022'!EP7,10)</f>
        <v>1.341E-007</v>
      </c>
      <c r="EQ7" s="1" t="n">
        <f aca="false">ROUND('qx mannen 2022'!EQ7,10)</f>
        <v>1.285E-007</v>
      </c>
      <c r="ER7" s="1" t="n">
        <f aca="false">ROUND('qx mannen 2022'!ER7,10)</f>
        <v>1.23E-007</v>
      </c>
      <c r="ES7" s="1" t="n">
        <f aca="false">ROUND('qx mannen 2022'!ES7,10)</f>
        <v>1.178E-007</v>
      </c>
      <c r="ET7" s="1" t="n">
        <f aca="false">ROUND('qx mannen 2022'!ET7,10)</f>
        <v>1.129E-007</v>
      </c>
      <c r="EU7" s="1" t="n">
        <f aca="false">ROUND('qx mannen 2022'!EU7,10)</f>
        <v>1.081E-007</v>
      </c>
      <c r="EV7" s="1" t="n">
        <f aca="false">ROUND('qx mannen 2022'!EV7,10)</f>
        <v>1.035E-007</v>
      </c>
      <c r="EW7" s="1" t="n">
        <f aca="false">ROUND('qx mannen 2022'!EW7,10)</f>
        <v>9.91E-008</v>
      </c>
      <c r="EX7" s="1" t="n">
        <f aca="false">ROUND('qx mannen 2022'!EX7,10)</f>
        <v>9.5E-008</v>
      </c>
      <c r="EY7" s="1" t="n">
        <f aca="false">ROUND('qx mannen 2022'!EY7,10)</f>
        <v>9.09E-008</v>
      </c>
      <c r="EZ7" s="1" t="n">
        <f aca="false">ROUND('qx mannen 2022'!EZ7,10)</f>
        <v>8.71E-008</v>
      </c>
      <c r="FA7" s="1" t="n">
        <f aca="false">ROUND('qx mannen 2022'!FA7,10)</f>
        <v>8.34E-008</v>
      </c>
      <c r="FB7" s="1" t="n">
        <f aca="false">ROUND('qx mannen 2022'!FB7,10)</f>
        <v>7.99E-008</v>
      </c>
      <c r="FC7" s="1" t="n">
        <f aca="false">ROUND('qx mannen 2022'!FC7,10)</f>
        <v>7.65E-008</v>
      </c>
      <c r="FD7" s="1" t="n">
        <f aca="false">ROUND('qx mannen 2022'!FD7,10)</f>
        <v>7.33E-008</v>
      </c>
      <c r="FE7" s="1" t="n">
        <f aca="false">ROUND('qx mannen 2022'!FE7,10)</f>
        <v>7.02E-008</v>
      </c>
      <c r="FF7" s="1" t="n">
        <f aca="false">ROUND('qx mannen 2022'!FF7,10)</f>
        <v>6.72E-008</v>
      </c>
      <c r="FG7" s="1" t="n">
        <f aca="false">ROUND('qx mannen 2022'!FG7,10)</f>
        <v>6.44E-008</v>
      </c>
      <c r="FH7" s="1" t="n">
        <f aca="false">ROUND('qx mannen 2022'!FH7,10)</f>
        <v>6.17E-008</v>
      </c>
      <c r="FI7" s="1" t="n">
        <f aca="false">ROUND('qx mannen 2022'!FI7,10)</f>
        <v>5.91E-008</v>
      </c>
      <c r="FJ7" s="1" t="n">
        <f aca="false">ROUND('qx mannen 2022'!FJ7,10)</f>
        <v>5.66E-008</v>
      </c>
      <c r="FK7" s="1" t="n">
        <f aca="false">ROUND('qx mannen 2022'!FK7,10)</f>
        <v>5.42E-008</v>
      </c>
      <c r="FL7" s="1" t="n">
        <f aca="false">ROUND('qx mannen 2022'!FL7,10)</f>
        <v>5.19E-008</v>
      </c>
      <c r="FM7" s="1" t="n">
        <f aca="false">ROUND('qx mannen 2022'!FM7,10)</f>
        <v>4.97E-008</v>
      </c>
      <c r="FN7" s="1" t="n">
        <f aca="false">ROUND('qx mannen 2022'!FN7,10)</f>
        <v>4.76E-008</v>
      </c>
      <c r="FO7" s="1" t="n">
        <f aca="false">ROUND('qx mannen 2022'!FO7,10)</f>
        <v>4.56E-008</v>
      </c>
      <c r="FP7" s="1" t="n">
        <f aca="false">ROUND('qx mannen 2022'!FP7,10)</f>
        <v>4.37E-008</v>
      </c>
      <c r="FQ7" s="1" t="n">
        <f aca="false">ROUND('qx mannen 2022'!FQ7,10)</f>
        <v>4.18E-008</v>
      </c>
    </row>
    <row r="8" customFormat="false" ht="15" hidden="false" customHeight="true" outlineLevel="0" collapsed="false">
      <c r="B8" s="1" t="n">
        <f aca="false">ROUND('qx mannen 2022'!B8,10)</f>
        <v>5.46203E-005</v>
      </c>
      <c r="C8" s="1" t="n">
        <f aca="false">ROUND('qx mannen 2022'!C8,10)</f>
        <v>5.23932E-005</v>
      </c>
      <c r="D8" s="1" t="n">
        <f aca="false">ROUND('qx mannen 2022'!D8,10)</f>
        <v>5.02505E-005</v>
      </c>
      <c r="E8" s="1" t="n">
        <f aca="false">ROUND('qx mannen 2022'!E8,10)</f>
        <v>4.81896E-005</v>
      </c>
      <c r="F8" s="1" t="n">
        <f aca="false">ROUND('qx mannen 2022'!F8,10)</f>
        <v>4.62082E-005</v>
      </c>
      <c r="G8" s="1" t="n">
        <f aca="false">ROUND('qx mannen 2022'!G8,10)</f>
        <v>4.43038E-005</v>
      </c>
      <c r="H8" s="1" t="n">
        <f aca="false">ROUND('qx mannen 2022'!H8,10)</f>
        <v>4.24738E-005</v>
      </c>
      <c r="I8" s="1" t="n">
        <f aca="false">ROUND('qx mannen 2022'!I8,10)</f>
        <v>4.0716E-005</v>
      </c>
      <c r="J8" s="1" t="n">
        <f aca="false">ROUND('qx mannen 2022'!J8,10)</f>
        <v>3.90278E-005</v>
      </c>
      <c r="K8" s="1" t="n">
        <f aca="false">ROUND('qx mannen 2022'!K8,10)</f>
        <v>3.74068E-005</v>
      </c>
      <c r="L8" s="1" t="n">
        <f aca="false">ROUND('qx mannen 2022'!L8,10)</f>
        <v>3.58507E-005</v>
      </c>
      <c r="M8" s="1" t="n">
        <f aca="false">ROUND('qx mannen 2022'!M8,10)</f>
        <v>3.43571E-005</v>
      </c>
      <c r="N8" s="1" t="n">
        <f aca="false">ROUND('qx mannen 2022'!N8,10)</f>
        <v>3.29239E-005</v>
      </c>
      <c r="O8" s="1" t="n">
        <f aca="false">ROUND('qx mannen 2022'!O8,10)</f>
        <v>3.15488E-005</v>
      </c>
      <c r="P8" s="1" t="n">
        <f aca="false">ROUND('qx mannen 2022'!P8,10)</f>
        <v>3.02296E-005</v>
      </c>
      <c r="Q8" s="1" t="n">
        <f aca="false">ROUND('qx mannen 2022'!Q8,10)</f>
        <v>2.89643E-005</v>
      </c>
      <c r="R8" s="1" t="n">
        <f aca="false">ROUND('qx mannen 2022'!R8,10)</f>
        <v>2.77507E-005</v>
      </c>
      <c r="S8" s="1" t="n">
        <f aca="false">ROUND('qx mannen 2022'!S8,10)</f>
        <v>2.65869E-005</v>
      </c>
      <c r="T8" s="1" t="n">
        <f aca="false">ROUND('qx mannen 2022'!T8,10)</f>
        <v>2.54711E-005</v>
      </c>
      <c r="U8" s="1" t="n">
        <f aca="false">ROUND('qx mannen 2022'!U8,10)</f>
        <v>2.44012E-005</v>
      </c>
      <c r="V8" s="1" t="n">
        <f aca="false">ROUND('qx mannen 2022'!V8,10)</f>
        <v>2.33756E-005</v>
      </c>
      <c r="W8" s="1" t="n">
        <f aca="false">ROUND('qx mannen 2022'!W8,10)</f>
        <v>2.23924E-005</v>
      </c>
      <c r="X8" s="1" t="n">
        <f aca="false">ROUND('qx mannen 2022'!X8,10)</f>
        <v>2.14501E-005</v>
      </c>
      <c r="Y8" s="1" t="n">
        <f aca="false">ROUND('qx mannen 2022'!Y8,10)</f>
        <v>2.05469E-005</v>
      </c>
      <c r="Z8" s="1" t="n">
        <f aca="false">ROUND('qx mannen 2022'!Z8,10)</f>
        <v>1.96813E-005</v>
      </c>
      <c r="AA8" s="1" t="n">
        <f aca="false">ROUND('qx mannen 2022'!AA8,10)</f>
        <v>1.88517E-005</v>
      </c>
      <c r="AB8" s="1" t="n">
        <f aca="false">ROUND('qx mannen 2022'!AB8,10)</f>
        <v>1.80568E-005</v>
      </c>
      <c r="AC8" s="1" t="n">
        <f aca="false">ROUND('qx mannen 2022'!AC8,10)</f>
        <v>1.72951E-005</v>
      </c>
      <c r="AD8" s="1" t="n">
        <f aca="false">ROUND('qx mannen 2022'!AD8,10)</f>
        <v>1.65653E-005</v>
      </c>
      <c r="AE8" s="1" t="n">
        <f aca="false">ROUND('qx mannen 2022'!AE8,10)</f>
        <v>1.5866E-005</v>
      </c>
      <c r="AF8" s="1" t="n">
        <f aca="false">ROUND('qx mannen 2022'!AF8,10)</f>
        <v>1.5196E-005</v>
      </c>
      <c r="AG8" s="1" t="n">
        <f aca="false">ROUND('qx mannen 2022'!AG8,10)</f>
        <v>1.45542E-005</v>
      </c>
      <c r="AH8" s="1" t="n">
        <f aca="false">ROUND('qx mannen 2022'!AH8,10)</f>
        <v>1.39392E-005</v>
      </c>
      <c r="AI8" s="1" t="n">
        <f aca="false">ROUND('qx mannen 2022'!AI8,10)</f>
        <v>1.33502E-005</v>
      </c>
      <c r="AJ8" s="1" t="n">
        <f aca="false">ROUND('qx mannen 2022'!AJ8,10)</f>
        <v>1.27858E-005</v>
      </c>
      <c r="AK8" s="1" t="n">
        <f aca="false">ROUND('qx mannen 2022'!AK8,10)</f>
        <v>1.22453E-005</v>
      </c>
      <c r="AL8" s="1" t="n">
        <f aca="false">ROUND('qx mannen 2022'!AL8,10)</f>
        <v>1.17274E-005</v>
      </c>
      <c r="AM8" s="1" t="n">
        <f aca="false">ROUND('qx mannen 2022'!AM8,10)</f>
        <v>1.12314E-005</v>
      </c>
      <c r="AN8" s="1" t="n">
        <f aca="false">ROUND('qx mannen 2022'!AN8,10)</f>
        <v>1.07563E-005</v>
      </c>
      <c r="AO8" s="1" t="n">
        <f aca="false">ROUND('qx mannen 2022'!AO8,10)</f>
        <v>1.03012E-005</v>
      </c>
      <c r="AP8" s="1" t="n">
        <f aca="false">ROUND('qx mannen 2022'!AP8,10)</f>
        <v>9.8653E-006</v>
      </c>
      <c r="AQ8" s="1" t="n">
        <f aca="false">ROUND('qx mannen 2022'!AQ8,10)</f>
        <v>9.4478E-006</v>
      </c>
      <c r="AR8" s="1" t="n">
        <f aca="false">ROUND('qx mannen 2022'!AR8,10)</f>
        <v>9.0479E-006</v>
      </c>
      <c r="AS8" s="1" t="n">
        <f aca="false">ROUND('qx mannen 2022'!AS8,10)</f>
        <v>8.6649E-006</v>
      </c>
      <c r="AT8" s="1" t="n">
        <f aca="false">ROUND('qx mannen 2022'!AT8,10)</f>
        <v>8.2981E-006</v>
      </c>
      <c r="AU8" s="1" t="n">
        <f aca="false">ROUND('qx mannen 2022'!AU8,10)</f>
        <v>7.9468E-006</v>
      </c>
      <c r="AV8" s="1" t="n">
        <f aca="false">ROUND('qx mannen 2022'!AV8,10)</f>
        <v>7.6103E-006</v>
      </c>
      <c r="AW8" s="1" t="n">
        <f aca="false">ROUND('qx mannen 2022'!AW8,10)</f>
        <v>7.288E-006</v>
      </c>
      <c r="AX8" s="1" t="n">
        <f aca="false">ROUND('qx mannen 2022'!AX8,10)</f>
        <v>6.9794E-006</v>
      </c>
      <c r="AY8" s="1" t="n">
        <f aca="false">ROUND('qx mannen 2022'!AY8,10)</f>
        <v>6.6838E-006</v>
      </c>
      <c r="AZ8" s="1" t="n">
        <f aca="false">ROUND('qx mannen 2022'!AZ8,10)</f>
        <v>6.4007E-006</v>
      </c>
      <c r="BA8" s="1" t="n">
        <f aca="false">ROUND('qx mannen 2022'!BA8,10)</f>
        <v>6.1296E-006</v>
      </c>
      <c r="BB8" s="1" t="n">
        <f aca="false">ROUND('qx mannen 2022'!BB8,10)</f>
        <v>5.87E-006</v>
      </c>
      <c r="BC8" s="1" t="n">
        <f aca="false">ROUND('qx mannen 2022'!BC8,10)</f>
        <v>5.6213E-006</v>
      </c>
      <c r="BD8" s="1" t="n">
        <f aca="false">ROUND('qx mannen 2022'!BD8,10)</f>
        <v>5.3832E-006</v>
      </c>
      <c r="BE8" s="1" t="n">
        <f aca="false">ROUND('qx mannen 2022'!BE8,10)</f>
        <v>5.1551E-006</v>
      </c>
      <c r="BF8" s="1" t="n">
        <f aca="false">ROUND('qx mannen 2022'!BF8,10)</f>
        <v>4.9367E-006</v>
      </c>
      <c r="BG8" s="1" t="n">
        <f aca="false">ROUND('qx mannen 2022'!BG8,10)</f>
        <v>4.7275E-006</v>
      </c>
      <c r="BH8" s="1" t="n">
        <f aca="false">ROUND('qx mannen 2022'!BH8,10)</f>
        <v>4.5272E-006</v>
      </c>
      <c r="BI8" s="1" t="n">
        <f aca="false">ROUND('qx mannen 2022'!BI8,10)</f>
        <v>4.3354E-006</v>
      </c>
      <c r="BJ8" s="1" t="n">
        <f aca="false">ROUND('qx mannen 2022'!BJ8,10)</f>
        <v>4.1517E-006</v>
      </c>
      <c r="BK8" s="1" t="n">
        <f aca="false">ROUND('qx mannen 2022'!BK8,10)</f>
        <v>3.9758E-006</v>
      </c>
      <c r="BL8" s="1" t="n">
        <f aca="false">ROUND('qx mannen 2022'!BL8,10)</f>
        <v>3.8073E-006</v>
      </c>
      <c r="BM8" s="1" t="n">
        <f aca="false">ROUND('qx mannen 2022'!BM8,10)</f>
        <v>3.646E-006</v>
      </c>
      <c r="BN8" s="1" t="n">
        <f aca="false">ROUND('qx mannen 2022'!BN8,10)</f>
        <v>3.4915E-006</v>
      </c>
      <c r="BO8" s="1" t="n">
        <f aca="false">ROUND('qx mannen 2022'!BO8,10)</f>
        <v>3.3435E-006</v>
      </c>
      <c r="BP8" s="1" t="n">
        <f aca="false">ROUND('qx mannen 2022'!BP8,10)</f>
        <v>3.2018E-006</v>
      </c>
      <c r="BQ8" s="1" t="n">
        <f aca="false">ROUND('qx mannen 2022'!BQ8,10)</f>
        <v>3.0661E-006</v>
      </c>
      <c r="BR8" s="1" t="n">
        <f aca="false">ROUND('qx mannen 2022'!BR8,10)</f>
        <v>2.9362E-006</v>
      </c>
      <c r="BS8" s="1" t="n">
        <f aca="false">ROUND('qx mannen 2022'!BS8,10)</f>
        <v>2.8118E-006</v>
      </c>
      <c r="BT8" s="1" t="n">
        <f aca="false">ROUND('qx mannen 2022'!BT8,10)</f>
        <v>2.6926E-006</v>
      </c>
      <c r="BU8" s="1" t="n">
        <f aca="false">ROUND('qx mannen 2022'!BU8,10)</f>
        <v>2.5785E-006</v>
      </c>
      <c r="BV8" s="1" t="n">
        <f aca="false">ROUND('qx mannen 2022'!BV8,10)</f>
        <v>2.4692E-006</v>
      </c>
      <c r="BW8" s="1" t="n">
        <f aca="false">ROUND('qx mannen 2022'!BW8,10)</f>
        <v>2.3645E-006</v>
      </c>
      <c r="BX8" s="1" t="n">
        <f aca="false">ROUND('qx mannen 2022'!BX8,10)</f>
        <v>2.2643E-006</v>
      </c>
      <c r="BY8" s="1" t="n">
        <f aca="false">ROUND('qx mannen 2022'!BY8,10)</f>
        <v>2.1684E-006</v>
      </c>
      <c r="BZ8" s="1" t="n">
        <f aca="false">ROUND('qx mannen 2022'!BZ8,10)</f>
        <v>2.0765E-006</v>
      </c>
      <c r="CA8" s="1" t="n">
        <f aca="false">ROUND('qx mannen 2022'!CA8,10)</f>
        <v>1.9885E-006</v>
      </c>
      <c r="CB8" s="1" t="n">
        <f aca="false">ROUND('qx mannen 2022'!CB8,10)</f>
        <v>1.9042E-006</v>
      </c>
      <c r="CC8" s="1" t="n">
        <f aca="false">ROUND('qx mannen 2022'!CC8,10)</f>
        <v>1.8235E-006</v>
      </c>
      <c r="CD8" s="1" t="n">
        <f aca="false">ROUND('qx mannen 2022'!CD8,10)</f>
        <v>1.7462E-006</v>
      </c>
      <c r="CE8" s="1" t="n">
        <f aca="false">ROUND('qx mannen 2022'!CE8,10)</f>
        <v>1.6722E-006</v>
      </c>
      <c r="CF8" s="1" t="n">
        <f aca="false">ROUND('qx mannen 2022'!CF8,10)</f>
        <v>1.6013E-006</v>
      </c>
      <c r="CG8" s="1" t="n">
        <f aca="false">ROUND('qx mannen 2022'!CG8,10)</f>
        <v>1.5334E-006</v>
      </c>
      <c r="CH8" s="1" t="n">
        <f aca="false">ROUND('qx mannen 2022'!CH8,10)</f>
        <v>1.4684E-006</v>
      </c>
      <c r="CI8" s="1" t="n">
        <f aca="false">ROUND('qx mannen 2022'!CI8,10)</f>
        <v>1.4062E-006</v>
      </c>
      <c r="CJ8" s="1" t="n">
        <f aca="false">ROUND('qx mannen 2022'!CJ8,10)</f>
        <v>1.3466E-006</v>
      </c>
      <c r="CK8" s="1" t="n">
        <f aca="false">ROUND('qx mannen 2022'!CK8,10)</f>
        <v>1.2895E-006</v>
      </c>
      <c r="CL8" s="1" t="n">
        <f aca="false">ROUND('qx mannen 2022'!CL8,10)</f>
        <v>1.2349E-006</v>
      </c>
      <c r="CM8" s="1" t="n">
        <f aca="false">ROUND('qx mannen 2022'!CM8,10)</f>
        <v>1.1825E-006</v>
      </c>
      <c r="CN8" s="1" t="n">
        <f aca="false">ROUND('qx mannen 2022'!CN8,10)</f>
        <v>1.1324E-006</v>
      </c>
      <c r="CO8" s="1" t="n">
        <f aca="false">ROUND('qx mannen 2022'!CO8,10)</f>
        <v>1.0844E-006</v>
      </c>
      <c r="CP8" s="1" t="n">
        <f aca="false">ROUND('qx mannen 2022'!CP8,10)</f>
        <v>1.0384E-006</v>
      </c>
      <c r="CQ8" s="1" t="n">
        <f aca="false">ROUND('qx mannen 2022'!CQ8,10)</f>
        <v>9.944E-007</v>
      </c>
      <c r="CR8" s="1" t="n">
        <f aca="false">ROUND('qx mannen 2022'!CR8,10)</f>
        <v>9.523E-007</v>
      </c>
      <c r="CS8" s="1" t="n">
        <f aca="false">ROUND('qx mannen 2022'!CS8,10)</f>
        <v>9.119E-007</v>
      </c>
      <c r="CT8" s="1" t="n">
        <f aca="false">ROUND('qx mannen 2022'!CT8,10)</f>
        <v>8.733E-007</v>
      </c>
      <c r="CU8" s="1" t="n">
        <f aca="false">ROUND('qx mannen 2022'!CU8,10)</f>
        <v>8.362E-007</v>
      </c>
      <c r="CV8" s="1" t="n">
        <f aca="false">ROUND('qx mannen 2022'!CV8,10)</f>
        <v>8.008E-007</v>
      </c>
      <c r="CW8" s="1" t="n">
        <f aca="false">ROUND('qx mannen 2022'!CW8,10)</f>
        <v>7.669E-007</v>
      </c>
      <c r="CX8" s="1" t="n">
        <f aca="false">ROUND('qx mannen 2022'!CX8,10)</f>
        <v>7.343E-007</v>
      </c>
      <c r="CY8" s="1" t="n">
        <f aca="false">ROUND('qx mannen 2022'!CY8,10)</f>
        <v>7.032E-007</v>
      </c>
      <c r="CZ8" s="1" t="n">
        <f aca="false">ROUND('qx mannen 2022'!CZ8,10)</f>
        <v>6.734E-007</v>
      </c>
      <c r="DA8" s="1" t="n">
        <f aca="false">ROUND('qx mannen 2022'!DA8,10)</f>
        <v>6.449E-007</v>
      </c>
      <c r="DB8" s="1" t="n">
        <f aca="false">ROUND('qx mannen 2022'!DB8,10)</f>
        <v>6.175E-007</v>
      </c>
      <c r="DC8" s="1" t="n">
        <f aca="false">ROUND('qx mannen 2022'!DC8,10)</f>
        <v>5.914E-007</v>
      </c>
      <c r="DD8" s="1" t="n">
        <f aca="false">ROUND('qx mannen 2022'!DD8,10)</f>
        <v>5.663E-007</v>
      </c>
      <c r="DE8" s="1" t="n">
        <f aca="false">ROUND('qx mannen 2022'!DE8,10)</f>
        <v>5.423E-007</v>
      </c>
      <c r="DF8" s="1" t="n">
        <f aca="false">ROUND('qx mannen 2022'!DF8,10)</f>
        <v>5.193E-007</v>
      </c>
      <c r="DG8" s="1" t="n">
        <f aca="false">ROUND('qx mannen 2022'!DG8,10)</f>
        <v>4.973E-007</v>
      </c>
      <c r="DH8" s="1" t="n">
        <f aca="false">ROUND('qx mannen 2022'!DH8,10)</f>
        <v>4.762E-007</v>
      </c>
      <c r="DI8" s="1" t="n">
        <f aca="false">ROUND('qx mannen 2022'!DI8,10)</f>
        <v>4.56E-007</v>
      </c>
      <c r="DJ8" s="1" t="n">
        <f aca="false">ROUND('qx mannen 2022'!DJ8,10)</f>
        <v>4.367E-007</v>
      </c>
      <c r="DK8" s="1" t="n">
        <f aca="false">ROUND('qx mannen 2022'!DK8,10)</f>
        <v>4.182E-007</v>
      </c>
      <c r="DL8" s="1" t="n">
        <f aca="false">ROUND('qx mannen 2022'!DL8,10)</f>
        <v>4.005E-007</v>
      </c>
      <c r="DM8" s="1" t="n">
        <f aca="false">ROUND('qx mannen 2022'!DM8,10)</f>
        <v>3.835E-007</v>
      </c>
      <c r="DN8" s="1" t="n">
        <f aca="false">ROUND('qx mannen 2022'!DN8,10)</f>
        <v>3.672E-007</v>
      </c>
      <c r="DO8" s="1" t="n">
        <f aca="false">ROUND('qx mannen 2022'!DO8,10)</f>
        <v>3.517E-007</v>
      </c>
      <c r="DP8" s="1" t="n">
        <f aca="false">ROUND('qx mannen 2022'!DP8,10)</f>
        <v>3.368E-007</v>
      </c>
      <c r="DQ8" s="1" t="n">
        <f aca="false">ROUND('qx mannen 2022'!DQ8,10)</f>
        <v>3.225E-007</v>
      </c>
      <c r="DR8" s="1" t="n">
        <f aca="false">ROUND('qx mannen 2022'!DR8,10)</f>
        <v>3.088E-007</v>
      </c>
      <c r="DS8" s="1" t="n">
        <f aca="false">ROUND('qx mannen 2022'!DS8,10)</f>
        <v>2.957E-007</v>
      </c>
      <c r="DT8" s="1" t="n">
        <f aca="false">ROUND('qx mannen 2022'!DT8,10)</f>
        <v>2.832E-007</v>
      </c>
      <c r="DU8" s="1" t="n">
        <f aca="false">ROUND('qx mannen 2022'!DU8,10)</f>
        <v>2.712E-007</v>
      </c>
      <c r="DV8" s="1" t="n">
        <f aca="false">ROUND('qx mannen 2022'!DV8,10)</f>
        <v>2.597E-007</v>
      </c>
      <c r="DW8" s="1" t="n">
        <f aca="false">ROUND('qx mannen 2022'!DW8,10)</f>
        <v>2.487E-007</v>
      </c>
      <c r="DX8" s="1" t="n">
        <f aca="false">ROUND('qx mannen 2022'!DX8,10)</f>
        <v>2.381E-007</v>
      </c>
      <c r="DY8" s="1" t="n">
        <f aca="false">ROUND('qx mannen 2022'!DY8,10)</f>
        <v>2.281E-007</v>
      </c>
      <c r="DZ8" s="1" t="n">
        <f aca="false">ROUND('qx mannen 2022'!DZ8,10)</f>
        <v>2.184E-007</v>
      </c>
      <c r="EA8" s="1" t="n">
        <f aca="false">ROUND('qx mannen 2022'!EA8,10)</f>
        <v>2.091E-007</v>
      </c>
      <c r="EB8" s="1" t="n">
        <f aca="false">ROUND('qx mannen 2022'!EB8,10)</f>
        <v>2.003E-007</v>
      </c>
      <c r="EC8" s="1" t="n">
        <f aca="false">ROUND('qx mannen 2022'!EC8,10)</f>
        <v>1.918E-007</v>
      </c>
      <c r="ED8" s="1" t="n">
        <f aca="false">ROUND('qx mannen 2022'!ED8,10)</f>
        <v>1.836E-007</v>
      </c>
      <c r="EE8" s="1" t="n">
        <f aca="false">ROUND('qx mannen 2022'!EE8,10)</f>
        <v>1.759E-007</v>
      </c>
      <c r="EF8" s="1" t="n">
        <f aca="false">ROUND('qx mannen 2022'!EF8,10)</f>
        <v>1.684E-007</v>
      </c>
      <c r="EG8" s="1" t="n">
        <f aca="false">ROUND('qx mannen 2022'!EG8,10)</f>
        <v>1.613E-007</v>
      </c>
      <c r="EH8" s="1" t="n">
        <f aca="false">ROUND('qx mannen 2022'!EH8,10)</f>
        <v>1.544E-007</v>
      </c>
      <c r="EI8" s="1" t="n">
        <f aca="false">ROUND('qx mannen 2022'!EI8,10)</f>
        <v>1.479E-007</v>
      </c>
      <c r="EJ8" s="1" t="n">
        <f aca="false">ROUND('qx mannen 2022'!EJ8,10)</f>
        <v>1.416E-007</v>
      </c>
      <c r="EK8" s="1" t="n">
        <f aca="false">ROUND('qx mannen 2022'!EK8,10)</f>
        <v>1.356E-007</v>
      </c>
      <c r="EL8" s="1" t="n">
        <f aca="false">ROUND('qx mannen 2022'!EL8,10)</f>
        <v>1.299E-007</v>
      </c>
      <c r="EM8" s="1" t="n">
        <f aca="false">ROUND('qx mannen 2022'!EM8,10)</f>
        <v>1.244E-007</v>
      </c>
      <c r="EN8" s="1" t="n">
        <f aca="false">ROUND('qx mannen 2022'!EN8,10)</f>
        <v>1.191E-007</v>
      </c>
      <c r="EO8" s="1" t="n">
        <f aca="false">ROUND('qx mannen 2022'!EO8,10)</f>
        <v>1.14E-007</v>
      </c>
      <c r="EP8" s="1" t="n">
        <f aca="false">ROUND('qx mannen 2022'!EP8,10)</f>
        <v>1.092E-007</v>
      </c>
      <c r="EQ8" s="1" t="n">
        <f aca="false">ROUND('qx mannen 2022'!EQ8,10)</f>
        <v>1.046E-007</v>
      </c>
      <c r="ER8" s="1" t="n">
        <f aca="false">ROUND('qx mannen 2022'!ER8,10)</f>
        <v>1.001E-007</v>
      </c>
      <c r="ES8" s="1" t="n">
        <f aca="false">ROUND('qx mannen 2022'!ES8,10)</f>
        <v>9.59E-008</v>
      </c>
      <c r="ET8" s="1" t="n">
        <f aca="false">ROUND('qx mannen 2022'!ET8,10)</f>
        <v>9.18E-008</v>
      </c>
      <c r="EU8" s="1" t="n">
        <f aca="false">ROUND('qx mannen 2022'!EU8,10)</f>
        <v>8.79E-008</v>
      </c>
      <c r="EV8" s="1" t="n">
        <f aca="false">ROUND('qx mannen 2022'!EV8,10)</f>
        <v>8.42E-008</v>
      </c>
      <c r="EW8" s="1" t="n">
        <f aca="false">ROUND('qx mannen 2022'!EW8,10)</f>
        <v>8.06E-008</v>
      </c>
      <c r="EX8" s="1" t="n">
        <f aca="false">ROUND('qx mannen 2022'!EX8,10)</f>
        <v>7.72E-008</v>
      </c>
      <c r="EY8" s="1" t="n">
        <f aca="false">ROUND('qx mannen 2022'!EY8,10)</f>
        <v>7.4E-008</v>
      </c>
      <c r="EZ8" s="1" t="n">
        <f aca="false">ROUND('qx mannen 2022'!EZ8,10)</f>
        <v>7.08E-008</v>
      </c>
      <c r="FA8" s="1" t="n">
        <f aca="false">ROUND('qx mannen 2022'!FA8,10)</f>
        <v>6.78E-008</v>
      </c>
      <c r="FB8" s="1" t="n">
        <f aca="false">ROUND('qx mannen 2022'!FB8,10)</f>
        <v>6.49E-008</v>
      </c>
      <c r="FC8" s="1" t="n">
        <f aca="false">ROUND('qx mannen 2022'!FC8,10)</f>
        <v>6.22E-008</v>
      </c>
      <c r="FD8" s="1" t="n">
        <f aca="false">ROUND('qx mannen 2022'!FD8,10)</f>
        <v>5.96E-008</v>
      </c>
      <c r="FE8" s="1" t="n">
        <f aca="false">ROUND('qx mannen 2022'!FE8,10)</f>
        <v>5.7E-008</v>
      </c>
      <c r="FF8" s="1" t="n">
        <f aca="false">ROUND('qx mannen 2022'!FF8,10)</f>
        <v>5.46E-008</v>
      </c>
      <c r="FG8" s="1" t="n">
        <f aca="false">ROUND('qx mannen 2022'!FG8,10)</f>
        <v>5.23E-008</v>
      </c>
      <c r="FH8" s="1" t="n">
        <f aca="false">ROUND('qx mannen 2022'!FH8,10)</f>
        <v>5.01E-008</v>
      </c>
      <c r="FI8" s="1" t="n">
        <f aca="false">ROUND('qx mannen 2022'!FI8,10)</f>
        <v>4.8E-008</v>
      </c>
      <c r="FJ8" s="1" t="n">
        <f aca="false">ROUND('qx mannen 2022'!FJ8,10)</f>
        <v>4.59E-008</v>
      </c>
      <c r="FK8" s="1" t="n">
        <f aca="false">ROUND('qx mannen 2022'!FK8,10)</f>
        <v>4.4E-008</v>
      </c>
      <c r="FL8" s="1" t="n">
        <f aca="false">ROUND('qx mannen 2022'!FL8,10)</f>
        <v>4.21E-008</v>
      </c>
      <c r="FM8" s="1" t="n">
        <f aca="false">ROUND('qx mannen 2022'!FM8,10)</f>
        <v>4.03E-008</v>
      </c>
      <c r="FN8" s="1" t="n">
        <f aca="false">ROUND('qx mannen 2022'!FN8,10)</f>
        <v>3.86E-008</v>
      </c>
      <c r="FO8" s="1" t="n">
        <f aca="false">ROUND('qx mannen 2022'!FO8,10)</f>
        <v>3.7E-008</v>
      </c>
      <c r="FP8" s="1" t="n">
        <f aca="false">ROUND('qx mannen 2022'!FP8,10)</f>
        <v>3.54E-008</v>
      </c>
      <c r="FQ8" s="1" t="n">
        <f aca="false">ROUND('qx mannen 2022'!FQ8,10)</f>
        <v>3.39E-008</v>
      </c>
    </row>
    <row r="9" customFormat="false" ht="15" hidden="false" customHeight="true" outlineLevel="0" collapsed="false">
      <c r="B9" s="1" t="n">
        <f aca="false">ROUND('qx mannen 2022'!B9,10)</f>
        <v>4.92296E-005</v>
      </c>
      <c r="C9" s="1" t="n">
        <f aca="false">ROUND('qx mannen 2022'!C9,10)</f>
        <v>4.76017E-005</v>
      </c>
      <c r="D9" s="1" t="n">
        <f aca="false">ROUND('qx mannen 2022'!D9,10)</f>
        <v>4.59922E-005</v>
      </c>
      <c r="E9" s="1" t="n">
        <f aca="false">ROUND('qx mannen 2022'!E9,10)</f>
        <v>4.44055E-005</v>
      </c>
      <c r="F9" s="1" t="n">
        <f aca="false">ROUND('qx mannen 2022'!F9,10)</f>
        <v>4.28455E-005</v>
      </c>
      <c r="G9" s="1" t="n">
        <f aca="false">ROUND('qx mannen 2022'!G9,10)</f>
        <v>4.13151E-005</v>
      </c>
      <c r="H9" s="1" t="n">
        <f aca="false">ROUND('qx mannen 2022'!H9,10)</f>
        <v>3.98172E-005</v>
      </c>
      <c r="I9" s="1" t="n">
        <f aca="false">ROUND('qx mannen 2022'!I9,10)</f>
        <v>3.83537E-005</v>
      </c>
      <c r="J9" s="1" t="n">
        <f aca="false">ROUND('qx mannen 2022'!J9,10)</f>
        <v>3.69263E-005</v>
      </c>
      <c r="K9" s="1" t="n">
        <f aca="false">ROUND('qx mannen 2022'!K9,10)</f>
        <v>3.55364E-005</v>
      </c>
      <c r="L9" s="1" t="n">
        <f aca="false">ROUND('qx mannen 2022'!L9,10)</f>
        <v>3.41849E-005</v>
      </c>
      <c r="M9" s="1" t="n">
        <f aca="false">ROUND('qx mannen 2022'!M9,10)</f>
        <v>3.28725E-005</v>
      </c>
      <c r="N9" s="1" t="n">
        <f aca="false">ROUND('qx mannen 2022'!N9,10)</f>
        <v>3.15994E-005</v>
      </c>
      <c r="O9" s="1" t="n">
        <f aca="false">ROUND('qx mannen 2022'!O9,10)</f>
        <v>3.03659E-005</v>
      </c>
      <c r="P9" s="1" t="n">
        <f aca="false">ROUND('qx mannen 2022'!P9,10)</f>
        <v>2.91719E-005</v>
      </c>
      <c r="Q9" s="1" t="n">
        <f aca="false">ROUND('qx mannen 2022'!Q9,10)</f>
        <v>2.80172E-005</v>
      </c>
      <c r="R9" s="1" t="n">
        <f aca="false">ROUND('qx mannen 2022'!R9,10)</f>
        <v>2.69014E-005</v>
      </c>
      <c r="S9" s="1" t="n">
        <f aca="false">ROUND('qx mannen 2022'!S9,10)</f>
        <v>2.5824E-005</v>
      </c>
      <c r="T9" s="1" t="n">
        <f aca="false">ROUND('qx mannen 2022'!T9,10)</f>
        <v>2.47845E-005</v>
      </c>
      <c r="U9" s="1" t="n">
        <f aca="false">ROUND('qx mannen 2022'!U9,10)</f>
        <v>2.3782E-005</v>
      </c>
      <c r="V9" s="1" t="n">
        <f aca="false">ROUND('qx mannen 2022'!V9,10)</f>
        <v>2.28159E-005</v>
      </c>
      <c r="W9" s="1" t="n">
        <f aca="false">ROUND('qx mannen 2022'!W9,10)</f>
        <v>2.18854E-005</v>
      </c>
      <c r="X9" s="1" t="n">
        <f aca="false">ROUND('qx mannen 2022'!X9,10)</f>
        <v>2.09895E-005</v>
      </c>
      <c r="Y9" s="1" t="n">
        <f aca="false">ROUND('qx mannen 2022'!Y9,10)</f>
        <v>2.01273E-005</v>
      </c>
      <c r="Z9" s="1" t="n">
        <f aca="false">ROUND('qx mannen 2022'!Z9,10)</f>
        <v>1.9298E-005</v>
      </c>
      <c r="AA9" s="1" t="n">
        <f aca="false">ROUND('qx mannen 2022'!AA9,10)</f>
        <v>1.85006E-005</v>
      </c>
      <c r="AB9" s="1" t="n">
        <f aca="false">ROUND('qx mannen 2022'!AB9,10)</f>
        <v>1.77341E-005</v>
      </c>
      <c r="AC9" s="1" t="n">
        <f aca="false">ROUND('qx mannen 2022'!AC9,10)</f>
        <v>1.69976E-005</v>
      </c>
      <c r="AD9" s="1" t="n">
        <f aca="false">ROUND('qx mannen 2022'!AD9,10)</f>
        <v>1.62901E-005</v>
      </c>
      <c r="AE9" s="1" t="n">
        <f aca="false">ROUND('qx mannen 2022'!AE9,10)</f>
        <v>1.56106E-005</v>
      </c>
      <c r="AF9" s="1" t="n">
        <f aca="false">ROUND('qx mannen 2022'!AF9,10)</f>
        <v>1.49582E-005</v>
      </c>
      <c r="AG9" s="1" t="n">
        <f aca="false">ROUND('qx mannen 2022'!AG9,10)</f>
        <v>1.43321E-005</v>
      </c>
      <c r="AH9" s="1" t="n">
        <f aca="false">ROUND('qx mannen 2022'!AH9,10)</f>
        <v>1.37311E-005</v>
      </c>
      <c r="AI9" s="1" t="n">
        <f aca="false">ROUND('qx mannen 2022'!AI9,10)</f>
        <v>1.31545E-005</v>
      </c>
      <c r="AJ9" s="1" t="n">
        <f aca="false">ROUND('qx mannen 2022'!AJ9,10)</f>
        <v>1.26013E-005</v>
      </c>
      <c r="AK9" s="1" t="n">
        <f aca="false">ROUND('qx mannen 2022'!AK9,10)</f>
        <v>1.20708E-005</v>
      </c>
      <c r="AL9" s="1" t="n">
        <f aca="false">ROUND('qx mannen 2022'!AL9,10)</f>
        <v>1.15619E-005</v>
      </c>
      <c r="AM9" s="1" t="n">
        <f aca="false">ROUND('qx mannen 2022'!AM9,10)</f>
        <v>1.1074E-005</v>
      </c>
      <c r="AN9" s="1" t="n">
        <f aca="false">ROUND('qx mannen 2022'!AN9,10)</f>
        <v>1.06063E-005</v>
      </c>
      <c r="AO9" s="1" t="n">
        <f aca="false">ROUND('qx mannen 2022'!AO9,10)</f>
        <v>1.01578E-005</v>
      </c>
      <c r="AP9" s="1" t="n">
        <f aca="false">ROUND('qx mannen 2022'!AP9,10)</f>
        <v>9.728E-006</v>
      </c>
      <c r="AQ9" s="1" t="n">
        <f aca="false">ROUND('qx mannen 2022'!AQ9,10)</f>
        <v>9.316E-006</v>
      </c>
      <c r="AR9" s="1" t="n">
        <f aca="false">ROUND('qx mannen 2022'!AR9,10)</f>
        <v>8.9212E-006</v>
      </c>
      <c r="AS9" s="1" t="n">
        <f aca="false">ROUND('qx mannen 2022'!AS9,10)</f>
        <v>8.5429E-006</v>
      </c>
      <c r="AT9" s="1" t="n">
        <f aca="false">ROUND('qx mannen 2022'!AT9,10)</f>
        <v>8.1804E-006</v>
      </c>
      <c r="AU9" s="1" t="n">
        <f aca="false">ROUND('qx mannen 2022'!AU9,10)</f>
        <v>7.8331E-006</v>
      </c>
      <c r="AV9" s="1" t="n">
        <f aca="false">ROUND('qx mannen 2022'!AV9,10)</f>
        <v>7.5003E-006</v>
      </c>
      <c r="AW9" s="1" t="n">
        <f aca="false">ROUND('qx mannen 2022'!AW9,10)</f>
        <v>7.1816E-006</v>
      </c>
      <c r="AX9" s="1" t="n">
        <f aca="false">ROUND('qx mannen 2022'!AX9,10)</f>
        <v>6.8762E-006</v>
      </c>
      <c r="AY9" s="1" t="n">
        <f aca="false">ROUND('qx mannen 2022'!AY9,10)</f>
        <v>6.5837E-006</v>
      </c>
      <c r="AZ9" s="1" t="n">
        <f aca="false">ROUND('qx mannen 2022'!AZ9,10)</f>
        <v>6.3036E-006</v>
      </c>
      <c r="BA9" s="1" t="n">
        <f aca="false">ROUND('qx mannen 2022'!BA9,10)</f>
        <v>6.0352E-006</v>
      </c>
      <c r="BB9" s="1" t="n">
        <f aca="false">ROUND('qx mannen 2022'!BB9,10)</f>
        <v>5.7783E-006</v>
      </c>
      <c r="BC9" s="1" t="n">
        <f aca="false">ROUND('qx mannen 2022'!BC9,10)</f>
        <v>5.5321E-006</v>
      </c>
      <c r="BD9" s="1" t="n">
        <f aca="false">ROUND('qx mannen 2022'!BD9,10)</f>
        <v>5.2964E-006</v>
      </c>
      <c r="BE9" s="1" t="n">
        <f aca="false">ROUND('qx mannen 2022'!BE9,10)</f>
        <v>5.0707E-006</v>
      </c>
      <c r="BF9" s="1" t="n">
        <f aca="false">ROUND('qx mannen 2022'!BF9,10)</f>
        <v>4.8546E-006</v>
      </c>
      <c r="BG9" s="1" t="n">
        <f aca="false">ROUND('qx mannen 2022'!BG9,10)</f>
        <v>4.6476E-006</v>
      </c>
      <c r="BH9" s="1" t="n">
        <f aca="false">ROUND('qx mannen 2022'!BH9,10)</f>
        <v>4.4494E-006</v>
      </c>
      <c r="BI9" s="1" t="n">
        <f aca="false">ROUND('qx mannen 2022'!BI9,10)</f>
        <v>4.2596E-006</v>
      </c>
      <c r="BJ9" s="1" t="n">
        <f aca="false">ROUND('qx mannen 2022'!BJ9,10)</f>
        <v>4.0779E-006</v>
      </c>
      <c r="BK9" s="1" t="n">
        <f aca="false">ROUND('qx mannen 2022'!BK9,10)</f>
        <v>3.9039E-006</v>
      </c>
      <c r="BL9" s="1" t="n">
        <f aca="false">ROUND('qx mannen 2022'!BL9,10)</f>
        <v>3.7373E-006</v>
      </c>
      <c r="BM9" s="1" t="n">
        <f aca="false">ROUND('qx mannen 2022'!BM9,10)</f>
        <v>3.5778E-006</v>
      </c>
      <c r="BN9" s="1" t="n">
        <f aca="false">ROUND('qx mannen 2022'!BN9,10)</f>
        <v>3.4251E-006</v>
      </c>
      <c r="BO9" s="1" t="n">
        <f aca="false">ROUND('qx mannen 2022'!BO9,10)</f>
        <v>3.2789E-006</v>
      </c>
      <c r="BP9" s="1" t="n">
        <f aca="false">ROUND('qx mannen 2022'!BP9,10)</f>
        <v>3.1389E-006</v>
      </c>
      <c r="BQ9" s="1" t="n">
        <f aca="false">ROUND('qx mannen 2022'!BQ9,10)</f>
        <v>3.0049E-006</v>
      </c>
      <c r="BR9" s="1" t="n">
        <f aca="false">ROUND('qx mannen 2022'!BR9,10)</f>
        <v>2.8766E-006</v>
      </c>
      <c r="BS9" s="1" t="n">
        <f aca="false">ROUND('qx mannen 2022'!BS9,10)</f>
        <v>2.7537E-006</v>
      </c>
      <c r="BT9" s="1" t="n">
        <f aca="false">ROUND('qx mannen 2022'!BT9,10)</f>
        <v>2.6361E-006</v>
      </c>
      <c r="BU9" s="1" t="n">
        <f aca="false">ROUND('qx mannen 2022'!BU9,10)</f>
        <v>2.5235E-006</v>
      </c>
      <c r="BV9" s="1" t="n">
        <f aca="false">ROUND('qx mannen 2022'!BV9,10)</f>
        <v>2.4158E-006</v>
      </c>
      <c r="BW9" s="1" t="n">
        <f aca="false">ROUND('qx mannen 2022'!BW9,10)</f>
        <v>2.3126E-006</v>
      </c>
      <c r="BX9" s="1" t="n">
        <f aca="false">ROUND('qx mannen 2022'!BX9,10)</f>
        <v>2.2138E-006</v>
      </c>
      <c r="BY9" s="1" t="n">
        <f aca="false">ROUND('qx mannen 2022'!BY9,10)</f>
        <v>2.1192E-006</v>
      </c>
      <c r="BZ9" s="1" t="n">
        <f aca="false">ROUND('qx mannen 2022'!BZ9,10)</f>
        <v>2.0287E-006</v>
      </c>
      <c r="CA9" s="1" t="n">
        <f aca="false">ROUND('qx mannen 2022'!CA9,10)</f>
        <v>1.942E-006</v>
      </c>
      <c r="CB9" s="1" t="n">
        <f aca="false">ROUND('qx mannen 2022'!CB9,10)</f>
        <v>1.859E-006</v>
      </c>
      <c r="CC9" s="1" t="n">
        <f aca="false">ROUND('qx mannen 2022'!CC9,10)</f>
        <v>1.7796E-006</v>
      </c>
      <c r="CD9" s="1" t="n">
        <f aca="false">ROUND('qx mannen 2022'!CD9,10)</f>
        <v>1.7035E-006</v>
      </c>
      <c r="CE9" s="1" t="n">
        <f aca="false">ROUND('qx mannen 2022'!CE9,10)</f>
        <v>1.6308E-006</v>
      </c>
      <c r="CF9" s="1" t="n">
        <f aca="false">ROUND('qx mannen 2022'!CF9,10)</f>
        <v>1.5611E-006</v>
      </c>
      <c r="CG9" s="1" t="n">
        <f aca="false">ROUND('qx mannen 2022'!CG9,10)</f>
        <v>1.4944E-006</v>
      </c>
      <c r="CH9" s="1" t="n">
        <f aca="false">ROUND('qx mannen 2022'!CH9,10)</f>
        <v>1.4305E-006</v>
      </c>
      <c r="CI9" s="1" t="n">
        <f aca="false">ROUND('qx mannen 2022'!CI9,10)</f>
        <v>1.3694E-006</v>
      </c>
      <c r="CJ9" s="1" t="n">
        <f aca="false">ROUND('qx mannen 2022'!CJ9,10)</f>
        <v>1.3108E-006</v>
      </c>
      <c r="CK9" s="1" t="n">
        <f aca="false">ROUND('qx mannen 2022'!CK9,10)</f>
        <v>1.2548E-006</v>
      </c>
      <c r="CL9" s="1" t="n">
        <f aca="false">ROUND('qx mannen 2022'!CL9,10)</f>
        <v>1.2012E-006</v>
      </c>
      <c r="CM9" s="1" t="n">
        <f aca="false">ROUND('qx mannen 2022'!CM9,10)</f>
        <v>1.1499E-006</v>
      </c>
      <c r="CN9" s="1" t="n">
        <f aca="false">ROUND('qx mannen 2022'!CN9,10)</f>
        <v>1.1007E-006</v>
      </c>
      <c r="CO9" s="1" t="n">
        <f aca="false">ROUND('qx mannen 2022'!CO9,10)</f>
        <v>1.0537E-006</v>
      </c>
      <c r="CP9" s="1" t="n">
        <f aca="false">ROUND('qx mannen 2022'!CP9,10)</f>
        <v>1.0086E-006</v>
      </c>
      <c r="CQ9" s="1" t="n">
        <f aca="false">ROUND('qx mannen 2022'!CQ9,10)</f>
        <v>9.655E-007</v>
      </c>
      <c r="CR9" s="1" t="n">
        <f aca="false">ROUND('qx mannen 2022'!CR9,10)</f>
        <v>9.243E-007</v>
      </c>
      <c r="CS9" s="1" t="n">
        <f aca="false">ROUND('qx mannen 2022'!CS9,10)</f>
        <v>8.848E-007</v>
      </c>
      <c r="CT9" s="1" t="n">
        <f aca="false">ROUND('qx mannen 2022'!CT9,10)</f>
        <v>8.469E-007</v>
      </c>
      <c r="CU9" s="1" t="n">
        <f aca="false">ROUND('qx mannen 2022'!CU9,10)</f>
        <v>8.107E-007</v>
      </c>
      <c r="CV9" s="1" t="n">
        <f aca="false">ROUND('qx mannen 2022'!CV9,10)</f>
        <v>7.761E-007</v>
      </c>
      <c r="CW9" s="1" t="n">
        <f aca="false">ROUND('qx mannen 2022'!CW9,10)</f>
        <v>7.429E-007</v>
      </c>
      <c r="CX9" s="1" t="n">
        <f aca="false">ROUND('qx mannen 2022'!CX9,10)</f>
        <v>7.112E-007</v>
      </c>
      <c r="CY9" s="1" t="n">
        <f aca="false">ROUND('qx mannen 2022'!CY9,10)</f>
        <v>6.808E-007</v>
      </c>
      <c r="CZ9" s="1" t="n">
        <f aca="false">ROUND('qx mannen 2022'!CZ9,10)</f>
        <v>6.517E-007</v>
      </c>
      <c r="DA9" s="1" t="n">
        <f aca="false">ROUND('qx mannen 2022'!DA9,10)</f>
        <v>6.238E-007</v>
      </c>
      <c r="DB9" s="1" t="n">
        <f aca="false">ROUND('qx mannen 2022'!DB9,10)</f>
        <v>5.971E-007</v>
      </c>
      <c r="DC9" s="1" t="n">
        <f aca="false">ROUND('qx mannen 2022'!DC9,10)</f>
        <v>5.716E-007</v>
      </c>
      <c r="DD9" s="1" t="n">
        <f aca="false">ROUND('qx mannen 2022'!DD9,10)</f>
        <v>5.472E-007</v>
      </c>
      <c r="DE9" s="1" t="n">
        <f aca="false">ROUND('qx mannen 2022'!DE9,10)</f>
        <v>5.238E-007</v>
      </c>
      <c r="DF9" s="1" t="n">
        <f aca="false">ROUND('qx mannen 2022'!DF9,10)</f>
        <v>5.014E-007</v>
      </c>
      <c r="DG9" s="1" t="n">
        <f aca="false">ROUND('qx mannen 2022'!DG9,10)</f>
        <v>4.8E-007</v>
      </c>
      <c r="DH9" s="1" t="n">
        <f aca="false">ROUND('qx mannen 2022'!DH9,10)</f>
        <v>4.595E-007</v>
      </c>
      <c r="DI9" s="1" t="n">
        <f aca="false">ROUND('qx mannen 2022'!DI9,10)</f>
        <v>4.398E-007</v>
      </c>
      <c r="DJ9" s="1" t="n">
        <f aca="false">ROUND('qx mannen 2022'!DJ9,10)</f>
        <v>4.21E-007</v>
      </c>
      <c r="DK9" s="1" t="n">
        <f aca="false">ROUND('qx mannen 2022'!DK9,10)</f>
        <v>4.03E-007</v>
      </c>
      <c r="DL9" s="1" t="n">
        <f aca="false">ROUND('qx mannen 2022'!DL9,10)</f>
        <v>3.858E-007</v>
      </c>
      <c r="DM9" s="1" t="n">
        <f aca="false">ROUND('qx mannen 2022'!DM9,10)</f>
        <v>3.693E-007</v>
      </c>
      <c r="DN9" s="1" t="n">
        <f aca="false">ROUND('qx mannen 2022'!DN9,10)</f>
        <v>3.535E-007</v>
      </c>
      <c r="DO9" s="1" t="n">
        <f aca="false">ROUND('qx mannen 2022'!DO9,10)</f>
        <v>3.384E-007</v>
      </c>
      <c r="DP9" s="1" t="n">
        <f aca="false">ROUND('qx mannen 2022'!DP9,10)</f>
        <v>3.239E-007</v>
      </c>
      <c r="DQ9" s="1" t="n">
        <f aca="false">ROUND('qx mannen 2022'!DQ9,10)</f>
        <v>3.101E-007</v>
      </c>
      <c r="DR9" s="1" t="n">
        <f aca="false">ROUND('qx mannen 2022'!DR9,10)</f>
        <v>2.968E-007</v>
      </c>
      <c r="DS9" s="1" t="n">
        <f aca="false">ROUND('qx mannen 2022'!DS9,10)</f>
        <v>2.841E-007</v>
      </c>
      <c r="DT9" s="1" t="n">
        <f aca="false">ROUND('qx mannen 2022'!DT9,10)</f>
        <v>2.72E-007</v>
      </c>
      <c r="DU9" s="1" t="n">
        <f aca="false">ROUND('qx mannen 2022'!DU9,10)</f>
        <v>2.604E-007</v>
      </c>
      <c r="DV9" s="1" t="n">
        <f aca="false">ROUND('qx mannen 2022'!DV9,10)</f>
        <v>2.492E-007</v>
      </c>
      <c r="DW9" s="1" t="n">
        <f aca="false">ROUND('qx mannen 2022'!DW9,10)</f>
        <v>2.386E-007</v>
      </c>
      <c r="DX9" s="1" t="n">
        <f aca="false">ROUND('qx mannen 2022'!DX9,10)</f>
        <v>2.284E-007</v>
      </c>
      <c r="DY9" s="1" t="n">
        <f aca="false">ROUND('qx mannen 2022'!DY9,10)</f>
        <v>2.186E-007</v>
      </c>
      <c r="DZ9" s="1" t="n">
        <f aca="false">ROUND('qx mannen 2022'!DZ9,10)</f>
        <v>2.093E-007</v>
      </c>
      <c r="EA9" s="1" t="n">
        <f aca="false">ROUND('qx mannen 2022'!EA9,10)</f>
        <v>2.003E-007</v>
      </c>
      <c r="EB9" s="1" t="n">
        <f aca="false">ROUND('qx mannen 2022'!EB9,10)</f>
        <v>1.918E-007</v>
      </c>
      <c r="EC9" s="1" t="n">
        <f aca="false">ROUND('qx mannen 2022'!EC9,10)</f>
        <v>1.836E-007</v>
      </c>
      <c r="ED9" s="1" t="n">
        <f aca="false">ROUND('qx mannen 2022'!ED9,10)</f>
        <v>1.757E-007</v>
      </c>
      <c r="EE9" s="1" t="n">
        <f aca="false">ROUND('qx mannen 2022'!EE9,10)</f>
        <v>1.682E-007</v>
      </c>
      <c r="EF9" s="1" t="n">
        <f aca="false">ROUND('qx mannen 2022'!EF9,10)</f>
        <v>1.61E-007</v>
      </c>
      <c r="EG9" s="1" t="n">
        <f aca="false">ROUND('qx mannen 2022'!EG9,10)</f>
        <v>1.541E-007</v>
      </c>
      <c r="EH9" s="1" t="n">
        <f aca="false">ROUND('qx mannen 2022'!EH9,10)</f>
        <v>1.476E-007</v>
      </c>
      <c r="EI9" s="1" t="n">
        <f aca="false">ROUND('qx mannen 2022'!EI9,10)</f>
        <v>1.412E-007</v>
      </c>
      <c r="EJ9" s="1" t="n">
        <f aca="false">ROUND('qx mannen 2022'!EJ9,10)</f>
        <v>1.352E-007</v>
      </c>
      <c r="EK9" s="1" t="n">
        <f aca="false">ROUND('qx mannen 2022'!EK9,10)</f>
        <v>1.294E-007</v>
      </c>
      <c r="EL9" s="1" t="n">
        <f aca="false">ROUND('qx mannen 2022'!EL9,10)</f>
        <v>1.239E-007</v>
      </c>
      <c r="EM9" s="1" t="n">
        <f aca="false">ROUND('qx mannen 2022'!EM9,10)</f>
        <v>1.186E-007</v>
      </c>
      <c r="EN9" s="1" t="n">
        <f aca="false">ROUND('qx mannen 2022'!EN9,10)</f>
        <v>1.135E-007</v>
      </c>
      <c r="EO9" s="1" t="n">
        <f aca="false">ROUND('qx mannen 2022'!EO9,10)</f>
        <v>1.087E-007</v>
      </c>
      <c r="EP9" s="1" t="n">
        <f aca="false">ROUND('qx mannen 2022'!EP9,10)</f>
        <v>1.04E-007</v>
      </c>
      <c r="EQ9" s="1" t="n">
        <f aca="false">ROUND('qx mannen 2022'!EQ9,10)</f>
        <v>9.96E-008</v>
      </c>
      <c r="ER9" s="1" t="n">
        <f aca="false">ROUND('qx mannen 2022'!ER9,10)</f>
        <v>9.53E-008</v>
      </c>
      <c r="ES9" s="1" t="n">
        <f aca="false">ROUND('qx mannen 2022'!ES9,10)</f>
        <v>9.13E-008</v>
      </c>
      <c r="ET9" s="1" t="n">
        <f aca="false">ROUND('qx mannen 2022'!ET9,10)</f>
        <v>8.73E-008</v>
      </c>
      <c r="EU9" s="1" t="n">
        <f aca="false">ROUND('qx mannen 2022'!EU9,10)</f>
        <v>8.36E-008</v>
      </c>
      <c r="EV9" s="1" t="n">
        <f aca="false">ROUND('qx mannen 2022'!EV9,10)</f>
        <v>8E-008</v>
      </c>
      <c r="EW9" s="1" t="n">
        <f aca="false">ROUND('qx mannen 2022'!EW9,10)</f>
        <v>7.66E-008</v>
      </c>
      <c r="EX9" s="1" t="n">
        <f aca="false">ROUND('qx mannen 2022'!EX9,10)</f>
        <v>7.33E-008</v>
      </c>
      <c r="EY9" s="1" t="n">
        <f aca="false">ROUND('qx mannen 2022'!EY9,10)</f>
        <v>7.02E-008</v>
      </c>
      <c r="EZ9" s="1" t="n">
        <f aca="false">ROUND('qx mannen 2022'!EZ9,10)</f>
        <v>6.72E-008</v>
      </c>
      <c r="FA9" s="1" t="n">
        <f aca="false">ROUND('qx mannen 2022'!FA9,10)</f>
        <v>6.43E-008</v>
      </c>
      <c r="FB9" s="1" t="n">
        <f aca="false">ROUND('qx mannen 2022'!FB9,10)</f>
        <v>6.16E-008</v>
      </c>
      <c r="FC9" s="1" t="n">
        <f aca="false">ROUND('qx mannen 2022'!FC9,10)</f>
        <v>5.9E-008</v>
      </c>
      <c r="FD9" s="1" t="n">
        <f aca="false">ROUND('qx mannen 2022'!FD9,10)</f>
        <v>5.64E-008</v>
      </c>
      <c r="FE9" s="1" t="n">
        <f aca="false">ROUND('qx mannen 2022'!FE9,10)</f>
        <v>5.4E-008</v>
      </c>
      <c r="FF9" s="1" t="n">
        <f aca="false">ROUND('qx mannen 2022'!FF9,10)</f>
        <v>5.17E-008</v>
      </c>
      <c r="FG9" s="1" t="n">
        <f aca="false">ROUND('qx mannen 2022'!FG9,10)</f>
        <v>4.95E-008</v>
      </c>
      <c r="FH9" s="1" t="n">
        <f aca="false">ROUND('qx mannen 2022'!FH9,10)</f>
        <v>4.74E-008</v>
      </c>
      <c r="FI9" s="1" t="n">
        <f aca="false">ROUND('qx mannen 2022'!FI9,10)</f>
        <v>4.54E-008</v>
      </c>
      <c r="FJ9" s="1" t="n">
        <f aca="false">ROUND('qx mannen 2022'!FJ9,10)</f>
        <v>4.34E-008</v>
      </c>
      <c r="FK9" s="1" t="n">
        <f aca="false">ROUND('qx mannen 2022'!FK9,10)</f>
        <v>4.16E-008</v>
      </c>
      <c r="FL9" s="1" t="n">
        <f aca="false">ROUND('qx mannen 2022'!FL9,10)</f>
        <v>3.98E-008</v>
      </c>
      <c r="FM9" s="1" t="n">
        <f aca="false">ROUND('qx mannen 2022'!FM9,10)</f>
        <v>3.81E-008</v>
      </c>
      <c r="FN9" s="1" t="n">
        <f aca="false">ROUND('qx mannen 2022'!FN9,10)</f>
        <v>3.65E-008</v>
      </c>
      <c r="FO9" s="1" t="n">
        <f aca="false">ROUND('qx mannen 2022'!FO9,10)</f>
        <v>3.49E-008</v>
      </c>
      <c r="FP9" s="1" t="n">
        <f aca="false">ROUND('qx mannen 2022'!FP9,10)</f>
        <v>3.34E-008</v>
      </c>
      <c r="FQ9" s="1" t="n">
        <f aca="false">ROUND('qx mannen 2022'!FQ9,10)</f>
        <v>3.2E-008</v>
      </c>
    </row>
    <row r="10" customFormat="false" ht="15" hidden="false" customHeight="true" outlineLevel="0" collapsed="false">
      <c r="B10" s="1" t="n">
        <f aca="false">ROUND('qx mannen 2022'!B10,10)</f>
        <v>5.06621E-005</v>
      </c>
      <c r="C10" s="1" t="n">
        <f aca="false">ROUND('qx mannen 2022'!C10,10)</f>
        <v>4.89483E-005</v>
      </c>
      <c r="D10" s="1" t="n">
        <f aca="false">ROUND('qx mannen 2022'!D10,10)</f>
        <v>4.72682E-005</v>
      </c>
      <c r="E10" s="1" t="n">
        <f aca="false">ROUND('qx mannen 2022'!E10,10)</f>
        <v>4.56241E-005</v>
      </c>
      <c r="F10" s="1" t="n">
        <f aca="false">ROUND('qx mannen 2022'!F10,10)</f>
        <v>4.4018E-005</v>
      </c>
      <c r="G10" s="1" t="n">
        <f aca="false">ROUND('qx mannen 2022'!G10,10)</f>
        <v>4.24512E-005</v>
      </c>
      <c r="H10" s="1" t="n">
        <f aca="false">ROUND('qx mannen 2022'!H10,10)</f>
        <v>4.09248E-005</v>
      </c>
      <c r="I10" s="1" t="n">
        <f aca="false">ROUND('qx mannen 2022'!I10,10)</f>
        <v>3.94398E-005</v>
      </c>
      <c r="J10" s="1" t="n">
        <f aca="false">ROUND('qx mannen 2022'!J10,10)</f>
        <v>3.79965E-005</v>
      </c>
      <c r="K10" s="1" t="n">
        <f aca="false">ROUND('qx mannen 2022'!K10,10)</f>
        <v>3.65953E-005</v>
      </c>
      <c r="L10" s="1" t="n">
        <f aca="false">ROUND('qx mannen 2022'!L10,10)</f>
        <v>3.52361E-005</v>
      </c>
      <c r="M10" s="1" t="n">
        <f aca="false">ROUND('qx mannen 2022'!M10,10)</f>
        <v>3.3919E-005</v>
      </c>
      <c r="N10" s="1" t="n">
        <f aca="false">ROUND('qx mannen 2022'!N10,10)</f>
        <v>3.26435E-005</v>
      </c>
      <c r="O10" s="1" t="n">
        <f aca="false">ROUND('qx mannen 2022'!O10,10)</f>
        <v>3.14092E-005</v>
      </c>
      <c r="P10" s="1" t="n">
        <f aca="false">ROUND('qx mannen 2022'!P10,10)</f>
        <v>3.02157E-005</v>
      </c>
      <c r="Q10" s="1" t="n">
        <f aca="false">ROUND('qx mannen 2022'!Q10,10)</f>
        <v>2.90622E-005</v>
      </c>
      <c r="R10" s="1" t="n">
        <f aca="false">ROUND('qx mannen 2022'!R10,10)</f>
        <v>2.7948E-005</v>
      </c>
      <c r="S10" s="1" t="n">
        <f aca="false">ROUND('qx mannen 2022'!S10,10)</f>
        <v>2.68724E-005</v>
      </c>
      <c r="T10" s="1" t="n">
        <f aca="false">ROUND('qx mannen 2022'!T10,10)</f>
        <v>2.58344E-005</v>
      </c>
      <c r="U10" s="1" t="n">
        <f aca="false">ROUND('qx mannen 2022'!U10,10)</f>
        <v>2.48332E-005</v>
      </c>
      <c r="V10" s="1" t="n">
        <f aca="false">ROUND('qx mannen 2022'!V10,10)</f>
        <v>2.3868E-005</v>
      </c>
      <c r="W10" s="1" t="n">
        <f aca="false">ROUND('qx mannen 2022'!W10,10)</f>
        <v>2.29376E-005</v>
      </c>
      <c r="X10" s="1" t="n">
        <f aca="false">ROUND('qx mannen 2022'!X10,10)</f>
        <v>2.20412E-005</v>
      </c>
      <c r="Y10" s="1" t="n">
        <f aca="false">ROUND('qx mannen 2022'!Y10,10)</f>
        <v>2.11778E-005</v>
      </c>
      <c r="Z10" s="1" t="n">
        <f aca="false">ROUND('qx mannen 2022'!Z10,10)</f>
        <v>2.03464E-005</v>
      </c>
      <c r="AA10" s="1" t="n">
        <f aca="false">ROUND('qx mannen 2022'!AA10,10)</f>
        <v>1.9546E-005</v>
      </c>
      <c r="AB10" s="1" t="n">
        <f aca="false">ROUND('qx mannen 2022'!AB10,10)</f>
        <v>1.87757E-005</v>
      </c>
      <c r="AC10" s="1" t="n">
        <f aca="false">ROUND('qx mannen 2022'!AC10,10)</f>
        <v>1.80345E-005</v>
      </c>
      <c r="AD10" s="1" t="n">
        <f aca="false">ROUND('qx mannen 2022'!AD10,10)</f>
        <v>1.73214E-005</v>
      </c>
      <c r="AE10" s="1" t="n">
        <f aca="false">ROUND('qx mannen 2022'!AE10,10)</f>
        <v>1.66355E-005</v>
      </c>
      <c r="AF10" s="1" t="n">
        <f aca="false">ROUND('qx mannen 2022'!AF10,10)</f>
        <v>1.59759E-005</v>
      </c>
      <c r="AG10" s="1" t="n">
        <f aca="false">ROUND('qx mannen 2022'!AG10,10)</f>
        <v>1.53416E-005</v>
      </c>
      <c r="AH10" s="1" t="n">
        <f aca="false">ROUND('qx mannen 2022'!AH10,10)</f>
        <v>1.47319E-005</v>
      </c>
      <c r="AI10" s="1" t="n">
        <f aca="false">ROUND('qx mannen 2022'!AI10,10)</f>
        <v>1.41458E-005</v>
      </c>
      <c r="AJ10" s="1" t="n">
        <f aca="false">ROUND('qx mannen 2022'!AJ10,10)</f>
        <v>1.35824E-005</v>
      </c>
      <c r="AK10" s="1" t="n">
        <f aca="false">ROUND('qx mannen 2022'!AK10,10)</f>
        <v>1.3041E-005</v>
      </c>
      <c r="AL10" s="1" t="n">
        <f aca="false">ROUND('qx mannen 2022'!AL10,10)</f>
        <v>1.25207E-005</v>
      </c>
      <c r="AM10" s="1" t="n">
        <f aca="false">ROUND('qx mannen 2022'!AM10,10)</f>
        <v>1.20208E-005</v>
      </c>
      <c r="AN10" s="1" t="n">
        <f aca="false">ROUND('qx mannen 2022'!AN10,10)</f>
        <v>1.15406E-005</v>
      </c>
      <c r="AO10" s="1" t="n">
        <f aca="false">ROUND('qx mannen 2022'!AO10,10)</f>
        <v>1.10792E-005</v>
      </c>
      <c r="AP10" s="1" t="n">
        <f aca="false">ROUND('qx mannen 2022'!AP10,10)</f>
        <v>1.0636E-005</v>
      </c>
      <c r="AQ10" s="1" t="n">
        <f aca="false">ROUND('qx mannen 2022'!AQ10,10)</f>
        <v>1.02103E-005</v>
      </c>
      <c r="AR10" s="1" t="n">
        <f aca="false">ROUND('qx mannen 2022'!AR10,10)</f>
        <v>9.8014E-006</v>
      </c>
      <c r="AS10" s="1" t="n">
        <f aca="false">ROUND('qx mannen 2022'!AS10,10)</f>
        <v>9.4088E-006</v>
      </c>
      <c r="AT10" s="1" t="n">
        <f aca="false">ROUND('qx mannen 2022'!AT10,10)</f>
        <v>9.0317E-006</v>
      </c>
      <c r="AU10" s="1" t="n">
        <f aca="false">ROUND('qx mannen 2022'!AU10,10)</f>
        <v>8.6695E-006</v>
      </c>
      <c r="AV10" s="1" t="n">
        <f aca="false">ROUND('qx mannen 2022'!AV10,10)</f>
        <v>8.3218E-006</v>
      </c>
      <c r="AW10" s="1" t="n">
        <f aca="false">ROUND('qx mannen 2022'!AW10,10)</f>
        <v>7.9878E-006</v>
      </c>
      <c r="AX10" s="1" t="n">
        <f aca="false">ROUND('qx mannen 2022'!AX10,10)</f>
        <v>7.6672E-006</v>
      </c>
      <c r="AY10" s="1" t="n">
        <f aca="false">ROUND('qx mannen 2022'!AY10,10)</f>
        <v>7.3594E-006</v>
      </c>
      <c r="AZ10" s="1" t="n">
        <f aca="false">ROUND('qx mannen 2022'!AZ10,10)</f>
        <v>7.0638E-006</v>
      </c>
      <c r="BA10" s="1" t="n">
        <f aca="false">ROUND('qx mannen 2022'!BA10,10)</f>
        <v>6.7801E-006</v>
      </c>
      <c r="BB10" s="1" t="n">
        <f aca="false">ROUND('qx mannen 2022'!BB10,10)</f>
        <v>6.5076E-006</v>
      </c>
      <c r="BC10" s="1" t="n">
        <f aca="false">ROUND('qx mannen 2022'!BC10,10)</f>
        <v>6.2461E-006</v>
      </c>
      <c r="BD10" s="1" t="n">
        <f aca="false">ROUND('qx mannen 2022'!BD10,10)</f>
        <v>5.995E-006</v>
      </c>
      <c r="BE10" s="1" t="n">
        <f aca="false">ROUND('qx mannen 2022'!BE10,10)</f>
        <v>5.754E-006</v>
      </c>
      <c r="BF10" s="1" t="n">
        <f aca="false">ROUND('qx mannen 2022'!BF10,10)</f>
        <v>5.5226E-006</v>
      </c>
      <c r="BG10" s="1" t="n">
        <f aca="false">ROUND('qx mannen 2022'!BG10,10)</f>
        <v>5.3005E-006</v>
      </c>
      <c r="BH10" s="1" t="n">
        <f aca="false">ROUND('qx mannen 2022'!BH10,10)</f>
        <v>5.0873E-006</v>
      </c>
      <c r="BI10" s="1" t="n">
        <f aca="false">ROUND('qx mannen 2022'!BI10,10)</f>
        <v>4.8827E-006</v>
      </c>
      <c r="BJ10" s="1" t="n">
        <f aca="false">ROUND('qx mannen 2022'!BJ10,10)</f>
        <v>4.6863E-006</v>
      </c>
      <c r="BK10" s="1" t="n">
        <f aca="false">ROUND('qx mannen 2022'!BK10,10)</f>
        <v>4.4977E-006</v>
      </c>
      <c r="BL10" s="1" t="n">
        <f aca="false">ROUND('qx mannen 2022'!BL10,10)</f>
        <v>4.3167E-006</v>
      </c>
      <c r="BM10" s="1" t="n">
        <f aca="false">ROUND('qx mannen 2022'!BM10,10)</f>
        <v>4.143E-006</v>
      </c>
      <c r="BN10" s="1" t="n">
        <f aca="false">ROUND('qx mannen 2022'!BN10,10)</f>
        <v>3.9762E-006</v>
      </c>
      <c r="BO10" s="1" t="n">
        <f aca="false">ROUND('qx mannen 2022'!BO10,10)</f>
        <v>3.8162E-006</v>
      </c>
      <c r="BP10" s="1" t="n">
        <f aca="false">ROUND('qx mannen 2022'!BP10,10)</f>
        <v>3.6626E-006</v>
      </c>
      <c r="BQ10" s="1" t="n">
        <f aca="false">ROUND('qx mannen 2022'!BQ10,10)</f>
        <v>3.5151E-006</v>
      </c>
      <c r="BR10" s="1" t="n">
        <f aca="false">ROUND('qx mannen 2022'!BR10,10)</f>
        <v>3.3736E-006</v>
      </c>
      <c r="BS10" s="1" t="n">
        <f aca="false">ROUND('qx mannen 2022'!BS10,10)</f>
        <v>3.2378E-006</v>
      </c>
      <c r="BT10" s="1" t="n">
        <f aca="false">ROUND('qx mannen 2022'!BT10,10)</f>
        <v>3.1074E-006</v>
      </c>
      <c r="BU10" s="1" t="n">
        <f aca="false">ROUND('qx mannen 2022'!BU10,10)</f>
        <v>2.9823E-006</v>
      </c>
      <c r="BV10" s="1" t="n">
        <f aca="false">ROUND('qx mannen 2022'!BV10,10)</f>
        <v>2.8622E-006</v>
      </c>
      <c r="BW10" s="1" t="n">
        <f aca="false">ROUND('qx mannen 2022'!BW10,10)</f>
        <v>2.7469E-006</v>
      </c>
      <c r="BX10" s="1" t="n">
        <f aca="false">ROUND('qx mannen 2022'!BX10,10)</f>
        <v>2.6363E-006</v>
      </c>
      <c r="BY10" s="1" t="n">
        <f aca="false">ROUND('qx mannen 2022'!BY10,10)</f>
        <v>2.5301E-006</v>
      </c>
      <c r="BZ10" s="1" t="n">
        <f aca="false">ROUND('qx mannen 2022'!BZ10,10)</f>
        <v>2.4282E-006</v>
      </c>
      <c r="CA10" s="1" t="n">
        <f aca="false">ROUND('qx mannen 2022'!CA10,10)</f>
        <v>2.3304E-006</v>
      </c>
      <c r="CB10" s="1" t="n">
        <f aca="false">ROUND('qx mannen 2022'!CB10,10)</f>
        <v>2.2366E-006</v>
      </c>
      <c r="CC10" s="1" t="n">
        <f aca="false">ROUND('qx mannen 2022'!CC10,10)</f>
        <v>2.1465E-006</v>
      </c>
      <c r="CD10" s="1" t="n">
        <f aca="false">ROUND('qx mannen 2022'!CD10,10)</f>
        <v>2.06E-006</v>
      </c>
      <c r="CE10" s="1" t="n">
        <f aca="false">ROUND('qx mannen 2022'!CE10,10)</f>
        <v>1.977E-006</v>
      </c>
      <c r="CF10" s="1" t="n">
        <f aca="false">ROUND('qx mannen 2022'!CF10,10)</f>
        <v>1.8974E-006</v>
      </c>
      <c r="CG10" s="1" t="n">
        <f aca="false">ROUND('qx mannen 2022'!CG10,10)</f>
        <v>1.821E-006</v>
      </c>
      <c r="CH10" s="1" t="n">
        <f aca="false">ROUND('qx mannen 2022'!CH10,10)</f>
        <v>1.7476E-006</v>
      </c>
      <c r="CI10" s="1" t="n">
        <f aca="false">ROUND('qx mannen 2022'!CI10,10)</f>
        <v>1.6772E-006</v>
      </c>
      <c r="CJ10" s="1" t="n">
        <f aca="false">ROUND('qx mannen 2022'!CJ10,10)</f>
        <v>1.6097E-006</v>
      </c>
      <c r="CK10" s="1" t="n">
        <f aca="false">ROUND('qx mannen 2022'!CK10,10)</f>
        <v>1.5448E-006</v>
      </c>
      <c r="CL10" s="1" t="n">
        <f aca="false">ROUND('qx mannen 2022'!CL10,10)</f>
        <v>1.4826E-006</v>
      </c>
      <c r="CM10" s="1" t="n">
        <f aca="false">ROUND('qx mannen 2022'!CM10,10)</f>
        <v>1.4229E-006</v>
      </c>
      <c r="CN10" s="1" t="n">
        <f aca="false">ROUND('qx mannen 2022'!CN10,10)</f>
        <v>1.3655E-006</v>
      </c>
      <c r="CO10" s="1" t="n">
        <f aca="false">ROUND('qx mannen 2022'!CO10,10)</f>
        <v>1.3105E-006</v>
      </c>
      <c r="CP10" s="1" t="n">
        <f aca="false">ROUND('qx mannen 2022'!CP10,10)</f>
        <v>1.2577E-006</v>
      </c>
      <c r="CQ10" s="1" t="n">
        <f aca="false">ROUND('qx mannen 2022'!CQ10,10)</f>
        <v>1.2071E-006</v>
      </c>
      <c r="CR10" s="1" t="n">
        <f aca="false">ROUND('qx mannen 2022'!CR10,10)</f>
        <v>1.1584E-006</v>
      </c>
      <c r="CS10" s="1" t="n">
        <f aca="false">ROUND('qx mannen 2022'!CS10,10)</f>
        <v>1.1118E-006</v>
      </c>
      <c r="CT10" s="1" t="n">
        <f aca="false">ROUND('qx mannen 2022'!CT10,10)</f>
        <v>1.067E-006</v>
      </c>
      <c r="CU10" s="1" t="n">
        <f aca="false">ROUND('qx mannen 2022'!CU10,10)</f>
        <v>1.024E-006</v>
      </c>
      <c r="CV10" s="1" t="n">
        <f aca="false">ROUND('qx mannen 2022'!CV10,10)</f>
        <v>9.827E-007</v>
      </c>
      <c r="CW10" s="1" t="n">
        <f aca="false">ROUND('qx mannen 2022'!CW10,10)</f>
        <v>9.431E-007</v>
      </c>
      <c r="CX10" s="1" t="n">
        <f aca="false">ROUND('qx mannen 2022'!CX10,10)</f>
        <v>9.051E-007</v>
      </c>
      <c r="CY10" s="1" t="n">
        <f aca="false">ROUND('qx mannen 2022'!CY10,10)</f>
        <v>8.687E-007</v>
      </c>
      <c r="CZ10" s="1" t="n">
        <f aca="false">ROUND('qx mannen 2022'!CZ10,10)</f>
        <v>8.337E-007</v>
      </c>
      <c r="DA10" s="1" t="n">
        <f aca="false">ROUND('qx mannen 2022'!DA10,10)</f>
        <v>8.001E-007</v>
      </c>
      <c r="DB10" s="1" t="n">
        <f aca="false">ROUND('qx mannen 2022'!DB10,10)</f>
        <v>7.678E-007</v>
      </c>
      <c r="DC10" s="1" t="n">
        <f aca="false">ROUND('qx mannen 2022'!DC10,10)</f>
        <v>7.369E-007</v>
      </c>
      <c r="DD10" s="1" t="n">
        <f aca="false">ROUND('qx mannen 2022'!DD10,10)</f>
        <v>7.072E-007</v>
      </c>
      <c r="DE10" s="1" t="n">
        <f aca="false">ROUND('qx mannen 2022'!DE10,10)</f>
        <v>6.787E-007</v>
      </c>
      <c r="DF10" s="1" t="n">
        <f aca="false">ROUND('qx mannen 2022'!DF10,10)</f>
        <v>6.514E-007</v>
      </c>
      <c r="DG10" s="1" t="n">
        <f aca="false">ROUND('qx mannen 2022'!DG10,10)</f>
        <v>6.251E-007</v>
      </c>
      <c r="DH10" s="1" t="n">
        <f aca="false">ROUND('qx mannen 2022'!DH10,10)</f>
        <v>6E-007</v>
      </c>
      <c r="DI10" s="1" t="n">
        <f aca="false">ROUND('qx mannen 2022'!DI10,10)</f>
        <v>5.758E-007</v>
      </c>
      <c r="DJ10" s="1" t="n">
        <f aca="false">ROUND('qx mannen 2022'!DJ10,10)</f>
        <v>5.526E-007</v>
      </c>
      <c r="DK10" s="1" t="n">
        <f aca="false">ROUND('qx mannen 2022'!DK10,10)</f>
        <v>5.303E-007</v>
      </c>
      <c r="DL10" s="1" t="n">
        <f aca="false">ROUND('qx mannen 2022'!DL10,10)</f>
        <v>5.09E-007</v>
      </c>
      <c r="DM10" s="1" t="n">
        <f aca="false">ROUND('qx mannen 2022'!DM10,10)</f>
        <v>4.884E-007</v>
      </c>
      <c r="DN10" s="1" t="n">
        <f aca="false">ROUND('qx mannen 2022'!DN10,10)</f>
        <v>4.688E-007</v>
      </c>
      <c r="DO10" s="1" t="n">
        <f aca="false">ROUND('qx mannen 2022'!DO10,10)</f>
        <v>4.499E-007</v>
      </c>
      <c r="DP10" s="1" t="n">
        <f aca="false">ROUND('qx mannen 2022'!DP10,10)</f>
        <v>4.318E-007</v>
      </c>
      <c r="DQ10" s="1" t="n">
        <f aca="false">ROUND('qx mannen 2022'!DQ10,10)</f>
        <v>4.144E-007</v>
      </c>
      <c r="DR10" s="1" t="n">
        <f aca="false">ROUND('qx mannen 2022'!DR10,10)</f>
        <v>3.977E-007</v>
      </c>
      <c r="DS10" s="1" t="n">
        <f aca="false">ROUND('qx mannen 2022'!DS10,10)</f>
        <v>3.816E-007</v>
      </c>
      <c r="DT10" s="1" t="n">
        <f aca="false">ROUND('qx mannen 2022'!DT10,10)</f>
        <v>3.663E-007</v>
      </c>
      <c r="DU10" s="1" t="n">
        <f aca="false">ROUND('qx mannen 2022'!DU10,10)</f>
        <v>3.515E-007</v>
      </c>
      <c r="DV10" s="1" t="n">
        <f aca="false">ROUND('qx mannen 2022'!DV10,10)</f>
        <v>3.373E-007</v>
      </c>
      <c r="DW10" s="1" t="n">
        <f aca="false">ROUND('qx mannen 2022'!DW10,10)</f>
        <v>3.238E-007</v>
      </c>
      <c r="DX10" s="1" t="n">
        <f aca="false">ROUND('qx mannen 2022'!DX10,10)</f>
        <v>3.107E-007</v>
      </c>
      <c r="DY10" s="1" t="n">
        <f aca="false">ROUND('qx mannen 2022'!DY10,10)</f>
        <v>2.982E-007</v>
      </c>
      <c r="DZ10" s="1" t="n">
        <f aca="false">ROUND('qx mannen 2022'!DZ10,10)</f>
        <v>2.862E-007</v>
      </c>
      <c r="EA10" s="1" t="n">
        <f aca="false">ROUND('qx mannen 2022'!EA10,10)</f>
        <v>2.746E-007</v>
      </c>
      <c r="EB10" s="1" t="n">
        <f aca="false">ROUND('qx mannen 2022'!EB10,10)</f>
        <v>2.636E-007</v>
      </c>
      <c r="EC10" s="1" t="n">
        <f aca="false">ROUND('qx mannen 2022'!EC10,10)</f>
        <v>2.53E-007</v>
      </c>
      <c r="ED10" s="1" t="n">
        <f aca="false">ROUND('qx mannen 2022'!ED10,10)</f>
        <v>2.428E-007</v>
      </c>
      <c r="EE10" s="1" t="n">
        <f aca="false">ROUND('qx mannen 2022'!EE10,10)</f>
        <v>2.33E-007</v>
      </c>
      <c r="EF10" s="1" t="n">
        <f aca="false">ROUND('qx mannen 2022'!EF10,10)</f>
        <v>2.236E-007</v>
      </c>
      <c r="EG10" s="1" t="n">
        <f aca="false">ROUND('qx mannen 2022'!EG10,10)</f>
        <v>2.146E-007</v>
      </c>
      <c r="EH10" s="1" t="n">
        <f aca="false">ROUND('qx mannen 2022'!EH10,10)</f>
        <v>2.059E-007</v>
      </c>
      <c r="EI10" s="1" t="n">
        <f aca="false">ROUND('qx mannen 2022'!EI10,10)</f>
        <v>1.976E-007</v>
      </c>
      <c r="EJ10" s="1" t="n">
        <f aca="false">ROUND('qx mannen 2022'!EJ10,10)</f>
        <v>1.897E-007</v>
      </c>
      <c r="EK10" s="1" t="n">
        <f aca="false">ROUND('qx mannen 2022'!EK10,10)</f>
        <v>1.82E-007</v>
      </c>
      <c r="EL10" s="1" t="n">
        <f aca="false">ROUND('qx mannen 2022'!EL10,10)</f>
        <v>1.747E-007</v>
      </c>
      <c r="EM10" s="1" t="n">
        <f aca="false">ROUND('qx mannen 2022'!EM10,10)</f>
        <v>1.677E-007</v>
      </c>
      <c r="EN10" s="1" t="n">
        <f aca="false">ROUND('qx mannen 2022'!EN10,10)</f>
        <v>1.609E-007</v>
      </c>
      <c r="EO10" s="1" t="n">
        <f aca="false">ROUND('qx mannen 2022'!EO10,10)</f>
        <v>1.544E-007</v>
      </c>
      <c r="EP10" s="1" t="n">
        <f aca="false">ROUND('qx mannen 2022'!EP10,10)</f>
        <v>1.482E-007</v>
      </c>
      <c r="EQ10" s="1" t="n">
        <f aca="false">ROUND('qx mannen 2022'!EQ10,10)</f>
        <v>1.422E-007</v>
      </c>
      <c r="ER10" s="1" t="n">
        <f aca="false">ROUND('qx mannen 2022'!ER10,10)</f>
        <v>1.365E-007</v>
      </c>
      <c r="ES10" s="1" t="n">
        <f aca="false">ROUND('qx mannen 2022'!ES10,10)</f>
        <v>1.31E-007</v>
      </c>
      <c r="ET10" s="1" t="n">
        <f aca="false">ROUND('qx mannen 2022'!ET10,10)</f>
        <v>1.257E-007</v>
      </c>
      <c r="EU10" s="1" t="n">
        <f aca="false">ROUND('qx mannen 2022'!EU10,10)</f>
        <v>1.207E-007</v>
      </c>
      <c r="EV10" s="1" t="n">
        <f aca="false">ROUND('qx mannen 2022'!EV10,10)</f>
        <v>1.158E-007</v>
      </c>
      <c r="EW10" s="1" t="n">
        <f aca="false">ROUND('qx mannen 2022'!EW10,10)</f>
        <v>1.111E-007</v>
      </c>
      <c r="EX10" s="1" t="n">
        <f aca="false">ROUND('qx mannen 2022'!EX10,10)</f>
        <v>1.067E-007</v>
      </c>
      <c r="EY10" s="1" t="n">
        <f aca="false">ROUND('qx mannen 2022'!EY10,10)</f>
        <v>1.024E-007</v>
      </c>
      <c r="EZ10" s="1" t="n">
        <f aca="false">ROUND('qx mannen 2022'!EZ10,10)</f>
        <v>9.82E-008</v>
      </c>
      <c r="FA10" s="1" t="n">
        <f aca="false">ROUND('qx mannen 2022'!FA10,10)</f>
        <v>9.43E-008</v>
      </c>
      <c r="FB10" s="1" t="n">
        <f aca="false">ROUND('qx mannen 2022'!FB10,10)</f>
        <v>9.05E-008</v>
      </c>
      <c r="FC10" s="1" t="n">
        <f aca="false">ROUND('qx mannen 2022'!FC10,10)</f>
        <v>8.68E-008</v>
      </c>
      <c r="FD10" s="1" t="n">
        <f aca="false">ROUND('qx mannen 2022'!FD10,10)</f>
        <v>8.33E-008</v>
      </c>
      <c r="FE10" s="1" t="n">
        <f aca="false">ROUND('qx mannen 2022'!FE10,10)</f>
        <v>8E-008</v>
      </c>
      <c r="FF10" s="1" t="n">
        <f aca="false">ROUND('qx mannen 2022'!FF10,10)</f>
        <v>7.68E-008</v>
      </c>
      <c r="FG10" s="1" t="n">
        <f aca="false">ROUND('qx mannen 2022'!FG10,10)</f>
        <v>7.37E-008</v>
      </c>
      <c r="FH10" s="1" t="n">
        <f aca="false">ROUND('qx mannen 2022'!FH10,10)</f>
        <v>7.07E-008</v>
      </c>
      <c r="FI10" s="1" t="n">
        <f aca="false">ROUND('qx mannen 2022'!FI10,10)</f>
        <v>6.78E-008</v>
      </c>
      <c r="FJ10" s="1" t="n">
        <f aca="false">ROUND('qx mannen 2022'!FJ10,10)</f>
        <v>6.51E-008</v>
      </c>
      <c r="FK10" s="1" t="n">
        <f aca="false">ROUND('qx mannen 2022'!FK10,10)</f>
        <v>6.25E-008</v>
      </c>
      <c r="FL10" s="1" t="n">
        <f aca="false">ROUND('qx mannen 2022'!FL10,10)</f>
        <v>6E-008</v>
      </c>
      <c r="FM10" s="1" t="n">
        <f aca="false">ROUND('qx mannen 2022'!FM10,10)</f>
        <v>5.76E-008</v>
      </c>
      <c r="FN10" s="1" t="n">
        <f aca="false">ROUND('qx mannen 2022'!FN10,10)</f>
        <v>5.52E-008</v>
      </c>
      <c r="FO10" s="1" t="n">
        <f aca="false">ROUND('qx mannen 2022'!FO10,10)</f>
        <v>5.3E-008</v>
      </c>
      <c r="FP10" s="1" t="n">
        <f aca="false">ROUND('qx mannen 2022'!FP10,10)</f>
        <v>5.09E-008</v>
      </c>
      <c r="FQ10" s="1" t="n">
        <f aca="false">ROUND('qx mannen 2022'!FQ10,10)</f>
        <v>4.88E-008</v>
      </c>
    </row>
    <row r="11" customFormat="false" ht="15" hidden="false" customHeight="true" outlineLevel="0" collapsed="false">
      <c r="B11" s="1" t="n">
        <f aca="false">ROUND('qx mannen 2022'!B11,10)</f>
        <v>4.72012E-005</v>
      </c>
      <c r="C11" s="1" t="n">
        <f aca="false">ROUND('qx mannen 2022'!C11,10)</f>
        <v>4.56479E-005</v>
      </c>
      <c r="D11" s="1" t="n">
        <f aca="false">ROUND('qx mannen 2022'!D11,10)</f>
        <v>4.41244E-005</v>
      </c>
      <c r="E11" s="1" t="n">
        <f aca="false">ROUND('qx mannen 2022'!E11,10)</f>
        <v>4.26328E-005</v>
      </c>
      <c r="F11" s="1" t="n">
        <f aca="false">ROUND('qx mannen 2022'!F11,10)</f>
        <v>4.11747E-005</v>
      </c>
      <c r="G11" s="1" t="n">
        <f aca="false">ROUND('qx mannen 2022'!G11,10)</f>
        <v>3.97513E-005</v>
      </c>
      <c r="H11" s="1" t="n">
        <f aca="false">ROUND('qx mannen 2022'!H11,10)</f>
        <v>3.83638E-005</v>
      </c>
      <c r="I11" s="1" t="n">
        <f aca="false">ROUND('qx mannen 2022'!I11,10)</f>
        <v>3.70126E-005</v>
      </c>
      <c r="J11" s="1" t="n">
        <f aca="false">ROUND('qx mannen 2022'!J11,10)</f>
        <v>3.56984E-005</v>
      </c>
      <c r="K11" s="1" t="n">
        <f aca="false">ROUND('qx mannen 2022'!K11,10)</f>
        <v>3.44214E-005</v>
      </c>
      <c r="L11" s="1" t="n">
        <f aca="false">ROUND('qx mannen 2022'!L11,10)</f>
        <v>3.31816E-005</v>
      </c>
      <c r="M11" s="1" t="n">
        <f aca="false">ROUND('qx mannen 2022'!M11,10)</f>
        <v>3.19789E-005</v>
      </c>
      <c r="N11" s="1" t="n">
        <f aca="false">ROUND('qx mannen 2022'!N11,10)</f>
        <v>3.08131E-005</v>
      </c>
      <c r="O11" s="1" t="n">
        <f aca="false">ROUND('qx mannen 2022'!O11,10)</f>
        <v>2.96838E-005</v>
      </c>
      <c r="P11" s="1" t="n">
        <f aca="false">ROUND('qx mannen 2022'!P11,10)</f>
        <v>2.85906E-005</v>
      </c>
      <c r="Q11" s="1" t="n">
        <f aca="false">ROUND('qx mannen 2022'!Q11,10)</f>
        <v>2.7533E-005</v>
      </c>
      <c r="R11" s="1" t="n">
        <f aca="false">ROUND('qx mannen 2022'!R11,10)</f>
        <v>2.65103E-005</v>
      </c>
      <c r="S11" s="1" t="n">
        <f aca="false">ROUND('qx mannen 2022'!S11,10)</f>
        <v>2.55219E-005</v>
      </c>
      <c r="T11" s="1" t="n">
        <f aca="false">ROUND('qx mannen 2022'!T11,10)</f>
        <v>2.4567E-005</v>
      </c>
      <c r="U11" s="1" t="n">
        <f aca="false">ROUND('qx mannen 2022'!U11,10)</f>
        <v>2.36449E-005</v>
      </c>
      <c r="V11" s="1" t="n">
        <f aca="false">ROUND('qx mannen 2022'!V11,10)</f>
        <v>2.27548E-005</v>
      </c>
      <c r="W11" s="1" t="n">
        <f aca="false">ROUND('qx mannen 2022'!W11,10)</f>
        <v>2.18958E-005</v>
      </c>
      <c r="X11" s="1" t="n">
        <f aca="false">ROUND('qx mannen 2022'!X11,10)</f>
        <v>2.10673E-005</v>
      </c>
      <c r="Y11" s="1" t="n">
        <f aca="false">ROUND('qx mannen 2022'!Y11,10)</f>
        <v>2.02682E-005</v>
      </c>
      <c r="Z11" s="1" t="n">
        <f aca="false">ROUND('qx mannen 2022'!Z11,10)</f>
        <v>1.94978E-005</v>
      </c>
      <c r="AA11" s="1" t="n">
        <f aca="false">ROUND('qx mannen 2022'!AA11,10)</f>
        <v>1.87553E-005</v>
      </c>
      <c r="AB11" s="1" t="n">
        <f aca="false">ROUND('qx mannen 2022'!AB11,10)</f>
        <v>1.80397E-005</v>
      </c>
      <c r="AC11" s="1" t="n">
        <f aca="false">ROUND('qx mannen 2022'!AC11,10)</f>
        <v>1.73503E-005</v>
      </c>
      <c r="AD11" s="1" t="n">
        <f aca="false">ROUND('qx mannen 2022'!AD11,10)</f>
        <v>1.66863E-005</v>
      </c>
      <c r="AE11" s="1" t="n">
        <f aca="false">ROUND('qx mannen 2022'!AE11,10)</f>
        <v>1.60467E-005</v>
      </c>
      <c r="AF11" s="1" t="n">
        <f aca="false">ROUND('qx mannen 2022'!AF11,10)</f>
        <v>1.54309E-005</v>
      </c>
      <c r="AG11" s="1" t="n">
        <f aca="false">ROUND('qx mannen 2022'!AG11,10)</f>
        <v>1.4838E-005</v>
      </c>
      <c r="AH11" s="1" t="n">
        <f aca="false">ROUND('qx mannen 2022'!AH11,10)</f>
        <v>1.42672E-005</v>
      </c>
      <c r="AI11" s="1" t="n">
        <f aca="false">ROUND('qx mannen 2022'!AI11,10)</f>
        <v>1.37178E-005</v>
      </c>
      <c r="AJ11" s="1" t="n">
        <f aca="false">ROUND('qx mannen 2022'!AJ11,10)</f>
        <v>1.31891E-005</v>
      </c>
      <c r="AK11" s="1" t="n">
        <f aca="false">ROUND('qx mannen 2022'!AK11,10)</f>
        <v>1.26803E-005</v>
      </c>
      <c r="AL11" s="1" t="n">
        <f aca="false">ROUND('qx mannen 2022'!AL11,10)</f>
        <v>1.21908E-005</v>
      </c>
      <c r="AM11" s="1" t="n">
        <f aca="false">ROUND('qx mannen 2022'!AM11,10)</f>
        <v>1.17198E-005</v>
      </c>
      <c r="AN11" s="1" t="n">
        <f aca="false">ROUND('qx mannen 2022'!AN11,10)</f>
        <v>1.12667E-005</v>
      </c>
      <c r="AO11" s="1" t="n">
        <f aca="false">ROUND('qx mannen 2022'!AO11,10)</f>
        <v>1.08309E-005</v>
      </c>
      <c r="AP11" s="1" t="n">
        <f aca="false">ROUND('qx mannen 2022'!AP11,10)</f>
        <v>1.04116E-005</v>
      </c>
      <c r="AQ11" s="1" t="n">
        <f aca="false">ROUND('qx mannen 2022'!AQ11,10)</f>
        <v>1.00084E-005</v>
      </c>
      <c r="AR11" s="1" t="n">
        <f aca="false">ROUND('qx mannen 2022'!AR11,10)</f>
        <v>9.6206E-006</v>
      </c>
      <c r="AS11" s="1" t="n">
        <f aca="false">ROUND('qx mannen 2022'!AS11,10)</f>
        <v>9.2476E-006</v>
      </c>
      <c r="AT11" s="1" t="n">
        <f aca="false">ROUND('qx mannen 2022'!AT11,10)</f>
        <v>8.889E-006</v>
      </c>
      <c r="AU11" s="1" t="n">
        <f aca="false">ROUND('qx mannen 2022'!AU11,10)</f>
        <v>8.5441E-006</v>
      </c>
      <c r="AV11" s="1" t="n">
        <f aca="false">ROUND('qx mannen 2022'!AV11,10)</f>
        <v>8.2125E-006</v>
      </c>
      <c r="AW11" s="1" t="n">
        <f aca="false">ROUND('qx mannen 2022'!AW11,10)</f>
        <v>7.8937E-006</v>
      </c>
      <c r="AX11" s="1" t="n">
        <f aca="false">ROUND('qx mannen 2022'!AX11,10)</f>
        <v>7.5871E-006</v>
      </c>
      <c r="AY11" s="1" t="n">
        <f aca="false">ROUND('qx mannen 2022'!AY11,10)</f>
        <v>7.2924E-006</v>
      </c>
      <c r="AZ11" s="1" t="n">
        <f aca="false">ROUND('qx mannen 2022'!AZ11,10)</f>
        <v>7.009E-006</v>
      </c>
      <c r="BA11" s="1" t="n">
        <f aca="false">ROUND('qx mannen 2022'!BA11,10)</f>
        <v>6.7366E-006</v>
      </c>
      <c r="BB11" s="1" t="n">
        <f aca="false">ROUND('qx mannen 2022'!BB11,10)</f>
        <v>6.4747E-006</v>
      </c>
      <c r="BC11" s="1" t="n">
        <f aca="false">ROUND('qx mannen 2022'!BC11,10)</f>
        <v>6.223E-006</v>
      </c>
      <c r="BD11" s="1" t="n">
        <f aca="false">ROUND('qx mannen 2022'!BD11,10)</f>
        <v>5.981E-006</v>
      </c>
      <c r="BE11" s="1" t="n">
        <f aca="false">ROUND('qx mannen 2022'!BE11,10)</f>
        <v>5.7483E-006</v>
      </c>
      <c r="BF11" s="1" t="n">
        <f aca="false">ROUND('qx mannen 2022'!BF11,10)</f>
        <v>5.5247E-006</v>
      </c>
      <c r="BG11" s="1" t="n">
        <f aca="false">ROUND('qx mannen 2022'!BG11,10)</f>
        <v>5.3097E-006</v>
      </c>
      <c r="BH11" s="1" t="n">
        <f aca="false">ROUND('qx mannen 2022'!BH11,10)</f>
        <v>5.1031E-006</v>
      </c>
      <c r="BI11" s="1" t="n">
        <f aca="false">ROUND('qx mannen 2022'!BI11,10)</f>
        <v>4.9045E-006</v>
      </c>
      <c r="BJ11" s="1" t="n">
        <f aca="false">ROUND('qx mannen 2022'!BJ11,10)</f>
        <v>4.7136E-006</v>
      </c>
      <c r="BK11" s="1" t="n">
        <f aca="false">ROUND('qx mannen 2022'!BK11,10)</f>
        <v>4.5301E-006</v>
      </c>
      <c r="BL11" s="1" t="n">
        <f aca="false">ROUND('qx mannen 2022'!BL11,10)</f>
        <v>4.3537E-006</v>
      </c>
      <c r="BM11" s="1" t="n">
        <f aca="false">ROUND('qx mannen 2022'!BM11,10)</f>
        <v>4.1842E-006</v>
      </c>
      <c r="BN11" s="1" t="n">
        <f aca="false">ROUND('qx mannen 2022'!BN11,10)</f>
        <v>4.0213E-006</v>
      </c>
      <c r="BO11" s="1" t="n">
        <f aca="false">ROUND('qx mannen 2022'!BO11,10)</f>
        <v>3.8647E-006</v>
      </c>
      <c r="BP11" s="1" t="n">
        <f aca="false">ROUND('qx mannen 2022'!BP11,10)</f>
        <v>3.7142E-006</v>
      </c>
      <c r="BQ11" s="1" t="n">
        <f aca="false">ROUND('qx mannen 2022'!BQ11,10)</f>
        <v>3.5695E-006</v>
      </c>
      <c r="BR11" s="1" t="n">
        <f aca="false">ROUND('qx mannen 2022'!BR11,10)</f>
        <v>3.4305E-006</v>
      </c>
      <c r="BS11" s="1" t="n">
        <f aca="false">ROUND('qx mannen 2022'!BS11,10)</f>
        <v>3.2969E-006</v>
      </c>
      <c r="BT11" s="1" t="n">
        <f aca="false">ROUND('qx mannen 2022'!BT11,10)</f>
        <v>3.1684E-006</v>
      </c>
      <c r="BU11" s="1" t="n">
        <f aca="false">ROUND('qx mannen 2022'!BU11,10)</f>
        <v>3.045E-006</v>
      </c>
      <c r="BV11" s="1" t="n">
        <f aca="false">ROUND('qx mannen 2022'!BV11,10)</f>
        <v>2.9264E-006</v>
      </c>
      <c r="BW11" s="1" t="n">
        <f aca="false">ROUND('qx mannen 2022'!BW11,10)</f>
        <v>2.8124E-006</v>
      </c>
      <c r="BX11" s="1" t="n">
        <f aca="false">ROUND('qx mannen 2022'!BX11,10)</f>
        <v>2.7028E-006</v>
      </c>
      <c r="BY11" s="1" t="n">
        <f aca="false">ROUND('qx mannen 2022'!BY11,10)</f>
        <v>2.5975E-006</v>
      </c>
      <c r="BZ11" s="1" t="n">
        <f aca="false">ROUND('qx mannen 2022'!BZ11,10)</f>
        <v>2.4963E-006</v>
      </c>
      <c r="CA11" s="1" t="n">
        <f aca="false">ROUND('qx mannen 2022'!CA11,10)</f>
        <v>2.399E-006</v>
      </c>
      <c r="CB11" s="1" t="n">
        <f aca="false">ROUND('qx mannen 2022'!CB11,10)</f>
        <v>2.3055E-006</v>
      </c>
      <c r="CC11" s="1" t="n">
        <f aca="false">ROUND('qx mannen 2022'!CC11,10)</f>
        <v>2.2157E-006</v>
      </c>
      <c r="CD11" s="1" t="n">
        <f aca="false">ROUND('qx mannen 2022'!CD11,10)</f>
        <v>2.1293E-006</v>
      </c>
      <c r="CE11" s="1" t="n">
        <f aca="false">ROUND('qx mannen 2022'!CE11,10)</f>
        <v>2.0464E-006</v>
      </c>
      <c r="CF11" s="1" t="n">
        <f aca="false">ROUND('qx mannen 2022'!CF11,10)</f>
        <v>1.9666E-006</v>
      </c>
      <c r="CG11" s="1" t="n">
        <f aca="false">ROUND('qx mannen 2022'!CG11,10)</f>
        <v>1.89E-006</v>
      </c>
      <c r="CH11" s="1" t="n">
        <f aca="false">ROUND('qx mannen 2022'!CH11,10)</f>
        <v>1.8163E-006</v>
      </c>
      <c r="CI11" s="1" t="n">
        <f aca="false">ROUND('qx mannen 2022'!CI11,10)</f>
        <v>1.7455E-006</v>
      </c>
      <c r="CJ11" s="1" t="n">
        <f aca="false">ROUND('qx mannen 2022'!CJ11,10)</f>
        <v>1.6775E-006</v>
      </c>
      <c r="CK11" s="1" t="n">
        <f aca="false">ROUND('qx mannen 2022'!CK11,10)</f>
        <v>1.6121E-006</v>
      </c>
      <c r="CL11" s="1" t="n">
        <f aca="false">ROUND('qx mannen 2022'!CL11,10)</f>
        <v>1.5493E-006</v>
      </c>
      <c r="CM11" s="1" t="n">
        <f aca="false">ROUND('qx mannen 2022'!CM11,10)</f>
        <v>1.4889E-006</v>
      </c>
      <c r="CN11" s="1" t="n">
        <f aca="false">ROUND('qx mannen 2022'!CN11,10)</f>
        <v>1.4309E-006</v>
      </c>
      <c r="CO11" s="1" t="n">
        <f aca="false">ROUND('qx mannen 2022'!CO11,10)</f>
        <v>1.3751E-006</v>
      </c>
      <c r="CP11" s="1" t="n">
        <f aca="false">ROUND('qx mannen 2022'!CP11,10)</f>
        <v>1.3215E-006</v>
      </c>
      <c r="CQ11" s="1" t="n">
        <f aca="false">ROUND('qx mannen 2022'!CQ11,10)</f>
        <v>1.27E-006</v>
      </c>
      <c r="CR11" s="1" t="n">
        <f aca="false">ROUND('qx mannen 2022'!CR11,10)</f>
        <v>1.2205E-006</v>
      </c>
      <c r="CS11" s="1" t="n">
        <f aca="false">ROUND('qx mannen 2022'!CS11,10)</f>
        <v>1.1729E-006</v>
      </c>
      <c r="CT11" s="1" t="n">
        <f aca="false">ROUND('qx mannen 2022'!CT11,10)</f>
        <v>1.1272E-006</v>
      </c>
      <c r="CU11" s="1" t="n">
        <f aca="false">ROUND('qx mannen 2022'!CU11,10)</f>
        <v>1.0833E-006</v>
      </c>
      <c r="CV11" s="1" t="n">
        <f aca="false">ROUND('qx mannen 2022'!CV11,10)</f>
        <v>1.0411E-006</v>
      </c>
      <c r="CW11" s="1" t="n">
        <f aca="false">ROUND('qx mannen 2022'!CW11,10)</f>
        <v>1.0005E-006</v>
      </c>
      <c r="CX11" s="1" t="n">
        <f aca="false">ROUND('qx mannen 2022'!CX11,10)</f>
        <v>9.615E-007</v>
      </c>
      <c r="CY11" s="1" t="n">
        <f aca="false">ROUND('qx mannen 2022'!CY11,10)</f>
        <v>9.24E-007</v>
      </c>
      <c r="CZ11" s="1" t="n">
        <f aca="false">ROUND('qx mannen 2022'!CZ11,10)</f>
        <v>8.88E-007</v>
      </c>
      <c r="DA11" s="1" t="n">
        <f aca="false">ROUND('qx mannen 2022'!DA11,10)</f>
        <v>8.534E-007</v>
      </c>
      <c r="DB11" s="1" t="n">
        <f aca="false">ROUND('qx mannen 2022'!DB11,10)</f>
        <v>8.201E-007</v>
      </c>
      <c r="DC11" s="1" t="n">
        <f aca="false">ROUND('qx mannen 2022'!DC11,10)</f>
        <v>7.882E-007</v>
      </c>
      <c r="DD11" s="1" t="n">
        <f aca="false">ROUND('qx mannen 2022'!DD11,10)</f>
        <v>7.574E-007</v>
      </c>
      <c r="DE11" s="1" t="n">
        <f aca="false">ROUND('qx mannen 2022'!DE11,10)</f>
        <v>7.279E-007</v>
      </c>
      <c r="DF11" s="1" t="n">
        <f aca="false">ROUND('qx mannen 2022'!DF11,10)</f>
        <v>6.995E-007</v>
      </c>
      <c r="DG11" s="1" t="n">
        <f aca="false">ROUND('qx mannen 2022'!DG11,10)</f>
        <v>6.723E-007</v>
      </c>
      <c r="DH11" s="1" t="n">
        <f aca="false">ROUND('qx mannen 2022'!DH11,10)</f>
        <v>6.461E-007</v>
      </c>
      <c r="DI11" s="1" t="n">
        <f aca="false">ROUND('qx mannen 2022'!DI11,10)</f>
        <v>6.209E-007</v>
      </c>
      <c r="DJ11" s="1" t="n">
        <f aca="false">ROUND('qx mannen 2022'!DJ11,10)</f>
        <v>5.967E-007</v>
      </c>
      <c r="DK11" s="1" t="n">
        <f aca="false">ROUND('qx mannen 2022'!DK11,10)</f>
        <v>5.734E-007</v>
      </c>
      <c r="DL11" s="1" t="n">
        <f aca="false">ROUND('qx mannen 2022'!DL11,10)</f>
        <v>5.511E-007</v>
      </c>
      <c r="DM11" s="1" t="n">
        <f aca="false">ROUND('qx mannen 2022'!DM11,10)</f>
        <v>5.296E-007</v>
      </c>
      <c r="DN11" s="1" t="n">
        <f aca="false">ROUND('qx mannen 2022'!DN11,10)</f>
        <v>5.09E-007</v>
      </c>
      <c r="DO11" s="1" t="n">
        <f aca="false">ROUND('qx mannen 2022'!DO11,10)</f>
        <v>4.891E-007</v>
      </c>
      <c r="DP11" s="1" t="n">
        <f aca="false">ROUND('qx mannen 2022'!DP11,10)</f>
        <v>4.701E-007</v>
      </c>
      <c r="DQ11" s="1" t="n">
        <f aca="false">ROUND('qx mannen 2022'!DQ11,10)</f>
        <v>4.517E-007</v>
      </c>
      <c r="DR11" s="1" t="n">
        <f aca="false">ROUND('qx mannen 2022'!DR11,10)</f>
        <v>4.341E-007</v>
      </c>
      <c r="DS11" s="1" t="n">
        <f aca="false">ROUND('qx mannen 2022'!DS11,10)</f>
        <v>4.172E-007</v>
      </c>
      <c r="DT11" s="1" t="n">
        <f aca="false">ROUND('qx mannen 2022'!DT11,10)</f>
        <v>4.009E-007</v>
      </c>
      <c r="DU11" s="1" t="n">
        <f aca="false">ROUND('qx mannen 2022'!DU11,10)</f>
        <v>3.853E-007</v>
      </c>
      <c r="DV11" s="1" t="n">
        <f aca="false">ROUND('qx mannen 2022'!DV11,10)</f>
        <v>3.703E-007</v>
      </c>
      <c r="DW11" s="1" t="n">
        <f aca="false">ROUND('qx mannen 2022'!DW11,10)</f>
        <v>3.559E-007</v>
      </c>
      <c r="DX11" s="1" t="n">
        <f aca="false">ROUND('qx mannen 2022'!DX11,10)</f>
        <v>3.42E-007</v>
      </c>
      <c r="DY11" s="1" t="n">
        <f aca="false">ROUND('qx mannen 2022'!DY11,10)</f>
        <v>3.287E-007</v>
      </c>
      <c r="DZ11" s="1" t="n">
        <f aca="false">ROUND('qx mannen 2022'!DZ11,10)</f>
        <v>3.158E-007</v>
      </c>
      <c r="EA11" s="1" t="n">
        <f aca="false">ROUND('qx mannen 2022'!EA11,10)</f>
        <v>3.035E-007</v>
      </c>
      <c r="EB11" s="1" t="n">
        <f aca="false">ROUND('qx mannen 2022'!EB11,10)</f>
        <v>2.917E-007</v>
      </c>
      <c r="EC11" s="1" t="n">
        <f aca="false">ROUND('qx mannen 2022'!EC11,10)</f>
        <v>2.803E-007</v>
      </c>
      <c r="ED11" s="1" t="n">
        <f aca="false">ROUND('qx mannen 2022'!ED11,10)</f>
        <v>2.694E-007</v>
      </c>
      <c r="EE11" s="1" t="n">
        <f aca="false">ROUND('qx mannen 2022'!EE11,10)</f>
        <v>2.589E-007</v>
      </c>
      <c r="EF11" s="1" t="n">
        <f aca="false">ROUND('qx mannen 2022'!EF11,10)</f>
        <v>2.488E-007</v>
      </c>
      <c r="EG11" s="1" t="n">
        <f aca="false">ROUND('qx mannen 2022'!EG11,10)</f>
        <v>2.391E-007</v>
      </c>
      <c r="EH11" s="1" t="n">
        <f aca="false">ROUND('qx mannen 2022'!EH11,10)</f>
        <v>2.298E-007</v>
      </c>
      <c r="EI11" s="1" t="n">
        <f aca="false">ROUND('qx mannen 2022'!EI11,10)</f>
        <v>2.208E-007</v>
      </c>
      <c r="EJ11" s="1" t="n">
        <f aca="false">ROUND('qx mannen 2022'!EJ11,10)</f>
        <v>2.122E-007</v>
      </c>
      <c r="EK11" s="1" t="n">
        <f aca="false">ROUND('qx mannen 2022'!EK11,10)</f>
        <v>2.04E-007</v>
      </c>
      <c r="EL11" s="1" t="n">
        <f aca="false">ROUND('qx mannen 2022'!EL11,10)</f>
        <v>1.96E-007</v>
      </c>
      <c r="EM11" s="1" t="n">
        <f aca="false">ROUND('qx mannen 2022'!EM11,10)</f>
        <v>1.884E-007</v>
      </c>
      <c r="EN11" s="1" t="n">
        <f aca="false">ROUND('qx mannen 2022'!EN11,10)</f>
        <v>1.81E-007</v>
      </c>
      <c r="EO11" s="1" t="n">
        <f aca="false">ROUND('qx mannen 2022'!EO11,10)</f>
        <v>1.74E-007</v>
      </c>
      <c r="EP11" s="1" t="n">
        <f aca="false">ROUND('qx mannen 2022'!EP11,10)</f>
        <v>1.672E-007</v>
      </c>
      <c r="EQ11" s="1" t="n">
        <f aca="false">ROUND('qx mannen 2022'!EQ11,10)</f>
        <v>1.607E-007</v>
      </c>
      <c r="ER11" s="1" t="n">
        <f aca="false">ROUND('qx mannen 2022'!ER11,10)</f>
        <v>1.544E-007</v>
      </c>
      <c r="ES11" s="1" t="n">
        <f aca="false">ROUND('qx mannen 2022'!ES11,10)</f>
        <v>1.484E-007</v>
      </c>
      <c r="ET11" s="1" t="n">
        <f aca="false">ROUND('qx mannen 2022'!ET11,10)</f>
        <v>1.426E-007</v>
      </c>
      <c r="EU11" s="1" t="n">
        <f aca="false">ROUND('qx mannen 2022'!EU11,10)</f>
        <v>1.37E-007</v>
      </c>
      <c r="EV11" s="1" t="n">
        <f aca="false">ROUND('qx mannen 2022'!EV11,10)</f>
        <v>1.317E-007</v>
      </c>
      <c r="EW11" s="1" t="n">
        <f aca="false">ROUND('qx mannen 2022'!EW11,10)</f>
        <v>1.266E-007</v>
      </c>
      <c r="EX11" s="1" t="n">
        <f aca="false">ROUND('qx mannen 2022'!EX11,10)</f>
        <v>1.216E-007</v>
      </c>
      <c r="EY11" s="1" t="n">
        <f aca="false">ROUND('qx mannen 2022'!EY11,10)</f>
        <v>1.169E-007</v>
      </c>
      <c r="EZ11" s="1" t="n">
        <f aca="false">ROUND('qx mannen 2022'!EZ11,10)</f>
        <v>1.123E-007</v>
      </c>
      <c r="FA11" s="1" t="n">
        <f aca="false">ROUND('qx mannen 2022'!FA11,10)</f>
        <v>1.08E-007</v>
      </c>
      <c r="FB11" s="1" t="n">
        <f aca="false">ROUND('qx mannen 2022'!FB11,10)</f>
        <v>1.038E-007</v>
      </c>
      <c r="FC11" s="1" t="n">
        <f aca="false">ROUND('qx mannen 2022'!FC11,10)</f>
        <v>9.97E-008</v>
      </c>
      <c r="FD11" s="1" t="n">
        <f aca="false">ROUND('qx mannen 2022'!FD11,10)</f>
        <v>9.58E-008</v>
      </c>
      <c r="FE11" s="1" t="n">
        <f aca="false">ROUND('qx mannen 2022'!FE11,10)</f>
        <v>9.21E-008</v>
      </c>
      <c r="FF11" s="1" t="n">
        <f aca="false">ROUND('qx mannen 2022'!FF11,10)</f>
        <v>8.85E-008</v>
      </c>
      <c r="FG11" s="1" t="n">
        <f aca="false">ROUND('qx mannen 2022'!FG11,10)</f>
        <v>8.5E-008</v>
      </c>
      <c r="FH11" s="1" t="n">
        <f aca="false">ROUND('qx mannen 2022'!FH11,10)</f>
        <v>8.17E-008</v>
      </c>
      <c r="FI11" s="1" t="n">
        <f aca="false">ROUND('qx mannen 2022'!FI11,10)</f>
        <v>7.85E-008</v>
      </c>
      <c r="FJ11" s="1" t="n">
        <f aca="false">ROUND('qx mannen 2022'!FJ11,10)</f>
        <v>7.55E-008</v>
      </c>
      <c r="FK11" s="1" t="n">
        <f aca="false">ROUND('qx mannen 2022'!FK11,10)</f>
        <v>7.25E-008</v>
      </c>
      <c r="FL11" s="1" t="n">
        <f aca="false">ROUND('qx mannen 2022'!FL11,10)</f>
        <v>6.97E-008</v>
      </c>
      <c r="FM11" s="1" t="n">
        <f aca="false">ROUND('qx mannen 2022'!FM11,10)</f>
        <v>6.7E-008</v>
      </c>
      <c r="FN11" s="1" t="n">
        <f aca="false">ROUND('qx mannen 2022'!FN11,10)</f>
        <v>6.44E-008</v>
      </c>
      <c r="FO11" s="1" t="n">
        <f aca="false">ROUND('qx mannen 2022'!FO11,10)</f>
        <v>6.19E-008</v>
      </c>
      <c r="FP11" s="1" t="n">
        <f aca="false">ROUND('qx mannen 2022'!FP11,10)</f>
        <v>5.95E-008</v>
      </c>
      <c r="FQ11" s="1" t="n">
        <f aca="false">ROUND('qx mannen 2022'!FQ11,10)</f>
        <v>5.71E-008</v>
      </c>
    </row>
    <row r="12" customFormat="false" ht="15" hidden="false" customHeight="true" outlineLevel="0" collapsed="false">
      <c r="B12" s="1" t="n">
        <f aca="false">ROUND('qx mannen 2022'!B12,10)</f>
        <v>5.43607E-005</v>
      </c>
      <c r="C12" s="1" t="n">
        <f aca="false">ROUND('qx mannen 2022'!C12,10)</f>
        <v>5.26197E-005</v>
      </c>
      <c r="D12" s="1" t="n">
        <f aca="false">ROUND('qx mannen 2022'!D12,10)</f>
        <v>5.09138E-005</v>
      </c>
      <c r="E12" s="1" t="n">
        <f aca="false">ROUND('qx mannen 2022'!E12,10)</f>
        <v>4.92446E-005</v>
      </c>
      <c r="F12" s="1" t="n">
        <f aca="false">ROUND('qx mannen 2022'!F12,10)</f>
        <v>4.76136E-005</v>
      </c>
      <c r="G12" s="1" t="n">
        <f aca="false">ROUND('qx mannen 2022'!G12,10)</f>
        <v>4.60218E-005</v>
      </c>
      <c r="H12" s="1" t="n">
        <f aca="false">ROUND('qx mannen 2022'!H12,10)</f>
        <v>4.447E-005</v>
      </c>
      <c r="I12" s="1" t="n">
        <f aca="false">ROUND('qx mannen 2022'!I12,10)</f>
        <v>4.29587E-005</v>
      </c>
      <c r="J12" s="1" t="n">
        <f aca="false">ROUND('qx mannen 2022'!J12,10)</f>
        <v>4.14884E-005</v>
      </c>
      <c r="K12" s="1" t="n">
        <f aca="false">ROUND('qx mannen 2022'!K12,10)</f>
        <v>4.00589E-005</v>
      </c>
      <c r="L12" s="1" t="n">
        <f aca="false">ROUND('qx mannen 2022'!L12,10)</f>
        <v>3.86704E-005</v>
      </c>
      <c r="M12" s="1" t="n">
        <f aca="false">ROUND('qx mannen 2022'!M12,10)</f>
        <v>3.73226E-005</v>
      </c>
      <c r="N12" s="1" t="n">
        <f aca="false">ROUND('qx mannen 2022'!N12,10)</f>
        <v>3.60152E-005</v>
      </c>
      <c r="O12" s="1" t="n">
        <f aca="false">ROUND('qx mannen 2022'!O12,10)</f>
        <v>3.47476E-005</v>
      </c>
      <c r="P12" s="1" t="n">
        <f aca="false">ROUND('qx mannen 2022'!P12,10)</f>
        <v>3.35194E-005</v>
      </c>
      <c r="Q12" s="1" t="n">
        <f aca="false">ROUND('qx mannen 2022'!Q12,10)</f>
        <v>3.23299E-005</v>
      </c>
      <c r="R12" s="1" t="n">
        <f aca="false">ROUND('qx mannen 2022'!R12,10)</f>
        <v>3.11784E-005</v>
      </c>
      <c r="S12" s="1" t="n">
        <f aca="false">ROUND('qx mannen 2022'!S12,10)</f>
        <v>3.00643E-005</v>
      </c>
      <c r="T12" s="1" t="n">
        <f aca="false">ROUND('qx mannen 2022'!T12,10)</f>
        <v>2.89866E-005</v>
      </c>
      <c r="U12" s="1" t="n">
        <f aca="false">ROUND('qx mannen 2022'!U12,10)</f>
        <v>2.79446E-005</v>
      </c>
      <c r="V12" s="1" t="n">
        <f aca="false">ROUND('qx mannen 2022'!V12,10)</f>
        <v>2.69375E-005</v>
      </c>
      <c r="W12" s="1" t="n">
        <f aca="false">ROUND('qx mannen 2022'!W12,10)</f>
        <v>2.59643E-005</v>
      </c>
      <c r="X12" s="1" t="n">
        <f aca="false">ROUND('qx mannen 2022'!X12,10)</f>
        <v>2.50242E-005</v>
      </c>
      <c r="Y12" s="1" t="n">
        <f aca="false">ROUND('qx mannen 2022'!Y12,10)</f>
        <v>2.41163E-005</v>
      </c>
      <c r="Z12" s="1" t="n">
        <f aca="false">ROUND('qx mannen 2022'!Z12,10)</f>
        <v>2.32397E-005</v>
      </c>
      <c r="AA12" s="1" t="n">
        <f aca="false">ROUND('qx mannen 2022'!AA12,10)</f>
        <v>2.23935E-005</v>
      </c>
      <c r="AB12" s="1" t="n">
        <f aca="false">ROUND('qx mannen 2022'!AB12,10)</f>
        <v>2.15768E-005</v>
      </c>
      <c r="AC12" s="1" t="n">
        <f aca="false">ROUND('qx mannen 2022'!AC12,10)</f>
        <v>2.07887E-005</v>
      </c>
      <c r="AD12" s="1" t="n">
        <f aca="false">ROUND('qx mannen 2022'!AD12,10)</f>
        <v>2.00284E-005</v>
      </c>
      <c r="AE12" s="1" t="n">
        <f aca="false">ROUND('qx mannen 2022'!AE12,10)</f>
        <v>1.9295E-005</v>
      </c>
      <c r="AF12" s="1" t="n">
        <f aca="false">ROUND('qx mannen 2022'!AF12,10)</f>
        <v>1.85876E-005</v>
      </c>
      <c r="AG12" s="1" t="n">
        <f aca="false">ROUND('qx mannen 2022'!AG12,10)</f>
        <v>1.79054E-005</v>
      </c>
      <c r="AH12" s="1" t="n">
        <f aca="false">ROUND('qx mannen 2022'!AH12,10)</f>
        <v>1.72476E-005</v>
      </c>
      <c r="AI12" s="1" t="n">
        <f aca="false">ROUND('qx mannen 2022'!AI12,10)</f>
        <v>1.66134E-005</v>
      </c>
      <c r="AJ12" s="1" t="n">
        <f aca="false">ROUND('qx mannen 2022'!AJ12,10)</f>
        <v>1.6002E-005</v>
      </c>
      <c r="AK12" s="1" t="n">
        <f aca="false">ROUND('qx mannen 2022'!AK12,10)</f>
        <v>1.54127E-005</v>
      </c>
      <c r="AL12" s="1" t="n">
        <f aca="false">ROUND('qx mannen 2022'!AL12,10)</f>
        <v>1.48446E-005</v>
      </c>
      <c r="AM12" s="1" t="n">
        <f aca="false">ROUND('qx mannen 2022'!AM12,10)</f>
        <v>1.42972E-005</v>
      </c>
      <c r="AN12" s="1" t="n">
        <f aca="false">ROUND('qx mannen 2022'!AN12,10)</f>
        <v>1.37696E-005</v>
      </c>
      <c r="AO12" s="1" t="n">
        <f aca="false">ROUND('qx mannen 2022'!AO12,10)</f>
        <v>1.32612E-005</v>
      </c>
      <c r="AP12" s="1" t="n">
        <f aca="false">ROUND('qx mannen 2022'!AP12,10)</f>
        <v>1.27713E-005</v>
      </c>
      <c r="AQ12" s="1" t="n">
        <f aca="false">ROUND('qx mannen 2022'!AQ12,10)</f>
        <v>1.22993E-005</v>
      </c>
      <c r="AR12" s="1" t="n">
        <f aca="false">ROUND('qx mannen 2022'!AR12,10)</f>
        <v>1.18445E-005</v>
      </c>
      <c r="AS12" s="1" t="n">
        <f aca="false">ROUND('qx mannen 2022'!AS12,10)</f>
        <v>1.14063E-005</v>
      </c>
      <c r="AT12" s="1" t="n">
        <f aca="false">ROUND('qx mannen 2022'!AT12,10)</f>
        <v>1.09843E-005</v>
      </c>
      <c r="AU12" s="1" t="n">
        <f aca="false">ROUND('qx mannen 2022'!AU12,10)</f>
        <v>1.05776E-005</v>
      </c>
      <c r="AV12" s="1" t="n">
        <f aca="false">ROUND('qx mannen 2022'!AV12,10)</f>
        <v>1.0186E-005</v>
      </c>
      <c r="AW12" s="1" t="n">
        <f aca="false">ROUND('qx mannen 2022'!AW12,10)</f>
        <v>9.8087E-006</v>
      </c>
      <c r="AX12" s="1" t="n">
        <f aca="false">ROUND('qx mannen 2022'!AX12,10)</f>
        <v>9.4453E-006</v>
      </c>
      <c r="AY12" s="1" t="n">
        <f aca="false">ROUND('qx mannen 2022'!AY12,10)</f>
        <v>9.0952E-006</v>
      </c>
      <c r="AZ12" s="1" t="n">
        <f aca="false">ROUND('qx mannen 2022'!AZ12,10)</f>
        <v>8.7581E-006</v>
      </c>
      <c r="BA12" s="1" t="n">
        <f aca="false">ROUND('qx mannen 2022'!BA12,10)</f>
        <v>8.4334E-006</v>
      </c>
      <c r="BB12" s="1" t="n">
        <f aca="false">ROUND('qx mannen 2022'!BB12,10)</f>
        <v>8.1206E-006</v>
      </c>
      <c r="BC12" s="1" t="n">
        <f aca="false">ROUND('qx mannen 2022'!BC12,10)</f>
        <v>7.8194E-006</v>
      </c>
      <c r="BD12" s="1" t="n">
        <f aca="false">ROUND('qx mannen 2022'!BD12,10)</f>
        <v>7.5294E-006</v>
      </c>
      <c r="BE12" s="1" t="n">
        <f aca="false">ROUND('qx mannen 2022'!BE12,10)</f>
        <v>7.25E-006</v>
      </c>
      <c r="BF12" s="1" t="n">
        <f aca="false">ROUND('qx mannen 2022'!BF12,10)</f>
        <v>6.981E-006</v>
      </c>
      <c r="BG12" s="1" t="n">
        <f aca="false">ROUND('qx mannen 2022'!BG12,10)</f>
        <v>6.7219E-006</v>
      </c>
      <c r="BH12" s="1" t="n">
        <f aca="false">ROUND('qx mannen 2022'!BH12,10)</f>
        <v>6.4724E-006</v>
      </c>
      <c r="BI12" s="1" t="n">
        <f aca="false">ROUND('qx mannen 2022'!BI12,10)</f>
        <v>6.2321E-006</v>
      </c>
      <c r="BJ12" s="1" t="n">
        <f aca="false">ROUND('qx mannen 2022'!BJ12,10)</f>
        <v>6.0008E-006</v>
      </c>
      <c r="BK12" s="1" t="n">
        <f aca="false">ROUND('qx mannen 2022'!BK12,10)</f>
        <v>5.778E-006</v>
      </c>
      <c r="BL12" s="1" t="n">
        <f aca="false">ROUND('qx mannen 2022'!BL12,10)</f>
        <v>5.5634E-006</v>
      </c>
      <c r="BM12" s="1" t="n">
        <f aca="false">ROUND('qx mannen 2022'!BM12,10)</f>
        <v>5.3568E-006</v>
      </c>
      <c r="BN12" s="1" t="n">
        <f aca="false">ROUND('qx mannen 2022'!BN12,10)</f>
        <v>5.1579E-006</v>
      </c>
      <c r="BO12" s="1" t="n">
        <f aca="false">ROUND('qx mannen 2022'!BO12,10)</f>
        <v>4.9663E-006</v>
      </c>
      <c r="BP12" s="1" t="n">
        <f aca="false">ROUND('qx mannen 2022'!BP12,10)</f>
        <v>4.7818E-006</v>
      </c>
      <c r="BQ12" s="1" t="n">
        <f aca="false">ROUND('qx mannen 2022'!BQ12,10)</f>
        <v>4.6042E-006</v>
      </c>
      <c r="BR12" s="1" t="n">
        <f aca="false">ROUND('qx mannen 2022'!BR12,10)</f>
        <v>4.4332E-006</v>
      </c>
      <c r="BS12" s="1" t="n">
        <f aca="false">ROUND('qx mannen 2022'!BS12,10)</f>
        <v>4.2685E-006</v>
      </c>
      <c r="BT12" s="1" t="n">
        <f aca="false">ROUND('qx mannen 2022'!BT12,10)</f>
        <v>4.1099E-006</v>
      </c>
      <c r="BU12" s="1" t="n">
        <f aca="false">ROUND('qx mannen 2022'!BU12,10)</f>
        <v>3.9572E-006</v>
      </c>
      <c r="BV12" s="1" t="n">
        <f aca="false">ROUND('qx mannen 2022'!BV12,10)</f>
        <v>3.8102E-006</v>
      </c>
      <c r="BW12" s="1" t="n">
        <f aca="false">ROUND('qx mannen 2022'!BW12,10)</f>
        <v>3.6686E-006</v>
      </c>
      <c r="BX12" s="1" t="n">
        <f aca="false">ROUND('qx mannen 2022'!BX12,10)</f>
        <v>3.5323E-006</v>
      </c>
      <c r="BY12" s="1" t="n">
        <f aca="false">ROUND('qx mannen 2022'!BY12,10)</f>
        <v>3.4011E-006</v>
      </c>
      <c r="BZ12" s="1" t="n">
        <f aca="false">ROUND('qx mannen 2022'!BZ12,10)</f>
        <v>3.2747E-006</v>
      </c>
      <c r="CA12" s="1" t="n">
        <f aca="false">ROUND('qx mannen 2022'!CA12,10)</f>
        <v>3.153E-006</v>
      </c>
      <c r="CB12" s="1" t="n">
        <f aca="false">ROUND('qx mannen 2022'!CB12,10)</f>
        <v>3.0358E-006</v>
      </c>
      <c r="CC12" s="1" t="n">
        <f aca="false">ROUND('qx mannen 2022'!CC12,10)</f>
        <v>2.923E-006</v>
      </c>
      <c r="CD12" s="1" t="n">
        <f aca="false">ROUND('qx mannen 2022'!CD12,10)</f>
        <v>2.8144E-006</v>
      </c>
      <c r="CE12" s="1" t="n">
        <f aca="false">ROUND('qx mannen 2022'!CE12,10)</f>
        <v>2.7098E-006</v>
      </c>
      <c r="CF12" s="1" t="n">
        <f aca="false">ROUND('qx mannen 2022'!CF12,10)</f>
        <v>2.6091E-006</v>
      </c>
      <c r="CG12" s="1" t="n">
        <f aca="false">ROUND('qx mannen 2022'!CG12,10)</f>
        <v>2.5121E-006</v>
      </c>
      <c r="CH12" s="1" t="n">
        <f aca="false">ROUND('qx mannen 2022'!CH12,10)</f>
        <v>2.4187E-006</v>
      </c>
      <c r="CI12" s="1" t="n">
        <f aca="false">ROUND('qx mannen 2022'!CI12,10)</f>
        <v>2.3289E-006</v>
      </c>
      <c r="CJ12" s="1" t="n">
        <f aca="false">ROUND('qx mannen 2022'!CJ12,10)</f>
        <v>2.2423E-006</v>
      </c>
      <c r="CK12" s="1" t="n">
        <f aca="false">ROUND('qx mannen 2022'!CK12,10)</f>
        <v>2.159E-006</v>
      </c>
      <c r="CL12" s="1" t="n">
        <f aca="false">ROUND('qx mannen 2022'!CL12,10)</f>
        <v>2.0787E-006</v>
      </c>
      <c r="CM12" s="1" t="n">
        <f aca="false">ROUND('qx mannen 2022'!CM12,10)</f>
        <v>2.0015E-006</v>
      </c>
      <c r="CN12" s="1" t="n">
        <f aca="false">ROUND('qx mannen 2022'!CN12,10)</f>
        <v>1.9271E-006</v>
      </c>
      <c r="CO12" s="1" t="n">
        <f aca="false">ROUND('qx mannen 2022'!CO12,10)</f>
        <v>1.8554E-006</v>
      </c>
      <c r="CP12" s="1" t="n">
        <f aca="false">ROUND('qx mannen 2022'!CP12,10)</f>
        <v>1.7865E-006</v>
      </c>
      <c r="CQ12" s="1" t="n">
        <f aca="false">ROUND('qx mannen 2022'!CQ12,10)</f>
        <v>1.7201E-006</v>
      </c>
      <c r="CR12" s="1" t="n">
        <f aca="false">ROUND('qx mannen 2022'!CR12,10)</f>
        <v>1.6561E-006</v>
      </c>
      <c r="CS12" s="1" t="n">
        <f aca="false">ROUND('qx mannen 2022'!CS12,10)</f>
        <v>1.5946E-006</v>
      </c>
      <c r="CT12" s="1" t="n">
        <f aca="false">ROUND('qx mannen 2022'!CT12,10)</f>
        <v>1.5353E-006</v>
      </c>
      <c r="CU12" s="1" t="n">
        <f aca="false">ROUND('qx mannen 2022'!CU12,10)</f>
        <v>1.4782E-006</v>
      </c>
      <c r="CV12" s="1" t="n">
        <f aca="false">ROUND('qx mannen 2022'!CV12,10)</f>
        <v>1.4233E-006</v>
      </c>
      <c r="CW12" s="1" t="n">
        <f aca="false">ROUND('qx mannen 2022'!CW12,10)</f>
        <v>1.3704E-006</v>
      </c>
      <c r="CX12" s="1" t="n">
        <f aca="false">ROUND('qx mannen 2022'!CX12,10)</f>
        <v>1.3195E-006</v>
      </c>
      <c r="CY12" s="1" t="n">
        <f aca="false">ROUND('qx mannen 2022'!CY12,10)</f>
        <v>1.2704E-006</v>
      </c>
      <c r="CZ12" s="1" t="n">
        <f aca="false">ROUND('qx mannen 2022'!CZ12,10)</f>
        <v>1.2232E-006</v>
      </c>
      <c r="DA12" s="1" t="n">
        <f aca="false">ROUND('qx mannen 2022'!DA12,10)</f>
        <v>1.1777E-006</v>
      </c>
      <c r="DB12" s="1" t="n">
        <f aca="false">ROUND('qx mannen 2022'!DB12,10)</f>
        <v>1.1339E-006</v>
      </c>
      <c r="DC12" s="1" t="n">
        <f aca="false">ROUND('qx mannen 2022'!DC12,10)</f>
        <v>1.0918E-006</v>
      </c>
      <c r="DD12" s="1" t="n">
        <f aca="false">ROUND('qx mannen 2022'!DD12,10)</f>
        <v>1.0512E-006</v>
      </c>
      <c r="DE12" s="1" t="n">
        <f aca="false">ROUND('qx mannen 2022'!DE12,10)</f>
        <v>1.0121E-006</v>
      </c>
      <c r="DF12" s="1" t="n">
        <f aca="false">ROUND('qx mannen 2022'!DF12,10)</f>
        <v>9.745E-007</v>
      </c>
      <c r="DG12" s="1" t="n">
        <f aca="false">ROUND('qx mannen 2022'!DG12,10)</f>
        <v>9.383E-007</v>
      </c>
      <c r="DH12" s="1" t="n">
        <f aca="false">ROUND('qx mannen 2022'!DH12,10)</f>
        <v>9.034E-007</v>
      </c>
      <c r="DI12" s="1" t="n">
        <f aca="false">ROUND('qx mannen 2022'!DI12,10)</f>
        <v>8.698E-007</v>
      </c>
      <c r="DJ12" s="1" t="n">
        <f aca="false">ROUND('qx mannen 2022'!DJ12,10)</f>
        <v>8.375E-007</v>
      </c>
      <c r="DK12" s="1" t="n">
        <f aca="false">ROUND('qx mannen 2022'!DK12,10)</f>
        <v>8.064E-007</v>
      </c>
      <c r="DL12" s="1" t="n">
        <f aca="false">ROUND('qx mannen 2022'!DL12,10)</f>
        <v>7.764E-007</v>
      </c>
      <c r="DM12" s="1" t="n">
        <f aca="false">ROUND('qx mannen 2022'!DM12,10)</f>
        <v>7.475E-007</v>
      </c>
      <c r="DN12" s="1" t="n">
        <f aca="false">ROUND('qx mannen 2022'!DN12,10)</f>
        <v>7.198E-007</v>
      </c>
      <c r="DO12" s="1" t="n">
        <f aca="false">ROUND('qx mannen 2022'!DO12,10)</f>
        <v>6.93E-007</v>
      </c>
      <c r="DP12" s="1" t="n">
        <f aca="false">ROUND('qx mannen 2022'!DP12,10)</f>
        <v>6.672E-007</v>
      </c>
      <c r="DQ12" s="1" t="n">
        <f aca="false">ROUND('qx mannen 2022'!DQ12,10)</f>
        <v>6.424E-007</v>
      </c>
      <c r="DR12" s="1" t="n">
        <f aca="false">ROUND('qx mannen 2022'!DR12,10)</f>
        <v>6.186E-007</v>
      </c>
      <c r="DS12" s="1" t="n">
        <f aca="false">ROUND('qx mannen 2022'!DS12,10)</f>
        <v>5.956E-007</v>
      </c>
      <c r="DT12" s="1" t="n">
        <f aca="false">ROUND('qx mannen 2022'!DT12,10)</f>
        <v>5.734E-007</v>
      </c>
      <c r="DU12" s="1" t="n">
        <f aca="false">ROUND('qx mannen 2022'!DU12,10)</f>
        <v>5.521E-007</v>
      </c>
      <c r="DV12" s="1" t="n">
        <f aca="false">ROUND('qx mannen 2022'!DV12,10)</f>
        <v>5.316E-007</v>
      </c>
      <c r="DW12" s="1" t="n">
        <f aca="false">ROUND('qx mannen 2022'!DW12,10)</f>
        <v>5.118E-007</v>
      </c>
      <c r="DX12" s="1" t="n">
        <f aca="false">ROUND('qx mannen 2022'!DX12,10)</f>
        <v>4.928E-007</v>
      </c>
      <c r="DY12" s="1" t="n">
        <f aca="false">ROUND('qx mannen 2022'!DY12,10)</f>
        <v>4.745E-007</v>
      </c>
      <c r="DZ12" s="1" t="n">
        <f aca="false">ROUND('qx mannen 2022'!DZ12,10)</f>
        <v>4.568E-007</v>
      </c>
      <c r="EA12" s="1" t="n">
        <f aca="false">ROUND('qx mannen 2022'!EA12,10)</f>
        <v>4.399E-007</v>
      </c>
      <c r="EB12" s="1" t="n">
        <f aca="false">ROUND('qx mannen 2022'!EB12,10)</f>
        <v>4.235E-007</v>
      </c>
      <c r="EC12" s="1" t="n">
        <f aca="false">ROUND('qx mannen 2022'!EC12,10)</f>
        <v>4.078E-007</v>
      </c>
      <c r="ED12" s="1" t="n">
        <f aca="false">ROUND('qx mannen 2022'!ED12,10)</f>
        <v>3.926E-007</v>
      </c>
      <c r="EE12" s="1" t="n">
        <f aca="false">ROUND('qx mannen 2022'!EE12,10)</f>
        <v>3.78E-007</v>
      </c>
      <c r="EF12" s="1" t="n">
        <f aca="false">ROUND('qx mannen 2022'!EF12,10)</f>
        <v>3.64E-007</v>
      </c>
      <c r="EG12" s="1" t="n">
        <f aca="false">ROUND('qx mannen 2022'!EG12,10)</f>
        <v>3.504E-007</v>
      </c>
      <c r="EH12" s="1" t="n">
        <f aca="false">ROUND('qx mannen 2022'!EH12,10)</f>
        <v>3.374E-007</v>
      </c>
      <c r="EI12" s="1" t="n">
        <f aca="false">ROUND('qx mannen 2022'!EI12,10)</f>
        <v>3.249E-007</v>
      </c>
      <c r="EJ12" s="1" t="n">
        <f aca="false">ROUND('qx mannen 2022'!EJ12,10)</f>
        <v>3.128E-007</v>
      </c>
      <c r="EK12" s="1" t="n">
        <f aca="false">ROUND('qx mannen 2022'!EK12,10)</f>
        <v>3.012E-007</v>
      </c>
      <c r="EL12" s="1" t="n">
        <f aca="false">ROUND('qx mannen 2022'!EL12,10)</f>
        <v>2.9E-007</v>
      </c>
      <c r="EM12" s="1" t="n">
        <f aca="false">ROUND('qx mannen 2022'!EM12,10)</f>
        <v>2.792E-007</v>
      </c>
      <c r="EN12" s="1" t="n">
        <f aca="false">ROUND('qx mannen 2022'!EN12,10)</f>
        <v>2.688E-007</v>
      </c>
      <c r="EO12" s="1" t="n">
        <f aca="false">ROUND('qx mannen 2022'!EO12,10)</f>
        <v>2.588E-007</v>
      </c>
      <c r="EP12" s="1" t="n">
        <f aca="false">ROUND('qx mannen 2022'!EP12,10)</f>
        <v>2.492E-007</v>
      </c>
      <c r="EQ12" s="1" t="n">
        <f aca="false">ROUND('qx mannen 2022'!EQ12,10)</f>
        <v>2.399E-007</v>
      </c>
      <c r="ER12" s="1" t="n">
        <f aca="false">ROUND('qx mannen 2022'!ER12,10)</f>
        <v>2.31E-007</v>
      </c>
      <c r="ES12" s="1" t="n">
        <f aca="false">ROUND('qx mannen 2022'!ES12,10)</f>
        <v>2.224E-007</v>
      </c>
      <c r="ET12" s="1" t="n">
        <f aca="false">ROUND('qx mannen 2022'!ET12,10)</f>
        <v>2.142E-007</v>
      </c>
      <c r="EU12" s="1" t="n">
        <f aca="false">ROUND('qx mannen 2022'!EU12,10)</f>
        <v>2.062E-007</v>
      </c>
      <c r="EV12" s="1" t="n">
        <f aca="false">ROUND('qx mannen 2022'!EV12,10)</f>
        <v>1.985E-007</v>
      </c>
      <c r="EW12" s="1" t="n">
        <f aca="false">ROUND('qx mannen 2022'!EW12,10)</f>
        <v>1.912E-007</v>
      </c>
      <c r="EX12" s="1" t="n">
        <f aca="false">ROUND('qx mannen 2022'!EX12,10)</f>
        <v>1.841E-007</v>
      </c>
      <c r="EY12" s="1" t="n">
        <f aca="false">ROUND('qx mannen 2022'!EY12,10)</f>
        <v>1.772E-007</v>
      </c>
      <c r="EZ12" s="1" t="n">
        <f aca="false">ROUND('qx mannen 2022'!EZ12,10)</f>
        <v>1.706E-007</v>
      </c>
      <c r="FA12" s="1" t="n">
        <f aca="false">ROUND('qx mannen 2022'!FA12,10)</f>
        <v>1.643E-007</v>
      </c>
      <c r="FB12" s="1" t="n">
        <f aca="false">ROUND('qx mannen 2022'!FB12,10)</f>
        <v>1.582E-007</v>
      </c>
      <c r="FC12" s="1" t="n">
        <f aca="false">ROUND('qx mannen 2022'!FC12,10)</f>
        <v>1.523E-007</v>
      </c>
      <c r="FD12" s="1" t="n">
        <f aca="false">ROUND('qx mannen 2022'!FD12,10)</f>
        <v>1.466E-007</v>
      </c>
      <c r="FE12" s="1" t="n">
        <f aca="false">ROUND('qx mannen 2022'!FE12,10)</f>
        <v>1.412E-007</v>
      </c>
      <c r="FF12" s="1" t="n">
        <f aca="false">ROUND('qx mannen 2022'!FF12,10)</f>
        <v>1.359E-007</v>
      </c>
      <c r="FG12" s="1" t="n">
        <f aca="false">ROUND('qx mannen 2022'!FG12,10)</f>
        <v>1.309E-007</v>
      </c>
      <c r="FH12" s="1" t="n">
        <f aca="false">ROUND('qx mannen 2022'!FH12,10)</f>
        <v>1.26E-007</v>
      </c>
      <c r="FI12" s="1" t="n">
        <f aca="false">ROUND('qx mannen 2022'!FI12,10)</f>
        <v>1.213E-007</v>
      </c>
      <c r="FJ12" s="1" t="n">
        <f aca="false">ROUND('qx mannen 2022'!FJ12,10)</f>
        <v>1.168E-007</v>
      </c>
      <c r="FK12" s="1" t="n">
        <f aca="false">ROUND('qx mannen 2022'!FK12,10)</f>
        <v>1.125E-007</v>
      </c>
      <c r="FL12" s="1" t="n">
        <f aca="false">ROUND('qx mannen 2022'!FL12,10)</f>
        <v>1.083E-007</v>
      </c>
      <c r="FM12" s="1" t="n">
        <f aca="false">ROUND('qx mannen 2022'!FM12,10)</f>
        <v>1.043E-007</v>
      </c>
      <c r="FN12" s="1" t="n">
        <f aca="false">ROUND('qx mannen 2022'!FN12,10)</f>
        <v>1.004E-007</v>
      </c>
      <c r="FO12" s="1" t="n">
        <f aca="false">ROUND('qx mannen 2022'!FO12,10)</f>
        <v>9.67E-008</v>
      </c>
      <c r="FP12" s="1" t="n">
        <f aca="false">ROUND('qx mannen 2022'!FP12,10)</f>
        <v>9.31E-008</v>
      </c>
      <c r="FQ12" s="1" t="n">
        <f aca="false">ROUND('qx mannen 2022'!FQ12,10)</f>
        <v>8.96E-008</v>
      </c>
    </row>
    <row r="13" customFormat="false" ht="15" hidden="false" customHeight="true" outlineLevel="0" collapsed="false">
      <c r="B13" s="1" t="n">
        <f aca="false">ROUND('qx mannen 2022'!B13,10)</f>
        <v>5.90655E-005</v>
      </c>
      <c r="C13" s="1" t="n">
        <f aca="false">ROUND('qx mannen 2022'!C13,10)</f>
        <v>5.70105E-005</v>
      </c>
      <c r="D13" s="1" t="n">
        <f aca="false">ROUND('qx mannen 2022'!D13,10)</f>
        <v>5.50307E-005</v>
      </c>
      <c r="E13" s="1" t="n">
        <f aca="false">ROUND('qx mannen 2022'!E13,10)</f>
        <v>5.3123E-005</v>
      </c>
      <c r="F13" s="1" t="n">
        <f aca="false">ROUND('qx mannen 2022'!F13,10)</f>
        <v>5.12843E-005</v>
      </c>
      <c r="G13" s="1" t="n">
        <f aca="false">ROUND('qx mannen 2022'!G13,10)</f>
        <v>4.95119E-005</v>
      </c>
      <c r="H13" s="1" t="n">
        <f aca="false">ROUND('qx mannen 2022'!H13,10)</f>
        <v>4.78031E-005</v>
      </c>
      <c r="I13" s="1" t="n">
        <f aca="false">ROUND('qx mannen 2022'!I13,10)</f>
        <v>4.61554E-005</v>
      </c>
      <c r="J13" s="1" t="n">
        <f aca="false">ROUND('qx mannen 2022'!J13,10)</f>
        <v>4.45663E-005</v>
      </c>
      <c r="K13" s="1" t="n">
        <f aca="false">ROUND('qx mannen 2022'!K13,10)</f>
        <v>4.30335E-005</v>
      </c>
      <c r="L13" s="1" t="n">
        <f aca="false">ROUND('qx mannen 2022'!L13,10)</f>
        <v>4.1555E-005</v>
      </c>
      <c r="M13" s="1" t="n">
        <f aca="false">ROUND('qx mannen 2022'!M13,10)</f>
        <v>4.01286E-005</v>
      </c>
      <c r="N13" s="1" t="n">
        <f aca="false">ROUND('qx mannen 2022'!N13,10)</f>
        <v>3.87523E-005</v>
      </c>
      <c r="O13" s="1" t="n">
        <f aca="false">ROUND('qx mannen 2022'!O13,10)</f>
        <v>3.74243E-005</v>
      </c>
      <c r="P13" s="1" t="n">
        <f aca="false">ROUND('qx mannen 2022'!P13,10)</f>
        <v>3.61427E-005</v>
      </c>
      <c r="Q13" s="1" t="n">
        <f aca="false">ROUND('qx mannen 2022'!Q13,10)</f>
        <v>3.49058E-005</v>
      </c>
      <c r="R13" s="1" t="n">
        <f aca="false">ROUND('qx mannen 2022'!R13,10)</f>
        <v>3.3712E-005</v>
      </c>
      <c r="S13" s="1" t="n">
        <f aca="false">ROUND('qx mannen 2022'!S13,10)</f>
        <v>3.25597E-005</v>
      </c>
      <c r="T13" s="1" t="n">
        <f aca="false">ROUND('qx mannen 2022'!T13,10)</f>
        <v>3.14474E-005</v>
      </c>
      <c r="U13" s="1" t="n">
        <f aca="false">ROUND('qx mannen 2022'!U13,10)</f>
        <v>3.03736E-005</v>
      </c>
      <c r="V13" s="1" t="n">
        <f aca="false">ROUND('qx mannen 2022'!V13,10)</f>
        <v>2.93369E-005</v>
      </c>
      <c r="W13" s="1" t="n">
        <f aca="false">ROUND('qx mannen 2022'!W13,10)</f>
        <v>2.8336E-005</v>
      </c>
      <c r="X13" s="1" t="n">
        <f aca="false">ROUND('qx mannen 2022'!X13,10)</f>
        <v>2.73697E-005</v>
      </c>
      <c r="Y13" s="1" t="n">
        <f aca="false">ROUND('qx mannen 2022'!Y13,10)</f>
        <v>2.64366E-005</v>
      </c>
      <c r="Z13" s="1" t="n">
        <f aca="false">ROUND('qx mannen 2022'!Z13,10)</f>
        <v>2.55357E-005</v>
      </c>
      <c r="AA13" s="1" t="n">
        <f aca="false">ROUND('qx mannen 2022'!AA13,10)</f>
        <v>2.46657E-005</v>
      </c>
      <c r="AB13" s="1" t="n">
        <f aca="false">ROUND('qx mannen 2022'!AB13,10)</f>
        <v>2.38256E-005</v>
      </c>
      <c r="AC13" s="1" t="n">
        <f aca="false">ROUND('qx mannen 2022'!AC13,10)</f>
        <v>2.30143E-005</v>
      </c>
      <c r="AD13" s="1" t="n">
        <f aca="false">ROUND('qx mannen 2022'!AD13,10)</f>
        <v>2.22309E-005</v>
      </c>
      <c r="AE13" s="1" t="n">
        <f aca="false">ROUND('qx mannen 2022'!AE13,10)</f>
        <v>2.14742E-005</v>
      </c>
      <c r="AF13" s="1" t="n">
        <f aca="false">ROUND('qx mannen 2022'!AF13,10)</f>
        <v>2.07435E-005</v>
      </c>
      <c r="AG13" s="1" t="n">
        <f aca="false">ROUND('qx mannen 2022'!AG13,10)</f>
        <v>2.00378E-005</v>
      </c>
      <c r="AH13" s="1" t="n">
        <f aca="false">ROUND('qx mannen 2022'!AH13,10)</f>
        <v>1.93562E-005</v>
      </c>
      <c r="AI13" s="1" t="n">
        <f aca="false">ROUND('qx mannen 2022'!AI13,10)</f>
        <v>1.86979E-005</v>
      </c>
      <c r="AJ13" s="1" t="n">
        <f aca="false">ROUND('qx mannen 2022'!AJ13,10)</f>
        <v>1.80621E-005</v>
      </c>
      <c r="AK13" s="1" t="n">
        <f aca="false">ROUND('qx mannen 2022'!AK13,10)</f>
        <v>1.74479E-005</v>
      </c>
      <c r="AL13" s="1" t="n">
        <f aca="false">ROUND('qx mannen 2022'!AL13,10)</f>
        <v>1.68548E-005</v>
      </c>
      <c r="AM13" s="1" t="n">
        <f aca="false">ROUND('qx mannen 2022'!AM13,10)</f>
        <v>1.62818E-005</v>
      </c>
      <c r="AN13" s="1" t="n">
        <f aca="false">ROUND('qx mannen 2022'!AN13,10)</f>
        <v>1.57285E-005</v>
      </c>
      <c r="AO13" s="1" t="n">
        <f aca="false">ROUND('qx mannen 2022'!AO13,10)</f>
        <v>1.51939E-005</v>
      </c>
      <c r="AP13" s="1" t="n">
        <f aca="false">ROUND('qx mannen 2022'!AP13,10)</f>
        <v>1.46776E-005</v>
      </c>
      <c r="AQ13" s="1" t="n">
        <f aca="false">ROUND('qx mannen 2022'!AQ13,10)</f>
        <v>1.41789E-005</v>
      </c>
      <c r="AR13" s="1" t="n">
        <f aca="false">ROUND('qx mannen 2022'!AR13,10)</f>
        <v>1.36971E-005</v>
      </c>
      <c r="AS13" s="1" t="n">
        <f aca="false">ROUND('qx mannen 2022'!AS13,10)</f>
        <v>1.32318E-005</v>
      </c>
      <c r="AT13" s="1" t="n">
        <f aca="false">ROUND('qx mannen 2022'!AT13,10)</f>
        <v>1.27823E-005</v>
      </c>
      <c r="AU13" s="1" t="n">
        <f aca="false">ROUND('qx mannen 2022'!AU13,10)</f>
        <v>1.23481E-005</v>
      </c>
      <c r="AV13" s="1" t="n">
        <f aca="false">ROUND('qx mannen 2022'!AV13,10)</f>
        <v>1.19286E-005</v>
      </c>
      <c r="AW13" s="1" t="n">
        <f aca="false">ROUND('qx mannen 2022'!AW13,10)</f>
        <v>1.15235E-005</v>
      </c>
      <c r="AX13" s="1" t="n">
        <f aca="false">ROUND('qx mannen 2022'!AX13,10)</f>
        <v>1.11321E-005</v>
      </c>
      <c r="AY13" s="1" t="n">
        <f aca="false">ROUND('qx mannen 2022'!AY13,10)</f>
        <v>1.0754E-005</v>
      </c>
      <c r="AZ13" s="1" t="n">
        <f aca="false">ROUND('qx mannen 2022'!AZ13,10)</f>
        <v>1.03888E-005</v>
      </c>
      <c r="BA13" s="1" t="n">
        <f aca="false">ROUND('qx mannen 2022'!BA13,10)</f>
        <v>1.0036E-005</v>
      </c>
      <c r="BB13" s="1" t="n">
        <f aca="false">ROUND('qx mannen 2022'!BB13,10)</f>
        <v>9.6952E-006</v>
      </c>
      <c r="BC13" s="1" t="n">
        <f aca="false">ROUND('qx mannen 2022'!BC13,10)</f>
        <v>9.366E-006</v>
      </c>
      <c r="BD13" s="1" t="n">
        <f aca="false">ROUND('qx mannen 2022'!BD13,10)</f>
        <v>9.0479E-006</v>
      </c>
      <c r="BE13" s="1" t="n">
        <f aca="false">ROUND('qx mannen 2022'!BE13,10)</f>
        <v>8.7407E-006</v>
      </c>
      <c r="BF13" s="1" t="n">
        <f aca="false">ROUND('qx mannen 2022'!BF13,10)</f>
        <v>8.4439E-006</v>
      </c>
      <c r="BG13" s="1" t="n">
        <f aca="false">ROUND('qx mannen 2022'!BG13,10)</f>
        <v>8.1572E-006</v>
      </c>
      <c r="BH13" s="1" t="n">
        <f aca="false">ROUND('qx mannen 2022'!BH13,10)</f>
        <v>7.8803E-006</v>
      </c>
      <c r="BI13" s="1" t="n">
        <f aca="false">ROUND('qx mannen 2022'!BI13,10)</f>
        <v>7.6127E-006</v>
      </c>
      <c r="BJ13" s="1" t="n">
        <f aca="false">ROUND('qx mannen 2022'!BJ13,10)</f>
        <v>7.3542E-006</v>
      </c>
      <c r="BK13" s="1" t="n">
        <f aca="false">ROUND('qx mannen 2022'!BK13,10)</f>
        <v>7.1046E-006</v>
      </c>
      <c r="BL13" s="1" t="n">
        <f aca="false">ROUND('qx mannen 2022'!BL13,10)</f>
        <v>6.8634E-006</v>
      </c>
      <c r="BM13" s="1" t="n">
        <f aca="false">ROUND('qx mannen 2022'!BM13,10)</f>
        <v>6.6303E-006</v>
      </c>
      <c r="BN13" s="1" t="n">
        <f aca="false">ROUND('qx mannen 2022'!BN13,10)</f>
        <v>6.4052E-006</v>
      </c>
      <c r="BO13" s="1" t="n">
        <f aca="false">ROUND('qx mannen 2022'!BO13,10)</f>
        <v>6.1878E-006</v>
      </c>
      <c r="BP13" s="1" t="n">
        <f aca="false">ROUND('qx mannen 2022'!BP13,10)</f>
        <v>5.9777E-006</v>
      </c>
      <c r="BQ13" s="1" t="n">
        <f aca="false">ROUND('qx mannen 2022'!BQ13,10)</f>
        <v>5.7748E-006</v>
      </c>
      <c r="BR13" s="1" t="n">
        <f aca="false">ROUND('qx mannen 2022'!BR13,10)</f>
        <v>5.5787E-006</v>
      </c>
      <c r="BS13" s="1" t="n">
        <f aca="false">ROUND('qx mannen 2022'!BS13,10)</f>
        <v>5.3894E-006</v>
      </c>
      <c r="BT13" s="1" t="n">
        <f aca="false">ROUND('qx mannen 2022'!BT13,10)</f>
        <v>5.2064E-006</v>
      </c>
      <c r="BU13" s="1" t="n">
        <f aca="false">ROUND('qx mannen 2022'!BU13,10)</f>
        <v>5.0297E-006</v>
      </c>
      <c r="BV13" s="1" t="n">
        <f aca="false">ROUND('qx mannen 2022'!BV13,10)</f>
        <v>4.8589E-006</v>
      </c>
      <c r="BW13" s="1" t="n">
        <f aca="false">ROUND('qx mannen 2022'!BW13,10)</f>
        <v>4.694E-006</v>
      </c>
      <c r="BX13" s="1" t="n">
        <f aca="false">ROUND('qx mannen 2022'!BX13,10)</f>
        <v>4.5346E-006</v>
      </c>
      <c r="BY13" s="1" t="n">
        <f aca="false">ROUND('qx mannen 2022'!BY13,10)</f>
        <v>4.3807E-006</v>
      </c>
      <c r="BZ13" s="1" t="n">
        <f aca="false">ROUND('qx mannen 2022'!BZ13,10)</f>
        <v>4.232E-006</v>
      </c>
      <c r="CA13" s="1" t="n">
        <f aca="false">ROUND('qx mannen 2022'!CA13,10)</f>
        <v>4.0883E-006</v>
      </c>
      <c r="CB13" s="1" t="n">
        <f aca="false">ROUND('qx mannen 2022'!CB13,10)</f>
        <v>3.9496E-006</v>
      </c>
      <c r="CC13" s="1" t="n">
        <f aca="false">ROUND('qx mannen 2022'!CC13,10)</f>
        <v>3.8155E-006</v>
      </c>
      <c r="CD13" s="1" t="n">
        <f aca="false">ROUND('qx mannen 2022'!CD13,10)</f>
        <v>3.686E-006</v>
      </c>
      <c r="CE13" s="1" t="n">
        <f aca="false">ROUND('qx mannen 2022'!CE13,10)</f>
        <v>3.5608E-006</v>
      </c>
      <c r="CF13" s="1" t="n">
        <f aca="false">ROUND('qx mannen 2022'!CF13,10)</f>
        <v>3.44E-006</v>
      </c>
      <c r="CG13" s="1" t="n">
        <f aca="false">ROUND('qx mannen 2022'!CG13,10)</f>
        <v>3.3232E-006</v>
      </c>
      <c r="CH13" s="1" t="n">
        <f aca="false">ROUND('qx mannen 2022'!CH13,10)</f>
        <v>3.2104E-006</v>
      </c>
      <c r="CI13" s="1" t="n">
        <f aca="false">ROUND('qx mannen 2022'!CI13,10)</f>
        <v>3.1014E-006</v>
      </c>
      <c r="CJ13" s="1" t="n">
        <f aca="false">ROUND('qx mannen 2022'!CJ13,10)</f>
        <v>2.9961E-006</v>
      </c>
      <c r="CK13" s="1" t="n">
        <f aca="false">ROUND('qx mannen 2022'!CK13,10)</f>
        <v>2.8944E-006</v>
      </c>
      <c r="CL13" s="1" t="n">
        <f aca="false">ROUND('qx mannen 2022'!CL13,10)</f>
        <v>2.7962E-006</v>
      </c>
      <c r="CM13" s="1" t="n">
        <f aca="false">ROUND('qx mannen 2022'!CM13,10)</f>
        <v>2.7013E-006</v>
      </c>
      <c r="CN13" s="1" t="n">
        <f aca="false">ROUND('qx mannen 2022'!CN13,10)</f>
        <v>2.6096E-006</v>
      </c>
      <c r="CO13" s="1" t="n">
        <f aca="false">ROUND('qx mannen 2022'!CO13,10)</f>
        <v>2.521E-006</v>
      </c>
      <c r="CP13" s="1" t="n">
        <f aca="false">ROUND('qx mannen 2022'!CP13,10)</f>
        <v>2.4354E-006</v>
      </c>
      <c r="CQ13" s="1" t="n">
        <f aca="false">ROUND('qx mannen 2022'!CQ13,10)</f>
        <v>2.3527E-006</v>
      </c>
      <c r="CR13" s="1" t="n">
        <f aca="false">ROUND('qx mannen 2022'!CR13,10)</f>
        <v>2.2729E-006</v>
      </c>
      <c r="CS13" s="1" t="n">
        <f aca="false">ROUND('qx mannen 2022'!CS13,10)</f>
        <v>2.1957E-006</v>
      </c>
      <c r="CT13" s="1" t="n">
        <f aca="false">ROUND('qx mannen 2022'!CT13,10)</f>
        <v>2.1212E-006</v>
      </c>
      <c r="CU13" s="1" t="n">
        <f aca="false">ROUND('qx mannen 2022'!CU13,10)</f>
        <v>2.0492E-006</v>
      </c>
      <c r="CV13" s="1" t="n">
        <f aca="false">ROUND('qx mannen 2022'!CV13,10)</f>
        <v>1.9796E-006</v>
      </c>
      <c r="CW13" s="1" t="n">
        <f aca="false">ROUND('qx mannen 2022'!CW13,10)</f>
        <v>1.9124E-006</v>
      </c>
      <c r="CX13" s="1" t="n">
        <f aca="false">ROUND('qx mannen 2022'!CX13,10)</f>
        <v>1.8475E-006</v>
      </c>
      <c r="CY13" s="1" t="n">
        <f aca="false">ROUND('qx mannen 2022'!CY13,10)</f>
        <v>1.7848E-006</v>
      </c>
      <c r="CZ13" s="1" t="n">
        <f aca="false">ROUND('qx mannen 2022'!CZ13,10)</f>
        <v>1.7242E-006</v>
      </c>
      <c r="DA13" s="1" t="n">
        <f aca="false">ROUND('qx mannen 2022'!DA13,10)</f>
        <v>1.6657E-006</v>
      </c>
      <c r="DB13" s="1" t="n">
        <f aca="false">ROUND('qx mannen 2022'!DB13,10)</f>
        <v>1.6092E-006</v>
      </c>
      <c r="DC13" s="1" t="n">
        <f aca="false">ROUND('qx mannen 2022'!DC13,10)</f>
        <v>1.5545E-006</v>
      </c>
      <c r="DD13" s="1" t="n">
        <f aca="false">ROUND('qx mannen 2022'!DD13,10)</f>
        <v>1.5018E-006</v>
      </c>
      <c r="DE13" s="1" t="n">
        <f aca="false">ROUND('qx mannen 2022'!DE13,10)</f>
        <v>1.4508E-006</v>
      </c>
      <c r="DF13" s="1" t="n">
        <f aca="false">ROUND('qx mannen 2022'!DF13,10)</f>
        <v>1.4015E-006</v>
      </c>
      <c r="DG13" s="1" t="n">
        <f aca="false">ROUND('qx mannen 2022'!DG13,10)</f>
        <v>1.354E-006</v>
      </c>
      <c r="DH13" s="1" t="n">
        <f aca="false">ROUND('qx mannen 2022'!DH13,10)</f>
        <v>1.308E-006</v>
      </c>
      <c r="DI13" s="1" t="n">
        <f aca="false">ROUND('qx mannen 2022'!DI13,10)</f>
        <v>1.2636E-006</v>
      </c>
      <c r="DJ13" s="1" t="n">
        <f aca="false">ROUND('qx mannen 2022'!DJ13,10)</f>
        <v>1.2207E-006</v>
      </c>
      <c r="DK13" s="1" t="n">
        <f aca="false">ROUND('qx mannen 2022'!DK13,10)</f>
        <v>1.1793E-006</v>
      </c>
      <c r="DL13" s="1" t="n">
        <f aca="false">ROUND('qx mannen 2022'!DL13,10)</f>
        <v>1.1393E-006</v>
      </c>
      <c r="DM13" s="1" t="n">
        <f aca="false">ROUND('qx mannen 2022'!DM13,10)</f>
        <v>1.1006E-006</v>
      </c>
      <c r="DN13" s="1" t="n">
        <f aca="false">ROUND('qx mannen 2022'!DN13,10)</f>
        <v>1.0632E-006</v>
      </c>
      <c r="DO13" s="1" t="n">
        <f aca="false">ROUND('qx mannen 2022'!DO13,10)</f>
        <v>1.0271E-006</v>
      </c>
      <c r="DP13" s="1" t="n">
        <f aca="false">ROUND('qx mannen 2022'!DP13,10)</f>
        <v>9.923E-007</v>
      </c>
      <c r="DQ13" s="1" t="n">
        <f aca="false">ROUND('qx mannen 2022'!DQ13,10)</f>
        <v>9.586E-007</v>
      </c>
      <c r="DR13" s="1" t="n">
        <f aca="false">ROUND('qx mannen 2022'!DR13,10)</f>
        <v>9.26E-007</v>
      </c>
      <c r="DS13" s="1" t="n">
        <f aca="false">ROUND('qx mannen 2022'!DS13,10)</f>
        <v>8.946E-007</v>
      </c>
      <c r="DT13" s="1" t="n">
        <f aca="false">ROUND('qx mannen 2022'!DT13,10)</f>
        <v>8.642E-007</v>
      </c>
      <c r="DU13" s="1" t="n">
        <f aca="false">ROUND('qx mannen 2022'!DU13,10)</f>
        <v>8.349E-007</v>
      </c>
      <c r="DV13" s="1" t="n">
        <f aca="false">ROUND('qx mannen 2022'!DV13,10)</f>
        <v>8.066E-007</v>
      </c>
      <c r="DW13" s="1" t="n">
        <f aca="false">ROUND('qx mannen 2022'!DW13,10)</f>
        <v>7.792E-007</v>
      </c>
      <c r="DX13" s="1" t="n">
        <f aca="false">ROUND('qx mannen 2022'!DX13,10)</f>
        <v>7.527E-007</v>
      </c>
      <c r="DY13" s="1" t="n">
        <f aca="false">ROUND('qx mannen 2022'!DY13,10)</f>
        <v>7.272E-007</v>
      </c>
      <c r="DZ13" s="1" t="n">
        <f aca="false">ROUND('qx mannen 2022'!DZ13,10)</f>
        <v>7.025E-007</v>
      </c>
      <c r="EA13" s="1" t="n">
        <f aca="false">ROUND('qx mannen 2022'!EA13,10)</f>
        <v>6.787E-007</v>
      </c>
      <c r="EB13" s="1" t="n">
        <f aca="false">ROUND('qx mannen 2022'!EB13,10)</f>
        <v>6.556E-007</v>
      </c>
      <c r="EC13" s="1" t="n">
        <f aca="false">ROUND('qx mannen 2022'!EC13,10)</f>
        <v>6.334E-007</v>
      </c>
      <c r="ED13" s="1" t="n">
        <f aca="false">ROUND('qx mannen 2022'!ED13,10)</f>
        <v>6.119E-007</v>
      </c>
      <c r="EE13" s="1" t="n">
        <f aca="false">ROUND('qx mannen 2022'!EE13,10)</f>
        <v>5.911E-007</v>
      </c>
      <c r="EF13" s="1" t="n">
        <f aca="false">ROUND('qx mannen 2022'!EF13,10)</f>
        <v>5.71E-007</v>
      </c>
      <c r="EG13" s="1" t="n">
        <f aca="false">ROUND('qx mannen 2022'!EG13,10)</f>
        <v>5.517E-007</v>
      </c>
      <c r="EH13" s="1" t="n">
        <f aca="false">ROUND('qx mannen 2022'!EH13,10)</f>
        <v>5.329E-007</v>
      </c>
      <c r="EI13" s="1" t="n">
        <f aca="false">ROUND('qx mannen 2022'!EI13,10)</f>
        <v>5.148E-007</v>
      </c>
      <c r="EJ13" s="1" t="n">
        <f aca="false">ROUND('qx mannen 2022'!EJ13,10)</f>
        <v>4.974E-007</v>
      </c>
      <c r="EK13" s="1" t="n">
        <f aca="false">ROUND('qx mannen 2022'!EK13,10)</f>
        <v>4.805E-007</v>
      </c>
      <c r="EL13" s="1" t="n">
        <f aca="false">ROUND('qx mannen 2022'!EL13,10)</f>
        <v>4.642E-007</v>
      </c>
      <c r="EM13" s="1" t="n">
        <f aca="false">ROUND('qx mannen 2022'!EM13,10)</f>
        <v>4.484E-007</v>
      </c>
      <c r="EN13" s="1" t="n">
        <f aca="false">ROUND('qx mannen 2022'!EN13,10)</f>
        <v>4.332E-007</v>
      </c>
      <c r="EO13" s="1" t="n">
        <f aca="false">ROUND('qx mannen 2022'!EO13,10)</f>
        <v>4.185E-007</v>
      </c>
      <c r="EP13" s="1" t="n">
        <f aca="false">ROUND('qx mannen 2022'!EP13,10)</f>
        <v>4.043E-007</v>
      </c>
      <c r="EQ13" s="1" t="n">
        <f aca="false">ROUND('qx mannen 2022'!EQ13,10)</f>
        <v>3.906E-007</v>
      </c>
      <c r="ER13" s="1" t="n">
        <f aca="false">ROUND('qx mannen 2022'!ER13,10)</f>
        <v>3.773E-007</v>
      </c>
      <c r="ES13" s="1" t="n">
        <f aca="false">ROUND('qx mannen 2022'!ES13,10)</f>
        <v>3.645E-007</v>
      </c>
      <c r="ET13" s="1" t="n">
        <f aca="false">ROUND('qx mannen 2022'!ET13,10)</f>
        <v>3.521E-007</v>
      </c>
      <c r="EU13" s="1" t="n">
        <f aca="false">ROUND('qx mannen 2022'!EU13,10)</f>
        <v>3.402E-007</v>
      </c>
      <c r="EV13" s="1" t="n">
        <f aca="false">ROUND('qx mannen 2022'!EV13,10)</f>
        <v>3.286E-007</v>
      </c>
      <c r="EW13" s="1" t="n">
        <f aca="false">ROUND('qx mannen 2022'!EW13,10)</f>
        <v>3.175E-007</v>
      </c>
      <c r="EX13" s="1" t="n">
        <f aca="false">ROUND('qx mannen 2022'!EX13,10)</f>
        <v>3.067E-007</v>
      </c>
      <c r="EY13" s="1" t="n">
        <f aca="false">ROUND('qx mannen 2022'!EY13,10)</f>
        <v>2.963E-007</v>
      </c>
      <c r="EZ13" s="1" t="n">
        <f aca="false">ROUND('qx mannen 2022'!EZ13,10)</f>
        <v>2.862E-007</v>
      </c>
      <c r="FA13" s="1" t="n">
        <f aca="false">ROUND('qx mannen 2022'!FA13,10)</f>
        <v>2.765E-007</v>
      </c>
      <c r="FB13" s="1" t="n">
        <f aca="false">ROUND('qx mannen 2022'!FB13,10)</f>
        <v>2.671E-007</v>
      </c>
      <c r="FC13" s="1" t="n">
        <f aca="false">ROUND('qx mannen 2022'!FC13,10)</f>
        <v>2.581E-007</v>
      </c>
      <c r="FD13" s="1" t="n">
        <f aca="false">ROUND('qx mannen 2022'!FD13,10)</f>
        <v>2.493E-007</v>
      </c>
      <c r="FE13" s="1" t="n">
        <f aca="false">ROUND('qx mannen 2022'!FE13,10)</f>
        <v>2.408E-007</v>
      </c>
      <c r="FF13" s="1" t="n">
        <f aca="false">ROUND('qx mannen 2022'!FF13,10)</f>
        <v>2.327E-007</v>
      </c>
      <c r="FG13" s="1" t="n">
        <f aca="false">ROUND('qx mannen 2022'!FG13,10)</f>
        <v>2.248E-007</v>
      </c>
      <c r="FH13" s="1" t="n">
        <f aca="false">ROUND('qx mannen 2022'!FH13,10)</f>
        <v>2.171E-007</v>
      </c>
      <c r="FI13" s="1" t="n">
        <f aca="false">ROUND('qx mannen 2022'!FI13,10)</f>
        <v>2.098E-007</v>
      </c>
      <c r="FJ13" s="1" t="n">
        <f aca="false">ROUND('qx mannen 2022'!FJ13,10)</f>
        <v>2.026E-007</v>
      </c>
      <c r="FK13" s="1" t="n">
        <f aca="false">ROUND('qx mannen 2022'!FK13,10)</f>
        <v>1.958E-007</v>
      </c>
      <c r="FL13" s="1" t="n">
        <f aca="false">ROUND('qx mannen 2022'!FL13,10)</f>
        <v>1.891E-007</v>
      </c>
      <c r="FM13" s="1" t="n">
        <f aca="false">ROUND('qx mannen 2022'!FM13,10)</f>
        <v>1.827E-007</v>
      </c>
      <c r="FN13" s="1" t="n">
        <f aca="false">ROUND('qx mannen 2022'!FN13,10)</f>
        <v>1.765E-007</v>
      </c>
      <c r="FO13" s="1" t="n">
        <f aca="false">ROUND('qx mannen 2022'!FO13,10)</f>
        <v>1.705E-007</v>
      </c>
      <c r="FP13" s="1" t="n">
        <f aca="false">ROUND('qx mannen 2022'!FP13,10)</f>
        <v>1.647E-007</v>
      </c>
      <c r="FQ13" s="1" t="n">
        <f aca="false">ROUND('qx mannen 2022'!FQ13,10)</f>
        <v>1.591E-007</v>
      </c>
    </row>
    <row r="14" customFormat="false" ht="15" hidden="false" customHeight="true" outlineLevel="0" collapsed="false">
      <c r="B14" s="1" t="n">
        <f aca="false">ROUND('qx mannen 2022'!B14,10)</f>
        <v>7.07037E-005</v>
      </c>
      <c r="C14" s="1" t="n">
        <f aca="false">ROUND('qx mannen 2022'!C14,10)</f>
        <v>6.92996E-005</v>
      </c>
      <c r="D14" s="1" t="n">
        <f aca="false">ROUND('qx mannen 2022'!D14,10)</f>
        <v>6.78609E-005</v>
      </c>
      <c r="E14" s="1" t="n">
        <f aca="false">ROUND('qx mannen 2022'!E14,10)</f>
        <v>6.63957E-005</v>
      </c>
      <c r="F14" s="1" t="n">
        <f aca="false">ROUND('qx mannen 2022'!F14,10)</f>
        <v>6.49113E-005</v>
      </c>
      <c r="G14" s="1" t="n">
        <f aca="false">ROUND('qx mannen 2022'!G14,10)</f>
        <v>6.34141E-005</v>
      </c>
      <c r="H14" s="1" t="n">
        <f aca="false">ROUND('qx mannen 2022'!H14,10)</f>
        <v>6.19101E-005</v>
      </c>
      <c r="I14" s="1" t="n">
        <f aca="false">ROUND('qx mannen 2022'!I14,10)</f>
        <v>6.04044E-005</v>
      </c>
      <c r="J14" s="1" t="n">
        <f aca="false">ROUND('qx mannen 2022'!J14,10)</f>
        <v>5.89018E-005</v>
      </c>
      <c r="K14" s="1" t="n">
        <f aca="false">ROUND('qx mannen 2022'!K14,10)</f>
        <v>5.74063E-005</v>
      </c>
      <c r="L14" s="1" t="n">
        <f aca="false">ROUND('qx mannen 2022'!L14,10)</f>
        <v>5.59217E-005</v>
      </c>
      <c r="M14" s="1" t="n">
        <f aca="false">ROUND('qx mannen 2022'!M14,10)</f>
        <v>5.44509E-005</v>
      </c>
      <c r="N14" s="1" t="n">
        <f aca="false">ROUND('qx mannen 2022'!N14,10)</f>
        <v>5.29969E-005</v>
      </c>
      <c r="O14" s="1" t="n">
        <f aca="false">ROUND('qx mannen 2022'!O14,10)</f>
        <v>5.1562E-005</v>
      </c>
      <c r="P14" s="1" t="n">
        <f aca="false">ROUND('qx mannen 2022'!P14,10)</f>
        <v>5.01482E-005</v>
      </c>
      <c r="Q14" s="1" t="n">
        <f aca="false">ROUND('qx mannen 2022'!Q14,10)</f>
        <v>4.87572E-005</v>
      </c>
      <c r="R14" s="1" t="n">
        <f aca="false">ROUND('qx mannen 2022'!R14,10)</f>
        <v>4.73905E-005</v>
      </c>
      <c r="S14" s="1" t="n">
        <f aca="false">ROUND('qx mannen 2022'!S14,10)</f>
        <v>4.60493E-005</v>
      </c>
      <c r="T14" s="1" t="n">
        <f aca="false">ROUND('qx mannen 2022'!T14,10)</f>
        <v>4.47346E-005</v>
      </c>
      <c r="U14" s="1" t="n">
        <f aca="false">ROUND('qx mannen 2022'!U14,10)</f>
        <v>4.34471E-005</v>
      </c>
      <c r="V14" s="1" t="n">
        <f aca="false">ROUND('qx mannen 2022'!V14,10)</f>
        <v>4.21874E-005</v>
      </c>
      <c r="W14" s="1" t="n">
        <f aca="false">ROUND('qx mannen 2022'!W14,10)</f>
        <v>4.09559E-005</v>
      </c>
      <c r="X14" s="1" t="n">
        <f aca="false">ROUND('qx mannen 2022'!X14,10)</f>
        <v>3.97529E-005</v>
      </c>
      <c r="Y14" s="1" t="n">
        <f aca="false">ROUND('qx mannen 2022'!Y14,10)</f>
        <v>3.85786E-005</v>
      </c>
      <c r="Z14" s="1" t="n">
        <f aca="false">ROUND('qx mannen 2022'!Z14,10)</f>
        <v>3.74331E-005</v>
      </c>
      <c r="AA14" s="1" t="n">
        <f aca="false">ROUND('qx mannen 2022'!AA14,10)</f>
        <v>3.63162E-005</v>
      </c>
      <c r="AB14" s="1" t="n">
        <f aca="false">ROUND('qx mannen 2022'!AB14,10)</f>
        <v>3.52278E-005</v>
      </c>
      <c r="AC14" s="1" t="n">
        <f aca="false">ROUND('qx mannen 2022'!AC14,10)</f>
        <v>3.41678E-005</v>
      </c>
      <c r="AD14" s="1" t="n">
        <f aca="false">ROUND('qx mannen 2022'!AD14,10)</f>
        <v>3.31358E-005</v>
      </c>
      <c r="AE14" s="1" t="n">
        <f aca="false">ROUND('qx mannen 2022'!AE14,10)</f>
        <v>3.21315E-005</v>
      </c>
      <c r="AF14" s="1" t="n">
        <f aca="false">ROUND('qx mannen 2022'!AF14,10)</f>
        <v>3.11546E-005</v>
      </c>
      <c r="AG14" s="1" t="n">
        <f aca="false">ROUND('qx mannen 2022'!AG14,10)</f>
        <v>3.02047E-005</v>
      </c>
      <c r="AH14" s="1" t="n">
        <f aca="false">ROUND('qx mannen 2022'!AH14,10)</f>
        <v>2.92812E-005</v>
      </c>
      <c r="AI14" s="1" t="n">
        <f aca="false">ROUND('qx mannen 2022'!AI14,10)</f>
        <v>2.83838E-005</v>
      </c>
      <c r="AJ14" s="1" t="n">
        <f aca="false">ROUND('qx mannen 2022'!AJ14,10)</f>
        <v>2.75118E-005</v>
      </c>
      <c r="AK14" s="1" t="n">
        <f aca="false">ROUND('qx mannen 2022'!AK14,10)</f>
        <v>2.66649E-005</v>
      </c>
      <c r="AL14" s="1" t="n">
        <f aca="false">ROUND('qx mannen 2022'!AL14,10)</f>
        <v>2.58425E-005</v>
      </c>
      <c r="AM14" s="1" t="n">
        <f aca="false">ROUND('qx mannen 2022'!AM14,10)</f>
        <v>2.50441E-005</v>
      </c>
      <c r="AN14" s="1" t="n">
        <f aca="false">ROUND('qx mannen 2022'!AN14,10)</f>
        <v>2.4269E-005</v>
      </c>
      <c r="AO14" s="1" t="n">
        <f aca="false">ROUND('qx mannen 2022'!AO14,10)</f>
        <v>2.35168E-005</v>
      </c>
      <c r="AP14" s="1" t="n">
        <f aca="false">ROUND('qx mannen 2022'!AP14,10)</f>
        <v>2.27869E-005</v>
      </c>
      <c r="AQ14" s="1" t="n">
        <f aca="false">ROUND('qx mannen 2022'!AQ14,10)</f>
        <v>2.20787E-005</v>
      </c>
      <c r="AR14" s="1" t="n">
        <f aca="false">ROUND('qx mannen 2022'!AR14,10)</f>
        <v>2.13917E-005</v>
      </c>
      <c r="AS14" s="1" t="n">
        <f aca="false">ROUND('qx mannen 2022'!AS14,10)</f>
        <v>2.07254E-005</v>
      </c>
      <c r="AT14" s="1" t="n">
        <f aca="false">ROUND('qx mannen 2022'!AT14,10)</f>
        <v>2.00792E-005</v>
      </c>
      <c r="AU14" s="1" t="n">
        <f aca="false">ROUND('qx mannen 2022'!AU14,10)</f>
        <v>1.94525E-005</v>
      </c>
      <c r="AV14" s="1" t="n">
        <f aca="false">ROUND('qx mannen 2022'!AV14,10)</f>
        <v>1.88449E-005</v>
      </c>
      <c r="AW14" s="1" t="n">
        <f aca="false">ROUND('qx mannen 2022'!AW14,10)</f>
        <v>1.82558E-005</v>
      </c>
      <c r="AX14" s="1" t="n">
        <f aca="false">ROUND('qx mannen 2022'!AX14,10)</f>
        <v>1.76846E-005</v>
      </c>
      <c r="AY14" s="1" t="n">
        <f aca="false">ROUND('qx mannen 2022'!AY14,10)</f>
        <v>1.7131E-005</v>
      </c>
      <c r="AZ14" s="1" t="n">
        <f aca="false">ROUND('qx mannen 2022'!AZ14,10)</f>
        <v>1.65944E-005</v>
      </c>
      <c r="BA14" s="1" t="n">
        <f aca="false">ROUND('qx mannen 2022'!BA14,10)</f>
        <v>1.60743E-005</v>
      </c>
      <c r="BB14" s="1" t="n">
        <f aca="false">ROUND('qx mannen 2022'!BB14,10)</f>
        <v>1.55702E-005</v>
      </c>
      <c r="BC14" s="1" t="n">
        <f aca="false">ROUND('qx mannen 2022'!BC14,10)</f>
        <v>1.50817E-005</v>
      </c>
      <c r="BD14" s="1" t="n">
        <f aca="false">ROUND('qx mannen 2022'!BD14,10)</f>
        <v>1.46083E-005</v>
      </c>
      <c r="BE14" s="1" t="n">
        <f aca="false">ROUND('qx mannen 2022'!BE14,10)</f>
        <v>1.41496E-005</v>
      </c>
      <c r="BF14" s="1" t="n">
        <f aca="false">ROUND('qx mannen 2022'!BF14,10)</f>
        <v>1.37051E-005</v>
      </c>
      <c r="BG14" s="1" t="n">
        <f aca="false">ROUND('qx mannen 2022'!BG14,10)</f>
        <v>1.32744E-005</v>
      </c>
      <c r="BH14" s="1" t="n">
        <f aca="false">ROUND('qx mannen 2022'!BH14,10)</f>
        <v>1.28571E-005</v>
      </c>
      <c r="BI14" s="1" t="n">
        <f aca="false">ROUND('qx mannen 2022'!BI14,10)</f>
        <v>1.24528E-005</v>
      </c>
      <c r="BJ14" s="1" t="n">
        <f aca="false">ROUND('qx mannen 2022'!BJ14,10)</f>
        <v>1.20612E-005</v>
      </c>
      <c r="BK14" s="1" t="n">
        <f aca="false">ROUND('qx mannen 2022'!BK14,10)</f>
        <v>1.16817E-005</v>
      </c>
      <c r="BL14" s="1" t="n">
        <f aca="false">ROUND('qx mannen 2022'!BL14,10)</f>
        <v>1.13141E-005</v>
      </c>
      <c r="BM14" s="1" t="n">
        <f aca="false">ROUND('qx mannen 2022'!BM14,10)</f>
        <v>1.0958E-005</v>
      </c>
      <c r="BN14" s="1" t="n">
        <f aca="false">ROUND('qx mannen 2022'!BN14,10)</f>
        <v>1.0613E-005</v>
      </c>
      <c r="BO14" s="1" t="n">
        <f aca="false">ROUND('qx mannen 2022'!BO14,10)</f>
        <v>1.02788E-005</v>
      </c>
      <c r="BP14" s="1" t="n">
        <f aca="false">ROUND('qx mannen 2022'!BP14,10)</f>
        <v>9.9551E-006</v>
      </c>
      <c r="BQ14" s="1" t="n">
        <f aca="false">ROUND('qx mannen 2022'!BQ14,10)</f>
        <v>9.6415E-006</v>
      </c>
      <c r="BR14" s="1" t="n">
        <f aca="false">ROUND('qx mannen 2022'!BR14,10)</f>
        <v>9.3378E-006</v>
      </c>
      <c r="BS14" s="1" t="n">
        <f aca="false">ROUND('qx mannen 2022'!BS14,10)</f>
        <v>9.0435E-006</v>
      </c>
      <c r="BT14" s="1" t="n">
        <f aca="false">ROUND('qx mannen 2022'!BT14,10)</f>
        <v>8.7586E-006</v>
      </c>
      <c r="BU14" s="1" t="n">
        <f aca="false">ROUND('qx mannen 2022'!BU14,10)</f>
        <v>8.4825E-006</v>
      </c>
      <c r="BV14" s="1" t="n">
        <f aca="false">ROUND('qx mannen 2022'!BV14,10)</f>
        <v>8.2152E-006</v>
      </c>
      <c r="BW14" s="1" t="n">
        <f aca="false">ROUND('qx mannen 2022'!BW14,10)</f>
        <v>7.9562E-006</v>
      </c>
      <c r="BX14" s="1" t="n">
        <f aca="false">ROUND('qx mannen 2022'!BX14,10)</f>
        <v>7.7054E-006</v>
      </c>
      <c r="BY14" s="1" t="n">
        <f aca="false">ROUND('qx mannen 2022'!BY14,10)</f>
        <v>7.4625E-006</v>
      </c>
      <c r="BZ14" s="1" t="n">
        <f aca="false">ROUND('qx mannen 2022'!BZ14,10)</f>
        <v>7.2272E-006</v>
      </c>
      <c r="CA14" s="1" t="n">
        <f aca="false">ROUND('qx mannen 2022'!CA14,10)</f>
        <v>6.9993E-006</v>
      </c>
      <c r="CB14" s="1" t="n">
        <f aca="false">ROUND('qx mannen 2022'!CB14,10)</f>
        <v>6.7786E-006</v>
      </c>
      <c r="CC14" s="1" t="n">
        <f aca="false">ROUND('qx mannen 2022'!CC14,10)</f>
        <v>6.5648E-006</v>
      </c>
      <c r="CD14" s="1" t="n">
        <f aca="false">ROUND('qx mannen 2022'!CD14,10)</f>
        <v>6.3578E-006</v>
      </c>
      <c r="CE14" s="1" t="n">
        <f aca="false">ROUND('qx mannen 2022'!CE14,10)</f>
        <v>6.1572E-006</v>
      </c>
      <c r="CF14" s="1" t="n">
        <f aca="false">ROUND('qx mannen 2022'!CF14,10)</f>
        <v>5.963E-006</v>
      </c>
      <c r="CG14" s="1" t="n">
        <f aca="false">ROUND('qx mannen 2022'!CG14,10)</f>
        <v>5.7749E-006</v>
      </c>
      <c r="CH14" s="1" t="n">
        <f aca="false">ROUND('qx mannen 2022'!CH14,10)</f>
        <v>5.5928E-006</v>
      </c>
      <c r="CI14" s="1" t="n">
        <f aca="false">ROUND('qx mannen 2022'!CI14,10)</f>
        <v>5.4163E-006</v>
      </c>
      <c r="CJ14" s="1" t="n">
        <f aca="false">ROUND('qx mannen 2022'!CJ14,10)</f>
        <v>5.2455E-006</v>
      </c>
      <c r="CK14" s="1" t="n">
        <f aca="false">ROUND('qx mannen 2022'!CK14,10)</f>
        <v>5.08E-006</v>
      </c>
      <c r="CL14" s="1" t="n">
        <f aca="false">ROUND('qx mannen 2022'!CL14,10)</f>
        <v>4.9197E-006</v>
      </c>
      <c r="CM14" s="1" t="n">
        <f aca="false">ROUND('qx mannen 2022'!CM14,10)</f>
        <v>4.7645E-006</v>
      </c>
      <c r="CN14" s="1" t="n">
        <f aca="false">ROUND('qx mannen 2022'!CN14,10)</f>
        <v>4.6142E-006</v>
      </c>
      <c r="CO14" s="1" t="n">
        <f aca="false">ROUND('qx mannen 2022'!CO14,10)</f>
        <v>4.4686E-006</v>
      </c>
      <c r="CP14" s="1" t="n">
        <f aca="false">ROUND('qx mannen 2022'!CP14,10)</f>
        <v>4.3276E-006</v>
      </c>
      <c r="CQ14" s="1" t="n">
        <f aca="false">ROUND('qx mannen 2022'!CQ14,10)</f>
        <v>4.1911E-006</v>
      </c>
      <c r="CR14" s="1" t="n">
        <f aca="false">ROUND('qx mannen 2022'!CR14,10)</f>
        <v>4.0588E-006</v>
      </c>
      <c r="CS14" s="1" t="n">
        <f aca="false">ROUND('qx mannen 2022'!CS14,10)</f>
        <v>3.9308E-006</v>
      </c>
      <c r="CT14" s="1" t="n">
        <f aca="false">ROUND('qx mannen 2022'!CT14,10)</f>
        <v>3.8067E-006</v>
      </c>
      <c r="CU14" s="1" t="n">
        <f aca="false">ROUND('qx mannen 2022'!CU14,10)</f>
        <v>3.6866E-006</v>
      </c>
      <c r="CV14" s="1" t="n">
        <f aca="false">ROUND('qx mannen 2022'!CV14,10)</f>
        <v>3.5703E-006</v>
      </c>
      <c r="CW14" s="1" t="n">
        <f aca="false">ROUND('qx mannen 2022'!CW14,10)</f>
        <v>3.4576E-006</v>
      </c>
      <c r="CX14" s="1" t="n">
        <f aca="false">ROUND('qx mannen 2022'!CX14,10)</f>
        <v>3.3485E-006</v>
      </c>
      <c r="CY14" s="1" t="n">
        <f aca="false">ROUND('qx mannen 2022'!CY14,10)</f>
        <v>3.2429E-006</v>
      </c>
      <c r="CZ14" s="1" t="n">
        <f aca="false">ROUND('qx mannen 2022'!CZ14,10)</f>
        <v>3.1405E-006</v>
      </c>
      <c r="DA14" s="1" t="n">
        <f aca="false">ROUND('qx mannen 2022'!DA14,10)</f>
        <v>3.0414E-006</v>
      </c>
      <c r="DB14" s="1" t="n">
        <f aca="false">ROUND('qx mannen 2022'!DB14,10)</f>
        <v>2.9454E-006</v>
      </c>
      <c r="DC14" s="1" t="n">
        <f aca="false">ROUND('qx mannen 2022'!DC14,10)</f>
        <v>2.8525E-006</v>
      </c>
      <c r="DD14" s="1" t="n">
        <f aca="false">ROUND('qx mannen 2022'!DD14,10)</f>
        <v>2.7625E-006</v>
      </c>
      <c r="DE14" s="1" t="n">
        <f aca="false">ROUND('qx mannen 2022'!DE14,10)</f>
        <v>2.6753E-006</v>
      </c>
      <c r="DF14" s="1" t="n">
        <f aca="false">ROUND('qx mannen 2022'!DF14,10)</f>
        <v>2.5909E-006</v>
      </c>
      <c r="DG14" s="1" t="n">
        <f aca="false">ROUND('qx mannen 2022'!DG14,10)</f>
        <v>2.5091E-006</v>
      </c>
      <c r="DH14" s="1" t="n">
        <f aca="false">ROUND('qx mannen 2022'!DH14,10)</f>
        <v>2.4299E-006</v>
      </c>
      <c r="DI14" s="1" t="n">
        <f aca="false">ROUND('qx mannen 2022'!DI14,10)</f>
        <v>2.3533E-006</v>
      </c>
      <c r="DJ14" s="1" t="n">
        <f aca="false">ROUND('qx mannen 2022'!DJ14,10)</f>
        <v>2.279E-006</v>
      </c>
      <c r="DK14" s="1" t="n">
        <f aca="false">ROUND('qx mannen 2022'!DK14,10)</f>
        <v>2.2071E-006</v>
      </c>
      <c r="DL14" s="1" t="n">
        <f aca="false">ROUND('qx mannen 2022'!DL14,10)</f>
        <v>2.1374E-006</v>
      </c>
      <c r="DM14" s="1" t="n">
        <f aca="false">ROUND('qx mannen 2022'!DM14,10)</f>
        <v>2.07E-006</v>
      </c>
      <c r="DN14" s="1" t="n">
        <f aca="false">ROUND('qx mannen 2022'!DN14,10)</f>
        <v>2.0046E-006</v>
      </c>
      <c r="DO14" s="1" t="n">
        <f aca="false">ROUND('qx mannen 2022'!DO14,10)</f>
        <v>1.9414E-006</v>
      </c>
      <c r="DP14" s="1" t="n">
        <f aca="false">ROUND('qx mannen 2022'!DP14,10)</f>
        <v>1.8801E-006</v>
      </c>
      <c r="DQ14" s="1" t="n">
        <f aca="false">ROUND('qx mannen 2022'!DQ14,10)</f>
        <v>1.8208E-006</v>
      </c>
      <c r="DR14" s="1" t="n">
        <f aca="false">ROUND('qx mannen 2022'!DR14,10)</f>
        <v>1.7633E-006</v>
      </c>
      <c r="DS14" s="1" t="n">
        <f aca="false">ROUND('qx mannen 2022'!DS14,10)</f>
        <v>1.7077E-006</v>
      </c>
      <c r="DT14" s="1" t="n">
        <f aca="false">ROUND('qx mannen 2022'!DT14,10)</f>
        <v>1.6538E-006</v>
      </c>
      <c r="DU14" s="1" t="n">
        <f aca="false">ROUND('qx mannen 2022'!DU14,10)</f>
        <v>1.6016E-006</v>
      </c>
      <c r="DV14" s="1" t="n">
        <f aca="false">ROUND('qx mannen 2022'!DV14,10)</f>
        <v>1.551E-006</v>
      </c>
      <c r="DW14" s="1" t="n">
        <f aca="false">ROUND('qx mannen 2022'!DW14,10)</f>
        <v>1.5021E-006</v>
      </c>
      <c r="DX14" s="1" t="n">
        <f aca="false">ROUND('qx mannen 2022'!DX14,10)</f>
        <v>1.4547E-006</v>
      </c>
      <c r="DY14" s="1" t="n">
        <f aca="false">ROUND('qx mannen 2022'!DY14,10)</f>
        <v>1.4088E-006</v>
      </c>
      <c r="DZ14" s="1" t="n">
        <f aca="false">ROUND('qx mannen 2022'!DZ14,10)</f>
        <v>1.3643E-006</v>
      </c>
      <c r="EA14" s="1" t="n">
        <f aca="false">ROUND('qx mannen 2022'!EA14,10)</f>
        <v>1.3213E-006</v>
      </c>
      <c r="EB14" s="1" t="n">
        <f aca="false">ROUND('qx mannen 2022'!EB14,10)</f>
        <v>1.2796E-006</v>
      </c>
      <c r="EC14" s="1" t="n">
        <f aca="false">ROUND('qx mannen 2022'!EC14,10)</f>
        <v>1.2392E-006</v>
      </c>
      <c r="ED14" s="1" t="n">
        <f aca="false">ROUND('qx mannen 2022'!ED14,10)</f>
        <v>1.2001E-006</v>
      </c>
      <c r="EE14" s="1" t="n">
        <f aca="false">ROUND('qx mannen 2022'!EE14,10)</f>
        <v>1.1622E-006</v>
      </c>
      <c r="EF14" s="1" t="n">
        <f aca="false">ROUND('qx mannen 2022'!EF14,10)</f>
        <v>1.1255E-006</v>
      </c>
      <c r="EG14" s="1" t="n">
        <f aca="false">ROUND('qx mannen 2022'!EG14,10)</f>
        <v>1.09E-006</v>
      </c>
      <c r="EH14" s="1" t="n">
        <f aca="false">ROUND('qx mannen 2022'!EH14,10)</f>
        <v>1.0556E-006</v>
      </c>
      <c r="EI14" s="1" t="n">
        <f aca="false">ROUND('qx mannen 2022'!EI14,10)</f>
        <v>1.0223E-006</v>
      </c>
      <c r="EJ14" s="1" t="n">
        <f aca="false">ROUND('qx mannen 2022'!EJ14,10)</f>
        <v>9.9E-007</v>
      </c>
      <c r="EK14" s="1" t="n">
        <f aca="false">ROUND('qx mannen 2022'!EK14,10)</f>
        <v>9.588E-007</v>
      </c>
      <c r="EL14" s="1" t="n">
        <f aca="false">ROUND('qx mannen 2022'!EL14,10)</f>
        <v>9.285E-007</v>
      </c>
      <c r="EM14" s="1" t="n">
        <f aca="false">ROUND('qx mannen 2022'!EM14,10)</f>
        <v>8.992E-007</v>
      </c>
      <c r="EN14" s="1" t="n">
        <f aca="false">ROUND('qx mannen 2022'!EN14,10)</f>
        <v>8.708E-007</v>
      </c>
      <c r="EO14" s="1" t="n">
        <f aca="false">ROUND('qx mannen 2022'!EO14,10)</f>
        <v>8.434E-007</v>
      </c>
      <c r="EP14" s="1" t="n">
        <f aca="false">ROUND('qx mannen 2022'!EP14,10)</f>
        <v>8.167E-007</v>
      </c>
      <c r="EQ14" s="1" t="n">
        <f aca="false">ROUND('qx mannen 2022'!EQ14,10)</f>
        <v>7.91E-007</v>
      </c>
      <c r="ER14" s="1" t="n">
        <f aca="false">ROUND('qx mannen 2022'!ER14,10)</f>
        <v>7.66E-007</v>
      </c>
      <c r="ES14" s="1" t="n">
        <f aca="false">ROUND('qx mannen 2022'!ES14,10)</f>
        <v>7.418E-007</v>
      </c>
      <c r="ET14" s="1" t="n">
        <f aca="false">ROUND('qx mannen 2022'!ET14,10)</f>
        <v>7.184E-007</v>
      </c>
      <c r="EU14" s="1" t="n">
        <f aca="false">ROUND('qx mannen 2022'!EU14,10)</f>
        <v>6.957E-007</v>
      </c>
      <c r="EV14" s="1" t="n">
        <f aca="false">ROUND('qx mannen 2022'!EV14,10)</f>
        <v>6.738E-007</v>
      </c>
      <c r="EW14" s="1" t="n">
        <f aca="false">ROUND('qx mannen 2022'!EW14,10)</f>
        <v>6.525E-007</v>
      </c>
      <c r="EX14" s="1" t="n">
        <f aca="false">ROUND('qx mannen 2022'!EX14,10)</f>
        <v>6.319E-007</v>
      </c>
      <c r="EY14" s="1" t="n">
        <f aca="false">ROUND('qx mannen 2022'!EY14,10)</f>
        <v>6.12E-007</v>
      </c>
      <c r="EZ14" s="1" t="n">
        <f aca="false">ROUND('qx mannen 2022'!EZ14,10)</f>
        <v>5.927E-007</v>
      </c>
      <c r="FA14" s="1" t="n">
        <f aca="false">ROUND('qx mannen 2022'!FA14,10)</f>
        <v>5.74E-007</v>
      </c>
      <c r="FB14" s="1" t="n">
        <f aca="false">ROUND('qx mannen 2022'!FB14,10)</f>
        <v>5.558E-007</v>
      </c>
      <c r="FC14" s="1" t="n">
        <f aca="false">ROUND('qx mannen 2022'!FC14,10)</f>
        <v>5.383E-007</v>
      </c>
      <c r="FD14" s="1" t="n">
        <f aca="false">ROUND('qx mannen 2022'!FD14,10)</f>
        <v>5.213E-007</v>
      </c>
      <c r="FE14" s="1" t="n">
        <f aca="false">ROUND('qx mannen 2022'!FE14,10)</f>
        <v>5.049E-007</v>
      </c>
      <c r="FF14" s="1" t="n">
        <f aca="false">ROUND('qx mannen 2022'!FF14,10)</f>
        <v>4.889E-007</v>
      </c>
      <c r="FG14" s="1" t="n">
        <f aca="false">ROUND('qx mannen 2022'!FG14,10)</f>
        <v>4.735E-007</v>
      </c>
      <c r="FH14" s="1" t="n">
        <f aca="false">ROUND('qx mannen 2022'!FH14,10)</f>
        <v>4.586E-007</v>
      </c>
      <c r="FI14" s="1" t="n">
        <f aca="false">ROUND('qx mannen 2022'!FI14,10)</f>
        <v>4.441E-007</v>
      </c>
      <c r="FJ14" s="1" t="n">
        <f aca="false">ROUND('qx mannen 2022'!FJ14,10)</f>
        <v>4.301E-007</v>
      </c>
      <c r="FK14" s="1" t="n">
        <f aca="false">ROUND('qx mannen 2022'!FK14,10)</f>
        <v>4.165E-007</v>
      </c>
      <c r="FL14" s="1" t="n">
        <f aca="false">ROUND('qx mannen 2022'!FL14,10)</f>
        <v>4.034E-007</v>
      </c>
      <c r="FM14" s="1" t="n">
        <f aca="false">ROUND('qx mannen 2022'!FM14,10)</f>
        <v>3.906E-007</v>
      </c>
      <c r="FN14" s="1" t="n">
        <f aca="false">ROUND('qx mannen 2022'!FN14,10)</f>
        <v>3.783E-007</v>
      </c>
      <c r="FO14" s="1" t="n">
        <f aca="false">ROUND('qx mannen 2022'!FO14,10)</f>
        <v>3.664E-007</v>
      </c>
      <c r="FP14" s="1" t="n">
        <f aca="false">ROUND('qx mannen 2022'!FP14,10)</f>
        <v>3.548E-007</v>
      </c>
      <c r="FQ14" s="1" t="n">
        <f aca="false">ROUND('qx mannen 2022'!FQ14,10)</f>
        <v>3.436E-007</v>
      </c>
    </row>
    <row r="15" customFormat="false" ht="15" hidden="false" customHeight="true" outlineLevel="0" collapsed="false">
      <c r="B15" s="1" t="n">
        <f aca="false">ROUND('qx mannen 2022'!B15,10)</f>
        <v>8.54115E-005</v>
      </c>
      <c r="C15" s="1" t="n">
        <f aca="false">ROUND('qx mannen 2022'!C15,10)</f>
        <v>8.32316E-005</v>
      </c>
      <c r="D15" s="1" t="n">
        <f aca="false">ROUND('qx mannen 2022'!D15,10)</f>
        <v>8.10743E-005</v>
      </c>
      <c r="E15" s="1" t="n">
        <f aca="false">ROUND('qx mannen 2022'!E15,10)</f>
        <v>7.89431E-005</v>
      </c>
      <c r="F15" s="1" t="n">
        <f aca="false">ROUND('qx mannen 2022'!F15,10)</f>
        <v>7.68412E-005</v>
      </c>
      <c r="G15" s="1" t="n">
        <f aca="false">ROUND('qx mannen 2022'!G15,10)</f>
        <v>7.47712E-005</v>
      </c>
      <c r="H15" s="1" t="n">
        <f aca="false">ROUND('qx mannen 2022'!H15,10)</f>
        <v>7.27354E-005</v>
      </c>
      <c r="I15" s="1" t="n">
        <f aca="false">ROUND('qx mannen 2022'!I15,10)</f>
        <v>7.07356E-005</v>
      </c>
      <c r="J15" s="1" t="n">
        <f aca="false">ROUND('qx mannen 2022'!J15,10)</f>
        <v>6.87735E-005</v>
      </c>
      <c r="K15" s="1" t="n">
        <f aca="false">ROUND('qx mannen 2022'!K15,10)</f>
        <v>6.68501E-005</v>
      </c>
      <c r="L15" s="1" t="n">
        <f aca="false">ROUND('qx mannen 2022'!L15,10)</f>
        <v>6.49664E-005</v>
      </c>
      <c r="M15" s="1" t="n">
        <f aca="false">ROUND('qx mannen 2022'!M15,10)</f>
        <v>6.31233E-005</v>
      </c>
      <c r="N15" s="1" t="n">
        <f aca="false">ROUND('qx mannen 2022'!N15,10)</f>
        <v>6.13212E-005</v>
      </c>
      <c r="O15" s="1" t="n">
        <f aca="false">ROUND('qx mannen 2022'!O15,10)</f>
        <v>5.95604E-005</v>
      </c>
      <c r="P15" s="1" t="n">
        <f aca="false">ROUND('qx mannen 2022'!P15,10)</f>
        <v>5.7841E-005</v>
      </c>
      <c r="Q15" s="1" t="n">
        <f aca="false">ROUND('qx mannen 2022'!Q15,10)</f>
        <v>5.61632E-005</v>
      </c>
      <c r="R15" s="1" t="n">
        <f aca="false">ROUND('qx mannen 2022'!R15,10)</f>
        <v>5.45267E-005</v>
      </c>
      <c r="S15" s="1" t="n">
        <f aca="false">ROUND('qx mannen 2022'!S15,10)</f>
        <v>5.29314E-005</v>
      </c>
      <c r="T15" s="1" t="n">
        <f aca="false">ROUND('qx mannen 2022'!T15,10)</f>
        <v>5.13769E-005</v>
      </c>
      <c r="U15" s="1" t="n">
        <f aca="false">ROUND('qx mannen 2022'!U15,10)</f>
        <v>4.98627E-005</v>
      </c>
      <c r="V15" s="1" t="n">
        <f aca="false">ROUND('qx mannen 2022'!V15,10)</f>
        <v>4.83885E-005</v>
      </c>
      <c r="W15" s="1" t="n">
        <f aca="false">ROUND('qx mannen 2022'!W15,10)</f>
        <v>4.69537E-005</v>
      </c>
      <c r="X15" s="1" t="n">
        <f aca="false">ROUND('qx mannen 2022'!X15,10)</f>
        <v>4.55576E-005</v>
      </c>
      <c r="Y15" s="1" t="n">
        <f aca="false">ROUND('qx mannen 2022'!Y15,10)</f>
        <v>4.41996E-005</v>
      </c>
      <c r="Z15" s="1" t="n">
        <f aca="false">ROUND('qx mannen 2022'!Z15,10)</f>
        <v>4.28791E-005</v>
      </c>
      <c r="AA15" s="1" t="n">
        <f aca="false">ROUND('qx mannen 2022'!AA15,10)</f>
        <v>4.15953E-005</v>
      </c>
      <c r="AB15" s="1" t="n">
        <f aca="false">ROUND('qx mannen 2022'!AB15,10)</f>
        <v>4.03475E-005</v>
      </c>
      <c r="AC15" s="1" t="n">
        <f aca="false">ROUND('qx mannen 2022'!AC15,10)</f>
        <v>3.91349E-005</v>
      </c>
      <c r="AD15" s="1" t="n">
        <f aca="false">ROUND('qx mannen 2022'!AD15,10)</f>
        <v>3.79569E-005</v>
      </c>
      <c r="AE15" s="1" t="n">
        <f aca="false">ROUND('qx mannen 2022'!AE15,10)</f>
        <v>3.68125E-005</v>
      </c>
      <c r="AF15" s="1" t="n">
        <f aca="false">ROUND('qx mannen 2022'!AF15,10)</f>
        <v>3.57011E-005</v>
      </c>
      <c r="AG15" s="1" t="n">
        <f aca="false">ROUND('qx mannen 2022'!AG15,10)</f>
        <v>3.46219E-005</v>
      </c>
      <c r="AH15" s="1" t="n">
        <f aca="false">ROUND('qx mannen 2022'!AH15,10)</f>
        <v>3.3574E-005</v>
      </c>
      <c r="AI15" s="1" t="n">
        <f aca="false">ROUND('qx mannen 2022'!AI15,10)</f>
        <v>3.25566E-005</v>
      </c>
      <c r="AJ15" s="1" t="n">
        <f aca="false">ROUND('qx mannen 2022'!AJ15,10)</f>
        <v>3.15692E-005</v>
      </c>
      <c r="AK15" s="1" t="n">
        <f aca="false">ROUND('qx mannen 2022'!AK15,10)</f>
        <v>3.06107E-005</v>
      </c>
      <c r="AL15" s="1" t="n">
        <f aca="false">ROUND('qx mannen 2022'!AL15,10)</f>
        <v>2.96806E-005</v>
      </c>
      <c r="AM15" s="1" t="n">
        <f aca="false">ROUND('qx mannen 2022'!AM15,10)</f>
        <v>2.8778E-005</v>
      </c>
      <c r="AN15" s="1" t="n">
        <f aca="false">ROUND('qx mannen 2022'!AN15,10)</f>
        <v>2.79021E-005</v>
      </c>
      <c r="AO15" s="1" t="n">
        <f aca="false">ROUND('qx mannen 2022'!AO15,10)</f>
        <v>2.70524E-005</v>
      </c>
      <c r="AP15" s="1" t="n">
        <f aca="false">ROUND('qx mannen 2022'!AP15,10)</f>
        <v>2.6228E-005</v>
      </c>
      <c r="AQ15" s="1" t="n">
        <f aca="false">ROUND('qx mannen 2022'!AQ15,10)</f>
        <v>2.54283E-005</v>
      </c>
      <c r="AR15" s="1" t="n">
        <f aca="false">ROUND('qx mannen 2022'!AR15,10)</f>
        <v>2.46526E-005</v>
      </c>
      <c r="AS15" s="1" t="n">
        <f aca="false">ROUND('qx mannen 2022'!AS15,10)</f>
        <v>2.39001E-005</v>
      </c>
      <c r="AT15" s="1" t="n">
        <f aca="false">ROUND('qx mannen 2022'!AT15,10)</f>
        <v>2.31703E-005</v>
      </c>
      <c r="AU15" s="1" t="n">
        <f aca="false">ROUND('qx mannen 2022'!AU15,10)</f>
        <v>2.24624E-005</v>
      </c>
      <c r="AV15" s="1" t="n">
        <f aca="false">ROUND('qx mannen 2022'!AV15,10)</f>
        <v>2.17759E-005</v>
      </c>
      <c r="AW15" s="1" t="n">
        <f aca="false">ROUND('qx mannen 2022'!AW15,10)</f>
        <v>2.11102E-005</v>
      </c>
      <c r="AX15" s="1" t="n">
        <f aca="false">ROUND('qx mannen 2022'!AX15,10)</f>
        <v>2.04646E-005</v>
      </c>
      <c r="AY15" s="1" t="n">
        <f aca="false">ROUND('qx mannen 2022'!AY15,10)</f>
        <v>1.98385E-005</v>
      </c>
      <c r="AZ15" s="1" t="n">
        <f aca="false">ROUND('qx mannen 2022'!AZ15,10)</f>
        <v>1.92315E-005</v>
      </c>
      <c r="BA15" s="1" t="n">
        <f aca="false">ROUND('qx mannen 2022'!BA15,10)</f>
        <v>1.86428E-005</v>
      </c>
      <c r="BB15" s="1" t="n">
        <f aca="false">ROUND('qx mannen 2022'!BB15,10)</f>
        <v>1.8072E-005</v>
      </c>
      <c r="BC15" s="1" t="n">
        <f aca="false">ROUND('qx mannen 2022'!BC15,10)</f>
        <v>1.75186E-005</v>
      </c>
      <c r="BD15" s="1" t="n">
        <f aca="false">ROUND('qx mannen 2022'!BD15,10)</f>
        <v>1.6982E-005</v>
      </c>
      <c r="BE15" s="1" t="n">
        <f aca="false">ROUND('qx mannen 2022'!BE15,10)</f>
        <v>1.64618E-005</v>
      </c>
      <c r="BF15" s="1" t="n">
        <f aca="false">ROUND('qx mannen 2022'!BF15,10)</f>
        <v>1.59574E-005</v>
      </c>
      <c r="BG15" s="1" t="n">
        <f aca="false">ROUND('qx mannen 2022'!BG15,10)</f>
        <v>1.54684E-005</v>
      </c>
      <c r="BH15" s="1" t="n">
        <f aca="false">ROUND('qx mannen 2022'!BH15,10)</f>
        <v>1.49943E-005</v>
      </c>
      <c r="BI15" s="1" t="n">
        <f aca="false">ROUND('qx mannen 2022'!BI15,10)</f>
        <v>1.45346E-005</v>
      </c>
      <c r="BJ15" s="1" t="n">
        <f aca="false">ROUND('qx mannen 2022'!BJ15,10)</f>
        <v>1.4089E-005</v>
      </c>
      <c r="BK15" s="1" t="n">
        <f aca="false">ROUND('qx mannen 2022'!BK15,10)</f>
        <v>1.3657E-005</v>
      </c>
      <c r="BL15" s="1" t="n">
        <f aca="false">ROUND('qx mannen 2022'!BL15,10)</f>
        <v>1.32382E-005</v>
      </c>
      <c r="BM15" s="1" t="n">
        <f aca="false">ROUND('qx mannen 2022'!BM15,10)</f>
        <v>1.28323E-005</v>
      </c>
      <c r="BN15" s="1" t="n">
        <f aca="false">ROUND('qx mannen 2022'!BN15,10)</f>
        <v>1.24387E-005</v>
      </c>
      <c r="BO15" s="1" t="n">
        <f aca="false">ROUND('qx mannen 2022'!BO15,10)</f>
        <v>1.20571E-005</v>
      </c>
      <c r="BP15" s="1" t="n">
        <f aca="false">ROUND('qx mannen 2022'!BP15,10)</f>
        <v>1.16873E-005</v>
      </c>
      <c r="BQ15" s="1" t="n">
        <f aca="false">ROUND('qx mannen 2022'!BQ15,10)</f>
        <v>1.13287E-005</v>
      </c>
      <c r="BR15" s="1" t="n">
        <f aca="false">ROUND('qx mannen 2022'!BR15,10)</f>
        <v>1.09812E-005</v>
      </c>
      <c r="BS15" s="1" t="n">
        <f aca="false">ROUND('qx mannen 2022'!BS15,10)</f>
        <v>1.06442E-005</v>
      </c>
      <c r="BT15" s="1" t="n">
        <f aca="false">ROUND('qx mannen 2022'!BT15,10)</f>
        <v>1.03176E-005</v>
      </c>
      <c r="BU15" s="1" t="n">
        <f aca="false">ROUND('qx mannen 2022'!BU15,10)</f>
        <v>1.0001E-005</v>
      </c>
      <c r="BV15" s="1" t="n">
        <f aca="false">ROUND('qx mannen 2022'!BV15,10)</f>
        <v>9.6941E-006</v>
      </c>
      <c r="BW15" s="1" t="n">
        <f aca="false">ROUND('qx mannen 2022'!BW15,10)</f>
        <v>9.3966E-006</v>
      </c>
      <c r="BX15" s="1" t="n">
        <f aca="false">ROUND('qx mannen 2022'!BX15,10)</f>
        <v>9.1082E-006</v>
      </c>
      <c r="BY15" s="1" t="n">
        <f aca="false">ROUND('qx mannen 2022'!BY15,10)</f>
        <v>8.8287E-006</v>
      </c>
      <c r="BZ15" s="1" t="n">
        <f aca="false">ROUND('qx mannen 2022'!BZ15,10)</f>
        <v>8.5577E-006</v>
      </c>
      <c r="CA15" s="1" t="n">
        <f aca="false">ROUND('qx mannen 2022'!CA15,10)</f>
        <v>8.2951E-006</v>
      </c>
      <c r="CB15" s="1" t="n">
        <f aca="false">ROUND('qx mannen 2022'!CB15,10)</f>
        <v>8.0405E-006</v>
      </c>
      <c r="CC15" s="1" t="n">
        <f aca="false">ROUND('qx mannen 2022'!CC15,10)</f>
        <v>7.7937E-006</v>
      </c>
      <c r="CD15" s="1" t="n">
        <f aca="false">ROUND('qx mannen 2022'!CD15,10)</f>
        <v>7.5544E-006</v>
      </c>
      <c r="CE15" s="1" t="n">
        <f aca="false">ROUND('qx mannen 2022'!CE15,10)</f>
        <v>7.3225E-006</v>
      </c>
      <c r="CF15" s="1" t="n">
        <f aca="false">ROUND('qx mannen 2022'!CF15,10)</f>
        <v>7.0977E-006</v>
      </c>
      <c r="CG15" s="1" t="n">
        <f aca="false">ROUND('qx mannen 2022'!CG15,10)</f>
        <v>6.8799E-006</v>
      </c>
      <c r="CH15" s="1" t="n">
        <f aca="false">ROUND('qx mannen 2022'!CH15,10)</f>
        <v>6.6687E-006</v>
      </c>
      <c r="CI15" s="1" t="n">
        <f aca="false">ROUND('qx mannen 2022'!CI15,10)</f>
        <v>6.4639E-006</v>
      </c>
      <c r="CJ15" s="1" t="n">
        <f aca="false">ROUND('qx mannen 2022'!CJ15,10)</f>
        <v>6.2655E-006</v>
      </c>
      <c r="CK15" s="1" t="n">
        <f aca="false">ROUND('qx mannen 2022'!CK15,10)</f>
        <v>6.0731E-006</v>
      </c>
      <c r="CL15" s="1" t="n">
        <f aca="false">ROUND('qx mannen 2022'!CL15,10)</f>
        <v>5.8867E-006</v>
      </c>
      <c r="CM15" s="1" t="n">
        <f aca="false">ROUND('qx mannen 2022'!CM15,10)</f>
        <v>5.706E-006</v>
      </c>
      <c r="CN15" s="1" t="n">
        <f aca="false">ROUND('qx mannen 2022'!CN15,10)</f>
        <v>5.5308E-006</v>
      </c>
      <c r="CO15" s="1" t="n">
        <f aca="false">ROUND('qx mannen 2022'!CO15,10)</f>
        <v>5.361E-006</v>
      </c>
      <c r="CP15" s="1" t="n">
        <f aca="false">ROUND('qx mannen 2022'!CP15,10)</f>
        <v>5.1964E-006</v>
      </c>
      <c r="CQ15" s="1" t="n">
        <f aca="false">ROUND('qx mannen 2022'!CQ15,10)</f>
        <v>5.0369E-006</v>
      </c>
      <c r="CR15" s="1" t="n">
        <f aca="false">ROUND('qx mannen 2022'!CR15,10)</f>
        <v>4.8822E-006</v>
      </c>
      <c r="CS15" s="1" t="n">
        <f aca="false">ROUND('qx mannen 2022'!CS15,10)</f>
        <v>4.7323E-006</v>
      </c>
      <c r="CT15" s="1" t="n">
        <f aca="false">ROUND('qx mannen 2022'!CT15,10)</f>
        <v>4.587E-006</v>
      </c>
      <c r="CU15" s="1" t="n">
        <f aca="false">ROUND('qx mannen 2022'!CU15,10)</f>
        <v>4.4462E-006</v>
      </c>
      <c r="CV15" s="1" t="n">
        <f aca="false">ROUND('qx mannen 2022'!CV15,10)</f>
        <v>4.3097E-006</v>
      </c>
      <c r="CW15" s="1" t="n">
        <f aca="false">ROUND('qx mannen 2022'!CW15,10)</f>
        <v>4.1774E-006</v>
      </c>
      <c r="CX15" s="1" t="n">
        <f aca="false">ROUND('qx mannen 2022'!CX15,10)</f>
        <v>4.0491E-006</v>
      </c>
      <c r="CY15" s="1" t="n">
        <f aca="false">ROUND('qx mannen 2022'!CY15,10)</f>
        <v>3.9248E-006</v>
      </c>
      <c r="CZ15" s="1" t="n">
        <f aca="false">ROUND('qx mannen 2022'!CZ15,10)</f>
        <v>3.8043E-006</v>
      </c>
      <c r="DA15" s="1" t="n">
        <f aca="false">ROUND('qx mannen 2022'!DA15,10)</f>
        <v>3.6875E-006</v>
      </c>
      <c r="DB15" s="1" t="n">
        <f aca="false">ROUND('qx mannen 2022'!DB15,10)</f>
        <v>3.5742E-006</v>
      </c>
      <c r="DC15" s="1" t="n">
        <f aca="false">ROUND('qx mannen 2022'!DC15,10)</f>
        <v>3.4645E-006</v>
      </c>
      <c r="DD15" s="1" t="n">
        <f aca="false">ROUND('qx mannen 2022'!DD15,10)</f>
        <v>3.3581E-006</v>
      </c>
      <c r="DE15" s="1" t="n">
        <f aca="false">ROUND('qx mannen 2022'!DE15,10)</f>
        <v>3.255E-006</v>
      </c>
      <c r="DF15" s="1" t="n">
        <f aca="false">ROUND('qx mannen 2022'!DF15,10)</f>
        <v>3.1551E-006</v>
      </c>
      <c r="DG15" s="1" t="n">
        <f aca="false">ROUND('qx mannen 2022'!DG15,10)</f>
        <v>3.0582E-006</v>
      </c>
      <c r="DH15" s="1" t="n">
        <f aca="false">ROUND('qx mannen 2022'!DH15,10)</f>
        <v>2.9643E-006</v>
      </c>
      <c r="DI15" s="1" t="n">
        <f aca="false">ROUND('qx mannen 2022'!DI15,10)</f>
        <v>2.8733E-006</v>
      </c>
      <c r="DJ15" s="1" t="n">
        <f aca="false">ROUND('qx mannen 2022'!DJ15,10)</f>
        <v>2.7851E-006</v>
      </c>
      <c r="DK15" s="1" t="n">
        <f aca="false">ROUND('qx mannen 2022'!DK15,10)</f>
        <v>2.6995E-006</v>
      </c>
      <c r="DL15" s="1" t="n">
        <f aca="false">ROUND('qx mannen 2022'!DL15,10)</f>
        <v>2.6167E-006</v>
      </c>
      <c r="DM15" s="1" t="n">
        <f aca="false">ROUND('qx mannen 2022'!DM15,10)</f>
        <v>2.5363E-006</v>
      </c>
      <c r="DN15" s="1" t="n">
        <f aca="false">ROUND('qx mannen 2022'!DN15,10)</f>
        <v>2.4584E-006</v>
      </c>
      <c r="DO15" s="1" t="n">
        <f aca="false">ROUND('qx mannen 2022'!DO15,10)</f>
        <v>2.383E-006</v>
      </c>
      <c r="DP15" s="1" t="n">
        <f aca="false">ROUND('qx mannen 2022'!DP15,10)</f>
        <v>2.3098E-006</v>
      </c>
      <c r="DQ15" s="1" t="n">
        <f aca="false">ROUND('qx mannen 2022'!DQ15,10)</f>
        <v>2.2389E-006</v>
      </c>
      <c r="DR15" s="1" t="n">
        <f aca="false">ROUND('qx mannen 2022'!DR15,10)</f>
        <v>2.1701E-006</v>
      </c>
      <c r="DS15" s="1" t="n">
        <f aca="false">ROUND('qx mannen 2022'!DS15,10)</f>
        <v>2.1035E-006</v>
      </c>
      <c r="DT15" s="1" t="n">
        <f aca="false">ROUND('qx mannen 2022'!DT15,10)</f>
        <v>2.0389E-006</v>
      </c>
      <c r="DU15" s="1" t="n">
        <f aca="false">ROUND('qx mannen 2022'!DU15,10)</f>
        <v>1.9763E-006</v>
      </c>
      <c r="DV15" s="1" t="n">
        <f aca="false">ROUND('qx mannen 2022'!DV15,10)</f>
        <v>1.9156E-006</v>
      </c>
      <c r="DW15" s="1" t="n">
        <f aca="false">ROUND('qx mannen 2022'!DW15,10)</f>
        <v>1.8568E-006</v>
      </c>
      <c r="DX15" s="1" t="n">
        <f aca="false">ROUND('qx mannen 2022'!DX15,10)</f>
        <v>1.7998E-006</v>
      </c>
      <c r="DY15" s="1" t="n">
        <f aca="false">ROUND('qx mannen 2022'!DY15,10)</f>
        <v>1.7445E-006</v>
      </c>
      <c r="DZ15" s="1" t="n">
        <f aca="false">ROUND('qx mannen 2022'!DZ15,10)</f>
        <v>1.6909E-006</v>
      </c>
      <c r="EA15" s="1" t="n">
        <f aca="false">ROUND('qx mannen 2022'!EA15,10)</f>
        <v>1.639E-006</v>
      </c>
      <c r="EB15" s="1" t="n">
        <f aca="false">ROUND('qx mannen 2022'!EB15,10)</f>
        <v>1.5887E-006</v>
      </c>
      <c r="EC15" s="1" t="n">
        <f aca="false">ROUND('qx mannen 2022'!EC15,10)</f>
        <v>1.5399E-006</v>
      </c>
      <c r="ED15" s="1" t="n">
        <f aca="false">ROUND('qx mannen 2022'!ED15,10)</f>
        <v>1.4926E-006</v>
      </c>
      <c r="EE15" s="1" t="n">
        <f aca="false">ROUND('qx mannen 2022'!EE15,10)</f>
        <v>1.4468E-006</v>
      </c>
      <c r="EF15" s="1" t="n">
        <f aca="false">ROUND('qx mannen 2022'!EF15,10)</f>
        <v>1.4024E-006</v>
      </c>
      <c r="EG15" s="1" t="n">
        <f aca="false">ROUND('qx mannen 2022'!EG15,10)</f>
        <v>1.3593E-006</v>
      </c>
      <c r="EH15" s="1" t="n">
        <f aca="false">ROUND('qx mannen 2022'!EH15,10)</f>
        <v>1.3176E-006</v>
      </c>
      <c r="EI15" s="1" t="n">
        <f aca="false">ROUND('qx mannen 2022'!EI15,10)</f>
        <v>1.2771E-006</v>
      </c>
      <c r="EJ15" s="1" t="n">
        <f aca="false">ROUND('qx mannen 2022'!EJ15,10)</f>
        <v>1.2379E-006</v>
      </c>
      <c r="EK15" s="1" t="n">
        <f aca="false">ROUND('qx mannen 2022'!EK15,10)</f>
        <v>1.1999E-006</v>
      </c>
      <c r="EL15" s="1" t="n">
        <f aca="false">ROUND('qx mannen 2022'!EL15,10)</f>
        <v>1.1631E-006</v>
      </c>
      <c r="EM15" s="1" t="n">
        <f aca="false">ROUND('qx mannen 2022'!EM15,10)</f>
        <v>1.1273E-006</v>
      </c>
      <c r="EN15" s="1" t="n">
        <f aca="false">ROUND('qx mannen 2022'!EN15,10)</f>
        <v>1.0927E-006</v>
      </c>
      <c r="EO15" s="1" t="n">
        <f aca="false">ROUND('qx mannen 2022'!EO15,10)</f>
        <v>1.0592E-006</v>
      </c>
      <c r="EP15" s="1" t="n">
        <f aca="false">ROUND('qx mannen 2022'!EP15,10)</f>
        <v>1.0267E-006</v>
      </c>
      <c r="EQ15" s="1" t="n">
        <f aca="false">ROUND('qx mannen 2022'!EQ15,10)</f>
        <v>9.951E-007</v>
      </c>
      <c r="ER15" s="1" t="n">
        <f aca="false">ROUND('qx mannen 2022'!ER15,10)</f>
        <v>9.646E-007</v>
      </c>
      <c r="ES15" s="1" t="n">
        <f aca="false">ROUND('qx mannen 2022'!ES15,10)</f>
        <v>9.35E-007</v>
      </c>
      <c r="ET15" s="1" t="n">
        <f aca="false">ROUND('qx mannen 2022'!ET15,10)</f>
        <v>9.062E-007</v>
      </c>
      <c r="EU15" s="1" t="n">
        <f aca="false">ROUND('qx mannen 2022'!EU15,10)</f>
        <v>8.784E-007</v>
      </c>
      <c r="EV15" s="1" t="n">
        <f aca="false">ROUND('qx mannen 2022'!EV15,10)</f>
        <v>8.514E-007</v>
      </c>
      <c r="EW15" s="1" t="n">
        <f aca="false">ROUND('qx mannen 2022'!EW15,10)</f>
        <v>8.253E-007</v>
      </c>
      <c r="EX15" s="1" t="n">
        <f aca="false">ROUND('qx mannen 2022'!EX15,10)</f>
        <v>8E-007</v>
      </c>
      <c r="EY15" s="1" t="n">
        <f aca="false">ROUND('qx mannen 2022'!EY15,10)</f>
        <v>7.754E-007</v>
      </c>
      <c r="EZ15" s="1" t="n">
        <f aca="false">ROUND('qx mannen 2022'!EZ15,10)</f>
        <v>7.516E-007</v>
      </c>
      <c r="FA15" s="1" t="n">
        <f aca="false">ROUND('qx mannen 2022'!FA15,10)</f>
        <v>7.285E-007</v>
      </c>
      <c r="FB15" s="1" t="n">
        <f aca="false">ROUND('qx mannen 2022'!FB15,10)</f>
        <v>7.061E-007</v>
      </c>
      <c r="FC15" s="1" t="n">
        <f aca="false">ROUND('qx mannen 2022'!FC15,10)</f>
        <v>6.845E-007</v>
      </c>
      <c r="FD15" s="1" t="n">
        <f aca="false">ROUND('qx mannen 2022'!FD15,10)</f>
        <v>6.634E-007</v>
      </c>
      <c r="FE15" s="1" t="n">
        <f aca="false">ROUND('qx mannen 2022'!FE15,10)</f>
        <v>6.431E-007</v>
      </c>
      <c r="FF15" s="1" t="n">
        <f aca="false">ROUND('qx mannen 2022'!FF15,10)</f>
        <v>6.233E-007</v>
      </c>
      <c r="FG15" s="1" t="n">
        <f aca="false">ROUND('qx mannen 2022'!FG15,10)</f>
        <v>6.042E-007</v>
      </c>
      <c r="FH15" s="1" t="n">
        <f aca="false">ROUND('qx mannen 2022'!FH15,10)</f>
        <v>5.856E-007</v>
      </c>
      <c r="FI15" s="1" t="n">
        <f aca="false">ROUND('qx mannen 2022'!FI15,10)</f>
        <v>5.677E-007</v>
      </c>
      <c r="FJ15" s="1" t="n">
        <f aca="false">ROUND('qx mannen 2022'!FJ15,10)</f>
        <v>5.502E-007</v>
      </c>
      <c r="FK15" s="1" t="n">
        <f aca="false">ROUND('qx mannen 2022'!FK15,10)</f>
        <v>5.333E-007</v>
      </c>
      <c r="FL15" s="1" t="n">
        <f aca="false">ROUND('qx mannen 2022'!FL15,10)</f>
        <v>5.17E-007</v>
      </c>
      <c r="FM15" s="1" t="n">
        <f aca="false">ROUND('qx mannen 2022'!FM15,10)</f>
        <v>5.011E-007</v>
      </c>
      <c r="FN15" s="1" t="n">
        <f aca="false">ROUND('qx mannen 2022'!FN15,10)</f>
        <v>4.857E-007</v>
      </c>
      <c r="FO15" s="1" t="n">
        <f aca="false">ROUND('qx mannen 2022'!FO15,10)</f>
        <v>4.708E-007</v>
      </c>
      <c r="FP15" s="1" t="n">
        <f aca="false">ROUND('qx mannen 2022'!FP15,10)</f>
        <v>4.563E-007</v>
      </c>
      <c r="FQ15" s="1" t="n">
        <f aca="false">ROUND('qx mannen 2022'!FQ15,10)</f>
        <v>4.423E-007</v>
      </c>
    </row>
    <row r="16" customFormat="false" ht="15" hidden="false" customHeight="true" outlineLevel="0" collapsed="false">
      <c r="B16" s="1" t="n">
        <f aca="false">ROUND('qx mannen 2022'!B16,10)</f>
        <v>9.95082E-005</v>
      </c>
      <c r="C16" s="1" t="n">
        <f aca="false">ROUND('qx mannen 2022'!C16,10)</f>
        <v>9.70518E-005</v>
      </c>
      <c r="D16" s="1" t="n">
        <f aca="false">ROUND('qx mannen 2022'!D16,10)</f>
        <v>9.46209E-005</v>
      </c>
      <c r="E16" s="1" t="n">
        <f aca="false">ROUND('qx mannen 2022'!E16,10)</f>
        <v>9.22192E-005</v>
      </c>
      <c r="F16" s="1" t="n">
        <f aca="false">ROUND('qx mannen 2022'!F16,10)</f>
        <v>8.985E-005</v>
      </c>
      <c r="G16" s="1" t="n">
        <f aca="false">ROUND('qx mannen 2022'!G16,10)</f>
        <v>8.75159E-005</v>
      </c>
      <c r="H16" s="1" t="n">
        <f aca="false">ROUND('qx mannen 2022'!H16,10)</f>
        <v>8.52195E-005</v>
      </c>
      <c r="I16" s="1" t="n">
        <f aca="false">ROUND('qx mannen 2022'!I16,10)</f>
        <v>8.29626E-005</v>
      </c>
      <c r="J16" s="1" t="n">
        <f aca="false">ROUND('qx mannen 2022'!J16,10)</f>
        <v>8.07468E-005</v>
      </c>
      <c r="K16" s="1" t="n">
        <f aca="false">ROUND('qx mannen 2022'!K16,10)</f>
        <v>7.85735E-005</v>
      </c>
      <c r="L16" s="1" t="n">
        <f aca="false">ROUND('qx mannen 2022'!L16,10)</f>
        <v>7.64436E-005</v>
      </c>
      <c r="M16" s="1" t="n">
        <f aca="false">ROUND('qx mannen 2022'!M16,10)</f>
        <v>7.4358E-005</v>
      </c>
      <c r="N16" s="1" t="n">
        <f aca="false">ROUND('qx mannen 2022'!N16,10)</f>
        <v>7.23171E-005</v>
      </c>
      <c r="O16" s="1" t="n">
        <f aca="false">ROUND('qx mannen 2022'!O16,10)</f>
        <v>7.03213E-005</v>
      </c>
      <c r="P16" s="1" t="n">
        <f aca="false">ROUND('qx mannen 2022'!P16,10)</f>
        <v>6.83709E-005</v>
      </c>
      <c r="Q16" s="1" t="n">
        <f aca="false">ROUND('qx mannen 2022'!Q16,10)</f>
        <v>6.64657E-005</v>
      </c>
      <c r="R16" s="1" t="n">
        <f aca="false">ROUND('qx mannen 2022'!R16,10)</f>
        <v>6.46058E-005</v>
      </c>
      <c r="S16" s="1" t="n">
        <f aca="false">ROUND('qx mannen 2022'!S16,10)</f>
        <v>6.27908E-005</v>
      </c>
      <c r="T16" s="1" t="n">
        <f aca="false">ROUND('qx mannen 2022'!T16,10)</f>
        <v>6.10205E-005</v>
      </c>
      <c r="U16" s="1" t="n">
        <f aca="false">ROUND('qx mannen 2022'!U16,10)</f>
        <v>5.92944E-005</v>
      </c>
      <c r="V16" s="1" t="n">
        <f aca="false">ROUND('qx mannen 2022'!V16,10)</f>
        <v>5.7612E-005</v>
      </c>
      <c r="W16" s="1" t="n">
        <f aca="false">ROUND('qx mannen 2022'!W16,10)</f>
        <v>5.59727E-005</v>
      </c>
      <c r="X16" s="1" t="n">
        <f aca="false">ROUND('qx mannen 2022'!X16,10)</f>
        <v>5.4376E-005</v>
      </c>
      <c r="Y16" s="1" t="n">
        <f aca="false">ROUND('qx mannen 2022'!Y16,10)</f>
        <v>5.28211E-005</v>
      </c>
      <c r="Z16" s="1" t="n">
        <f aca="false">ROUND('qx mannen 2022'!Z16,10)</f>
        <v>5.13074E-005</v>
      </c>
      <c r="AA16" s="1" t="n">
        <f aca="false">ROUND('qx mannen 2022'!AA16,10)</f>
        <v>4.98341E-005</v>
      </c>
      <c r="AB16" s="1" t="n">
        <f aca="false">ROUND('qx mannen 2022'!AB16,10)</f>
        <v>4.84004E-005</v>
      </c>
      <c r="AC16" s="1" t="n">
        <f aca="false">ROUND('qx mannen 2022'!AC16,10)</f>
        <v>4.70056E-005</v>
      </c>
      <c r="AD16" s="1" t="n">
        <f aca="false">ROUND('qx mannen 2022'!AD16,10)</f>
        <v>4.56488E-005</v>
      </c>
      <c r="AE16" s="1" t="n">
        <f aca="false">ROUND('qx mannen 2022'!AE16,10)</f>
        <v>4.43293E-005</v>
      </c>
      <c r="AF16" s="1" t="n">
        <f aca="false">ROUND('qx mannen 2022'!AF16,10)</f>
        <v>4.30462E-005</v>
      </c>
      <c r="AG16" s="1" t="n">
        <f aca="false">ROUND('qx mannen 2022'!AG16,10)</f>
        <v>4.17987E-005</v>
      </c>
      <c r="AH16" s="1" t="n">
        <f aca="false">ROUND('qx mannen 2022'!AH16,10)</f>
        <v>4.0586E-005</v>
      </c>
      <c r="AI16" s="1" t="n">
        <f aca="false">ROUND('qx mannen 2022'!AI16,10)</f>
        <v>3.94072E-005</v>
      </c>
      <c r="AJ16" s="1" t="n">
        <f aca="false">ROUND('qx mannen 2022'!AJ16,10)</f>
        <v>3.82615E-005</v>
      </c>
      <c r="AK16" s="1" t="n">
        <f aca="false">ROUND('qx mannen 2022'!AK16,10)</f>
        <v>3.71481E-005</v>
      </c>
      <c r="AL16" s="1" t="n">
        <f aca="false">ROUND('qx mannen 2022'!AL16,10)</f>
        <v>3.60663E-005</v>
      </c>
      <c r="AM16" s="1" t="n">
        <f aca="false">ROUND('qx mannen 2022'!AM16,10)</f>
        <v>3.50151E-005</v>
      </c>
      <c r="AN16" s="1" t="n">
        <f aca="false">ROUND('qx mannen 2022'!AN16,10)</f>
        <v>3.39939E-005</v>
      </c>
      <c r="AO16" s="1" t="n">
        <f aca="false">ROUND('qx mannen 2022'!AO16,10)</f>
        <v>3.30018E-005</v>
      </c>
      <c r="AP16" s="1" t="n">
        <f aca="false">ROUND('qx mannen 2022'!AP16,10)</f>
        <v>3.20381E-005</v>
      </c>
      <c r="AQ16" s="1" t="n">
        <f aca="false">ROUND('qx mannen 2022'!AQ16,10)</f>
        <v>3.1102E-005</v>
      </c>
      <c r="AR16" s="1" t="n">
        <f aca="false">ROUND('qx mannen 2022'!AR16,10)</f>
        <v>3.01927E-005</v>
      </c>
      <c r="AS16" s="1" t="n">
        <f aca="false">ROUND('qx mannen 2022'!AS16,10)</f>
        <v>2.93097E-005</v>
      </c>
      <c r="AT16" s="1" t="n">
        <f aca="false">ROUND('qx mannen 2022'!AT16,10)</f>
        <v>2.84521E-005</v>
      </c>
      <c r="AU16" s="1" t="n">
        <f aca="false">ROUND('qx mannen 2022'!AU16,10)</f>
        <v>2.76192E-005</v>
      </c>
      <c r="AV16" s="1" t="n">
        <f aca="false">ROUND('qx mannen 2022'!AV16,10)</f>
        <v>2.68105E-005</v>
      </c>
      <c r="AW16" s="1" t="n">
        <f aca="false">ROUND('qx mannen 2022'!AW16,10)</f>
        <v>2.60251E-005</v>
      </c>
      <c r="AX16" s="1" t="n">
        <f aca="false">ROUND('qx mannen 2022'!AX16,10)</f>
        <v>2.52625E-005</v>
      </c>
      <c r="AY16" s="1" t="n">
        <f aca="false">ROUND('qx mannen 2022'!AY16,10)</f>
        <v>2.45221E-005</v>
      </c>
      <c r="AZ16" s="1" t="n">
        <f aca="false">ROUND('qx mannen 2022'!AZ16,10)</f>
        <v>2.38031E-005</v>
      </c>
      <c r="BA16" s="1" t="n">
        <f aca="false">ROUND('qx mannen 2022'!BA16,10)</f>
        <v>2.31051E-005</v>
      </c>
      <c r="BB16" s="1" t="n">
        <f aca="false">ROUND('qx mannen 2022'!BB16,10)</f>
        <v>2.24274E-005</v>
      </c>
      <c r="BC16" s="1" t="n">
        <f aca="false">ROUND('qx mannen 2022'!BC16,10)</f>
        <v>2.17694E-005</v>
      </c>
      <c r="BD16" s="1" t="n">
        <f aca="false">ROUND('qx mannen 2022'!BD16,10)</f>
        <v>2.11306E-005</v>
      </c>
      <c r="BE16" s="1" t="n">
        <f aca="false">ROUND('qx mannen 2022'!BE16,10)</f>
        <v>2.05104E-005</v>
      </c>
      <c r="BF16" s="1" t="n">
        <f aca="false">ROUND('qx mannen 2022'!BF16,10)</f>
        <v>1.99083E-005</v>
      </c>
      <c r="BG16" s="1" t="n">
        <f aca="false">ROUND('qx mannen 2022'!BG16,10)</f>
        <v>1.93238E-005</v>
      </c>
      <c r="BH16" s="1" t="n">
        <f aca="false">ROUND('qx mannen 2022'!BH16,10)</f>
        <v>1.87564E-005</v>
      </c>
      <c r="BI16" s="1" t="n">
        <f aca="false">ROUND('qx mannen 2022'!BI16,10)</f>
        <v>1.82056E-005</v>
      </c>
      <c r="BJ16" s="1" t="n">
        <f aca="false">ROUND('qx mannen 2022'!BJ16,10)</f>
        <v>1.76709E-005</v>
      </c>
      <c r="BK16" s="1" t="n">
        <f aca="false">ROUND('qx mannen 2022'!BK16,10)</f>
        <v>1.71518E-005</v>
      </c>
      <c r="BL16" s="1" t="n">
        <f aca="false">ROUND('qx mannen 2022'!BL16,10)</f>
        <v>1.66479E-005</v>
      </c>
      <c r="BM16" s="1" t="n">
        <f aca="false">ROUND('qx mannen 2022'!BM16,10)</f>
        <v>1.61588E-005</v>
      </c>
      <c r="BN16" s="1" t="n">
        <f aca="false">ROUND('qx mannen 2022'!BN16,10)</f>
        <v>1.5684E-005</v>
      </c>
      <c r="BO16" s="1" t="n">
        <f aca="false">ROUND('qx mannen 2022'!BO16,10)</f>
        <v>1.52232E-005</v>
      </c>
      <c r="BP16" s="1" t="n">
        <f aca="false">ROUND('qx mannen 2022'!BP16,10)</f>
        <v>1.47758E-005</v>
      </c>
      <c r="BQ16" s="1" t="n">
        <f aca="false">ROUND('qx mannen 2022'!BQ16,10)</f>
        <v>1.43415E-005</v>
      </c>
      <c r="BR16" s="1" t="n">
        <f aca="false">ROUND('qx mannen 2022'!BR16,10)</f>
        <v>1.392E-005</v>
      </c>
      <c r="BS16" s="1" t="n">
        <f aca="false">ROUND('qx mannen 2022'!BS16,10)</f>
        <v>1.35109E-005</v>
      </c>
      <c r="BT16" s="1" t="n">
        <f aca="false">ROUND('qx mannen 2022'!BT16,10)</f>
        <v>1.31137E-005</v>
      </c>
      <c r="BU16" s="1" t="n">
        <f aca="false">ROUND('qx mannen 2022'!BU16,10)</f>
        <v>1.27282E-005</v>
      </c>
      <c r="BV16" s="1" t="n">
        <f aca="false">ROUND('qx mannen 2022'!BV16,10)</f>
        <v>1.23541E-005</v>
      </c>
      <c r="BW16" s="1" t="n">
        <f aca="false">ROUND('qx mannen 2022'!BW16,10)</f>
        <v>1.19909E-005</v>
      </c>
      <c r="BX16" s="1" t="n">
        <f aca="false">ROUND('qx mannen 2022'!BX16,10)</f>
        <v>1.16383E-005</v>
      </c>
      <c r="BY16" s="1" t="n">
        <f aca="false">ROUND('qx mannen 2022'!BY16,10)</f>
        <v>1.12962E-005</v>
      </c>
      <c r="BZ16" s="1" t="n">
        <f aca="false">ROUND('qx mannen 2022'!BZ16,10)</f>
        <v>1.0964E-005</v>
      </c>
      <c r="CA16" s="1" t="n">
        <f aca="false">ROUND('qx mannen 2022'!CA16,10)</f>
        <v>1.06417E-005</v>
      </c>
      <c r="CB16" s="1" t="n">
        <f aca="false">ROUND('qx mannen 2022'!CB16,10)</f>
        <v>1.03288E-005</v>
      </c>
      <c r="CC16" s="1" t="n">
        <f aca="false">ROUND('qx mannen 2022'!CC16,10)</f>
        <v>1.0025E-005</v>
      </c>
      <c r="CD16" s="1" t="n">
        <f aca="false">ROUND('qx mannen 2022'!CD16,10)</f>
        <v>9.7303E-006</v>
      </c>
      <c r="CE16" s="1" t="n">
        <f aca="false">ROUND('qx mannen 2022'!CE16,10)</f>
        <v>9.4441E-006</v>
      </c>
      <c r="CF16" s="1" t="n">
        <f aca="false">ROUND('qx mannen 2022'!CF16,10)</f>
        <v>9.1664E-006</v>
      </c>
      <c r="CG16" s="1" t="n">
        <f aca="false">ROUND('qx mannen 2022'!CG16,10)</f>
        <v>8.8969E-006</v>
      </c>
      <c r="CH16" s="1" t="n">
        <f aca="false">ROUND('qx mannen 2022'!CH16,10)</f>
        <v>8.6352E-006</v>
      </c>
      <c r="CI16" s="1" t="n">
        <f aca="false">ROUND('qx mannen 2022'!CI16,10)</f>
        <v>8.3813E-006</v>
      </c>
      <c r="CJ16" s="1" t="n">
        <f aca="false">ROUND('qx mannen 2022'!CJ16,10)</f>
        <v>8.1348E-006</v>
      </c>
      <c r="CK16" s="1" t="n">
        <f aca="false">ROUND('qx mannen 2022'!CK16,10)</f>
        <v>7.8956E-006</v>
      </c>
      <c r="CL16" s="1" t="n">
        <f aca="false">ROUND('qx mannen 2022'!CL16,10)</f>
        <v>7.6634E-006</v>
      </c>
      <c r="CM16" s="1" t="n">
        <f aca="false">ROUND('qx mannen 2022'!CM16,10)</f>
        <v>7.438E-006</v>
      </c>
      <c r="CN16" s="1" t="n">
        <f aca="false">ROUND('qx mannen 2022'!CN16,10)</f>
        <v>7.2192E-006</v>
      </c>
      <c r="CO16" s="1" t="n">
        <f aca="false">ROUND('qx mannen 2022'!CO16,10)</f>
        <v>7.0069E-006</v>
      </c>
      <c r="CP16" s="1" t="n">
        <f aca="false">ROUND('qx mannen 2022'!CP16,10)</f>
        <v>6.8008E-006</v>
      </c>
      <c r="CQ16" s="1" t="n">
        <f aca="false">ROUND('qx mannen 2022'!CQ16,10)</f>
        <v>6.6008E-006</v>
      </c>
      <c r="CR16" s="1" t="n">
        <f aca="false">ROUND('qx mannen 2022'!CR16,10)</f>
        <v>6.4067E-006</v>
      </c>
      <c r="CS16" s="1" t="n">
        <f aca="false">ROUND('qx mannen 2022'!CS16,10)</f>
        <v>6.2182E-006</v>
      </c>
      <c r="CT16" s="1" t="n">
        <f aca="false">ROUND('qx mannen 2022'!CT16,10)</f>
        <v>6.0354E-006</v>
      </c>
      <c r="CU16" s="1" t="n">
        <f aca="false">ROUND('qx mannen 2022'!CU16,10)</f>
        <v>5.8578E-006</v>
      </c>
      <c r="CV16" s="1" t="n">
        <f aca="false">ROUND('qx mannen 2022'!CV16,10)</f>
        <v>5.6856E-006</v>
      </c>
      <c r="CW16" s="1" t="n">
        <f aca="false">ROUND('qx mannen 2022'!CW16,10)</f>
        <v>5.5183E-006</v>
      </c>
      <c r="CX16" s="1" t="n">
        <f aca="false">ROUND('qx mannen 2022'!CX16,10)</f>
        <v>5.356E-006</v>
      </c>
      <c r="CY16" s="1" t="n">
        <f aca="false">ROUND('qx mannen 2022'!CY16,10)</f>
        <v>5.1985E-006</v>
      </c>
      <c r="CZ16" s="1" t="n">
        <f aca="false">ROUND('qx mannen 2022'!CZ16,10)</f>
        <v>5.0456E-006</v>
      </c>
      <c r="DA16" s="1" t="n">
        <f aca="false">ROUND('qx mannen 2022'!DA16,10)</f>
        <v>4.8972E-006</v>
      </c>
      <c r="DB16" s="1" t="n">
        <f aca="false">ROUND('qx mannen 2022'!DB16,10)</f>
        <v>4.7532E-006</v>
      </c>
      <c r="DC16" s="1" t="n">
        <f aca="false">ROUND('qx mannen 2022'!DC16,10)</f>
        <v>4.6133E-006</v>
      </c>
      <c r="DD16" s="1" t="n">
        <f aca="false">ROUND('qx mannen 2022'!DD16,10)</f>
        <v>4.4777E-006</v>
      </c>
      <c r="DE16" s="1" t="n">
        <f aca="false">ROUND('qx mannen 2022'!DE16,10)</f>
        <v>4.346E-006</v>
      </c>
      <c r="DF16" s="1" t="n">
        <f aca="false">ROUND('qx mannen 2022'!DF16,10)</f>
        <v>4.2181E-006</v>
      </c>
      <c r="DG16" s="1" t="n">
        <f aca="false">ROUND('qx mannen 2022'!DG16,10)</f>
        <v>4.0941E-006</v>
      </c>
      <c r="DH16" s="1" t="n">
        <f aca="false">ROUND('qx mannen 2022'!DH16,10)</f>
        <v>3.9736E-006</v>
      </c>
      <c r="DI16" s="1" t="n">
        <f aca="false">ROUND('qx mannen 2022'!DI16,10)</f>
        <v>3.8568E-006</v>
      </c>
      <c r="DJ16" s="1" t="n">
        <f aca="false">ROUND('qx mannen 2022'!DJ16,10)</f>
        <v>3.7433E-006</v>
      </c>
      <c r="DK16" s="1" t="n">
        <f aca="false">ROUND('qx mannen 2022'!DK16,10)</f>
        <v>3.6332E-006</v>
      </c>
      <c r="DL16" s="1" t="n">
        <f aca="false">ROUND('qx mannen 2022'!DL16,10)</f>
        <v>3.5264E-006</v>
      </c>
      <c r="DM16" s="1" t="n">
        <f aca="false">ROUND('qx mannen 2022'!DM16,10)</f>
        <v>3.4226E-006</v>
      </c>
      <c r="DN16" s="1" t="n">
        <f aca="false">ROUND('qx mannen 2022'!DN16,10)</f>
        <v>3.322E-006</v>
      </c>
      <c r="DO16" s="1" t="n">
        <f aca="false">ROUND('qx mannen 2022'!DO16,10)</f>
        <v>3.2242E-006</v>
      </c>
      <c r="DP16" s="1" t="n">
        <f aca="false">ROUND('qx mannen 2022'!DP16,10)</f>
        <v>3.1294E-006</v>
      </c>
      <c r="DQ16" s="1" t="n">
        <f aca="false">ROUND('qx mannen 2022'!DQ16,10)</f>
        <v>3.0374E-006</v>
      </c>
      <c r="DR16" s="1" t="n">
        <f aca="false">ROUND('qx mannen 2022'!DR16,10)</f>
        <v>2.948E-006</v>
      </c>
      <c r="DS16" s="1" t="n">
        <f aca="false">ROUND('qx mannen 2022'!DS16,10)</f>
        <v>2.8613E-006</v>
      </c>
      <c r="DT16" s="1" t="n">
        <f aca="false">ROUND('qx mannen 2022'!DT16,10)</f>
        <v>2.7771E-006</v>
      </c>
      <c r="DU16" s="1" t="n">
        <f aca="false">ROUND('qx mannen 2022'!DU16,10)</f>
        <v>2.6955E-006</v>
      </c>
      <c r="DV16" s="1" t="n">
        <f aca="false">ROUND('qx mannen 2022'!DV16,10)</f>
        <v>2.6162E-006</v>
      </c>
      <c r="DW16" s="1" t="n">
        <f aca="false">ROUND('qx mannen 2022'!DW16,10)</f>
        <v>2.5392E-006</v>
      </c>
      <c r="DX16" s="1" t="n">
        <f aca="false">ROUND('qx mannen 2022'!DX16,10)</f>
        <v>2.4645E-006</v>
      </c>
      <c r="DY16" s="1" t="n">
        <f aca="false">ROUND('qx mannen 2022'!DY16,10)</f>
        <v>2.392E-006</v>
      </c>
      <c r="DZ16" s="1" t="n">
        <f aca="false">ROUND('qx mannen 2022'!DZ16,10)</f>
        <v>2.3217E-006</v>
      </c>
      <c r="EA16" s="1" t="n">
        <f aca="false">ROUND('qx mannen 2022'!EA16,10)</f>
        <v>2.2534E-006</v>
      </c>
      <c r="EB16" s="1" t="n">
        <f aca="false">ROUND('qx mannen 2022'!EB16,10)</f>
        <v>2.1871E-006</v>
      </c>
      <c r="EC16" s="1" t="n">
        <f aca="false">ROUND('qx mannen 2022'!EC16,10)</f>
        <v>2.1228E-006</v>
      </c>
      <c r="ED16" s="1" t="n">
        <f aca="false">ROUND('qx mannen 2022'!ED16,10)</f>
        <v>2.0603E-006</v>
      </c>
      <c r="EE16" s="1" t="n">
        <f aca="false">ROUND('qx mannen 2022'!EE16,10)</f>
        <v>1.9997E-006</v>
      </c>
      <c r="EF16" s="1" t="n">
        <f aca="false">ROUND('qx mannen 2022'!EF16,10)</f>
        <v>1.9409E-006</v>
      </c>
      <c r="EG16" s="1" t="n">
        <f aca="false">ROUND('qx mannen 2022'!EG16,10)</f>
        <v>1.8838E-006</v>
      </c>
      <c r="EH16" s="1" t="n">
        <f aca="false">ROUND('qx mannen 2022'!EH16,10)</f>
        <v>1.8284E-006</v>
      </c>
      <c r="EI16" s="1" t="n">
        <f aca="false">ROUND('qx mannen 2022'!EI16,10)</f>
        <v>1.7746E-006</v>
      </c>
      <c r="EJ16" s="1" t="n">
        <f aca="false">ROUND('qx mannen 2022'!EJ16,10)</f>
        <v>1.7224E-006</v>
      </c>
      <c r="EK16" s="1" t="n">
        <f aca="false">ROUND('qx mannen 2022'!EK16,10)</f>
        <v>1.6718E-006</v>
      </c>
      <c r="EL16" s="1" t="n">
        <f aca="false">ROUND('qx mannen 2022'!EL16,10)</f>
        <v>1.6226E-006</v>
      </c>
      <c r="EM16" s="1" t="n">
        <f aca="false">ROUND('qx mannen 2022'!EM16,10)</f>
        <v>1.5749E-006</v>
      </c>
      <c r="EN16" s="1" t="n">
        <f aca="false">ROUND('qx mannen 2022'!EN16,10)</f>
        <v>1.5286E-006</v>
      </c>
      <c r="EO16" s="1" t="n">
        <f aca="false">ROUND('qx mannen 2022'!EO16,10)</f>
        <v>1.4836E-006</v>
      </c>
      <c r="EP16" s="1" t="n">
        <f aca="false">ROUND('qx mannen 2022'!EP16,10)</f>
        <v>1.44E-006</v>
      </c>
      <c r="EQ16" s="1" t="n">
        <f aca="false">ROUND('qx mannen 2022'!EQ16,10)</f>
        <v>1.3976E-006</v>
      </c>
      <c r="ER16" s="1" t="n">
        <f aca="false">ROUND('qx mannen 2022'!ER16,10)</f>
        <v>1.3565E-006</v>
      </c>
      <c r="ES16" s="1" t="n">
        <f aca="false">ROUND('qx mannen 2022'!ES16,10)</f>
        <v>1.3166E-006</v>
      </c>
      <c r="ET16" s="1" t="n">
        <f aca="false">ROUND('qx mannen 2022'!ET16,10)</f>
        <v>1.2779E-006</v>
      </c>
      <c r="EU16" s="1" t="n">
        <f aca="false">ROUND('qx mannen 2022'!EU16,10)</f>
        <v>1.2403E-006</v>
      </c>
      <c r="EV16" s="1" t="n">
        <f aca="false">ROUND('qx mannen 2022'!EV16,10)</f>
        <v>1.2038E-006</v>
      </c>
      <c r="EW16" s="1" t="n">
        <f aca="false">ROUND('qx mannen 2022'!EW16,10)</f>
        <v>1.1684E-006</v>
      </c>
      <c r="EX16" s="1" t="n">
        <f aca="false">ROUND('qx mannen 2022'!EX16,10)</f>
        <v>1.134E-006</v>
      </c>
      <c r="EY16" s="1" t="n">
        <f aca="false">ROUND('qx mannen 2022'!EY16,10)</f>
        <v>1.1007E-006</v>
      </c>
      <c r="EZ16" s="1" t="n">
        <f aca="false">ROUND('qx mannen 2022'!EZ16,10)</f>
        <v>1.0683E-006</v>
      </c>
      <c r="FA16" s="1" t="n">
        <f aca="false">ROUND('qx mannen 2022'!FA16,10)</f>
        <v>1.0369E-006</v>
      </c>
      <c r="FB16" s="1" t="n">
        <f aca="false">ROUND('qx mannen 2022'!FB16,10)</f>
        <v>1.0064E-006</v>
      </c>
      <c r="FC16" s="1" t="n">
        <f aca="false">ROUND('qx mannen 2022'!FC16,10)</f>
        <v>9.768E-007</v>
      </c>
      <c r="FD16" s="1" t="n">
        <f aca="false">ROUND('qx mannen 2022'!FD16,10)</f>
        <v>9.48E-007</v>
      </c>
      <c r="FE16" s="1" t="n">
        <f aca="false">ROUND('qx mannen 2022'!FE16,10)</f>
        <v>9.202E-007</v>
      </c>
      <c r="FF16" s="1" t="n">
        <f aca="false">ROUND('qx mannen 2022'!FF16,10)</f>
        <v>8.931E-007</v>
      </c>
      <c r="FG16" s="1" t="n">
        <f aca="false">ROUND('qx mannen 2022'!FG16,10)</f>
        <v>8.668E-007</v>
      </c>
      <c r="FH16" s="1" t="n">
        <f aca="false">ROUND('qx mannen 2022'!FH16,10)</f>
        <v>8.413E-007</v>
      </c>
      <c r="FI16" s="1" t="n">
        <f aca="false">ROUND('qx mannen 2022'!FI16,10)</f>
        <v>8.166E-007</v>
      </c>
      <c r="FJ16" s="1" t="n">
        <f aca="false">ROUND('qx mannen 2022'!FJ16,10)</f>
        <v>7.926E-007</v>
      </c>
      <c r="FK16" s="1" t="n">
        <f aca="false">ROUND('qx mannen 2022'!FK16,10)</f>
        <v>7.692E-007</v>
      </c>
      <c r="FL16" s="1" t="n">
        <f aca="false">ROUND('qx mannen 2022'!FL16,10)</f>
        <v>7.466E-007</v>
      </c>
      <c r="FM16" s="1" t="n">
        <f aca="false">ROUND('qx mannen 2022'!FM16,10)</f>
        <v>7.247E-007</v>
      </c>
      <c r="FN16" s="1" t="n">
        <f aca="false">ROUND('qx mannen 2022'!FN16,10)</f>
        <v>7.033E-007</v>
      </c>
      <c r="FO16" s="1" t="n">
        <f aca="false">ROUND('qx mannen 2022'!FO16,10)</f>
        <v>6.827E-007</v>
      </c>
      <c r="FP16" s="1" t="n">
        <f aca="false">ROUND('qx mannen 2022'!FP16,10)</f>
        <v>6.626E-007</v>
      </c>
      <c r="FQ16" s="1" t="n">
        <f aca="false">ROUND('qx mannen 2022'!FQ16,10)</f>
        <v>6.431E-007</v>
      </c>
    </row>
    <row r="17" customFormat="false" ht="15" hidden="false" customHeight="true" outlineLevel="0" collapsed="false">
      <c r="B17" s="1" t="n">
        <f aca="false">ROUND('qx mannen 2022'!B17,10)</f>
        <v>0.0001248119</v>
      </c>
      <c r="C17" s="1" t="n">
        <f aca="false">ROUND('qx mannen 2022'!C17,10)</f>
        <v>0.0001217982</v>
      </c>
      <c r="D17" s="1" t="n">
        <f aca="false">ROUND('qx mannen 2022'!D17,10)</f>
        <v>0.0001188155</v>
      </c>
      <c r="E17" s="1" t="n">
        <f aca="false">ROUND('qx mannen 2022'!E17,10)</f>
        <v>0.0001158684</v>
      </c>
      <c r="F17" s="1" t="n">
        <f aca="false">ROUND('qx mannen 2022'!F17,10)</f>
        <v>0.0001129607</v>
      </c>
      <c r="G17" s="1" t="n">
        <f aca="false">ROUND('qx mannen 2022'!G17,10)</f>
        <v>0.0001100954</v>
      </c>
      <c r="H17" s="1" t="n">
        <f aca="false">ROUND('qx mannen 2022'!H17,10)</f>
        <v>0.0001072755</v>
      </c>
      <c r="I17" s="1" t="n">
        <f aca="false">ROUND('qx mannen 2022'!I17,10)</f>
        <v>0.0001045032</v>
      </c>
      <c r="J17" s="1" t="n">
        <f aca="false">ROUND('qx mannen 2022'!J17,10)</f>
        <v>0.0001017805</v>
      </c>
      <c r="K17" s="1" t="n">
        <f aca="false">ROUND('qx mannen 2022'!K17,10)</f>
        <v>9.91087E-005</v>
      </c>
      <c r="L17" s="1" t="n">
        <f aca="false">ROUND('qx mannen 2022'!L17,10)</f>
        <v>9.64892E-005</v>
      </c>
      <c r="M17" s="1" t="n">
        <f aca="false">ROUND('qx mannen 2022'!M17,10)</f>
        <v>9.39229E-005</v>
      </c>
      <c r="N17" s="1" t="n">
        <f aca="false">ROUND('qx mannen 2022'!N17,10)</f>
        <v>9.14103E-005</v>
      </c>
      <c r="O17" s="1" t="n">
        <f aca="false">ROUND('qx mannen 2022'!O17,10)</f>
        <v>8.8952E-005</v>
      </c>
      <c r="P17" s="1" t="n">
        <f aca="false">ROUND('qx mannen 2022'!P17,10)</f>
        <v>8.65481E-005</v>
      </c>
      <c r="Q17" s="1" t="n">
        <f aca="false">ROUND('qx mannen 2022'!Q17,10)</f>
        <v>8.41987E-005</v>
      </c>
      <c r="R17" s="1" t="n">
        <f aca="false">ROUND('qx mannen 2022'!R17,10)</f>
        <v>8.19037E-005</v>
      </c>
      <c r="S17" s="1" t="n">
        <f aca="false">ROUND('qx mannen 2022'!S17,10)</f>
        <v>7.96627E-005</v>
      </c>
      <c r="T17" s="1" t="n">
        <f aca="false">ROUND('qx mannen 2022'!T17,10)</f>
        <v>7.74754E-005</v>
      </c>
      <c r="U17" s="1" t="n">
        <f aca="false">ROUND('qx mannen 2022'!U17,10)</f>
        <v>7.53414E-005</v>
      </c>
      <c r="V17" s="1" t="n">
        <f aca="false">ROUND('qx mannen 2022'!V17,10)</f>
        <v>7.32601E-005</v>
      </c>
      <c r="W17" s="1" t="n">
        <f aca="false">ROUND('qx mannen 2022'!W17,10)</f>
        <v>7.12307E-005</v>
      </c>
      <c r="X17" s="1" t="n">
        <f aca="false">ROUND('qx mannen 2022'!X17,10)</f>
        <v>6.92526E-005</v>
      </c>
      <c r="Y17" s="1" t="n">
        <f aca="false">ROUND('qx mannen 2022'!Y17,10)</f>
        <v>6.7325E-005</v>
      </c>
      <c r="Z17" s="1" t="n">
        <f aca="false">ROUND('qx mannen 2022'!Z17,10)</f>
        <v>6.54471E-005</v>
      </c>
      <c r="AA17" s="1" t="n">
        <f aca="false">ROUND('qx mannen 2022'!AA17,10)</f>
        <v>6.3618E-005</v>
      </c>
      <c r="AB17" s="1" t="n">
        <f aca="false">ROUND('qx mannen 2022'!AB17,10)</f>
        <v>6.18367E-005</v>
      </c>
      <c r="AC17" s="1" t="n">
        <f aca="false">ROUND('qx mannen 2022'!AC17,10)</f>
        <v>6.01025E-005</v>
      </c>
      <c r="AD17" s="1" t="n">
        <f aca="false">ROUND('qx mannen 2022'!AD17,10)</f>
        <v>5.84144E-005</v>
      </c>
      <c r="AE17" s="1" t="n">
        <f aca="false">ROUND('qx mannen 2022'!AE17,10)</f>
        <v>5.67713E-005</v>
      </c>
      <c r="AF17" s="1" t="n">
        <f aca="false">ROUND('qx mannen 2022'!AF17,10)</f>
        <v>5.51724E-005</v>
      </c>
      <c r="AG17" s="1" t="n">
        <f aca="false">ROUND('qx mannen 2022'!AG17,10)</f>
        <v>5.36166E-005</v>
      </c>
      <c r="AH17" s="1" t="n">
        <f aca="false">ROUND('qx mannen 2022'!AH17,10)</f>
        <v>5.2103E-005</v>
      </c>
      <c r="AI17" s="1" t="n">
        <f aca="false">ROUND('qx mannen 2022'!AI17,10)</f>
        <v>5.06307E-005</v>
      </c>
      <c r="AJ17" s="1" t="n">
        <f aca="false">ROUND('qx mannen 2022'!AJ17,10)</f>
        <v>4.91986E-005</v>
      </c>
      <c r="AK17" s="1" t="n">
        <f aca="false">ROUND('qx mannen 2022'!AK17,10)</f>
        <v>4.78058E-005</v>
      </c>
      <c r="AL17" s="1" t="n">
        <f aca="false">ROUND('qx mannen 2022'!AL17,10)</f>
        <v>4.64513E-005</v>
      </c>
      <c r="AM17" s="1" t="n">
        <f aca="false">ROUND('qx mannen 2022'!AM17,10)</f>
        <v>4.51342E-005</v>
      </c>
      <c r="AN17" s="1" t="n">
        <f aca="false">ROUND('qx mannen 2022'!AN17,10)</f>
        <v>4.38536E-005</v>
      </c>
      <c r="AO17" s="1" t="n">
        <f aca="false">ROUND('qx mannen 2022'!AO17,10)</f>
        <v>4.26086E-005</v>
      </c>
      <c r="AP17" s="1" t="n">
        <f aca="false">ROUND('qx mannen 2022'!AP17,10)</f>
        <v>4.13982E-005</v>
      </c>
      <c r="AQ17" s="1" t="n">
        <f aca="false">ROUND('qx mannen 2022'!AQ17,10)</f>
        <v>4.02215E-005</v>
      </c>
      <c r="AR17" s="1" t="n">
        <f aca="false">ROUND('qx mannen 2022'!AR17,10)</f>
        <v>3.90778E-005</v>
      </c>
      <c r="AS17" s="1" t="n">
        <f aca="false">ROUND('qx mannen 2022'!AS17,10)</f>
        <v>3.7966E-005</v>
      </c>
      <c r="AT17" s="1" t="n">
        <f aca="false">ROUND('qx mannen 2022'!AT17,10)</f>
        <v>3.68854E-005</v>
      </c>
      <c r="AU17" s="1" t="n">
        <f aca="false">ROUND('qx mannen 2022'!AU17,10)</f>
        <v>3.58352E-005</v>
      </c>
      <c r="AV17" s="1" t="n">
        <f aca="false">ROUND('qx mannen 2022'!AV17,10)</f>
        <v>3.48145E-005</v>
      </c>
      <c r="AW17" s="1" t="n">
        <f aca="false">ROUND('qx mannen 2022'!AW17,10)</f>
        <v>3.38225E-005</v>
      </c>
      <c r="AX17" s="1" t="n">
        <f aca="false">ROUND('qx mannen 2022'!AX17,10)</f>
        <v>3.28585E-005</v>
      </c>
      <c r="AY17" s="1" t="n">
        <f aca="false">ROUND('qx mannen 2022'!AY17,10)</f>
        <v>3.19217E-005</v>
      </c>
      <c r="AZ17" s="1" t="n">
        <f aca="false">ROUND('qx mannen 2022'!AZ17,10)</f>
        <v>3.10114E-005</v>
      </c>
      <c r="BA17" s="1" t="n">
        <f aca="false">ROUND('qx mannen 2022'!BA17,10)</f>
        <v>3.01269E-005</v>
      </c>
      <c r="BB17" s="1" t="n">
        <f aca="false">ROUND('qx mannen 2022'!BB17,10)</f>
        <v>2.92673E-005</v>
      </c>
      <c r="BC17" s="1" t="n">
        <f aca="false">ROUND('qx mannen 2022'!BC17,10)</f>
        <v>2.84321E-005</v>
      </c>
      <c r="BD17" s="1" t="n">
        <f aca="false">ROUND('qx mannen 2022'!BD17,10)</f>
        <v>2.76206E-005</v>
      </c>
      <c r="BE17" s="1" t="n">
        <f aca="false">ROUND('qx mannen 2022'!BE17,10)</f>
        <v>2.68322E-005</v>
      </c>
      <c r="BF17" s="1" t="n">
        <f aca="false">ROUND('qx mannen 2022'!BF17,10)</f>
        <v>2.60661E-005</v>
      </c>
      <c r="BG17" s="1" t="n">
        <f aca="false">ROUND('qx mannen 2022'!BG17,10)</f>
        <v>2.53217E-005</v>
      </c>
      <c r="BH17" s="1" t="n">
        <f aca="false">ROUND('qx mannen 2022'!BH17,10)</f>
        <v>2.45986E-005</v>
      </c>
      <c r="BI17" s="1" t="n">
        <f aca="false">ROUND('qx mannen 2022'!BI17,10)</f>
        <v>2.3896E-005</v>
      </c>
      <c r="BJ17" s="1" t="n">
        <f aca="false">ROUND('qx mannen 2022'!BJ17,10)</f>
        <v>2.32133E-005</v>
      </c>
      <c r="BK17" s="1" t="n">
        <f aca="false">ROUND('qx mannen 2022'!BK17,10)</f>
        <v>2.25501E-005</v>
      </c>
      <c r="BL17" s="1" t="n">
        <f aca="false">ROUND('qx mannen 2022'!BL17,10)</f>
        <v>2.19058E-005</v>
      </c>
      <c r="BM17" s="1" t="n">
        <f aca="false">ROUND('qx mannen 2022'!BM17,10)</f>
        <v>2.12799E-005</v>
      </c>
      <c r="BN17" s="1" t="n">
        <f aca="false">ROUND('qx mannen 2022'!BN17,10)</f>
        <v>2.06717E-005</v>
      </c>
      <c r="BO17" s="1" t="n">
        <f aca="false">ROUND('qx mannen 2022'!BO17,10)</f>
        <v>2.00809E-005</v>
      </c>
      <c r="BP17" s="1" t="n">
        <f aca="false">ROUND('qx mannen 2022'!BP17,10)</f>
        <v>1.9507E-005</v>
      </c>
      <c r="BQ17" s="1" t="n">
        <f aca="false">ROUND('qx mannen 2022'!BQ17,10)</f>
        <v>1.89494E-005</v>
      </c>
      <c r="BR17" s="1" t="n">
        <f aca="false">ROUND('qx mannen 2022'!BR17,10)</f>
        <v>1.84077E-005</v>
      </c>
      <c r="BS17" s="1" t="n">
        <f aca="false">ROUND('qx mannen 2022'!BS17,10)</f>
        <v>1.78815E-005</v>
      </c>
      <c r="BT17" s="1" t="n">
        <f aca="false">ROUND('qx mannen 2022'!BT17,10)</f>
        <v>1.73703E-005</v>
      </c>
      <c r="BU17" s="1" t="n">
        <f aca="false">ROUND('qx mannen 2022'!BU17,10)</f>
        <v>1.68736E-005</v>
      </c>
      <c r="BV17" s="1" t="n">
        <f aca="false">ROUND('qx mannen 2022'!BV17,10)</f>
        <v>1.63912E-005</v>
      </c>
      <c r="BW17" s="1" t="n">
        <f aca="false">ROUND('qx mannen 2022'!BW17,10)</f>
        <v>1.59225E-005</v>
      </c>
      <c r="BX17" s="1" t="n">
        <f aca="false">ROUND('qx mannen 2022'!BX17,10)</f>
        <v>1.54672E-005</v>
      </c>
      <c r="BY17" s="1" t="n">
        <f aca="false">ROUND('qx mannen 2022'!BY17,10)</f>
        <v>1.5025E-005</v>
      </c>
      <c r="BZ17" s="1" t="n">
        <f aca="false">ROUND('qx mannen 2022'!BZ17,10)</f>
        <v>1.45953E-005</v>
      </c>
      <c r="CA17" s="1" t="n">
        <f aca="false">ROUND('qx mannen 2022'!CA17,10)</f>
        <v>1.41779E-005</v>
      </c>
      <c r="CB17" s="1" t="n">
        <f aca="false">ROUND('qx mannen 2022'!CB17,10)</f>
        <v>1.37725E-005</v>
      </c>
      <c r="CC17" s="1" t="n">
        <f aca="false">ROUND('qx mannen 2022'!CC17,10)</f>
        <v>1.33786E-005</v>
      </c>
      <c r="CD17" s="1" t="n">
        <f aca="false">ROUND('qx mannen 2022'!CD17,10)</f>
        <v>1.2996E-005</v>
      </c>
      <c r="CE17" s="1" t="n">
        <f aca="false">ROUND('qx mannen 2022'!CE17,10)</f>
        <v>1.26243E-005</v>
      </c>
      <c r="CF17" s="1" t="n">
        <f aca="false">ROUND('qx mannen 2022'!CF17,10)</f>
        <v>1.22632E-005</v>
      </c>
      <c r="CG17" s="1" t="n">
        <f aca="false">ROUND('qx mannen 2022'!CG17,10)</f>
        <v>1.19125E-005</v>
      </c>
      <c r="CH17" s="1" t="n">
        <f aca="false">ROUND('qx mannen 2022'!CH17,10)</f>
        <v>1.15718E-005</v>
      </c>
      <c r="CI17" s="1" t="n">
        <f aca="false">ROUND('qx mannen 2022'!CI17,10)</f>
        <v>1.12408E-005</v>
      </c>
      <c r="CJ17" s="1" t="n">
        <f aca="false">ROUND('qx mannen 2022'!CJ17,10)</f>
        <v>1.09193E-005</v>
      </c>
      <c r="CK17" s="1" t="n">
        <f aca="false">ROUND('qx mannen 2022'!CK17,10)</f>
        <v>1.0607E-005</v>
      </c>
      <c r="CL17" s="1" t="n">
        <f aca="false">ROUND('qx mannen 2022'!CL17,10)</f>
        <v>1.03036E-005</v>
      </c>
      <c r="CM17" s="1" t="n">
        <f aca="false">ROUND('qx mannen 2022'!CM17,10)</f>
        <v>1.00089E-005</v>
      </c>
      <c r="CN17" s="1" t="n">
        <f aca="false">ROUND('qx mannen 2022'!CN17,10)</f>
        <v>9.7226E-006</v>
      </c>
      <c r="CO17" s="1" t="n">
        <f aca="false">ROUND('qx mannen 2022'!CO17,10)</f>
        <v>9.4445E-006</v>
      </c>
      <c r="CP17" s="1" t="n">
        <f aca="false">ROUND('qx mannen 2022'!CP17,10)</f>
        <v>9.1743E-006</v>
      </c>
      <c r="CQ17" s="1" t="n">
        <f aca="false">ROUND('qx mannen 2022'!CQ17,10)</f>
        <v>8.9119E-006</v>
      </c>
      <c r="CR17" s="1" t="n">
        <f aca="false">ROUND('qx mannen 2022'!CR17,10)</f>
        <v>8.657E-006</v>
      </c>
      <c r="CS17" s="1" t="n">
        <f aca="false">ROUND('qx mannen 2022'!CS17,10)</f>
        <v>8.4094E-006</v>
      </c>
      <c r="CT17" s="1" t="n">
        <f aca="false">ROUND('qx mannen 2022'!CT17,10)</f>
        <v>8.1688E-006</v>
      </c>
      <c r="CU17" s="1" t="n">
        <f aca="false">ROUND('qx mannen 2022'!CU17,10)</f>
        <v>7.9351E-006</v>
      </c>
      <c r="CV17" s="1" t="n">
        <f aca="false">ROUND('qx mannen 2022'!CV17,10)</f>
        <v>7.7081E-006</v>
      </c>
      <c r="CW17" s="1" t="n">
        <f aca="false">ROUND('qx mannen 2022'!CW17,10)</f>
        <v>7.4877E-006</v>
      </c>
      <c r="CX17" s="1" t="n">
        <f aca="false">ROUND('qx mannen 2022'!CX17,10)</f>
        <v>7.2735E-006</v>
      </c>
      <c r="CY17" s="1" t="n">
        <f aca="false">ROUND('qx mannen 2022'!CY17,10)</f>
        <v>7.0654E-006</v>
      </c>
      <c r="CZ17" s="1" t="n">
        <f aca="false">ROUND('qx mannen 2022'!CZ17,10)</f>
        <v>6.8633E-006</v>
      </c>
      <c r="DA17" s="1" t="n">
        <f aca="false">ROUND('qx mannen 2022'!DA17,10)</f>
        <v>6.667E-006</v>
      </c>
      <c r="DB17" s="1" t="n">
        <f aca="false">ROUND('qx mannen 2022'!DB17,10)</f>
        <v>6.4762E-006</v>
      </c>
      <c r="DC17" s="1" t="n">
        <f aca="false">ROUND('qx mannen 2022'!DC17,10)</f>
        <v>6.291E-006</v>
      </c>
      <c r="DD17" s="1" t="n">
        <f aca="false">ROUND('qx mannen 2022'!DD17,10)</f>
        <v>6.111E-006</v>
      </c>
      <c r="DE17" s="1" t="n">
        <f aca="false">ROUND('qx mannen 2022'!DE17,10)</f>
        <v>5.9362E-006</v>
      </c>
      <c r="DF17" s="1" t="n">
        <f aca="false">ROUND('qx mannen 2022'!DF17,10)</f>
        <v>5.7664E-006</v>
      </c>
      <c r="DG17" s="1" t="n">
        <f aca="false">ROUND('qx mannen 2022'!DG17,10)</f>
        <v>5.6014E-006</v>
      </c>
      <c r="DH17" s="1" t="n">
        <f aca="false">ROUND('qx mannen 2022'!DH17,10)</f>
        <v>5.4412E-006</v>
      </c>
      <c r="DI17" s="1" t="n">
        <f aca="false">ROUND('qx mannen 2022'!DI17,10)</f>
        <v>5.2855E-006</v>
      </c>
      <c r="DJ17" s="1" t="n">
        <f aca="false">ROUND('qx mannen 2022'!DJ17,10)</f>
        <v>5.1343E-006</v>
      </c>
      <c r="DK17" s="1" t="n">
        <f aca="false">ROUND('qx mannen 2022'!DK17,10)</f>
        <v>4.9875E-006</v>
      </c>
      <c r="DL17" s="1" t="n">
        <f aca="false">ROUND('qx mannen 2022'!DL17,10)</f>
        <v>4.8448E-006</v>
      </c>
      <c r="DM17" s="1" t="n">
        <f aca="false">ROUND('qx mannen 2022'!DM17,10)</f>
        <v>4.7062E-006</v>
      </c>
      <c r="DN17" s="1" t="n">
        <f aca="false">ROUND('qx mannen 2022'!DN17,10)</f>
        <v>4.5716E-006</v>
      </c>
      <c r="DO17" s="1" t="n">
        <f aca="false">ROUND('qx mannen 2022'!DO17,10)</f>
        <v>4.4408E-006</v>
      </c>
      <c r="DP17" s="1" t="n">
        <f aca="false">ROUND('qx mannen 2022'!DP17,10)</f>
        <v>4.3137E-006</v>
      </c>
      <c r="DQ17" s="1" t="n">
        <f aca="false">ROUND('qx mannen 2022'!DQ17,10)</f>
        <v>4.1903E-006</v>
      </c>
      <c r="DR17" s="1" t="n">
        <f aca="false">ROUND('qx mannen 2022'!DR17,10)</f>
        <v>4.0705E-006</v>
      </c>
      <c r="DS17" s="1" t="n">
        <f aca="false">ROUND('qx mannen 2022'!DS17,10)</f>
        <v>3.954E-006</v>
      </c>
      <c r="DT17" s="1" t="n">
        <f aca="false">ROUND('qx mannen 2022'!DT17,10)</f>
        <v>3.8409E-006</v>
      </c>
      <c r="DU17" s="1" t="n">
        <f aca="false">ROUND('qx mannen 2022'!DU17,10)</f>
        <v>3.731E-006</v>
      </c>
      <c r="DV17" s="1" t="n">
        <f aca="false">ROUND('qx mannen 2022'!DV17,10)</f>
        <v>3.6243E-006</v>
      </c>
      <c r="DW17" s="1" t="n">
        <f aca="false">ROUND('qx mannen 2022'!DW17,10)</f>
        <v>3.5206E-006</v>
      </c>
      <c r="DX17" s="1" t="n">
        <f aca="false">ROUND('qx mannen 2022'!DX17,10)</f>
        <v>3.4199E-006</v>
      </c>
      <c r="DY17" s="1" t="n">
        <f aca="false">ROUND('qx mannen 2022'!DY17,10)</f>
        <v>3.3221E-006</v>
      </c>
      <c r="DZ17" s="1" t="n">
        <f aca="false">ROUND('qx mannen 2022'!DZ17,10)</f>
        <v>3.227E-006</v>
      </c>
      <c r="EA17" s="1" t="n">
        <f aca="false">ROUND('qx mannen 2022'!EA17,10)</f>
        <v>3.1347E-006</v>
      </c>
      <c r="EB17" s="1" t="n">
        <f aca="false">ROUND('qx mannen 2022'!EB17,10)</f>
        <v>3.045E-006</v>
      </c>
      <c r="EC17" s="1" t="n">
        <f aca="false">ROUND('qx mannen 2022'!EC17,10)</f>
        <v>2.9579E-006</v>
      </c>
      <c r="ED17" s="1" t="n">
        <f aca="false">ROUND('qx mannen 2022'!ED17,10)</f>
        <v>2.8733E-006</v>
      </c>
      <c r="EE17" s="1" t="n">
        <f aca="false">ROUND('qx mannen 2022'!EE17,10)</f>
        <v>2.7911E-006</v>
      </c>
      <c r="EF17" s="1" t="n">
        <f aca="false">ROUND('qx mannen 2022'!EF17,10)</f>
        <v>2.7113E-006</v>
      </c>
      <c r="EG17" s="1" t="n">
        <f aca="false">ROUND('qx mannen 2022'!EG17,10)</f>
        <v>2.6337E-006</v>
      </c>
      <c r="EH17" s="1" t="n">
        <f aca="false">ROUND('qx mannen 2022'!EH17,10)</f>
        <v>2.5584E-006</v>
      </c>
      <c r="EI17" s="1" t="n">
        <f aca="false">ROUND('qx mannen 2022'!EI17,10)</f>
        <v>2.4852E-006</v>
      </c>
      <c r="EJ17" s="1" t="n">
        <f aca="false">ROUND('qx mannen 2022'!EJ17,10)</f>
        <v>2.4141E-006</v>
      </c>
      <c r="EK17" s="1" t="n">
        <f aca="false">ROUND('qx mannen 2022'!EK17,10)</f>
        <v>2.345E-006</v>
      </c>
      <c r="EL17" s="1" t="n">
        <f aca="false">ROUND('qx mannen 2022'!EL17,10)</f>
        <v>2.2779E-006</v>
      </c>
      <c r="EM17" s="1" t="n">
        <f aca="false">ROUND('qx mannen 2022'!EM17,10)</f>
        <v>2.2128E-006</v>
      </c>
      <c r="EN17" s="1" t="n">
        <f aca="false">ROUND('qx mannen 2022'!EN17,10)</f>
        <v>2.1495E-006</v>
      </c>
      <c r="EO17" s="1" t="n">
        <f aca="false">ROUND('qx mannen 2022'!EO17,10)</f>
        <v>2.088E-006</v>
      </c>
      <c r="EP17" s="1" t="n">
        <f aca="false">ROUND('qx mannen 2022'!EP17,10)</f>
        <v>2.0282E-006</v>
      </c>
      <c r="EQ17" s="1" t="n">
        <f aca="false">ROUND('qx mannen 2022'!EQ17,10)</f>
        <v>1.9702E-006</v>
      </c>
      <c r="ER17" s="1" t="n">
        <f aca="false">ROUND('qx mannen 2022'!ER17,10)</f>
        <v>1.9139E-006</v>
      </c>
      <c r="ES17" s="1" t="n">
        <f aca="false">ROUND('qx mannen 2022'!ES17,10)</f>
        <v>1.8591E-006</v>
      </c>
      <c r="ET17" s="1" t="n">
        <f aca="false">ROUND('qx mannen 2022'!ET17,10)</f>
        <v>1.8059E-006</v>
      </c>
      <c r="EU17" s="1" t="n">
        <f aca="false">ROUND('qx mannen 2022'!EU17,10)</f>
        <v>1.7543E-006</v>
      </c>
      <c r="EV17" s="1" t="n">
        <f aca="false">ROUND('qx mannen 2022'!EV17,10)</f>
        <v>1.7041E-006</v>
      </c>
      <c r="EW17" s="1" t="n">
        <f aca="false">ROUND('qx mannen 2022'!EW17,10)</f>
        <v>1.6553E-006</v>
      </c>
      <c r="EX17" s="1" t="n">
        <f aca="false">ROUND('qx mannen 2022'!EX17,10)</f>
        <v>1.608E-006</v>
      </c>
      <c r="EY17" s="1" t="n">
        <f aca="false">ROUND('qx mannen 2022'!EY17,10)</f>
        <v>1.562E-006</v>
      </c>
      <c r="EZ17" s="1" t="n">
        <f aca="false">ROUND('qx mannen 2022'!EZ17,10)</f>
        <v>1.5173E-006</v>
      </c>
      <c r="FA17" s="1" t="n">
        <f aca="false">ROUND('qx mannen 2022'!FA17,10)</f>
        <v>1.4739E-006</v>
      </c>
      <c r="FB17" s="1" t="n">
        <f aca="false">ROUND('qx mannen 2022'!FB17,10)</f>
        <v>1.4317E-006</v>
      </c>
      <c r="FC17" s="1" t="n">
        <f aca="false">ROUND('qx mannen 2022'!FC17,10)</f>
        <v>1.3908E-006</v>
      </c>
      <c r="FD17" s="1" t="n">
        <f aca="false">ROUND('qx mannen 2022'!FD17,10)</f>
        <v>1.351E-006</v>
      </c>
      <c r="FE17" s="1" t="n">
        <f aca="false">ROUND('qx mannen 2022'!FE17,10)</f>
        <v>1.3123E-006</v>
      </c>
      <c r="FF17" s="1" t="n">
        <f aca="false">ROUND('qx mannen 2022'!FF17,10)</f>
        <v>1.2748E-006</v>
      </c>
      <c r="FG17" s="1" t="n">
        <f aca="false">ROUND('qx mannen 2022'!FG17,10)</f>
        <v>1.2383E-006</v>
      </c>
      <c r="FH17" s="1" t="n">
        <f aca="false">ROUND('qx mannen 2022'!FH17,10)</f>
        <v>1.2029E-006</v>
      </c>
      <c r="FI17" s="1" t="n">
        <f aca="false">ROUND('qx mannen 2022'!FI17,10)</f>
        <v>1.1685E-006</v>
      </c>
      <c r="FJ17" s="1" t="n">
        <f aca="false">ROUND('qx mannen 2022'!FJ17,10)</f>
        <v>1.1351E-006</v>
      </c>
      <c r="FK17" s="1" t="n">
        <f aca="false">ROUND('qx mannen 2022'!FK17,10)</f>
        <v>1.1026E-006</v>
      </c>
      <c r="FL17" s="1" t="n">
        <f aca="false">ROUND('qx mannen 2022'!FL17,10)</f>
        <v>1.071E-006</v>
      </c>
      <c r="FM17" s="1" t="n">
        <f aca="false">ROUND('qx mannen 2022'!FM17,10)</f>
        <v>1.0404E-006</v>
      </c>
      <c r="FN17" s="1" t="n">
        <f aca="false">ROUND('qx mannen 2022'!FN17,10)</f>
        <v>1.0106E-006</v>
      </c>
      <c r="FO17" s="1" t="n">
        <f aca="false">ROUND('qx mannen 2022'!FO17,10)</f>
        <v>9.817E-007</v>
      </c>
      <c r="FP17" s="1" t="n">
        <f aca="false">ROUND('qx mannen 2022'!FP17,10)</f>
        <v>9.536E-007</v>
      </c>
      <c r="FQ17" s="1" t="n">
        <f aca="false">ROUND('qx mannen 2022'!FQ17,10)</f>
        <v>9.264E-007</v>
      </c>
    </row>
    <row r="18" customFormat="false" ht="15" hidden="false" customHeight="true" outlineLevel="0" collapsed="false">
      <c r="B18" s="1" t="n">
        <f aca="false">ROUND('qx mannen 2022'!B18,10)</f>
        <v>0.0001782184</v>
      </c>
      <c r="C18" s="1" t="n">
        <f aca="false">ROUND('qx mannen 2022'!C18,10)</f>
        <v>0.0001741628</v>
      </c>
      <c r="D18" s="1" t="n">
        <f aca="false">ROUND('qx mannen 2022'!D18,10)</f>
        <v>0.000170093</v>
      </c>
      <c r="E18" s="1" t="n">
        <f aca="false">ROUND('qx mannen 2022'!E18,10)</f>
        <v>0.0001660223</v>
      </c>
      <c r="F18" s="1" t="n">
        <f aca="false">ROUND('qx mannen 2022'!F18,10)</f>
        <v>0.0001619627</v>
      </c>
      <c r="G18" s="1" t="n">
        <f aca="false">ROUND('qx mannen 2022'!G18,10)</f>
        <v>0.0001579245</v>
      </c>
      <c r="H18" s="1" t="n">
        <f aca="false">ROUND('qx mannen 2022'!H18,10)</f>
        <v>0.0001539169</v>
      </c>
      <c r="I18" s="1" t="n">
        <f aca="false">ROUND('qx mannen 2022'!I18,10)</f>
        <v>0.000149948</v>
      </c>
      <c r="J18" s="1" t="n">
        <f aca="false">ROUND('qx mannen 2022'!J18,10)</f>
        <v>0.0001460248</v>
      </c>
      <c r="K18" s="1" t="n">
        <f aca="false">ROUND('qx mannen 2022'!K18,10)</f>
        <v>0.0001421532</v>
      </c>
      <c r="L18" s="1" t="n">
        <f aca="false">ROUND('qx mannen 2022'!L18,10)</f>
        <v>0.0001383386</v>
      </c>
      <c r="M18" s="1" t="n">
        <f aca="false">ROUND('qx mannen 2022'!M18,10)</f>
        <v>0.0001345851</v>
      </c>
      <c r="N18" s="1" t="n">
        <f aca="false">ROUND('qx mannen 2022'!N18,10)</f>
        <v>0.0001308966</v>
      </c>
      <c r="O18" s="1" t="n">
        <f aca="false">ROUND('qx mannen 2022'!O18,10)</f>
        <v>0.0001272759</v>
      </c>
      <c r="P18" s="1" t="n">
        <f aca="false">ROUND('qx mannen 2022'!P18,10)</f>
        <v>0.0001237257</v>
      </c>
      <c r="Q18" s="1" t="n">
        <f aca="false">ROUND('qx mannen 2022'!Q18,10)</f>
        <v>0.0001202477</v>
      </c>
      <c r="R18" s="1" t="n">
        <f aca="false">ROUND('qx mannen 2022'!R18,10)</f>
        <v>0.0001168436</v>
      </c>
      <c r="S18" s="1" t="n">
        <f aca="false">ROUND('qx mannen 2022'!S18,10)</f>
        <v>0.0001135142</v>
      </c>
      <c r="T18" s="1" t="n">
        <f aca="false">ROUND('qx mannen 2022'!T18,10)</f>
        <v>0.0001102605</v>
      </c>
      <c r="U18" s="1" t="n">
        <f aca="false">ROUND('qx mannen 2022'!U18,10)</f>
        <v>0.0001070827</v>
      </c>
      <c r="V18" s="1" t="n">
        <f aca="false">ROUND('qx mannen 2022'!V18,10)</f>
        <v>0.000103981</v>
      </c>
      <c r="W18" s="1" t="n">
        <f aca="false">ROUND('qx mannen 2022'!W18,10)</f>
        <v>0.0001009551</v>
      </c>
      <c r="X18" s="1" t="n">
        <f aca="false">ROUND('qx mannen 2022'!X18,10)</f>
        <v>9.80049E-005</v>
      </c>
      <c r="Y18" s="1" t="n">
        <f aca="false">ROUND('qx mannen 2022'!Y18,10)</f>
        <v>9.51297E-005</v>
      </c>
      <c r="Z18" s="1" t="n">
        <f aca="false">ROUND('qx mannen 2022'!Z18,10)</f>
        <v>9.23288E-005</v>
      </c>
      <c r="AA18" s="1" t="n">
        <f aca="false">ROUND('qx mannen 2022'!AA18,10)</f>
        <v>8.96014E-005</v>
      </c>
      <c r="AB18" s="1" t="n">
        <f aca="false">ROUND('qx mannen 2022'!AB18,10)</f>
        <v>8.69466E-005</v>
      </c>
      <c r="AC18" s="1" t="n">
        <f aca="false">ROUND('qx mannen 2022'!AC18,10)</f>
        <v>8.43631E-005</v>
      </c>
      <c r="AD18" s="1" t="n">
        <f aca="false">ROUND('qx mannen 2022'!AD18,10)</f>
        <v>8.185E-005</v>
      </c>
      <c r="AE18" s="1" t="n">
        <f aca="false">ROUND('qx mannen 2022'!AE18,10)</f>
        <v>7.94059E-005</v>
      </c>
      <c r="AF18" s="1" t="n">
        <f aca="false">ROUND('qx mannen 2022'!AF18,10)</f>
        <v>7.70297E-005</v>
      </c>
      <c r="AG18" s="1" t="n">
        <f aca="false">ROUND('qx mannen 2022'!AG18,10)</f>
        <v>7.47199E-005</v>
      </c>
      <c r="AH18" s="1" t="n">
        <f aca="false">ROUND('qx mannen 2022'!AH18,10)</f>
        <v>7.24752E-005</v>
      </c>
      <c r="AI18" s="1" t="n">
        <f aca="false">ROUND('qx mannen 2022'!AI18,10)</f>
        <v>7.02942E-005</v>
      </c>
      <c r="AJ18" s="1" t="n">
        <f aca="false">ROUND('qx mannen 2022'!AJ18,10)</f>
        <v>6.81755E-005</v>
      </c>
      <c r="AK18" s="1" t="n">
        <f aca="false">ROUND('qx mannen 2022'!AK18,10)</f>
        <v>6.61176E-005</v>
      </c>
      <c r="AL18" s="1" t="n">
        <f aca="false">ROUND('qx mannen 2022'!AL18,10)</f>
        <v>6.41192E-005</v>
      </c>
      <c r="AM18" s="1" t="n">
        <f aca="false">ROUND('qx mannen 2022'!AM18,10)</f>
        <v>6.21788E-005</v>
      </c>
      <c r="AN18" s="1" t="n">
        <f aca="false">ROUND('qx mannen 2022'!AN18,10)</f>
        <v>6.0295E-005</v>
      </c>
      <c r="AO18" s="1" t="n">
        <f aca="false">ROUND('qx mannen 2022'!AO18,10)</f>
        <v>5.84663E-005</v>
      </c>
      <c r="AP18" s="1" t="n">
        <f aca="false">ROUND('qx mannen 2022'!AP18,10)</f>
        <v>5.66914E-005</v>
      </c>
      <c r="AQ18" s="1" t="n">
        <f aca="false">ROUND('qx mannen 2022'!AQ18,10)</f>
        <v>5.49688E-005</v>
      </c>
      <c r="AR18" s="1" t="n">
        <f aca="false">ROUND('qx mannen 2022'!AR18,10)</f>
        <v>5.32972E-005</v>
      </c>
      <c r="AS18" s="1" t="n">
        <f aca="false">ROUND('qx mannen 2022'!AS18,10)</f>
        <v>5.16751E-005</v>
      </c>
      <c r="AT18" s="1" t="n">
        <f aca="false">ROUND('qx mannen 2022'!AT18,10)</f>
        <v>5.01014E-005</v>
      </c>
      <c r="AU18" s="1" t="n">
        <f aca="false">ROUND('qx mannen 2022'!AU18,10)</f>
        <v>4.85745E-005</v>
      </c>
      <c r="AV18" s="1" t="n">
        <f aca="false">ROUND('qx mannen 2022'!AV18,10)</f>
        <v>4.70933E-005</v>
      </c>
      <c r="AW18" s="1" t="n">
        <f aca="false">ROUND('qx mannen 2022'!AW18,10)</f>
        <v>4.56565E-005</v>
      </c>
      <c r="AX18" s="1" t="n">
        <f aca="false">ROUND('qx mannen 2022'!AX18,10)</f>
        <v>4.42628E-005</v>
      </c>
      <c r="AY18" s="1" t="n">
        <f aca="false">ROUND('qx mannen 2022'!AY18,10)</f>
        <v>4.2911E-005</v>
      </c>
      <c r="AZ18" s="1" t="n">
        <f aca="false">ROUND('qx mannen 2022'!AZ18,10)</f>
        <v>4.15999E-005</v>
      </c>
      <c r="BA18" s="1" t="n">
        <f aca="false">ROUND('qx mannen 2022'!BA18,10)</f>
        <v>4.03284E-005</v>
      </c>
      <c r="BB18" s="1" t="n">
        <f aca="false">ROUND('qx mannen 2022'!BB18,10)</f>
        <v>3.90953E-005</v>
      </c>
      <c r="BC18" s="1" t="n">
        <f aca="false">ROUND('qx mannen 2022'!BC18,10)</f>
        <v>3.78994E-005</v>
      </c>
      <c r="BD18" s="1" t="n">
        <f aca="false">ROUND('qx mannen 2022'!BD18,10)</f>
        <v>3.67398E-005</v>
      </c>
      <c r="BE18" s="1" t="n">
        <f aca="false">ROUND('qx mannen 2022'!BE18,10)</f>
        <v>3.56154E-005</v>
      </c>
      <c r="BF18" s="1" t="n">
        <f aca="false">ROUND('qx mannen 2022'!BF18,10)</f>
        <v>3.4525E-005</v>
      </c>
      <c r="BG18" s="1" t="n">
        <f aca="false">ROUND('qx mannen 2022'!BG18,10)</f>
        <v>3.34678E-005</v>
      </c>
      <c r="BH18" s="1" t="n">
        <f aca="false">ROUND('qx mannen 2022'!BH18,10)</f>
        <v>3.24427E-005</v>
      </c>
      <c r="BI18" s="1" t="n">
        <f aca="false">ROUND('qx mannen 2022'!BI18,10)</f>
        <v>3.14488E-005</v>
      </c>
      <c r="BJ18" s="1" t="n">
        <f aca="false">ROUND('qx mannen 2022'!BJ18,10)</f>
        <v>3.04852E-005</v>
      </c>
      <c r="BK18" s="1" t="n">
        <f aca="false">ROUND('qx mannen 2022'!BK18,10)</f>
        <v>2.95509E-005</v>
      </c>
      <c r="BL18" s="1" t="n">
        <f aca="false">ROUND('qx mannen 2022'!BL18,10)</f>
        <v>2.86451E-005</v>
      </c>
      <c r="BM18" s="1" t="n">
        <f aca="false">ROUND('qx mannen 2022'!BM18,10)</f>
        <v>2.77669E-005</v>
      </c>
      <c r="BN18" s="1" t="n">
        <f aca="false">ROUND('qx mannen 2022'!BN18,10)</f>
        <v>2.69156E-005</v>
      </c>
      <c r="BO18" s="1" t="n">
        <f aca="false">ROUND('qx mannen 2022'!BO18,10)</f>
        <v>2.60902E-005</v>
      </c>
      <c r="BP18" s="1" t="n">
        <f aca="false">ROUND('qx mannen 2022'!BP18,10)</f>
        <v>2.529E-005</v>
      </c>
      <c r="BQ18" s="1" t="n">
        <f aca="false">ROUND('qx mannen 2022'!BQ18,10)</f>
        <v>2.45143E-005</v>
      </c>
      <c r="BR18" s="1" t="n">
        <f aca="false">ROUND('qx mannen 2022'!BR18,10)</f>
        <v>2.37623E-005</v>
      </c>
      <c r="BS18" s="1" t="n">
        <f aca="false">ROUND('qx mannen 2022'!BS18,10)</f>
        <v>2.30333E-005</v>
      </c>
      <c r="BT18" s="1" t="n">
        <f aca="false">ROUND('qx mannen 2022'!BT18,10)</f>
        <v>2.23266E-005</v>
      </c>
      <c r="BU18" s="1" t="n">
        <f aca="false">ROUND('qx mannen 2022'!BU18,10)</f>
        <v>2.16416E-005</v>
      </c>
      <c r="BV18" s="1" t="n">
        <f aca="false">ROUND('qx mannen 2022'!BV18,10)</f>
        <v>2.09775E-005</v>
      </c>
      <c r="BW18" s="1" t="n">
        <f aca="false">ROUND('qx mannen 2022'!BW18,10)</f>
        <v>2.03337E-005</v>
      </c>
      <c r="BX18" s="1" t="n">
        <f aca="false">ROUND('qx mannen 2022'!BX18,10)</f>
        <v>1.97097E-005</v>
      </c>
      <c r="BY18" s="1" t="n">
        <f aca="false">ROUND('qx mannen 2022'!BY18,10)</f>
        <v>1.91047E-005</v>
      </c>
      <c r="BZ18" s="1" t="n">
        <f aca="false">ROUND('qx mannen 2022'!BZ18,10)</f>
        <v>1.85183E-005</v>
      </c>
      <c r="CA18" s="1" t="n">
        <f aca="false">ROUND('qx mannen 2022'!CA18,10)</f>
        <v>1.79499E-005</v>
      </c>
      <c r="CB18" s="1" t="n">
        <f aca="false">ROUND('qx mannen 2022'!CB18,10)</f>
        <v>1.73989E-005</v>
      </c>
      <c r="CC18" s="1" t="n">
        <f aca="false">ROUND('qx mannen 2022'!CC18,10)</f>
        <v>1.68648E-005</v>
      </c>
      <c r="CD18" s="1" t="n">
        <f aca="false">ROUND('qx mannen 2022'!CD18,10)</f>
        <v>1.63471E-005</v>
      </c>
      <c r="CE18" s="1" t="n">
        <f aca="false">ROUND('qx mannen 2022'!CE18,10)</f>
        <v>1.58452E-005</v>
      </c>
      <c r="CF18" s="1" t="n">
        <f aca="false">ROUND('qx mannen 2022'!CF18,10)</f>
        <v>1.53587E-005</v>
      </c>
      <c r="CG18" s="1" t="n">
        <f aca="false">ROUND('qx mannen 2022'!CG18,10)</f>
        <v>1.48872E-005</v>
      </c>
      <c r="CH18" s="1" t="n">
        <f aca="false">ROUND('qx mannen 2022'!CH18,10)</f>
        <v>1.44301E-005</v>
      </c>
      <c r="CI18" s="1" t="n">
        <f aca="false">ROUND('qx mannen 2022'!CI18,10)</f>
        <v>1.3987E-005</v>
      </c>
      <c r="CJ18" s="1" t="n">
        <f aca="false">ROUND('qx mannen 2022'!CJ18,10)</f>
        <v>1.35576E-005</v>
      </c>
      <c r="CK18" s="1" t="n">
        <f aca="false">ROUND('qx mannen 2022'!CK18,10)</f>
        <v>1.31413E-005</v>
      </c>
      <c r="CL18" s="1" t="n">
        <f aca="false">ROUND('qx mannen 2022'!CL18,10)</f>
        <v>1.27377E-005</v>
      </c>
      <c r="CM18" s="1" t="n">
        <f aca="false">ROUND('qx mannen 2022'!CM18,10)</f>
        <v>1.23466E-005</v>
      </c>
      <c r="CN18" s="1" t="n">
        <f aca="false">ROUND('qx mannen 2022'!CN18,10)</f>
        <v>1.19675E-005</v>
      </c>
      <c r="CO18" s="1" t="n">
        <f aca="false">ROUND('qx mannen 2022'!CO18,10)</f>
        <v>1.16E-005</v>
      </c>
      <c r="CP18" s="1" t="n">
        <f aca="false">ROUND('qx mannen 2022'!CP18,10)</f>
        <v>1.12438E-005</v>
      </c>
      <c r="CQ18" s="1" t="n">
        <f aca="false">ROUND('qx mannen 2022'!CQ18,10)</f>
        <v>1.08985E-005</v>
      </c>
      <c r="CR18" s="1" t="n">
        <f aca="false">ROUND('qx mannen 2022'!CR18,10)</f>
        <v>1.05638E-005</v>
      </c>
      <c r="CS18" s="1" t="n">
        <f aca="false">ROUND('qx mannen 2022'!CS18,10)</f>
        <v>1.02394E-005</v>
      </c>
      <c r="CT18" s="1" t="n">
        <f aca="false">ROUND('qx mannen 2022'!CT18,10)</f>
        <v>9.9249E-006</v>
      </c>
      <c r="CU18" s="1" t="n">
        <f aca="false">ROUND('qx mannen 2022'!CU18,10)</f>
        <v>9.6201E-006</v>
      </c>
      <c r="CV18" s="1" t="n">
        <f aca="false">ROUND('qx mannen 2022'!CV18,10)</f>
        <v>9.3247E-006</v>
      </c>
      <c r="CW18" s="1" t="n">
        <f aca="false">ROUND('qx mannen 2022'!CW18,10)</f>
        <v>9.0383E-006</v>
      </c>
      <c r="CX18" s="1" t="n">
        <f aca="false">ROUND('qx mannen 2022'!CX18,10)</f>
        <v>8.7608E-006</v>
      </c>
      <c r="CY18" s="1" t="n">
        <f aca="false">ROUND('qx mannen 2022'!CY18,10)</f>
        <v>8.4917E-006</v>
      </c>
      <c r="CZ18" s="1" t="n">
        <f aca="false">ROUND('qx mannen 2022'!CZ18,10)</f>
        <v>8.2309E-006</v>
      </c>
      <c r="DA18" s="1" t="n">
        <f aca="false">ROUND('qx mannen 2022'!DA18,10)</f>
        <v>7.9781E-006</v>
      </c>
      <c r="DB18" s="1" t="n">
        <f aca="false">ROUND('qx mannen 2022'!DB18,10)</f>
        <v>7.7331E-006</v>
      </c>
      <c r="DC18" s="1" t="n">
        <f aca="false">ROUND('qx mannen 2022'!DC18,10)</f>
        <v>7.4956E-006</v>
      </c>
      <c r="DD18" s="1" t="n">
        <f aca="false">ROUND('qx mannen 2022'!DD18,10)</f>
        <v>7.2654E-006</v>
      </c>
      <c r="DE18" s="1" t="n">
        <f aca="false">ROUND('qx mannen 2022'!DE18,10)</f>
        <v>7.0423E-006</v>
      </c>
      <c r="DF18" s="1" t="n">
        <f aca="false">ROUND('qx mannen 2022'!DF18,10)</f>
        <v>6.826E-006</v>
      </c>
      <c r="DG18" s="1" t="n">
        <f aca="false">ROUND('qx mannen 2022'!DG18,10)</f>
        <v>6.6163E-006</v>
      </c>
      <c r="DH18" s="1" t="n">
        <f aca="false">ROUND('qx mannen 2022'!DH18,10)</f>
        <v>6.4131E-006</v>
      </c>
      <c r="DI18" s="1" t="n">
        <f aca="false">ROUND('qx mannen 2022'!DI18,10)</f>
        <v>6.2162E-006</v>
      </c>
      <c r="DJ18" s="1" t="n">
        <f aca="false">ROUND('qx mannen 2022'!DJ18,10)</f>
        <v>6.0252E-006</v>
      </c>
      <c r="DK18" s="1" t="n">
        <f aca="false">ROUND('qx mannen 2022'!DK18,10)</f>
        <v>5.8402E-006</v>
      </c>
      <c r="DL18" s="1" t="n">
        <f aca="false">ROUND('qx mannen 2022'!DL18,10)</f>
        <v>5.6608E-006</v>
      </c>
      <c r="DM18" s="1" t="n">
        <f aca="false">ROUND('qx mannen 2022'!DM18,10)</f>
        <v>5.487E-006</v>
      </c>
      <c r="DN18" s="1" t="n">
        <f aca="false">ROUND('qx mannen 2022'!DN18,10)</f>
        <v>5.3184E-006</v>
      </c>
      <c r="DO18" s="1" t="n">
        <f aca="false">ROUND('qx mannen 2022'!DO18,10)</f>
        <v>5.1551E-006</v>
      </c>
      <c r="DP18" s="1" t="n">
        <f aca="false">ROUND('qx mannen 2022'!DP18,10)</f>
        <v>4.9968E-006</v>
      </c>
      <c r="DQ18" s="1" t="n">
        <f aca="false">ROUND('qx mannen 2022'!DQ18,10)</f>
        <v>4.8433E-006</v>
      </c>
      <c r="DR18" s="1" t="n">
        <f aca="false">ROUND('qx mannen 2022'!DR18,10)</f>
        <v>4.6945E-006</v>
      </c>
      <c r="DS18" s="1" t="n">
        <f aca="false">ROUND('qx mannen 2022'!DS18,10)</f>
        <v>4.5503E-006</v>
      </c>
      <c r="DT18" s="1" t="n">
        <f aca="false">ROUND('qx mannen 2022'!DT18,10)</f>
        <v>4.4106E-006</v>
      </c>
      <c r="DU18" s="1" t="n">
        <f aca="false">ROUND('qx mannen 2022'!DU18,10)</f>
        <v>4.2751E-006</v>
      </c>
      <c r="DV18" s="1" t="n">
        <f aca="false">ROUND('qx mannen 2022'!DV18,10)</f>
        <v>4.1438E-006</v>
      </c>
      <c r="DW18" s="1" t="n">
        <f aca="false">ROUND('qx mannen 2022'!DW18,10)</f>
        <v>4.0165E-006</v>
      </c>
      <c r="DX18" s="1" t="n">
        <f aca="false">ROUND('qx mannen 2022'!DX18,10)</f>
        <v>3.8932E-006</v>
      </c>
      <c r="DY18" s="1" t="n">
        <f aca="false">ROUND('qx mannen 2022'!DY18,10)</f>
        <v>3.7736E-006</v>
      </c>
      <c r="DZ18" s="1" t="n">
        <f aca="false">ROUND('qx mannen 2022'!DZ18,10)</f>
        <v>3.6577E-006</v>
      </c>
      <c r="EA18" s="1" t="n">
        <f aca="false">ROUND('qx mannen 2022'!EA18,10)</f>
        <v>3.5454E-006</v>
      </c>
      <c r="EB18" s="1" t="n">
        <f aca="false">ROUND('qx mannen 2022'!EB18,10)</f>
        <v>3.4365E-006</v>
      </c>
      <c r="EC18" s="1" t="n">
        <f aca="false">ROUND('qx mannen 2022'!EC18,10)</f>
        <v>3.3309E-006</v>
      </c>
      <c r="ED18" s="1" t="n">
        <f aca="false">ROUND('qx mannen 2022'!ED18,10)</f>
        <v>3.2286E-006</v>
      </c>
      <c r="EE18" s="1" t="n">
        <f aca="false">ROUND('qx mannen 2022'!EE18,10)</f>
        <v>3.1295E-006</v>
      </c>
      <c r="EF18" s="1" t="n">
        <f aca="false">ROUND('qx mannen 2022'!EF18,10)</f>
        <v>3.0333E-006</v>
      </c>
      <c r="EG18" s="1" t="n">
        <f aca="false">ROUND('qx mannen 2022'!EG18,10)</f>
        <v>2.9402E-006</v>
      </c>
      <c r="EH18" s="1" t="n">
        <f aca="false">ROUND('qx mannen 2022'!EH18,10)</f>
        <v>2.8499E-006</v>
      </c>
      <c r="EI18" s="1" t="n">
        <f aca="false">ROUND('qx mannen 2022'!EI18,10)</f>
        <v>2.7623E-006</v>
      </c>
      <c r="EJ18" s="1" t="n">
        <f aca="false">ROUND('qx mannen 2022'!EJ18,10)</f>
        <v>2.6775E-006</v>
      </c>
      <c r="EK18" s="1" t="n">
        <f aca="false">ROUND('qx mannen 2022'!EK18,10)</f>
        <v>2.5953E-006</v>
      </c>
      <c r="EL18" s="1" t="n">
        <f aca="false">ROUND('qx mannen 2022'!EL18,10)</f>
        <v>2.5155E-006</v>
      </c>
      <c r="EM18" s="1" t="n">
        <f aca="false">ROUND('qx mannen 2022'!EM18,10)</f>
        <v>2.4383E-006</v>
      </c>
      <c r="EN18" s="1" t="n">
        <f aca="false">ROUND('qx mannen 2022'!EN18,10)</f>
        <v>2.3634E-006</v>
      </c>
      <c r="EO18" s="1" t="n">
        <f aca="false">ROUND('qx mannen 2022'!EO18,10)</f>
        <v>2.2908E-006</v>
      </c>
      <c r="EP18" s="1" t="n">
        <f aca="false">ROUND('qx mannen 2022'!EP18,10)</f>
        <v>2.2204E-006</v>
      </c>
      <c r="EQ18" s="1" t="n">
        <f aca="false">ROUND('qx mannen 2022'!EQ18,10)</f>
        <v>2.1522E-006</v>
      </c>
      <c r="ER18" s="1" t="n">
        <f aca="false">ROUND('qx mannen 2022'!ER18,10)</f>
        <v>2.0861E-006</v>
      </c>
      <c r="ES18" s="1" t="n">
        <f aca="false">ROUND('qx mannen 2022'!ES18,10)</f>
        <v>2.0221E-006</v>
      </c>
      <c r="ET18" s="1" t="n">
        <f aca="false">ROUND('qx mannen 2022'!ET18,10)</f>
        <v>1.96E-006</v>
      </c>
      <c r="EU18" s="1" t="n">
        <f aca="false">ROUND('qx mannen 2022'!EU18,10)</f>
        <v>1.8998E-006</v>
      </c>
      <c r="EV18" s="1" t="n">
        <f aca="false">ROUND('qx mannen 2022'!EV18,10)</f>
        <v>1.8414E-006</v>
      </c>
      <c r="EW18" s="1" t="n">
        <f aca="false">ROUND('qx mannen 2022'!EW18,10)</f>
        <v>1.7849E-006</v>
      </c>
      <c r="EX18" s="1" t="n">
        <f aca="false">ROUND('qx mannen 2022'!EX18,10)</f>
        <v>1.73E-006</v>
      </c>
      <c r="EY18" s="1" t="n">
        <f aca="false">ROUND('qx mannen 2022'!EY18,10)</f>
        <v>1.6769E-006</v>
      </c>
      <c r="EZ18" s="1" t="n">
        <f aca="false">ROUND('qx mannen 2022'!EZ18,10)</f>
        <v>1.6254E-006</v>
      </c>
      <c r="FA18" s="1" t="n">
        <f aca="false">ROUND('qx mannen 2022'!FA18,10)</f>
        <v>1.5755E-006</v>
      </c>
      <c r="FB18" s="1" t="n">
        <f aca="false">ROUND('qx mannen 2022'!FB18,10)</f>
        <v>1.5271E-006</v>
      </c>
      <c r="FC18" s="1" t="n">
        <f aca="false">ROUND('qx mannen 2022'!FC18,10)</f>
        <v>1.4802E-006</v>
      </c>
      <c r="FD18" s="1" t="n">
        <f aca="false">ROUND('qx mannen 2022'!FD18,10)</f>
        <v>1.4347E-006</v>
      </c>
      <c r="FE18" s="1" t="n">
        <f aca="false">ROUND('qx mannen 2022'!FE18,10)</f>
        <v>1.3907E-006</v>
      </c>
      <c r="FF18" s="1" t="n">
        <f aca="false">ROUND('qx mannen 2022'!FF18,10)</f>
        <v>1.3479E-006</v>
      </c>
      <c r="FG18" s="1" t="n">
        <f aca="false">ROUND('qx mannen 2022'!FG18,10)</f>
        <v>1.3065E-006</v>
      </c>
      <c r="FH18" s="1" t="n">
        <f aca="false">ROUND('qx mannen 2022'!FH18,10)</f>
        <v>1.2664E-006</v>
      </c>
      <c r="FI18" s="1" t="n">
        <f aca="false">ROUND('qx mannen 2022'!FI18,10)</f>
        <v>1.2275E-006</v>
      </c>
      <c r="FJ18" s="1" t="n">
        <f aca="false">ROUND('qx mannen 2022'!FJ18,10)</f>
        <v>1.1898E-006</v>
      </c>
      <c r="FK18" s="1" t="n">
        <f aca="false">ROUND('qx mannen 2022'!FK18,10)</f>
        <v>1.1533E-006</v>
      </c>
      <c r="FL18" s="1" t="n">
        <f aca="false">ROUND('qx mannen 2022'!FL18,10)</f>
        <v>1.1178E-006</v>
      </c>
      <c r="FM18" s="1" t="n">
        <f aca="false">ROUND('qx mannen 2022'!FM18,10)</f>
        <v>1.0835E-006</v>
      </c>
      <c r="FN18" s="1" t="n">
        <f aca="false">ROUND('qx mannen 2022'!FN18,10)</f>
        <v>1.0502E-006</v>
      </c>
      <c r="FO18" s="1" t="n">
        <f aca="false">ROUND('qx mannen 2022'!FO18,10)</f>
        <v>1.018E-006</v>
      </c>
      <c r="FP18" s="1" t="n">
        <f aca="false">ROUND('qx mannen 2022'!FP18,10)</f>
        <v>9.867E-007</v>
      </c>
      <c r="FQ18" s="1" t="n">
        <f aca="false">ROUND('qx mannen 2022'!FQ18,10)</f>
        <v>9.564E-007</v>
      </c>
    </row>
    <row r="19" customFormat="false" ht="15" hidden="false" customHeight="true" outlineLevel="0" collapsed="false">
      <c r="B19" s="1" t="n">
        <f aca="false">ROUND('qx mannen 2022'!B19,10)</f>
        <v>0.0001973741</v>
      </c>
      <c r="C19" s="1" t="n">
        <f aca="false">ROUND('qx mannen 2022'!C19,10)</f>
        <v>0.0001926959</v>
      </c>
      <c r="D19" s="1" t="n">
        <f aca="false">ROUND('qx mannen 2022'!D19,10)</f>
        <v>0.000188022</v>
      </c>
      <c r="E19" s="1" t="n">
        <f aca="false">ROUND('qx mannen 2022'!E19,10)</f>
        <v>0.0001833656</v>
      </c>
      <c r="F19" s="1" t="n">
        <f aca="false">ROUND('qx mannen 2022'!F19,10)</f>
        <v>0.0001787381</v>
      </c>
      <c r="G19" s="1" t="n">
        <f aca="false">ROUND('qx mannen 2022'!G19,10)</f>
        <v>0.0001741496</v>
      </c>
      <c r="H19" s="1" t="n">
        <f aca="false">ROUND('qx mannen 2022'!H19,10)</f>
        <v>0.0001696091</v>
      </c>
      <c r="I19" s="1" t="n">
        <f aca="false">ROUND('qx mannen 2022'!I19,10)</f>
        <v>0.0001651241</v>
      </c>
      <c r="J19" s="1" t="n">
        <f aca="false">ROUND('qx mannen 2022'!J19,10)</f>
        <v>0.0001607012</v>
      </c>
      <c r="K19" s="1" t="n">
        <f aca="false">ROUND('qx mannen 2022'!K19,10)</f>
        <v>0.000156346</v>
      </c>
      <c r="L19" s="1" t="n">
        <f aca="false">ROUND('qx mannen 2022'!L19,10)</f>
        <v>0.0001520633</v>
      </c>
      <c r="M19" s="1" t="n">
        <f aca="false">ROUND('qx mannen 2022'!M19,10)</f>
        <v>0.000147857</v>
      </c>
      <c r="N19" s="1" t="n">
        <f aca="false">ROUND('qx mannen 2022'!N19,10)</f>
        <v>0.0001437303</v>
      </c>
      <c r="O19" s="1" t="n">
        <f aca="false">ROUND('qx mannen 2022'!O19,10)</f>
        <v>0.0001396859</v>
      </c>
      <c r="P19" s="1" t="n">
        <f aca="false">ROUND('qx mannen 2022'!P19,10)</f>
        <v>0.0001357256</v>
      </c>
      <c r="Q19" s="1" t="n">
        <f aca="false">ROUND('qx mannen 2022'!Q19,10)</f>
        <v>0.0001318511</v>
      </c>
      <c r="R19" s="1" t="n">
        <f aca="false">ROUND('qx mannen 2022'!R19,10)</f>
        <v>0.0001280634</v>
      </c>
      <c r="S19" s="1" t="n">
        <f aca="false">ROUND('qx mannen 2022'!S19,10)</f>
        <v>0.0001243631</v>
      </c>
      <c r="T19" s="1" t="n">
        <f aca="false">ROUND('qx mannen 2022'!T19,10)</f>
        <v>0.0001207506</v>
      </c>
      <c r="U19" s="1" t="n">
        <f aca="false">ROUND('qx mannen 2022'!U19,10)</f>
        <v>0.0001172259</v>
      </c>
      <c r="V19" s="1" t="n">
        <f aca="false">ROUND('qx mannen 2022'!V19,10)</f>
        <v>0.0001137887</v>
      </c>
      <c r="W19" s="1" t="n">
        <f aca="false">ROUND('qx mannen 2022'!W19,10)</f>
        <v>0.0001104385</v>
      </c>
      <c r="X19" s="1" t="n">
        <f aca="false">ROUND('qx mannen 2022'!X19,10)</f>
        <v>0.0001071746</v>
      </c>
      <c r="Y19" s="1" t="n">
        <f aca="false">ROUND('qx mannen 2022'!Y19,10)</f>
        <v>0.000103996</v>
      </c>
      <c r="Z19" s="1" t="n">
        <f aca="false">ROUND('qx mannen 2022'!Z19,10)</f>
        <v>0.0001009019</v>
      </c>
      <c r="AA19" s="1" t="n">
        <f aca="false">ROUND('qx mannen 2022'!AA19,10)</f>
        <v>9.78908E-005</v>
      </c>
      <c r="AB19" s="1" t="n">
        <f aca="false">ROUND('qx mannen 2022'!AB19,10)</f>
        <v>9.49617E-005</v>
      </c>
      <c r="AC19" s="1" t="n">
        <f aca="false">ROUND('qx mannen 2022'!AC19,10)</f>
        <v>9.21131E-005</v>
      </c>
      <c r="AD19" s="1" t="n">
        <f aca="false">ROUND('qx mannen 2022'!AD19,10)</f>
        <v>8.93435E-005</v>
      </c>
      <c r="AE19" s="1" t="n">
        <f aca="false">ROUND('qx mannen 2022'!AE19,10)</f>
        <v>8.66515E-005</v>
      </c>
      <c r="AF19" s="1" t="n">
        <f aca="false">ROUND('qx mannen 2022'!AF19,10)</f>
        <v>8.40355E-005</v>
      </c>
      <c r="AG19" s="1" t="n">
        <f aca="false">ROUND('qx mannen 2022'!AG19,10)</f>
        <v>8.14939E-005</v>
      </c>
      <c r="AH19" s="1" t="n">
        <f aca="false">ROUND('qx mannen 2022'!AH19,10)</f>
        <v>7.9025E-005</v>
      </c>
      <c r="AI19" s="1" t="n">
        <f aca="false">ROUND('qx mannen 2022'!AI19,10)</f>
        <v>7.66273E-005</v>
      </c>
      <c r="AJ19" s="1" t="n">
        <f aca="false">ROUND('qx mannen 2022'!AJ19,10)</f>
        <v>7.4299E-005</v>
      </c>
      <c r="AK19" s="1" t="n">
        <f aca="false">ROUND('qx mannen 2022'!AK19,10)</f>
        <v>7.20385E-005</v>
      </c>
      <c r="AL19" s="1" t="n">
        <f aca="false">ROUND('qx mannen 2022'!AL19,10)</f>
        <v>6.98441E-005</v>
      </c>
      <c r="AM19" s="1" t="n">
        <f aca="false">ROUND('qx mannen 2022'!AM19,10)</f>
        <v>6.77142E-005</v>
      </c>
      <c r="AN19" s="1" t="n">
        <f aca="false">ROUND('qx mannen 2022'!AN19,10)</f>
        <v>6.56471E-005</v>
      </c>
      <c r="AO19" s="1" t="n">
        <f aca="false">ROUND('qx mannen 2022'!AO19,10)</f>
        <v>6.36413E-005</v>
      </c>
      <c r="AP19" s="1" t="n">
        <f aca="false">ROUND('qx mannen 2022'!AP19,10)</f>
        <v>6.1695E-005</v>
      </c>
      <c r="AQ19" s="1" t="n">
        <f aca="false">ROUND('qx mannen 2022'!AQ19,10)</f>
        <v>5.98067E-005</v>
      </c>
      <c r="AR19" s="1" t="n">
        <f aca="false">ROUND('qx mannen 2022'!AR19,10)</f>
        <v>5.79749E-005</v>
      </c>
      <c r="AS19" s="1" t="n">
        <f aca="false">ROUND('qx mannen 2022'!AS19,10)</f>
        <v>5.6198E-005</v>
      </c>
      <c r="AT19" s="1" t="n">
        <f aca="false">ROUND('qx mannen 2022'!AT19,10)</f>
        <v>5.44744E-005</v>
      </c>
      <c r="AU19" s="1" t="n">
        <f aca="false">ROUND('qx mannen 2022'!AU19,10)</f>
        <v>5.28027E-005</v>
      </c>
      <c r="AV19" s="1" t="n">
        <f aca="false">ROUND('qx mannen 2022'!AV19,10)</f>
        <v>5.11814E-005</v>
      </c>
      <c r="AW19" s="1" t="n">
        <f aca="false">ROUND('qx mannen 2022'!AW19,10)</f>
        <v>4.96092E-005</v>
      </c>
      <c r="AX19" s="1" t="n">
        <f aca="false">ROUND('qx mannen 2022'!AX19,10)</f>
        <v>4.80845E-005</v>
      </c>
      <c r="AY19" s="1" t="n">
        <f aca="false">ROUND('qx mannen 2022'!AY19,10)</f>
        <v>4.66061E-005</v>
      </c>
      <c r="AZ19" s="1" t="n">
        <f aca="false">ROUND('qx mannen 2022'!AZ19,10)</f>
        <v>4.51725E-005</v>
      </c>
      <c r="BA19" s="1" t="n">
        <f aca="false">ROUND('qx mannen 2022'!BA19,10)</f>
        <v>4.37826E-005</v>
      </c>
      <c r="BB19" s="1" t="n">
        <f aca="false">ROUND('qx mannen 2022'!BB19,10)</f>
        <v>4.2435E-005</v>
      </c>
      <c r="BC19" s="1" t="n">
        <f aca="false">ROUND('qx mannen 2022'!BC19,10)</f>
        <v>4.11284E-005</v>
      </c>
      <c r="BD19" s="1" t="n">
        <f aca="false">ROUND('qx mannen 2022'!BD19,10)</f>
        <v>3.98617E-005</v>
      </c>
      <c r="BE19" s="1" t="n">
        <f aca="false">ROUND('qx mannen 2022'!BE19,10)</f>
        <v>3.86337E-005</v>
      </c>
      <c r="BF19" s="1" t="n">
        <f aca="false">ROUND('qx mannen 2022'!BF19,10)</f>
        <v>3.74433E-005</v>
      </c>
      <c r="BG19" s="1" t="n">
        <f aca="false">ROUND('qx mannen 2022'!BG19,10)</f>
        <v>3.62893E-005</v>
      </c>
      <c r="BH19" s="1" t="n">
        <f aca="false">ROUND('qx mannen 2022'!BH19,10)</f>
        <v>3.51706E-005</v>
      </c>
      <c r="BI19" s="1" t="n">
        <f aca="false">ROUND('qx mannen 2022'!BI19,10)</f>
        <v>3.40862E-005</v>
      </c>
      <c r="BJ19" s="1" t="n">
        <f aca="false">ROUND('qx mannen 2022'!BJ19,10)</f>
        <v>3.3035E-005</v>
      </c>
      <c r="BK19" s="1" t="n">
        <f aca="false">ROUND('qx mannen 2022'!BK19,10)</f>
        <v>3.20161E-005</v>
      </c>
      <c r="BL19" s="1" t="n">
        <f aca="false">ROUND('qx mannen 2022'!BL19,10)</f>
        <v>3.10285E-005</v>
      </c>
      <c r="BM19" s="1" t="n">
        <f aca="false">ROUND('qx mannen 2022'!BM19,10)</f>
        <v>3.00712E-005</v>
      </c>
      <c r="BN19" s="1" t="n">
        <f aca="false">ROUND('qx mannen 2022'!BN19,10)</f>
        <v>2.91433E-005</v>
      </c>
      <c r="BO19" s="1" t="n">
        <f aca="false">ROUND('qx mannen 2022'!BO19,10)</f>
        <v>2.82439E-005</v>
      </c>
      <c r="BP19" s="1" t="n">
        <f aca="false">ROUND('qx mannen 2022'!BP19,10)</f>
        <v>2.73722E-005</v>
      </c>
      <c r="BQ19" s="1" t="n">
        <f aca="false">ROUND('qx mannen 2022'!BQ19,10)</f>
        <v>2.65273E-005</v>
      </c>
      <c r="BR19" s="1" t="n">
        <f aca="false">ROUND('qx mannen 2022'!BR19,10)</f>
        <v>2.57085E-005</v>
      </c>
      <c r="BS19" s="1" t="n">
        <f aca="false">ROUND('qx mannen 2022'!BS19,10)</f>
        <v>2.49148E-005</v>
      </c>
      <c r="BT19" s="1" t="n">
        <f aca="false">ROUND('qx mannen 2022'!BT19,10)</f>
        <v>2.41456E-005</v>
      </c>
      <c r="BU19" s="1" t="n">
        <f aca="false">ROUND('qx mannen 2022'!BU19,10)</f>
        <v>2.34E-005</v>
      </c>
      <c r="BV19" s="1" t="n">
        <f aca="false">ROUND('qx mannen 2022'!BV19,10)</f>
        <v>2.26775E-005</v>
      </c>
      <c r="BW19" s="1" t="n">
        <f aca="false">ROUND('qx mannen 2022'!BW19,10)</f>
        <v>2.19772E-005</v>
      </c>
      <c r="BX19" s="1" t="n">
        <f aca="false">ROUND('qx mannen 2022'!BX19,10)</f>
        <v>2.12984E-005</v>
      </c>
      <c r="BY19" s="1" t="n">
        <f aca="false">ROUND('qx mannen 2022'!BY19,10)</f>
        <v>2.06407E-005</v>
      </c>
      <c r="BZ19" s="1" t="n">
        <f aca="false">ROUND('qx mannen 2022'!BZ19,10)</f>
        <v>2.00032E-005</v>
      </c>
      <c r="CA19" s="1" t="n">
        <f aca="false">ROUND('qx mannen 2022'!CA19,10)</f>
        <v>1.93853E-005</v>
      </c>
      <c r="CB19" s="1" t="n">
        <f aca="false">ROUND('qx mannen 2022'!CB19,10)</f>
        <v>1.87865E-005</v>
      </c>
      <c r="CC19" s="1" t="n">
        <f aca="false">ROUND('qx mannen 2022'!CC19,10)</f>
        <v>1.82062E-005</v>
      </c>
      <c r="CD19" s="1" t="n">
        <f aca="false">ROUND('qx mannen 2022'!CD19,10)</f>
        <v>1.76438E-005</v>
      </c>
      <c r="CE19" s="1" t="n">
        <f aca="false">ROUND('qx mannen 2022'!CE19,10)</f>
        <v>1.70988E-005</v>
      </c>
      <c r="CF19" s="1" t="n">
        <f aca="false">ROUND('qx mannen 2022'!CF19,10)</f>
        <v>1.65706E-005</v>
      </c>
      <c r="CG19" s="1" t="n">
        <f aca="false">ROUND('qx mannen 2022'!CG19,10)</f>
        <v>1.60586E-005</v>
      </c>
      <c r="CH19" s="1" t="n">
        <f aca="false">ROUND('qx mannen 2022'!CH19,10)</f>
        <v>1.55625E-005</v>
      </c>
      <c r="CI19" s="1" t="n">
        <f aca="false">ROUND('qx mannen 2022'!CI19,10)</f>
        <v>1.50817E-005</v>
      </c>
      <c r="CJ19" s="1" t="n">
        <f aca="false">ROUND('qx mannen 2022'!CJ19,10)</f>
        <v>1.46157E-005</v>
      </c>
      <c r="CK19" s="1" t="n">
        <f aca="false">ROUND('qx mannen 2022'!CK19,10)</f>
        <v>1.41642E-005</v>
      </c>
      <c r="CL19" s="1" t="n">
        <f aca="false">ROUND('qx mannen 2022'!CL19,10)</f>
        <v>1.37265E-005</v>
      </c>
      <c r="CM19" s="1" t="n">
        <f aca="false">ROUND('qx mannen 2022'!CM19,10)</f>
        <v>1.33024E-005</v>
      </c>
      <c r="CN19" s="1" t="n">
        <f aca="false">ROUND('qx mannen 2022'!CN19,10)</f>
        <v>1.28914E-005</v>
      </c>
      <c r="CO19" s="1" t="n">
        <f aca="false">ROUND('qx mannen 2022'!CO19,10)</f>
        <v>1.24931E-005</v>
      </c>
      <c r="CP19" s="1" t="n">
        <f aca="false">ROUND('qx mannen 2022'!CP19,10)</f>
        <v>1.21071E-005</v>
      </c>
      <c r="CQ19" s="1" t="n">
        <f aca="false">ROUND('qx mannen 2022'!CQ19,10)</f>
        <v>1.1733E-005</v>
      </c>
      <c r="CR19" s="1" t="n">
        <f aca="false">ROUND('qx mannen 2022'!CR19,10)</f>
        <v>1.13704E-005</v>
      </c>
      <c r="CS19" s="1" t="n">
        <f aca="false">ROUND('qx mannen 2022'!CS19,10)</f>
        <v>1.10191E-005</v>
      </c>
      <c r="CT19" s="1" t="n">
        <f aca="false">ROUND('qx mannen 2022'!CT19,10)</f>
        <v>1.06786E-005</v>
      </c>
      <c r="CU19" s="1" t="n">
        <f aca="false">ROUND('qx mannen 2022'!CU19,10)</f>
        <v>1.03486E-005</v>
      </c>
      <c r="CV19" s="1" t="n">
        <f aca="false">ROUND('qx mannen 2022'!CV19,10)</f>
        <v>1.00288E-005</v>
      </c>
      <c r="CW19" s="1" t="n">
        <f aca="false">ROUND('qx mannen 2022'!CW19,10)</f>
        <v>9.7189E-006</v>
      </c>
      <c r="CX19" s="1" t="n">
        <f aca="false">ROUND('qx mannen 2022'!CX19,10)</f>
        <v>9.4186E-006</v>
      </c>
      <c r="CY19" s="1" t="n">
        <f aca="false">ROUND('qx mannen 2022'!CY19,10)</f>
        <v>9.1275E-006</v>
      </c>
      <c r="CZ19" s="1" t="n">
        <f aca="false">ROUND('qx mannen 2022'!CZ19,10)</f>
        <v>8.8455E-006</v>
      </c>
      <c r="DA19" s="1" t="n">
        <f aca="false">ROUND('qx mannen 2022'!DA19,10)</f>
        <v>8.5721E-006</v>
      </c>
      <c r="DB19" s="1" t="n">
        <f aca="false">ROUND('qx mannen 2022'!DB19,10)</f>
        <v>8.3072E-006</v>
      </c>
      <c r="DC19" s="1" t="n">
        <f aca="false">ROUND('qx mannen 2022'!DC19,10)</f>
        <v>8.0505E-006</v>
      </c>
      <c r="DD19" s="1" t="n">
        <f aca="false">ROUND('qx mannen 2022'!DD19,10)</f>
        <v>7.8017E-006</v>
      </c>
      <c r="DE19" s="1" t="n">
        <f aca="false">ROUND('qx mannen 2022'!DE19,10)</f>
        <v>7.5606E-006</v>
      </c>
      <c r="DF19" s="1" t="n">
        <f aca="false">ROUND('qx mannen 2022'!DF19,10)</f>
        <v>7.327E-006</v>
      </c>
      <c r="DG19" s="1" t="n">
        <f aca="false">ROUND('qx mannen 2022'!DG19,10)</f>
        <v>7.1006E-006</v>
      </c>
      <c r="DH19" s="1" t="n">
        <f aca="false">ROUND('qx mannen 2022'!DH19,10)</f>
        <v>6.8811E-006</v>
      </c>
      <c r="DI19" s="1" t="n">
        <f aca="false">ROUND('qx mannen 2022'!DI19,10)</f>
        <v>6.6685E-006</v>
      </c>
      <c r="DJ19" s="1" t="n">
        <f aca="false">ROUND('qx mannen 2022'!DJ19,10)</f>
        <v>6.4624E-006</v>
      </c>
      <c r="DK19" s="1" t="n">
        <f aca="false">ROUND('qx mannen 2022'!DK19,10)</f>
        <v>6.2627E-006</v>
      </c>
      <c r="DL19" s="1" t="n">
        <f aca="false">ROUND('qx mannen 2022'!DL19,10)</f>
        <v>6.0692E-006</v>
      </c>
      <c r="DM19" s="1" t="n">
        <f aca="false">ROUND('qx mannen 2022'!DM19,10)</f>
        <v>5.8816E-006</v>
      </c>
      <c r="DN19" s="1" t="n">
        <f aca="false">ROUND('qx mannen 2022'!DN19,10)</f>
        <v>5.6999E-006</v>
      </c>
      <c r="DO19" s="1" t="n">
        <f aca="false">ROUND('qx mannen 2022'!DO19,10)</f>
        <v>5.5237E-006</v>
      </c>
      <c r="DP19" s="1" t="n">
        <f aca="false">ROUND('qx mannen 2022'!DP19,10)</f>
        <v>5.353E-006</v>
      </c>
      <c r="DQ19" s="1" t="n">
        <f aca="false">ROUND('qx mannen 2022'!DQ19,10)</f>
        <v>5.1876E-006</v>
      </c>
      <c r="DR19" s="1" t="n">
        <f aca="false">ROUND('qx mannen 2022'!DR19,10)</f>
        <v>5.0273E-006</v>
      </c>
      <c r="DS19" s="1" t="n">
        <f aca="false">ROUND('qx mannen 2022'!DS19,10)</f>
        <v>4.8719E-006</v>
      </c>
      <c r="DT19" s="1" t="n">
        <f aca="false">ROUND('qx mannen 2022'!DT19,10)</f>
        <v>4.7213E-006</v>
      </c>
      <c r="DU19" s="1" t="n">
        <f aca="false">ROUND('qx mannen 2022'!DU19,10)</f>
        <v>4.5754E-006</v>
      </c>
      <c r="DV19" s="1" t="n">
        <f aca="false">ROUND('qx mannen 2022'!DV19,10)</f>
        <v>4.434E-006</v>
      </c>
      <c r="DW19" s="1" t="n">
        <f aca="false">ROUND('qx mannen 2022'!DW19,10)</f>
        <v>4.297E-006</v>
      </c>
      <c r="DX19" s="1" t="n">
        <f aca="false">ROUND('qx mannen 2022'!DX19,10)</f>
        <v>4.1642E-006</v>
      </c>
      <c r="DY19" s="1" t="n">
        <f aca="false">ROUND('qx mannen 2022'!DY19,10)</f>
        <v>4.0355E-006</v>
      </c>
      <c r="DZ19" s="1" t="n">
        <f aca="false">ROUND('qx mannen 2022'!DZ19,10)</f>
        <v>3.9108E-006</v>
      </c>
      <c r="EA19" s="1" t="n">
        <f aca="false">ROUND('qx mannen 2022'!EA19,10)</f>
        <v>3.79E-006</v>
      </c>
      <c r="EB19" s="1" t="n">
        <f aca="false">ROUND('qx mannen 2022'!EB19,10)</f>
        <v>3.6728E-006</v>
      </c>
      <c r="EC19" s="1" t="n">
        <f aca="false">ROUND('qx mannen 2022'!EC19,10)</f>
        <v>3.5593E-006</v>
      </c>
      <c r="ED19" s="1" t="n">
        <f aca="false">ROUND('qx mannen 2022'!ED19,10)</f>
        <v>3.4493E-006</v>
      </c>
      <c r="EE19" s="1" t="n">
        <f aca="false">ROUND('qx mannen 2022'!EE19,10)</f>
        <v>3.3427E-006</v>
      </c>
      <c r="EF19" s="1" t="n">
        <f aca="false">ROUND('qx mannen 2022'!EF19,10)</f>
        <v>3.2394E-006</v>
      </c>
      <c r="EG19" s="1" t="n">
        <f aca="false">ROUND('qx mannen 2022'!EG19,10)</f>
        <v>3.1393E-006</v>
      </c>
      <c r="EH19" s="1" t="n">
        <f aca="false">ROUND('qx mannen 2022'!EH19,10)</f>
        <v>3.0423E-006</v>
      </c>
      <c r="EI19" s="1" t="n">
        <f aca="false">ROUND('qx mannen 2022'!EI19,10)</f>
        <v>2.9483E-006</v>
      </c>
      <c r="EJ19" s="1" t="n">
        <f aca="false">ROUND('qx mannen 2022'!EJ19,10)</f>
        <v>2.8572E-006</v>
      </c>
      <c r="EK19" s="1" t="n">
        <f aca="false">ROUND('qx mannen 2022'!EK19,10)</f>
        <v>2.7689E-006</v>
      </c>
      <c r="EL19" s="1" t="n">
        <f aca="false">ROUND('qx mannen 2022'!EL19,10)</f>
        <v>2.6833E-006</v>
      </c>
      <c r="EM19" s="1" t="n">
        <f aca="false">ROUND('qx mannen 2022'!EM19,10)</f>
        <v>2.6004E-006</v>
      </c>
      <c r="EN19" s="1" t="n">
        <f aca="false">ROUND('qx mannen 2022'!EN19,10)</f>
        <v>2.52E-006</v>
      </c>
      <c r="EO19" s="1" t="n">
        <f aca="false">ROUND('qx mannen 2022'!EO19,10)</f>
        <v>2.4421E-006</v>
      </c>
      <c r="EP19" s="1" t="n">
        <f aca="false">ROUND('qx mannen 2022'!EP19,10)</f>
        <v>2.3667E-006</v>
      </c>
      <c r="EQ19" s="1" t="n">
        <f aca="false">ROUND('qx mannen 2022'!EQ19,10)</f>
        <v>2.2935E-006</v>
      </c>
      <c r="ER19" s="1" t="n">
        <f aca="false">ROUND('qx mannen 2022'!ER19,10)</f>
        <v>2.2226E-006</v>
      </c>
      <c r="ES19" s="1" t="n">
        <f aca="false">ROUND('qx mannen 2022'!ES19,10)</f>
        <v>2.1539E-006</v>
      </c>
      <c r="ET19" s="1" t="n">
        <f aca="false">ROUND('qx mannen 2022'!ET19,10)</f>
        <v>2.0874E-006</v>
      </c>
      <c r="EU19" s="1" t="n">
        <f aca="false">ROUND('qx mannen 2022'!EU19,10)</f>
        <v>2.0229E-006</v>
      </c>
      <c r="EV19" s="1" t="n">
        <f aca="false">ROUND('qx mannen 2022'!EV19,10)</f>
        <v>1.9604E-006</v>
      </c>
      <c r="EW19" s="1" t="n">
        <f aca="false">ROUND('qx mannen 2022'!EW19,10)</f>
        <v>1.8998E-006</v>
      </c>
      <c r="EX19" s="1" t="n">
        <f aca="false">ROUND('qx mannen 2022'!EX19,10)</f>
        <v>1.8411E-006</v>
      </c>
      <c r="EY19" s="1" t="n">
        <f aca="false">ROUND('qx mannen 2022'!EY19,10)</f>
        <v>1.7842E-006</v>
      </c>
      <c r="EZ19" s="1" t="n">
        <f aca="false">ROUND('qx mannen 2022'!EZ19,10)</f>
        <v>1.729E-006</v>
      </c>
      <c r="FA19" s="1" t="n">
        <f aca="false">ROUND('qx mannen 2022'!FA19,10)</f>
        <v>1.6756E-006</v>
      </c>
      <c r="FB19" s="1" t="n">
        <f aca="false">ROUND('qx mannen 2022'!FB19,10)</f>
        <v>1.6238E-006</v>
      </c>
      <c r="FC19" s="1" t="n">
        <f aca="false">ROUND('qx mannen 2022'!FC19,10)</f>
        <v>1.5736E-006</v>
      </c>
      <c r="FD19" s="1" t="n">
        <f aca="false">ROUND('qx mannen 2022'!FD19,10)</f>
        <v>1.525E-006</v>
      </c>
      <c r="FE19" s="1" t="n">
        <f aca="false">ROUND('qx mannen 2022'!FE19,10)</f>
        <v>1.4779E-006</v>
      </c>
      <c r="FF19" s="1" t="n">
        <f aca="false">ROUND('qx mannen 2022'!FF19,10)</f>
        <v>1.4322E-006</v>
      </c>
      <c r="FG19" s="1" t="n">
        <f aca="false">ROUND('qx mannen 2022'!FG19,10)</f>
        <v>1.3879E-006</v>
      </c>
      <c r="FH19" s="1" t="n">
        <f aca="false">ROUND('qx mannen 2022'!FH19,10)</f>
        <v>1.345E-006</v>
      </c>
      <c r="FI19" s="1" t="n">
        <f aca="false">ROUND('qx mannen 2022'!FI19,10)</f>
        <v>1.3035E-006</v>
      </c>
      <c r="FJ19" s="1" t="n">
        <f aca="false">ROUND('qx mannen 2022'!FJ19,10)</f>
        <v>1.2632E-006</v>
      </c>
      <c r="FK19" s="1" t="n">
        <f aca="false">ROUND('qx mannen 2022'!FK19,10)</f>
        <v>1.2242E-006</v>
      </c>
      <c r="FL19" s="1" t="n">
        <f aca="false">ROUND('qx mannen 2022'!FL19,10)</f>
        <v>1.1863E-006</v>
      </c>
      <c r="FM19" s="1" t="n">
        <f aca="false">ROUND('qx mannen 2022'!FM19,10)</f>
        <v>1.1497E-006</v>
      </c>
      <c r="FN19" s="1" t="n">
        <f aca="false">ROUND('qx mannen 2022'!FN19,10)</f>
        <v>1.1141E-006</v>
      </c>
      <c r="FO19" s="1" t="n">
        <f aca="false">ROUND('qx mannen 2022'!FO19,10)</f>
        <v>1.0797E-006</v>
      </c>
      <c r="FP19" s="1" t="n">
        <f aca="false">ROUND('qx mannen 2022'!FP19,10)</f>
        <v>1.0463E-006</v>
      </c>
      <c r="FQ19" s="1" t="n">
        <f aca="false">ROUND('qx mannen 2022'!FQ19,10)</f>
        <v>1.014E-006</v>
      </c>
    </row>
    <row r="20" customFormat="false" ht="15" hidden="false" customHeight="true" outlineLevel="0" collapsed="false">
      <c r="B20" s="1" t="n">
        <f aca="false">ROUND('qx mannen 2022'!B20,10)</f>
        <v>0.0002440454</v>
      </c>
      <c r="C20" s="1" t="n">
        <f aca="false">ROUND('qx mannen 2022'!C20,10)</f>
        <v>0.0002391802</v>
      </c>
      <c r="D20" s="1" t="n">
        <f aca="false">ROUND('qx mannen 2022'!D20,10)</f>
        <v>0.0002342695</v>
      </c>
      <c r="E20" s="1" t="n">
        <f aca="false">ROUND('qx mannen 2022'!E20,10)</f>
        <v>0.0002293309</v>
      </c>
      <c r="F20" s="1" t="n">
        <f aca="false">ROUND('qx mannen 2022'!F20,10)</f>
        <v>0.0002243801</v>
      </c>
      <c r="G20" s="1" t="n">
        <f aca="false">ROUND('qx mannen 2022'!G20,10)</f>
        <v>0.000219431</v>
      </c>
      <c r="H20" s="1" t="n">
        <f aca="false">ROUND('qx mannen 2022'!H20,10)</f>
        <v>0.0002144963</v>
      </c>
      <c r="I20" s="1" t="n">
        <f aca="false">ROUND('qx mannen 2022'!I20,10)</f>
        <v>0.000209587</v>
      </c>
      <c r="J20" s="1" t="n">
        <f aca="false">ROUND('qx mannen 2022'!J20,10)</f>
        <v>0.0002047128</v>
      </c>
      <c r="K20" s="1" t="n">
        <f aca="false">ROUND('qx mannen 2022'!K20,10)</f>
        <v>0.0001998824</v>
      </c>
      <c r="L20" s="1" t="n">
        <f aca="false">ROUND('qx mannen 2022'!L20,10)</f>
        <v>0.0001951032</v>
      </c>
      <c r="M20" s="1" t="n">
        <f aca="false">ROUND('qx mannen 2022'!M20,10)</f>
        <v>0.0001903818</v>
      </c>
      <c r="N20" s="1" t="n">
        <f aca="false">ROUND('qx mannen 2022'!N20,10)</f>
        <v>0.0001857236</v>
      </c>
      <c r="O20" s="1" t="n">
        <f aca="false">ROUND('qx mannen 2022'!O20,10)</f>
        <v>0.0001811336</v>
      </c>
      <c r="P20" s="1" t="n">
        <f aca="false">ROUND('qx mannen 2022'!P20,10)</f>
        <v>0.0001766157</v>
      </c>
      <c r="Q20" s="1" t="n">
        <f aca="false">ROUND('qx mannen 2022'!Q20,10)</f>
        <v>0.0001721733</v>
      </c>
      <c r="R20" s="1" t="n">
        <f aca="false">ROUND('qx mannen 2022'!R20,10)</f>
        <v>0.0001678092</v>
      </c>
      <c r="S20" s="1" t="n">
        <f aca="false">ROUND('qx mannen 2022'!S20,10)</f>
        <v>0.0001635256</v>
      </c>
      <c r="T20" s="1" t="n">
        <f aca="false">ROUND('qx mannen 2022'!T20,10)</f>
        <v>0.0001593242</v>
      </c>
      <c r="U20" s="1" t="n">
        <f aca="false">ROUND('qx mannen 2022'!U20,10)</f>
        <v>0.0001552064</v>
      </c>
      <c r="V20" s="1" t="n">
        <f aca="false">ROUND('qx mannen 2022'!V20,10)</f>
        <v>0.0001511731</v>
      </c>
      <c r="W20" s="1" t="n">
        <f aca="false">ROUND('qx mannen 2022'!W20,10)</f>
        <v>0.0001472249</v>
      </c>
      <c r="X20" s="1" t="n">
        <f aca="false">ROUND('qx mannen 2022'!X20,10)</f>
        <v>0.0001433621</v>
      </c>
      <c r="Y20" s="1" t="n">
        <f aca="false">ROUND('qx mannen 2022'!Y20,10)</f>
        <v>0.0001395846</v>
      </c>
      <c r="Z20" s="1" t="n">
        <f aca="false">ROUND('qx mannen 2022'!Z20,10)</f>
        <v>0.0001358924</v>
      </c>
      <c r="AA20" s="1" t="n">
        <f aca="false">ROUND('qx mannen 2022'!AA20,10)</f>
        <v>0.0001322849</v>
      </c>
      <c r="AB20" s="1" t="n">
        <f aca="false">ROUND('qx mannen 2022'!AB20,10)</f>
        <v>0.0001287616</v>
      </c>
      <c r="AC20" s="1" t="n">
        <f aca="false">ROUND('qx mannen 2022'!AC20,10)</f>
        <v>0.0001253218</v>
      </c>
      <c r="AD20" s="1" t="n">
        <f aca="false">ROUND('qx mannen 2022'!AD20,10)</f>
        <v>0.0001219645</v>
      </c>
      <c r="AE20" s="1" t="n">
        <f aca="false">ROUND('qx mannen 2022'!AE20,10)</f>
        <v>0.0001186887</v>
      </c>
      <c r="AF20" s="1" t="n">
        <f aca="false">ROUND('qx mannen 2022'!AF20,10)</f>
        <v>0.0001154933</v>
      </c>
      <c r="AG20" s="1" t="n">
        <f aca="false">ROUND('qx mannen 2022'!AG20,10)</f>
        <v>0.0001123772</v>
      </c>
      <c r="AH20" s="1" t="n">
        <f aca="false">ROUND('qx mannen 2022'!AH20,10)</f>
        <v>0.000109339</v>
      </c>
      <c r="AI20" s="1" t="n">
        <f aca="false">ROUND('qx mannen 2022'!AI20,10)</f>
        <v>0.0001063775</v>
      </c>
      <c r="AJ20" s="1" t="n">
        <f aca="false">ROUND('qx mannen 2022'!AJ20,10)</f>
        <v>0.0001034913</v>
      </c>
      <c r="AK20" s="1" t="n">
        <f aca="false">ROUND('qx mannen 2022'!AK20,10)</f>
        <v>0.000100679</v>
      </c>
      <c r="AL20" s="1" t="n">
        <f aca="false">ROUND('qx mannen 2022'!AL20,10)</f>
        <v>9.79391E-005</v>
      </c>
      <c r="AM20" s="1" t="n">
        <f aca="false">ROUND('qx mannen 2022'!AM20,10)</f>
        <v>9.52702E-005</v>
      </c>
      <c r="AN20" s="1" t="n">
        <f aca="false">ROUND('qx mannen 2022'!AN20,10)</f>
        <v>9.26708E-005</v>
      </c>
      <c r="AO20" s="1" t="n">
        <f aca="false">ROUND('qx mannen 2022'!AO20,10)</f>
        <v>9.01395E-005</v>
      </c>
      <c r="AP20" s="1" t="n">
        <f aca="false">ROUND('qx mannen 2022'!AP20,10)</f>
        <v>8.76747E-005</v>
      </c>
      <c r="AQ20" s="1" t="n">
        <f aca="false">ROUND('qx mannen 2022'!AQ20,10)</f>
        <v>8.5275E-005</v>
      </c>
      <c r="AR20" s="1" t="n">
        <f aca="false">ROUND('qx mannen 2022'!AR20,10)</f>
        <v>8.29389E-005</v>
      </c>
      <c r="AS20" s="1" t="n">
        <f aca="false">ROUND('qx mannen 2022'!AS20,10)</f>
        <v>8.06649E-005</v>
      </c>
      <c r="AT20" s="1" t="n">
        <f aca="false">ROUND('qx mannen 2022'!AT20,10)</f>
        <v>7.84516E-005</v>
      </c>
      <c r="AU20" s="1" t="n">
        <f aca="false">ROUND('qx mannen 2022'!AU20,10)</f>
        <v>7.62975E-005</v>
      </c>
      <c r="AV20" s="1" t="n">
        <f aca="false">ROUND('qx mannen 2022'!AV20,10)</f>
        <v>7.42011E-005</v>
      </c>
      <c r="AW20" s="1" t="n">
        <f aca="false">ROUND('qx mannen 2022'!AW20,10)</f>
        <v>7.21612E-005</v>
      </c>
      <c r="AX20" s="1" t="n">
        <f aca="false">ROUND('qx mannen 2022'!AX20,10)</f>
        <v>7.01762E-005</v>
      </c>
      <c r="AY20" s="1" t="n">
        <f aca="false">ROUND('qx mannen 2022'!AY20,10)</f>
        <v>6.82449E-005</v>
      </c>
      <c r="AZ20" s="1" t="n">
        <f aca="false">ROUND('qx mannen 2022'!AZ20,10)</f>
        <v>6.63658E-005</v>
      </c>
      <c r="BA20" s="1" t="n">
        <f aca="false">ROUND('qx mannen 2022'!BA20,10)</f>
        <v>6.45377E-005</v>
      </c>
      <c r="BB20" s="1" t="n">
        <f aca="false">ROUND('qx mannen 2022'!BB20,10)</f>
        <v>6.27592E-005</v>
      </c>
      <c r="BC20" s="1" t="n">
        <f aca="false">ROUND('qx mannen 2022'!BC20,10)</f>
        <v>6.10291E-005</v>
      </c>
      <c r="BD20" s="1" t="n">
        <f aca="false">ROUND('qx mannen 2022'!BD20,10)</f>
        <v>5.93461E-005</v>
      </c>
      <c r="BE20" s="1" t="n">
        <f aca="false">ROUND('qx mannen 2022'!BE20,10)</f>
        <v>5.7709E-005</v>
      </c>
      <c r="BF20" s="1" t="n">
        <f aca="false">ROUND('qx mannen 2022'!BF20,10)</f>
        <v>5.61166E-005</v>
      </c>
      <c r="BG20" s="1" t="n">
        <f aca="false">ROUND('qx mannen 2022'!BG20,10)</f>
        <v>5.45677E-005</v>
      </c>
      <c r="BH20" s="1" t="n">
        <f aca="false">ROUND('qx mannen 2022'!BH20,10)</f>
        <v>5.30612E-005</v>
      </c>
      <c r="BI20" s="1" t="n">
        <f aca="false">ROUND('qx mannen 2022'!BI20,10)</f>
        <v>5.15959E-005</v>
      </c>
      <c r="BJ20" s="1" t="n">
        <f aca="false">ROUND('qx mannen 2022'!BJ20,10)</f>
        <v>5.01708E-005</v>
      </c>
      <c r="BK20" s="1" t="n">
        <f aca="false">ROUND('qx mannen 2022'!BK20,10)</f>
        <v>4.87848E-005</v>
      </c>
      <c r="BL20" s="1" t="n">
        <f aca="false">ROUND('qx mannen 2022'!BL20,10)</f>
        <v>4.74369E-005</v>
      </c>
      <c r="BM20" s="1" t="n">
        <f aca="false">ROUND('qx mannen 2022'!BM20,10)</f>
        <v>4.61259E-005</v>
      </c>
      <c r="BN20" s="1" t="n">
        <f aca="false">ROUND('qx mannen 2022'!BN20,10)</f>
        <v>4.4851E-005</v>
      </c>
      <c r="BO20" s="1" t="n">
        <f aca="false">ROUND('qx mannen 2022'!BO20,10)</f>
        <v>4.36112E-005</v>
      </c>
      <c r="BP20" s="1" t="n">
        <f aca="false">ROUND('qx mannen 2022'!BP20,10)</f>
        <v>4.24055E-005</v>
      </c>
      <c r="BQ20" s="1" t="n">
        <f aca="false">ROUND('qx mannen 2022'!BQ20,10)</f>
        <v>4.12329E-005</v>
      </c>
      <c r="BR20" s="1" t="n">
        <f aca="false">ROUND('qx mannen 2022'!BR20,10)</f>
        <v>4.00927E-005</v>
      </c>
      <c r="BS20" s="1" t="n">
        <f aca="false">ROUND('qx mannen 2022'!BS20,10)</f>
        <v>3.89839E-005</v>
      </c>
      <c r="BT20" s="1" t="n">
        <f aca="false">ROUND('qx mannen 2022'!BT20,10)</f>
        <v>3.79056E-005</v>
      </c>
      <c r="BU20" s="1" t="n">
        <f aca="false">ROUND('qx mannen 2022'!BU20,10)</f>
        <v>3.68571E-005</v>
      </c>
      <c r="BV20" s="1" t="n">
        <f aca="false">ROUND('qx mannen 2022'!BV20,10)</f>
        <v>3.58375E-005</v>
      </c>
      <c r="BW20" s="1" t="n">
        <f aca="false">ROUND('qx mannen 2022'!BW20,10)</f>
        <v>3.4846E-005</v>
      </c>
      <c r="BX20" s="1" t="n">
        <f aca="false">ROUND('qx mannen 2022'!BX20,10)</f>
        <v>3.38819E-005</v>
      </c>
      <c r="BY20" s="1" t="n">
        <f aca="false">ROUND('qx mannen 2022'!BY20,10)</f>
        <v>3.29444E-005</v>
      </c>
      <c r="BZ20" s="1" t="n">
        <f aca="false">ROUND('qx mannen 2022'!BZ20,10)</f>
        <v>3.20328E-005</v>
      </c>
      <c r="CA20" s="1" t="n">
        <f aca="false">ROUND('qx mannen 2022'!CA20,10)</f>
        <v>3.11464E-005</v>
      </c>
      <c r="CB20" s="1" t="n">
        <f aca="false">ROUND('qx mannen 2022'!CB20,10)</f>
        <v>3.02844E-005</v>
      </c>
      <c r="CC20" s="1" t="n">
        <f aca="false">ROUND('qx mannen 2022'!CC20,10)</f>
        <v>2.94463E-005</v>
      </c>
      <c r="CD20" s="1" t="n">
        <f aca="false">ROUND('qx mannen 2022'!CD20,10)</f>
        <v>2.86313E-005</v>
      </c>
      <c r="CE20" s="1" t="n">
        <f aca="false">ROUND('qx mannen 2022'!CE20,10)</f>
        <v>2.78389E-005</v>
      </c>
      <c r="CF20" s="1" t="n">
        <f aca="false">ROUND('qx mannen 2022'!CF20,10)</f>
        <v>2.70683E-005</v>
      </c>
      <c r="CG20" s="1" t="n">
        <f aca="false">ROUND('qx mannen 2022'!CG20,10)</f>
        <v>2.63191E-005</v>
      </c>
      <c r="CH20" s="1" t="n">
        <f aca="false">ROUND('qx mannen 2022'!CH20,10)</f>
        <v>2.55905E-005</v>
      </c>
      <c r="CI20" s="1" t="n">
        <f aca="false">ROUND('qx mannen 2022'!CI20,10)</f>
        <v>2.48822E-005</v>
      </c>
      <c r="CJ20" s="1" t="n">
        <f aca="false">ROUND('qx mannen 2022'!CJ20,10)</f>
        <v>2.41934E-005</v>
      </c>
      <c r="CK20" s="1" t="n">
        <f aca="false">ROUND('qx mannen 2022'!CK20,10)</f>
        <v>2.35236E-005</v>
      </c>
      <c r="CL20" s="1" t="n">
        <f aca="false">ROUND('qx mannen 2022'!CL20,10)</f>
        <v>2.28724E-005</v>
      </c>
      <c r="CM20" s="1" t="n">
        <f aca="false">ROUND('qx mannen 2022'!CM20,10)</f>
        <v>2.22392E-005</v>
      </c>
      <c r="CN20" s="1" t="n">
        <f aca="false">ROUND('qx mannen 2022'!CN20,10)</f>
        <v>2.16235E-005</v>
      </c>
      <c r="CO20" s="1" t="n">
        <f aca="false">ROUND('qx mannen 2022'!CO20,10)</f>
        <v>2.10249E-005</v>
      </c>
      <c r="CP20" s="1" t="n">
        <f aca="false">ROUND('qx mannen 2022'!CP20,10)</f>
        <v>2.04428E-005</v>
      </c>
      <c r="CQ20" s="1" t="n">
        <f aca="false">ROUND('qx mannen 2022'!CQ20,10)</f>
        <v>1.98768E-005</v>
      </c>
      <c r="CR20" s="1" t="n">
        <f aca="false">ROUND('qx mannen 2022'!CR20,10)</f>
        <v>1.93265E-005</v>
      </c>
      <c r="CS20" s="1" t="n">
        <f aca="false">ROUND('qx mannen 2022'!CS20,10)</f>
        <v>1.87914E-005</v>
      </c>
      <c r="CT20" s="1" t="n">
        <f aca="false">ROUND('qx mannen 2022'!CT20,10)</f>
        <v>1.82711E-005</v>
      </c>
      <c r="CU20" s="1" t="n">
        <f aca="false">ROUND('qx mannen 2022'!CU20,10)</f>
        <v>1.77652E-005</v>
      </c>
      <c r="CV20" s="1" t="n">
        <f aca="false">ROUND('qx mannen 2022'!CV20,10)</f>
        <v>1.72734E-005</v>
      </c>
      <c r="CW20" s="1" t="n">
        <f aca="false">ROUND('qx mannen 2022'!CW20,10)</f>
        <v>1.67951E-005</v>
      </c>
      <c r="CX20" s="1" t="n">
        <f aca="false">ROUND('qx mannen 2022'!CX20,10)</f>
        <v>1.63301E-005</v>
      </c>
      <c r="CY20" s="1" t="n">
        <f aca="false">ROUND('qx mannen 2022'!CY20,10)</f>
        <v>1.58779E-005</v>
      </c>
      <c r="CZ20" s="1" t="n">
        <f aca="false">ROUND('qx mannen 2022'!CZ20,10)</f>
        <v>1.54383E-005</v>
      </c>
      <c r="DA20" s="1" t="n">
        <f aca="false">ROUND('qx mannen 2022'!DA20,10)</f>
        <v>1.50108E-005</v>
      </c>
      <c r="DB20" s="1" t="n">
        <f aca="false">ROUND('qx mannen 2022'!DB20,10)</f>
        <v>1.45952E-005</v>
      </c>
      <c r="DC20" s="1" t="n">
        <f aca="false">ROUND('qx mannen 2022'!DC20,10)</f>
        <v>1.41911E-005</v>
      </c>
      <c r="DD20" s="1" t="n">
        <f aca="false">ROUND('qx mannen 2022'!DD20,10)</f>
        <v>1.37981E-005</v>
      </c>
      <c r="DE20" s="1" t="n">
        <f aca="false">ROUND('qx mannen 2022'!DE20,10)</f>
        <v>1.34161E-005</v>
      </c>
      <c r="DF20" s="1" t="n">
        <f aca="false">ROUND('qx mannen 2022'!DF20,10)</f>
        <v>1.30446E-005</v>
      </c>
      <c r="DG20" s="1" t="n">
        <f aca="false">ROUND('qx mannen 2022'!DG20,10)</f>
        <v>1.26834E-005</v>
      </c>
      <c r="DH20" s="1" t="n">
        <f aca="false">ROUND('qx mannen 2022'!DH20,10)</f>
        <v>1.23322E-005</v>
      </c>
      <c r="DI20" s="1" t="n">
        <f aca="false">ROUND('qx mannen 2022'!DI20,10)</f>
        <v>1.19907E-005</v>
      </c>
      <c r="DJ20" s="1" t="n">
        <f aca="false">ROUND('qx mannen 2022'!DJ20,10)</f>
        <v>1.16587E-005</v>
      </c>
      <c r="DK20" s="1" t="n">
        <f aca="false">ROUND('qx mannen 2022'!DK20,10)</f>
        <v>1.13358E-005</v>
      </c>
      <c r="DL20" s="1" t="n">
        <f aca="false">ROUND('qx mannen 2022'!DL20,10)</f>
        <v>1.10219E-005</v>
      </c>
      <c r="DM20" s="1" t="n">
        <f aca="false">ROUND('qx mannen 2022'!DM20,10)</f>
        <v>1.07167E-005</v>
      </c>
      <c r="DN20" s="1" t="n">
        <f aca="false">ROUND('qx mannen 2022'!DN20,10)</f>
        <v>1.042E-005</v>
      </c>
      <c r="DO20" s="1" t="n">
        <f aca="false">ROUND('qx mannen 2022'!DO20,10)</f>
        <v>1.01315E-005</v>
      </c>
      <c r="DP20" s="1" t="n">
        <f aca="false">ROUND('qx mannen 2022'!DP20,10)</f>
        <v>9.8509E-006</v>
      </c>
      <c r="DQ20" s="1" t="n">
        <f aca="false">ROUND('qx mannen 2022'!DQ20,10)</f>
        <v>9.5781E-006</v>
      </c>
      <c r="DR20" s="1" t="n">
        <f aca="false">ROUND('qx mannen 2022'!DR20,10)</f>
        <v>9.3129E-006</v>
      </c>
      <c r="DS20" s="1" t="n">
        <f aca="false">ROUND('qx mannen 2022'!DS20,10)</f>
        <v>9.055E-006</v>
      </c>
      <c r="DT20" s="1" t="n">
        <f aca="false">ROUND('qx mannen 2022'!DT20,10)</f>
        <v>8.8043E-006</v>
      </c>
      <c r="DU20" s="1" t="n">
        <f aca="false">ROUND('qx mannen 2022'!DU20,10)</f>
        <v>8.5605E-006</v>
      </c>
      <c r="DV20" s="1" t="n">
        <f aca="false">ROUND('qx mannen 2022'!DV20,10)</f>
        <v>8.3234E-006</v>
      </c>
      <c r="DW20" s="1" t="n">
        <f aca="false">ROUND('qx mannen 2022'!DW20,10)</f>
        <v>8.093E-006</v>
      </c>
      <c r="DX20" s="1" t="n">
        <f aca="false">ROUND('qx mannen 2022'!DX20,10)</f>
        <v>7.8689E-006</v>
      </c>
      <c r="DY20" s="1" t="n">
        <f aca="false">ROUND('qx mannen 2022'!DY20,10)</f>
        <v>7.651E-006</v>
      </c>
      <c r="DZ20" s="1" t="n">
        <f aca="false">ROUND('qx mannen 2022'!DZ20,10)</f>
        <v>7.4391E-006</v>
      </c>
      <c r="EA20" s="1" t="n">
        <f aca="false">ROUND('qx mannen 2022'!EA20,10)</f>
        <v>7.2331E-006</v>
      </c>
      <c r="EB20" s="1" t="n">
        <f aca="false">ROUND('qx mannen 2022'!EB20,10)</f>
        <v>7.0328E-006</v>
      </c>
      <c r="EC20" s="1" t="n">
        <f aca="false">ROUND('qx mannen 2022'!EC20,10)</f>
        <v>6.8381E-006</v>
      </c>
      <c r="ED20" s="1" t="n">
        <f aca="false">ROUND('qx mannen 2022'!ED20,10)</f>
        <v>6.6487E-006</v>
      </c>
      <c r="EE20" s="1" t="n">
        <f aca="false">ROUND('qx mannen 2022'!EE20,10)</f>
        <v>6.4646E-006</v>
      </c>
      <c r="EF20" s="1" t="n">
        <f aca="false">ROUND('qx mannen 2022'!EF20,10)</f>
        <v>6.2856E-006</v>
      </c>
      <c r="EG20" s="1" t="n">
        <f aca="false">ROUND('qx mannen 2022'!EG20,10)</f>
        <v>6.1115E-006</v>
      </c>
      <c r="EH20" s="1" t="n">
        <f aca="false">ROUND('qx mannen 2022'!EH20,10)</f>
        <v>5.9423E-006</v>
      </c>
      <c r="EI20" s="1" t="n">
        <f aca="false">ROUND('qx mannen 2022'!EI20,10)</f>
        <v>5.7778E-006</v>
      </c>
      <c r="EJ20" s="1" t="n">
        <f aca="false">ROUND('qx mannen 2022'!EJ20,10)</f>
        <v>5.6178E-006</v>
      </c>
      <c r="EK20" s="1" t="n">
        <f aca="false">ROUND('qx mannen 2022'!EK20,10)</f>
        <v>5.4622E-006</v>
      </c>
      <c r="EL20" s="1" t="n">
        <f aca="false">ROUND('qx mannen 2022'!EL20,10)</f>
        <v>5.3109E-006</v>
      </c>
      <c r="EM20" s="1" t="n">
        <f aca="false">ROUND('qx mannen 2022'!EM20,10)</f>
        <v>5.1639E-006</v>
      </c>
      <c r="EN20" s="1" t="n">
        <f aca="false">ROUND('qx mannen 2022'!EN20,10)</f>
        <v>5.0209E-006</v>
      </c>
      <c r="EO20" s="1" t="n">
        <f aca="false">ROUND('qx mannen 2022'!EO20,10)</f>
        <v>4.8819E-006</v>
      </c>
      <c r="EP20" s="1" t="n">
        <f aca="false">ROUND('qx mannen 2022'!EP20,10)</f>
        <v>4.7467E-006</v>
      </c>
      <c r="EQ20" s="1" t="n">
        <f aca="false">ROUND('qx mannen 2022'!EQ20,10)</f>
        <v>4.6152E-006</v>
      </c>
      <c r="ER20" s="1" t="n">
        <f aca="false">ROUND('qx mannen 2022'!ER20,10)</f>
        <v>4.4874E-006</v>
      </c>
      <c r="ES20" s="1" t="n">
        <f aca="false">ROUND('qx mannen 2022'!ES20,10)</f>
        <v>4.3632E-006</v>
      </c>
      <c r="ET20" s="1" t="n">
        <f aca="false">ROUND('qx mannen 2022'!ET20,10)</f>
        <v>4.2423E-006</v>
      </c>
      <c r="EU20" s="1" t="n">
        <f aca="false">ROUND('qx mannen 2022'!EU20,10)</f>
        <v>4.1249E-006</v>
      </c>
      <c r="EV20" s="1" t="n">
        <f aca="false">ROUND('qx mannen 2022'!EV20,10)</f>
        <v>4.0106E-006</v>
      </c>
      <c r="EW20" s="1" t="n">
        <f aca="false">ROUND('qx mannen 2022'!EW20,10)</f>
        <v>3.8996E-006</v>
      </c>
      <c r="EX20" s="1" t="n">
        <f aca="false">ROUND('qx mannen 2022'!EX20,10)</f>
        <v>3.7916E-006</v>
      </c>
      <c r="EY20" s="1" t="n">
        <f aca="false">ROUND('qx mannen 2022'!EY20,10)</f>
        <v>3.6866E-006</v>
      </c>
      <c r="EZ20" s="1" t="n">
        <f aca="false">ROUND('qx mannen 2022'!EZ20,10)</f>
        <v>3.5845E-006</v>
      </c>
      <c r="FA20" s="1" t="n">
        <f aca="false">ROUND('qx mannen 2022'!FA20,10)</f>
        <v>3.4853E-006</v>
      </c>
      <c r="FB20" s="1" t="n">
        <f aca="false">ROUND('qx mannen 2022'!FB20,10)</f>
        <v>3.3887E-006</v>
      </c>
      <c r="FC20" s="1" t="n">
        <f aca="false">ROUND('qx mannen 2022'!FC20,10)</f>
        <v>3.2949E-006</v>
      </c>
      <c r="FD20" s="1" t="n">
        <f aca="false">ROUND('qx mannen 2022'!FD20,10)</f>
        <v>3.2037E-006</v>
      </c>
      <c r="FE20" s="1" t="n">
        <f aca="false">ROUND('qx mannen 2022'!FE20,10)</f>
        <v>3.115E-006</v>
      </c>
      <c r="FF20" s="1" t="n">
        <f aca="false">ROUND('qx mannen 2022'!FF20,10)</f>
        <v>3.0287E-006</v>
      </c>
      <c r="FG20" s="1" t="n">
        <f aca="false">ROUND('qx mannen 2022'!FG20,10)</f>
        <v>2.9448E-006</v>
      </c>
      <c r="FH20" s="1" t="n">
        <f aca="false">ROUND('qx mannen 2022'!FH20,10)</f>
        <v>2.8633E-006</v>
      </c>
      <c r="FI20" s="1" t="n">
        <f aca="false">ROUND('qx mannen 2022'!FI20,10)</f>
        <v>2.784E-006</v>
      </c>
      <c r="FJ20" s="1" t="n">
        <f aca="false">ROUND('qx mannen 2022'!FJ20,10)</f>
        <v>2.7069E-006</v>
      </c>
      <c r="FK20" s="1" t="n">
        <f aca="false">ROUND('qx mannen 2022'!FK20,10)</f>
        <v>2.6319E-006</v>
      </c>
      <c r="FL20" s="1" t="n">
        <f aca="false">ROUND('qx mannen 2022'!FL20,10)</f>
        <v>2.5591E-006</v>
      </c>
      <c r="FM20" s="1" t="n">
        <f aca="false">ROUND('qx mannen 2022'!FM20,10)</f>
        <v>2.4882E-006</v>
      </c>
      <c r="FN20" s="1" t="n">
        <f aca="false">ROUND('qx mannen 2022'!FN20,10)</f>
        <v>2.4193E-006</v>
      </c>
      <c r="FO20" s="1" t="n">
        <f aca="false">ROUND('qx mannen 2022'!FO20,10)</f>
        <v>2.3523E-006</v>
      </c>
      <c r="FP20" s="1" t="n">
        <f aca="false">ROUND('qx mannen 2022'!FP20,10)</f>
        <v>2.2872E-006</v>
      </c>
      <c r="FQ20" s="1" t="n">
        <f aca="false">ROUND('qx mannen 2022'!FQ20,10)</f>
        <v>2.2238E-006</v>
      </c>
    </row>
    <row r="21" customFormat="false" ht="15" hidden="false" customHeight="true" outlineLevel="0" collapsed="false">
      <c r="B21" s="1" t="n">
        <f aca="false">ROUND('qx mannen 2022'!B21,10)</f>
        <v>0.0002939898</v>
      </c>
      <c r="C21" s="1" t="n">
        <f aca="false">ROUND('qx mannen 2022'!C21,10)</f>
        <v>0.0002884812</v>
      </c>
      <c r="D21" s="1" t="n">
        <f aca="false">ROUND('qx mannen 2022'!D21,10)</f>
        <v>0.0002829049</v>
      </c>
      <c r="E21" s="1" t="n">
        <f aca="false">ROUND('qx mannen 2022'!E21,10)</f>
        <v>0.0002772816</v>
      </c>
      <c r="F21" s="1" t="n">
        <f aca="false">ROUND('qx mannen 2022'!F21,10)</f>
        <v>0.0002716302</v>
      </c>
      <c r="G21" s="1" t="n">
        <f aca="false">ROUND('qx mannen 2022'!G21,10)</f>
        <v>0.0002659674</v>
      </c>
      <c r="H21" s="1" t="n">
        <f aca="false">ROUND('qx mannen 2022'!H21,10)</f>
        <v>0.0002603083</v>
      </c>
      <c r="I21" s="1" t="n">
        <f aca="false">ROUND('qx mannen 2022'!I21,10)</f>
        <v>0.0002546662</v>
      </c>
      <c r="J21" s="1" t="n">
        <f aca="false">ROUND('qx mannen 2022'!J21,10)</f>
        <v>0.0002490532</v>
      </c>
      <c r="K21" s="1" t="n">
        <f aca="false">ROUND('qx mannen 2022'!K21,10)</f>
        <v>0.0002434796</v>
      </c>
      <c r="L21" s="1" t="n">
        <f aca="false">ROUND('qx mannen 2022'!L21,10)</f>
        <v>0.0002379547</v>
      </c>
      <c r="M21" s="1" t="n">
        <f aca="false">ROUND('qx mannen 2022'!M21,10)</f>
        <v>0.0002324865</v>
      </c>
      <c r="N21" s="1" t="n">
        <f aca="false">ROUND('qx mannen 2022'!N21,10)</f>
        <v>0.0002270821</v>
      </c>
      <c r="O21" s="1" t="n">
        <f aca="false">ROUND('qx mannen 2022'!O21,10)</f>
        <v>0.0002217476</v>
      </c>
      <c r="P21" s="1" t="n">
        <f aca="false">ROUND('qx mannen 2022'!P21,10)</f>
        <v>0.0002164881</v>
      </c>
      <c r="Q21" s="1" t="n">
        <f aca="false">ROUND('qx mannen 2022'!Q21,10)</f>
        <v>0.0002113079</v>
      </c>
      <c r="R21" s="1" t="n">
        <f aca="false">ROUND('qx mannen 2022'!R21,10)</f>
        <v>0.0002062109</v>
      </c>
      <c r="S21" s="1" t="n">
        <f aca="false">ROUND('qx mannen 2022'!S21,10)</f>
        <v>0.0002011999</v>
      </c>
      <c r="T21" s="1" t="n">
        <f aca="false">ROUND('qx mannen 2022'!T21,10)</f>
        <v>0.0001962776</v>
      </c>
      <c r="U21" s="1" t="n">
        <f aca="false">ROUND('qx mannen 2022'!U21,10)</f>
        <v>0.0001914458</v>
      </c>
      <c r="V21" s="1" t="n">
        <f aca="false">ROUND('qx mannen 2022'!V21,10)</f>
        <v>0.000186706</v>
      </c>
      <c r="W21" s="1" t="n">
        <f aca="false">ROUND('qx mannen 2022'!W21,10)</f>
        <v>0.0001820594</v>
      </c>
      <c r="X21" s="1" t="n">
        <f aca="false">ROUND('qx mannen 2022'!X21,10)</f>
        <v>0.0001775065</v>
      </c>
      <c r="Y21" s="1" t="n">
        <f aca="false">ROUND('qx mannen 2022'!Y21,10)</f>
        <v>0.0001730479</v>
      </c>
      <c r="Z21" s="1" t="n">
        <f aca="false">ROUND('qx mannen 2022'!Z21,10)</f>
        <v>0.0001686836</v>
      </c>
      <c r="AA21" s="1" t="n">
        <f aca="false">ROUND('qx mannen 2022'!AA21,10)</f>
        <v>0.0001644134</v>
      </c>
      <c r="AB21" s="1" t="n">
        <f aca="false">ROUND('qx mannen 2022'!AB21,10)</f>
        <v>0.000160237</v>
      </c>
      <c r="AC21" s="1" t="n">
        <f aca="false">ROUND('qx mannen 2022'!AC21,10)</f>
        <v>0.0001561538</v>
      </c>
      <c r="AD21" s="1" t="n">
        <f aca="false">ROUND('qx mannen 2022'!AD21,10)</f>
        <v>0.0001521631</v>
      </c>
      <c r="AE21" s="1" t="n">
        <f aca="false">ROUND('qx mannen 2022'!AE21,10)</f>
        <v>0.0001482639</v>
      </c>
      <c r="AF21" s="1" t="n">
        <f aca="false">ROUND('qx mannen 2022'!AF21,10)</f>
        <v>0.0001444552</v>
      </c>
      <c r="AG21" s="1" t="n">
        <f aca="false">ROUND('qx mannen 2022'!AG21,10)</f>
        <v>0.0001407359</v>
      </c>
      <c r="AH21" s="1" t="n">
        <f aca="false">ROUND('qx mannen 2022'!AH21,10)</f>
        <v>0.0001371047</v>
      </c>
      <c r="AI21" s="1" t="n">
        <f aca="false">ROUND('qx mannen 2022'!AI21,10)</f>
        <v>0.0001335605</v>
      </c>
      <c r="AJ21" s="1" t="n">
        <f aca="false">ROUND('qx mannen 2022'!AJ21,10)</f>
        <v>0.0001301016</v>
      </c>
      <c r="AK21" s="1" t="n">
        <f aca="false">ROUND('qx mannen 2022'!AK21,10)</f>
        <v>0.0001267268</v>
      </c>
      <c r="AL21" s="1" t="n">
        <f aca="false">ROUND('qx mannen 2022'!AL21,10)</f>
        <v>0.0001234346</v>
      </c>
      <c r="AM21" s="1" t="n">
        <f aca="false">ROUND('qx mannen 2022'!AM21,10)</f>
        <v>0.0001202234</v>
      </c>
      <c r="AN21" s="1" t="n">
        <f aca="false">ROUND('qx mannen 2022'!AN21,10)</f>
        <v>0.0001170918</v>
      </c>
      <c r="AO21" s="1" t="n">
        <f aca="false">ROUND('qx mannen 2022'!AO21,10)</f>
        <v>0.000114038</v>
      </c>
      <c r="AP21" s="1" t="n">
        <f aca="false">ROUND('qx mannen 2022'!AP21,10)</f>
        <v>0.0001110607</v>
      </c>
      <c r="AQ21" s="1" t="n">
        <f aca="false">ROUND('qx mannen 2022'!AQ21,10)</f>
        <v>0.0001081582</v>
      </c>
      <c r="AR21" s="1" t="n">
        <f aca="false">ROUND('qx mannen 2022'!AR21,10)</f>
        <v>0.0001053289</v>
      </c>
      <c r="AS21" s="1" t="n">
        <f aca="false">ROUND('qx mannen 2022'!AS21,10)</f>
        <v>0.0001025712</v>
      </c>
      <c r="AT21" s="1" t="n">
        <f aca="false">ROUND('qx mannen 2022'!AT21,10)</f>
        <v>9.98836E-005</v>
      </c>
      <c r="AU21" s="1" t="n">
        <f aca="false">ROUND('qx mannen 2022'!AU21,10)</f>
        <v>9.72645E-005</v>
      </c>
      <c r="AV21" s="1" t="n">
        <f aca="false">ROUND('qx mannen 2022'!AV21,10)</f>
        <v>9.47123E-005</v>
      </c>
      <c r="AW21" s="1" t="n">
        <f aca="false">ROUND('qx mannen 2022'!AW21,10)</f>
        <v>9.22256E-005</v>
      </c>
      <c r="AX21" s="1" t="n">
        <f aca="false">ROUND('qx mannen 2022'!AX21,10)</f>
        <v>8.98027E-005</v>
      </c>
      <c r="AY21" s="1" t="n">
        <f aca="false">ROUND('qx mannen 2022'!AY21,10)</f>
        <v>8.74423E-005</v>
      </c>
      <c r="AZ21" s="1" t="n">
        <f aca="false">ROUND('qx mannen 2022'!AZ21,10)</f>
        <v>8.51428E-005</v>
      </c>
      <c r="BA21" s="1" t="n">
        <f aca="false">ROUND('qx mannen 2022'!BA21,10)</f>
        <v>8.29027E-005</v>
      </c>
      <c r="BB21" s="1" t="n">
        <f aca="false">ROUND('qx mannen 2022'!BB21,10)</f>
        <v>8.07207E-005</v>
      </c>
      <c r="BC21" s="1" t="n">
        <f aca="false">ROUND('qx mannen 2022'!BC21,10)</f>
        <v>7.85952E-005</v>
      </c>
      <c r="BD21" s="1" t="n">
        <f aca="false">ROUND('qx mannen 2022'!BD21,10)</f>
        <v>7.6525E-005</v>
      </c>
      <c r="BE21" s="1" t="n">
        <f aca="false">ROUND('qx mannen 2022'!BE21,10)</f>
        <v>7.45087E-005</v>
      </c>
      <c r="BF21" s="1" t="n">
        <f aca="false">ROUND('qx mannen 2022'!BF21,10)</f>
        <v>7.25449E-005</v>
      </c>
      <c r="BG21" s="1" t="n">
        <f aca="false">ROUND('qx mannen 2022'!BG21,10)</f>
        <v>7.06323E-005</v>
      </c>
      <c r="BH21" s="1" t="n">
        <f aca="false">ROUND('qx mannen 2022'!BH21,10)</f>
        <v>6.87696E-005</v>
      </c>
      <c r="BI21" s="1" t="n">
        <f aca="false">ROUND('qx mannen 2022'!BI21,10)</f>
        <v>6.69557E-005</v>
      </c>
      <c r="BJ21" s="1" t="n">
        <f aca="false">ROUND('qx mannen 2022'!BJ21,10)</f>
        <v>6.51892E-005</v>
      </c>
      <c r="BK21" s="1" t="n">
        <f aca="false">ROUND('qx mannen 2022'!BK21,10)</f>
        <v>6.34689E-005</v>
      </c>
      <c r="BL21" s="1" t="n">
        <f aca="false">ROUND('qx mannen 2022'!BL21,10)</f>
        <v>6.17937E-005</v>
      </c>
      <c r="BM21" s="1" t="n">
        <f aca="false">ROUND('qx mannen 2022'!BM21,10)</f>
        <v>6.01625E-005</v>
      </c>
      <c r="BN21" s="1" t="n">
        <f aca="false">ROUND('qx mannen 2022'!BN21,10)</f>
        <v>5.85741E-005</v>
      </c>
      <c r="BO21" s="1" t="n">
        <f aca="false">ROUND('qx mannen 2022'!BO21,10)</f>
        <v>5.70273E-005</v>
      </c>
      <c r="BP21" s="1" t="n">
        <f aca="false">ROUND('qx mannen 2022'!BP21,10)</f>
        <v>5.55213E-005</v>
      </c>
      <c r="BQ21" s="1" t="n">
        <f aca="false">ROUND('qx mannen 2022'!BQ21,10)</f>
        <v>5.40548E-005</v>
      </c>
      <c r="BR21" s="1" t="n">
        <f aca="false">ROUND('qx mannen 2022'!BR21,10)</f>
        <v>5.26268E-005</v>
      </c>
      <c r="BS21" s="1" t="n">
        <f aca="false">ROUND('qx mannen 2022'!BS21,10)</f>
        <v>5.12365E-005</v>
      </c>
      <c r="BT21" s="1" t="n">
        <f aca="false">ROUND('qx mannen 2022'!BT21,10)</f>
        <v>4.98827E-005</v>
      </c>
      <c r="BU21" s="1" t="n">
        <f aca="false">ROUND('qx mannen 2022'!BU21,10)</f>
        <v>4.85646E-005</v>
      </c>
      <c r="BV21" s="1" t="n">
        <f aca="false">ROUND('qx mannen 2022'!BV21,10)</f>
        <v>4.72812E-005</v>
      </c>
      <c r="BW21" s="1" t="n">
        <f aca="false">ROUND('qx mannen 2022'!BW21,10)</f>
        <v>4.60316E-005</v>
      </c>
      <c r="BX21" s="1" t="n">
        <f aca="false">ROUND('qx mannen 2022'!BX21,10)</f>
        <v>4.4815E-005</v>
      </c>
      <c r="BY21" s="1" t="n">
        <f aca="false">ROUND('qx mannen 2022'!BY21,10)</f>
        <v>4.36304E-005</v>
      </c>
      <c r="BZ21" s="1" t="n">
        <f aca="false">ROUND('qx mannen 2022'!BZ21,10)</f>
        <v>4.24771E-005</v>
      </c>
      <c r="CA21" s="1" t="n">
        <f aca="false">ROUND('qx mannen 2022'!CA21,10)</f>
        <v>4.13542E-005</v>
      </c>
      <c r="CB21" s="1" t="n">
        <f aca="false">ROUND('qx mannen 2022'!CB21,10)</f>
        <v>4.02609E-005</v>
      </c>
      <c r="CC21" s="1" t="n">
        <f aca="false">ROUND('qx mannen 2022'!CC21,10)</f>
        <v>3.91965E-005</v>
      </c>
      <c r="CD21" s="1" t="n">
        <f aca="false">ROUND('qx mannen 2022'!CD21,10)</f>
        <v>3.81602E-005</v>
      </c>
      <c r="CE21" s="1" t="n">
        <f aca="false">ROUND('qx mannen 2022'!CE21,10)</f>
        <v>3.71512E-005</v>
      </c>
      <c r="CF21" s="1" t="n">
        <f aca="false">ROUND('qx mannen 2022'!CF21,10)</f>
        <v>3.61689E-005</v>
      </c>
      <c r="CG21" s="1" t="n">
        <f aca="false">ROUND('qx mannen 2022'!CG21,10)</f>
        <v>3.52125E-005</v>
      </c>
      <c r="CH21" s="1" t="n">
        <f aca="false">ROUND('qx mannen 2022'!CH21,10)</f>
        <v>3.42813E-005</v>
      </c>
      <c r="CI21" s="1" t="n">
        <f aca="false">ROUND('qx mannen 2022'!CI21,10)</f>
        <v>3.33748E-005</v>
      </c>
      <c r="CJ21" s="1" t="n">
        <f aca="false">ROUND('qx mannen 2022'!CJ21,10)</f>
        <v>3.24922E-005</v>
      </c>
      <c r="CK21" s="1" t="n">
        <f aca="false">ROUND('qx mannen 2022'!CK21,10)</f>
        <v>3.16329E-005</v>
      </c>
      <c r="CL21" s="1" t="n">
        <f aca="false">ROUND('qx mannen 2022'!CL21,10)</f>
        <v>3.07964E-005</v>
      </c>
      <c r="CM21" s="1" t="n">
        <f aca="false">ROUND('qx mannen 2022'!CM21,10)</f>
        <v>2.99819E-005</v>
      </c>
      <c r="CN21" s="1" t="n">
        <f aca="false">ROUND('qx mannen 2022'!CN21,10)</f>
        <v>2.9189E-005</v>
      </c>
      <c r="CO21" s="1" t="n">
        <f aca="false">ROUND('qx mannen 2022'!CO21,10)</f>
        <v>2.8417E-005</v>
      </c>
      <c r="CP21" s="1" t="n">
        <f aca="false">ROUND('qx mannen 2022'!CP21,10)</f>
        <v>2.76654E-005</v>
      </c>
      <c r="CQ21" s="1" t="n">
        <f aca="false">ROUND('qx mannen 2022'!CQ21,10)</f>
        <v>2.69337E-005</v>
      </c>
      <c r="CR21" s="1" t="n">
        <f aca="false">ROUND('qx mannen 2022'!CR21,10)</f>
        <v>2.62213E-005</v>
      </c>
      <c r="CS21" s="1" t="n">
        <f aca="false">ROUND('qx mannen 2022'!CS21,10)</f>
        <v>2.55278E-005</v>
      </c>
      <c r="CT21" s="1" t="n">
        <f aca="false">ROUND('qx mannen 2022'!CT21,10)</f>
        <v>2.48526E-005</v>
      </c>
      <c r="CU21" s="1" t="n">
        <f aca="false">ROUND('qx mannen 2022'!CU21,10)</f>
        <v>2.41952E-005</v>
      </c>
      <c r="CV21" s="1" t="n">
        <f aca="false">ROUND('qx mannen 2022'!CV21,10)</f>
        <v>2.35552E-005</v>
      </c>
      <c r="CW21" s="1" t="n">
        <f aca="false">ROUND('qx mannen 2022'!CW21,10)</f>
        <v>2.29322E-005</v>
      </c>
      <c r="CX21" s="1" t="n">
        <f aca="false">ROUND('qx mannen 2022'!CX21,10)</f>
        <v>2.23256E-005</v>
      </c>
      <c r="CY21" s="1" t="n">
        <f aca="false">ROUND('qx mannen 2022'!CY21,10)</f>
        <v>2.17351E-005</v>
      </c>
      <c r="CZ21" s="1" t="n">
        <f aca="false">ROUND('qx mannen 2022'!CZ21,10)</f>
        <v>2.11602E-005</v>
      </c>
      <c r="DA21" s="1" t="n">
        <f aca="false">ROUND('qx mannen 2022'!DA21,10)</f>
        <v>2.06004E-005</v>
      </c>
      <c r="DB21" s="1" t="n">
        <f aca="false">ROUND('qx mannen 2022'!DB21,10)</f>
        <v>2.00555E-005</v>
      </c>
      <c r="DC21" s="1" t="n">
        <f aca="false">ROUND('qx mannen 2022'!DC21,10)</f>
        <v>1.9525E-005</v>
      </c>
      <c r="DD21" s="1" t="n">
        <f aca="false">ROUND('qx mannen 2022'!DD21,10)</f>
        <v>1.90085E-005</v>
      </c>
      <c r="DE21" s="1" t="n">
        <f aca="false">ROUND('qx mannen 2022'!DE21,10)</f>
        <v>1.85057E-005</v>
      </c>
      <c r="DF21" s="1" t="n">
        <f aca="false">ROUND('qx mannen 2022'!DF21,10)</f>
        <v>1.80162E-005</v>
      </c>
      <c r="DG21" s="1" t="n">
        <f aca="false">ROUND('qx mannen 2022'!DG21,10)</f>
        <v>1.75396E-005</v>
      </c>
      <c r="DH21" s="1" t="n">
        <f aca="false">ROUND('qx mannen 2022'!DH21,10)</f>
        <v>1.70757E-005</v>
      </c>
      <c r="DI21" s="1" t="n">
        <f aca="false">ROUND('qx mannen 2022'!DI21,10)</f>
        <v>1.6624E-005</v>
      </c>
      <c r="DJ21" s="1" t="n">
        <f aca="false">ROUND('qx mannen 2022'!DJ21,10)</f>
        <v>1.61842E-005</v>
      </c>
      <c r="DK21" s="1" t="n">
        <f aca="false">ROUND('qx mannen 2022'!DK21,10)</f>
        <v>1.57561E-005</v>
      </c>
      <c r="DL21" s="1" t="n">
        <f aca="false">ROUND('qx mannen 2022'!DL21,10)</f>
        <v>1.53393E-005</v>
      </c>
      <c r="DM21" s="1" t="n">
        <f aca="false">ROUND('qx mannen 2022'!DM21,10)</f>
        <v>1.49335E-005</v>
      </c>
      <c r="DN21" s="1" t="n">
        <f aca="false">ROUND('qx mannen 2022'!DN21,10)</f>
        <v>1.45385E-005</v>
      </c>
      <c r="DO21" s="1" t="n">
        <f aca="false">ROUND('qx mannen 2022'!DO21,10)</f>
        <v>1.41539E-005</v>
      </c>
      <c r="DP21" s="1" t="n">
        <f aca="false">ROUND('qx mannen 2022'!DP21,10)</f>
        <v>1.37795E-005</v>
      </c>
      <c r="DQ21" s="1" t="n">
        <f aca="false">ROUND('qx mannen 2022'!DQ21,10)</f>
        <v>1.3415E-005</v>
      </c>
      <c r="DR21" s="1" t="n">
        <f aca="false">ROUND('qx mannen 2022'!DR21,10)</f>
        <v>1.30601E-005</v>
      </c>
      <c r="DS21" s="1" t="n">
        <f aca="false">ROUND('qx mannen 2022'!DS21,10)</f>
        <v>1.27146E-005</v>
      </c>
      <c r="DT21" s="1" t="n">
        <f aca="false">ROUND('qx mannen 2022'!DT21,10)</f>
        <v>1.23783E-005</v>
      </c>
      <c r="DU21" s="1" t="n">
        <f aca="false">ROUND('qx mannen 2022'!DU21,10)</f>
        <v>1.20508E-005</v>
      </c>
      <c r="DV21" s="1" t="n">
        <f aca="false">ROUND('qx mannen 2022'!DV21,10)</f>
        <v>1.1732E-005</v>
      </c>
      <c r="DW21" s="1" t="n">
        <f aca="false">ROUND('qx mannen 2022'!DW21,10)</f>
        <v>1.14217E-005</v>
      </c>
      <c r="DX21" s="1" t="n">
        <f aca="false">ROUND('qx mannen 2022'!DX21,10)</f>
        <v>1.11195E-005</v>
      </c>
      <c r="DY21" s="1" t="n">
        <f aca="false">ROUND('qx mannen 2022'!DY21,10)</f>
        <v>1.08254E-005</v>
      </c>
      <c r="DZ21" s="1" t="n">
        <f aca="false">ROUND('qx mannen 2022'!DZ21,10)</f>
        <v>1.0539E-005</v>
      </c>
      <c r="EA21" s="1" t="n">
        <f aca="false">ROUND('qx mannen 2022'!EA21,10)</f>
        <v>1.02602E-005</v>
      </c>
      <c r="EB21" s="1" t="n">
        <f aca="false">ROUND('qx mannen 2022'!EB21,10)</f>
        <v>9.9888E-006</v>
      </c>
      <c r="EC21" s="1" t="n">
        <f aca="false">ROUND('qx mannen 2022'!EC21,10)</f>
        <v>9.7246E-006</v>
      </c>
      <c r="ED21" s="1" t="n">
        <f aca="false">ROUND('qx mannen 2022'!ED21,10)</f>
        <v>9.4673E-006</v>
      </c>
      <c r="EE21" s="1" t="n">
        <f aca="false">ROUND('qx mannen 2022'!EE21,10)</f>
        <v>9.2169E-006</v>
      </c>
      <c r="EF21" s="1" t="n">
        <f aca="false">ROUND('qx mannen 2022'!EF21,10)</f>
        <v>8.973E-006</v>
      </c>
      <c r="EG21" s="1" t="n">
        <f aca="false">ROUND('qx mannen 2022'!EG21,10)</f>
        <v>8.7357E-006</v>
      </c>
      <c r="EH21" s="1" t="n">
        <f aca="false">ROUND('qx mannen 2022'!EH21,10)</f>
        <v>8.5046E-006</v>
      </c>
      <c r="EI21" s="1" t="n">
        <f aca="false">ROUND('qx mannen 2022'!EI21,10)</f>
        <v>8.2796E-006</v>
      </c>
      <c r="EJ21" s="1" t="n">
        <f aca="false">ROUND('qx mannen 2022'!EJ21,10)</f>
        <v>8.0606E-006</v>
      </c>
      <c r="EK21" s="1" t="n">
        <f aca="false">ROUND('qx mannen 2022'!EK21,10)</f>
        <v>7.8473E-006</v>
      </c>
      <c r="EL21" s="1" t="n">
        <f aca="false">ROUND('qx mannen 2022'!EL21,10)</f>
        <v>7.6397E-006</v>
      </c>
      <c r="EM21" s="1" t="n">
        <f aca="false">ROUND('qx mannen 2022'!EM21,10)</f>
        <v>7.4376E-006</v>
      </c>
      <c r="EN21" s="1" t="n">
        <f aca="false">ROUND('qx mannen 2022'!EN21,10)</f>
        <v>7.2409E-006</v>
      </c>
      <c r="EO21" s="1" t="n">
        <f aca="false">ROUND('qx mannen 2022'!EO21,10)</f>
        <v>7.0493E-006</v>
      </c>
      <c r="EP21" s="1" t="n">
        <f aca="false">ROUND('qx mannen 2022'!EP21,10)</f>
        <v>6.8629E-006</v>
      </c>
      <c r="EQ21" s="1" t="n">
        <f aca="false">ROUND('qx mannen 2022'!EQ21,10)</f>
        <v>6.6813E-006</v>
      </c>
      <c r="ER21" s="1" t="n">
        <f aca="false">ROUND('qx mannen 2022'!ER21,10)</f>
        <v>6.5046E-006</v>
      </c>
      <c r="ES21" s="1" t="n">
        <f aca="false">ROUND('qx mannen 2022'!ES21,10)</f>
        <v>6.3325E-006</v>
      </c>
      <c r="ET21" s="1" t="n">
        <f aca="false">ROUND('qx mannen 2022'!ET21,10)</f>
        <v>6.165E-006</v>
      </c>
      <c r="EU21" s="1" t="n">
        <f aca="false">ROUND('qx mannen 2022'!EU21,10)</f>
        <v>6.0019E-006</v>
      </c>
      <c r="EV21" s="1" t="n">
        <f aca="false">ROUND('qx mannen 2022'!EV21,10)</f>
        <v>5.8431E-006</v>
      </c>
      <c r="EW21" s="1" t="n">
        <f aca="false">ROUND('qx mannen 2022'!EW21,10)</f>
        <v>5.6885E-006</v>
      </c>
      <c r="EX21" s="1" t="n">
        <f aca="false">ROUND('qx mannen 2022'!EX21,10)</f>
        <v>5.5381E-006</v>
      </c>
      <c r="EY21" s="1" t="n">
        <f aca="false">ROUND('qx mannen 2022'!EY21,10)</f>
        <v>5.3916E-006</v>
      </c>
      <c r="EZ21" s="1" t="n">
        <f aca="false">ROUND('qx mannen 2022'!EZ21,10)</f>
        <v>5.2489E-006</v>
      </c>
      <c r="FA21" s="1" t="n">
        <f aca="false">ROUND('qx mannen 2022'!FA21,10)</f>
        <v>5.1101E-006</v>
      </c>
      <c r="FB21" s="1" t="n">
        <f aca="false">ROUND('qx mannen 2022'!FB21,10)</f>
        <v>4.9749E-006</v>
      </c>
      <c r="FC21" s="1" t="n">
        <f aca="false">ROUND('qx mannen 2022'!FC21,10)</f>
        <v>4.8433E-006</v>
      </c>
      <c r="FD21" s="1" t="n">
        <f aca="false">ROUND('qx mannen 2022'!FD21,10)</f>
        <v>4.7152E-006</v>
      </c>
      <c r="FE21" s="1" t="n">
        <f aca="false">ROUND('qx mannen 2022'!FE21,10)</f>
        <v>4.5904E-006</v>
      </c>
      <c r="FF21" s="1" t="n">
        <f aca="false">ROUND('qx mannen 2022'!FF21,10)</f>
        <v>4.469E-006</v>
      </c>
      <c r="FG21" s="1" t="n">
        <f aca="false">ROUND('qx mannen 2022'!FG21,10)</f>
        <v>4.3508E-006</v>
      </c>
      <c r="FH21" s="1" t="n">
        <f aca="false">ROUND('qx mannen 2022'!FH21,10)</f>
        <v>4.2357E-006</v>
      </c>
      <c r="FI21" s="1" t="n">
        <f aca="false">ROUND('qx mannen 2022'!FI21,10)</f>
        <v>4.1236E-006</v>
      </c>
      <c r="FJ21" s="1" t="n">
        <f aca="false">ROUND('qx mannen 2022'!FJ21,10)</f>
        <v>4.0145E-006</v>
      </c>
      <c r="FK21" s="1" t="n">
        <f aca="false">ROUND('qx mannen 2022'!FK21,10)</f>
        <v>3.9083E-006</v>
      </c>
      <c r="FL21" s="1" t="n">
        <f aca="false">ROUND('qx mannen 2022'!FL21,10)</f>
        <v>3.8049E-006</v>
      </c>
      <c r="FM21" s="1" t="n">
        <f aca="false">ROUND('qx mannen 2022'!FM21,10)</f>
        <v>3.7043E-006</v>
      </c>
      <c r="FN21" s="1" t="n">
        <f aca="false">ROUND('qx mannen 2022'!FN21,10)</f>
        <v>3.6063E-006</v>
      </c>
      <c r="FO21" s="1" t="n">
        <f aca="false">ROUND('qx mannen 2022'!FO21,10)</f>
        <v>3.5109E-006</v>
      </c>
      <c r="FP21" s="1" t="n">
        <f aca="false">ROUND('qx mannen 2022'!FP21,10)</f>
        <v>3.418E-006</v>
      </c>
      <c r="FQ21" s="1" t="n">
        <f aca="false">ROUND('qx mannen 2022'!FQ21,10)</f>
        <v>3.3276E-006</v>
      </c>
    </row>
    <row r="22" customFormat="false" ht="15" hidden="false" customHeight="true" outlineLevel="0" collapsed="false">
      <c r="B22" s="1" t="n">
        <f aca="false">ROUND('qx mannen 2022'!B22,10)</f>
        <v>0.0003205942</v>
      </c>
      <c r="C22" s="1" t="n">
        <f aca="false">ROUND('qx mannen 2022'!C22,10)</f>
        <v>0.0003145987</v>
      </c>
      <c r="D22" s="1" t="n">
        <f aca="false">ROUND('qx mannen 2022'!D22,10)</f>
        <v>0.0003085808</v>
      </c>
      <c r="E22" s="1" t="n">
        <f aca="false">ROUND('qx mannen 2022'!E22,10)</f>
        <v>0.0003025561</v>
      </c>
      <c r="F22" s="1" t="n">
        <f aca="false">ROUND('qx mannen 2022'!F22,10)</f>
        <v>0.0002965389</v>
      </c>
      <c r="G22" s="1" t="n">
        <f aca="false">ROUND('qx mannen 2022'!G22,10)</f>
        <v>0.0002905415</v>
      </c>
      <c r="H22" s="1" t="n">
        <f aca="false">ROUND('qx mannen 2022'!H22,10)</f>
        <v>0.0002845751</v>
      </c>
      <c r="I22" s="1" t="n">
        <f aca="false">ROUND('qx mannen 2022'!I22,10)</f>
        <v>0.0002786497</v>
      </c>
      <c r="J22" s="1" t="n">
        <f aca="false">ROUND('qx mannen 2022'!J22,10)</f>
        <v>0.0002727739</v>
      </c>
      <c r="K22" s="1" t="n">
        <f aca="false">ROUND('qx mannen 2022'!K22,10)</f>
        <v>0.0002669553</v>
      </c>
      <c r="L22" s="1" t="n">
        <f aca="false">ROUND('qx mannen 2022'!L22,10)</f>
        <v>0.0002612006</v>
      </c>
      <c r="M22" s="1" t="n">
        <f aca="false">ROUND('qx mannen 2022'!M22,10)</f>
        <v>0.0002555155</v>
      </c>
      <c r="N22" s="1" t="n">
        <f aca="false">ROUND('qx mannen 2022'!N22,10)</f>
        <v>0.000249905</v>
      </c>
      <c r="O22" s="1" t="n">
        <f aca="false">ROUND('qx mannen 2022'!O22,10)</f>
        <v>0.0002443733</v>
      </c>
      <c r="P22" s="1" t="n">
        <f aca="false">ROUND('qx mannen 2022'!P22,10)</f>
        <v>0.000238924</v>
      </c>
      <c r="Q22" s="1" t="n">
        <f aca="false">ROUND('qx mannen 2022'!Q22,10)</f>
        <v>0.00023356</v>
      </c>
      <c r="R22" s="1" t="n">
        <f aca="false">ROUND('qx mannen 2022'!R22,10)</f>
        <v>0.0002282838</v>
      </c>
      <c r="S22" s="1" t="n">
        <f aca="false">ROUND('qx mannen 2022'!S22,10)</f>
        <v>0.0002230972</v>
      </c>
      <c r="T22" s="1" t="n">
        <f aca="false">ROUND('qx mannen 2022'!T22,10)</f>
        <v>0.000218002</v>
      </c>
      <c r="U22" s="1" t="n">
        <f aca="false">ROUND('qx mannen 2022'!U22,10)</f>
        <v>0.0002129991</v>
      </c>
      <c r="V22" s="1" t="n">
        <f aca="false">ROUND('qx mannen 2022'!V22,10)</f>
        <v>0.0002080893</v>
      </c>
      <c r="W22" s="1" t="n">
        <f aca="false">ROUND('qx mannen 2022'!W22,10)</f>
        <v>0.0002032732</v>
      </c>
      <c r="X22" s="1" t="n">
        <f aca="false">ROUND('qx mannen 2022'!X22,10)</f>
        <v>0.000198551</v>
      </c>
      <c r="Y22" s="1" t="n">
        <f aca="false">ROUND('qx mannen 2022'!Y22,10)</f>
        <v>0.0001939225</v>
      </c>
      <c r="Z22" s="1" t="n">
        <f aca="false">ROUND('qx mannen 2022'!Z22,10)</f>
        <v>0.0001893877</v>
      </c>
      <c r="AA22" s="1" t="n">
        <f aca="false">ROUND('qx mannen 2022'!AA22,10)</f>
        <v>0.0001849459</v>
      </c>
      <c r="AB22" s="1" t="n">
        <f aca="false">ROUND('qx mannen 2022'!AB22,10)</f>
        <v>0.0001805967</v>
      </c>
      <c r="AC22" s="1" t="n">
        <f aca="false">ROUND('qx mannen 2022'!AC22,10)</f>
        <v>0.0001763392</v>
      </c>
      <c r="AD22" s="1" t="n">
        <f aca="false">ROUND('qx mannen 2022'!AD22,10)</f>
        <v>0.0001721726</v>
      </c>
      <c r="AE22" s="1" t="n">
        <f aca="false">ROUND('qx mannen 2022'!AE22,10)</f>
        <v>0.0001680959</v>
      </c>
      <c r="AF22" s="1" t="n">
        <f aca="false">ROUND('qx mannen 2022'!AF22,10)</f>
        <v>0.0001641081</v>
      </c>
      <c r="AG22" s="1" t="n">
        <f aca="false">ROUND('qx mannen 2022'!AG22,10)</f>
        <v>0.0001602079</v>
      </c>
      <c r="AH22" s="1" t="n">
        <f aca="false">ROUND('qx mannen 2022'!AH22,10)</f>
        <v>0.0001563941</v>
      </c>
      <c r="AI22" s="1" t="n">
        <f aca="false">ROUND('qx mannen 2022'!AI22,10)</f>
        <v>0.0001526655</v>
      </c>
      <c r="AJ22" s="1" t="n">
        <f aca="false">ROUND('qx mannen 2022'!AJ22,10)</f>
        <v>0.0001490206</v>
      </c>
      <c r="AK22" s="1" t="n">
        <f aca="false">ROUND('qx mannen 2022'!AK22,10)</f>
        <v>0.0001454583</v>
      </c>
      <c r="AL22" s="1" t="n">
        <f aca="false">ROUND('qx mannen 2022'!AL22,10)</f>
        <v>0.0001419769</v>
      </c>
      <c r="AM22" s="1" t="n">
        <f aca="false">ROUND('qx mannen 2022'!AM22,10)</f>
        <v>0.0001385751</v>
      </c>
      <c r="AN22" s="1" t="n">
        <f aca="false">ROUND('qx mannen 2022'!AN22,10)</f>
        <v>0.0001352515</v>
      </c>
      <c r="AO22" s="1" t="n">
        <f aca="false">ROUND('qx mannen 2022'!AO22,10)</f>
        <v>0.0001320045</v>
      </c>
      <c r="AP22" s="1" t="n">
        <f aca="false">ROUND('qx mannen 2022'!AP22,10)</f>
        <v>0.0001288328</v>
      </c>
      <c r="AQ22" s="1" t="n">
        <f aca="false">ROUND('qx mannen 2022'!AQ22,10)</f>
        <v>0.0001257348</v>
      </c>
      <c r="AR22" s="1" t="n">
        <f aca="false">ROUND('qx mannen 2022'!AR22,10)</f>
        <v>0.0001227091</v>
      </c>
      <c r="AS22" s="1" t="n">
        <f aca="false">ROUND('qx mannen 2022'!AS22,10)</f>
        <v>0.0001197542</v>
      </c>
      <c r="AT22" s="1" t="n">
        <f aca="false">ROUND('qx mannen 2022'!AT22,10)</f>
        <v>0.0001168687</v>
      </c>
      <c r="AU22" s="1" t="n">
        <f aca="false">ROUND('qx mannen 2022'!AU22,10)</f>
        <v>0.0001140511</v>
      </c>
      <c r="AV22" s="1" t="n">
        <f aca="false">ROUND('qx mannen 2022'!AV22,10)</f>
        <v>0.0001112999</v>
      </c>
      <c r="AW22" s="1" t="n">
        <f aca="false">ROUND('qx mannen 2022'!AW22,10)</f>
        <v>0.0001086138</v>
      </c>
      <c r="AX22" s="1" t="n">
        <f aca="false">ROUND('qx mannen 2022'!AX22,10)</f>
        <v>0.0001059913</v>
      </c>
      <c r="AY22" s="1" t="n">
        <f aca="false">ROUND('qx mannen 2022'!AY22,10)</f>
        <v>0.0001034311</v>
      </c>
      <c r="AZ22" s="1" t="n">
        <f aca="false">ROUND('qx mannen 2022'!AZ22,10)</f>
        <v>0.0001009317</v>
      </c>
      <c r="BA22" s="1" t="n">
        <f aca="false">ROUND('qx mannen 2022'!BA22,10)</f>
        <v>9.84919E-005</v>
      </c>
      <c r="BB22" s="1" t="n">
        <f aca="false">ROUND('qx mannen 2022'!BB22,10)</f>
        <v>9.61102E-005</v>
      </c>
      <c r="BC22" s="1" t="n">
        <f aca="false">ROUND('qx mannen 2022'!BC22,10)</f>
        <v>9.37855E-005</v>
      </c>
      <c r="BD22" s="1" t="n">
        <f aca="false">ROUND('qx mannen 2022'!BD22,10)</f>
        <v>9.15163E-005</v>
      </c>
      <c r="BE22" s="1" t="n">
        <f aca="false">ROUND('qx mannen 2022'!BE22,10)</f>
        <v>8.93015E-005</v>
      </c>
      <c r="BF22" s="1" t="n">
        <f aca="false">ROUND('qx mannen 2022'!BF22,10)</f>
        <v>8.71398E-005</v>
      </c>
      <c r="BG22" s="1" t="n">
        <f aca="false">ROUND('qx mannen 2022'!BG22,10)</f>
        <v>8.50299E-005</v>
      </c>
      <c r="BH22" s="1" t="n">
        <f aca="false">ROUND('qx mannen 2022'!BH22,10)</f>
        <v>8.29706E-005</v>
      </c>
      <c r="BI22" s="1" t="n">
        <f aca="false">ROUND('qx mannen 2022'!BI22,10)</f>
        <v>8.09609E-005</v>
      </c>
      <c r="BJ22" s="1" t="n">
        <f aca="false">ROUND('qx mannen 2022'!BJ22,10)</f>
        <v>7.89995E-005</v>
      </c>
      <c r="BK22" s="1" t="n">
        <f aca="false">ROUND('qx mannen 2022'!BK22,10)</f>
        <v>7.70853E-005</v>
      </c>
      <c r="BL22" s="1" t="n">
        <f aca="false">ROUND('qx mannen 2022'!BL22,10)</f>
        <v>7.52173E-005</v>
      </c>
      <c r="BM22" s="1" t="n">
        <f aca="false">ROUND('qx mannen 2022'!BM22,10)</f>
        <v>7.33942E-005</v>
      </c>
      <c r="BN22" s="1" t="n">
        <f aca="false">ROUND('qx mannen 2022'!BN22,10)</f>
        <v>7.16151E-005</v>
      </c>
      <c r="BO22" s="1" t="n">
        <f aca="false">ROUND('qx mannen 2022'!BO22,10)</f>
        <v>6.98789E-005</v>
      </c>
      <c r="BP22" s="1" t="n">
        <f aca="false">ROUND('qx mannen 2022'!BP22,10)</f>
        <v>6.81847E-005</v>
      </c>
      <c r="BQ22" s="1" t="n">
        <f aca="false">ROUND('qx mannen 2022'!BQ22,10)</f>
        <v>6.65313E-005</v>
      </c>
      <c r="BR22" s="1" t="n">
        <f aca="false">ROUND('qx mannen 2022'!BR22,10)</f>
        <v>6.49179E-005</v>
      </c>
      <c r="BS22" s="1" t="n">
        <f aca="false">ROUND('qx mannen 2022'!BS22,10)</f>
        <v>6.33435E-005</v>
      </c>
      <c r="BT22" s="1" t="n">
        <f aca="false">ROUND('qx mannen 2022'!BT22,10)</f>
        <v>6.18071E-005</v>
      </c>
      <c r="BU22" s="1" t="n">
        <f aca="false">ROUND('qx mannen 2022'!BU22,10)</f>
        <v>6.03079E-005</v>
      </c>
      <c r="BV22" s="1" t="n">
        <f aca="false">ROUND('qx mannen 2022'!BV22,10)</f>
        <v>5.8845E-005</v>
      </c>
      <c r="BW22" s="1" t="n">
        <f aca="false">ROUND('qx mannen 2022'!BW22,10)</f>
        <v>5.74174E-005</v>
      </c>
      <c r="BX22" s="1" t="n">
        <f aca="false">ROUND('qx mannen 2022'!BX22,10)</f>
        <v>5.60244E-005</v>
      </c>
      <c r="BY22" s="1" t="n">
        <f aca="false">ROUND('qx mannen 2022'!BY22,10)</f>
        <v>5.46652E-005</v>
      </c>
      <c r="BZ22" s="1" t="n">
        <f aca="false">ROUND('qx mannen 2022'!BZ22,10)</f>
        <v>5.33388E-005</v>
      </c>
      <c r="CA22" s="1" t="n">
        <f aca="false">ROUND('qx mannen 2022'!CA22,10)</f>
        <v>5.20446E-005</v>
      </c>
      <c r="CB22" s="1" t="n">
        <f aca="false">ROUND('qx mannen 2022'!CB22,10)</f>
        <v>5.07817E-005</v>
      </c>
      <c r="CC22" s="1" t="n">
        <f aca="false">ROUND('qx mannen 2022'!CC22,10)</f>
        <v>4.95494E-005</v>
      </c>
      <c r="CD22" s="1" t="n">
        <f aca="false">ROUND('qx mannen 2022'!CD22,10)</f>
        <v>4.8347E-005</v>
      </c>
      <c r="CE22" s="1" t="n">
        <f aca="false">ROUND('qx mannen 2022'!CE22,10)</f>
        <v>4.71737E-005</v>
      </c>
      <c r="CF22" s="1" t="n">
        <f aca="false">ROUND('qx mannen 2022'!CF22,10)</f>
        <v>4.60289E-005</v>
      </c>
      <c r="CG22" s="1" t="n">
        <f aca="false">ROUND('qx mannen 2022'!CG22,10)</f>
        <v>4.49118E-005</v>
      </c>
      <c r="CH22" s="1" t="n">
        <f aca="false">ROUND('qx mannen 2022'!CH22,10)</f>
        <v>4.38218E-005</v>
      </c>
      <c r="CI22" s="1" t="n">
        <f aca="false">ROUND('qx mannen 2022'!CI22,10)</f>
        <v>4.27582E-005</v>
      </c>
      <c r="CJ22" s="1" t="n">
        <f aca="false">ROUND('qx mannen 2022'!CJ22,10)</f>
        <v>4.17204E-005</v>
      </c>
      <c r="CK22" s="1" t="n">
        <f aca="false">ROUND('qx mannen 2022'!CK22,10)</f>
        <v>4.07078E-005</v>
      </c>
      <c r="CL22" s="1" t="n">
        <f aca="false">ROUND('qx mannen 2022'!CL22,10)</f>
        <v>3.97197E-005</v>
      </c>
      <c r="CM22" s="1" t="n">
        <f aca="false">ROUND('qx mannen 2022'!CM22,10)</f>
        <v>3.87556E-005</v>
      </c>
      <c r="CN22" s="1" t="n">
        <f aca="false">ROUND('qx mannen 2022'!CN22,10)</f>
        <v>3.78149E-005</v>
      </c>
      <c r="CO22" s="1" t="n">
        <f aca="false">ROUND('qx mannen 2022'!CO22,10)</f>
        <v>3.6897E-005</v>
      </c>
      <c r="CP22" s="1" t="n">
        <f aca="false">ROUND('qx mannen 2022'!CP22,10)</f>
        <v>3.60014E-005</v>
      </c>
      <c r="CQ22" s="1" t="n">
        <f aca="false">ROUND('qx mannen 2022'!CQ22,10)</f>
        <v>3.51275E-005</v>
      </c>
      <c r="CR22" s="1" t="n">
        <f aca="false">ROUND('qx mannen 2022'!CR22,10)</f>
        <v>3.42748E-005</v>
      </c>
      <c r="CS22" s="1" t="n">
        <f aca="false">ROUND('qx mannen 2022'!CS22,10)</f>
        <v>3.34428E-005</v>
      </c>
      <c r="CT22" s="1" t="n">
        <f aca="false">ROUND('qx mannen 2022'!CT22,10)</f>
        <v>3.2631E-005</v>
      </c>
      <c r="CU22" s="1" t="n">
        <f aca="false">ROUND('qx mannen 2022'!CU22,10)</f>
        <v>3.18389E-005</v>
      </c>
      <c r="CV22" s="1" t="n">
        <f aca="false">ROUND('qx mannen 2022'!CV22,10)</f>
        <v>3.1066E-005</v>
      </c>
      <c r="CW22" s="1" t="n">
        <f aca="false">ROUND('qx mannen 2022'!CW22,10)</f>
        <v>3.03118E-005</v>
      </c>
      <c r="CX22" s="1" t="n">
        <f aca="false">ROUND('qx mannen 2022'!CX22,10)</f>
        <v>2.9576E-005</v>
      </c>
      <c r="CY22" s="1" t="n">
        <f aca="false">ROUND('qx mannen 2022'!CY22,10)</f>
        <v>2.8858E-005</v>
      </c>
      <c r="CZ22" s="1" t="n">
        <f aca="false">ROUND('qx mannen 2022'!CZ22,10)</f>
        <v>2.81575E-005</v>
      </c>
      <c r="DA22" s="1" t="n">
        <f aca="false">ROUND('qx mannen 2022'!DA22,10)</f>
        <v>2.74739E-005</v>
      </c>
      <c r="DB22" s="1" t="n">
        <f aca="false">ROUND('qx mannen 2022'!DB22,10)</f>
        <v>2.68069E-005</v>
      </c>
      <c r="DC22" s="1" t="n">
        <f aca="false">ROUND('qx mannen 2022'!DC22,10)</f>
        <v>2.61562E-005</v>
      </c>
      <c r="DD22" s="1" t="n">
        <f aca="false">ROUND('qx mannen 2022'!DD22,10)</f>
        <v>2.55212E-005</v>
      </c>
      <c r="DE22" s="1" t="n">
        <f aca="false">ROUND('qx mannen 2022'!DE22,10)</f>
        <v>2.49016E-005</v>
      </c>
      <c r="DF22" s="1" t="n">
        <f aca="false">ROUND('qx mannen 2022'!DF22,10)</f>
        <v>2.42971E-005</v>
      </c>
      <c r="DG22" s="1" t="n">
        <f aca="false">ROUND('qx mannen 2022'!DG22,10)</f>
        <v>2.37072E-005</v>
      </c>
      <c r="DH22" s="1" t="n">
        <f aca="false">ROUND('qx mannen 2022'!DH22,10)</f>
        <v>2.31317E-005</v>
      </c>
      <c r="DI22" s="1" t="n">
        <f aca="false">ROUND('qx mannen 2022'!DI22,10)</f>
        <v>2.25701E-005</v>
      </c>
      <c r="DJ22" s="1" t="n">
        <f aca="false">ROUND('qx mannen 2022'!DJ22,10)</f>
        <v>2.20222E-005</v>
      </c>
      <c r="DK22" s="1" t="n">
        <f aca="false">ROUND('qx mannen 2022'!DK22,10)</f>
        <v>2.14876E-005</v>
      </c>
      <c r="DL22" s="1" t="n">
        <f aca="false">ROUND('qx mannen 2022'!DL22,10)</f>
        <v>2.09659E-005</v>
      </c>
      <c r="DM22" s="1" t="n">
        <f aca="false">ROUND('qx mannen 2022'!DM22,10)</f>
        <v>2.04569E-005</v>
      </c>
      <c r="DN22" s="1" t="n">
        <f aca="false">ROUND('qx mannen 2022'!DN22,10)</f>
        <v>1.99603E-005</v>
      </c>
      <c r="DO22" s="1" t="n">
        <f aca="false">ROUND('qx mannen 2022'!DO22,10)</f>
        <v>1.94757E-005</v>
      </c>
      <c r="DP22" s="1" t="n">
        <f aca="false">ROUND('qx mannen 2022'!DP22,10)</f>
        <v>1.90029E-005</v>
      </c>
      <c r="DQ22" s="1" t="n">
        <f aca="false">ROUND('qx mannen 2022'!DQ22,10)</f>
        <v>1.85416E-005</v>
      </c>
      <c r="DR22" s="1" t="n">
        <f aca="false">ROUND('qx mannen 2022'!DR22,10)</f>
        <v>1.80914E-005</v>
      </c>
      <c r="DS22" s="1" t="n">
        <f aca="false">ROUND('qx mannen 2022'!DS22,10)</f>
        <v>1.76522E-005</v>
      </c>
      <c r="DT22" s="1" t="n">
        <f aca="false">ROUND('qx mannen 2022'!DT22,10)</f>
        <v>1.72236E-005</v>
      </c>
      <c r="DU22" s="1" t="n">
        <f aca="false">ROUND('qx mannen 2022'!DU22,10)</f>
        <v>1.68055E-005</v>
      </c>
      <c r="DV22" s="1" t="n">
        <f aca="false">ROUND('qx mannen 2022'!DV22,10)</f>
        <v>1.63975E-005</v>
      </c>
      <c r="DW22" s="1" t="n">
        <f aca="false">ROUND('qx mannen 2022'!DW22,10)</f>
        <v>1.59994E-005</v>
      </c>
      <c r="DX22" s="1" t="n">
        <f aca="false">ROUND('qx mannen 2022'!DX22,10)</f>
        <v>1.5611E-005</v>
      </c>
      <c r="DY22" s="1" t="n">
        <f aca="false">ROUND('qx mannen 2022'!DY22,10)</f>
        <v>1.5232E-005</v>
      </c>
      <c r="DZ22" s="1" t="n">
        <f aca="false">ROUND('qx mannen 2022'!DZ22,10)</f>
        <v>1.48622E-005</v>
      </c>
      <c r="EA22" s="1" t="n">
        <f aca="false">ROUND('qx mannen 2022'!EA22,10)</f>
        <v>1.45014E-005</v>
      </c>
      <c r="EB22" s="1" t="n">
        <f aca="false">ROUND('qx mannen 2022'!EB22,10)</f>
        <v>1.41493E-005</v>
      </c>
      <c r="EC22" s="1" t="n">
        <f aca="false">ROUND('qx mannen 2022'!EC22,10)</f>
        <v>1.38058E-005</v>
      </c>
      <c r="ED22" s="1" t="n">
        <f aca="false">ROUND('qx mannen 2022'!ED22,10)</f>
        <v>1.34706E-005</v>
      </c>
      <c r="EE22" s="1" t="n">
        <f aca="false">ROUND('qx mannen 2022'!EE22,10)</f>
        <v>1.31436E-005</v>
      </c>
      <c r="EF22" s="1" t="n">
        <f aca="false">ROUND('qx mannen 2022'!EF22,10)</f>
        <v>1.28245E-005</v>
      </c>
      <c r="EG22" s="1" t="n">
        <f aca="false">ROUND('qx mannen 2022'!EG22,10)</f>
        <v>1.25131E-005</v>
      </c>
      <c r="EH22" s="1" t="n">
        <f aca="false">ROUND('qx mannen 2022'!EH22,10)</f>
        <v>1.22094E-005</v>
      </c>
      <c r="EI22" s="1" t="n">
        <f aca="false">ROUND('qx mannen 2022'!EI22,10)</f>
        <v>1.19129E-005</v>
      </c>
      <c r="EJ22" s="1" t="n">
        <f aca="false">ROUND('qx mannen 2022'!EJ22,10)</f>
        <v>1.16237E-005</v>
      </c>
      <c r="EK22" s="1" t="n">
        <f aca="false">ROUND('qx mannen 2022'!EK22,10)</f>
        <v>1.13415E-005</v>
      </c>
      <c r="EL22" s="1" t="n">
        <f aca="false">ROUND('qx mannen 2022'!EL22,10)</f>
        <v>1.10662E-005</v>
      </c>
      <c r="EM22" s="1" t="n">
        <f aca="false">ROUND('qx mannen 2022'!EM22,10)</f>
        <v>1.07975E-005</v>
      </c>
      <c r="EN22" s="1" t="n">
        <f aca="false">ROUND('qx mannen 2022'!EN22,10)</f>
        <v>1.05354E-005</v>
      </c>
      <c r="EO22" s="1" t="n">
        <f aca="false">ROUND('qx mannen 2022'!EO22,10)</f>
        <v>1.02796E-005</v>
      </c>
      <c r="EP22" s="1" t="n">
        <f aca="false">ROUND('qx mannen 2022'!EP22,10)</f>
        <v>1.003E-005</v>
      </c>
      <c r="EQ22" s="1" t="n">
        <f aca="false">ROUND('qx mannen 2022'!EQ22,10)</f>
        <v>9.7865E-006</v>
      </c>
      <c r="ER22" s="1" t="n">
        <f aca="false">ROUND('qx mannen 2022'!ER22,10)</f>
        <v>9.5489E-006</v>
      </c>
      <c r="ES22" s="1" t="n">
        <f aca="false">ROUND('qx mannen 2022'!ES22,10)</f>
        <v>9.3171E-006</v>
      </c>
      <c r="ET22" s="1" t="n">
        <f aca="false">ROUND('qx mannen 2022'!ET22,10)</f>
        <v>9.0909E-006</v>
      </c>
      <c r="EU22" s="1" t="n">
        <f aca="false">ROUND('qx mannen 2022'!EU22,10)</f>
        <v>8.8702E-006</v>
      </c>
      <c r="EV22" s="1" t="n">
        <f aca="false">ROUND('qx mannen 2022'!EV22,10)</f>
        <v>8.6548E-006</v>
      </c>
      <c r="EW22" s="1" t="n">
        <f aca="false">ROUND('qx mannen 2022'!EW22,10)</f>
        <v>8.4447E-006</v>
      </c>
      <c r="EX22" s="1" t="n">
        <f aca="false">ROUND('qx mannen 2022'!EX22,10)</f>
        <v>8.2397E-006</v>
      </c>
      <c r="EY22" s="1" t="n">
        <f aca="false">ROUND('qx mannen 2022'!EY22,10)</f>
        <v>8.0397E-006</v>
      </c>
      <c r="EZ22" s="1" t="n">
        <f aca="false">ROUND('qx mannen 2022'!EZ22,10)</f>
        <v>7.8445E-006</v>
      </c>
      <c r="FA22" s="1" t="n">
        <f aca="false">ROUND('qx mannen 2022'!FA22,10)</f>
        <v>7.654E-006</v>
      </c>
      <c r="FB22" s="1" t="n">
        <f aca="false">ROUND('qx mannen 2022'!FB22,10)</f>
        <v>7.4682E-006</v>
      </c>
      <c r="FC22" s="1" t="n">
        <f aca="false">ROUND('qx mannen 2022'!FC22,10)</f>
        <v>7.2869E-006</v>
      </c>
      <c r="FD22" s="1" t="n">
        <f aca="false">ROUND('qx mannen 2022'!FD22,10)</f>
        <v>7.11E-006</v>
      </c>
      <c r="FE22" s="1" t="n">
        <f aca="false">ROUND('qx mannen 2022'!FE22,10)</f>
        <v>6.9374E-006</v>
      </c>
      <c r="FF22" s="1" t="n">
        <f aca="false">ROUND('qx mannen 2022'!FF22,10)</f>
        <v>6.7689E-006</v>
      </c>
      <c r="FG22" s="1" t="n">
        <f aca="false">ROUND('qx mannen 2022'!FG22,10)</f>
        <v>6.6046E-006</v>
      </c>
      <c r="FH22" s="1" t="n">
        <f aca="false">ROUND('qx mannen 2022'!FH22,10)</f>
        <v>6.4443E-006</v>
      </c>
      <c r="FI22" s="1" t="n">
        <f aca="false">ROUND('qx mannen 2022'!FI22,10)</f>
        <v>6.2878E-006</v>
      </c>
      <c r="FJ22" s="1" t="n">
        <f aca="false">ROUND('qx mannen 2022'!FJ22,10)</f>
        <v>6.1351E-006</v>
      </c>
      <c r="FK22" s="1" t="n">
        <f aca="false">ROUND('qx mannen 2022'!FK22,10)</f>
        <v>5.9862E-006</v>
      </c>
      <c r="FL22" s="1" t="n">
        <f aca="false">ROUND('qx mannen 2022'!FL22,10)</f>
        <v>5.8409E-006</v>
      </c>
      <c r="FM22" s="1" t="n">
        <f aca="false">ROUND('qx mannen 2022'!FM22,10)</f>
        <v>5.6991E-006</v>
      </c>
      <c r="FN22" s="1" t="n">
        <f aca="false">ROUND('qx mannen 2022'!FN22,10)</f>
        <v>5.5607E-006</v>
      </c>
      <c r="FO22" s="1" t="n">
        <f aca="false">ROUND('qx mannen 2022'!FO22,10)</f>
        <v>5.4257E-006</v>
      </c>
      <c r="FP22" s="1" t="n">
        <f aca="false">ROUND('qx mannen 2022'!FP22,10)</f>
        <v>5.294E-006</v>
      </c>
      <c r="FQ22" s="1" t="n">
        <f aca="false">ROUND('qx mannen 2022'!FQ22,10)</f>
        <v>5.1654E-006</v>
      </c>
    </row>
    <row r="23" customFormat="false" ht="15" hidden="false" customHeight="true" outlineLevel="0" collapsed="false">
      <c r="B23" s="1" t="n">
        <f aca="false">ROUND('qx mannen 2022'!B23,10)</f>
        <v>0.0003372797</v>
      </c>
      <c r="C23" s="1" t="n">
        <f aca="false">ROUND('qx mannen 2022'!C23,10)</f>
        <v>0.0003309491</v>
      </c>
      <c r="D23" s="1" t="n">
        <f aca="false">ROUND('qx mannen 2022'!D23,10)</f>
        <v>0.0003246295</v>
      </c>
      <c r="E23" s="1" t="n">
        <f aca="false">ROUND('qx mannen 2022'!E23,10)</f>
        <v>0.0003183329</v>
      </c>
      <c r="F23" s="1" t="n">
        <f aca="false">ROUND('qx mannen 2022'!F23,10)</f>
        <v>0.0003120699</v>
      </c>
      <c r="G23" s="1" t="n">
        <f aca="false">ROUND('qx mannen 2022'!G23,10)</f>
        <v>0.0003058502</v>
      </c>
      <c r="H23" s="1" t="n">
        <f aca="false">ROUND('qx mannen 2022'!H23,10)</f>
        <v>0.0002996819</v>
      </c>
      <c r="I23" s="1" t="n">
        <f aca="false">ROUND('qx mannen 2022'!I23,10)</f>
        <v>0.0002935725</v>
      </c>
      <c r="J23" s="1" t="n">
        <f aca="false">ROUND('qx mannen 2022'!J23,10)</f>
        <v>0.0002875284</v>
      </c>
      <c r="K23" s="1" t="n">
        <f aca="false">ROUND('qx mannen 2022'!K23,10)</f>
        <v>0.0002815552</v>
      </c>
      <c r="L23" s="1" t="n">
        <f aca="false">ROUND('qx mannen 2022'!L23,10)</f>
        <v>0.0002756575</v>
      </c>
      <c r="M23" s="1" t="n">
        <f aca="false">ROUND('qx mannen 2022'!M23,10)</f>
        <v>0.0002698396</v>
      </c>
      <c r="N23" s="1" t="n">
        <f aca="false">ROUND('qx mannen 2022'!N23,10)</f>
        <v>0.0002641049</v>
      </c>
      <c r="O23" s="1" t="n">
        <f aca="false">ROUND('qx mannen 2022'!O23,10)</f>
        <v>0.0002584563</v>
      </c>
      <c r="P23" s="1" t="n">
        <f aca="false">ROUND('qx mannen 2022'!P23,10)</f>
        <v>0.0002528962</v>
      </c>
      <c r="Q23" s="1" t="n">
        <f aca="false">ROUND('qx mannen 2022'!Q23,10)</f>
        <v>0.0002474265</v>
      </c>
      <c r="R23" s="1" t="n">
        <f aca="false">ROUND('qx mannen 2022'!R23,10)</f>
        <v>0.0002420486</v>
      </c>
      <c r="S23" s="1" t="n">
        <f aca="false">ROUND('qx mannen 2022'!S23,10)</f>
        <v>0.0002367638</v>
      </c>
      <c r="T23" s="1" t="n">
        <f aca="false">ROUND('qx mannen 2022'!T23,10)</f>
        <v>0.0002315729</v>
      </c>
      <c r="U23" s="1" t="n">
        <f aca="false">ROUND('qx mannen 2022'!U23,10)</f>
        <v>0.0002264763</v>
      </c>
      <c r="V23" s="1" t="n">
        <f aca="false">ROUND('qx mannen 2022'!V23,10)</f>
        <v>0.0002214744</v>
      </c>
      <c r="W23" s="1" t="n">
        <f aca="false">ROUND('qx mannen 2022'!W23,10)</f>
        <v>0.000216567</v>
      </c>
      <c r="X23" s="1" t="n">
        <f aca="false">ROUND('qx mannen 2022'!X23,10)</f>
        <v>0.000211754</v>
      </c>
      <c r="Y23" s="1" t="n">
        <f aca="false">ROUND('qx mannen 2022'!Y23,10)</f>
        <v>0.0002070351</v>
      </c>
      <c r="Z23" s="1" t="n">
        <f aca="false">ROUND('qx mannen 2022'!Z23,10)</f>
        <v>0.0002024097</v>
      </c>
      <c r="AA23" s="1" t="n">
        <f aca="false">ROUND('qx mannen 2022'!AA23,10)</f>
        <v>0.000197877</v>
      </c>
      <c r="AB23" s="1" t="n">
        <f aca="false">ROUND('qx mannen 2022'!AB23,10)</f>
        <v>0.0001934364</v>
      </c>
      <c r="AC23" s="1" t="n">
        <f aca="false">ROUND('qx mannen 2022'!AC23,10)</f>
        <v>0.0001890868</v>
      </c>
      <c r="AD23" s="1" t="n">
        <f aca="false">ROUND('qx mannen 2022'!AD23,10)</f>
        <v>0.0001848272</v>
      </c>
      <c r="AE23" s="1" t="n">
        <f aca="false">ROUND('qx mannen 2022'!AE23,10)</f>
        <v>0.0001806566</v>
      </c>
      <c r="AF23" s="1" t="n">
        <f aca="false">ROUND('qx mannen 2022'!AF23,10)</f>
        <v>0.0001765738</v>
      </c>
      <c r="AG23" s="1" t="n">
        <f aca="false">ROUND('qx mannen 2022'!AG23,10)</f>
        <v>0.0001725776</v>
      </c>
      <c r="AH23" s="1" t="n">
        <f aca="false">ROUND('qx mannen 2022'!AH23,10)</f>
        <v>0.0001686666</v>
      </c>
      <c r="AI23" s="1" t="n">
        <f aca="false">ROUND('qx mannen 2022'!AI23,10)</f>
        <v>0.0001648397</v>
      </c>
      <c r="AJ23" s="1" t="n">
        <f aca="false">ROUND('qx mannen 2022'!AJ23,10)</f>
        <v>0.0001610953</v>
      </c>
      <c r="AK23" s="1" t="n">
        <f aca="false">ROUND('qx mannen 2022'!AK23,10)</f>
        <v>0.0001574323</v>
      </c>
      <c r="AL23" s="1" t="n">
        <f aca="false">ROUND('qx mannen 2022'!AL23,10)</f>
        <v>0.0001538491</v>
      </c>
      <c r="AM23" s="1" t="n">
        <f aca="false">ROUND('qx mannen 2022'!AM23,10)</f>
        <v>0.0001503444</v>
      </c>
      <c r="AN23" s="1" t="n">
        <f aca="false">ROUND('qx mannen 2022'!AN23,10)</f>
        <v>0.0001469167</v>
      </c>
      <c r="AO23" s="1" t="n">
        <f aca="false">ROUND('qx mannen 2022'!AO23,10)</f>
        <v>0.0001435647</v>
      </c>
      <c r="AP23" s="1" t="n">
        <f aca="false">ROUND('qx mannen 2022'!AP23,10)</f>
        <v>0.0001402869</v>
      </c>
      <c r="AQ23" s="1" t="n">
        <f aca="false">ROUND('qx mannen 2022'!AQ23,10)</f>
        <v>0.0001370818</v>
      </c>
      <c r="AR23" s="1" t="n">
        <f aca="false">ROUND('qx mannen 2022'!AR23,10)</f>
        <v>0.0001339482</v>
      </c>
      <c r="AS23" s="1" t="n">
        <f aca="false">ROUND('qx mannen 2022'!AS23,10)</f>
        <v>0.0001308845</v>
      </c>
      <c r="AT23" s="1" t="n">
        <f aca="false">ROUND('qx mannen 2022'!AT23,10)</f>
        <v>0.0001278894</v>
      </c>
      <c r="AU23" s="1" t="n">
        <f aca="false">ROUND('qx mannen 2022'!AU23,10)</f>
        <v>0.0001249615</v>
      </c>
      <c r="AV23" s="1" t="n">
        <f aca="false">ROUND('qx mannen 2022'!AV23,10)</f>
        <v>0.0001220994</v>
      </c>
      <c r="AW23" s="1" t="n">
        <f aca="false">ROUND('qx mannen 2022'!AW23,10)</f>
        <v>0.0001193017</v>
      </c>
      <c r="AX23" s="1" t="n">
        <f aca="false">ROUND('qx mannen 2022'!AX23,10)</f>
        <v>0.0001165671</v>
      </c>
      <c r="AY23" s="1" t="n">
        <f aca="false">ROUND('qx mannen 2022'!AY23,10)</f>
        <v>0.0001138943</v>
      </c>
      <c r="AZ23" s="1" t="n">
        <f aca="false">ROUND('qx mannen 2022'!AZ23,10)</f>
        <v>0.000111282</v>
      </c>
      <c r="BA23" s="1" t="n">
        <f aca="false">ROUND('qx mannen 2022'!BA23,10)</f>
        <v>0.0001087289</v>
      </c>
      <c r="BB23" s="1" t="n">
        <f aca="false">ROUND('qx mannen 2022'!BB23,10)</f>
        <v>0.0001062337</v>
      </c>
      <c r="BC23" s="1" t="n">
        <f aca="false">ROUND('qx mannen 2022'!BC23,10)</f>
        <v>0.0001037951</v>
      </c>
      <c r="BD23" s="1" t="n">
        <f aca="false">ROUND('qx mannen 2022'!BD23,10)</f>
        <v>0.000101412</v>
      </c>
      <c r="BE23" s="1" t="n">
        <f aca="false">ROUND('qx mannen 2022'!BE23,10)</f>
        <v>9.90831E-005</v>
      </c>
      <c r="BF23" s="1" t="n">
        <f aca="false">ROUND('qx mannen 2022'!BF23,10)</f>
        <v>9.68073E-005</v>
      </c>
      <c r="BG23" s="1" t="n">
        <f aca="false">ROUND('qx mannen 2022'!BG23,10)</f>
        <v>9.45833E-005</v>
      </c>
      <c r="BH23" s="1" t="n">
        <f aca="false">ROUND('qx mannen 2022'!BH23,10)</f>
        <v>9.24101E-005</v>
      </c>
      <c r="BI23" s="1" t="n">
        <f aca="false">ROUND('qx mannen 2022'!BI23,10)</f>
        <v>9.02864E-005</v>
      </c>
      <c r="BJ23" s="1" t="n">
        <f aca="false">ROUND('qx mannen 2022'!BJ23,10)</f>
        <v>8.82113E-005</v>
      </c>
      <c r="BK23" s="1" t="n">
        <f aca="false">ROUND('qx mannen 2022'!BK23,10)</f>
        <v>8.61836E-005</v>
      </c>
      <c r="BL23" s="1" t="n">
        <f aca="false">ROUND('qx mannen 2022'!BL23,10)</f>
        <v>8.42023E-005</v>
      </c>
      <c r="BM23" s="1" t="n">
        <f aca="false">ROUND('qx mannen 2022'!BM23,10)</f>
        <v>8.22664E-005</v>
      </c>
      <c r="BN23" s="1" t="n">
        <f aca="false">ROUND('qx mannen 2022'!BN23,10)</f>
        <v>8.03747E-005</v>
      </c>
      <c r="BO23" s="1" t="n">
        <f aca="false">ROUND('qx mannen 2022'!BO23,10)</f>
        <v>7.85264E-005</v>
      </c>
      <c r="BP23" s="1" t="n">
        <f aca="false">ROUND('qx mannen 2022'!BP23,10)</f>
        <v>7.67204E-005</v>
      </c>
      <c r="BQ23" s="1" t="n">
        <f aca="false">ROUND('qx mannen 2022'!BQ23,10)</f>
        <v>7.49558E-005</v>
      </c>
      <c r="BR23" s="1" t="n">
        <f aca="false">ROUND('qx mannen 2022'!BR23,10)</f>
        <v>7.32317E-005</v>
      </c>
      <c r="BS23" s="1" t="n">
        <f aca="false">ROUND('qx mannen 2022'!BS23,10)</f>
        <v>7.15471E-005</v>
      </c>
      <c r="BT23" s="1" t="n">
        <f aca="false">ROUND('qx mannen 2022'!BT23,10)</f>
        <v>6.99011E-005</v>
      </c>
      <c r="BU23" s="1" t="n">
        <f aca="false">ROUND('qx mannen 2022'!BU23,10)</f>
        <v>6.82929E-005</v>
      </c>
      <c r="BV23" s="1" t="n">
        <f aca="false">ROUND('qx mannen 2022'!BV23,10)</f>
        <v>6.67217E-005</v>
      </c>
      <c r="BW23" s="1" t="n">
        <f aca="false">ROUND('qx mannen 2022'!BW23,10)</f>
        <v>6.51865E-005</v>
      </c>
      <c r="BX23" s="1" t="n">
        <f aca="false">ROUND('qx mannen 2022'!BX23,10)</f>
        <v>6.36866E-005</v>
      </c>
      <c r="BY23" s="1" t="n">
        <f aca="false">ROUND('qx mannen 2022'!BY23,10)</f>
        <v>6.22211E-005</v>
      </c>
      <c r="BZ23" s="1" t="n">
        <f aca="false">ROUND('qx mannen 2022'!BZ23,10)</f>
        <v>6.07893E-005</v>
      </c>
      <c r="CA23" s="1" t="n">
        <f aca="false">ROUND('qx mannen 2022'!CA23,10)</f>
        <v>5.93903E-005</v>
      </c>
      <c r="CB23" s="1" t="n">
        <f aca="false">ROUND('qx mannen 2022'!CB23,10)</f>
        <v>5.80236E-005</v>
      </c>
      <c r="CC23" s="1" t="n">
        <f aca="false">ROUND('qx mannen 2022'!CC23,10)</f>
        <v>5.66882E-005</v>
      </c>
      <c r="CD23" s="1" t="n">
        <f aca="false">ROUND('qx mannen 2022'!CD23,10)</f>
        <v>5.53835E-005</v>
      </c>
      <c r="CE23" s="1" t="n">
        <f aca="false">ROUND('qx mannen 2022'!CE23,10)</f>
        <v>5.41088E-005</v>
      </c>
      <c r="CF23" s="1" t="n">
        <f aca="false">ROUND('qx mannen 2022'!CF23,10)</f>
        <v>5.28635E-005</v>
      </c>
      <c r="CG23" s="1" t="n">
        <f aca="false">ROUND('qx mannen 2022'!CG23,10)</f>
        <v>5.16467E-005</v>
      </c>
      <c r="CH23" s="1" t="n">
        <f aca="false">ROUND('qx mannen 2022'!CH23,10)</f>
        <v>5.0458E-005</v>
      </c>
      <c r="CI23" s="1" t="n">
        <f aca="false">ROUND('qx mannen 2022'!CI23,10)</f>
        <v>4.92966E-005</v>
      </c>
      <c r="CJ23" s="1" t="n">
        <f aca="false">ROUND('qx mannen 2022'!CJ23,10)</f>
        <v>4.81619E-005</v>
      </c>
      <c r="CK23" s="1" t="n">
        <f aca="false">ROUND('qx mannen 2022'!CK23,10)</f>
        <v>4.70533E-005</v>
      </c>
      <c r="CL23" s="1" t="n">
        <f aca="false">ROUND('qx mannen 2022'!CL23,10)</f>
        <v>4.59702E-005</v>
      </c>
      <c r="CM23" s="1" t="n">
        <f aca="false">ROUND('qx mannen 2022'!CM23,10)</f>
        <v>4.4912E-005</v>
      </c>
      <c r="CN23" s="1" t="n">
        <f aca="false">ROUND('qx mannen 2022'!CN23,10)</f>
        <v>4.38781E-005</v>
      </c>
      <c r="CO23" s="1" t="n">
        <f aca="false">ROUND('qx mannen 2022'!CO23,10)</f>
        <v>4.28681E-005</v>
      </c>
      <c r="CP23" s="1" t="n">
        <f aca="false">ROUND('qx mannen 2022'!CP23,10)</f>
        <v>4.18813E-005</v>
      </c>
      <c r="CQ23" s="1" t="n">
        <f aca="false">ROUND('qx mannen 2022'!CQ23,10)</f>
        <v>4.09172E-005</v>
      </c>
      <c r="CR23" s="1" t="n">
        <f aca="false">ROUND('qx mannen 2022'!CR23,10)</f>
        <v>3.99752E-005</v>
      </c>
      <c r="CS23" s="1" t="n">
        <f aca="false">ROUND('qx mannen 2022'!CS23,10)</f>
        <v>3.9055E-005</v>
      </c>
      <c r="CT23" s="1" t="n">
        <f aca="false">ROUND('qx mannen 2022'!CT23,10)</f>
        <v>3.81559E-005</v>
      </c>
      <c r="CU23" s="1" t="n">
        <f aca="false">ROUND('qx mannen 2022'!CU23,10)</f>
        <v>3.72775E-005</v>
      </c>
      <c r="CV23" s="1" t="n">
        <f aca="false">ROUND('qx mannen 2022'!CV23,10)</f>
        <v>3.64194E-005</v>
      </c>
      <c r="CW23" s="1" t="n">
        <f aca="false">ROUND('qx mannen 2022'!CW23,10)</f>
        <v>3.55809E-005</v>
      </c>
      <c r="CX23" s="1" t="n">
        <f aca="false">ROUND('qx mannen 2022'!CX23,10)</f>
        <v>3.47618E-005</v>
      </c>
      <c r="CY23" s="1" t="n">
        <f aca="false">ROUND('qx mannen 2022'!CY23,10)</f>
        <v>3.39616E-005</v>
      </c>
      <c r="CZ23" s="1" t="n">
        <f aca="false">ROUND('qx mannen 2022'!CZ23,10)</f>
        <v>3.31797E-005</v>
      </c>
      <c r="DA23" s="1" t="n">
        <f aca="false">ROUND('qx mannen 2022'!DA23,10)</f>
        <v>3.24159E-005</v>
      </c>
      <c r="DB23" s="1" t="n">
        <f aca="false">ROUND('qx mannen 2022'!DB23,10)</f>
        <v>3.16696E-005</v>
      </c>
      <c r="DC23" s="1" t="n">
        <f aca="false">ROUND('qx mannen 2022'!DC23,10)</f>
        <v>3.09405E-005</v>
      </c>
      <c r="DD23" s="1" t="n">
        <f aca="false">ROUND('qx mannen 2022'!DD23,10)</f>
        <v>3.02282E-005</v>
      </c>
      <c r="DE23" s="1" t="n">
        <f aca="false">ROUND('qx mannen 2022'!DE23,10)</f>
        <v>2.95323E-005</v>
      </c>
      <c r="DF23" s="1" t="n">
        <f aca="false">ROUND('qx mannen 2022'!DF23,10)</f>
        <v>2.88524E-005</v>
      </c>
      <c r="DG23" s="1" t="n">
        <f aca="false">ROUND('qx mannen 2022'!DG23,10)</f>
        <v>2.81881E-005</v>
      </c>
      <c r="DH23" s="1" t="n">
        <f aca="false">ROUND('qx mannen 2022'!DH23,10)</f>
        <v>2.75392E-005</v>
      </c>
      <c r="DI23" s="1" t="n">
        <f aca="false">ROUND('qx mannen 2022'!DI23,10)</f>
        <v>2.69052E-005</v>
      </c>
      <c r="DJ23" s="1" t="n">
        <f aca="false">ROUND('qx mannen 2022'!DJ23,10)</f>
        <v>2.62857E-005</v>
      </c>
      <c r="DK23" s="1" t="n">
        <f aca="false">ROUND('qx mannen 2022'!DK23,10)</f>
        <v>2.56806E-005</v>
      </c>
      <c r="DL23" s="1" t="n">
        <f aca="false">ROUND('qx mannen 2022'!DL23,10)</f>
        <v>2.50893E-005</v>
      </c>
      <c r="DM23" s="1" t="n">
        <f aca="false">ROUND('qx mannen 2022'!DM23,10)</f>
        <v>2.45117E-005</v>
      </c>
      <c r="DN23" s="1" t="n">
        <f aca="false">ROUND('qx mannen 2022'!DN23,10)</f>
        <v>2.39474E-005</v>
      </c>
      <c r="DO23" s="1" t="n">
        <f aca="false">ROUND('qx mannen 2022'!DO23,10)</f>
        <v>2.33961E-005</v>
      </c>
      <c r="DP23" s="1" t="n">
        <f aca="false">ROUND('qx mannen 2022'!DP23,10)</f>
        <v>2.28574E-005</v>
      </c>
      <c r="DQ23" s="1" t="n">
        <f aca="false">ROUND('qx mannen 2022'!DQ23,10)</f>
        <v>2.23312E-005</v>
      </c>
      <c r="DR23" s="1" t="n">
        <f aca="false">ROUND('qx mannen 2022'!DR23,10)</f>
        <v>2.18171E-005</v>
      </c>
      <c r="DS23" s="1" t="n">
        <f aca="false">ROUND('qx mannen 2022'!DS23,10)</f>
        <v>2.13148E-005</v>
      </c>
      <c r="DT23" s="1" t="n">
        <f aca="false">ROUND('qx mannen 2022'!DT23,10)</f>
        <v>2.0824E-005</v>
      </c>
      <c r="DU23" s="1" t="n">
        <f aca="false">ROUND('qx mannen 2022'!DU23,10)</f>
        <v>2.03446E-005</v>
      </c>
      <c r="DV23" s="1" t="n">
        <f aca="false">ROUND('qx mannen 2022'!DV23,10)</f>
        <v>1.98762E-005</v>
      </c>
      <c r="DW23" s="1" t="n">
        <f aca="false">ROUND('qx mannen 2022'!DW23,10)</f>
        <v>1.94186E-005</v>
      </c>
      <c r="DX23" s="1" t="n">
        <f aca="false">ROUND('qx mannen 2022'!DX23,10)</f>
        <v>1.89715E-005</v>
      </c>
      <c r="DY23" s="1" t="n">
        <f aca="false">ROUND('qx mannen 2022'!DY23,10)</f>
        <v>1.85348E-005</v>
      </c>
      <c r="DZ23" s="1" t="n">
        <f aca="false">ROUND('qx mannen 2022'!DZ23,10)</f>
        <v>1.8108E-005</v>
      </c>
      <c r="EA23" s="1" t="n">
        <f aca="false">ROUND('qx mannen 2022'!EA23,10)</f>
        <v>1.76911E-005</v>
      </c>
      <c r="EB23" s="1" t="n">
        <f aca="false">ROUND('qx mannen 2022'!EB23,10)</f>
        <v>1.72838E-005</v>
      </c>
      <c r="EC23" s="1" t="n">
        <f aca="false">ROUND('qx mannen 2022'!EC23,10)</f>
        <v>1.68859E-005</v>
      </c>
      <c r="ED23" s="1" t="n">
        <f aca="false">ROUND('qx mannen 2022'!ED23,10)</f>
        <v>1.64971E-005</v>
      </c>
      <c r="EE23" s="1" t="n">
        <f aca="false">ROUND('qx mannen 2022'!EE23,10)</f>
        <v>1.61173E-005</v>
      </c>
      <c r="EF23" s="1" t="n">
        <f aca="false">ROUND('qx mannen 2022'!EF23,10)</f>
        <v>1.57463E-005</v>
      </c>
      <c r="EG23" s="1" t="n">
        <f aca="false">ROUND('qx mannen 2022'!EG23,10)</f>
        <v>1.53837E-005</v>
      </c>
      <c r="EH23" s="1" t="n">
        <f aca="false">ROUND('qx mannen 2022'!EH23,10)</f>
        <v>1.50296E-005</v>
      </c>
      <c r="EI23" s="1" t="n">
        <f aca="false">ROUND('qx mannen 2022'!EI23,10)</f>
        <v>1.46835E-005</v>
      </c>
      <c r="EJ23" s="1" t="n">
        <f aca="false">ROUND('qx mannen 2022'!EJ23,10)</f>
        <v>1.43455E-005</v>
      </c>
      <c r="EK23" s="1" t="n">
        <f aca="false">ROUND('qx mannen 2022'!EK23,10)</f>
        <v>1.40152E-005</v>
      </c>
      <c r="EL23" s="1" t="n">
        <f aca="false">ROUND('qx mannen 2022'!EL23,10)</f>
        <v>1.36925E-005</v>
      </c>
      <c r="EM23" s="1" t="n">
        <f aca="false">ROUND('qx mannen 2022'!EM23,10)</f>
        <v>1.33773E-005</v>
      </c>
      <c r="EN23" s="1" t="n">
        <f aca="false">ROUND('qx mannen 2022'!EN23,10)</f>
        <v>1.30693E-005</v>
      </c>
      <c r="EO23" s="1" t="n">
        <f aca="false">ROUND('qx mannen 2022'!EO23,10)</f>
        <v>1.27684E-005</v>
      </c>
      <c r="EP23" s="1" t="n">
        <f aca="false">ROUND('qx mannen 2022'!EP23,10)</f>
        <v>1.24744E-005</v>
      </c>
      <c r="EQ23" s="1" t="n">
        <f aca="false">ROUND('qx mannen 2022'!EQ23,10)</f>
        <v>1.21872E-005</v>
      </c>
      <c r="ER23" s="1" t="n">
        <f aca="false">ROUND('qx mannen 2022'!ER23,10)</f>
        <v>1.19066E-005</v>
      </c>
      <c r="ES23" s="1" t="n">
        <f aca="false">ROUND('qx mannen 2022'!ES23,10)</f>
        <v>1.16325E-005</v>
      </c>
      <c r="ET23" s="1" t="n">
        <f aca="false">ROUND('qx mannen 2022'!ET23,10)</f>
        <v>1.13647E-005</v>
      </c>
      <c r="EU23" s="1" t="n">
        <f aca="false">ROUND('qx mannen 2022'!EU23,10)</f>
        <v>1.1103E-005</v>
      </c>
      <c r="EV23" s="1" t="n">
        <f aca="false">ROUND('qx mannen 2022'!EV23,10)</f>
        <v>1.08474E-005</v>
      </c>
      <c r="EW23" s="1" t="n">
        <f aca="false">ROUND('qx mannen 2022'!EW23,10)</f>
        <v>1.05977E-005</v>
      </c>
      <c r="EX23" s="1" t="n">
        <f aca="false">ROUND('qx mannen 2022'!EX23,10)</f>
        <v>1.03537E-005</v>
      </c>
      <c r="EY23" s="1" t="n">
        <f aca="false">ROUND('qx mannen 2022'!EY23,10)</f>
        <v>1.01153E-005</v>
      </c>
      <c r="EZ23" s="1" t="n">
        <f aca="false">ROUND('qx mannen 2022'!EZ23,10)</f>
        <v>9.8824E-006</v>
      </c>
      <c r="FA23" s="1" t="n">
        <f aca="false">ROUND('qx mannen 2022'!FA23,10)</f>
        <v>9.6549E-006</v>
      </c>
      <c r="FB23" s="1" t="n">
        <f aca="false">ROUND('qx mannen 2022'!FB23,10)</f>
        <v>9.4326E-006</v>
      </c>
      <c r="FC23" s="1" t="n">
        <f aca="false">ROUND('qx mannen 2022'!FC23,10)</f>
        <v>9.2154E-006</v>
      </c>
      <c r="FD23" s="1" t="n">
        <f aca="false">ROUND('qx mannen 2022'!FD23,10)</f>
        <v>9.0033E-006</v>
      </c>
      <c r="FE23" s="1" t="n">
        <f aca="false">ROUND('qx mannen 2022'!FE23,10)</f>
        <v>8.796E-006</v>
      </c>
      <c r="FF23" s="1" t="n">
        <f aca="false">ROUND('qx mannen 2022'!FF23,10)</f>
        <v>8.5935E-006</v>
      </c>
      <c r="FG23" s="1" t="n">
        <f aca="false">ROUND('qx mannen 2022'!FG23,10)</f>
        <v>8.3956E-006</v>
      </c>
      <c r="FH23" s="1" t="n">
        <f aca="false">ROUND('qx mannen 2022'!FH23,10)</f>
        <v>8.2023E-006</v>
      </c>
      <c r="FI23" s="1" t="n">
        <f aca="false">ROUND('qx mannen 2022'!FI23,10)</f>
        <v>8.0135E-006</v>
      </c>
      <c r="FJ23" s="1" t="n">
        <f aca="false">ROUND('qx mannen 2022'!FJ23,10)</f>
        <v>7.829E-006</v>
      </c>
      <c r="FK23" s="1" t="n">
        <f aca="false">ROUND('qx mannen 2022'!FK23,10)</f>
        <v>7.6487E-006</v>
      </c>
      <c r="FL23" s="1" t="n">
        <f aca="false">ROUND('qx mannen 2022'!FL23,10)</f>
        <v>7.4726E-006</v>
      </c>
      <c r="FM23" s="1" t="n">
        <f aca="false">ROUND('qx mannen 2022'!FM23,10)</f>
        <v>7.3006E-006</v>
      </c>
      <c r="FN23" s="1" t="n">
        <f aca="false">ROUND('qx mannen 2022'!FN23,10)</f>
        <v>7.1325E-006</v>
      </c>
      <c r="FO23" s="1" t="n">
        <f aca="false">ROUND('qx mannen 2022'!FO23,10)</f>
        <v>6.9683E-006</v>
      </c>
      <c r="FP23" s="1" t="n">
        <f aca="false">ROUND('qx mannen 2022'!FP23,10)</f>
        <v>6.8079E-006</v>
      </c>
      <c r="FQ23" s="1" t="n">
        <f aca="false">ROUND('qx mannen 2022'!FQ23,10)</f>
        <v>6.6511E-006</v>
      </c>
    </row>
    <row r="24" customFormat="false" ht="15" hidden="false" customHeight="true" outlineLevel="0" collapsed="false">
      <c r="B24" s="1" t="n">
        <f aca="false">ROUND('qx mannen 2022'!B24,10)</f>
        <v>0.0003393692</v>
      </c>
      <c r="C24" s="1" t="n">
        <f aca="false">ROUND('qx mannen 2022'!C24,10)</f>
        <v>0.0003330449</v>
      </c>
      <c r="D24" s="1" t="n">
        <f aca="false">ROUND('qx mannen 2022'!D24,10)</f>
        <v>0.0003267556</v>
      </c>
      <c r="E24" s="1" t="n">
        <f aca="false">ROUND('qx mannen 2022'!E24,10)</f>
        <v>0.0003205102</v>
      </c>
      <c r="F24" s="1" t="n">
        <f aca="false">ROUND('qx mannen 2022'!F24,10)</f>
        <v>0.0003143162</v>
      </c>
      <c r="G24" s="1" t="n">
        <f aca="false">ROUND('qx mannen 2022'!G24,10)</f>
        <v>0.0003081804</v>
      </c>
      <c r="H24" s="1" t="n">
        <f aca="false">ROUND('qx mannen 2022'!H24,10)</f>
        <v>0.0003021087</v>
      </c>
      <c r="I24" s="1" t="n">
        <f aca="false">ROUND('qx mannen 2022'!I24,10)</f>
        <v>0.0002961063</v>
      </c>
      <c r="J24" s="1" t="n">
        <f aca="false">ROUND('qx mannen 2022'!J24,10)</f>
        <v>0.0002901775</v>
      </c>
      <c r="K24" s="1" t="n">
        <f aca="false">ROUND('qx mannen 2022'!K24,10)</f>
        <v>0.0002843262</v>
      </c>
      <c r="L24" s="1" t="n">
        <f aca="false">ROUND('qx mannen 2022'!L24,10)</f>
        <v>0.0002785555</v>
      </c>
      <c r="M24" s="1" t="n">
        <f aca="false">ROUND('qx mannen 2022'!M24,10)</f>
        <v>0.0002728682</v>
      </c>
      <c r="N24" s="1" t="n">
        <f aca="false">ROUND('qx mannen 2022'!N24,10)</f>
        <v>0.0002672664</v>
      </c>
      <c r="O24" s="1" t="n">
        <f aca="false">ROUND('qx mannen 2022'!O24,10)</f>
        <v>0.0002617521</v>
      </c>
      <c r="P24" s="1" t="n">
        <f aca="false">ROUND('qx mannen 2022'!P24,10)</f>
        <v>0.0002563265</v>
      </c>
      <c r="Q24" s="1" t="n">
        <f aca="false">ROUND('qx mannen 2022'!Q24,10)</f>
        <v>0.0002509908</v>
      </c>
      <c r="R24" s="1" t="n">
        <f aca="false">ROUND('qx mannen 2022'!R24,10)</f>
        <v>0.0002457457</v>
      </c>
      <c r="S24" s="1" t="n">
        <f aca="false">ROUND('qx mannen 2022'!S24,10)</f>
        <v>0.0002405918</v>
      </c>
      <c r="T24" s="1" t="n">
        <f aca="false">ROUND('qx mannen 2022'!T24,10)</f>
        <v>0.0002355293</v>
      </c>
      <c r="U24" s="1" t="n">
        <f aca="false">ROUND('qx mannen 2022'!U24,10)</f>
        <v>0.0002305582</v>
      </c>
      <c r="V24" s="1" t="n">
        <f aca="false">ROUND('qx mannen 2022'!V24,10)</f>
        <v>0.0002256783</v>
      </c>
      <c r="W24" s="1" t="n">
        <f aca="false">ROUND('qx mannen 2022'!W24,10)</f>
        <v>0.0002208895</v>
      </c>
      <c r="X24" s="1" t="n">
        <f aca="false">ROUND('qx mannen 2022'!X24,10)</f>
        <v>0.0002161911</v>
      </c>
      <c r="Y24" s="1" t="n">
        <f aca="false">ROUND('qx mannen 2022'!Y24,10)</f>
        <v>0.0002115825</v>
      </c>
      <c r="Z24" s="1" t="n">
        <f aca="false">ROUND('qx mannen 2022'!Z24,10)</f>
        <v>0.0002070631</v>
      </c>
      <c r="AA24" s="1" t="n">
        <f aca="false">ROUND('qx mannen 2022'!AA24,10)</f>
        <v>0.000202632</v>
      </c>
      <c r="AB24" s="1" t="n">
        <f aca="false">ROUND('qx mannen 2022'!AB24,10)</f>
        <v>0.0001982882</v>
      </c>
      <c r="AC24" s="1" t="n">
        <f aca="false">ROUND('qx mannen 2022'!AC24,10)</f>
        <v>0.0001940309</v>
      </c>
      <c r="AD24" s="1" t="n">
        <f aca="false">ROUND('qx mannen 2022'!AD24,10)</f>
        <v>0.0001898589</v>
      </c>
      <c r="AE24" s="1" t="n">
        <f aca="false">ROUND('qx mannen 2022'!AE24,10)</f>
        <v>0.0001857711</v>
      </c>
      <c r="AF24" s="1" t="n">
        <f aca="false">ROUND('qx mannen 2022'!AF24,10)</f>
        <v>0.0001817664</v>
      </c>
      <c r="AG24" s="1" t="n">
        <f aca="false">ROUND('qx mannen 2022'!AG24,10)</f>
        <v>0.0001778435</v>
      </c>
      <c r="AH24" s="1" t="n">
        <f aca="false">ROUND('qx mannen 2022'!AH24,10)</f>
        <v>0.0001740012</v>
      </c>
      <c r="AI24" s="1" t="n">
        <f aca="false">ROUND('qx mannen 2022'!AI24,10)</f>
        <v>0.0001702383</v>
      </c>
      <c r="AJ24" s="1" t="n">
        <f aca="false">ROUND('qx mannen 2022'!AJ24,10)</f>
        <v>0.0001665535</v>
      </c>
      <c r="AK24" s="1" t="n">
        <f aca="false">ROUND('qx mannen 2022'!AK24,10)</f>
        <v>0.0001629454</v>
      </c>
      <c r="AL24" s="1" t="n">
        <f aca="false">ROUND('qx mannen 2022'!AL24,10)</f>
        <v>0.0001594127</v>
      </c>
      <c r="AM24" s="1" t="n">
        <f aca="false">ROUND('qx mannen 2022'!AM24,10)</f>
        <v>0.0001559543</v>
      </c>
      <c r="AN24" s="1" t="n">
        <f aca="false">ROUND('qx mannen 2022'!AN24,10)</f>
        <v>0.0001525686</v>
      </c>
      <c r="AO24" s="1" t="n">
        <f aca="false">ROUND('qx mannen 2022'!AO24,10)</f>
        <v>0.0001492545</v>
      </c>
      <c r="AP24" s="1" t="n">
        <f aca="false">ROUND('qx mannen 2022'!AP24,10)</f>
        <v>0.0001460105</v>
      </c>
      <c r="AQ24" s="1" t="n">
        <f aca="false">ROUND('qx mannen 2022'!AQ24,10)</f>
        <v>0.0001428355</v>
      </c>
      <c r="AR24" s="1" t="n">
        <f aca="false">ROUND('qx mannen 2022'!AR24,10)</f>
        <v>0.000139728</v>
      </c>
      <c r="AS24" s="1" t="n">
        <f aca="false">ROUND('qx mannen 2022'!AS24,10)</f>
        <v>0.0001366868</v>
      </c>
      <c r="AT24" s="1" t="n">
        <f aca="false">ROUND('qx mannen 2022'!AT24,10)</f>
        <v>0.0001337106</v>
      </c>
      <c r="AU24" s="1" t="n">
        <f aca="false">ROUND('qx mannen 2022'!AU24,10)</f>
        <v>0.000130798</v>
      </c>
      <c r="AV24" s="1" t="n">
        <f aca="false">ROUND('qx mannen 2022'!AV24,10)</f>
        <v>0.000127948</v>
      </c>
      <c r="AW24" s="1" t="n">
        <f aca="false">ROUND('qx mannen 2022'!AW24,10)</f>
        <v>0.0001251592</v>
      </c>
      <c r="AX24" s="1" t="n">
        <f aca="false">ROUND('qx mannen 2022'!AX24,10)</f>
        <v>0.0001224303</v>
      </c>
      <c r="AY24" s="1" t="n">
        <f aca="false">ROUND('qx mannen 2022'!AY24,10)</f>
        <v>0.0001197603</v>
      </c>
      <c r="AZ24" s="1" t="n">
        <f aca="false">ROUND('qx mannen 2022'!AZ24,10)</f>
        <v>0.0001171478</v>
      </c>
      <c r="BA24" s="1" t="n">
        <f aca="false">ROUND('qx mannen 2022'!BA24,10)</f>
        <v>0.0001145917</v>
      </c>
      <c r="BB24" s="1" t="n">
        <f aca="false">ROUND('qx mannen 2022'!BB24,10)</f>
        <v>0.0001120909</v>
      </c>
      <c r="BC24" s="1" t="n">
        <f aca="false">ROUND('qx mannen 2022'!BC24,10)</f>
        <v>0.0001096441</v>
      </c>
      <c r="BD24" s="1" t="n">
        <f aca="false">ROUND('qx mannen 2022'!BD24,10)</f>
        <v>0.0001072503</v>
      </c>
      <c r="BE24" s="1" t="n">
        <f aca="false">ROUND('qx mannen 2022'!BE24,10)</f>
        <v>0.0001049084</v>
      </c>
      <c r="BF24" s="1" t="n">
        <f aca="false">ROUND('qx mannen 2022'!BF24,10)</f>
        <v>0.0001026173</v>
      </c>
      <c r="BG24" s="1" t="n">
        <f aca="false">ROUND('qx mannen 2022'!BG24,10)</f>
        <v>0.0001003759</v>
      </c>
      <c r="BH24" s="1" t="n">
        <f aca="false">ROUND('qx mannen 2022'!BH24,10)</f>
        <v>9.81832E-005</v>
      </c>
      <c r="BI24" s="1" t="n">
        <f aca="false">ROUND('qx mannen 2022'!BI24,10)</f>
        <v>9.60381E-005</v>
      </c>
      <c r="BJ24" s="1" t="n">
        <f aca="false">ROUND('qx mannen 2022'!BJ24,10)</f>
        <v>9.39396E-005</v>
      </c>
      <c r="BK24" s="1" t="n">
        <f aca="false">ROUND('qx mannen 2022'!BK24,10)</f>
        <v>9.18868E-005</v>
      </c>
      <c r="BL24" s="1" t="n">
        <f aca="false">ROUND('qx mannen 2022'!BL24,10)</f>
        <v>8.98786E-005</v>
      </c>
      <c r="BM24" s="1" t="n">
        <f aca="false">ROUND('qx mannen 2022'!BM24,10)</f>
        <v>8.79141E-005</v>
      </c>
      <c r="BN24" s="1" t="n">
        <f aca="false">ROUND('qx mannen 2022'!BN24,10)</f>
        <v>8.59924E-005</v>
      </c>
      <c r="BO24" s="1" t="n">
        <f aca="false">ROUND('qx mannen 2022'!BO24,10)</f>
        <v>8.41126E-005</v>
      </c>
      <c r="BP24" s="1" t="n">
        <f aca="false">ROUND('qx mannen 2022'!BP24,10)</f>
        <v>8.22738E-005</v>
      </c>
      <c r="BQ24" s="1" t="n">
        <f aca="false">ROUND('qx mannen 2022'!BQ24,10)</f>
        <v>8.0475E-005</v>
      </c>
      <c r="BR24" s="1" t="n">
        <f aca="false">ROUND('qx mannen 2022'!BR24,10)</f>
        <v>7.87155E-005</v>
      </c>
      <c r="BS24" s="1" t="n">
        <f aca="false">ROUND('qx mannen 2022'!BS24,10)</f>
        <v>7.69943E-005</v>
      </c>
      <c r="BT24" s="1" t="n">
        <f aca="false">ROUND('qx mannen 2022'!BT24,10)</f>
        <v>7.53107E-005</v>
      </c>
      <c r="BU24" s="1" t="n">
        <f aca="false">ROUND('qx mannen 2022'!BU24,10)</f>
        <v>7.36638E-005</v>
      </c>
      <c r="BV24" s="1" t="n">
        <f aca="false">ROUND('qx mannen 2022'!BV24,10)</f>
        <v>7.20528E-005</v>
      </c>
      <c r="BW24" s="1" t="n">
        <f aca="false">ROUND('qx mannen 2022'!BW24,10)</f>
        <v>7.04771E-005</v>
      </c>
      <c r="BX24" s="1" t="n">
        <f aca="false">ROUND('qx mannen 2022'!BX24,10)</f>
        <v>6.89357E-005</v>
      </c>
      <c r="BY24" s="1" t="n">
        <f aca="false">ROUND('qx mannen 2022'!BY24,10)</f>
        <v>6.7428E-005</v>
      </c>
      <c r="BZ24" s="1" t="n">
        <f aca="false">ROUND('qx mannen 2022'!BZ24,10)</f>
        <v>6.59532E-005</v>
      </c>
      <c r="CA24" s="1" t="n">
        <f aca="false">ROUND('qx mannen 2022'!CA24,10)</f>
        <v>6.45106E-005</v>
      </c>
      <c r="CB24" s="1" t="n">
        <f aca="false">ROUND('qx mannen 2022'!CB24,10)</f>
        <v>6.30996E-005</v>
      </c>
      <c r="CC24" s="1" t="n">
        <f aca="false">ROUND('qx mannen 2022'!CC24,10)</f>
        <v>6.17193E-005</v>
      </c>
      <c r="CD24" s="1" t="n">
        <f aca="false">ROUND('qx mannen 2022'!CD24,10)</f>
        <v>6.03693E-005</v>
      </c>
      <c r="CE24" s="1" t="n">
        <f aca="false">ROUND('qx mannen 2022'!CE24,10)</f>
        <v>5.90487E-005</v>
      </c>
      <c r="CF24" s="1" t="n">
        <f aca="false">ROUND('qx mannen 2022'!CF24,10)</f>
        <v>5.7757E-005</v>
      </c>
      <c r="CG24" s="1" t="n">
        <f aca="false">ROUND('qx mannen 2022'!CG24,10)</f>
        <v>5.64935E-005</v>
      </c>
      <c r="CH24" s="1" t="n">
        <f aca="false">ROUND('qx mannen 2022'!CH24,10)</f>
        <v>5.52577E-005</v>
      </c>
      <c r="CI24" s="1" t="n">
        <f aca="false">ROUND('qx mannen 2022'!CI24,10)</f>
        <v>5.40488E-005</v>
      </c>
      <c r="CJ24" s="1" t="n">
        <f aca="false">ROUND('qx mannen 2022'!CJ24,10)</f>
        <v>5.28664E-005</v>
      </c>
      <c r="CK24" s="1" t="n">
        <f aca="false">ROUND('qx mannen 2022'!CK24,10)</f>
        <v>5.17099E-005</v>
      </c>
      <c r="CL24" s="1" t="n">
        <f aca="false">ROUND('qx mannen 2022'!CL24,10)</f>
        <v>5.05786E-005</v>
      </c>
      <c r="CM24" s="1" t="n">
        <f aca="false">ROUND('qx mannen 2022'!CM24,10)</f>
        <v>4.94721E-005</v>
      </c>
      <c r="CN24" s="1" t="n">
        <f aca="false">ROUND('qx mannen 2022'!CN24,10)</f>
        <v>4.83897E-005</v>
      </c>
      <c r="CO24" s="1" t="n">
        <f aca="false">ROUND('qx mannen 2022'!CO24,10)</f>
        <v>4.73311E-005</v>
      </c>
      <c r="CP24" s="1" t="n">
        <f aca="false">ROUND('qx mannen 2022'!CP24,10)</f>
        <v>4.62956E-005</v>
      </c>
      <c r="CQ24" s="1" t="n">
        <f aca="false">ROUND('qx mannen 2022'!CQ24,10)</f>
        <v>4.52827E-005</v>
      </c>
      <c r="CR24" s="1" t="n">
        <f aca="false">ROUND('qx mannen 2022'!CR24,10)</f>
        <v>4.4292E-005</v>
      </c>
      <c r="CS24" s="1" t="n">
        <f aca="false">ROUND('qx mannen 2022'!CS24,10)</f>
        <v>4.33229E-005</v>
      </c>
      <c r="CT24" s="1" t="n">
        <f aca="false">ROUND('qx mannen 2022'!CT24,10)</f>
        <v>4.23751E-005</v>
      </c>
      <c r="CU24" s="1" t="n">
        <f aca="false">ROUND('qx mannen 2022'!CU24,10)</f>
        <v>4.14479E-005</v>
      </c>
      <c r="CV24" s="1" t="n">
        <f aca="false">ROUND('qx mannen 2022'!CV24,10)</f>
        <v>4.05411E-005</v>
      </c>
      <c r="CW24" s="1" t="n">
        <f aca="false">ROUND('qx mannen 2022'!CW24,10)</f>
        <v>3.96541E-005</v>
      </c>
      <c r="CX24" s="1" t="n">
        <f aca="false">ROUND('qx mannen 2022'!CX24,10)</f>
        <v>3.87865E-005</v>
      </c>
      <c r="CY24" s="1" t="n">
        <f aca="false">ROUND('qx mannen 2022'!CY24,10)</f>
        <v>3.79379E-005</v>
      </c>
      <c r="CZ24" s="1" t="n">
        <f aca="false">ROUND('qx mannen 2022'!CZ24,10)</f>
        <v>3.71078E-005</v>
      </c>
      <c r="DA24" s="1" t="n">
        <f aca="false">ROUND('qx mannen 2022'!DA24,10)</f>
        <v>3.62959E-005</v>
      </c>
      <c r="DB24" s="1" t="n">
        <f aca="false">ROUND('qx mannen 2022'!DB24,10)</f>
        <v>3.55017E-005</v>
      </c>
      <c r="DC24" s="1" t="n">
        <f aca="false">ROUND('qx mannen 2022'!DC24,10)</f>
        <v>3.4725E-005</v>
      </c>
      <c r="DD24" s="1" t="n">
        <f aca="false">ROUND('qx mannen 2022'!DD24,10)</f>
        <v>3.39652E-005</v>
      </c>
      <c r="DE24" s="1" t="n">
        <f aca="false">ROUND('qx mannen 2022'!DE24,10)</f>
        <v>3.3222E-005</v>
      </c>
      <c r="DF24" s="1" t="n">
        <f aca="false">ROUND('qx mannen 2022'!DF24,10)</f>
        <v>3.24951E-005</v>
      </c>
      <c r="DG24" s="1" t="n">
        <f aca="false">ROUND('qx mannen 2022'!DG24,10)</f>
        <v>3.17841E-005</v>
      </c>
      <c r="DH24" s="1" t="n">
        <f aca="false">ROUND('qx mannen 2022'!DH24,10)</f>
        <v>3.10887E-005</v>
      </c>
      <c r="DI24" s="1" t="n">
        <f aca="false">ROUND('qx mannen 2022'!DI24,10)</f>
        <v>3.04085E-005</v>
      </c>
      <c r="DJ24" s="1" t="n">
        <f aca="false">ROUND('qx mannen 2022'!DJ24,10)</f>
        <v>2.97431E-005</v>
      </c>
      <c r="DK24" s="1" t="n">
        <f aca="false">ROUND('qx mannen 2022'!DK24,10)</f>
        <v>2.90924E-005</v>
      </c>
      <c r="DL24" s="1" t="n">
        <f aca="false">ROUND('qx mannen 2022'!DL24,10)</f>
        <v>2.84558E-005</v>
      </c>
      <c r="DM24" s="1" t="n">
        <f aca="false">ROUND('qx mannen 2022'!DM24,10)</f>
        <v>2.78332E-005</v>
      </c>
      <c r="DN24" s="1" t="n">
        <f aca="false">ROUND('qx mannen 2022'!DN24,10)</f>
        <v>2.72242E-005</v>
      </c>
      <c r="DO24" s="1" t="n">
        <f aca="false">ROUND('qx mannen 2022'!DO24,10)</f>
        <v>2.66285E-005</v>
      </c>
      <c r="DP24" s="1" t="n">
        <f aca="false">ROUND('qx mannen 2022'!DP24,10)</f>
        <v>2.60459E-005</v>
      </c>
      <c r="DQ24" s="1" t="n">
        <f aca="false">ROUND('qx mannen 2022'!DQ24,10)</f>
        <v>2.5476E-005</v>
      </c>
      <c r="DR24" s="1" t="n">
        <f aca="false">ROUND('qx mannen 2022'!DR24,10)</f>
        <v>2.49185E-005</v>
      </c>
      <c r="DS24" s="1" t="n">
        <f aca="false">ROUND('qx mannen 2022'!DS24,10)</f>
        <v>2.43733E-005</v>
      </c>
      <c r="DT24" s="1" t="n">
        <f aca="false">ROUND('qx mannen 2022'!DT24,10)</f>
        <v>2.384E-005</v>
      </c>
      <c r="DU24" s="1" t="n">
        <f aca="false">ROUND('qx mannen 2022'!DU24,10)</f>
        <v>2.33184E-005</v>
      </c>
      <c r="DV24" s="1" t="n">
        <f aca="false">ROUND('qx mannen 2022'!DV24,10)</f>
        <v>2.28082E-005</v>
      </c>
      <c r="DW24" s="1" t="n">
        <f aca="false">ROUND('qx mannen 2022'!DW24,10)</f>
        <v>2.23091E-005</v>
      </c>
      <c r="DX24" s="1" t="n">
        <f aca="false">ROUND('qx mannen 2022'!DX24,10)</f>
        <v>2.1821E-005</v>
      </c>
      <c r="DY24" s="1" t="n">
        <f aca="false">ROUND('qx mannen 2022'!DY24,10)</f>
        <v>2.13435E-005</v>
      </c>
      <c r="DZ24" s="1" t="n">
        <f aca="false">ROUND('qx mannen 2022'!DZ24,10)</f>
        <v>2.08765E-005</v>
      </c>
      <c r="EA24" s="1" t="n">
        <f aca="false">ROUND('qx mannen 2022'!EA24,10)</f>
        <v>2.04197E-005</v>
      </c>
      <c r="EB24" s="1" t="n">
        <f aca="false">ROUND('qx mannen 2022'!EB24,10)</f>
        <v>1.99729E-005</v>
      </c>
      <c r="EC24" s="1" t="n">
        <f aca="false">ROUND('qx mannen 2022'!EC24,10)</f>
        <v>1.95359E-005</v>
      </c>
      <c r="ED24" s="1" t="n">
        <f aca="false">ROUND('qx mannen 2022'!ED24,10)</f>
        <v>1.91084E-005</v>
      </c>
      <c r="EE24" s="1" t="n">
        <f aca="false">ROUND('qx mannen 2022'!EE24,10)</f>
        <v>1.86903E-005</v>
      </c>
      <c r="EF24" s="1" t="n">
        <f aca="false">ROUND('qx mannen 2022'!EF24,10)</f>
        <v>1.82814E-005</v>
      </c>
      <c r="EG24" s="1" t="n">
        <f aca="false">ROUND('qx mannen 2022'!EG24,10)</f>
        <v>1.78814E-005</v>
      </c>
      <c r="EH24" s="1" t="n">
        <f aca="false">ROUND('qx mannen 2022'!EH24,10)</f>
        <v>1.74901E-005</v>
      </c>
      <c r="EI24" s="1" t="n">
        <f aca="false">ROUND('qx mannen 2022'!EI24,10)</f>
        <v>1.71074E-005</v>
      </c>
      <c r="EJ24" s="1" t="n">
        <f aca="false">ROUND('qx mannen 2022'!EJ24,10)</f>
        <v>1.67331E-005</v>
      </c>
      <c r="EK24" s="1" t="n">
        <f aca="false">ROUND('qx mannen 2022'!EK24,10)</f>
        <v>1.6367E-005</v>
      </c>
      <c r="EL24" s="1" t="n">
        <f aca="false">ROUND('qx mannen 2022'!EL24,10)</f>
        <v>1.60088E-005</v>
      </c>
      <c r="EM24" s="1" t="n">
        <f aca="false">ROUND('qx mannen 2022'!EM24,10)</f>
        <v>1.56586E-005</v>
      </c>
      <c r="EN24" s="1" t="n">
        <f aca="false">ROUND('qx mannen 2022'!EN24,10)</f>
        <v>1.53159E-005</v>
      </c>
      <c r="EO24" s="1" t="n">
        <f aca="false">ROUND('qx mannen 2022'!EO24,10)</f>
        <v>1.49808E-005</v>
      </c>
      <c r="EP24" s="1" t="n">
        <f aca="false">ROUND('qx mannen 2022'!EP24,10)</f>
        <v>1.4653E-005</v>
      </c>
      <c r="EQ24" s="1" t="n">
        <f aca="false">ROUND('qx mannen 2022'!EQ24,10)</f>
        <v>1.43324E-005</v>
      </c>
      <c r="ER24" s="1" t="n">
        <f aca="false">ROUND('qx mannen 2022'!ER24,10)</f>
        <v>1.40188E-005</v>
      </c>
      <c r="ES24" s="1" t="n">
        <f aca="false">ROUND('qx mannen 2022'!ES24,10)</f>
        <v>1.3712E-005</v>
      </c>
      <c r="ET24" s="1" t="n">
        <f aca="false">ROUND('qx mannen 2022'!ET24,10)</f>
        <v>1.3412E-005</v>
      </c>
      <c r="EU24" s="1" t="n">
        <f aca="false">ROUND('qx mannen 2022'!EU24,10)</f>
        <v>1.31186E-005</v>
      </c>
      <c r="EV24" s="1" t="n">
        <f aca="false">ROUND('qx mannen 2022'!EV24,10)</f>
        <v>1.28315E-005</v>
      </c>
      <c r="EW24" s="1" t="n">
        <f aca="false">ROUND('qx mannen 2022'!EW24,10)</f>
        <v>1.25507E-005</v>
      </c>
      <c r="EX24" s="1" t="n">
        <f aca="false">ROUND('qx mannen 2022'!EX24,10)</f>
        <v>1.22761E-005</v>
      </c>
      <c r="EY24" s="1" t="n">
        <f aca="false">ROUND('qx mannen 2022'!EY24,10)</f>
        <v>1.20075E-005</v>
      </c>
      <c r="EZ24" s="1" t="n">
        <f aca="false">ROUND('qx mannen 2022'!EZ24,10)</f>
        <v>1.17448E-005</v>
      </c>
      <c r="FA24" s="1" t="n">
        <f aca="false">ROUND('qx mannen 2022'!FA24,10)</f>
        <v>1.14878E-005</v>
      </c>
      <c r="FB24" s="1" t="n">
        <f aca="false">ROUND('qx mannen 2022'!FB24,10)</f>
        <v>1.12364E-005</v>
      </c>
      <c r="FC24" s="1" t="n">
        <f aca="false">ROUND('qx mannen 2022'!FC24,10)</f>
        <v>1.09906E-005</v>
      </c>
      <c r="FD24" s="1" t="n">
        <f aca="false">ROUND('qx mannen 2022'!FD24,10)</f>
        <v>1.07501E-005</v>
      </c>
      <c r="FE24" s="1" t="n">
        <f aca="false">ROUND('qx mannen 2022'!FE24,10)</f>
        <v>1.05149E-005</v>
      </c>
      <c r="FF24" s="1" t="n">
        <f aca="false">ROUND('qx mannen 2022'!FF24,10)</f>
        <v>1.02848E-005</v>
      </c>
      <c r="FG24" s="1" t="n">
        <f aca="false">ROUND('qx mannen 2022'!FG24,10)</f>
        <v>1.00597E-005</v>
      </c>
      <c r="FH24" s="1" t="n">
        <f aca="false">ROUND('qx mannen 2022'!FH24,10)</f>
        <v>9.8396E-006</v>
      </c>
      <c r="FI24" s="1" t="n">
        <f aca="false">ROUND('qx mannen 2022'!FI24,10)</f>
        <v>9.6243E-006</v>
      </c>
      <c r="FJ24" s="1" t="n">
        <f aca="false">ROUND('qx mannen 2022'!FJ24,10)</f>
        <v>9.4137E-006</v>
      </c>
      <c r="FK24" s="1" t="n">
        <f aca="false">ROUND('qx mannen 2022'!FK24,10)</f>
        <v>9.2078E-006</v>
      </c>
      <c r="FL24" s="1" t="n">
        <f aca="false">ROUND('qx mannen 2022'!FL24,10)</f>
        <v>9.0063E-006</v>
      </c>
      <c r="FM24" s="1" t="n">
        <f aca="false">ROUND('qx mannen 2022'!FM24,10)</f>
        <v>8.8092E-006</v>
      </c>
      <c r="FN24" s="1" t="n">
        <f aca="false">ROUND('qx mannen 2022'!FN24,10)</f>
        <v>8.6165E-006</v>
      </c>
      <c r="FO24" s="1" t="n">
        <f aca="false">ROUND('qx mannen 2022'!FO24,10)</f>
        <v>8.4279E-006</v>
      </c>
      <c r="FP24" s="1" t="n">
        <f aca="false">ROUND('qx mannen 2022'!FP24,10)</f>
        <v>8.2435E-006</v>
      </c>
      <c r="FQ24" s="1" t="n">
        <f aca="false">ROUND('qx mannen 2022'!FQ24,10)</f>
        <v>8.0631E-006</v>
      </c>
    </row>
    <row r="25" customFormat="false" ht="15" hidden="false" customHeight="true" outlineLevel="0" collapsed="false">
      <c r="B25" s="1" t="n">
        <f aca="false">ROUND('qx mannen 2022'!B25,10)</f>
        <v>0.0003745341</v>
      </c>
      <c r="C25" s="1" t="n">
        <f aca="false">ROUND('qx mannen 2022'!C25,10)</f>
        <v>0.0003679842</v>
      </c>
      <c r="D25" s="1" t="n">
        <f aca="false">ROUND('qx mannen 2022'!D25,10)</f>
        <v>0.0003614823</v>
      </c>
      <c r="E25" s="1" t="n">
        <f aca="false">ROUND('qx mannen 2022'!E25,10)</f>
        <v>0.000355035</v>
      </c>
      <c r="F25" s="1" t="n">
        <f aca="false">ROUND('qx mannen 2022'!F25,10)</f>
        <v>0.000348648</v>
      </c>
      <c r="G25" s="1" t="n">
        <f aca="false">ROUND('qx mannen 2022'!G25,10)</f>
        <v>0.0003423262</v>
      </c>
      <c r="H25" s="1" t="n">
        <f aca="false">ROUND('qx mannen 2022'!H25,10)</f>
        <v>0.0003360741</v>
      </c>
      <c r="I25" s="1" t="n">
        <f aca="false">ROUND('qx mannen 2022'!I25,10)</f>
        <v>0.0003298954</v>
      </c>
      <c r="J25" s="1" t="n">
        <f aca="false">ROUND('qx mannen 2022'!J25,10)</f>
        <v>0.0003237933</v>
      </c>
      <c r="K25" s="1" t="n">
        <f aca="false">ROUND('qx mannen 2022'!K25,10)</f>
        <v>0.0003177706</v>
      </c>
      <c r="L25" s="1" t="n">
        <f aca="false">ROUND('qx mannen 2022'!L25,10)</f>
        <v>0.0003118296</v>
      </c>
      <c r="M25" s="1" t="n">
        <f aca="false">ROUND('qx mannen 2022'!M25,10)</f>
        <v>0.0003059721</v>
      </c>
      <c r="N25" s="1" t="n">
        <f aca="false">ROUND('qx mannen 2022'!N25,10)</f>
        <v>0.0003001998</v>
      </c>
      <c r="O25" s="1" t="n">
        <f aca="false">ROUND('qx mannen 2022'!O25,10)</f>
        <v>0.0002945138</v>
      </c>
      <c r="P25" s="1" t="n">
        <f aca="false">ROUND('qx mannen 2022'!P25,10)</f>
        <v>0.000288915</v>
      </c>
      <c r="Q25" s="1" t="n">
        <f aca="false">ROUND('qx mannen 2022'!Q25,10)</f>
        <v>0.0002834041</v>
      </c>
      <c r="R25" s="1" t="n">
        <f aca="false">ROUND('qx mannen 2022'!R25,10)</f>
        <v>0.0002779815</v>
      </c>
      <c r="S25" s="1" t="n">
        <f aca="false">ROUND('qx mannen 2022'!S25,10)</f>
        <v>0.0002726475</v>
      </c>
      <c r="T25" s="1" t="n">
        <f aca="false">ROUND('qx mannen 2022'!T25,10)</f>
        <v>0.0002674021</v>
      </c>
      <c r="U25" s="1" t="n">
        <f aca="false">ROUND('qx mannen 2022'!U25,10)</f>
        <v>0.0002622451</v>
      </c>
      <c r="V25" s="1" t="n">
        <f aca="false">ROUND('qx mannen 2022'!V25,10)</f>
        <v>0.0002571763</v>
      </c>
      <c r="W25" s="1" t="n">
        <f aca="false">ROUND('qx mannen 2022'!W25,10)</f>
        <v>0.0002521952</v>
      </c>
      <c r="X25" s="1" t="n">
        <f aca="false">ROUND('qx mannen 2022'!X25,10)</f>
        <v>0.0002473013</v>
      </c>
      <c r="Y25" s="1" t="n">
        <f aca="false">ROUND('qx mannen 2022'!Y25,10)</f>
        <v>0.000242494</v>
      </c>
      <c r="Z25" s="1" t="n">
        <f aca="false">ROUND('qx mannen 2022'!Z25,10)</f>
        <v>0.0002377726</v>
      </c>
      <c r="AA25" s="1" t="n">
        <f aca="false">ROUND('qx mannen 2022'!AA25,10)</f>
        <v>0.0002331362</v>
      </c>
      <c r="AB25" s="1" t="n">
        <f aca="false">ROUND('qx mannen 2022'!AB25,10)</f>
        <v>0.0002285839</v>
      </c>
      <c r="AC25" s="1" t="n">
        <f aca="false">ROUND('qx mannen 2022'!AC25,10)</f>
        <v>0.000224115</v>
      </c>
      <c r="AD25" s="1" t="n">
        <f aca="false">ROUND('qx mannen 2022'!AD25,10)</f>
        <v>0.0002197282</v>
      </c>
      <c r="AE25" s="1" t="n">
        <f aca="false">ROUND('qx mannen 2022'!AE25,10)</f>
        <v>0.0002154227</v>
      </c>
      <c r="AF25" s="1" t="n">
        <f aca="false">ROUND('qx mannen 2022'!AF25,10)</f>
        <v>0.0002111974</v>
      </c>
      <c r="AG25" s="1" t="n">
        <f aca="false">ROUND('qx mannen 2022'!AG25,10)</f>
        <v>0.0002070512</v>
      </c>
      <c r="AH25" s="1" t="n">
        <f aca="false">ROUND('qx mannen 2022'!AH25,10)</f>
        <v>0.000202983</v>
      </c>
      <c r="AI25" s="1" t="n">
        <f aca="false">ROUND('qx mannen 2022'!AI25,10)</f>
        <v>0.0001989915</v>
      </c>
      <c r="AJ25" s="1" t="n">
        <f aca="false">ROUND('qx mannen 2022'!AJ25,10)</f>
        <v>0.0001950758</v>
      </c>
      <c r="AK25" s="1" t="n">
        <f aca="false">ROUND('qx mannen 2022'!AK25,10)</f>
        <v>0.0001912345</v>
      </c>
      <c r="AL25" s="1" t="n">
        <f aca="false">ROUND('qx mannen 2022'!AL25,10)</f>
        <v>0.0001874666</v>
      </c>
      <c r="AM25" s="1" t="n">
        <f aca="false">ROUND('qx mannen 2022'!AM25,10)</f>
        <v>0.0001837708</v>
      </c>
      <c r="AN25" s="1" t="n">
        <f aca="false">ROUND('qx mannen 2022'!AN25,10)</f>
        <v>0.000180146</v>
      </c>
      <c r="AO25" s="1" t="n">
        <f aca="false">ROUND('qx mannen 2022'!AO25,10)</f>
        <v>0.000176591</v>
      </c>
      <c r="AP25" s="1" t="n">
        <f aca="false">ROUND('qx mannen 2022'!AP25,10)</f>
        <v>0.0001731045</v>
      </c>
      <c r="AQ25" s="1" t="n">
        <f aca="false">ROUND('qx mannen 2022'!AQ25,10)</f>
        <v>0.0001696856</v>
      </c>
      <c r="AR25" s="1" t="n">
        <f aca="false">ROUND('qx mannen 2022'!AR25,10)</f>
        <v>0.0001663328</v>
      </c>
      <c r="AS25" s="1" t="n">
        <f aca="false">ROUND('qx mannen 2022'!AS25,10)</f>
        <v>0.0001630452</v>
      </c>
      <c r="AT25" s="1" t="n">
        <f aca="false">ROUND('qx mannen 2022'!AT25,10)</f>
        <v>0.0001598215</v>
      </c>
      <c r="AU25" s="1" t="n">
        <f aca="false">ROUND('qx mannen 2022'!AU25,10)</f>
        <v>0.0001566606</v>
      </c>
      <c r="AV25" s="1" t="n">
        <f aca="false">ROUND('qx mannen 2022'!AV25,10)</f>
        <v>0.0001535613</v>
      </c>
      <c r="AW25" s="1" t="n">
        <f aca="false">ROUND('qx mannen 2022'!AW25,10)</f>
        <v>0.0001505226</v>
      </c>
      <c r="AX25" s="1" t="n">
        <f aca="false">ROUND('qx mannen 2022'!AX25,10)</f>
        <v>0.0001475433</v>
      </c>
      <c r="AY25" s="1" t="n">
        <f aca="false">ROUND('qx mannen 2022'!AY25,10)</f>
        <v>0.0001446224</v>
      </c>
      <c r="AZ25" s="1" t="n">
        <f aca="false">ROUND('qx mannen 2022'!AZ25,10)</f>
        <v>0.0001417587</v>
      </c>
      <c r="BA25" s="1" t="n">
        <f aca="false">ROUND('qx mannen 2022'!BA25,10)</f>
        <v>0.0001389512</v>
      </c>
      <c r="BB25" s="1" t="n">
        <f aca="false">ROUND('qx mannen 2022'!BB25,10)</f>
        <v>0.0001361988</v>
      </c>
      <c r="BC25" s="1" t="n">
        <f aca="false">ROUND('qx mannen 2022'!BC25,10)</f>
        <v>0.0001335005</v>
      </c>
      <c r="BD25" s="1" t="n">
        <f aca="false">ROUND('qx mannen 2022'!BD25,10)</f>
        <v>0.0001308553</v>
      </c>
      <c r="BE25" s="1" t="n">
        <f aca="false">ROUND('qx mannen 2022'!BE25,10)</f>
        <v>0.0001282621</v>
      </c>
      <c r="BF25" s="1" t="n">
        <f aca="false">ROUND('qx mannen 2022'!BF25,10)</f>
        <v>0.0001257201</v>
      </c>
      <c r="BG25" s="1" t="n">
        <f aca="false">ROUND('qx mannen 2022'!BG25,10)</f>
        <v>0.0001232281</v>
      </c>
      <c r="BH25" s="1" t="n">
        <f aca="false">ROUND('qx mannen 2022'!BH25,10)</f>
        <v>0.0001207852</v>
      </c>
      <c r="BI25" s="1" t="n">
        <f aca="false">ROUND('qx mannen 2022'!BI25,10)</f>
        <v>0.0001183906</v>
      </c>
      <c r="BJ25" s="1" t="n">
        <f aca="false">ROUND('qx mannen 2022'!BJ25,10)</f>
        <v>0.0001160432</v>
      </c>
      <c r="BK25" s="1" t="n">
        <f aca="false">ROUND('qx mannen 2022'!BK25,10)</f>
        <v>0.0001137421</v>
      </c>
      <c r="BL25" s="1" t="n">
        <f aca="false">ROUND('qx mannen 2022'!BL25,10)</f>
        <v>0.0001114865</v>
      </c>
      <c r="BM25" s="1" t="n">
        <f aca="false">ROUND('qx mannen 2022'!BM25,10)</f>
        <v>0.0001092755</v>
      </c>
      <c r="BN25" s="1" t="n">
        <f aca="false">ROUND('qx mannen 2022'!BN25,10)</f>
        <v>0.0001071082</v>
      </c>
      <c r="BO25" s="1" t="n">
        <f aca="false">ROUND('qx mannen 2022'!BO25,10)</f>
        <v>0.0001049837</v>
      </c>
      <c r="BP25" s="1" t="n">
        <f aca="false">ROUND('qx mannen 2022'!BP25,10)</f>
        <v>0.0001029013</v>
      </c>
      <c r="BQ25" s="1" t="n">
        <f aca="false">ROUND('qx mannen 2022'!BQ25,10)</f>
        <v>0.00010086</v>
      </c>
      <c r="BR25" s="1" t="n">
        <f aca="false">ROUND('qx mannen 2022'!BR25,10)</f>
        <v>9.88592E-005</v>
      </c>
      <c r="BS25" s="1" t="n">
        <f aca="false">ROUND('qx mannen 2022'!BS25,10)</f>
        <v>9.68979E-005</v>
      </c>
      <c r="BT25" s="1" t="n">
        <f aca="false">ROUND('qx mannen 2022'!BT25,10)</f>
        <v>9.49755E-005</v>
      </c>
      <c r="BU25" s="1" t="n">
        <f aca="false">ROUND('qx mannen 2022'!BU25,10)</f>
        <v>9.30912E-005</v>
      </c>
      <c r="BV25" s="1" t="n">
        <f aca="false">ROUND('qx mannen 2022'!BV25,10)</f>
        <v>9.12442E-005</v>
      </c>
      <c r="BW25" s="1" t="n">
        <f aca="false">ROUND('qx mannen 2022'!BW25,10)</f>
        <v>8.94337E-005</v>
      </c>
      <c r="BX25" s="1" t="n">
        <f aca="false">ROUND('qx mannen 2022'!BX25,10)</f>
        <v>8.76592E-005</v>
      </c>
      <c r="BY25" s="1" t="n">
        <f aca="false">ROUND('qx mannen 2022'!BY25,10)</f>
        <v>8.59197E-005</v>
      </c>
      <c r="BZ25" s="1" t="n">
        <f aca="false">ROUND('qx mannen 2022'!BZ25,10)</f>
        <v>8.42148E-005</v>
      </c>
      <c r="CA25" s="1" t="n">
        <f aca="false">ROUND('qx mannen 2022'!CA25,10)</f>
        <v>8.25437E-005</v>
      </c>
      <c r="CB25" s="1" t="n">
        <f aca="false">ROUND('qx mannen 2022'!CB25,10)</f>
        <v>8.09056E-005</v>
      </c>
      <c r="CC25" s="1" t="n">
        <f aca="false">ROUND('qx mannen 2022'!CC25,10)</f>
        <v>7.93001E-005</v>
      </c>
      <c r="CD25" s="1" t="n">
        <f aca="false">ROUND('qx mannen 2022'!CD25,10)</f>
        <v>7.77264E-005</v>
      </c>
      <c r="CE25" s="1" t="n">
        <f aca="false">ROUND('qx mannen 2022'!CE25,10)</f>
        <v>7.61839E-005</v>
      </c>
      <c r="CF25" s="1" t="n">
        <f aca="false">ROUND('qx mannen 2022'!CF25,10)</f>
        <v>7.46719E-005</v>
      </c>
      <c r="CG25" s="1" t="n">
        <f aca="false">ROUND('qx mannen 2022'!CG25,10)</f>
        <v>7.319E-005</v>
      </c>
      <c r="CH25" s="1" t="n">
        <f aca="false">ROUND('qx mannen 2022'!CH25,10)</f>
        <v>7.17375E-005</v>
      </c>
      <c r="CI25" s="1" t="n">
        <f aca="false">ROUND('qx mannen 2022'!CI25,10)</f>
        <v>7.03137E-005</v>
      </c>
      <c r="CJ25" s="1" t="n">
        <f aca="false">ROUND('qx mannen 2022'!CJ25,10)</f>
        <v>6.89182E-005</v>
      </c>
      <c r="CK25" s="1" t="n">
        <f aca="false">ROUND('qx mannen 2022'!CK25,10)</f>
        <v>6.75504E-005</v>
      </c>
      <c r="CL25" s="1" t="n">
        <f aca="false">ROUND('qx mannen 2022'!CL25,10)</f>
        <v>6.62097E-005</v>
      </c>
      <c r="CM25" s="1" t="n">
        <f aca="false">ROUND('qx mannen 2022'!CM25,10)</f>
        <v>6.48956E-005</v>
      </c>
      <c r="CN25" s="1" t="n">
        <f aca="false">ROUND('qx mannen 2022'!CN25,10)</f>
        <v>6.36076E-005</v>
      </c>
      <c r="CO25" s="1" t="n">
        <f aca="false">ROUND('qx mannen 2022'!CO25,10)</f>
        <v>6.23451E-005</v>
      </c>
      <c r="CP25" s="1" t="n">
        <f aca="false">ROUND('qx mannen 2022'!CP25,10)</f>
        <v>6.11077E-005</v>
      </c>
      <c r="CQ25" s="1" t="n">
        <f aca="false">ROUND('qx mannen 2022'!CQ25,10)</f>
        <v>5.98948E-005</v>
      </c>
      <c r="CR25" s="1" t="n">
        <f aca="false">ROUND('qx mannen 2022'!CR25,10)</f>
        <v>5.8706E-005</v>
      </c>
      <c r="CS25" s="1" t="n">
        <f aca="false">ROUND('qx mannen 2022'!CS25,10)</f>
        <v>5.75408E-005</v>
      </c>
      <c r="CT25" s="1" t="n">
        <f aca="false">ROUND('qx mannen 2022'!CT25,10)</f>
        <v>5.63987E-005</v>
      </c>
      <c r="CU25" s="1" t="n">
        <f aca="false">ROUND('qx mannen 2022'!CU25,10)</f>
        <v>5.52793E-005</v>
      </c>
      <c r="CV25" s="1" t="n">
        <f aca="false">ROUND('qx mannen 2022'!CV25,10)</f>
        <v>5.41821E-005</v>
      </c>
      <c r="CW25" s="1" t="n">
        <f aca="false">ROUND('qx mannen 2022'!CW25,10)</f>
        <v>5.31066E-005</v>
      </c>
      <c r="CX25" s="1" t="n">
        <f aca="false">ROUND('qx mannen 2022'!CX25,10)</f>
        <v>5.20525E-005</v>
      </c>
      <c r="CY25" s="1" t="n">
        <f aca="false">ROUND('qx mannen 2022'!CY25,10)</f>
        <v>5.10193E-005</v>
      </c>
      <c r="CZ25" s="1" t="n">
        <f aca="false">ROUND('qx mannen 2022'!CZ25,10)</f>
        <v>5.00067E-005</v>
      </c>
      <c r="DA25" s="1" t="n">
        <f aca="false">ROUND('qx mannen 2022'!DA25,10)</f>
        <v>4.90141E-005</v>
      </c>
      <c r="DB25" s="1" t="n">
        <f aca="false">ROUND('qx mannen 2022'!DB25,10)</f>
        <v>4.80412E-005</v>
      </c>
      <c r="DC25" s="1" t="n">
        <f aca="false">ROUND('qx mannen 2022'!DC25,10)</f>
        <v>4.70876E-005</v>
      </c>
      <c r="DD25" s="1" t="n">
        <f aca="false">ROUND('qx mannen 2022'!DD25,10)</f>
        <v>4.6153E-005</v>
      </c>
      <c r="DE25" s="1" t="n">
        <f aca="false">ROUND('qx mannen 2022'!DE25,10)</f>
        <v>4.52369E-005</v>
      </c>
      <c r="DF25" s="1" t="n">
        <f aca="false">ROUND('qx mannen 2022'!DF25,10)</f>
        <v>4.43389E-005</v>
      </c>
      <c r="DG25" s="1" t="n">
        <f aca="false">ROUND('qx mannen 2022'!DG25,10)</f>
        <v>4.34588E-005</v>
      </c>
      <c r="DH25" s="1" t="n">
        <f aca="false">ROUND('qx mannen 2022'!DH25,10)</f>
        <v>4.25962E-005</v>
      </c>
      <c r="DI25" s="1" t="n">
        <f aca="false">ROUND('qx mannen 2022'!DI25,10)</f>
        <v>4.17507E-005</v>
      </c>
      <c r="DJ25" s="1" t="n">
        <f aca="false">ROUND('qx mannen 2022'!DJ25,10)</f>
        <v>4.0922E-005</v>
      </c>
      <c r="DK25" s="1" t="n">
        <f aca="false">ROUND('qx mannen 2022'!DK25,10)</f>
        <v>4.01097E-005</v>
      </c>
      <c r="DL25" s="1" t="n">
        <f aca="false">ROUND('qx mannen 2022'!DL25,10)</f>
        <v>3.93135E-005</v>
      </c>
      <c r="DM25" s="1" t="n">
        <f aca="false">ROUND('qx mannen 2022'!DM25,10)</f>
        <v>3.85332E-005</v>
      </c>
      <c r="DN25" s="1" t="n">
        <f aca="false">ROUND('qx mannen 2022'!DN25,10)</f>
        <v>3.77683E-005</v>
      </c>
      <c r="DO25" s="1" t="n">
        <f aca="false">ROUND('qx mannen 2022'!DO25,10)</f>
        <v>3.70186E-005</v>
      </c>
      <c r="DP25" s="1" t="n">
        <f aca="false">ROUND('qx mannen 2022'!DP25,10)</f>
        <v>3.62838E-005</v>
      </c>
      <c r="DQ25" s="1" t="n">
        <f aca="false">ROUND('qx mannen 2022'!DQ25,10)</f>
        <v>3.55636E-005</v>
      </c>
      <c r="DR25" s="1" t="n">
        <f aca="false">ROUND('qx mannen 2022'!DR25,10)</f>
        <v>3.48577E-005</v>
      </c>
      <c r="DS25" s="1" t="n">
        <f aca="false">ROUND('qx mannen 2022'!DS25,10)</f>
        <v>3.41658E-005</v>
      </c>
      <c r="DT25" s="1" t="n">
        <f aca="false">ROUND('qx mannen 2022'!DT25,10)</f>
        <v>3.34876E-005</v>
      </c>
      <c r="DU25" s="1" t="n">
        <f aca="false">ROUND('qx mannen 2022'!DU25,10)</f>
        <v>3.28229E-005</v>
      </c>
      <c r="DV25" s="1" t="n">
        <f aca="false">ROUND('qx mannen 2022'!DV25,10)</f>
        <v>3.21713E-005</v>
      </c>
      <c r="DW25" s="1" t="n">
        <f aca="false">ROUND('qx mannen 2022'!DW25,10)</f>
        <v>3.15327E-005</v>
      </c>
      <c r="DX25" s="1" t="n">
        <f aca="false">ROUND('qx mannen 2022'!DX25,10)</f>
        <v>3.09068E-005</v>
      </c>
      <c r="DY25" s="1" t="n">
        <f aca="false">ROUND('qx mannen 2022'!DY25,10)</f>
        <v>3.02933E-005</v>
      </c>
      <c r="DZ25" s="1" t="n">
        <f aca="false">ROUND('qx mannen 2022'!DZ25,10)</f>
        <v>2.9692E-005</v>
      </c>
      <c r="EA25" s="1" t="n">
        <f aca="false">ROUND('qx mannen 2022'!EA25,10)</f>
        <v>2.91026E-005</v>
      </c>
      <c r="EB25" s="1" t="n">
        <f aca="false">ROUND('qx mannen 2022'!EB25,10)</f>
        <v>2.85249E-005</v>
      </c>
      <c r="EC25" s="1" t="n">
        <f aca="false">ROUND('qx mannen 2022'!EC25,10)</f>
        <v>2.79587E-005</v>
      </c>
      <c r="ED25" s="1" t="n">
        <f aca="false">ROUND('qx mannen 2022'!ED25,10)</f>
        <v>2.74038E-005</v>
      </c>
      <c r="EE25" s="1" t="n">
        <f aca="false">ROUND('qx mannen 2022'!EE25,10)</f>
        <v>2.68598E-005</v>
      </c>
      <c r="EF25" s="1" t="n">
        <f aca="false">ROUND('qx mannen 2022'!EF25,10)</f>
        <v>2.63266E-005</v>
      </c>
      <c r="EG25" s="1" t="n">
        <f aca="false">ROUND('qx mannen 2022'!EG25,10)</f>
        <v>2.58041E-005</v>
      </c>
      <c r="EH25" s="1" t="n">
        <f aca="false">ROUND('qx mannen 2022'!EH25,10)</f>
        <v>2.52918E-005</v>
      </c>
      <c r="EI25" s="1" t="n">
        <f aca="false">ROUND('qx mannen 2022'!EI25,10)</f>
        <v>2.47898E-005</v>
      </c>
      <c r="EJ25" s="1" t="n">
        <f aca="false">ROUND('qx mannen 2022'!EJ25,10)</f>
        <v>2.42977E-005</v>
      </c>
      <c r="EK25" s="1" t="n">
        <f aca="false">ROUND('qx mannen 2022'!EK25,10)</f>
        <v>2.38154E-005</v>
      </c>
      <c r="EL25" s="1" t="n">
        <f aca="false">ROUND('qx mannen 2022'!EL25,10)</f>
        <v>2.33427E-005</v>
      </c>
      <c r="EM25" s="1" t="n">
        <f aca="false">ROUND('qx mannen 2022'!EM25,10)</f>
        <v>2.28793E-005</v>
      </c>
      <c r="EN25" s="1" t="n">
        <f aca="false">ROUND('qx mannen 2022'!EN25,10)</f>
        <v>2.24252E-005</v>
      </c>
      <c r="EO25" s="1" t="n">
        <f aca="false">ROUND('qx mannen 2022'!EO25,10)</f>
        <v>2.198E-005</v>
      </c>
      <c r="EP25" s="1" t="n">
        <f aca="false">ROUND('qx mannen 2022'!EP25,10)</f>
        <v>2.15437E-005</v>
      </c>
      <c r="EQ25" s="1" t="n">
        <f aca="false">ROUND('qx mannen 2022'!EQ25,10)</f>
        <v>2.11161E-005</v>
      </c>
      <c r="ER25" s="1" t="n">
        <f aca="false">ROUND('qx mannen 2022'!ER25,10)</f>
        <v>2.06969E-005</v>
      </c>
      <c r="ES25" s="1" t="n">
        <f aca="false">ROUND('qx mannen 2022'!ES25,10)</f>
        <v>2.02861E-005</v>
      </c>
      <c r="ET25" s="1" t="n">
        <f aca="false">ROUND('qx mannen 2022'!ET25,10)</f>
        <v>1.98834E-005</v>
      </c>
      <c r="EU25" s="1" t="n">
        <f aca="false">ROUND('qx mannen 2022'!EU25,10)</f>
        <v>1.94887E-005</v>
      </c>
      <c r="EV25" s="1" t="n">
        <f aca="false">ROUND('qx mannen 2022'!EV25,10)</f>
        <v>1.91019E-005</v>
      </c>
      <c r="EW25" s="1" t="n">
        <f aca="false">ROUND('qx mannen 2022'!EW25,10)</f>
        <v>1.87227E-005</v>
      </c>
      <c r="EX25" s="1" t="n">
        <f aca="false">ROUND('qx mannen 2022'!EX25,10)</f>
        <v>1.83511E-005</v>
      </c>
      <c r="EY25" s="1" t="n">
        <f aca="false">ROUND('qx mannen 2022'!EY25,10)</f>
        <v>1.79868E-005</v>
      </c>
      <c r="EZ25" s="1" t="n">
        <f aca="false">ROUND('qx mannen 2022'!EZ25,10)</f>
        <v>1.76298E-005</v>
      </c>
      <c r="FA25" s="1" t="n">
        <f aca="false">ROUND('qx mannen 2022'!FA25,10)</f>
        <v>1.72798E-005</v>
      </c>
      <c r="FB25" s="1" t="n">
        <f aca="false">ROUND('qx mannen 2022'!FB25,10)</f>
        <v>1.69368E-005</v>
      </c>
      <c r="FC25" s="1" t="n">
        <f aca="false">ROUND('qx mannen 2022'!FC25,10)</f>
        <v>1.66006E-005</v>
      </c>
      <c r="FD25" s="1" t="n">
        <f aca="false">ROUND('qx mannen 2022'!FD25,10)</f>
        <v>1.62711E-005</v>
      </c>
      <c r="FE25" s="1" t="n">
        <f aca="false">ROUND('qx mannen 2022'!FE25,10)</f>
        <v>1.59481E-005</v>
      </c>
      <c r="FF25" s="1" t="n">
        <f aca="false">ROUND('qx mannen 2022'!FF25,10)</f>
        <v>1.56315E-005</v>
      </c>
      <c r="FG25" s="1" t="n">
        <f aca="false">ROUND('qx mannen 2022'!FG25,10)</f>
        <v>1.53213E-005</v>
      </c>
      <c r="FH25" s="1" t="n">
        <f aca="false">ROUND('qx mannen 2022'!FH25,10)</f>
        <v>1.50171E-005</v>
      </c>
      <c r="FI25" s="1" t="n">
        <f aca="false">ROUND('qx mannen 2022'!FI25,10)</f>
        <v>1.4719E-005</v>
      </c>
      <c r="FJ25" s="1" t="n">
        <f aca="false">ROUND('qx mannen 2022'!FJ25,10)</f>
        <v>1.44269E-005</v>
      </c>
      <c r="FK25" s="1" t="n">
        <f aca="false">ROUND('qx mannen 2022'!FK25,10)</f>
        <v>1.41405E-005</v>
      </c>
      <c r="FL25" s="1" t="n">
        <f aca="false">ROUND('qx mannen 2022'!FL25,10)</f>
        <v>1.38598E-005</v>
      </c>
      <c r="FM25" s="1" t="n">
        <f aca="false">ROUND('qx mannen 2022'!FM25,10)</f>
        <v>1.35847E-005</v>
      </c>
      <c r="FN25" s="1" t="n">
        <f aca="false">ROUND('qx mannen 2022'!FN25,10)</f>
        <v>1.3315E-005</v>
      </c>
      <c r="FO25" s="1" t="n">
        <f aca="false">ROUND('qx mannen 2022'!FO25,10)</f>
        <v>1.30507E-005</v>
      </c>
      <c r="FP25" s="1" t="n">
        <f aca="false">ROUND('qx mannen 2022'!FP25,10)</f>
        <v>1.27917E-005</v>
      </c>
      <c r="FQ25" s="1" t="n">
        <f aca="false">ROUND('qx mannen 2022'!FQ25,10)</f>
        <v>1.25377E-005</v>
      </c>
    </row>
    <row r="26" customFormat="false" ht="15" hidden="false" customHeight="true" outlineLevel="0" collapsed="false">
      <c r="B26" s="1" t="n">
        <f aca="false">ROUND('qx mannen 2022'!B26,10)</f>
        <v>0.0003846205</v>
      </c>
      <c r="C26" s="1" t="n">
        <f aca="false">ROUND('qx mannen 2022'!C26,10)</f>
        <v>0.0003794671</v>
      </c>
      <c r="D26" s="1" t="n">
        <f aca="false">ROUND('qx mannen 2022'!D26,10)</f>
        <v>0.0003742442</v>
      </c>
      <c r="E26" s="1" t="n">
        <f aca="false">ROUND('qx mannen 2022'!E26,10)</f>
        <v>0.0003689668</v>
      </c>
      <c r="F26" s="1" t="n">
        <f aca="false">ROUND('qx mannen 2022'!F26,10)</f>
        <v>0.0003636491</v>
      </c>
      <c r="G26" s="1" t="n">
        <f aca="false">ROUND('qx mannen 2022'!G26,10)</f>
        <v>0.0003583034</v>
      </c>
      <c r="H26" s="1" t="n">
        <f aca="false">ROUND('qx mannen 2022'!H26,10)</f>
        <v>0.0003529412</v>
      </c>
      <c r="I26" s="1" t="n">
        <f aca="false">ROUND('qx mannen 2022'!I26,10)</f>
        <v>0.0003475728</v>
      </c>
      <c r="J26" s="1" t="n">
        <f aca="false">ROUND('qx mannen 2022'!J26,10)</f>
        <v>0.0003422074</v>
      </c>
      <c r="K26" s="1" t="n">
        <f aca="false">ROUND('qx mannen 2022'!K26,10)</f>
        <v>0.0003368533</v>
      </c>
      <c r="L26" s="1" t="n">
        <f aca="false">ROUND('qx mannen 2022'!L26,10)</f>
        <v>0.0003315181</v>
      </c>
      <c r="M26" s="1" t="n">
        <f aca="false">ROUND('qx mannen 2022'!M26,10)</f>
        <v>0.0003262083</v>
      </c>
      <c r="N26" s="1" t="n">
        <f aca="false">ROUND('qx mannen 2022'!N26,10)</f>
        <v>0.00032093</v>
      </c>
      <c r="O26" s="1" t="n">
        <f aca="false">ROUND('qx mannen 2022'!O26,10)</f>
        <v>0.0003156883</v>
      </c>
      <c r="P26" s="1" t="n">
        <f aca="false">ROUND('qx mannen 2022'!P26,10)</f>
        <v>0.000310488</v>
      </c>
      <c r="Q26" s="1" t="n">
        <f aca="false">ROUND('qx mannen 2022'!Q26,10)</f>
        <v>0.0003053332</v>
      </c>
      <c r="R26" s="1" t="n">
        <f aca="false">ROUND('qx mannen 2022'!R26,10)</f>
        <v>0.0003002275</v>
      </c>
      <c r="S26" s="1" t="n">
        <f aca="false">ROUND('qx mannen 2022'!S26,10)</f>
        <v>0.000295174</v>
      </c>
      <c r="T26" s="1" t="n">
        <f aca="false">ROUND('qx mannen 2022'!T26,10)</f>
        <v>0.0002901755</v>
      </c>
      <c r="U26" s="1" t="n">
        <f aca="false">ROUND('qx mannen 2022'!U26,10)</f>
        <v>0.0002852344</v>
      </c>
      <c r="V26" s="1" t="n">
        <f aca="false">ROUND('qx mannen 2022'!V26,10)</f>
        <v>0.0002803526</v>
      </c>
      <c r="W26" s="1" t="n">
        <f aca="false">ROUND('qx mannen 2022'!W26,10)</f>
        <v>0.0002755318</v>
      </c>
      <c r="X26" s="1" t="n">
        <f aca="false">ROUND('qx mannen 2022'!X26,10)</f>
        <v>0.0002707736</v>
      </c>
      <c r="Y26" s="1" t="n">
        <f aca="false">ROUND('qx mannen 2022'!Y26,10)</f>
        <v>0.000266079</v>
      </c>
      <c r="Z26" s="1" t="n">
        <f aca="false">ROUND('qx mannen 2022'!Z26,10)</f>
        <v>0.0002614489</v>
      </c>
      <c r="AA26" s="1" t="n">
        <f aca="false">ROUND('qx mannen 2022'!AA26,10)</f>
        <v>0.0002568842</v>
      </c>
      <c r="AB26" s="1" t="n">
        <f aca="false">ROUND('qx mannen 2022'!AB26,10)</f>
        <v>0.0002523854</v>
      </c>
      <c r="AC26" s="1" t="n">
        <f aca="false">ROUND('qx mannen 2022'!AC26,10)</f>
        <v>0.0002479528</v>
      </c>
      <c r="AD26" s="1" t="n">
        <f aca="false">ROUND('qx mannen 2022'!AD26,10)</f>
        <v>0.0002435866</v>
      </c>
      <c r="AE26" s="1" t="n">
        <f aca="false">ROUND('qx mannen 2022'!AE26,10)</f>
        <v>0.000239287</v>
      </c>
      <c r="AF26" s="1" t="n">
        <f aca="false">ROUND('qx mannen 2022'!AF26,10)</f>
        <v>0.0002350539</v>
      </c>
      <c r="AG26" s="1" t="n">
        <f aca="false">ROUND('qx mannen 2022'!AG26,10)</f>
        <v>0.0002308871</v>
      </c>
      <c r="AH26" s="1" t="n">
        <f aca="false">ROUND('qx mannen 2022'!AH26,10)</f>
        <v>0.0002267866</v>
      </c>
      <c r="AI26" s="1" t="n">
        <f aca="false">ROUND('qx mannen 2022'!AI26,10)</f>
        <v>0.0002227518</v>
      </c>
      <c r="AJ26" s="1" t="n">
        <f aca="false">ROUND('qx mannen 2022'!AJ26,10)</f>
        <v>0.0002187825</v>
      </c>
      <c r="AK26" s="1" t="n">
        <f aca="false">ROUND('qx mannen 2022'!AK26,10)</f>
        <v>0.0002148782</v>
      </c>
      <c r="AL26" s="1" t="n">
        <f aca="false">ROUND('qx mannen 2022'!AL26,10)</f>
        <v>0.0002110383</v>
      </c>
      <c r="AM26" s="1" t="n">
        <f aca="false">ROUND('qx mannen 2022'!AM26,10)</f>
        <v>0.0002072623</v>
      </c>
      <c r="AN26" s="1" t="n">
        <f aca="false">ROUND('qx mannen 2022'!AN26,10)</f>
        <v>0.0002035495</v>
      </c>
      <c r="AO26" s="1" t="n">
        <f aca="false">ROUND('qx mannen 2022'!AO26,10)</f>
        <v>0.0001998994</v>
      </c>
      <c r="AP26" s="1" t="n">
        <f aca="false">ROUND('qx mannen 2022'!AP26,10)</f>
        <v>0.0001963112</v>
      </c>
      <c r="AQ26" s="1" t="n">
        <f aca="false">ROUND('qx mannen 2022'!AQ26,10)</f>
        <v>0.0001927842</v>
      </c>
      <c r="AR26" s="1" t="n">
        <f aca="false">ROUND('qx mannen 2022'!AR26,10)</f>
        <v>0.0001893176</v>
      </c>
      <c r="AS26" s="1" t="n">
        <f aca="false">ROUND('qx mannen 2022'!AS26,10)</f>
        <v>0.0001859108</v>
      </c>
      <c r="AT26" s="1" t="n">
        <f aca="false">ROUND('qx mannen 2022'!AT26,10)</f>
        <v>0.0001825629</v>
      </c>
      <c r="AU26" s="1" t="n">
        <f aca="false">ROUND('qx mannen 2022'!AU26,10)</f>
        <v>0.000179273</v>
      </c>
      <c r="AV26" s="1" t="n">
        <f aca="false">ROUND('qx mannen 2022'!AV26,10)</f>
        <v>0.0001760405</v>
      </c>
      <c r="AW26" s="1" t="n">
        <f aca="false">ROUND('qx mannen 2022'!AW26,10)</f>
        <v>0.0001728645</v>
      </c>
      <c r="AX26" s="1" t="n">
        <f aca="false">ROUND('qx mannen 2022'!AX26,10)</f>
        <v>0.0001697442</v>
      </c>
      <c r="AY26" s="1" t="n">
        <f aca="false">ROUND('qx mannen 2022'!AY26,10)</f>
        <v>0.0001666788</v>
      </c>
      <c r="AZ26" s="1" t="n">
        <f aca="false">ROUND('qx mannen 2022'!AZ26,10)</f>
        <v>0.0001636673</v>
      </c>
      <c r="BA26" s="1" t="n">
        <f aca="false">ROUND('qx mannen 2022'!BA26,10)</f>
        <v>0.0001607091</v>
      </c>
      <c r="BB26" s="1" t="n">
        <f aca="false">ROUND('qx mannen 2022'!BB26,10)</f>
        <v>0.0001578032</v>
      </c>
      <c r="BC26" s="1" t="n">
        <f aca="false">ROUND('qx mannen 2022'!BC26,10)</f>
        <v>0.0001549489</v>
      </c>
      <c r="BD26" s="1" t="n">
        <f aca="false">ROUND('qx mannen 2022'!BD26,10)</f>
        <v>0.0001521454</v>
      </c>
      <c r="BE26" s="1" t="n">
        <f aca="false">ROUND('qx mannen 2022'!BE26,10)</f>
        <v>0.0001493917</v>
      </c>
      <c r="BF26" s="1" t="n">
        <f aca="false">ROUND('qx mannen 2022'!BF26,10)</f>
        <v>0.0001466871</v>
      </c>
      <c r="BG26" s="1" t="n">
        <f aca="false">ROUND('qx mannen 2022'!BG26,10)</f>
        <v>0.0001440308</v>
      </c>
      <c r="BH26" s="1" t="n">
        <f aca="false">ROUND('qx mannen 2022'!BH26,10)</f>
        <v>0.000141422</v>
      </c>
      <c r="BI26" s="1" t="n">
        <f aca="false">ROUND('qx mannen 2022'!BI26,10)</f>
        <v>0.0001388599</v>
      </c>
      <c r="BJ26" s="1" t="n">
        <f aca="false">ROUND('qx mannen 2022'!BJ26,10)</f>
        <v>0.0001363438</v>
      </c>
      <c r="BK26" s="1" t="n">
        <f aca="false">ROUND('qx mannen 2022'!BK26,10)</f>
        <v>0.0001338727</v>
      </c>
      <c r="BL26" s="1" t="n">
        <f aca="false">ROUND('qx mannen 2022'!BL26,10)</f>
        <v>0.0001314461</v>
      </c>
      <c r="BM26" s="1" t="n">
        <f aca="false">ROUND('qx mannen 2022'!BM26,10)</f>
        <v>0.000129063</v>
      </c>
      <c r="BN26" s="1" t="n">
        <f aca="false">ROUND('qx mannen 2022'!BN26,10)</f>
        <v>0.0001267228</v>
      </c>
      <c r="BO26" s="1" t="n">
        <f aca="false">ROUND('qx mannen 2022'!BO26,10)</f>
        <v>0.0001244247</v>
      </c>
      <c r="BP26" s="1" t="n">
        <f aca="false">ROUND('qx mannen 2022'!BP26,10)</f>
        <v>0.0001221681</v>
      </c>
      <c r="BQ26" s="1" t="n">
        <f aca="false">ROUND('qx mannen 2022'!BQ26,10)</f>
        <v>0.0001199521</v>
      </c>
      <c r="BR26" s="1" t="n">
        <f aca="false">ROUND('qx mannen 2022'!BR26,10)</f>
        <v>0.000117776</v>
      </c>
      <c r="BS26" s="1" t="n">
        <f aca="false">ROUND('qx mannen 2022'!BS26,10)</f>
        <v>0.0001156393</v>
      </c>
      <c r="BT26" s="1" t="n">
        <f aca="false">ROUND('qx mannen 2022'!BT26,10)</f>
        <v>0.0001135411</v>
      </c>
      <c r="BU26" s="1" t="n">
        <f aca="false">ROUND('qx mannen 2022'!BU26,10)</f>
        <v>0.0001114808</v>
      </c>
      <c r="BV26" s="1" t="n">
        <f aca="false">ROUND('qx mannen 2022'!BV26,10)</f>
        <v>0.0001094577</v>
      </c>
      <c r="BW26" s="1" t="n">
        <f aca="false">ROUND('qx mannen 2022'!BW26,10)</f>
        <v>0.0001074713</v>
      </c>
      <c r="BX26" s="1" t="n">
        <f aca="false">ROUND('qx mannen 2022'!BX26,10)</f>
        <v>0.0001055207</v>
      </c>
      <c r="BY26" s="1" t="n">
        <f aca="false">ROUND('qx mannen 2022'!BY26,10)</f>
        <v>0.0001036054</v>
      </c>
      <c r="BZ26" s="1" t="n">
        <f aca="false">ROUND('qx mannen 2022'!BZ26,10)</f>
        <v>0.0001017248</v>
      </c>
      <c r="CA26" s="1" t="n">
        <f aca="false">ROUND('qx mannen 2022'!CA26,10)</f>
        <v>9.98782E-005</v>
      </c>
      <c r="CB26" s="1" t="n">
        <f aca="false">ROUND('qx mannen 2022'!CB26,10)</f>
        <v>9.80651E-005</v>
      </c>
      <c r="CC26" s="1" t="n">
        <f aca="false">ROUND('qx mannen 2022'!CC26,10)</f>
        <v>9.62848E-005</v>
      </c>
      <c r="CD26" s="1" t="n">
        <f aca="false">ROUND('qx mannen 2022'!CD26,10)</f>
        <v>9.45367E-005</v>
      </c>
      <c r="CE26" s="1" t="n">
        <f aca="false">ROUND('qx mannen 2022'!CE26,10)</f>
        <v>9.28203E-005</v>
      </c>
      <c r="CF26" s="1" t="n">
        <f aca="false">ROUND('qx mannen 2022'!CF26,10)</f>
        <v>9.1135E-005</v>
      </c>
      <c r="CG26" s="1" t="n">
        <f aca="false">ROUND('qx mannen 2022'!CG26,10)</f>
        <v>8.94803E-005</v>
      </c>
      <c r="CH26" s="1" t="n">
        <f aca="false">ROUND('qx mannen 2022'!CH26,10)</f>
        <v>8.78555E-005</v>
      </c>
      <c r="CI26" s="1" t="n">
        <f aca="false">ROUND('qx mannen 2022'!CI26,10)</f>
        <v>8.62602E-005</v>
      </c>
      <c r="CJ26" s="1" t="n">
        <f aca="false">ROUND('qx mannen 2022'!CJ26,10)</f>
        <v>8.46939E-005</v>
      </c>
      <c r="CK26" s="1" t="n">
        <f aca="false">ROUND('qx mannen 2022'!CK26,10)</f>
        <v>8.31559E-005</v>
      </c>
      <c r="CL26" s="1" t="n">
        <f aca="false">ROUND('qx mannen 2022'!CL26,10)</f>
        <v>8.16458E-005</v>
      </c>
      <c r="CM26" s="1" t="n">
        <f aca="false">ROUND('qx mannen 2022'!CM26,10)</f>
        <v>8.01632E-005</v>
      </c>
      <c r="CN26" s="1" t="n">
        <f aca="false">ROUND('qx mannen 2022'!CN26,10)</f>
        <v>7.87074E-005</v>
      </c>
      <c r="CO26" s="1" t="n">
        <f aca="false">ROUND('qx mannen 2022'!CO26,10)</f>
        <v>7.7278E-005</v>
      </c>
      <c r="CP26" s="1" t="n">
        <f aca="false">ROUND('qx mannen 2022'!CP26,10)</f>
        <v>7.58746E-005</v>
      </c>
      <c r="CQ26" s="1" t="n">
        <f aca="false">ROUND('qx mannen 2022'!CQ26,10)</f>
        <v>7.44967E-005</v>
      </c>
      <c r="CR26" s="1" t="n">
        <f aca="false">ROUND('qx mannen 2022'!CR26,10)</f>
        <v>7.31437E-005</v>
      </c>
      <c r="CS26" s="1" t="n">
        <f aca="false">ROUND('qx mannen 2022'!CS26,10)</f>
        <v>7.18153E-005</v>
      </c>
      <c r="CT26" s="1" t="n">
        <f aca="false">ROUND('qx mannen 2022'!CT26,10)</f>
        <v>7.0511E-005</v>
      </c>
      <c r="CU26" s="1" t="n">
        <f aca="false">ROUND('qx mannen 2022'!CU26,10)</f>
        <v>6.92304E-005</v>
      </c>
      <c r="CV26" s="1" t="n">
        <f aca="false">ROUND('qx mannen 2022'!CV26,10)</f>
        <v>6.7973E-005</v>
      </c>
      <c r="CW26" s="1" t="n">
        <f aca="false">ROUND('qx mannen 2022'!CW26,10)</f>
        <v>6.67385E-005</v>
      </c>
      <c r="CX26" s="1" t="n">
        <f aca="false">ROUND('qx mannen 2022'!CX26,10)</f>
        <v>6.55264E-005</v>
      </c>
      <c r="CY26" s="1" t="n">
        <f aca="false">ROUND('qx mannen 2022'!CY26,10)</f>
        <v>6.43362E-005</v>
      </c>
      <c r="CZ26" s="1" t="n">
        <f aca="false">ROUND('qx mannen 2022'!CZ26,10)</f>
        <v>6.31677E-005</v>
      </c>
      <c r="DA26" s="1" t="n">
        <f aca="false">ROUND('qx mannen 2022'!DA26,10)</f>
        <v>6.20204E-005</v>
      </c>
      <c r="DB26" s="1" t="n">
        <f aca="false">ROUND('qx mannen 2022'!DB26,10)</f>
        <v>6.08939E-005</v>
      </c>
      <c r="DC26" s="1" t="n">
        <f aca="false">ROUND('qx mannen 2022'!DC26,10)</f>
        <v>5.97879E-005</v>
      </c>
      <c r="DD26" s="1" t="n">
        <f aca="false">ROUND('qx mannen 2022'!DD26,10)</f>
        <v>5.8702E-005</v>
      </c>
      <c r="DE26" s="1" t="n">
        <f aca="false">ROUND('qx mannen 2022'!DE26,10)</f>
        <v>5.76358E-005</v>
      </c>
      <c r="DF26" s="1" t="n">
        <f aca="false">ROUND('qx mannen 2022'!DF26,10)</f>
        <v>5.65889E-005</v>
      </c>
      <c r="DG26" s="1" t="n">
        <f aca="false">ROUND('qx mannen 2022'!DG26,10)</f>
        <v>5.5561E-005</v>
      </c>
      <c r="DH26" s="1" t="n">
        <f aca="false">ROUND('qx mannen 2022'!DH26,10)</f>
        <v>5.45519E-005</v>
      </c>
      <c r="DI26" s="1" t="n">
        <f aca="false">ROUND('qx mannen 2022'!DI26,10)</f>
        <v>5.3561E-005</v>
      </c>
      <c r="DJ26" s="1" t="n">
        <f aca="false">ROUND('qx mannen 2022'!DJ26,10)</f>
        <v>5.25881E-005</v>
      </c>
      <c r="DK26" s="1" t="n">
        <f aca="false">ROUND('qx mannen 2022'!DK26,10)</f>
        <v>5.16329E-005</v>
      </c>
      <c r="DL26" s="1" t="n">
        <f aca="false">ROUND('qx mannen 2022'!DL26,10)</f>
        <v>5.06951E-005</v>
      </c>
      <c r="DM26" s="1" t="n">
        <f aca="false">ROUND('qx mannen 2022'!DM26,10)</f>
        <v>4.97743E-005</v>
      </c>
      <c r="DN26" s="1" t="n">
        <f aca="false">ROUND('qx mannen 2022'!DN26,10)</f>
        <v>4.88702E-005</v>
      </c>
      <c r="DO26" s="1" t="n">
        <f aca="false">ROUND('qx mannen 2022'!DO26,10)</f>
        <v>4.79825E-005</v>
      </c>
      <c r="DP26" s="1" t="n">
        <f aca="false">ROUND('qx mannen 2022'!DP26,10)</f>
        <v>4.7111E-005</v>
      </c>
      <c r="DQ26" s="1" t="n">
        <f aca="false">ROUND('qx mannen 2022'!DQ26,10)</f>
        <v>4.62552E-005</v>
      </c>
      <c r="DR26" s="1" t="n">
        <f aca="false">ROUND('qx mannen 2022'!DR26,10)</f>
        <v>4.54151E-005</v>
      </c>
      <c r="DS26" s="1" t="n">
        <f aca="false">ROUND('qx mannen 2022'!DS26,10)</f>
        <v>4.45901E-005</v>
      </c>
      <c r="DT26" s="1" t="n">
        <f aca="false">ROUND('qx mannen 2022'!DT26,10)</f>
        <v>4.37802E-005</v>
      </c>
      <c r="DU26" s="1" t="n">
        <f aca="false">ROUND('qx mannen 2022'!DU26,10)</f>
        <v>4.2985E-005</v>
      </c>
      <c r="DV26" s="1" t="n">
        <f aca="false">ROUND('qx mannen 2022'!DV26,10)</f>
        <v>4.22042E-005</v>
      </c>
      <c r="DW26" s="1" t="n">
        <f aca="false">ROUND('qx mannen 2022'!DW26,10)</f>
        <v>4.14376E-005</v>
      </c>
      <c r="DX26" s="1" t="n">
        <f aca="false">ROUND('qx mannen 2022'!DX26,10)</f>
        <v>4.06849E-005</v>
      </c>
      <c r="DY26" s="1" t="n">
        <f aca="false">ROUND('qx mannen 2022'!DY26,10)</f>
        <v>3.99459E-005</v>
      </c>
      <c r="DZ26" s="1" t="n">
        <f aca="false">ROUND('qx mannen 2022'!DZ26,10)</f>
        <v>3.92203E-005</v>
      </c>
      <c r="EA26" s="1" t="n">
        <f aca="false">ROUND('qx mannen 2022'!EA26,10)</f>
        <v>3.85079E-005</v>
      </c>
      <c r="EB26" s="1" t="n">
        <f aca="false">ROUND('qx mannen 2022'!EB26,10)</f>
        <v>3.78084E-005</v>
      </c>
      <c r="EC26" s="1" t="n">
        <f aca="false">ROUND('qx mannen 2022'!EC26,10)</f>
        <v>3.71217E-005</v>
      </c>
      <c r="ED26" s="1" t="n">
        <f aca="false">ROUND('qx mannen 2022'!ED26,10)</f>
        <v>3.64474E-005</v>
      </c>
      <c r="EE26" s="1" t="n">
        <f aca="false">ROUND('qx mannen 2022'!EE26,10)</f>
        <v>3.57853E-005</v>
      </c>
      <c r="EF26" s="1" t="n">
        <f aca="false">ROUND('qx mannen 2022'!EF26,10)</f>
        <v>3.51353E-005</v>
      </c>
      <c r="EG26" s="1" t="n">
        <f aca="false">ROUND('qx mannen 2022'!EG26,10)</f>
        <v>3.44971E-005</v>
      </c>
      <c r="EH26" s="1" t="n">
        <f aca="false">ROUND('qx mannen 2022'!EH26,10)</f>
        <v>3.38705E-005</v>
      </c>
      <c r="EI26" s="1" t="n">
        <f aca="false">ROUND('qx mannen 2022'!EI26,10)</f>
        <v>3.32552E-005</v>
      </c>
      <c r="EJ26" s="1" t="n">
        <f aca="false">ROUND('qx mannen 2022'!EJ26,10)</f>
        <v>3.26512E-005</v>
      </c>
      <c r="EK26" s="1" t="n">
        <f aca="false">ROUND('qx mannen 2022'!EK26,10)</f>
        <v>3.20581E-005</v>
      </c>
      <c r="EL26" s="1" t="n">
        <f aca="false">ROUND('qx mannen 2022'!EL26,10)</f>
        <v>3.14758E-005</v>
      </c>
      <c r="EM26" s="1" t="n">
        <f aca="false">ROUND('qx mannen 2022'!EM26,10)</f>
        <v>3.0904E-005</v>
      </c>
      <c r="EN26" s="1" t="n">
        <f aca="false">ROUND('qx mannen 2022'!EN26,10)</f>
        <v>3.03427E-005</v>
      </c>
      <c r="EO26" s="1" t="n">
        <f aca="false">ROUND('qx mannen 2022'!EO26,10)</f>
        <v>2.97915E-005</v>
      </c>
      <c r="EP26" s="1" t="n">
        <f aca="false">ROUND('qx mannen 2022'!EP26,10)</f>
        <v>2.92504E-005</v>
      </c>
      <c r="EQ26" s="1" t="n">
        <f aca="false">ROUND('qx mannen 2022'!EQ26,10)</f>
        <v>2.8719E-005</v>
      </c>
      <c r="ER26" s="1" t="n">
        <f aca="false">ROUND('qx mannen 2022'!ER26,10)</f>
        <v>2.81974E-005</v>
      </c>
      <c r="ES26" s="1" t="n">
        <f aca="false">ROUND('qx mannen 2022'!ES26,10)</f>
        <v>2.76852E-005</v>
      </c>
      <c r="ET26" s="1" t="n">
        <f aca="false">ROUND('qx mannen 2022'!ET26,10)</f>
        <v>2.71823E-005</v>
      </c>
      <c r="EU26" s="1" t="n">
        <f aca="false">ROUND('qx mannen 2022'!EU26,10)</f>
        <v>2.66885E-005</v>
      </c>
      <c r="EV26" s="1" t="n">
        <f aca="false">ROUND('qx mannen 2022'!EV26,10)</f>
        <v>2.62038E-005</v>
      </c>
      <c r="EW26" s="1" t="n">
        <f aca="false">ROUND('qx mannen 2022'!EW26,10)</f>
        <v>2.57278E-005</v>
      </c>
      <c r="EX26" s="1" t="n">
        <f aca="false">ROUND('qx mannen 2022'!EX26,10)</f>
        <v>2.52604E-005</v>
      </c>
      <c r="EY26" s="1" t="n">
        <f aca="false">ROUND('qx mannen 2022'!EY26,10)</f>
        <v>2.48016E-005</v>
      </c>
      <c r="EZ26" s="1" t="n">
        <f aca="false">ROUND('qx mannen 2022'!EZ26,10)</f>
        <v>2.43511E-005</v>
      </c>
      <c r="FA26" s="1" t="n">
        <f aca="false">ROUND('qx mannen 2022'!FA26,10)</f>
        <v>2.39088E-005</v>
      </c>
      <c r="FB26" s="1" t="n">
        <f aca="false">ROUND('qx mannen 2022'!FB26,10)</f>
        <v>2.34745E-005</v>
      </c>
      <c r="FC26" s="1" t="n">
        <f aca="false">ROUND('qx mannen 2022'!FC26,10)</f>
        <v>2.30481E-005</v>
      </c>
      <c r="FD26" s="1" t="n">
        <f aca="false">ROUND('qx mannen 2022'!FD26,10)</f>
        <v>2.26294E-005</v>
      </c>
      <c r="FE26" s="1" t="n">
        <f aca="false">ROUND('qx mannen 2022'!FE26,10)</f>
        <v>2.22184E-005</v>
      </c>
      <c r="FF26" s="1" t="n">
        <f aca="false">ROUND('qx mannen 2022'!FF26,10)</f>
        <v>2.18148E-005</v>
      </c>
      <c r="FG26" s="1" t="n">
        <f aca="false">ROUND('qx mannen 2022'!FG26,10)</f>
        <v>2.14185E-005</v>
      </c>
      <c r="FH26" s="1" t="n">
        <f aca="false">ROUND('qx mannen 2022'!FH26,10)</f>
        <v>2.10295E-005</v>
      </c>
      <c r="FI26" s="1" t="n">
        <f aca="false">ROUND('qx mannen 2022'!FI26,10)</f>
        <v>2.06475E-005</v>
      </c>
      <c r="FJ26" s="1" t="n">
        <f aca="false">ROUND('qx mannen 2022'!FJ26,10)</f>
        <v>2.02724E-005</v>
      </c>
      <c r="FK26" s="1" t="n">
        <f aca="false">ROUND('qx mannen 2022'!FK26,10)</f>
        <v>1.99042E-005</v>
      </c>
      <c r="FL26" s="1" t="n">
        <f aca="false">ROUND('qx mannen 2022'!FL26,10)</f>
        <v>1.95426E-005</v>
      </c>
      <c r="FM26" s="1" t="n">
        <f aca="false">ROUND('qx mannen 2022'!FM26,10)</f>
        <v>1.91876E-005</v>
      </c>
      <c r="FN26" s="1" t="n">
        <f aca="false">ROUND('qx mannen 2022'!FN26,10)</f>
        <v>1.88391E-005</v>
      </c>
      <c r="FO26" s="1" t="n">
        <f aca="false">ROUND('qx mannen 2022'!FO26,10)</f>
        <v>1.84969E-005</v>
      </c>
      <c r="FP26" s="1" t="n">
        <f aca="false">ROUND('qx mannen 2022'!FP26,10)</f>
        <v>1.81609E-005</v>
      </c>
      <c r="FQ26" s="1" t="n">
        <f aca="false">ROUND('qx mannen 2022'!FQ26,10)</f>
        <v>1.7831E-005</v>
      </c>
    </row>
    <row r="27" customFormat="false" ht="15" hidden="false" customHeight="true" outlineLevel="0" collapsed="false">
      <c r="B27" s="1" t="n">
        <f aca="false">ROUND('qx mannen 2022'!B27,10)</f>
        <v>0.0003991221</v>
      </c>
      <c r="C27" s="1" t="n">
        <f aca="false">ROUND('qx mannen 2022'!C27,10)</f>
        <v>0.0003925674</v>
      </c>
      <c r="D27" s="1" t="n">
        <f aca="false">ROUND('qx mannen 2022'!D27,10)</f>
        <v>0.000386103</v>
      </c>
      <c r="E27" s="1" t="n">
        <f aca="false">ROUND('qx mannen 2022'!E27,10)</f>
        <v>0.0003797294</v>
      </c>
      <c r="F27" s="1" t="n">
        <f aca="false">ROUND('qx mannen 2022'!F27,10)</f>
        <v>0.0003734467</v>
      </c>
      <c r="G27" s="1" t="n">
        <f aca="false">ROUND('qx mannen 2022'!G27,10)</f>
        <v>0.000367255</v>
      </c>
      <c r="H27" s="1" t="n">
        <f aca="false">ROUND('qx mannen 2022'!H27,10)</f>
        <v>0.0003611541</v>
      </c>
      <c r="I27" s="1" t="n">
        <f aca="false">ROUND('qx mannen 2022'!I27,10)</f>
        <v>0.0003551439</v>
      </c>
      <c r="J27" s="1" t="n">
        <f aca="false">ROUND('qx mannen 2022'!J27,10)</f>
        <v>0.000349224</v>
      </c>
      <c r="K27" s="1" t="n">
        <f aca="false">ROUND('qx mannen 2022'!K27,10)</f>
        <v>0.000343394</v>
      </c>
      <c r="L27" s="1" t="n">
        <f aca="false">ROUND('qx mannen 2022'!L27,10)</f>
        <v>0.0003376533</v>
      </c>
      <c r="M27" s="1" t="n">
        <f aca="false">ROUND('qx mannen 2022'!M27,10)</f>
        <v>0.0003320012</v>
      </c>
      <c r="N27" s="1" t="n">
        <f aca="false">ROUND('qx mannen 2022'!N27,10)</f>
        <v>0.0003264372</v>
      </c>
      <c r="O27" s="1" t="n">
        <f aca="false">ROUND('qx mannen 2022'!O27,10)</f>
        <v>0.0003209604</v>
      </c>
      <c r="P27" s="1" t="n">
        <f aca="false">ROUND('qx mannen 2022'!P27,10)</f>
        <v>0.0003155701</v>
      </c>
      <c r="Q27" s="1" t="n">
        <f aca="false">ROUND('qx mannen 2022'!Q27,10)</f>
        <v>0.0003102653</v>
      </c>
      <c r="R27" s="1" t="n">
        <f aca="false">ROUND('qx mannen 2022'!R27,10)</f>
        <v>0.0003050452</v>
      </c>
      <c r="S27" s="1" t="n">
        <f aca="false">ROUND('qx mannen 2022'!S27,10)</f>
        <v>0.0002999089</v>
      </c>
      <c r="T27" s="1" t="n">
        <f aca="false">ROUND('qx mannen 2022'!T27,10)</f>
        <v>0.0002948553</v>
      </c>
      <c r="U27" s="1" t="n">
        <f aca="false">ROUND('qx mannen 2022'!U27,10)</f>
        <v>0.0002898835</v>
      </c>
      <c r="V27" s="1" t="n">
        <f aca="false">ROUND('qx mannen 2022'!V27,10)</f>
        <v>0.0002849926</v>
      </c>
      <c r="W27" s="1" t="n">
        <f aca="false">ROUND('qx mannen 2022'!W27,10)</f>
        <v>0.0002801813</v>
      </c>
      <c r="X27" s="1" t="n">
        <f aca="false">ROUND('qx mannen 2022'!X27,10)</f>
        <v>0.0002754488</v>
      </c>
      <c r="Y27" s="1" t="n">
        <f aca="false">ROUND('qx mannen 2022'!Y27,10)</f>
        <v>0.0002707939</v>
      </c>
      <c r="Z27" s="1" t="n">
        <f aca="false">ROUND('qx mannen 2022'!Z27,10)</f>
        <v>0.0002662155</v>
      </c>
      <c r="AA27" s="1" t="n">
        <f aca="false">ROUND('qx mannen 2022'!AA27,10)</f>
        <v>0.0002617127</v>
      </c>
      <c r="AB27" s="1" t="n">
        <f aca="false">ROUND('qx mannen 2022'!AB27,10)</f>
        <v>0.0002572844</v>
      </c>
      <c r="AC27" s="1" t="n">
        <f aca="false">ROUND('qx mannen 2022'!AC27,10)</f>
        <v>0.0002529294</v>
      </c>
      <c r="AD27" s="1" t="n">
        <f aca="false">ROUND('qx mannen 2022'!AD27,10)</f>
        <v>0.0002486467</v>
      </c>
      <c r="AE27" s="1" t="n">
        <f aca="false">ROUND('qx mannen 2022'!AE27,10)</f>
        <v>0.0002444353</v>
      </c>
      <c r="AF27" s="1" t="n">
        <f aca="false">ROUND('qx mannen 2022'!AF27,10)</f>
        <v>0.000240294</v>
      </c>
      <c r="AG27" s="1" t="n">
        <f aca="false">ROUND('qx mannen 2022'!AG27,10)</f>
        <v>0.0002362218</v>
      </c>
      <c r="AH27" s="1" t="n">
        <f aca="false">ROUND('qx mannen 2022'!AH27,10)</f>
        <v>0.0002322177</v>
      </c>
      <c r="AI27" s="1" t="n">
        <f aca="false">ROUND('qx mannen 2022'!AI27,10)</f>
        <v>0.0002282806</v>
      </c>
      <c r="AJ27" s="1" t="n">
        <f aca="false">ROUND('qx mannen 2022'!AJ27,10)</f>
        <v>0.0002244094</v>
      </c>
      <c r="AK27" s="1" t="n">
        <f aca="false">ROUND('qx mannen 2022'!AK27,10)</f>
        <v>0.0002206032</v>
      </c>
      <c r="AL27" s="1" t="n">
        <f aca="false">ROUND('qx mannen 2022'!AL27,10)</f>
        <v>0.0002168608</v>
      </c>
      <c r="AM27" s="1" t="n">
        <f aca="false">ROUND('qx mannen 2022'!AM27,10)</f>
        <v>0.0002131814</v>
      </c>
      <c r="AN27" s="1" t="n">
        <f aca="false">ROUND('qx mannen 2022'!AN27,10)</f>
        <v>0.0002095638</v>
      </c>
      <c r="AO27" s="1" t="n">
        <f aca="false">ROUND('qx mannen 2022'!AO27,10)</f>
        <v>0.0002060072</v>
      </c>
      <c r="AP27" s="1" t="n">
        <f aca="false">ROUND('qx mannen 2022'!AP27,10)</f>
        <v>0.0002025104</v>
      </c>
      <c r="AQ27" s="1" t="n">
        <f aca="false">ROUND('qx mannen 2022'!AQ27,10)</f>
        <v>0.0001990726</v>
      </c>
      <c r="AR27" s="1" t="n">
        <f aca="false">ROUND('qx mannen 2022'!AR27,10)</f>
        <v>0.0001956928</v>
      </c>
      <c r="AS27" s="1" t="n">
        <f aca="false">ROUND('qx mannen 2022'!AS27,10)</f>
        <v>0.00019237</v>
      </c>
      <c r="AT27" s="1" t="n">
        <f aca="false">ROUND('qx mannen 2022'!AT27,10)</f>
        <v>0.0001891034</v>
      </c>
      <c r="AU27" s="1" t="n">
        <f aca="false">ROUND('qx mannen 2022'!AU27,10)</f>
        <v>0.0001858919</v>
      </c>
      <c r="AV27" s="1" t="n">
        <f aca="false">ROUND('qx mannen 2022'!AV27,10)</f>
        <v>0.0001827348</v>
      </c>
      <c r="AW27" s="1" t="n">
        <f aca="false">ROUND('qx mannen 2022'!AW27,10)</f>
        <v>0.000179631</v>
      </c>
      <c r="AX27" s="1" t="n">
        <f aca="false">ROUND('qx mannen 2022'!AX27,10)</f>
        <v>0.0001765797</v>
      </c>
      <c r="AY27" s="1" t="n">
        <f aca="false">ROUND('qx mannen 2022'!AY27,10)</f>
        <v>0.0001735801</v>
      </c>
      <c r="AZ27" s="1" t="n">
        <f aca="false">ROUND('qx mannen 2022'!AZ27,10)</f>
        <v>0.0001706313</v>
      </c>
      <c r="BA27" s="1" t="n">
        <f aca="false">ROUND('qx mannen 2022'!BA27,10)</f>
        <v>0.0001677324</v>
      </c>
      <c r="BB27" s="1" t="n">
        <f aca="false">ROUND('qx mannen 2022'!BB27,10)</f>
        <v>0.0001648826</v>
      </c>
      <c r="BC27" s="1" t="n">
        <f aca="false">ROUND('qx mannen 2022'!BC27,10)</f>
        <v>0.0001620811</v>
      </c>
      <c r="BD27" s="1" t="n">
        <f aca="false">ROUND('qx mannen 2022'!BD27,10)</f>
        <v>0.0001593271</v>
      </c>
      <c r="BE27" s="1" t="n">
        <f aca="false">ROUND('qx mannen 2022'!BE27,10)</f>
        <v>0.0001566197</v>
      </c>
      <c r="BF27" s="1" t="n">
        <f aca="false">ROUND('qx mannen 2022'!BF27,10)</f>
        <v>0.0001539583</v>
      </c>
      <c r="BG27" s="1" t="n">
        <f aca="false">ROUND('qx mannen 2022'!BG27,10)</f>
        <v>0.000151342</v>
      </c>
      <c r="BH27" s="1" t="n">
        <f aca="false">ROUND('qx mannen 2022'!BH27,10)</f>
        <v>0.0001487701</v>
      </c>
      <c r="BI27" s="1" t="n">
        <f aca="false">ROUND('qx mannen 2022'!BI27,10)</f>
        <v>0.0001462418</v>
      </c>
      <c r="BJ27" s="1" t="n">
        <f aca="false">ROUND('qx mannen 2022'!BJ27,10)</f>
        <v>0.0001437565</v>
      </c>
      <c r="BK27" s="1" t="n">
        <f aca="false">ROUND('qx mannen 2022'!BK27,10)</f>
        <v>0.0001413133</v>
      </c>
      <c r="BL27" s="1" t="n">
        <f aca="false">ROUND('qx mannen 2022'!BL27,10)</f>
        <v>0.0001389115</v>
      </c>
      <c r="BM27" s="1" t="n">
        <f aca="false">ROUND('qx mannen 2022'!BM27,10)</f>
        <v>0.0001365506</v>
      </c>
      <c r="BN27" s="1" t="n">
        <f aca="false">ROUND('qx mannen 2022'!BN27,10)</f>
        <v>0.0001342297</v>
      </c>
      <c r="BO27" s="1" t="n">
        <f aca="false">ROUND('qx mannen 2022'!BO27,10)</f>
        <v>0.0001319482</v>
      </c>
      <c r="BP27" s="1" t="n">
        <f aca="false">ROUND('qx mannen 2022'!BP27,10)</f>
        <v>0.0001297055</v>
      </c>
      <c r="BQ27" s="1" t="n">
        <f aca="false">ROUND('qx mannen 2022'!BQ27,10)</f>
        <v>0.0001275009</v>
      </c>
      <c r="BR27" s="1" t="n">
        <f aca="false">ROUND('qx mannen 2022'!BR27,10)</f>
        <v>0.0001253336</v>
      </c>
      <c r="BS27" s="1" t="n">
        <f aca="false">ROUND('qx mannen 2022'!BS27,10)</f>
        <v>0.0001232033</v>
      </c>
      <c r="BT27" s="1" t="n">
        <f aca="false">ROUND('qx mannen 2022'!BT27,10)</f>
        <v>0.000121109</v>
      </c>
      <c r="BU27" s="1" t="n">
        <f aca="false">ROUND('qx mannen 2022'!BU27,10)</f>
        <v>0.0001190504</v>
      </c>
      <c r="BV27" s="1" t="n">
        <f aca="false">ROUND('qx mannen 2022'!BV27,10)</f>
        <v>0.0001170267</v>
      </c>
      <c r="BW27" s="1" t="n">
        <f aca="false">ROUND('qx mannen 2022'!BW27,10)</f>
        <v>0.0001150374</v>
      </c>
      <c r="BX27" s="1" t="n">
        <f aca="false">ROUND('qx mannen 2022'!BX27,10)</f>
        <v>0.000113082</v>
      </c>
      <c r="BY27" s="1" t="n">
        <f aca="false">ROUND('qx mannen 2022'!BY27,10)</f>
        <v>0.0001111597</v>
      </c>
      <c r="BZ27" s="1" t="n">
        <f aca="false">ROUND('qx mannen 2022'!BZ27,10)</f>
        <v>0.0001092701</v>
      </c>
      <c r="CA27" s="1" t="n">
        <f aca="false">ROUND('qx mannen 2022'!CA27,10)</f>
        <v>0.0001074126</v>
      </c>
      <c r="CB27" s="1" t="n">
        <f aca="false">ROUND('qx mannen 2022'!CB27,10)</f>
        <v>0.0001055866</v>
      </c>
      <c r="CC27" s="1" t="n">
        <f aca="false">ROUND('qx mannen 2022'!CC27,10)</f>
        <v>0.0001037917</v>
      </c>
      <c r="CD27" s="1" t="n">
        <f aca="false">ROUND('qx mannen 2022'!CD27,10)</f>
        <v>0.0001020273</v>
      </c>
      <c r="CE27" s="1" t="n">
        <f aca="false">ROUND('qx mannen 2022'!CE27,10)</f>
        <v>0.0001002929</v>
      </c>
      <c r="CF27" s="1" t="n">
        <f aca="false">ROUND('qx mannen 2022'!CF27,10)</f>
        <v>9.8588E-005</v>
      </c>
      <c r="CG27" s="1" t="n">
        <f aca="false">ROUND('qx mannen 2022'!CG27,10)</f>
        <v>9.6912E-005</v>
      </c>
      <c r="CH27" s="1" t="n">
        <f aca="false">ROUND('qx mannen 2022'!CH27,10)</f>
        <v>9.52645E-005</v>
      </c>
      <c r="CI27" s="1" t="n">
        <f aca="false">ROUND('qx mannen 2022'!CI27,10)</f>
        <v>9.3645E-005</v>
      </c>
      <c r="CJ27" s="1" t="n">
        <f aca="false">ROUND('qx mannen 2022'!CJ27,10)</f>
        <v>9.20531E-005</v>
      </c>
      <c r="CK27" s="1" t="n">
        <f aca="false">ROUND('qx mannen 2022'!CK27,10)</f>
        <v>9.04882E-005</v>
      </c>
      <c r="CL27" s="1" t="n">
        <f aca="false">ROUND('qx mannen 2022'!CL27,10)</f>
        <v>8.89498E-005</v>
      </c>
      <c r="CM27" s="1" t="n">
        <f aca="false">ROUND('qx mannen 2022'!CM27,10)</f>
        <v>8.74377E-005</v>
      </c>
      <c r="CN27" s="1" t="n">
        <f aca="false">ROUND('qx mannen 2022'!CN27,10)</f>
        <v>8.59512E-005</v>
      </c>
      <c r="CO27" s="1" t="n">
        <f aca="false">ROUND('qx mannen 2022'!CO27,10)</f>
        <v>8.449E-005</v>
      </c>
      <c r="CP27" s="1" t="n">
        <f aca="false">ROUND('qx mannen 2022'!CP27,10)</f>
        <v>8.30537E-005</v>
      </c>
      <c r="CQ27" s="1" t="n">
        <f aca="false">ROUND('qx mannen 2022'!CQ27,10)</f>
        <v>8.16417E-005</v>
      </c>
      <c r="CR27" s="1" t="n">
        <f aca="false">ROUND('qx mannen 2022'!CR27,10)</f>
        <v>8.02538E-005</v>
      </c>
      <c r="CS27" s="1" t="n">
        <f aca="false">ROUND('qx mannen 2022'!CS27,10)</f>
        <v>7.88894E-005</v>
      </c>
      <c r="CT27" s="1" t="n">
        <f aca="false">ROUND('qx mannen 2022'!CT27,10)</f>
        <v>7.75483E-005</v>
      </c>
      <c r="CU27" s="1" t="n">
        <f aca="false">ROUND('qx mannen 2022'!CU27,10)</f>
        <v>7.62299E-005</v>
      </c>
      <c r="CV27" s="1" t="n">
        <f aca="false">ROUND('qx mannen 2022'!CV27,10)</f>
        <v>7.4934E-005</v>
      </c>
      <c r="CW27" s="1" t="n">
        <f aca="false">ROUND('qx mannen 2022'!CW27,10)</f>
        <v>7.36601E-005</v>
      </c>
      <c r="CX27" s="1" t="n">
        <f aca="false">ROUND('qx mannen 2022'!CX27,10)</f>
        <v>7.24078E-005</v>
      </c>
      <c r="CY27" s="1" t="n">
        <f aca="false">ROUND('qx mannen 2022'!CY27,10)</f>
        <v>7.11768E-005</v>
      </c>
      <c r="CZ27" s="1" t="n">
        <f aca="false">ROUND('qx mannen 2022'!CZ27,10)</f>
        <v>6.99668E-005</v>
      </c>
      <c r="DA27" s="1" t="n">
        <f aca="false">ROUND('qx mannen 2022'!DA27,10)</f>
        <v>6.87773E-005</v>
      </c>
      <c r="DB27" s="1" t="n">
        <f aca="false">ROUND('qx mannen 2022'!DB27,10)</f>
        <v>6.7608E-005</v>
      </c>
      <c r="DC27" s="1" t="n">
        <f aca="false">ROUND('qx mannen 2022'!DC27,10)</f>
        <v>6.64586E-005</v>
      </c>
      <c r="DD27" s="1" t="n">
        <f aca="false">ROUND('qx mannen 2022'!DD27,10)</f>
        <v>6.53288E-005</v>
      </c>
      <c r="DE27" s="1" t="n">
        <f aca="false">ROUND('qx mannen 2022'!DE27,10)</f>
        <v>6.42182E-005</v>
      </c>
      <c r="DF27" s="1" t="n">
        <f aca="false">ROUND('qx mannen 2022'!DF27,10)</f>
        <v>6.31264E-005</v>
      </c>
      <c r="DG27" s="1" t="n">
        <f aca="false">ROUND('qx mannen 2022'!DG27,10)</f>
        <v>6.20532E-005</v>
      </c>
      <c r="DH27" s="1" t="n">
        <f aca="false">ROUND('qx mannen 2022'!DH27,10)</f>
        <v>6.09982E-005</v>
      </c>
      <c r="DI27" s="1" t="n">
        <f aca="false">ROUND('qx mannen 2022'!DI27,10)</f>
        <v>5.99612E-005</v>
      </c>
      <c r="DJ27" s="1" t="n">
        <f aca="false">ROUND('qx mannen 2022'!DJ27,10)</f>
        <v>5.89418E-005</v>
      </c>
      <c r="DK27" s="1" t="n">
        <f aca="false">ROUND('qx mannen 2022'!DK27,10)</f>
        <v>5.79398E-005</v>
      </c>
      <c r="DL27" s="1" t="n">
        <f aca="false">ROUND('qx mannen 2022'!DL27,10)</f>
        <v>5.69547E-005</v>
      </c>
      <c r="DM27" s="1" t="n">
        <f aca="false">ROUND('qx mannen 2022'!DM27,10)</f>
        <v>5.59865E-005</v>
      </c>
      <c r="DN27" s="1" t="n">
        <f aca="false">ROUND('qx mannen 2022'!DN27,10)</f>
        <v>5.50346E-005</v>
      </c>
      <c r="DO27" s="1" t="n">
        <f aca="false">ROUND('qx mannen 2022'!DO27,10)</f>
        <v>5.4099E-005</v>
      </c>
      <c r="DP27" s="1" t="n">
        <f aca="false">ROUND('qx mannen 2022'!DP27,10)</f>
        <v>5.31793E-005</v>
      </c>
      <c r="DQ27" s="1" t="n">
        <f aca="false">ROUND('qx mannen 2022'!DQ27,10)</f>
        <v>5.22752E-005</v>
      </c>
      <c r="DR27" s="1" t="n">
        <f aca="false">ROUND('qx mannen 2022'!DR27,10)</f>
        <v>5.13865E-005</v>
      </c>
      <c r="DS27" s="1" t="n">
        <f aca="false">ROUND('qx mannen 2022'!DS27,10)</f>
        <v>5.05128E-005</v>
      </c>
      <c r="DT27" s="1" t="n">
        <f aca="false">ROUND('qx mannen 2022'!DT27,10)</f>
        <v>4.96541E-005</v>
      </c>
      <c r="DU27" s="1" t="n">
        <f aca="false">ROUND('qx mannen 2022'!DU27,10)</f>
        <v>4.88099E-005</v>
      </c>
      <c r="DV27" s="1" t="n">
        <f aca="false">ROUND('qx mannen 2022'!DV27,10)</f>
        <v>4.79801E-005</v>
      </c>
      <c r="DW27" s="1" t="n">
        <f aca="false">ROUND('qx mannen 2022'!DW27,10)</f>
        <v>4.71644E-005</v>
      </c>
      <c r="DX27" s="1" t="n">
        <f aca="false">ROUND('qx mannen 2022'!DX27,10)</f>
        <v>4.63625E-005</v>
      </c>
      <c r="DY27" s="1" t="n">
        <f aca="false">ROUND('qx mannen 2022'!DY27,10)</f>
        <v>4.55743E-005</v>
      </c>
      <c r="DZ27" s="1" t="n">
        <f aca="false">ROUND('qx mannen 2022'!DZ27,10)</f>
        <v>4.47995E-005</v>
      </c>
      <c r="EA27" s="1" t="n">
        <f aca="false">ROUND('qx mannen 2022'!EA27,10)</f>
        <v>4.40379E-005</v>
      </c>
      <c r="EB27" s="1" t="n">
        <f aca="false">ROUND('qx mannen 2022'!EB27,10)</f>
        <v>4.32892E-005</v>
      </c>
      <c r="EC27" s="1" t="n">
        <f aca="false">ROUND('qx mannen 2022'!EC27,10)</f>
        <v>4.25532E-005</v>
      </c>
      <c r="ED27" s="1" t="n">
        <f aca="false">ROUND('qx mannen 2022'!ED27,10)</f>
        <v>4.18298E-005</v>
      </c>
      <c r="EE27" s="1" t="n">
        <f aca="false">ROUND('qx mannen 2022'!EE27,10)</f>
        <v>4.11186E-005</v>
      </c>
      <c r="EF27" s="1" t="n">
        <f aca="false">ROUND('qx mannen 2022'!EF27,10)</f>
        <v>4.04196E-005</v>
      </c>
      <c r="EG27" s="1" t="n">
        <f aca="false">ROUND('qx mannen 2022'!EG27,10)</f>
        <v>3.97324E-005</v>
      </c>
      <c r="EH27" s="1" t="n">
        <f aca="false">ROUND('qx mannen 2022'!EH27,10)</f>
        <v>3.90569E-005</v>
      </c>
      <c r="EI27" s="1" t="n">
        <f aca="false">ROUND('qx mannen 2022'!EI27,10)</f>
        <v>3.83929E-005</v>
      </c>
      <c r="EJ27" s="1" t="n">
        <f aca="false">ROUND('qx mannen 2022'!EJ27,10)</f>
        <v>3.77402E-005</v>
      </c>
      <c r="EK27" s="1" t="n">
        <f aca="false">ROUND('qx mannen 2022'!EK27,10)</f>
        <v>3.70985E-005</v>
      </c>
      <c r="EL27" s="1" t="n">
        <f aca="false">ROUND('qx mannen 2022'!EL27,10)</f>
        <v>3.64678E-005</v>
      </c>
      <c r="EM27" s="1" t="n">
        <f aca="false">ROUND('qx mannen 2022'!EM27,10)</f>
        <v>3.58478E-005</v>
      </c>
      <c r="EN27" s="1" t="n">
        <f aca="false">ROUND('qx mannen 2022'!EN27,10)</f>
        <v>3.52384E-005</v>
      </c>
      <c r="EO27" s="1" t="n">
        <f aca="false">ROUND('qx mannen 2022'!EO27,10)</f>
        <v>3.46393E-005</v>
      </c>
      <c r="EP27" s="1" t="n">
        <f aca="false">ROUND('qx mannen 2022'!EP27,10)</f>
        <v>3.40504E-005</v>
      </c>
      <c r="EQ27" s="1" t="n">
        <f aca="false">ROUND('qx mannen 2022'!EQ27,10)</f>
        <v>3.34715E-005</v>
      </c>
      <c r="ER27" s="1" t="n">
        <f aca="false">ROUND('qx mannen 2022'!ER27,10)</f>
        <v>3.29024E-005</v>
      </c>
      <c r="ES27" s="1" t="n">
        <f aca="false">ROUND('qx mannen 2022'!ES27,10)</f>
        <v>3.23431E-005</v>
      </c>
      <c r="ET27" s="1" t="n">
        <f aca="false">ROUND('qx mannen 2022'!ET27,10)</f>
        <v>3.17932E-005</v>
      </c>
      <c r="EU27" s="1" t="n">
        <f aca="false">ROUND('qx mannen 2022'!EU27,10)</f>
        <v>3.12527E-005</v>
      </c>
      <c r="EV27" s="1" t="n">
        <f aca="false">ROUND('qx mannen 2022'!EV27,10)</f>
        <v>3.07213E-005</v>
      </c>
      <c r="EW27" s="1" t="n">
        <f aca="false">ROUND('qx mannen 2022'!EW27,10)</f>
        <v>3.0199E-005</v>
      </c>
      <c r="EX27" s="1" t="n">
        <f aca="false">ROUND('qx mannen 2022'!EX27,10)</f>
        <v>2.96856E-005</v>
      </c>
      <c r="EY27" s="1" t="n">
        <f aca="false">ROUND('qx mannen 2022'!EY27,10)</f>
        <v>2.91809E-005</v>
      </c>
      <c r="EZ27" s="1" t="n">
        <f aca="false">ROUND('qx mannen 2022'!EZ27,10)</f>
        <v>2.86848E-005</v>
      </c>
      <c r="FA27" s="1" t="n">
        <f aca="false">ROUND('qx mannen 2022'!FA27,10)</f>
        <v>2.81971E-005</v>
      </c>
      <c r="FB27" s="1" t="n">
        <f aca="false">ROUND('qx mannen 2022'!FB27,10)</f>
        <v>2.77178E-005</v>
      </c>
      <c r="FC27" s="1" t="n">
        <f aca="false">ROUND('qx mannen 2022'!FC27,10)</f>
        <v>2.72465E-005</v>
      </c>
      <c r="FD27" s="1" t="n">
        <f aca="false">ROUND('qx mannen 2022'!FD27,10)</f>
        <v>2.67833E-005</v>
      </c>
      <c r="FE27" s="1" t="n">
        <f aca="false">ROUND('qx mannen 2022'!FE27,10)</f>
        <v>2.6328E-005</v>
      </c>
      <c r="FF27" s="1" t="n">
        <f aca="false">ROUND('qx mannen 2022'!FF27,10)</f>
        <v>2.58803E-005</v>
      </c>
      <c r="FG27" s="1" t="n">
        <f aca="false">ROUND('qx mannen 2022'!FG27,10)</f>
        <v>2.54403E-005</v>
      </c>
      <c r="FH27" s="1" t="n">
        <f aca="false">ROUND('qx mannen 2022'!FH27,10)</f>
        <v>2.50078E-005</v>
      </c>
      <c r="FI27" s="1" t="n">
        <f aca="false">ROUND('qx mannen 2022'!FI27,10)</f>
        <v>2.45827E-005</v>
      </c>
      <c r="FJ27" s="1" t="n">
        <f aca="false">ROUND('qx mannen 2022'!FJ27,10)</f>
        <v>2.41647E-005</v>
      </c>
      <c r="FK27" s="1" t="n">
        <f aca="false">ROUND('qx mannen 2022'!FK27,10)</f>
        <v>2.37539E-005</v>
      </c>
      <c r="FL27" s="1" t="n">
        <f aca="false">ROUND('qx mannen 2022'!FL27,10)</f>
        <v>2.33501E-005</v>
      </c>
      <c r="FM27" s="1" t="n">
        <f aca="false">ROUND('qx mannen 2022'!FM27,10)</f>
        <v>2.29531E-005</v>
      </c>
      <c r="FN27" s="1" t="n">
        <f aca="false">ROUND('qx mannen 2022'!FN27,10)</f>
        <v>2.25628E-005</v>
      </c>
      <c r="FO27" s="1" t="n">
        <f aca="false">ROUND('qx mannen 2022'!FO27,10)</f>
        <v>2.21793E-005</v>
      </c>
      <c r="FP27" s="1" t="n">
        <f aca="false">ROUND('qx mannen 2022'!FP27,10)</f>
        <v>2.18022E-005</v>
      </c>
      <c r="FQ27" s="1" t="n">
        <f aca="false">ROUND('qx mannen 2022'!FQ27,10)</f>
        <v>2.14315E-005</v>
      </c>
    </row>
    <row r="28" customFormat="false" ht="15" hidden="false" customHeight="true" outlineLevel="0" collapsed="false">
      <c r="B28" s="1" t="n">
        <f aca="false">ROUND('qx mannen 2022'!B28,10)</f>
        <v>0.0004064342</v>
      </c>
      <c r="C28" s="1" t="n">
        <f aca="false">ROUND('qx mannen 2022'!C28,10)</f>
        <v>0.0004018556</v>
      </c>
      <c r="D28" s="1" t="n">
        <f aca="false">ROUND('qx mannen 2022'!D28,10)</f>
        <v>0.0003971698</v>
      </c>
      <c r="E28" s="1" t="n">
        <f aca="false">ROUND('qx mannen 2022'!E28,10)</f>
        <v>0.0003923939</v>
      </c>
      <c r="F28" s="1" t="n">
        <f aca="false">ROUND('qx mannen 2022'!F28,10)</f>
        <v>0.0003875433</v>
      </c>
      <c r="G28" s="1" t="n">
        <f aca="false">ROUND('qx mannen 2022'!G28,10)</f>
        <v>0.0003826323</v>
      </c>
      <c r="H28" s="1" t="n">
        <f aca="false">ROUND('qx mannen 2022'!H28,10)</f>
        <v>0.0003776738</v>
      </c>
      <c r="I28" s="1" t="n">
        <f aca="false">ROUND('qx mannen 2022'!I28,10)</f>
        <v>0.0003726796</v>
      </c>
      <c r="J28" s="1" t="n">
        <f aca="false">ROUND('qx mannen 2022'!J28,10)</f>
        <v>0.0003676602</v>
      </c>
      <c r="K28" s="1" t="n">
        <f aca="false">ROUND('qx mannen 2022'!K28,10)</f>
        <v>0.0003626255</v>
      </c>
      <c r="L28" s="1" t="n">
        <f aca="false">ROUND('qx mannen 2022'!L28,10)</f>
        <v>0.0003575842</v>
      </c>
      <c r="M28" s="1" t="n">
        <f aca="false">ROUND('qx mannen 2022'!M28,10)</f>
        <v>0.0003525441</v>
      </c>
      <c r="N28" s="1" t="n">
        <f aca="false">ROUND('qx mannen 2022'!N28,10)</f>
        <v>0.0003475125</v>
      </c>
      <c r="O28" s="1" t="n">
        <f aca="false">ROUND('qx mannen 2022'!O28,10)</f>
        <v>0.0003424957</v>
      </c>
      <c r="P28" s="1" t="n">
        <f aca="false">ROUND('qx mannen 2022'!P28,10)</f>
        <v>0.0003374994</v>
      </c>
      <c r="Q28" s="1" t="n">
        <f aca="false">ROUND('qx mannen 2022'!Q28,10)</f>
        <v>0.0003325288</v>
      </c>
      <c r="R28" s="1" t="n">
        <f aca="false">ROUND('qx mannen 2022'!R28,10)</f>
        <v>0.0003275884</v>
      </c>
      <c r="S28" s="1" t="n">
        <f aca="false">ROUND('qx mannen 2022'!S28,10)</f>
        <v>0.0003226825</v>
      </c>
      <c r="T28" s="1" t="n">
        <f aca="false">ROUND('qx mannen 2022'!T28,10)</f>
        <v>0.0003178144</v>
      </c>
      <c r="U28" s="1" t="n">
        <f aca="false">ROUND('qx mannen 2022'!U28,10)</f>
        <v>0.0003129875</v>
      </c>
      <c r="V28" s="1" t="n">
        <f aca="false">ROUND('qx mannen 2022'!V28,10)</f>
        <v>0.0003082045</v>
      </c>
      <c r="W28" s="1" t="n">
        <f aca="false">ROUND('qx mannen 2022'!W28,10)</f>
        <v>0.0003034679</v>
      </c>
      <c r="X28" s="1" t="n">
        <f aca="false">ROUND('qx mannen 2022'!X28,10)</f>
        <v>0.0002987798</v>
      </c>
      <c r="Y28" s="1" t="n">
        <f aca="false">ROUND('qx mannen 2022'!Y28,10)</f>
        <v>0.000294142</v>
      </c>
      <c r="Z28" s="1" t="n">
        <f aca="false">ROUND('qx mannen 2022'!Z28,10)</f>
        <v>0.0002895561</v>
      </c>
      <c r="AA28" s="1" t="n">
        <f aca="false">ROUND('qx mannen 2022'!AA28,10)</f>
        <v>0.0002850235</v>
      </c>
      <c r="AB28" s="1" t="n">
        <f aca="false">ROUND('qx mannen 2022'!AB28,10)</f>
        <v>0.0002805452</v>
      </c>
      <c r="AC28" s="1" t="n">
        <f aca="false">ROUND('qx mannen 2022'!AC28,10)</f>
        <v>0.0002761223</v>
      </c>
      <c r="AD28" s="1" t="n">
        <f aca="false">ROUND('qx mannen 2022'!AD28,10)</f>
        <v>0.0002717553</v>
      </c>
      <c r="AE28" s="1" t="n">
        <f aca="false">ROUND('qx mannen 2022'!AE28,10)</f>
        <v>0.000267445</v>
      </c>
      <c r="AF28" s="1" t="n">
        <f aca="false">ROUND('qx mannen 2022'!AF28,10)</f>
        <v>0.0002631917</v>
      </c>
      <c r="AG28" s="1" t="n">
        <f aca="false">ROUND('qx mannen 2022'!AG28,10)</f>
        <v>0.0002589957</v>
      </c>
      <c r="AH28" s="1" t="n">
        <f aca="false">ROUND('qx mannen 2022'!AH28,10)</f>
        <v>0.0002548573</v>
      </c>
      <c r="AI28" s="1" t="n">
        <f aca="false">ROUND('qx mannen 2022'!AI28,10)</f>
        <v>0.0002507766</v>
      </c>
      <c r="AJ28" s="1" t="n">
        <f aca="false">ROUND('qx mannen 2022'!AJ28,10)</f>
        <v>0.0002467534</v>
      </c>
      <c r="AK28" s="1" t="n">
        <f aca="false">ROUND('qx mannen 2022'!AK28,10)</f>
        <v>0.0002427878</v>
      </c>
      <c r="AL28" s="1" t="n">
        <f aca="false">ROUND('qx mannen 2022'!AL28,10)</f>
        <v>0.0002388795</v>
      </c>
      <c r="AM28" s="1" t="n">
        <f aca="false">ROUND('qx mannen 2022'!AM28,10)</f>
        <v>0.0002350284</v>
      </c>
      <c r="AN28" s="1" t="n">
        <f aca="false">ROUND('qx mannen 2022'!AN28,10)</f>
        <v>0.000231234</v>
      </c>
      <c r="AO28" s="1" t="n">
        <f aca="false">ROUND('qx mannen 2022'!AO28,10)</f>
        <v>0.0002274962</v>
      </c>
      <c r="AP28" s="1" t="n">
        <f aca="false">ROUND('qx mannen 2022'!AP28,10)</f>
        <v>0.0002238144</v>
      </c>
      <c r="AQ28" s="1" t="n">
        <f aca="false">ROUND('qx mannen 2022'!AQ28,10)</f>
        <v>0.0002201883</v>
      </c>
      <c r="AR28" s="1" t="n">
        <f aca="false">ROUND('qx mannen 2022'!AR28,10)</f>
        <v>0.0002166173</v>
      </c>
      <c r="AS28" s="1" t="n">
        <f aca="false">ROUND('qx mannen 2022'!AS28,10)</f>
        <v>0.000213101</v>
      </c>
      <c r="AT28" s="1" t="n">
        <f aca="false">ROUND('qx mannen 2022'!AT28,10)</f>
        <v>0.0002096388</v>
      </c>
      <c r="AU28" s="1" t="n">
        <f aca="false">ROUND('qx mannen 2022'!AU28,10)</f>
        <v>0.0002062301</v>
      </c>
      <c r="AV28" s="1" t="n">
        <f aca="false">ROUND('qx mannen 2022'!AV28,10)</f>
        <v>0.0002028744</v>
      </c>
      <c r="AW28" s="1" t="n">
        <f aca="false">ROUND('qx mannen 2022'!AW28,10)</f>
        <v>0.0001995712</v>
      </c>
      <c r="AX28" s="1" t="n">
        <f aca="false">ROUND('qx mannen 2022'!AX28,10)</f>
        <v>0.0001963196</v>
      </c>
      <c r="AY28" s="1" t="n">
        <f aca="false">ROUND('qx mannen 2022'!AY28,10)</f>
        <v>0.0001931193</v>
      </c>
      <c r="AZ28" s="1" t="n">
        <f aca="false">ROUND('qx mannen 2022'!AZ28,10)</f>
        <v>0.0001899694</v>
      </c>
      <c r="BA28" s="1" t="n">
        <f aca="false">ROUND('qx mannen 2022'!BA28,10)</f>
        <v>0.0001868694</v>
      </c>
      <c r="BB28" s="1" t="n">
        <f aca="false">ROUND('qx mannen 2022'!BB28,10)</f>
        <v>0.0001838186</v>
      </c>
      <c r="BC28" s="1" t="n">
        <f aca="false">ROUND('qx mannen 2022'!BC28,10)</f>
        <v>0.0001808163</v>
      </c>
      <c r="BD28" s="1" t="n">
        <f aca="false">ROUND('qx mannen 2022'!BD28,10)</f>
        <v>0.000177862</v>
      </c>
      <c r="BE28" s="1" t="n">
        <f aca="false">ROUND('qx mannen 2022'!BE28,10)</f>
        <v>0.0001749549</v>
      </c>
      <c r="BF28" s="1" t="n">
        <f aca="false">ROUND('qx mannen 2022'!BF28,10)</f>
        <v>0.0001720944</v>
      </c>
      <c r="BG28" s="1" t="n">
        <f aca="false">ROUND('qx mannen 2022'!BG28,10)</f>
        <v>0.0001692798</v>
      </c>
      <c r="BH28" s="1" t="n">
        <f aca="false">ROUND('qx mannen 2022'!BH28,10)</f>
        <v>0.0001665104</v>
      </c>
      <c r="BI28" s="1" t="n">
        <f aca="false">ROUND('qx mannen 2022'!BI28,10)</f>
        <v>0.0001637857</v>
      </c>
      <c r="BJ28" s="1" t="n">
        <f aca="false">ROUND('qx mannen 2022'!BJ28,10)</f>
        <v>0.0001611049</v>
      </c>
      <c r="BK28" s="1" t="n">
        <f aca="false">ROUND('qx mannen 2022'!BK28,10)</f>
        <v>0.0001584674</v>
      </c>
      <c r="BL28" s="1" t="n">
        <f aca="false">ROUND('qx mannen 2022'!BL28,10)</f>
        <v>0.0001558725</v>
      </c>
      <c r="BM28" s="1" t="n">
        <f aca="false">ROUND('qx mannen 2022'!BM28,10)</f>
        <v>0.0001533197</v>
      </c>
      <c r="BN28" s="1" t="n">
        <f aca="false">ROUND('qx mannen 2022'!BN28,10)</f>
        <v>0.0001508082</v>
      </c>
      <c r="BO28" s="1" t="n">
        <f aca="false">ROUND('qx mannen 2022'!BO28,10)</f>
        <v>0.0001483375</v>
      </c>
      <c r="BP28" s="1" t="n">
        <f aca="false">ROUND('qx mannen 2022'!BP28,10)</f>
        <v>0.0001459069</v>
      </c>
      <c r="BQ28" s="1" t="n">
        <f aca="false">ROUND('qx mannen 2022'!BQ28,10)</f>
        <v>0.0001435158</v>
      </c>
      <c r="BR28" s="1" t="n">
        <f aca="false">ROUND('qx mannen 2022'!BR28,10)</f>
        <v>0.0001411636</v>
      </c>
      <c r="BS28" s="1" t="n">
        <f aca="false">ROUND('qx mannen 2022'!BS28,10)</f>
        <v>0.0001388497</v>
      </c>
      <c r="BT28" s="1" t="n">
        <f aca="false">ROUND('qx mannen 2022'!BT28,10)</f>
        <v>0.0001365734</v>
      </c>
      <c r="BU28" s="1" t="n">
        <f aca="false">ROUND('qx mannen 2022'!BU28,10)</f>
        <v>0.0001343343</v>
      </c>
      <c r="BV28" s="1" t="n">
        <f aca="false">ROUND('qx mannen 2022'!BV28,10)</f>
        <v>0.0001321316</v>
      </c>
      <c r="BW28" s="1" t="n">
        <f aca="false">ROUND('qx mannen 2022'!BW28,10)</f>
        <v>0.0001299649</v>
      </c>
      <c r="BX28" s="1" t="n">
        <f aca="false">ROUND('qx mannen 2022'!BX28,10)</f>
        <v>0.0001278336</v>
      </c>
      <c r="BY28" s="1" t="n">
        <f aca="false">ROUND('qx mannen 2022'!BY28,10)</f>
        <v>0.000125737</v>
      </c>
      <c r="BZ28" s="1" t="n">
        <f aca="false">ROUND('qx mannen 2022'!BZ28,10)</f>
        <v>0.0001236747</v>
      </c>
      <c r="CA28" s="1" t="n">
        <f aca="false">ROUND('qx mannen 2022'!CA28,10)</f>
        <v>0.0001216461</v>
      </c>
      <c r="CB28" s="1" t="n">
        <f aca="false">ROUND('qx mannen 2022'!CB28,10)</f>
        <v>0.0001196507</v>
      </c>
      <c r="CC28" s="1" t="n">
        <f aca="false">ROUND('qx mannen 2022'!CC28,10)</f>
        <v>0.0001176878</v>
      </c>
      <c r="CD28" s="1" t="n">
        <f aca="false">ROUND('qx mannen 2022'!CD28,10)</f>
        <v>0.0001157571</v>
      </c>
      <c r="CE28" s="1" t="n">
        <f aca="false">ROUND('qx mannen 2022'!CE28,10)</f>
        <v>0.000113858</v>
      </c>
      <c r="CF28" s="1" t="n">
        <f aca="false">ROUND('qx mannen 2022'!CF28,10)</f>
        <v>0.00011199</v>
      </c>
      <c r="CG28" s="1" t="n">
        <f aca="false">ROUND('qx mannen 2022'!CG28,10)</f>
        <v>0.0001101525</v>
      </c>
      <c r="CH28" s="1" t="n">
        <f aca="false">ROUND('qx mannen 2022'!CH28,10)</f>
        <v>0.0001083451</v>
      </c>
      <c r="CI28" s="1" t="n">
        <f aca="false">ROUND('qx mannen 2022'!CI28,10)</f>
        <v>0.0001065673</v>
      </c>
      <c r="CJ28" s="1" t="n">
        <f aca="false">ROUND('qx mannen 2022'!CJ28,10)</f>
        <v>0.0001048187</v>
      </c>
      <c r="CK28" s="1" t="n">
        <f aca="false">ROUND('qx mannen 2022'!CK28,10)</f>
        <v>0.0001030986</v>
      </c>
      <c r="CL28" s="1" t="n">
        <f aca="false">ROUND('qx mannen 2022'!CL28,10)</f>
        <v>0.0001014068</v>
      </c>
      <c r="CM28" s="1" t="n">
        <f aca="false">ROUND('qx mannen 2022'!CM28,10)</f>
        <v>9.97427E-005</v>
      </c>
      <c r="CN28" s="1" t="n">
        <f aca="false">ROUND('qx mannen 2022'!CN28,10)</f>
        <v>9.81058E-005</v>
      </c>
      <c r="CO28" s="1" t="n">
        <f aca="false">ROUND('qx mannen 2022'!CO28,10)</f>
        <v>9.64958E-005</v>
      </c>
      <c r="CP28" s="1" t="n">
        <f aca="false">ROUND('qx mannen 2022'!CP28,10)</f>
        <v>9.49122E-005</v>
      </c>
      <c r="CQ28" s="1" t="n">
        <f aca="false">ROUND('qx mannen 2022'!CQ28,10)</f>
        <v>9.33545E-005</v>
      </c>
      <c r="CR28" s="1" t="n">
        <f aca="false">ROUND('qx mannen 2022'!CR28,10)</f>
        <v>9.18224E-005</v>
      </c>
      <c r="CS28" s="1" t="n">
        <f aca="false">ROUND('qx mannen 2022'!CS28,10)</f>
        <v>9.03154E-005</v>
      </c>
      <c r="CT28" s="1" t="n">
        <f aca="false">ROUND('qx mannen 2022'!CT28,10)</f>
        <v>8.88331E-005</v>
      </c>
      <c r="CU28" s="1" t="n">
        <f aca="false">ROUND('qx mannen 2022'!CU28,10)</f>
        <v>8.73751E-005</v>
      </c>
      <c r="CV28" s="1" t="n">
        <f aca="false">ROUND('qx mannen 2022'!CV28,10)</f>
        <v>8.5941E-005</v>
      </c>
      <c r="CW28" s="1" t="n">
        <f aca="false">ROUND('qx mannen 2022'!CW28,10)</f>
        <v>8.45304E-005</v>
      </c>
      <c r="CX28" s="1" t="n">
        <f aca="false">ROUND('qx mannen 2022'!CX28,10)</f>
        <v>8.3143E-005</v>
      </c>
      <c r="CY28" s="1" t="n">
        <f aca="false">ROUND('qx mannen 2022'!CY28,10)</f>
        <v>8.17784E-005</v>
      </c>
      <c r="CZ28" s="1" t="n">
        <f aca="false">ROUND('qx mannen 2022'!CZ28,10)</f>
        <v>8.04361E-005</v>
      </c>
      <c r="DA28" s="1" t="n">
        <f aca="false">ROUND('qx mannen 2022'!DA28,10)</f>
        <v>7.91159E-005</v>
      </c>
      <c r="DB28" s="1" t="n">
        <f aca="false">ROUND('qx mannen 2022'!DB28,10)</f>
        <v>7.78173E-005</v>
      </c>
      <c r="DC28" s="1" t="n">
        <f aca="false">ROUND('qx mannen 2022'!DC28,10)</f>
        <v>7.654E-005</v>
      </c>
      <c r="DD28" s="1" t="n">
        <f aca="false">ROUND('qx mannen 2022'!DD28,10)</f>
        <v>7.52836E-005</v>
      </c>
      <c r="DE28" s="1" t="n">
        <f aca="false">ROUND('qx mannen 2022'!DE28,10)</f>
        <v>7.40479E-005</v>
      </c>
      <c r="DF28" s="1" t="n">
        <f aca="false">ROUND('qx mannen 2022'!DF28,10)</f>
        <v>7.28325E-005</v>
      </c>
      <c r="DG28" s="1" t="n">
        <f aca="false">ROUND('qx mannen 2022'!DG28,10)</f>
        <v>7.1637E-005</v>
      </c>
      <c r="DH28" s="1" t="n">
        <f aca="false">ROUND('qx mannen 2022'!DH28,10)</f>
        <v>7.04611E-005</v>
      </c>
      <c r="DI28" s="1" t="n">
        <f aca="false">ROUND('qx mannen 2022'!DI28,10)</f>
        <v>6.93045E-005</v>
      </c>
      <c r="DJ28" s="1" t="n">
        <f aca="false">ROUND('qx mannen 2022'!DJ28,10)</f>
        <v>6.81669E-005</v>
      </c>
      <c r="DK28" s="1" t="n">
        <f aca="false">ROUND('qx mannen 2022'!DK28,10)</f>
        <v>6.7048E-005</v>
      </c>
      <c r="DL28" s="1" t="n">
        <f aca="false">ROUND('qx mannen 2022'!DL28,10)</f>
        <v>6.59474E-005</v>
      </c>
      <c r="DM28" s="1" t="n">
        <f aca="false">ROUND('qx mannen 2022'!DM28,10)</f>
        <v>6.48649E-005</v>
      </c>
      <c r="DN28" s="1" t="n">
        <f aca="false">ROUND('qx mannen 2022'!DN28,10)</f>
        <v>6.38002E-005</v>
      </c>
      <c r="DO28" s="1" t="n">
        <f aca="false">ROUND('qx mannen 2022'!DO28,10)</f>
        <v>6.27529E-005</v>
      </c>
      <c r="DP28" s="1" t="n">
        <f aca="false">ROUND('qx mannen 2022'!DP28,10)</f>
        <v>6.17228E-005</v>
      </c>
      <c r="DQ28" s="1" t="n">
        <f aca="false">ROUND('qx mannen 2022'!DQ28,10)</f>
        <v>6.07097E-005</v>
      </c>
      <c r="DR28" s="1" t="n">
        <f aca="false">ROUND('qx mannen 2022'!DR28,10)</f>
        <v>5.97131E-005</v>
      </c>
      <c r="DS28" s="1" t="n">
        <f aca="false">ROUND('qx mannen 2022'!DS28,10)</f>
        <v>5.87329E-005</v>
      </c>
      <c r="DT28" s="1" t="n">
        <f aca="false">ROUND('qx mannen 2022'!DT28,10)</f>
        <v>5.77688E-005</v>
      </c>
      <c r="DU28" s="1" t="n">
        <f aca="false">ROUND('qx mannen 2022'!DU28,10)</f>
        <v>5.68205E-005</v>
      </c>
      <c r="DV28" s="1" t="n">
        <f aca="false">ROUND('qx mannen 2022'!DV28,10)</f>
        <v>5.58878E-005</v>
      </c>
      <c r="DW28" s="1" t="n">
        <f aca="false">ROUND('qx mannen 2022'!DW28,10)</f>
        <v>5.49704E-005</v>
      </c>
      <c r="DX28" s="1" t="n">
        <f aca="false">ROUND('qx mannen 2022'!DX28,10)</f>
        <v>5.40681E-005</v>
      </c>
      <c r="DY28" s="1" t="n">
        <f aca="false">ROUND('qx mannen 2022'!DY28,10)</f>
        <v>5.31805E-005</v>
      </c>
      <c r="DZ28" s="1" t="n">
        <f aca="false">ROUND('qx mannen 2022'!DZ28,10)</f>
        <v>5.23076E-005</v>
      </c>
      <c r="EA28" s="1" t="n">
        <f aca="false">ROUND('qx mannen 2022'!EA28,10)</f>
        <v>5.14489E-005</v>
      </c>
      <c r="EB28" s="1" t="n">
        <f aca="false">ROUND('qx mannen 2022'!EB28,10)</f>
        <v>5.06044E-005</v>
      </c>
      <c r="EC28" s="1" t="n">
        <f aca="false">ROUND('qx mannen 2022'!EC28,10)</f>
        <v>4.97737E-005</v>
      </c>
      <c r="ED28" s="1" t="n">
        <f aca="false">ROUND('qx mannen 2022'!ED28,10)</f>
        <v>4.89567E-005</v>
      </c>
      <c r="EE28" s="1" t="n">
        <f aca="false">ROUND('qx mannen 2022'!EE28,10)</f>
        <v>4.8153E-005</v>
      </c>
      <c r="EF28" s="1" t="n">
        <f aca="false">ROUND('qx mannen 2022'!EF28,10)</f>
        <v>4.73626E-005</v>
      </c>
      <c r="EG28" s="1" t="n">
        <f aca="false">ROUND('qx mannen 2022'!EG28,10)</f>
        <v>4.65851E-005</v>
      </c>
      <c r="EH28" s="1" t="n">
        <f aca="false">ROUND('qx mannen 2022'!EH28,10)</f>
        <v>4.58204E-005</v>
      </c>
      <c r="EI28" s="1" t="n">
        <f aca="false">ROUND('qx mannen 2022'!EI28,10)</f>
        <v>4.50682E-005</v>
      </c>
      <c r="EJ28" s="1" t="n">
        <f aca="false">ROUND('qx mannen 2022'!EJ28,10)</f>
        <v>4.43284E-005</v>
      </c>
      <c r="EK28" s="1" t="n">
        <f aca="false">ROUND('qx mannen 2022'!EK28,10)</f>
        <v>4.36007E-005</v>
      </c>
      <c r="EL28" s="1" t="n">
        <f aca="false">ROUND('qx mannen 2022'!EL28,10)</f>
        <v>4.2885E-005</v>
      </c>
      <c r="EM28" s="1" t="n">
        <f aca="false">ROUND('qx mannen 2022'!EM28,10)</f>
        <v>4.2181E-005</v>
      </c>
      <c r="EN28" s="1" t="n">
        <f aca="false">ROUND('qx mannen 2022'!EN28,10)</f>
        <v>4.14886E-005</v>
      </c>
      <c r="EO28" s="1" t="n">
        <f aca="false">ROUND('qx mannen 2022'!EO28,10)</f>
        <v>4.08076E-005</v>
      </c>
      <c r="EP28" s="1" t="n">
        <f aca="false">ROUND('qx mannen 2022'!EP28,10)</f>
        <v>4.01377E-005</v>
      </c>
      <c r="EQ28" s="1" t="n">
        <f aca="false">ROUND('qx mannen 2022'!EQ28,10)</f>
        <v>3.94788E-005</v>
      </c>
      <c r="ER28" s="1" t="n">
        <f aca="false">ROUND('qx mannen 2022'!ER28,10)</f>
        <v>3.88308E-005</v>
      </c>
      <c r="ES28" s="1" t="n">
        <f aca="false">ROUND('qx mannen 2022'!ES28,10)</f>
        <v>3.81933E-005</v>
      </c>
      <c r="ET28" s="1" t="n">
        <f aca="false">ROUND('qx mannen 2022'!ET28,10)</f>
        <v>3.75664E-005</v>
      </c>
      <c r="EU28" s="1" t="n">
        <f aca="false">ROUND('qx mannen 2022'!EU28,10)</f>
        <v>3.69497E-005</v>
      </c>
      <c r="EV28" s="1" t="n">
        <f aca="false">ROUND('qx mannen 2022'!EV28,10)</f>
        <v>3.63432E-005</v>
      </c>
      <c r="EW28" s="1" t="n">
        <f aca="false">ROUND('qx mannen 2022'!EW28,10)</f>
        <v>3.57466E-005</v>
      </c>
      <c r="EX28" s="1" t="n">
        <f aca="false">ROUND('qx mannen 2022'!EX28,10)</f>
        <v>3.51598E-005</v>
      </c>
      <c r="EY28" s="1" t="n">
        <f aca="false">ROUND('qx mannen 2022'!EY28,10)</f>
        <v>3.45826E-005</v>
      </c>
      <c r="EZ28" s="1" t="n">
        <f aca="false">ROUND('qx mannen 2022'!EZ28,10)</f>
        <v>3.40149E-005</v>
      </c>
      <c r="FA28" s="1" t="n">
        <f aca="false">ROUND('qx mannen 2022'!FA28,10)</f>
        <v>3.34565E-005</v>
      </c>
      <c r="FB28" s="1" t="n">
        <f aca="false">ROUND('qx mannen 2022'!FB28,10)</f>
        <v>3.29073E-005</v>
      </c>
      <c r="FC28" s="1" t="n">
        <f aca="false">ROUND('qx mannen 2022'!FC28,10)</f>
        <v>3.23671E-005</v>
      </c>
      <c r="FD28" s="1" t="n">
        <f aca="false">ROUND('qx mannen 2022'!FD28,10)</f>
        <v>3.18358E-005</v>
      </c>
      <c r="FE28" s="1" t="n">
        <f aca="false">ROUND('qx mannen 2022'!FE28,10)</f>
        <v>3.13132E-005</v>
      </c>
      <c r="FF28" s="1" t="n">
        <f aca="false">ROUND('qx mannen 2022'!FF28,10)</f>
        <v>3.07992E-005</v>
      </c>
      <c r="FG28" s="1" t="n">
        <f aca="false">ROUND('qx mannen 2022'!FG28,10)</f>
        <v>3.02936E-005</v>
      </c>
      <c r="FH28" s="1" t="n">
        <f aca="false">ROUND('qx mannen 2022'!FH28,10)</f>
        <v>2.97963E-005</v>
      </c>
      <c r="FI28" s="1" t="n">
        <f aca="false">ROUND('qx mannen 2022'!FI28,10)</f>
        <v>2.93072E-005</v>
      </c>
      <c r="FJ28" s="1" t="n">
        <f aca="false">ROUND('qx mannen 2022'!FJ28,10)</f>
        <v>2.88261E-005</v>
      </c>
      <c r="FK28" s="1" t="n">
        <f aca="false">ROUND('qx mannen 2022'!FK28,10)</f>
        <v>2.83529E-005</v>
      </c>
      <c r="FL28" s="1" t="n">
        <f aca="false">ROUND('qx mannen 2022'!FL28,10)</f>
        <v>2.78875E-005</v>
      </c>
      <c r="FM28" s="1" t="n">
        <f aca="false">ROUND('qx mannen 2022'!FM28,10)</f>
        <v>2.74297E-005</v>
      </c>
      <c r="FN28" s="1" t="n">
        <f aca="false">ROUND('qx mannen 2022'!FN28,10)</f>
        <v>2.69794E-005</v>
      </c>
      <c r="FO28" s="1" t="n">
        <f aca="false">ROUND('qx mannen 2022'!FO28,10)</f>
        <v>2.65365E-005</v>
      </c>
      <c r="FP28" s="1" t="n">
        <f aca="false">ROUND('qx mannen 2022'!FP28,10)</f>
        <v>2.61009E-005</v>
      </c>
      <c r="FQ28" s="1" t="n">
        <f aca="false">ROUND('qx mannen 2022'!FQ28,10)</f>
        <v>2.56724E-005</v>
      </c>
    </row>
    <row r="29" customFormat="false" ht="15" hidden="false" customHeight="true" outlineLevel="0" collapsed="false">
      <c r="B29" s="1" t="n">
        <f aca="false">ROUND('qx mannen 2022'!B29,10)</f>
        <v>0.000396057</v>
      </c>
      <c r="C29" s="1" t="n">
        <f aca="false">ROUND('qx mannen 2022'!C29,10)</f>
        <v>0.0003901435</v>
      </c>
      <c r="D29" s="1" t="n">
        <f aca="false">ROUND('qx mannen 2022'!D29,10)</f>
        <v>0.000384275</v>
      </c>
      <c r="E29" s="1" t="n">
        <f aca="false">ROUND('qx mannen 2022'!E29,10)</f>
        <v>0.0003784554</v>
      </c>
      <c r="F29" s="1" t="n">
        <f aca="false">ROUND('qx mannen 2022'!F29,10)</f>
        <v>0.0003726882</v>
      </c>
      <c r="G29" s="1" t="n">
        <f aca="false">ROUND('qx mannen 2022'!G29,10)</f>
        <v>0.0003669763</v>
      </c>
      <c r="H29" s="1" t="n">
        <f aca="false">ROUND('qx mannen 2022'!H29,10)</f>
        <v>0.0003613223</v>
      </c>
      <c r="I29" s="1" t="n">
        <f aca="false">ROUND('qx mannen 2022'!I29,10)</f>
        <v>0.0003557286</v>
      </c>
      <c r="J29" s="1" t="n">
        <f aca="false">ROUND('qx mannen 2022'!J29,10)</f>
        <v>0.000350197</v>
      </c>
      <c r="K29" s="1" t="n">
        <f aca="false">ROUND('qx mannen 2022'!K29,10)</f>
        <v>0.0003447292</v>
      </c>
      <c r="L29" s="1" t="n">
        <f aca="false">ROUND('qx mannen 2022'!L29,10)</f>
        <v>0.0003393265</v>
      </c>
      <c r="M29" s="1" t="n">
        <f aca="false">ROUND('qx mannen 2022'!M29,10)</f>
        <v>0.0003339901</v>
      </c>
      <c r="N29" s="1" t="n">
        <f aca="false">ROUND('qx mannen 2022'!N29,10)</f>
        <v>0.000328721</v>
      </c>
      <c r="O29" s="1" t="n">
        <f aca="false">ROUND('qx mannen 2022'!O29,10)</f>
        <v>0.0003235198</v>
      </c>
      <c r="P29" s="1" t="n">
        <f aca="false">ROUND('qx mannen 2022'!P29,10)</f>
        <v>0.0003183871</v>
      </c>
      <c r="Q29" s="1" t="n">
        <f aca="false">ROUND('qx mannen 2022'!Q29,10)</f>
        <v>0.0003133233</v>
      </c>
      <c r="R29" s="1" t="n">
        <f aca="false">ROUND('qx mannen 2022'!R29,10)</f>
        <v>0.0003083286</v>
      </c>
      <c r="S29" s="1" t="n">
        <f aca="false">ROUND('qx mannen 2022'!S29,10)</f>
        <v>0.0003034032</v>
      </c>
      <c r="T29" s="1" t="n">
        <f aca="false">ROUND('qx mannen 2022'!T29,10)</f>
        <v>0.0002985471</v>
      </c>
      <c r="U29" s="1" t="n">
        <f aca="false">ROUND('qx mannen 2022'!U29,10)</f>
        <v>0.0002937601</v>
      </c>
      <c r="V29" s="1" t="n">
        <f aca="false">ROUND('qx mannen 2022'!V29,10)</f>
        <v>0.0002890421</v>
      </c>
      <c r="W29" s="1" t="n">
        <f aca="false">ROUND('qx mannen 2022'!W29,10)</f>
        <v>0.0002843929</v>
      </c>
      <c r="X29" s="1" t="n">
        <f aca="false">ROUND('qx mannen 2022'!X29,10)</f>
        <v>0.000279812</v>
      </c>
      <c r="Y29" s="1" t="n">
        <f aca="false">ROUND('qx mannen 2022'!Y29,10)</f>
        <v>0.000275299</v>
      </c>
      <c r="Z29" s="1" t="n">
        <f aca="false">ROUND('qx mannen 2022'!Z29,10)</f>
        <v>0.0002708536</v>
      </c>
      <c r="AA29" s="1" t="n">
        <f aca="false">ROUND('qx mannen 2022'!AA29,10)</f>
        <v>0.0002664751</v>
      </c>
      <c r="AB29" s="1" t="n">
        <f aca="false">ROUND('qx mannen 2022'!AB29,10)</f>
        <v>0.000262163</v>
      </c>
      <c r="AC29" s="1" t="n">
        <f aca="false">ROUND('qx mannen 2022'!AC29,10)</f>
        <v>0.0002579167</v>
      </c>
      <c r="AD29" s="1" t="n">
        <f aca="false">ROUND('qx mannen 2022'!AD29,10)</f>
        <v>0.0002537356</v>
      </c>
      <c r="AE29" s="1" t="n">
        <f aca="false">ROUND('qx mannen 2022'!AE29,10)</f>
        <v>0.000249619</v>
      </c>
      <c r="AF29" s="1" t="n">
        <f aca="false">ROUND('qx mannen 2022'!AF29,10)</f>
        <v>0.0002455662</v>
      </c>
      <c r="AG29" s="1" t="n">
        <f aca="false">ROUND('qx mannen 2022'!AG29,10)</f>
        <v>0.0002415765</v>
      </c>
      <c r="AH29" s="1" t="n">
        <f aca="false">ROUND('qx mannen 2022'!AH29,10)</f>
        <v>0.0002376491</v>
      </c>
      <c r="AI29" s="1" t="n">
        <f aca="false">ROUND('qx mannen 2022'!AI29,10)</f>
        <v>0.0002337834</v>
      </c>
      <c r="AJ29" s="1" t="n">
        <f aca="false">ROUND('qx mannen 2022'!AJ29,10)</f>
        <v>0.0002299785</v>
      </c>
      <c r="AK29" s="1" t="n">
        <f aca="false">ROUND('qx mannen 2022'!AK29,10)</f>
        <v>0.0002262336</v>
      </c>
      <c r="AL29" s="1" t="n">
        <f aca="false">ROUND('qx mannen 2022'!AL29,10)</f>
        <v>0.0002225481</v>
      </c>
      <c r="AM29" s="1" t="n">
        <f aca="false">ROUND('qx mannen 2022'!AM29,10)</f>
        <v>0.0002189211</v>
      </c>
      <c r="AN29" s="1" t="n">
        <f aca="false">ROUND('qx mannen 2022'!AN29,10)</f>
        <v>0.0002153518</v>
      </c>
      <c r="AO29" s="1" t="n">
        <f aca="false">ROUND('qx mannen 2022'!AO29,10)</f>
        <v>0.0002118395</v>
      </c>
      <c r="AP29" s="1" t="n">
        <f aca="false">ROUND('qx mannen 2022'!AP29,10)</f>
        <v>0.0002083833</v>
      </c>
      <c r="AQ29" s="1" t="n">
        <f aca="false">ROUND('qx mannen 2022'!AQ29,10)</f>
        <v>0.0002049825</v>
      </c>
      <c r="AR29" s="1" t="n">
        <f aca="false">ROUND('qx mannen 2022'!AR29,10)</f>
        <v>0.0002016362</v>
      </c>
      <c r="AS29" s="1" t="n">
        <f aca="false">ROUND('qx mannen 2022'!AS29,10)</f>
        <v>0.0001983436</v>
      </c>
      <c r="AT29" s="1" t="n">
        <f aca="false">ROUND('qx mannen 2022'!AT29,10)</f>
        <v>0.0001951041</v>
      </c>
      <c r="AU29" s="1" t="n">
        <f aca="false">ROUND('qx mannen 2022'!AU29,10)</f>
        <v>0.0001919167</v>
      </c>
      <c r="AV29" s="1" t="n">
        <f aca="false">ROUND('qx mannen 2022'!AV29,10)</f>
        <v>0.0001887808</v>
      </c>
      <c r="AW29" s="1" t="n">
        <f aca="false">ROUND('qx mannen 2022'!AW29,10)</f>
        <v>0.0001856956</v>
      </c>
      <c r="AX29" s="1" t="n">
        <f aca="false">ROUND('qx mannen 2022'!AX29,10)</f>
        <v>0.0001826602</v>
      </c>
      <c r="AY29" s="1" t="n">
        <f aca="false">ROUND('qx mannen 2022'!AY29,10)</f>
        <v>0.000179674</v>
      </c>
      <c r="AZ29" s="1" t="n">
        <f aca="false">ROUND('qx mannen 2022'!AZ29,10)</f>
        <v>0.0001767361</v>
      </c>
      <c r="BA29" s="1" t="n">
        <f aca="false">ROUND('qx mannen 2022'!BA29,10)</f>
        <v>0.0001738459</v>
      </c>
      <c r="BB29" s="1" t="n">
        <f aca="false">ROUND('qx mannen 2022'!BB29,10)</f>
        <v>0.0001710026</v>
      </c>
      <c r="BC29" s="1" t="n">
        <f aca="false">ROUND('qx mannen 2022'!BC29,10)</f>
        <v>0.0001682054</v>
      </c>
      <c r="BD29" s="1" t="n">
        <f aca="false">ROUND('qx mannen 2022'!BD29,10)</f>
        <v>0.0001654537</v>
      </c>
      <c r="BE29" s="1" t="n">
        <f aca="false">ROUND('qx mannen 2022'!BE29,10)</f>
        <v>0.0001627468</v>
      </c>
      <c r="BF29" s="1" t="n">
        <f aca="false">ROUND('qx mannen 2022'!BF29,10)</f>
        <v>0.0001600839</v>
      </c>
      <c r="BG29" s="1" t="n">
        <f aca="false">ROUND('qx mannen 2022'!BG29,10)</f>
        <v>0.0001574643</v>
      </c>
      <c r="BH29" s="1" t="n">
        <f aca="false">ROUND('qx mannen 2022'!BH29,10)</f>
        <v>0.0001548874</v>
      </c>
      <c r="BI29" s="1" t="n">
        <f aca="false">ROUND('qx mannen 2022'!BI29,10)</f>
        <v>0.0001523525</v>
      </c>
      <c r="BJ29" s="1" t="n">
        <f aca="false">ROUND('qx mannen 2022'!BJ29,10)</f>
        <v>0.0001498589</v>
      </c>
      <c r="BK29" s="1" t="n">
        <f aca="false">ROUND('qx mannen 2022'!BK29,10)</f>
        <v>0.000147406</v>
      </c>
      <c r="BL29" s="1" t="n">
        <f aca="false">ROUND('qx mannen 2022'!BL29,10)</f>
        <v>0.000144993</v>
      </c>
      <c r="BM29" s="1" t="n">
        <f aca="false">ROUND('qx mannen 2022'!BM29,10)</f>
        <v>0.0001426195</v>
      </c>
      <c r="BN29" s="1" t="n">
        <f aca="false">ROUND('qx mannen 2022'!BN29,10)</f>
        <v>0.0001402847</v>
      </c>
      <c r="BO29" s="1" t="n">
        <f aca="false">ROUND('qx mannen 2022'!BO29,10)</f>
        <v>0.000137988</v>
      </c>
      <c r="BP29" s="1" t="n">
        <f aca="false">ROUND('qx mannen 2022'!BP29,10)</f>
        <v>0.0001357288</v>
      </c>
      <c r="BQ29" s="1" t="n">
        <f aca="false">ROUND('qx mannen 2022'!BQ29,10)</f>
        <v>0.0001335065</v>
      </c>
      <c r="BR29" s="1" t="n">
        <f aca="false">ROUND('qx mannen 2022'!BR29,10)</f>
        <v>0.0001313205</v>
      </c>
      <c r="BS29" s="1" t="n">
        <f aca="false">ROUND('qx mannen 2022'!BS29,10)</f>
        <v>0.0001291702</v>
      </c>
      <c r="BT29" s="1" t="n">
        <f aca="false">ROUND('qx mannen 2022'!BT29,10)</f>
        <v>0.0001270551</v>
      </c>
      <c r="BU29" s="1" t="n">
        <f aca="false">ROUND('qx mannen 2022'!BU29,10)</f>
        <v>0.0001249745</v>
      </c>
      <c r="BV29" s="1" t="n">
        <f aca="false">ROUND('qx mannen 2022'!BV29,10)</f>
        <v>0.000122928</v>
      </c>
      <c r="BW29" s="1" t="n">
        <f aca="false">ROUND('qx mannen 2022'!BW29,10)</f>
        <v>0.0001209149</v>
      </c>
      <c r="BX29" s="1" t="n">
        <f aca="false">ROUND('qx mannen 2022'!BX29,10)</f>
        <v>0.0001189348</v>
      </c>
      <c r="BY29" s="1" t="n">
        <f aca="false">ROUND('qx mannen 2022'!BY29,10)</f>
        <v>0.000116987</v>
      </c>
      <c r="BZ29" s="1" t="n">
        <f aca="false">ROUND('qx mannen 2022'!BZ29,10)</f>
        <v>0.0001150711</v>
      </c>
      <c r="CA29" s="1" t="n">
        <f aca="false">ROUND('qx mannen 2022'!CA29,10)</f>
        <v>0.0001131865</v>
      </c>
      <c r="CB29" s="1" t="n">
        <f aca="false">ROUND('qx mannen 2022'!CB29,10)</f>
        <v>0.0001113328</v>
      </c>
      <c r="CC29" s="1" t="n">
        <f aca="false">ROUND('qx mannen 2022'!CC29,10)</f>
        <v>0.0001095094</v>
      </c>
      <c r="CD29" s="1" t="n">
        <f aca="false">ROUND('qx mannen 2022'!CD29,10)</f>
        <v>0.0001077158</v>
      </c>
      <c r="CE29" s="1" t="n">
        <f aca="false">ROUND('qx mannen 2022'!CE29,10)</f>
        <v>0.0001059516</v>
      </c>
      <c r="CF29" s="1" t="n">
        <f aca="false">ROUND('qx mannen 2022'!CF29,10)</f>
        <v>0.0001042163</v>
      </c>
      <c r="CG29" s="1" t="n">
        <f aca="false">ROUND('qx mannen 2022'!CG29,10)</f>
        <v>0.0001025093</v>
      </c>
      <c r="CH29" s="1" t="n">
        <f aca="false">ROUND('qx mannen 2022'!CH29,10)</f>
        <v>0.0001008303</v>
      </c>
      <c r="CI29" s="1" t="n">
        <f aca="false">ROUND('qx mannen 2022'!CI29,10)</f>
        <v>9.91788E-005</v>
      </c>
      <c r="CJ29" s="1" t="n">
        <f aca="false">ROUND('qx mannen 2022'!CJ29,10)</f>
        <v>9.75544E-005</v>
      </c>
      <c r="CK29" s="1" t="n">
        <f aca="false">ROUND('qx mannen 2022'!CK29,10)</f>
        <v>9.59565E-005</v>
      </c>
      <c r="CL29" s="1" t="n">
        <f aca="false">ROUND('qx mannen 2022'!CL29,10)</f>
        <v>9.43848E-005</v>
      </c>
      <c r="CM29" s="1" t="n">
        <f aca="false">ROUND('qx mannen 2022'!CM29,10)</f>
        <v>9.28388E-005</v>
      </c>
      <c r="CN29" s="1" t="n">
        <f aca="false">ROUND('qx mannen 2022'!CN29,10)</f>
        <v>9.13181E-005</v>
      </c>
      <c r="CO29" s="1" t="n">
        <f aca="false">ROUND('qx mannen 2022'!CO29,10)</f>
        <v>8.98223E-005</v>
      </c>
      <c r="CP29" s="1" t="n">
        <f aca="false">ROUND('qx mannen 2022'!CP29,10)</f>
        <v>8.8351E-005</v>
      </c>
      <c r="CQ29" s="1" t="n">
        <f aca="false">ROUND('qx mannen 2022'!CQ29,10)</f>
        <v>8.69038E-005</v>
      </c>
      <c r="CR29" s="1" t="n">
        <f aca="false">ROUND('qx mannen 2022'!CR29,10)</f>
        <v>8.54803E-005</v>
      </c>
      <c r="CS29" s="1" t="n">
        <f aca="false">ROUND('qx mannen 2022'!CS29,10)</f>
        <v>8.40801E-005</v>
      </c>
      <c r="CT29" s="1" t="n">
        <f aca="false">ROUND('qx mannen 2022'!CT29,10)</f>
        <v>8.27029E-005</v>
      </c>
      <c r="CU29" s="1" t="n">
        <f aca="false">ROUND('qx mannen 2022'!CU29,10)</f>
        <v>8.13482E-005</v>
      </c>
      <c r="CV29" s="1" t="n">
        <f aca="false">ROUND('qx mannen 2022'!CV29,10)</f>
        <v>8.00157E-005</v>
      </c>
      <c r="CW29" s="1" t="n">
        <f aca="false">ROUND('qx mannen 2022'!CW29,10)</f>
        <v>7.8705E-005</v>
      </c>
      <c r="CX29" s="1" t="n">
        <f aca="false">ROUND('qx mannen 2022'!CX29,10)</f>
        <v>7.74157E-005</v>
      </c>
      <c r="CY29" s="1" t="n">
        <f aca="false">ROUND('qx mannen 2022'!CY29,10)</f>
        <v>7.61476E-005</v>
      </c>
      <c r="CZ29" s="1" t="n">
        <f aca="false">ROUND('qx mannen 2022'!CZ29,10)</f>
        <v>7.49003E-005</v>
      </c>
      <c r="DA29" s="1" t="n">
        <f aca="false">ROUND('qx mannen 2022'!DA29,10)</f>
        <v>7.36734E-005</v>
      </c>
      <c r="DB29" s="1" t="n">
        <f aca="false">ROUND('qx mannen 2022'!DB29,10)</f>
        <v>7.24665E-005</v>
      </c>
      <c r="DC29" s="1" t="n">
        <f aca="false">ROUND('qx mannen 2022'!DC29,10)</f>
        <v>7.12795E-005</v>
      </c>
      <c r="DD29" s="1" t="n">
        <f aca="false">ROUND('qx mannen 2022'!DD29,10)</f>
        <v>7.01119E-005</v>
      </c>
      <c r="DE29" s="1" t="n">
        <f aca="false">ROUND('qx mannen 2022'!DE29,10)</f>
        <v>6.89634E-005</v>
      </c>
      <c r="DF29" s="1" t="n">
        <f aca="false">ROUND('qx mannen 2022'!DF29,10)</f>
        <v>6.78337E-005</v>
      </c>
      <c r="DG29" s="1" t="n">
        <f aca="false">ROUND('qx mannen 2022'!DG29,10)</f>
        <v>6.67225E-005</v>
      </c>
      <c r="DH29" s="1" t="n">
        <f aca="false">ROUND('qx mannen 2022'!DH29,10)</f>
        <v>6.56295E-005</v>
      </c>
      <c r="DI29" s="1" t="n">
        <f aca="false">ROUND('qx mannen 2022'!DI29,10)</f>
        <v>6.45545E-005</v>
      </c>
      <c r="DJ29" s="1" t="n">
        <f aca="false">ROUND('qx mannen 2022'!DJ29,10)</f>
        <v>6.3497E-005</v>
      </c>
      <c r="DK29" s="1" t="n">
        <f aca="false">ROUND('qx mannen 2022'!DK29,10)</f>
        <v>6.24569E-005</v>
      </c>
      <c r="DL29" s="1" t="n">
        <f aca="false">ROUND('qx mannen 2022'!DL29,10)</f>
        <v>6.14337E-005</v>
      </c>
      <c r="DM29" s="1" t="n">
        <f aca="false">ROUND('qx mannen 2022'!DM29,10)</f>
        <v>6.04274E-005</v>
      </c>
      <c r="DN29" s="1" t="n">
        <f aca="false">ROUND('qx mannen 2022'!DN29,10)</f>
        <v>5.94375E-005</v>
      </c>
      <c r="DO29" s="1" t="n">
        <f aca="false">ROUND('qx mannen 2022'!DO29,10)</f>
        <v>5.84639E-005</v>
      </c>
      <c r="DP29" s="1" t="n">
        <f aca="false">ROUND('qx mannen 2022'!DP29,10)</f>
        <v>5.75062E-005</v>
      </c>
      <c r="DQ29" s="1" t="n">
        <f aca="false">ROUND('qx mannen 2022'!DQ29,10)</f>
        <v>5.65642E-005</v>
      </c>
      <c r="DR29" s="1" t="n">
        <f aca="false">ROUND('qx mannen 2022'!DR29,10)</f>
        <v>5.56376E-005</v>
      </c>
      <c r="DS29" s="1" t="n">
        <f aca="false">ROUND('qx mannen 2022'!DS29,10)</f>
        <v>5.47262E-005</v>
      </c>
      <c r="DT29" s="1" t="n">
        <f aca="false">ROUND('qx mannen 2022'!DT29,10)</f>
        <v>5.38297E-005</v>
      </c>
      <c r="DU29" s="1" t="n">
        <f aca="false">ROUND('qx mannen 2022'!DU29,10)</f>
        <v>5.29479E-005</v>
      </c>
      <c r="DV29" s="1" t="n">
        <f aca="false">ROUND('qx mannen 2022'!DV29,10)</f>
        <v>5.20805E-005</v>
      </c>
      <c r="DW29" s="1" t="n">
        <f aca="false">ROUND('qx mannen 2022'!DW29,10)</f>
        <v>5.12274E-005</v>
      </c>
      <c r="DX29" s="1" t="n">
        <f aca="false">ROUND('qx mannen 2022'!DX29,10)</f>
        <v>5.03882E-005</v>
      </c>
      <c r="DY29" s="1" t="n">
        <f aca="false">ROUND('qx mannen 2022'!DY29,10)</f>
        <v>4.95628E-005</v>
      </c>
      <c r="DZ29" s="1" t="n">
        <f aca="false">ROUND('qx mannen 2022'!DZ29,10)</f>
        <v>4.87509E-005</v>
      </c>
      <c r="EA29" s="1" t="n">
        <f aca="false">ROUND('qx mannen 2022'!EA29,10)</f>
        <v>4.79523E-005</v>
      </c>
      <c r="EB29" s="1" t="n">
        <f aca="false">ROUND('qx mannen 2022'!EB29,10)</f>
        <v>4.71668E-005</v>
      </c>
      <c r="EC29" s="1" t="n">
        <f aca="false">ROUND('qx mannen 2022'!EC29,10)</f>
        <v>4.63941E-005</v>
      </c>
      <c r="ED29" s="1" t="n">
        <f aca="false">ROUND('qx mannen 2022'!ED29,10)</f>
        <v>4.56341E-005</v>
      </c>
      <c r="EE29" s="1" t="n">
        <f aca="false">ROUND('qx mannen 2022'!EE29,10)</f>
        <v>4.48866E-005</v>
      </c>
      <c r="EF29" s="1" t="n">
        <f aca="false">ROUND('qx mannen 2022'!EF29,10)</f>
        <v>4.41513E-005</v>
      </c>
      <c r="EG29" s="1" t="n">
        <f aca="false">ROUND('qx mannen 2022'!EG29,10)</f>
        <v>4.3428E-005</v>
      </c>
      <c r="EH29" s="1" t="n">
        <f aca="false">ROUND('qx mannen 2022'!EH29,10)</f>
        <v>4.27166E-005</v>
      </c>
      <c r="EI29" s="1" t="n">
        <f aca="false">ROUND('qx mannen 2022'!EI29,10)</f>
        <v>4.20169E-005</v>
      </c>
      <c r="EJ29" s="1" t="n">
        <f aca="false">ROUND('qx mannen 2022'!EJ29,10)</f>
        <v>4.13286E-005</v>
      </c>
      <c r="EK29" s="1" t="n">
        <f aca="false">ROUND('qx mannen 2022'!EK29,10)</f>
        <v>4.06515E-005</v>
      </c>
      <c r="EL29" s="1" t="n">
        <f aca="false">ROUND('qx mannen 2022'!EL29,10)</f>
        <v>3.99856E-005</v>
      </c>
      <c r="EM29" s="1" t="n">
        <f aca="false">ROUND('qx mannen 2022'!EM29,10)</f>
        <v>3.93306E-005</v>
      </c>
      <c r="EN29" s="1" t="n">
        <f aca="false">ROUND('qx mannen 2022'!EN29,10)</f>
        <v>3.86863E-005</v>
      </c>
      <c r="EO29" s="1" t="n">
        <f aca="false">ROUND('qx mannen 2022'!EO29,10)</f>
        <v>3.80526E-005</v>
      </c>
      <c r="EP29" s="1" t="n">
        <f aca="false">ROUND('qx mannen 2022'!EP29,10)</f>
        <v>3.74292E-005</v>
      </c>
      <c r="EQ29" s="1" t="n">
        <f aca="false">ROUND('qx mannen 2022'!EQ29,10)</f>
        <v>3.68161E-005</v>
      </c>
      <c r="ER29" s="1" t="n">
        <f aca="false">ROUND('qx mannen 2022'!ER29,10)</f>
        <v>3.6213E-005</v>
      </c>
      <c r="ES29" s="1" t="n">
        <f aca="false">ROUND('qx mannen 2022'!ES29,10)</f>
        <v>3.56198E-005</v>
      </c>
      <c r="ET29" s="1" t="n">
        <f aca="false">ROUND('qx mannen 2022'!ET29,10)</f>
        <v>3.50363E-005</v>
      </c>
      <c r="EU29" s="1" t="n">
        <f aca="false">ROUND('qx mannen 2022'!EU29,10)</f>
        <v>3.44623E-005</v>
      </c>
      <c r="EV29" s="1" t="n">
        <f aca="false">ROUND('qx mannen 2022'!EV29,10)</f>
        <v>3.38978E-005</v>
      </c>
      <c r="EW29" s="1" t="n">
        <f aca="false">ROUND('qx mannen 2022'!EW29,10)</f>
        <v>3.33425E-005</v>
      </c>
      <c r="EX29" s="1" t="n">
        <f aca="false">ROUND('qx mannen 2022'!EX29,10)</f>
        <v>3.27963E-005</v>
      </c>
      <c r="EY29" s="1" t="n">
        <f aca="false">ROUND('qx mannen 2022'!EY29,10)</f>
        <v>3.2259E-005</v>
      </c>
      <c r="EZ29" s="1" t="n">
        <f aca="false">ROUND('qx mannen 2022'!EZ29,10)</f>
        <v>3.17306E-005</v>
      </c>
      <c r="FA29" s="1" t="n">
        <f aca="false">ROUND('qx mannen 2022'!FA29,10)</f>
        <v>3.12108E-005</v>
      </c>
      <c r="FB29" s="1" t="n">
        <f aca="false">ROUND('qx mannen 2022'!FB29,10)</f>
        <v>3.06995E-005</v>
      </c>
      <c r="FC29" s="1" t="n">
        <f aca="false">ROUND('qx mannen 2022'!FC29,10)</f>
        <v>3.01966E-005</v>
      </c>
      <c r="FD29" s="1" t="n">
        <f aca="false">ROUND('qx mannen 2022'!FD29,10)</f>
        <v>2.97019E-005</v>
      </c>
      <c r="FE29" s="1" t="n">
        <f aca="false">ROUND('qx mannen 2022'!FE29,10)</f>
        <v>2.92154E-005</v>
      </c>
      <c r="FF29" s="1" t="n">
        <f aca="false">ROUND('qx mannen 2022'!FF29,10)</f>
        <v>2.87368E-005</v>
      </c>
      <c r="FG29" s="1" t="n">
        <f aca="false">ROUND('qx mannen 2022'!FG29,10)</f>
        <v>2.8266E-005</v>
      </c>
      <c r="FH29" s="1" t="n">
        <f aca="false">ROUND('qx mannen 2022'!FH29,10)</f>
        <v>2.7803E-005</v>
      </c>
      <c r="FI29" s="1" t="n">
        <f aca="false">ROUND('qx mannen 2022'!FI29,10)</f>
        <v>2.73475E-005</v>
      </c>
      <c r="FJ29" s="1" t="n">
        <f aca="false">ROUND('qx mannen 2022'!FJ29,10)</f>
        <v>2.68995E-005</v>
      </c>
      <c r="FK29" s="1" t="n">
        <f aca="false">ROUND('qx mannen 2022'!FK29,10)</f>
        <v>2.64589E-005</v>
      </c>
      <c r="FL29" s="1" t="n">
        <f aca="false">ROUND('qx mannen 2022'!FL29,10)</f>
        <v>2.60255E-005</v>
      </c>
      <c r="FM29" s="1" t="n">
        <f aca="false">ROUND('qx mannen 2022'!FM29,10)</f>
        <v>2.55991E-005</v>
      </c>
      <c r="FN29" s="1" t="n">
        <f aca="false">ROUND('qx mannen 2022'!FN29,10)</f>
        <v>2.51798E-005</v>
      </c>
      <c r="FO29" s="1" t="n">
        <f aca="false">ROUND('qx mannen 2022'!FO29,10)</f>
        <v>2.47673E-005</v>
      </c>
      <c r="FP29" s="1" t="n">
        <f aca="false">ROUND('qx mannen 2022'!FP29,10)</f>
        <v>2.43616E-005</v>
      </c>
      <c r="FQ29" s="1" t="n">
        <f aca="false">ROUND('qx mannen 2022'!FQ29,10)</f>
        <v>2.39625E-005</v>
      </c>
    </row>
    <row r="30" customFormat="false" ht="15" hidden="false" customHeight="true" outlineLevel="0" collapsed="false">
      <c r="B30" s="1" t="n">
        <f aca="false">ROUND('qx mannen 2022'!B30,10)</f>
        <v>0.0004312663</v>
      </c>
      <c r="C30" s="1" t="n">
        <f aca="false">ROUND('qx mannen 2022'!C30,10)</f>
        <v>0.0004250026</v>
      </c>
      <c r="D30" s="1" t="n">
        <f aca="false">ROUND('qx mannen 2022'!D30,10)</f>
        <v>0.0004187897</v>
      </c>
      <c r="E30" s="1" t="n">
        <f aca="false">ROUND('qx mannen 2022'!E30,10)</f>
        <v>0.0004126313</v>
      </c>
      <c r="F30" s="1" t="n">
        <f aca="false">ROUND('qx mannen 2022'!F30,10)</f>
        <v>0.0004065304</v>
      </c>
      <c r="G30" s="1" t="n">
        <f aca="false">ROUND('qx mannen 2022'!G30,10)</f>
        <v>0.0004004895</v>
      </c>
      <c r="H30" s="1" t="n">
        <f aca="false">ROUND('qx mannen 2022'!H30,10)</f>
        <v>0.0003945109</v>
      </c>
      <c r="I30" s="1" t="n">
        <f aca="false">ROUND('qx mannen 2022'!I30,10)</f>
        <v>0.0003885967</v>
      </c>
      <c r="J30" s="1" t="n">
        <f aca="false">ROUND('qx mannen 2022'!J30,10)</f>
        <v>0.0003827484</v>
      </c>
      <c r="K30" s="1" t="n">
        <f aca="false">ROUND('qx mannen 2022'!K30,10)</f>
        <v>0.0003769675</v>
      </c>
      <c r="L30" s="1" t="n">
        <f aca="false">ROUND('qx mannen 2022'!L30,10)</f>
        <v>0.0003712552</v>
      </c>
      <c r="M30" s="1" t="n">
        <f aca="false">ROUND('qx mannen 2022'!M30,10)</f>
        <v>0.0003656123</v>
      </c>
      <c r="N30" s="1" t="n">
        <f aca="false">ROUND('qx mannen 2022'!N30,10)</f>
        <v>0.0003600397</v>
      </c>
      <c r="O30" s="1" t="n">
        <f aca="false">ROUND('qx mannen 2022'!O30,10)</f>
        <v>0.0003545379</v>
      </c>
      <c r="P30" s="1" t="n">
        <f aca="false">ROUND('qx mannen 2022'!P30,10)</f>
        <v>0.0003491073</v>
      </c>
      <c r="Q30" s="1" t="n">
        <f aca="false">ROUND('qx mannen 2022'!Q30,10)</f>
        <v>0.0003437483</v>
      </c>
      <c r="R30" s="1" t="n">
        <f aca="false">ROUND('qx mannen 2022'!R30,10)</f>
        <v>0.0003384609</v>
      </c>
      <c r="S30" s="1" t="n">
        <f aca="false">ROUND('qx mannen 2022'!S30,10)</f>
        <v>0.0003332451</v>
      </c>
      <c r="T30" s="1" t="n">
        <f aca="false">ROUND('qx mannen 2022'!T30,10)</f>
        <v>0.000328101</v>
      </c>
      <c r="U30" s="1" t="n">
        <f aca="false">ROUND('qx mannen 2022'!U30,10)</f>
        <v>0.0003230283</v>
      </c>
      <c r="V30" s="1" t="n">
        <f aca="false">ROUND('qx mannen 2022'!V30,10)</f>
        <v>0.0003180268</v>
      </c>
      <c r="W30" s="1" t="n">
        <f aca="false">ROUND('qx mannen 2022'!W30,10)</f>
        <v>0.0003130961</v>
      </c>
      <c r="X30" s="1" t="n">
        <f aca="false">ROUND('qx mannen 2022'!X30,10)</f>
        <v>0.0003082358</v>
      </c>
      <c r="Y30" s="1" t="n">
        <f aca="false">ROUND('qx mannen 2022'!Y30,10)</f>
        <v>0.0003034456</v>
      </c>
      <c r="Z30" s="1" t="n">
        <f aca="false">ROUND('qx mannen 2022'!Z30,10)</f>
        <v>0.0002987248</v>
      </c>
      <c r="AA30" s="1" t="n">
        <f aca="false">ROUND('qx mannen 2022'!AA30,10)</f>
        <v>0.000294073</v>
      </c>
      <c r="AB30" s="1" t="n">
        <f aca="false">ROUND('qx mannen 2022'!AB30,10)</f>
        <v>0.0002894895</v>
      </c>
      <c r="AC30" s="1" t="n">
        <f aca="false">ROUND('qx mannen 2022'!AC30,10)</f>
        <v>0.0002849737</v>
      </c>
      <c r="AD30" s="1" t="n">
        <f aca="false">ROUND('qx mannen 2022'!AD30,10)</f>
        <v>0.0002805249</v>
      </c>
      <c r="AE30" s="1" t="n">
        <f aca="false">ROUND('qx mannen 2022'!AE30,10)</f>
        <v>0.0002761426</v>
      </c>
      <c r="AF30" s="1" t="n">
        <f aca="false">ROUND('qx mannen 2022'!AF30,10)</f>
        <v>0.0002718258</v>
      </c>
      <c r="AG30" s="1" t="n">
        <f aca="false">ROUND('qx mannen 2022'!AG30,10)</f>
        <v>0.0002675741</v>
      </c>
      <c r="AH30" s="1" t="n">
        <f aca="false">ROUND('qx mannen 2022'!AH30,10)</f>
        <v>0.0002633865</v>
      </c>
      <c r="AI30" s="1" t="n">
        <f aca="false">ROUND('qx mannen 2022'!AI30,10)</f>
        <v>0.0002592623</v>
      </c>
      <c r="AJ30" s="1" t="n">
        <f aca="false">ROUND('qx mannen 2022'!AJ30,10)</f>
        <v>0.0002552008</v>
      </c>
      <c r="AK30" s="1" t="n">
        <f aca="false">ROUND('qx mannen 2022'!AK30,10)</f>
        <v>0.0002512012</v>
      </c>
      <c r="AL30" s="1" t="n">
        <f aca="false">ROUND('qx mannen 2022'!AL30,10)</f>
        <v>0.0002472627</v>
      </c>
      <c r="AM30" s="1" t="n">
        <f aca="false">ROUND('qx mannen 2022'!AM30,10)</f>
        <v>0.0002433845</v>
      </c>
      <c r="AN30" s="1" t="n">
        <f aca="false">ROUND('qx mannen 2022'!AN30,10)</f>
        <v>0.0002395658</v>
      </c>
      <c r="AO30" s="1" t="n">
        <f aca="false">ROUND('qx mannen 2022'!AO30,10)</f>
        <v>0.0002358058</v>
      </c>
      <c r="AP30" s="1" t="n">
        <f aca="false">ROUND('qx mannen 2022'!AP30,10)</f>
        <v>0.0002321038</v>
      </c>
      <c r="AQ30" s="1" t="n">
        <f aca="false">ROUND('qx mannen 2022'!AQ30,10)</f>
        <v>0.0002284589</v>
      </c>
      <c r="AR30" s="1" t="n">
        <f aca="false">ROUND('qx mannen 2022'!AR30,10)</f>
        <v>0.0002248703</v>
      </c>
      <c r="AS30" s="1" t="n">
        <f aca="false">ROUND('qx mannen 2022'!AS30,10)</f>
        <v>0.0002213373</v>
      </c>
      <c r="AT30" s="1" t="n">
        <f aca="false">ROUND('qx mannen 2022'!AT30,10)</f>
        <v>0.0002178591</v>
      </c>
      <c r="AU30" s="1" t="n">
        <f aca="false">ROUND('qx mannen 2022'!AU30,10)</f>
        <v>0.0002144349</v>
      </c>
      <c r="AV30" s="1" t="n">
        <f aca="false">ROUND('qx mannen 2022'!AV30,10)</f>
        <v>0.0002110638</v>
      </c>
      <c r="AW30" s="1" t="n">
        <f aca="false">ROUND('qx mannen 2022'!AW30,10)</f>
        <v>0.0002077452</v>
      </c>
      <c r="AX30" s="1" t="n">
        <f aca="false">ROUND('qx mannen 2022'!AX30,10)</f>
        <v>0.0002044783</v>
      </c>
      <c r="AY30" s="1" t="n">
        <f aca="false">ROUND('qx mannen 2022'!AY30,10)</f>
        <v>0.0002012623</v>
      </c>
      <c r="AZ30" s="1" t="n">
        <f aca="false">ROUND('qx mannen 2022'!AZ30,10)</f>
        <v>0.0001980964</v>
      </c>
      <c r="BA30" s="1" t="n">
        <f aca="false">ROUND('qx mannen 2022'!BA30,10)</f>
        <v>0.00019498</v>
      </c>
      <c r="BB30" s="1" t="n">
        <f aca="false">ROUND('qx mannen 2022'!BB30,10)</f>
        <v>0.0001919122</v>
      </c>
      <c r="BC30" s="1" t="n">
        <f aca="false">ROUND('qx mannen 2022'!BC30,10)</f>
        <v>0.0001888924</v>
      </c>
      <c r="BD30" s="1" t="n">
        <f aca="false">ROUND('qx mannen 2022'!BD30,10)</f>
        <v>0.0001859199</v>
      </c>
      <c r="BE30" s="1" t="n">
        <f aca="false">ROUND('qx mannen 2022'!BE30,10)</f>
        <v>0.0001829938</v>
      </c>
      <c r="BF30" s="1" t="n">
        <f aca="false">ROUND('qx mannen 2022'!BF30,10)</f>
        <v>0.0001801136</v>
      </c>
      <c r="BG30" s="1" t="n">
        <f aca="false">ROUND('qx mannen 2022'!BG30,10)</f>
        <v>0.0001772785</v>
      </c>
      <c r="BH30" s="1" t="n">
        <f aca="false">ROUND('qx mannen 2022'!BH30,10)</f>
        <v>0.0001744878</v>
      </c>
      <c r="BI30" s="1" t="n">
        <f aca="false">ROUND('qx mannen 2022'!BI30,10)</f>
        <v>0.0001717408</v>
      </c>
      <c r="BJ30" s="1" t="n">
        <f aca="false">ROUND('qx mannen 2022'!BJ30,10)</f>
        <v>0.000169037</v>
      </c>
      <c r="BK30" s="1" t="n">
        <f aca="false">ROUND('qx mannen 2022'!BK30,10)</f>
        <v>0.0001663755</v>
      </c>
      <c r="BL30" s="1" t="n">
        <f aca="false">ROUND('qx mannen 2022'!BL30,10)</f>
        <v>0.0001637559</v>
      </c>
      <c r="BM30" s="1" t="n">
        <f aca="false">ROUND('qx mannen 2022'!BM30,10)</f>
        <v>0.0001611773</v>
      </c>
      <c r="BN30" s="1" t="n">
        <f aca="false">ROUND('qx mannen 2022'!BN30,10)</f>
        <v>0.0001586393</v>
      </c>
      <c r="BO30" s="1" t="n">
        <f aca="false">ROUND('qx mannen 2022'!BO30,10)</f>
        <v>0.0001561411</v>
      </c>
      <c r="BP30" s="1" t="n">
        <f aca="false">ROUND('qx mannen 2022'!BP30,10)</f>
        <v>0.0001536821</v>
      </c>
      <c r="BQ30" s="1" t="n">
        <f aca="false">ROUND('qx mannen 2022'!BQ30,10)</f>
        <v>0.0001512618</v>
      </c>
      <c r="BR30" s="1" t="n">
        <f aca="false">ROUND('qx mannen 2022'!BR30,10)</f>
        <v>0.0001488796</v>
      </c>
      <c r="BS30" s="1" t="n">
        <f aca="false">ROUND('qx mannen 2022'!BS30,10)</f>
        <v>0.0001465347</v>
      </c>
      <c r="BT30" s="1" t="n">
        <f aca="false">ROUND('qx mannen 2022'!BT30,10)</f>
        <v>0.0001442268</v>
      </c>
      <c r="BU30" s="1" t="n">
        <f aca="false">ROUND('qx mannen 2022'!BU30,10)</f>
        <v>0.0001419551</v>
      </c>
      <c r="BV30" s="1" t="n">
        <f aca="false">ROUND('qx mannen 2022'!BV30,10)</f>
        <v>0.0001397192</v>
      </c>
      <c r="BW30" s="1" t="n">
        <f aca="false">ROUND('qx mannen 2022'!BW30,10)</f>
        <v>0.0001375184</v>
      </c>
      <c r="BX30" s="1" t="n">
        <f aca="false">ROUND('qx mannen 2022'!BX30,10)</f>
        <v>0.0001353523</v>
      </c>
      <c r="BY30" s="1" t="n">
        <f aca="false">ROUND('qx mannen 2022'!BY30,10)</f>
        <v>0.0001332202</v>
      </c>
      <c r="BZ30" s="1" t="n">
        <f aca="false">ROUND('qx mannen 2022'!BZ30,10)</f>
        <v>0.0001311217</v>
      </c>
      <c r="CA30" s="1" t="n">
        <f aca="false">ROUND('qx mannen 2022'!CA30,10)</f>
        <v>0.0001290562</v>
      </c>
      <c r="CB30" s="1" t="n">
        <f aca="false">ROUND('qx mannen 2022'!CB30,10)</f>
        <v>0.0001270233</v>
      </c>
      <c r="CC30" s="1" t="n">
        <f aca="false">ROUND('qx mannen 2022'!CC30,10)</f>
        <v>0.0001250223</v>
      </c>
      <c r="CD30" s="1" t="n">
        <f aca="false">ROUND('qx mannen 2022'!CD30,10)</f>
        <v>0.0001230528</v>
      </c>
      <c r="CE30" s="1" t="n">
        <f aca="false">ROUND('qx mannen 2022'!CE30,10)</f>
        <v>0.0001211143</v>
      </c>
      <c r="CF30" s="1" t="n">
        <f aca="false">ROUND('qx mannen 2022'!CF30,10)</f>
        <v>0.0001192063</v>
      </c>
      <c r="CG30" s="1" t="n">
        <f aca="false">ROUND('qx mannen 2022'!CG30,10)</f>
        <v>0.0001173284</v>
      </c>
      <c r="CH30" s="1" t="n">
        <f aca="false">ROUND('qx mannen 2022'!CH30,10)</f>
        <v>0.00011548</v>
      </c>
      <c r="CI30" s="1" t="n">
        <f aca="false">ROUND('qx mannen 2022'!CI30,10)</f>
        <v>0.0001136608</v>
      </c>
      <c r="CJ30" s="1" t="n">
        <f aca="false">ROUND('qx mannen 2022'!CJ30,10)</f>
        <v>0.0001118701</v>
      </c>
      <c r="CK30" s="1" t="n">
        <f aca="false">ROUND('qx mannen 2022'!CK30,10)</f>
        <v>0.0001101077</v>
      </c>
      <c r="CL30" s="1" t="n">
        <f aca="false">ROUND('qx mannen 2022'!CL30,10)</f>
        <v>0.000108373</v>
      </c>
      <c r="CM30" s="1" t="n">
        <f aca="false">ROUND('qx mannen 2022'!CM30,10)</f>
        <v>0.0001066657</v>
      </c>
      <c r="CN30" s="1" t="n">
        <f aca="false">ROUND('qx mannen 2022'!CN30,10)</f>
        <v>0.0001049852</v>
      </c>
      <c r="CO30" s="1" t="n">
        <f aca="false">ROUND('qx mannen 2022'!CO30,10)</f>
        <v>0.0001033312</v>
      </c>
      <c r="CP30" s="1" t="n">
        <f aca="false">ROUND('qx mannen 2022'!CP30,10)</f>
        <v>0.0001017033</v>
      </c>
      <c r="CQ30" s="1" t="n">
        <f aca="false">ROUND('qx mannen 2022'!CQ30,10)</f>
        <v>0.000100101</v>
      </c>
      <c r="CR30" s="1" t="n">
        <f aca="false">ROUND('qx mannen 2022'!CR30,10)</f>
        <v>9.85239E-005</v>
      </c>
      <c r="CS30" s="1" t="n">
        <f aca="false">ROUND('qx mannen 2022'!CS30,10)</f>
        <v>9.69717E-005</v>
      </c>
      <c r="CT30" s="1" t="n">
        <f aca="false">ROUND('qx mannen 2022'!CT30,10)</f>
        <v>9.54439E-005</v>
      </c>
      <c r="CU30" s="1" t="n">
        <f aca="false">ROUND('qx mannen 2022'!CU30,10)</f>
        <v>9.39401E-005</v>
      </c>
      <c r="CV30" s="1" t="n">
        <f aca="false">ROUND('qx mannen 2022'!CV30,10)</f>
        <v>9.24601E-005</v>
      </c>
      <c r="CW30" s="1" t="n">
        <f aca="false">ROUND('qx mannen 2022'!CW30,10)</f>
        <v>9.10034E-005</v>
      </c>
      <c r="CX30" s="1" t="n">
        <f aca="false">ROUND('qx mannen 2022'!CX30,10)</f>
        <v>8.95696E-005</v>
      </c>
      <c r="CY30" s="1" t="n">
        <f aca="false">ROUND('qx mannen 2022'!CY30,10)</f>
        <v>8.81584E-005</v>
      </c>
      <c r="CZ30" s="1" t="n">
        <f aca="false">ROUND('qx mannen 2022'!CZ30,10)</f>
        <v>8.67695E-005</v>
      </c>
      <c r="DA30" s="1" t="n">
        <f aca="false">ROUND('qx mannen 2022'!DA30,10)</f>
        <v>8.54024E-005</v>
      </c>
      <c r="DB30" s="1" t="n">
        <f aca="false">ROUND('qx mannen 2022'!DB30,10)</f>
        <v>8.40568E-005</v>
      </c>
      <c r="DC30" s="1" t="n">
        <f aca="false">ROUND('qx mannen 2022'!DC30,10)</f>
        <v>8.27325E-005</v>
      </c>
      <c r="DD30" s="1" t="n">
        <f aca="false">ROUND('qx mannen 2022'!DD30,10)</f>
        <v>8.1429E-005</v>
      </c>
      <c r="DE30" s="1" t="n">
        <f aca="false">ROUND('qx mannen 2022'!DE30,10)</f>
        <v>8.0146E-005</v>
      </c>
      <c r="DF30" s="1" t="n">
        <f aca="false">ROUND('qx mannen 2022'!DF30,10)</f>
        <v>7.88833E-005</v>
      </c>
      <c r="DG30" s="1" t="n">
        <f aca="false">ROUND('qx mannen 2022'!DG30,10)</f>
        <v>7.76405E-005</v>
      </c>
      <c r="DH30" s="1" t="n">
        <f aca="false">ROUND('qx mannen 2022'!DH30,10)</f>
        <v>7.64172E-005</v>
      </c>
      <c r="DI30" s="1" t="n">
        <f aca="false">ROUND('qx mannen 2022'!DI30,10)</f>
        <v>7.52132E-005</v>
      </c>
      <c r="DJ30" s="1" t="n">
        <f aca="false">ROUND('qx mannen 2022'!DJ30,10)</f>
        <v>7.40282E-005</v>
      </c>
      <c r="DK30" s="1" t="n">
        <f aca="false">ROUND('qx mannen 2022'!DK30,10)</f>
        <v>7.28618E-005</v>
      </c>
      <c r="DL30" s="1" t="n">
        <f aca="false">ROUND('qx mannen 2022'!DL30,10)</f>
        <v>7.17138E-005</v>
      </c>
      <c r="DM30" s="1" t="n">
        <f aca="false">ROUND('qx mannen 2022'!DM30,10)</f>
        <v>7.05839E-005</v>
      </c>
      <c r="DN30" s="1" t="n">
        <f aca="false">ROUND('qx mannen 2022'!DN30,10)</f>
        <v>6.94718E-005</v>
      </c>
      <c r="DO30" s="1" t="n">
        <f aca="false">ROUND('qx mannen 2022'!DO30,10)</f>
        <v>6.83772E-005</v>
      </c>
      <c r="DP30" s="1" t="n">
        <f aca="false">ROUND('qx mannen 2022'!DP30,10)</f>
        <v>6.72999E-005</v>
      </c>
      <c r="DQ30" s="1" t="n">
        <f aca="false">ROUND('qx mannen 2022'!DQ30,10)</f>
        <v>6.62396E-005</v>
      </c>
      <c r="DR30" s="1" t="n">
        <f aca="false">ROUND('qx mannen 2022'!DR30,10)</f>
        <v>6.51959E-005</v>
      </c>
      <c r="DS30" s="1" t="n">
        <f aca="false">ROUND('qx mannen 2022'!DS30,10)</f>
        <v>6.41687E-005</v>
      </c>
      <c r="DT30" s="1" t="n">
        <f aca="false">ROUND('qx mannen 2022'!DT30,10)</f>
        <v>6.31577E-005</v>
      </c>
      <c r="DU30" s="1" t="n">
        <f aca="false">ROUND('qx mannen 2022'!DU30,10)</f>
        <v>6.21626E-005</v>
      </c>
      <c r="DV30" s="1" t="n">
        <f aca="false">ROUND('qx mannen 2022'!DV30,10)</f>
        <v>6.11831E-005</v>
      </c>
      <c r="DW30" s="1" t="n">
        <f aca="false">ROUND('qx mannen 2022'!DW30,10)</f>
        <v>6.02191E-005</v>
      </c>
      <c r="DX30" s="1" t="n">
        <f aca="false">ROUND('qx mannen 2022'!DX30,10)</f>
        <v>5.92703E-005</v>
      </c>
      <c r="DY30" s="1" t="n">
        <f aca="false">ROUND('qx mannen 2022'!DY30,10)</f>
        <v>5.83365E-005</v>
      </c>
      <c r="DZ30" s="1" t="n">
        <f aca="false">ROUND('qx mannen 2022'!DZ30,10)</f>
        <v>5.74173E-005</v>
      </c>
      <c r="EA30" s="1" t="n">
        <f aca="false">ROUND('qx mannen 2022'!EA30,10)</f>
        <v>5.65127E-005</v>
      </c>
      <c r="EB30" s="1" t="n">
        <f aca="false">ROUND('qx mannen 2022'!EB30,10)</f>
        <v>5.56223E-005</v>
      </c>
      <c r="EC30" s="1" t="n">
        <f aca="false">ROUND('qx mannen 2022'!EC30,10)</f>
        <v>5.47459E-005</v>
      </c>
      <c r="ED30" s="1" t="n">
        <f aca="false">ROUND('qx mannen 2022'!ED30,10)</f>
        <v>5.38833E-005</v>
      </c>
      <c r="EE30" s="1" t="n">
        <f aca="false">ROUND('qx mannen 2022'!EE30,10)</f>
        <v>5.30343E-005</v>
      </c>
      <c r="EF30" s="1" t="n">
        <f aca="false">ROUND('qx mannen 2022'!EF30,10)</f>
        <v>5.21987E-005</v>
      </c>
      <c r="EG30" s="1" t="n">
        <f aca="false">ROUND('qx mannen 2022'!EG30,10)</f>
        <v>5.13763E-005</v>
      </c>
      <c r="EH30" s="1" t="n">
        <f aca="false">ROUND('qx mannen 2022'!EH30,10)</f>
        <v>5.05668E-005</v>
      </c>
      <c r="EI30" s="1" t="n">
        <f aca="false">ROUND('qx mannen 2022'!EI30,10)</f>
        <v>4.97701E-005</v>
      </c>
      <c r="EJ30" s="1" t="n">
        <f aca="false">ROUND('qx mannen 2022'!EJ30,10)</f>
        <v>4.89859E-005</v>
      </c>
      <c r="EK30" s="1" t="n">
        <f aca="false">ROUND('qx mannen 2022'!EK30,10)</f>
        <v>4.82141E-005</v>
      </c>
      <c r="EL30" s="1" t="n">
        <f aca="false">ROUND('qx mannen 2022'!EL30,10)</f>
        <v>4.74544E-005</v>
      </c>
      <c r="EM30" s="1" t="n">
        <f aca="false">ROUND('qx mannen 2022'!EM30,10)</f>
        <v>4.67067E-005</v>
      </c>
      <c r="EN30" s="1" t="n">
        <f aca="false">ROUND('qx mannen 2022'!EN30,10)</f>
        <v>4.59708E-005</v>
      </c>
      <c r="EO30" s="1" t="n">
        <f aca="false">ROUND('qx mannen 2022'!EO30,10)</f>
        <v>4.52465E-005</v>
      </c>
      <c r="EP30" s="1" t="n">
        <f aca="false">ROUND('qx mannen 2022'!EP30,10)</f>
        <v>4.45336E-005</v>
      </c>
      <c r="EQ30" s="1" t="n">
        <f aca="false">ROUND('qx mannen 2022'!EQ30,10)</f>
        <v>4.38319E-005</v>
      </c>
      <c r="ER30" s="1" t="n">
        <f aca="false">ROUND('qx mannen 2022'!ER30,10)</f>
        <v>4.31413E-005</v>
      </c>
      <c r="ES30" s="1" t="n">
        <f aca="false">ROUND('qx mannen 2022'!ES30,10)</f>
        <v>4.24616E-005</v>
      </c>
      <c r="ET30" s="1" t="n">
        <f aca="false">ROUND('qx mannen 2022'!ET30,10)</f>
        <v>4.17926E-005</v>
      </c>
      <c r="EU30" s="1" t="n">
        <f aca="false">ROUND('qx mannen 2022'!EU30,10)</f>
        <v>4.11341E-005</v>
      </c>
      <c r="EV30" s="1" t="n">
        <f aca="false">ROUND('qx mannen 2022'!EV30,10)</f>
        <v>4.0486E-005</v>
      </c>
      <c r="EW30" s="1" t="n">
        <f aca="false">ROUND('qx mannen 2022'!EW30,10)</f>
        <v>3.98481E-005</v>
      </c>
      <c r="EX30" s="1" t="n">
        <f aca="false">ROUND('qx mannen 2022'!EX30,10)</f>
        <v>3.92202E-005</v>
      </c>
      <c r="EY30" s="1" t="n">
        <f aca="false">ROUND('qx mannen 2022'!EY30,10)</f>
        <v>3.86023E-005</v>
      </c>
      <c r="EZ30" s="1" t="n">
        <f aca="false">ROUND('qx mannen 2022'!EZ30,10)</f>
        <v>3.7994E-005</v>
      </c>
      <c r="FA30" s="1" t="n">
        <f aca="false">ROUND('qx mannen 2022'!FA30,10)</f>
        <v>3.73954E-005</v>
      </c>
      <c r="FB30" s="1" t="n">
        <f aca="false">ROUND('qx mannen 2022'!FB30,10)</f>
        <v>3.68062E-005</v>
      </c>
      <c r="FC30" s="1" t="n">
        <f aca="false">ROUND('qx mannen 2022'!FC30,10)</f>
        <v>3.62263E-005</v>
      </c>
      <c r="FD30" s="1" t="n">
        <f aca="false">ROUND('qx mannen 2022'!FD30,10)</f>
        <v>3.56555E-005</v>
      </c>
      <c r="FE30" s="1" t="n">
        <f aca="false">ROUND('qx mannen 2022'!FE30,10)</f>
        <v>3.50937E-005</v>
      </c>
      <c r="FF30" s="1" t="n">
        <f aca="false">ROUND('qx mannen 2022'!FF30,10)</f>
        <v>3.45408E-005</v>
      </c>
      <c r="FG30" s="1" t="n">
        <f aca="false">ROUND('qx mannen 2022'!FG30,10)</f>
        <v>3.39965E-005</v>
      </c>
      <c r="FH30" s="1" t="n">
        <f aca="false">ROUND('qx mannen 2022'!FH30,10)</f>
        <v>3.34609E-005</v>
      </c>
      <c r="FI30" s="1" t="n">
        <f aca="false">ROUND('qx mannen 2022'!FI30,10)</f>
        <v>3.29337E-005</v>
      </c>
      <c r="FJ30" s="1" t="n">
        <f aca="false">ROUND('qx mannen 2022'!FJ30,10)</f>
        <v>3.24148E-005</v>
      </c>
      <c r="FK30" s="1" t="n">
        <f aca="false">ROUND('qx mannen 2022'!FK30,10)</f>
        <v>3.1904E-005</v>
      </c>
      <c r="FL30" s="1" t="n">
        <f aca="false">ROUND('qx mannen 2022'!FL30,10)</f>
        <v>3.14014E-005</v>
      </c>
      <c r="FM30" s="1" t="n">
        <f aca="false">ROUND('qx mannen 2022'!FM30,10)</f>
        <v>3.09066E-005</v>
      </c>
      <c r="FN30" s="1" t="n">
        <f aca="false">ROUND('qx mannen 2022'!FN30,10)</f>
        <v>3.04196E-005</v>
      </c>
      <c r="FO30" s="1" t="n">
        <f aca="false">ROUND('qx mannen 2022'!FO30,10)</f>
        <v>2.99403E-005</v>
      </c>
      <c r="FP30" s="1" t="n">
        <f aca="false">ROUND('qx mannen 2022'!FP30,10)</f>
        <v>2.94686E-005</v>
      </c>
      <c r="FQ30" s="1" t="n">
        <f aca="false">ROUND('qx mannen 2022'!FQ30,10)</f>
        <v>2.90043E-005</v>
      </c>
    </row>
    <row r="31" customFormat="false" ht="15" hidden="false" customHeight="true" outlineLevel="0" collapsed="false">
      <c r="B31" s="1" t="n">
        <f aca="false">ROUND('qx mannen 2022'!B31,10)</f>
        <v>0.0004513153</v>
      </c>
      <c r="C31" s="1" t="n">
        <f aca="false">ROUND('qx mannen 2022'!C31,10)</f>
        <v>0.0004444528</v>
      </c>
      <c r="D31" s="1" t="n">
        <f aca="false">ROUND('qx mannen 2022'!D31,10)</f>
        <v>0.0004376707</v>
      </c>
      <c r="E31" s="1" t="n">
        <f aca="false">ROUND('qx mannen 2022'!E31,10)</f>
        <v>0.0004309703</v>
      </c>
      <c r="F31" s="1" t="n">
        <f aca="false">ROUND('qx mannen 2022'!F31,10)</f>
        <v>0.0004243528</v>
      </c>
      <c r="G31" s="1" t="n">
        <f aca="false">ROUND('qx mannen 2022'!G31,10)</f>
        <v>0.0004178188</v>
      </c>
      <c r="H31" s="1" t="n">
        <f aca="false">ROUND('qx mannen 2022'!H31,10)</f>
        <v>0.0004113691</v>
      </c>
      <c r="I31" s="1" t="n">
        <f aca="false">ROUND('qx mannen 2022'!I31,10)</f>
        <v>0.000405004</v>
      </c>
      <c r="J31" s="1" t="n">
        <f aca="false">ROUND('qx mannen 2022'!J31,10)</f>
        <v>0.000398724</v>
      </c>
      <c r="K31" s="1" t="n">
        <f aca="false">ROUND('qx mannen 2022'!K31,10)</f>
        <v>0.000392529</v>
      </c>
      <c r="L31" s="1" t="n">
        <f aca="false">ROUND('qx mannen 2022'!L31,10)</f>
        <v>0.000386419</v>
      </c>
      <c r="M31" s="1" t="n">
        <f aca="false">ROUND('qx mannen 2022'!M31,10)</f>
        <v>0.000380394</v>
      </c>
      <c r="N31" s="1" t="n">
        <f aca="false">ROUND('qx mannen 2022'!N31,10)</f>
        <v>0.0003744537</v>
      </c>
      <c r="O31" s="1" t="n">
        <f aca="false">ROUND('qx mannen 2022'!O31,10)</f>
        <v>0.0003685978</v>
      </c>
      <c r="P31" s="1" t="n">
        <f aca="false">ROUND('qx mannen 2022'!P31,10)</f>
        <v>0.0003628258</v>
      </c>
      <c r="Q31" s="1" t="n">
        <f aca="false">ROUND('qx mannen 2022'!Q31,10)</f>
        <v>0.0003571373</v>
      </c>
      <c r="R31" s="1" t="n">
        <f aca="false">ROUND('qx mannen 2022'!R31,10)</f>
        <v>0.0003515316</v>
      </c>
      <c r="S31" s="1" t="n">
        <f aca="false">ROUND('qx mannen 2022'!S31,10)</f>
        <v>0.0003460081</v>
      </c>
      <c r="T31" s="1" t="n">
        <f aca="false">ROUND('qx mannen 2022'!T31,10)</f>
        <v>0.0003405663</v>
      </c>
      <c r="U31" s="1" t="n">
        <f aca="false">ROUND('qx mannen 2022'!U31,10)</f>
        <v>0.0003352052</v>
      </c>
      <c r="V31" s="1" t="n">
        <f aca="false">ROUND('qx mannen 2022'!V31,10)</f>
        <v>0.0003299243</v>
      </c>
      <c r="W31" s="1" t="n">
        <f aca="false">ROUND('qx mannen 2022'!W31,10)</f>
        <v>0.0003247226</v>
      </c>
      <c r="X31" s="1" t="n">
        <f aca="false">ROUND('qx mannen 2022'!X31,10)</f>
        <v>0.0003195994</v>
      </c>
      <c r="Y31" s="1" t="n">
        <f aca="false">ROUND('qx mannen 2022'!Y31,10)</f>
        <v>0.0003145538</v>
      </c>
      <c r="Z31" s="1" t="n">
        <f aca="false">ROUND('qx mannen 2022'!Z31,10)</f>
        <v>0.0003095848</v>
      </c>
      <c r="AA31" s="1" t="n">
        <f aca="false">ROUND('qx mannen 2022'!AA31,10)</f>
        <v>0.0003046917</v>
      </c>
      <c r="AB31" s="1" t="n">
        <f aca="false">ROUND('qx mannen 2022'!AB31,10)</f>
        <v>0.0002998735</v>
      </c>
      <c r="AC31" s="1" t="n">
        <f aca="false">ROUND('qx mannen 2022'!AC31,10)</f>
        <v>0.0002951293</v>
      </c>
      <c r="AD31" s="1" t="n">
        <f aca="false">ROUND('qx mannen 2022'!AD31,10)</f>
        <v>0.0002904581</v>
      </c>
      <c r="AE31" s="1" t="n">
        <f aca="false">ROUND('qx mannen 2022'!AE31,10)</f>
        <v>0.000285859</v>
      </c>
      <c r="AF31" s="1" t="n">
        <f aca="false">ROUND('qx mannen 2022'!AF31,10)</f>
        <v>0.0002813311</v>
      </c>
      <c r="AG31" s="1" t="n">
        <f aca="false">ROUND('qx mannen 2022'!AG31,10)</f>
        <v>0.0002768734</v>
      </c>
      <c r="AH31" s="1" t="n">
        <f aca="false">ROUND('qx mannen 2022'!AH31,10)</f>
        <v>0.0002724849</v>
      </c>
      <c r="AI31" s="1" t="n">
        <f aca="false">ROUND('qx mannen 2022'!AI31,10)</f>
        <v>0.0002681648</v>
      </c>
      <c r="AJ31" s="1" t="n">
        <f aca="false">ROUND('qx mannen 2022'!AJ31,10)</f>
        <v>0.000263912</v>
      </c>
      <c r="AK31" s="1" t="n">
        <f aca="false">ROUND('qx mannen 2022'!AK31,10)</f>
        <v>0.0002597256</v>
      </c>
      <c r="AL31" s="1" t="n">
        <f aca="false">ROUND('qx mannen 2022'!AL31,10)</f>
        <v>0.0002556047</v>
      </c>
      <c r="AM31" s="1" t="n">
        <f aca="false">ROUND('qx mannen 2022'!AM31,10)</f>
        <v>0.0002515483</v>
      </c>
      <c r="AN31" s="1" t="n">
        <f aca="false">ROUND('qx mannen 2022'!AN31,10)</f>
        <v>0.0002475555</v>
      </c>
      <c r="AO31" s="1" t="n">
        <f aca="false">ROUND('qx mannen 2022'!AO31,10)</f>
        <v>0.0002436254</v>
      </c>
      <c r="AP31" s="1" t="n">
        <f aca="false">ROUND('qx mannen 2022'!AP31,10)</f>
        <v>0.000239757</v>
      </c>
      <c r="AQ31" s="1" t="n">
        <f aca="false">ROUND('qx mannen 2022'!AQ31,10)</f>
        <v>0.0002359495</v>
      </c>
      <c r="AR31" s="1" t="n">
        <f aca="false">ROUND('qx mannen 2022'!AR31,10)</f>
        <v>0.0002322019</v>
      </c>
      <c r="AS31" s="1" t="n">
        <f aca="false">ROUND('qx mannen 2022'!AS31,10)</f>
        <v>0.0002285134</v>
      </c>
      <c r="AT31" s="1" t="n">
        <f aca="false">ROUND('qx mannen 2022'!AT31,10)</f>
        <v>0.000224883</v>
      </c>
      <c r="AU31" s="1" t="n">
        <f aca="false">ROUND('qx mannen 2022'!AU31,10)</f>
        <v>0.0002213098</v>
      </c>
      <c r="AV31" s="1" t="n">
        <f aca="false">ROUND('qx mannen 2022'!AV31,10)</f>
        <v>0.0002177931</v>
      </c>
      <c r="AW31" s="1" t="n">
        <f aca="false">ROUND('qx mannen 2022'!AW31,10)</f>
        <v>0.0002143319</v>
      </c>
      <c r="AX31" s="1" t="n">
        <f aca="false">ROUND('qx mannen 2022'!AX31,10)</f>
        <v>0.0002109255</v>
      </c>
      <c r="AY31" s="1" t="n">
        <f aca="false">ROUND('qx mannen 2022'!AY31,10)</f>
        <v>0.0002075729</v>
      </c>
      <c r="AZ31" s="1" t="n">
        <f aca="false">ROUND('qx mannen 2022'!AZ31,10)</f>
        <v>0.0002042733</v>
      </c>
      <c r="BA31" s="1" t="n">
        <f aca="false">ROUND('qx mannen 2022'!BA31,10)</f>
        <v>0.000201026</v>
      </c>
      <c r="BB31" s="1" t="n">
        <f aca="false">ROUND('qx mannen 2022'!BB31,10)</f>
        <v>0.0001978301</v>
      </c>
      <c r="BC31" s="1" t="n">
        <f aca="false">ROUND('qx mannen 2022'!BC31,10)</f>
        <v>0.0001946848</v>
      </c>
      <c r="BD31" s="1" t="n">
        <f aca="false">ROUND('qx mannen 2022'!BD31,10)</f>
        <v>0.0001915893</v>
      </c>
      <c r="BE31" s="1" t="n">
        <f aca="false">ROUND('qx mannen 2022'!BE31,10)</f>
        <v>0.0001885429</v>
      </c>
      <c r="BF31" s="1" t="n">
        <f aca="false">ROUND('qx mannen 2022'!BF31,10)</f>
        <v>0.0001855448</v>
      </c>
      <c r="BG31" s="1" t="n">
        <f aca="false">ROUND('qx mannen 2022'!BG31,10)</f>
        <v>0.0001825942</v>
      </c>
      <c r="BH31" s="1" t="n">
        <f aca="false">ROUND('qx mannen 2022'!BH31,10)</f>
        <v>0.0001796905</v>
      </c>
      <c r="BI31" s="1" t="n">
        <f aca="false">ROUND('qx mannen 2022'!BI31,10)</f>
        <v>0.0001768328</v>
      </c>
      <c r="BJ31" s="1" t="n">
        <f aca="false">ROUND('qx mannen 2022'!BJ31,10)</f>
        <v>0.0001740204</v>
      </c>
      <c r="BK31" s="1" t="n">
        <f aca="false">ROUND('qx mannen 2022'!BK31,10)</f>
        <v>0.0001712527</v>
      </c>
      <c r="BL31" s="1" t="n">
        <f aca="false">ROUND('qx mannen 2022'!BL31,10)</f>
        <v>0.000168529</v>
      </c>
      <c r="BM31" s="1" t="n">
        <f aca="false">ROUND('qx mannen 2022'!BM31,10)</f>
        <v>0.0001658485</v>
      </c>
      <c r="BN31" s="1" t="n">
        <f aca="false">ROUND('qx mannen 2022'!BN31,10)</f>
        <v>0.0001632105</v>
      </c>
      <c r="BO31" s="1" t="n">
        <f aca="false">ROUND('qx mannen 2022'!BO31,10)</f>
        <v>0.0001606145</v>
      </c>
      <c r="BP31" s="1" t="n">
        <f aca="false">ROUND('qx mannen 2022'!BP31,10)</f>
        <v>0.0001580597</v>
      </c>
      <c r="BQ31" s="1" t="n">
        <f aca="false">ROUND('qx mannen 2022'!BQ31,10)</f>
        <v>0.0001555454</v>
      </c>
      <c r="BR31" s="1" t="n">
        <f aca="false">ROUND('qx mannen 2022'!BR31,10)</f>
        <v>0.0001530711</v>
      </c>
      <c r="BS31" s="1" t="n">
        <f aca="false">ROUND('qx mannen 2022'!BS31,10)</f>
        <v>0.0001506362</v>
      </c>
      <c r="BT31" s="1" t="n">
        <f aca="false">ROUND('qx mannen 2022'!BT31,10)</f>
        <v>0.0001482399</v>
      </c>
      <c r="BU31" s="1" t="n">
        <f aca="false">ROUND('qx mannen 2022'!BU31,10)</f>
        <v>0.0001458817</v>
      </c>
      <c r="BV31" s="1" t="n">
        <f aca="false">ROUND('qx mannen 2022'!BV31,10)</f>
        <v>0.000143561</v>
      </c>
      <c r="BW31" s="1" t="n">
        <f aca="false">ROUND('qx mannen 2022'!BW31,10)</f>
        <v>0.0001412772</v>
      </c>
      <c r="BX31" s="1" t="n">
        <f aca="false">ROUND('qx mannen 2022'!BX31,10)</f>
        <v>0.0001390297</v>
      </c>
      <c r="BY31" s="1" t="n">
        <f aca="false">ROUND('qx mannen 2022'!BY31,10)</f>
        <v>0.0001368179</v>
      </c>
      <c r="BZ31" s="1" t="n">
        <f aca="false">ROUND('qx mannen 2022'!BZ31,10)</f>
        <v>0.0001346413</v>
      </c>
      <c r="CA31" s="1" t="n">
        <f aca="false">ROUND('qx mannen 2022'!CA31,10)</f>
        <v>0.0001324993</v>
      </c>
      <c r="CB31" s="1" t="n">
        <f aca="false">ROUND('qx mannen 2022'!CB31,10)</f>
        <v>0.0001303913</v>
      </c>
      <c r="CC31" s="1" t="n">
        <f aca="false">ROUND('qx mannen 2022'!CC31,10)</f>
        <v>0.0001283169</v>
      </c>
      <c r="CD31" s="1" t="n">
        <f aca="false">ROUND('qx mannen 2022'!CD31,10)</f>
        <v>0.0001262754</v>
      </c>
      <c r="CE31" s="1" t="n">
        <f aca="false">ROUND('qx mannen 2022'!CE31,10)</f>
        <v>0.0001242665</v>
      </c>
      <c r="CF31" s="1" t="n">
        <f aca="false">ROUND('qx mannen 2022'!CF31,10)</f>
        <v>0.0001222894</v>
      </c>
      <c r="CG31" s="1" t="n">
        <f aca="false">ROUND('qx mannen 2022'!CG31,10)</f>
        <v>0.0001203438</v>
      </c>
      <c r="CH31" s="1" t="n">
        <f aca="false">ROUND('qx mannen 2022'!CH31,10)</f>
        <v>0.0001184292</v>
      </c>
      <c r="CI31" s="1" t="n">
        <f aca="false">ROUND('qx mannen 2022'!CI31,10)</f>
        <v>0.000116545</v>
      </c>
      <c r="CJ31" s="1" t="n">
        <f aca="false">ROUND('qx mannen 2022'!CJ31,10)</f>
        <v>0.0001146907</v>
      </c>
      <c r="CK31" s="1" t="n">
        <f aca="false">ROUND('qx mannen 2022'!CK31,10)</f>
        <v>0.000112866</v>
      </c>
      <c r="CL31" s="1" t="n">
        <f aca="false">ROUND('qx mannen 2022'!CL31,10)</f>
        <v>0.0001110703</v>
      </c>
      <c r="CM31" s="1" t="n">
        <f aca="false">ROUND('qx mannen 2022'!CM31,10)</f>
        <v>0.0001093031</v>
      </c>
      <c r="CN31" s="1" t="n">
        <f aca="false">ROUND('qx mannen 2022'!CN31,10)</f>
        <v>0.0001075641</v>
      </c>
      <c r="CO31" s="1" t="n">
        <f aca="false">ROUND('qx mannen 2022'!CO31,10)</f>
        <v>0.0001058527</v>
      </c>
      <c r="CP31" s="1" t="n">
        <f aca="false">ROUND('qx mannen 2022'!CP31,10)</f>
        <v>0.0001041686</v>
      </c>
      <c r="CQ31" s="1" t="n">
        <f aca="false">ROUND('qx mannen 2022'!CQ31,10)</f>
        <v>0.0001025112</v>
      </c>
      <c r="CR31" s="1" t="n">
        <f aca="false">ROUND('qx mannen 2022'!CR31,10)</f>
        <v>0.0001008802</v>
      </c>
      <c r="CS31" s="1" t="n">
        <f aca="false">ROUND('qx mannen 2022'!CS31,10)</f>
        <v>9.92751E-005</v>
      </c>
      <c r="CT31" s="1" t="n">
        <f aca="false">ROUND('qx mannen 2022'!CT31,10)</f>
        <v>9.76956E-005</v>
      </c>
      <c r="CU31" s="1" t="n">
        <f aca="false">ROUND('qx mannen 2022'!CU31,10)</f>
        <v>9.61412E-005</v>
      </c>
      <c r="CV31" s="1" t="n">
        <f aca="false">ROUND('qx mannen 2022'!CV31,10)</f>
        <v>9.46115E-005</v>
      </c>
      <c r="CW31" s="1" t="n">
        <f aca="false">ROUND('qx mannen 2022'!CW31,10)</f>
        <v>9.31062E-005</v>
      </c>
      <c r="CX31" s="1" t="n">
        <f aca="false">ROUND('qx mannen 2022'!CX31,10)</f>
        <v>9.16248E-005</v>
      </c>
      <c r="CY31" s="1" t="n">
        <f aca="false">ROUND('qx mannen 2022'!CY31,10)</f>
        <v>9.0167E-005</v>
      </c>
      <c r="CZ31" s="1" t="n">
        <f aca="false">ROUND('qx mannen 2022'!CZ31,10)</f>
        <v>8.87324E-005</v>
      </c>
      <c r="DA31" s="1" t="n">
        <f aca="false">ROUND('qx mannen 2022'!DA31,10)</f>
        <v>8.73205E-005</v>
      </c>
      <c r="DB31" s="1" t="n">
        <f aca="false">ROUND('qx mannen 2022'!DB31,10)</f>
        <v>8.59312E-005</v>
      </c>
      <c r="DC31" s="1" t="n">
        <f aca="false">ROUND('qx mannen 2022'!DC31,10)</f>
        <v>8.4564E-005</v>
      </c>
      <c r="DD31" s="1" t="n">
        <f aca="false">ROUND('qx mannen 2022'!DD31,10)</f>
        <v>8.32185E-005</v>
      </c>
      <c r="DE31" s="1" t="n">
        <f aca="false">ROUND('qx mannen 2022'!DE31,10)</f>
        <v>8.18944E-005</v>
      </c>
      <c r="DF31" s="1" t="n">
        <f aca="false">ROUND('qx mannen 2022'!DF31,10)</f>
        <v>8.05914E-005</v>
      </c>
      <c r="DG31" s="1" t="n">
        <f aca="false">ROUND('qx mannen 2022'!DG31,10)</f>
        <v>7.93091E-005</v>
      </c>
      <c r="DH31" s="1" t="n">
        <f aca="false">ROUND('qx mannen 2022'!DH31,10)</f>
        <v>7.80472E-005</v>
      </c>
      <c r="DI31" s="1" t="n">
        <f aca="false">ROUND('qx mannen 2022'!DI31,10)</f>
        <v>7.68054E-005</v>
      </c>
      <c r="DJ31" s="1" t="n">
        <f aca="false">ROUND('qx mannen 2022'!DJ31,10)</f>
        <v>7.55833E-005</v>
      </c>
      <c r="DK31" s="1" t="n">
        <f aca="false">ROUND('qx mannen 2022'!DK31,10)</f>
        <v>7.43807E-005</v>
      </c>
      <c r="DL31" s="1" t="n">
        <f aca="false">ROUND('qx mannen 2022'!DL31,10)</f>
        <v>7.31973E-005</v>
      </c>
      <c r="DM31" s="1" t="n">
        <f aca="false">ROUND('qx mannen 2022'!DM31,10)</f>
        <v>7.20326E-005</v>
      </c>
      <c r="DN31" s="1" t="n">
        <f aca="false">ROUND('qx mannen 2022'!DN31,10)</f>
        <v>7.08865E-005</v>
      </c>
      <c r="DO31" s="1" t="n">
        <f aca="false">ROUND('qx mannen 2022'!DO31,10)</f>
        <v>6.97586E-005</v>
      </c>
      <c r="DP31" s="1" t="n">
        <f aca="false">ROUND('qx mannen 2022'!DP31,10)</f>
        <v>6.86487E-005</v>
      </c>
      <c r="DQ31" s="1" t="n">
        <f aca="false">ROUND('qx mannen 2022'!DQ31,10)</f>
        <v>6.75564E-005</v>
      </c>
      <c r="DR31" s="1" t="n">
        <f aca="false">ROUND('qx mannen 2022'!DR31,10)</f>
        <v>6.64815E-005</v>
      </c>
      <c r="DS31" s="1" t="n">
        <f aca="false">ROUND('qx mannen 2022'!DS31,10)</f>
        <v>6.54237E-005</v>
      </c>
      <c r="DT31" s="1" t="n">
        <f aca="false">ROUND('qx mannen 2022'!DT31,10)</f>
        <v>6.43827E-005</v>
      </c>
      <c r="DU31" s="1" t="n">
        <f aca="false">ROUND('qx mannen 2022'!DU31,10)</f>
        <v>6.33583E-005</v>
      </c>
      <c r="DV31" s="1" t="n">
        <f aca="false">ROUND('qx mannen 2022'!DV31,10)</f>
        <v>6.23502E-005</v>
      </c>
      <c r="DW31" s="1" t="n">
        <f aca="false">ROUND('qx mannen 2022'!DW31,10)</f>
        <v>6.13581E-005</v>
      </c>
      <c r="DX31" s="1" t="n">
        <f aca="false">ROUND('qx mannen 2022'!DX31,10)</f>
        <v>6.03819E-005</v>
      </c>
      <c r="DY31" s="1" t="n">
        <f aca="false">ROUND('qx mannen 2022'!DY31,10)</f>
        <v>5.94211E-005</v>
      </c>
      <c r="DZ31" s="1" t="n">
        <f aca="false">ROUND('qx mannen 2022'!DZ31,10)</f>
        <v>5.84756E-005</v>
      </c>
      <c r="EA31" s="1" t="n">
        <f aca="false">ROUND('qx mannen 2022'!EA31,10)</f>
        <v>5.75452E-005</v>
      </c>
      <c r="EB31" s="1" t="n">
        <f aca="false">ROUND('qx mannen 2022'!EB31,10)</f>
        <v>5.66296E-005</v>
      </c>
      <c r="EC31" s="1" t="n">
        <f aca="false">ROUND('qx mannen 2022'!EC31,10)</f>
        <v>5.57286E-005</v>
      </c>
      <c r="ED31" s="1" t="n">
        <f aca="false">ROUND('qx mannen 2022'!ED31,10)</f>
        <v>5.48418E-005</v>
      </c>
      <c r="EE31" s="1" t="n">
        <f aca="false">ROUND('qx mannen 2022'!EE31,10)</f>
        <v>5.39692E-005</v>
      </c>
      <c r="EF31" s="1" t="n">
        <f aca="false">ROUND('qx mannen 2022'!EF31,10)</f>
        <v>5.31105E-005</v>
      </c>
      <c r="EG31" s="1" t="n">
        <f aca="false">ROUND('qx mannen 2022'!EG31,10)</f>
        <v>5.22655E-005</v>
      </c>
      <c r="EH31" s="1" t="n">
        <f aca="false">ROUND('qx mannen 2022'!EH31,10)</f>
        <v>5.14339E-005</v>
      </c>
      <c r="EI31" s="1" t="n">
        <f aca="false">ROUND('qx mannen 2022'!EI31,10)</f>
        <v>5.06155E-005</v>
      </c>
      <c r="EJ31" s="1" t="n">
        <f aca="false">ROUND('qx mannen 2022'!EJ31,10)</f>
        <v>4.98101E-005</v>
      </c>
      <c r="EK31" s="1" t="n">
        <f aca="false">ROUND('qx mannen 2022'!EK31,10)</f>
        <v>4.90176E-005</v>
      </c>
      <c r="EL31" s="1" t="n">
        <f aca="false">ROUND('qx mannen 2022'!EL31,10)</f>
        <v>4.82376E-005</v>
      </c>
      <c r="EM31" s="1" t="n">
        <f aca="false">ROUND('qx mannen 2022'!EM31,10)</f>
        <v>4.74701E-005</v>
      </c>
      <c r="EN31" s="1" t="n">
        <f aca="false">ROUND('qx mannen 2022'!EN31,10)</f>
        <v>4.67148E-005</v>
      </c>
      <c r="EO31" s="1" t="n">
        <f aca="false">ROUND('qx mannen 2022'!EO31,10)</f>
        <v>4.59715E-005</v>
      </c>
      <c r="EP31" s="1" t="n">
        <f aca="false">ROUND('qx mannen 2022'!EP31,10)</f>
        <v>4.524E-005</v>
      </c>
      <c r="EQ31" s="1" t="n">
        <f aca="false">ROUND('qx mannen 2022'!EQ31,10)</f>
        <v>4.45202E-005</v>
      </c>
      <c r="ER31" s="1" t="n">
        <f aca="false">ROUND('qx mannen 2022'!ER31,10)</f>
        <v>4.38118E-005</v>
      </c>
      <c r="ES31" s="1" t="n">
        <f aca="false">ROUND('qx mannen 2022'!ES31,10)</f>
        <v>4.31147E-005</v>
      </c>
      <c r="ET31" s="1" t="n">
        <f aca="false">ROUND('qx mannen 2022'!ET31,10)</f>
        <v>4.24287E-005</v>
      </c>
      <c r="EU31" s="1" t="n">
        <f aca="false">ROUND('qx mannen 2022'!EU31,10)</f>
        <v>4.17536E-005</v>
      </c>
      <c r="EV31" s="1" t="n">
        <f aca="false">ROUND('qx mannen 2022'!EV31,10)</f>
        <v>4.10892E-005</v>
      </c>
      <c r="EW31" s="1" t="n">
        <f aca="false">ROUND('qx mannen 2022'!EW31,10)</f>
        <v>4.04355E-005</v>
      </c>
      <c r="EX31" s="1" t="n">
        <f aca="false">ROUND('qx mannen 2022'!EX31,10)</f>
        <v>3.97921E-005</v>
      </c>
      <c r="EY31" s="1" t="n">
        <f aca="false">ROUND('qx mannen 2022'!EY31,10)</f>
        <v>3.91589E-005</v>
      </c>
      <c r="EZ31" s="1" t="n">
        <f aca="false">ROUND('qx mannen 2022'!EZ31,10)</f>
        <v>3.85358E-005</v>
      </c>
      <c r="FA31" s="1" t="n">
        <f aca="false">ROUND('qx mannen 2022'!FA31,10)</f>
        <v>3.79227E-005</v>
      </c>
      <c r="FB31" s="1" t="n">
        <f aca="false">ROUND('qx mannen 2022'!FB31,10)</f>
        <v>3.73193E-005</v>
      </c>
      <c r="FC31" s="1" t="n">
        <f aca="false">ROUND('qx mannen 2022'!FC31,10)</f>
        <v>3.67255E-005</v>
      </c>
      <c r="FD31" s="1" t="n">
        <f aca="false">ROUND('qx mannen 2022'!FD31,10)</f>
        <v>3.61411E-005</v>
      </c>
      <c r="FE31" s="1" t="n">
        <f aca="false">ROUND('qx mannen 2022'!FE31,10)</f>
        <v>3.55661E-005</v>
      </c>
      <c r="FF31" s="1" t="n">
        <f aca="false">ROUND('qx mannen 2022'!FF31,10)</f>
        <v>3.50002E-005</v>
      </c>
      <c r="FG31" s="1" t="n">
        <f aca="false">ROUND('qx mannen 2022'!FG31,10)</f>
        <v>3.44433E-005</v>
      </c>
      <c r="FH31" s="1" t="n">
        <f aca="false">ROUND('qx mannen 2022'!FH31,10)</f>
        <v>3.38952E-005</v>
      </c>
      <c r="FI31" s="1" t="n">
        <f aca="false">ROUND('qx mannen 2022'!FI31,10)</f>
        <v>3.33559E-005</v>
      </c>
      <c r="FJ31" s="1" t="n">
        <f aca="false">ROUND('qx mannen 2022'!FJ31,10)</f>
        <v>3.28252E-005</v>
      </c>
      <c r="FK31" s="1" t="n">
        <f aca="false">ROUND('qx mannen 2022'!FK31,10)</f>
        <v>3.23029E-005</v>
      </c>
      <c r="FL31" s="1" t="n">
        <f aca="false">ROUND('qx mannen 2022'!FL31,10)</f>
        <v>3.17889E-005</v>
      </c>
      <c r="FM31" s="1" t="n">
        <f aca="false">ROUND('qx mannen 2022'!FM31,10)</f>
        <v>3.12831E-005</v>
      </c>
      <c r="FN31" s="1" t="n">
        <f aca="false">ROUND('qx mannen 2022'!FN31,10)</f>
        <v>3.07853E-005</v>
      </c>
      <c r="FO31" s="1" t="n">
        <f aca="false">ROUND('qx mannen 2022'!FO31,10)</f>
        <v>3.02955E-005</v>
      </c>
      <c r="FP31" s="1" t="n">
        <f aca="false">ROUND('qx mannen 2022'!FP31,10)</f>
        <v>2.98134E-005</v>
      </c>
      <c r="FQ31" s="1" t="n">
        <f aca="false">ROUND('qx mannen 2022'!FQ31,10)</f>
        <v>2.9339E-005</v>
      </c>
    </row>
    <row r="32" customFormat="false" ht="15" hidden="false" customHeight="true" outlineLevel="0" collapsed="false">
      <c r="B32" s="1" t="n">
        <f aca="false">ROUND('qx mannen 2022'!B32,10)</f>
        <v>0.000450136</v>
      </c>
      <c r="C32" s="1" t="n">
        <f aca="false">ROUND('qx mannen 2022'!C32,10)</f>
        <v>0.0004448225</v>
      </c>
      <c r="D32" s="1" t="n">
        <f aca="false">ROUND('qx mannen 2022'!D32,10)</f>
        <v>0.000439434</v>
      </c>
      <c r="E32" s="1" t="n">
        <f aca="false">ROUND('qx mannen 2022'!E32,10)</f>
        <v>0.0004339851</v>
      </c>
      <c r="F32" s="1" t="n">
        <f aca="false">ROUND('qx mannen 2022'!F32,10)</f>
        <v>0.0004284892</v>
      </c>
      <c r="G32" s="1" t="n">
        <f aca="false">ROUND('qx mannen 2022'!G32,10)</f>
        <v>0.0004229585</v>
      </c>
      <c r="H32" s="1" t="n">
        <f aca="false">ROUND('qx mannen 2022'!H32,10)</f>
        <v>0.000417404</v>
      </c>
      <c r="I32" s="1" t="n">
        <f aca="false">ROUND('qx mannen 2022'!I32,10)</f>
        <v>0.0004118357</v>
      </c>
      <c r="J32" s="1" t="n">
        <f aca="false">ROUND('qx mannen 2022'!J32,10)</f>
        <v>0.0004062628</v>
      </c>
      <c r="K32" s="1" t="n">
        <f aca="false">ROUND('qx mannen 2022'!K32,10)</f>
        <v>0.0004006933</v>
      </c>
      <c r="L32" s="1" t="n">
        <f aca="false">ROUND('qx mannen 2022'!L32,10)</f>
        <v>0.0003951346</v>
      </c>
      <c r="M32" s="1" t="n">
        <f aca="false">ROUND('qx mannen 2022'!M32,10)</f>
        <v>0.0003895934</v>
      </c>
      <c r="N32" s="1" t="n">
        <f aca="false">ROUND('qx mannen 2022'!N32,10)</f>
        <v>0.0003840755</v>
      </c>
      <c r="O32" s="1" t="n">
        <f aca="false">ROUND('qx mannen 2022'!O32,10)</f>
        <v>0.0003785864</v>
      </c>
      <c r="P32" s="1" t="n">
        <f aca="false">ROUND('qx mannen 2022'!P32,10)</f>
        <v>0.0003731308</v>
      </c>
      <c r="Q32" s="1" t="n">
        <f aca="false">ROUND('qx mannen 2022'!Q32,10)</f>
        <v>0.0003677128</v>
      </c>
      <c r="R32" s="1" t="n">
        <f aca="false">ROUND('qx mannen 2022'!R32,10)</f>
        <v>0.0003623362</v>
      </c>
      <c r="S32" s="1" t="n">
        <f aca="false">ROUND('qx mannen 2022'!S32,10)</f>
        <v>0.0003570043</v>
      </c>
      <c r="T32" s="1" t="n">
        <f aca="false">ROUND('qx mannen 2022'!T32,10)</f>
        <v>0.00035172</v>
      </c>
      <c r="U32" s="1" t="n">
        <f aca="false">ROUND('qx mannen 2022'!U32,10)</f>
        <v>0.0003464859</v>
      </c>
      <c r="V32" s="1" t="n">
        <f aca="false">ROUND('qx mannen 2022'!V32,10)</f>
        <v>0.0003413041</v>
      </c>
      <c r="W32" s="1" t="n">
        <f aca="false">ROUND('qx mannen 2022'!W32,10)</f>
        <v>0.0003361766</v>
      </c>
      <c r="X32" s="1" t="n">
        <f aca="false">ROUND('qx mannen 2022'!X32,10)</f>
        <v>0.000331105</v>
      </c>
      <c r="Y32" s="1" t="n">
        <f aca="false">ROUND('qx mannen 2022'!Y32,10)</f>
        <v>0.0003260907</v>
      </c>
      <c r="Z32" s="1" t="n">
        <f aca="false">ROUND('qx mannen 2022'!Z32,10)</f>
        <v>0.0003211349</v>
      </c>
      <c r="AA32" s="1" t="n">
        <f aca="false">ROUND('qx mannen 2022'!AA32,10)</f>
        <v>0.0003162385</v>
      </c>
      <c r="AB32" s="1" t="n">
        <f aca="false">ROUND('qx mannen 2022'!AB32,10)</f>
        <v>0.0003114023</v>
      </c>
      <c r="AC32" s="1" t="n">
        <f aca="false">ROUND('qx mannen 2022'!AC32,10)</f>
        <v>0.0003066269</v>
      </c>
      <c r="AD32" s="1" t="n">
        <f aca="false">ROUND('qx mannen 2022'!AD32,10)</f>
        <v>0.0003019128</v>
      </c>
      <c r="AE32" s="1" t="n">
        <f aca="false">ROUND('qx mannen 2022'!AE32,10)</f>
        <v>0.0002972603</v>
      </c>
      <c r="AF32" s="1" t="n">
        <f aca="false">ROUND('qx mannen 2022'!AF32,10)</f>
        <v>0.0002926697</v>
      </c>
      <c r="AG32" s="1" t="n">
        <f aca="false">ROUND('qx mannen 2022'!AG32,10)</f>
        <v>0.0002881409</v>
      </c>
      <c r="AH32" s="1" t="n">
        <f aca="false">ROUND('qx mannen 2022'!AH32,10)</f>
        <v>0.000283674</v>
      </c>
      <c r="AI32" s="1" t="n">
        <f aca="false">ROUND('qx mannen 2022'!AI32,10)</f>
        <v>0.000279269</v>
      </c>
      <c r="AJ32" s="1" t="n">
        <f aca="false">ROUND('qx mannen 2022'!AJ32,10)</f>
        <v>0.0002749256</v>
      </c>
      <c r="AK32" s="1" t="n">
        <f aca="false">ROUND('qx mannen 2022'!AK32,10)</f>
        <v>0.0002706437</v>
      </c>
      <c r="AL32" s="1" t="n">
        <f aca="false">ROUND('qx mannen 2022'!AL32,10)</f>
        <v>0.0002664228</v>
      </c>
      <c r="AM32" s="1" t="n">
        <f aca="false">ROUND('qx mannen 2022'!AM32,10)</f>
        <v>0.0002622627</v>
      </c>
      <c r="AN32" s="1" t="n">
        <f aca="false">ROUND('qx mannen 2022'!AN32,10)</f>
        <v>0.0002581629</v>
      </c>
      <c r="AO32" s="1" t="n">
        <f aca="false">ROUND('qx mannen 2022'!AO32,10)</f>
        <v>0.0002541231</v>
      </c>
      <c r="AP32" s="1" t="n">
        <f aca="false">ROUND('qx mannen 2022'!AP32,10)</f>
        <v>0.0002501426</v>
      </c>
      <c r="AQ32" s="1" t="n">
        <f aca="false">ROUND('qx mannen 2022'!AQ32,10)</f>
        <v>0.000246221</v>
      </c>
      <c r="AR32" s="1" t="n">
        <f aca="false">ROUND('qx mannen 2022'!AR32,10)</f>
        <v>0.0002423578</v>
      </c>
      <c r="AS32" s="1" t="n">
        <f aca="false">ROUND('qx mannen 2022'!AS32,10)</f>
        <v>0.0002385523</v>
      </c>
      <c r="AT32" s="1" t="n">
        <f aca="false">ROUND('qx mannen 2022'!AT32,10)</f>
        <v>0.0002348039</v>
      </c>
      <c r="AU32" s="1" t="n">
        <f aca="false">ROUND('qx mannen 2022'!AU32,10)</f>
        <v>0.0002311121</v>
      </c>
      <c r="AV32" s="1" t="n">
        <f aca="false">ROUND('qx mannen 2022'!AV32,10)</f>
        <v>0.0002274762</v>
      </c>
      <c r="AW32" s="1" t="n">
        <f aca="false">ROUND('qx mannen 2022'!AW32,10)</f>
        <v>0.0002238955</v>
      </c>
      <c r="AX32" s="1" t="n">
        <f aca="false">ROUND('qx mannen 2022'!AX32,10)</f>
        <v>0.0002203694</v>
      </c>
      <c r="AY32" s="1" t="n">
        <f aca="false">ROUND('qx mannen 2022'!AY32,10)</f>
        <v>0.0002168972</v>
      </c>
      <c r="AZ32" s="1" t="n">
        <f aca="false">ROUND('qx mannen 2022'!AZ32,10)</f>
        <v>0.0002134783</v>
      </c>
      <c r="BA32" s="1" t="n">
        <f aca="false">ROUND('qx mannen 2022'!BA32,10)</f>
        <v>0.0002101119</v>
      </c>
      <c r="BB32" s="1" t="n">
        <f aca="false">ROUND('qx mannen 2022'!BB32,10)</f>
        <v>0.0002067974</v>
      </c>
      <c r="BC32" s="1" t="n">
        <f aca="false">ROUND('qx mannen 2022'!BC32,10)</f>
        <v>0.000203534</v>
      </c>
      <c r="BD32" s="1" t="n">
        <f aca="false">ROUND('qx mannen 2022'!BD32,10)</f>
        <v>0.0002003212</v>
      </c>
      <c r="BE32" s="1" t="n">
        <f aca="false">ROUND('qx mannen 2022'!BE32,10)</f>
        <v>0.0001971581</v>
      </c>
      <c r="BF32" s="1" t="n">
        <f aca="false">ROUND('qx mannen 2022'!BF32,10)</f>
        <v>0.0001940442</v>
      </c>
      <c r="BG32" s="1" t="n">
        <f aca="false">ROUND('qx mannen 2022'!BG32,10)</f>
        <v>0.0001909787</v>
      </c>
      <c r="BH32" s="1" t="n">
        <f aca="false">ROUND('qx mannen 2022'!BH32,10)</f>
        <v>0.000187961</v>
      </c>
      <c r="BI32" s="1" t="n">
        <f aca="false">ROUND('qx mannen 2022'!BI32,10)</f>
        <v>0.0001849903</v>
      </c>
      <c r="BJ32" s="1" t="n">
        <f aca="false">ROUND('qx mannen 2022'!BJ32,10)</f>
        <v>0.0001820659</v>
      </c>
      <c r="BK32" s="1" t="n">
        <f aca="false">ROUND('qx mannen 2022'!BK32,10)</f>
        <v>0.0001791873</v>
      </c>
      <c r="BL32" s="1" t="n">
        <f aca="false">ROUND('qx mannen 2022'!BL32,10)</f>
        <v>0.0001763538</v>
      </c>
      <c r="BM32" s="1" t="n">
        <f aca="false">ROUND('qx mannen 2022'!BM32,10)</f>
        <v>0.0001735646</v>
      </c>
      <c r="BN32" s="1" t="n">
        <f aca="false">ROUND('qx mannen 2022'!BN32,10)</f>
        <v>0.0001708191</v>
      </c>
      <c r="BO32" s="1" t="n">
        <f aca="false">ROUND('qx mannen 2022'!BO32,10)</f>
        <v>0.0001681168</v>
      </c>
      <c r="BP32" s="1" t="n">
        <f aca="false">ROUND('qx mannen 2022'!BP32,10)</f>
        <v>0.0001654568</v>
      </c>
      <c r="BQ32" s="1" t="n">
        <f aca="false">ROUND('qx mannen 2022'!BQ32,10)</f>
        <v>0.0001628387</v>
      </c>
      <c r="BR32" s="1" t="n">
        <f aca="false">ROUND('qx mannen 2022'!BR32,10)</f>
        <v>0.0001602617</v>
      </c>
      <c r="BS32" s="1" t="n">
        <f aca="false">ROUND('qx mannen 2022'!BS32,10)</f>
        <v>0.0001577252</v>
      </c>
      <c r="BT32" s="1" t="n">
        <f aca="false">ROUND('qx mannen 2022'!BT32,10)</f>
        <v>0.0001552287</v>
      </c>
      <c r="BU32" s="1" t="n">
        <f aca="false">ROUND('qx mannen 2022'!BU32,10)</f>
        <v>0.0001527715</v>
      </c>
      <c r="BV32" s="1" t="n">
        <f aca="false">ROUND('qx mannen 2022'!BV32,10)</f>
        <v>0.000150353</v>
      </c>
      <c r="BW32" s="1" t="n">
        <f aca="false">ROUND('qx mannen 2022'!BW32,10)</f>
        <v>0.0001479726</v>
      </c>
      <c r="BX32" s="1" t="n">
        <f aca="false">ROUND('qx mannen 2022'!BX32,10)</f>
        <v>0.0001456298</v>
      </c>
      <c r="BY32" s="1" t="n">
        <f aca="false">ROUND('qx mannen 2022'!BY32,10)</f>
        <v>0.0001433239</v>
      </c>
      <c r="BZ32" s="1" t="n">
        <f aca="false">ROUND('qx mannen 2022'!BZ32,10)</f>
        <v>0.0001410544</v>
      </c>
      <c r="CA32" s="1" t="n">
        <f aca="false">ROUND('qx mannen 2022'!CA32,10)</f>
        <v>0.0001388207</v>
      </c>
      <c r="CB32" s="1" t="n">
        <f aca="false">ROUND('qx mannen 2022'!CB32,10)</f>
        <v>0.0001366223</v>
      </c>
      <c r="CC32" s="1" t="n">
        <f aca="false">ROUND('qx mannen 2022'!CC32,10)</f>
        <v>0.0001344586</v>
      </c>
      <c r="CD32" s="1" t="n">
        <f aca="false">ROUND('qx mannen 2022'!CD32,10)</f>
        <v>0.0001323291</v>
      </c>
      <c r="CE32" s="1" t="n">
        <f aca="false">ROUND('qx mannen 2022'!CE32,10)</f>
        <v>0.0001302333</v>
      </c>
      <c r="CF32" s="1" t="n">
        <f aca="false">ROUND('qx mannen 2022'!CF32,10)</f>
        <v>0.0001281706</v>
      </c>
      <c r="CG32" s="1" t="n">
        <f aca="false">ROUND('qx mannen 2022'!CG32,10)</f>
        <v>0.0001261404</v>
      </c>
      <c r="CH32" s="1" t="n">
        <f aca="false">ROUND('qx mannen 2022'!CH32,10)</f>
        <v>0.0001241424</v>
      </c>
      <c r="CI32" s="1" t="n">
        <f aca="false">ROUND('qx mannen 2022'!CI32,10)</f>
        <v>0.000122176</v>
      </c>
      <c r="CJ32" s="1" t="n">
        <f aca="false">ROUND('qx mannen 2022'!CJ32,10)</f>
        <v>0.0001202406</v>
      </c>
      <c r="CK32" s="1" t="n">
        <f aca="false">ROUND('qx mannen 2022'!CK32,10)</f>
        <v>0.0001183359</v>
      </c>
      <c r="CL32" s="1" t="n">
        <f aca="false">ROUND('qx mannen 2022'!CL32,10)</f>
        <v>0.0001164613</v>
      </c>
      <c r="CM32" s="1" t="n">
        <f aca="false">ROUND('qx mannen 2022'!CM32,10)</f>
        <v>0.0001146164</v>
      </c>
      <c r="CN32" s="1" t="n">
        <f aca="false">ROUND('qx mannen 2022'!CN32,10)</f>
        <v>0.0001128007</v>
      </c>
      <c r="CO32" s="1" t="n">
        <f aca="false">ROUND('qx mannen 2022'!CO32,10)</f>
        <v>0.0001110137</v>
      </c>
      <c r="CP32" s="1" t="n">
        <f aca="false">ROUND('qx mannen 2022'!CP32,10)</f>
        <v>0.0001092549</v>
      </c>
      <c r="CQ32" s="1" t="n">
        <f aca="false">ROUND('qx mannen 2022'!CQ32,10)</f>
        <v>0.0001075241</v>
      </c>
      <c r="CR32" s="1" t="n">
        <f aca="false">ROUND('qx mannen 2022'!CR32,10)</f>
        <v>0.0001058206</v>
      </c>
      <c r="CS32" s="1" t="n">
        <f aca="false">ROUND('qx mannen 2022'!CS32,10)</f>
        <v>0.000104144</v>
      </c>
      <c r="CT32" s="1" t="n">
        <f aca="false">ROUND('qx mannen 2022'!CT32,10)</f>
        <v>0.0001024941</v>
      </c>
      <c r="CU32" s="1" t="n">
        <f aca="false">ROUND('qx mannen 2022'!CU32,10)</f>
        <v>0.0001008702</v>
      </c>
      <c r="CV32" s="1" t="n">
        <f aca="false">ROUND('qx mannen 2022'!CV32,10)</f>
        <v>9.92721E-005</v>
      </c>
      <c r="CW32" s="1" t="n">
        <f aca="false">ROUND('qx mannen 2022'!CW32,10)</f>
        <v>9.76992E-005</v>
      </c>
      <c r="CX32" s="1" t="n">
        <f aca="false">ROUND('qx mannen 2022'!CX32,10)</f>
        <v>9.61513E-005</v>
      </c>
      <c r="CY32" s="1" t="n">
        <f aca="false">ROUND('qx mannen 2022'!CY32,10)</f>
        <v>9.46279E-005</v>
      </c>
      <c r="CZ32" s="1" t="n">
        <f aca="false">ROUND('qx mannen 2022'!CZ32,10)</f>
        <v>9.31286E-005</v>
      </c>
      <c r="DA32" s="1" t="n">
        <f aca="false">ROUND('qx mannen 2022'!DA32,10)</f>
        <v>9.1653E-005</v>
      </c>
      <c r="DB32" s="1" t="n">
        <f aca="false">ROUND('qx mannen 2022'!DB32,10)</f>
        <v>9.02009E-005</v>
      </c>
      <c r="DC32" s="1" t="n">
        <f aca="false">ROUND('qx mannen 2022'!DC32,10)</f>
        <v>8.87717E-005</v>
      </c>
      <c r="DD32" s="1" t="n">
        <f aca="false">ROUND('qx mannen 2022'!DD32,10)</f>
        <v>8.73651E-005</v>
      </c>
      <c r="DE32" s="1" t="n">
        <f aca="false">ROUND('qx mannen 2022'!DE32,10)</f>
        <v>8.59809E-005</v>
      </c>
      <c r="DF32" s="1" t="n">
        <f aca="false">ROUND('qx mannen 2022'!DF32,10)</f>
        <v>8.46185E-005</v>
      </c>
      <c r="DG32" s="1" t="n">
        <f aca="false">ROUND('qx mannen 2022'!DG32,10)</f>
        <v>8.32778E-005</v>
      </c>
      <c r="DH32" s="1" t="n">
        <f aca="false">ROUND('qx mannen 2022'!DH32,10)</f>
        <v>8.19583E-005</v>
      </c>
      <c r="DI32" s="1" t="n">
        <f aca="false">ROUND('qx mannen 2022'!DI32,10)</f>
        <v>8.06597E-005</v>
      </c>
      <c r="DJ32" s="1" t="n">
        <f aca="false">ROUND('qx mannen 2022'!DJ32,10)</f>
        <v>7.93816E-005</v>
      </c>
      <c r="DK32" s="1" t="n">
        <f aca="false">ROUND('qx mannen 2022'!DK32,10)</f>
        <v>7.81238E-005</v>
      </c>
      <c r="DL32" s="1" t="n">
        <f aca="false">ROUND('qx mannen 2022'!DL32,10)</f>
        <v>7.68859E-005</v>
      </c>
      <c r="DM32" s="1" t="n">
        <f aca="false">ROUND('qx mannen 2022'!DM32,10)</f>
        <v>7.56677E-005</v>
      </c>
      <c r="DN32" s="1" t="n">
        <f aca="false">ROUND('qx mannen 2022'!DN32,10)</f>
        <v>7.44687E-005</v>
      </c>
      <c r="DO32" s="1" t="n">
        <f aca="false">ROUND('qx mannen 2022'!DO32,10)</f>
        <v>7.32887E-005</v>
      </c>
      <c r="DP32" s="1" t="n">
        <f aca="false">ROUND('qx mannen 2022'!DP32,10)</f>
        <v>7.21275E-005</v>
      </c>
      <c r="DQ32" s="1" t="n">
        <f aca="false">ROUND('qx mannen 2022'!DQ32,10)</f>
        <v>7.09846E-005</v>
      </c>
      <c r="DR32" s="1" t="n">
        <f aca="false">ROUND('qx mannen 2022'!DR32,10)</f>
        <v>6.98598E-005</v>
      </c>
      <c r="DS32" s="1" t="n">
        <f aca="false">ROUND('qx mannen 2022'!DS32,10)</f>
        <v>6.87529E-005</v>
      </c>
      <c r="DT32" s="1" t="n">
        <f aca="false">ROUND('qx mannen 2022'!DT32,10)</f>
        <v>6.76635E-005</v>
      </c>
      <c r="DU32" s="1" t="n">
        <f aca="false">ROUND('qx mannen 2022'!DU32,10)</f>
        <v>6.65913E-005</v>
      </c>
      <c r="DV32" s="1" t="n">
        <f aca="false">ROUND('qx mannen 2022'!DV32,10)</f>
        <v>6.55361E-005</v>
      </c>
      <c r="DW32" s="1" t="n">
        <f aca="false">ROUND('qx mannen 2022'!DW32,10)</f>
        <v>6.44977E-005</v>
      </c>
      <c r="DX32" s="1" t="n">
        <f aca="false">ROUND('qx mannen 2022'!DX32,10)</f>
        <v>6.34757E-005</v>
      </c>
      <c r="DY32" s="1" t="n">
        <f aca="false">ROUND('qx mannen 2022'!DY32,10)</f>
        <v>6.24699E-005</v>
      </c>
      <c r="DZ32" s="1" t="n">
        <f aca="false">ROUND('qx mannen 2022'!DZ32,10)</f>
        <v>6.148E-005</v>
      </c>
      <c r="EA32" s="1" t="n">
        <f aca="false">ROUND('qx mannen 2022'!EA32,10)</f>
        <v>6.05059E-005</v>
      </c>
      <c r="EB32" s="1" t="n">
        <f aca="false">ROUND('qx mannen 2022'!EB32,10)</f>
        <v>5.95471E-005</v>
      </c>
      <c r="EC32" s="1" t="n">
        <f aca="false">ROUND('qx mannen 2022'!EC32,10)</f>
        <v>5.86036E-005</v>
      </c>
      <c r="ED32" s="1" t="n">
        <f aca="false">ROUND('qx mannen 2022'!ED32,10)</f>
        <v>5.76749E-005</v>
      </c>
      <c r="EE32" s="1" t="n">
        <f aca="false">ROUND('qx mannen 2022'!EE32,10)</f>
        <v>5.67611E-005</v>
      </c>
      <c r="EF32" s="1" t="n">
        <f aca="false">ROUND('qx mannen 2022'!EF32,10)</f>
        <v>5.58616E-005</v>
      </c>
      <c r="EG32" s="1" t="n">
        <f aca="false">ROUND('qx mannen 2022'!EG32,10)</f>
        <v>5.49765E-005</v>
      </c>
      <c r="EH32" s="1" t="n">
        <f aca="false">ROUND('qx mannen 2022'!EH32,10)</f>
        <v>5.41053E-005</v>
      </c>
      <c r="EI32" s="1" t="n">
        <f aca="false">ROUND('qx mannen 2022'!EI32,10)</f>
        <v>5.3248E-005</v>
      </c>
      <c r="EJ32" s="1" t="n">
        <f aca="false">ROUND('qx mannen 2022'!EJ32,10)</f>
        <v>5.24043E-005</v>
      </c>
      <c r="EK32" s="1" t="n">
        <f aca="false">ROUND('qx mannen 2022'!EK32,10)</f>
        <v>5.15739E-005</v>
      </c>
      <c r="EL32" s="1" t="n">
        <f aca="false">ROUND('qx mannen 2022'!EL32,10)</f>
        <v>5.07567E-005</v>
      </c>
      <c r="EM32" s="1" t="n">
        <f aca="false">ROUND('qx mannen 2022'!EM32,10)</f>
        <v>4.99524E-005</v>
      </c>
      <c r="EN32" s="1" t="n">
        <f aca="false">ROUND('qx mannen 2022'!EN32,10)</f>
        <v>4.91609E-005</v>
      </c>
      <c r="EO32" s="1" t="n">
        <f aca="false">ROUND('qx mannen 2022'!EO32,10)</f>
        <v>4.83819E-005</v>
      </c>
      <c r="EP32" s="1" t="n">
        <f aca="false">ROUND('qx mannen 2022'!EP32,10)</f>
        <v>4.76152E-005</v>
      </c>
      <c r="EQ32" s="1" t="n">
        <f aca="false">ROUND('qx mannen 2022'!EQ32,10)</f>
        <v>4.68607E-005</v>
      </c>
      <c r="ER32" s="1" t="n">
        <f aca="false">ROUND('qx mannen 2022'!ER32,10)</f>
        <v>4.61182E-005</v>
      </c>
      <c r="ES32" s="1" t="n">
        <f aca="false">ROUND('qx mannen 2022'!ES32,10)</f>
        <v>4.53874E-005</v>
      </c>
      <c r="ET32" s="1" t="n">
        <f aca="false">ROUND('qx mannen 2022'!ET32,10)</f>
        <v>4.46682E-005</v>
      </c>
      <c r="EU32" s="1" t="n">
        <f aca="false">ROUND('qx mannen 2022'!EU32,10)</f>
        <v>4.39604E-005</v>
      </c>
      <c r="EV32" s="1" t="n">
        <f aca="false">ROUND('qx mannen 2022'!EV32,10)</f>
        <v>4.32638E-005</v>
      </c>
      <c r="EW32" s="1" t="n">
        <f aca="false">ROUND('qx mannen 2022'!EW32,10)</f>
        <v>4.25783E-005</v>
      </c>
      <c r="EX32" s="1" t="n">
        <f aca="false">ROUND('qx mannen 2022'!EX32,10)</f>
        <v>4.19036E-005</v>
      </c>
      <c r="EY32" s="1" t="n">
        <f aca="false">ROUND('qx mannen 2022'!EY32,10)</f>
        <v>4.12396E-005</v>
      </c>
      <c r="EZ32" s="1" t="n">
        <f aca="false">ROUND('qx mannen 2022'!EZ32,10)</f>
        <v>4.05861E-005</v>
      </c>
      <c r="FA32" s="1" t="n">
        <f aca="false">ROUND('qx mannen 2022'!FA32,10)</f>
        <v>3.9943E-005</v>
      </c>
      <c r="FB32" s="1" t="n">
        <f aca="false">ROUND('qx mannen 2022'!FB32,10)</f>
        <v>3.93101E-005</v>
      </c>
      <c r="FC32" s="1" t="n">
        <f aca="false">ROUND('qx mannen 2022'!FC32,10)</f>
        <v>3.86872E-005</v>
      </c>
      <c r="FD32" s="1" t="n">
        <f aca="false">ROUND('qx mannen 2022'!FD32,10)</f>
        <v>3.80741E-005</v>
      </c>
      <c r="FE32" s="1" t="n">
        <f aca="false">ROUND('qx mannen 2022'!FE32,10)</f>
        <v>3.74708E-005</v>
      </c>
      <c r="FF32" s="1" t="n">
        <f aca="false">ROUND('qx mannen 2022'!FF32,10)</f>
        <v>3.68771E-005</v>
      </c>
      <c r="FG32" s="1" t="n">
        <f aca="false">ROUND('qx mannen 2022'!FG32,10)</f>
        <v>3.62927E-005</v>
      </c>
      <c r="FH32" s="1" t="n">
        <f aca="false">ROUND('qx mannen 2022'!FH32,10)</f>
        <v>3.57176E-005</v>
      </c>
      <c r="FI32" s="1" t="n">
        <f aca="false">ROUND('qx mannen 2022'!FI32,10)</f>
        <v>3.51517E-005</v>
      </c>
      <c r="FJ32" s="1" t="n">
        <f aca="false">ROUND('qx mannen 2022'!FJ32,10)</f>
        <v>3.45947E-005</v>
      </c>
      <c r="FK32" s="1" t="n">
        <f aca="false">ROUND('qx mannen 2022'!FK32,10)</f>
        <v>3.40465E-005</v>
      </c>
      <c r="FL32" s="1" t="n">
        <f aca="false">ROUND('qx mannen 2022'!FL32,10)</f>
        <v>3.3507E-005</v>
      </c>
      <c r="FM32" s="1" t="n">
        <f aca="false">ROUND('qx mannen 2022'!FM32,10)</f>
        <v>3.2976E-005</v>
      </c>
      <c r="FN32" s="1" t="n">
        <f aca="false">ROUND('qx mannen 2022'!FN32,10)</f>
        <v>3.24535E-005</v>
      </c>
      <c r="FO32" s="1" t="n">
        <f aca="false">ROUND('qx mannen 2022'!FO32,10)</f>
        <v>3.19392E-005</v>
      </c>
      <c r="FP32" s="1" t="n">
        <f aca="false">ROUND('qx mannen 2022'!FP32,10)</f>
        <v>3.14331E-005</v>
      </c>
      <c r="FQ32" s="1" t="n">
        <f aca="false">ROUND('qx mannen 2022'!FQ32,10)</f>
        <v>3.09351E-005</v>
      </c>
    </row>
    <row r="33" customFormat="false" ht="15" hidden="false" customHeight="true" outlineLevel="0" collapsed="false">
      <c r="B33" s="1" t="n">
        <f aca="false">ROUND('qx mannen 2022'!B33,10)</f>
        <v>0.0004916993</v>
      </c>
      <c r="C33" s="1" t="n">
        <f aca="false">ROUND('qx mannen 2022'!C33,10)</f>
        <v>0.0004858051</v>
      </c>
      <c r="D33" s="1" t="n">
        <f aca="false">ROUND('qx mannen 2022'!D33,10)</f>
        <v>0.0004798628</v>
      </c>
      <c r="E33" s="1" t="n">
        <f aca="false">ROUND('qx mannen 2022'!E33,10)</f>
        <v>0.0004738849</v>
      </c>
      <c r="F33" s="1" t="n">
        <f aca="false">ROUND('qx mannen 2022'!F33,10)</f>
        <v>0.0004678828</v>
      </c>
      <c r="G33" s="1" t="n">
        <f aca="false">ROUND('qx mannen 2022'!G33,10)</f>
        <v>0.0004618668</v>
      </c>
      <c r="H33" s="1" t="n">
        <f aca="false">ROUND('qx mannen 2022'!H33,10)</f>
        <v>0.0004558461</v>
      </c>
      <c r="I33" s="1" t="n">
        <f aca="false">ROUND('qx mannen 2022'!I33,10)</f>
        <v>0.0004498291</v>
      </c>
      <c r="J33" s="1" t="n">
        <f aca="false">ROUND('qx mannen 2022'!J33,10)</f>
        <v>0.0004438235</v>
      </c>
      <c r="K33" s="1" t="n">
        <f aca="false">ROUND('qx mannen 2022'!K33,10)</f>
        <v>0.000437836</v>
      </c>
      <c r="L33" s="1" t="n">
        <f aca="false">ROUND('qx mannen 2022'!L33,10)</f>
        <v>0.0004318728</v>
      </c>
      <c r="M33" s="1" t="n">
        <f aca="false">ROUND('qx mannen 2022'!M33,10)</f>
        <v>0.0004259393</v>
      </c>
      <c r="N33" s="1" t="n">
        <f aca="false">ROUND('qx mannen 2022'!N33,10)</f>
        <v>0.0004200405</v>
      </c>
      <c r="O33" s="1" t="n">
        <f aca="false">ROUND('qx mannen 2022'!O33,10)</f>
        <v>0.0004141807</v>
      </c>
      <c r="P33" s="1" t="n">
        <f aca="false">ROUND('qx mannen 2022'!P33,10)</f>
        <v>0.0004083638</v>
      </c>
      <c r="Q33" s="1" t="n">
        <f aca="false">ROUND('qx mannen 2022'!Q33,10)</f>
        <v>0.0004025932</v>
      </c>
      <c r="R33" s="1" t="n">
        <f aca="false">ROUND('qx mannen 2022'!R33,10)</f>
        <v>0.0003968719</v>
      </c>
      <c r="S33" s="1" t="n">
        <f aca="false">ROUND('qx mannen 2022'!S33,10)</f>
        <v>0.0003912026</v>
      </c>
      <c r="T33" s="1" t="n">
        <f aca="false">ROUND('qx mannen 2022'!T33,10)</f>
        <v>0.0003855876</v>
      </c>
      <c r="U33" s="1" t="n">
        <f aca="false">ROUND('qx mannen 2022'!U33,10)</f>
        <v>0.0003800289</v>
      </c>
      <c r="V33" s="1" t="n">
        <f aca="false">ROUND('qx mannen 2022'!V33,10)</f>
        <v>0.0003745283</v>
      </c>
      <c r="W33" s="1" t="n">
        <f aca="false">ROUND('qx mannen 2022'!W33,10)</f>
        <v>0.0003690871</v>
      </c>
      <c r="X33" s="1" t="n">
        <f aca="false">ROUND('qx mannen 2022'!X33,10)</f>
        <v>0.0003637067</v>
      </c>
      <c r="Y33" s="1" t="n">
        <f aca="false">ROUND('qx mannen 2022'!Y33,10)</f>
        <v>0.000358388</v>
      </c>
      <c r="Z33" s="1" t="n">
        <f aca="false">ROUND('qx mannen 2022'!Z33,10)</f>
        <v>0.0003531319</v>
      </c>
      <c r="AA33" s="1" t="n">
        <f aca="false">ROUND('qx mannen 2022'!AA33,10)</f>
        <v>0.0003479392</v>
      </c>
      <c r="AB33" s="1" t="n">
        <f aca="false">ROUND('qx mannen 2022'!AB33,10)</f>
        <v>0.0003428102</v>
      </c>
      <c r="AC33" s="1" t="n">
        <f aca="false">ROUND('qx mannen 2022'!AC33,10)</f>
        <v>0.0003377454</v>
      </c>
      <c r="AD33" s="1" t="n">
        <f aca="false">ROUND('qx mannen 2022'!AD33,10)</f>
        <v>0.0003327451</v>
      </c>
      <c r="AE33" s="1" t="n">
        <f aca="false">ROUND('qx mannen 2022'!AE33,10)</f>
        <v>0.0003278093</v>
      </c>
      <c r="AF33" s="1" t="n">
        <f aca="false">ROUND('qx mannen 2022'!AF33,10)</f>
        <v>0.0003229381</v>
      </c>
      <c r="AG33" s="1" t="n">
        <f aca="false">ROUND('qx mannen 2022'!AG33,10)</f>
        <v>0.0003181315</v>
      </c>
      <c r="AH33" s="1" t="n">
        <f aca="false">ROUND('qx mannen 2022'!AH33,10)</f>
        <v>0.0003133893</v>
      </c>
      <c r="AI33" s="1" t="n">
        <f aca="false">ROUND('qx mannen 2022'!AI33,10)</f>
        <v>0.0003087114</v>
      </c>
      <c r="AJ33" s="1" t="n">
        <f aca="false">ROUND('qx mannen 2022'!AJ33,10)</f>
        <v>0.0003040973</v>
      </c>
      <c r="AK33" s="1" t="n">
        <f aca="false">ROUND('qx mannen 2022'!AK33,10)</f>
        <v>0.0002995469</v>
      </c>
      <c r="AL33" s="1" t="n">
        <f aca="false">ROUND('qx mannen 2022'!AL33,10)</f>
        <v>0.0002950596</v>
      </c>
      <c r="AM33" s="1" t="n">
        <f aca="false">ROUND('qx mannen 2022'!AM33,10)</f>
        <v>0.0002906352</v>
      </c>
      <c r="AN33" s="1" t="n">
        <f aca="false">ROUND('qx mannen 2022'!AN33,10)</f>
        <v>0.000286273</v>
      </c>
      <c r="AO33" s="1" t="n">
        <f aca="false">ROUND('qx mannen 2022'!AO33,10)</f>
        <v>0.0002819727</v>
      </c>
      <c r="AP33" s="1" t="n">
        <f aca="false">ROUND('qx mannen 2022'!AP33,10)</f>
        <v>0.0002777336</v>
      </c>
      <c r="AQ33" s="1" t="n">
        <f aca="false">ROUND('qx mannen 2022'!AQ33,10)</f>
        <v>0.0002735552</v>
      </c>
      <c r="AR33" s="1" t="n">
        <f aca="false">ROUND('qx mannen 2022'!AR33,10)</f>
        <v>0.0002694368</v>
      </c>
      <c r="AS33" s="1" t="n">
        <f aca="false">ROUND('qx mannen 2022'!AS33,10)</f>
        <v>0.000265378</v>
      </c>
      <c r="AT33" s="1" t="n">
        <f aca="false">ROUND('qx mannen 2022'!AT33,10)</f>
        <v>0.0002613781</v>
      </c>
      <c r="AU33" s="1" t="n">
        <f aca="false">ROUND('qx mannen 2022'!AU33,10)</f>
        <v>0.0002574363</v>
      </c>
      <c r="AV33" s="1" t="n">
        <f aca="false">ROUND('qx mannen 2022'!AV33,10)</f>
        <v>0.0002535521</v>
      </c>
      <c r="AW33" s="1" t="n">
        <f aca="false">ROUND('qx mannen 2022'!AW33,10)</f>
        <v>0.0002497247</v>
      </c>
      <c r="AX33" s="1" t="n">
        <f aca="false">ROUND('qx mannen 2022'!AX33,10)</f>
        <v>0.0002459536</v>
      </c>
      <c r="AY33" s="1" t="n">
        <f aca="false">ROUND('qx mannen 2022'!AY33,10)</f>
        <v>0.000242238</v>
      </c>
      <c r="AZ33" s="1" t="n">
        <f aca="false">ROUND('qx mannen 2022'!AZ33,10)</f>
        <v>0.0002385772</v>
      </c>
      <c r="BA33" s="1" t="n">
        <f aca="false">ROUND('qx mannen 2022'!BA33,10)</f>
        <v>0.0002349706</v>
      </c>
      <c r="BB33" s="1" t="n">
        <f aca="false">ROUND('qx mannen 2022'!BB33,10)</f>
        <v>0.0002314174</v>
      </c>
      <c r="BC33" s="1" t="n">
        <f aca="false">ROUND('qx mannen 2022'!BC33,10)</f>
        <v>0.000227917</v>
      </c>
      <c r="BD33" s="1" t="n">
        <f aca="false">ROUND('qx mannen 2022'!BD33,10)</f>
        <v>0.0002244686</v>
      </c>
      <c r="BE33" s="1" t="n">
        <f aca="false">ROUND('qx mannen 2022'!BE33,10)</f>
        <v>0.0002210716</v>
      </c>
      <c r="BF33" s="1" t="n">
        <f aca="false">ROUND('qx mannen 2022'!BF33,10)</f>
        <v>0.0002177253</v>
      </c>
      <c r="BG33" s="1" t="n">
        <f aca="false">ROUND('qx mannen 2022'!BG33,10)</f>
        <v>0.0002144289</v>
      </c>
      <c r="BH33" s="1" t="n">
        <f aca="false">ROUND('qx mannen 2022'!BH33,10)</f>
        <v>0.0002111819</v>
      </c>
      <c r="BI33" s="1" t="n">
        <f aca="false">ROUND('qx mannen 2022'!BI33,10)</f>
        <v>0.0002079834</v>
      </c>
      <c r="BJ33" s="1" t="n">
        <f aca="false">ROUND('qx mannen 2022'!BJ33,10)</f>
        <v>0.0002048329</v>
      </c>
      <c r="BK33" s="1" t="n">
        <f aca="false">ROUND('qx mannen 2022'!BK33,10)</f>
        <v>0.0002017297</v>
      </c>
      <c r="BL33" s="1" t="n">
        <f aca="false">ROUND('qx mannen 2022'!BL33,10)</f>
        <v>0.000198673</v>
      </c>
      <c r="BM33" s="1" t="n">
        <f aca="false">ROUND('qx mannen 2022'!BM33,10)</f>
        <v>0.0001956623</v>
      </c>
      <c r="BN33" s="1" t="n">
        <f aca="false">ROUND('qx mannen 2022'!BN33,10)</f>
        <v>0.0001926969</v>
      </c>
      <c r="BO33" s="1" t="n">
        <f aca="false">ROUND('qx mannen 2022'!BO33,10)</f>
        <v>0.0001897761</v>
      </c>
      <c r="BP33" s="1" t="n">
        <f aca="false">ROUND('qx mannen 2022'!BP33,10)</f>
        <v>0.0001868993</v>
      </c>
      <c r="BQ33" s="1" t="n">
        <f aca="false">ROUND('qx mannen 2022'!BQ33,10)</f>
        <v>0.0001840658</v>
      </c>
      <c r="BR33" s="1" t="n">
        <f aca="false">ROUND('qx mannen 2022'!BR33,10)</f>
        <v>0.000181275</v>
      </c>
      <c r="BS33" s="1" t="n">
        <f aca="false">ROUND('qx mannen 2022'!BS33,10)</f>
        <v>0.0001785264</v>
      </c>
      <c r="BT33" s="1" t="n">
        <f aca="false">ROUND('qx mannen 2022'!BT33,10)</f>
        <v>0.0001758192</v>
      </c>
      <c r="BU33" s="1" t="n">
        <f aca="false">ROUND('qx mannen 2022'!BU33,10)</f>
        <v>0.0001731529</v>
      </c>
      <c r="BV33" s="1" t="n">
        <f aca="false">ROUND('qx mannen 2022'!BV33,10)</f>
        <v>0.0001705269</v>
      </c>
      <c r="BW33" s="1" t="n">
        <f aca="false">ROUND('qx mannen 2022'!BW33,10)</f>
        <v>0.0001679405</v>
      </c>
      <c r="BX33" s="1" t="n">
        <f aca="false">ROUND('qx mannen 2022'!BX33,10)</f>
        <v>0.0001653932</v>
      </c>
      <c r="BY33" s="1" t="n">
        <f aca="false">ROUND('qx mannen 2022'!BY33,10)</f>
        <v>0.0001628845</v>
      </c>
      <c r="BZ33" s="1" t="n">
        <f aca="false">ROUND('qx mannen 2022'!BZ33,10)</f>
        <v>0.0001604137</v>
      </c>
      <c r="CA33" s="1" t="n">
        <f aca="false">ROUND('qx mannen 2022'!CA33,10)</f>
        <v>0.0001579802</v>
      </c>
      <c r="CB33" s="1" t="n">
        <f aca="false">ROUND('qx mannen 2022'!CB33,10)</f>
        <v>0.0001555836</v>
      </c>
      <c r="CC33" s="1" t="n">
        <f aca="false">ROUND('qx mannen 2022'!CC33,10)</f>
        <v>0.0001532233</v>
      </c>
      <c r="CD33" s="1" t="n">
        <f aca="false">ROUND('qx mannen 2022'!CD33,10)</f>
        <v>0.0001508987</v>
      </c>
      <c r="CE33" s="1" t="n">
        <f aca="false">ROUND('qx mannen 2022'!CE33,10)</f>
        <v>0.0001486093</v>
      </c>
      <c r="CF33" s="1" t="n">
        <f aca="false">ROUND('qx mannen 2022'!CF33,10)</f>
        <v>0.0001463545</v>
      </c>
      <c r="CG33" s="1" t="n">
        <f aca="false">ROUND('qx mannen 2022'!CG33,10)</f>
        <v>0.0001441339</v>
      </c>
      <c r="CH33" s="1" t="n">
        <f aca="false">ROUND('qx mannen 2022'!CH33,10)</f>
        <v>0.000141947</v>
      </c>
      <c r="CI33" s="1" t="n">
        <f aca="false">ROUND('qx mannen 2022'!CI33,10)</f>
        <v>0.0001397932</v>
      </c>
      <c r="CJ33" s="1" t="n">
        <f aca="false">ROUND('qx mannen 2022'!CJ33,10)</f>
        <v>0.000137672</v>
      </c>
      <c r="CK33" s="1" t="n">
        <f aca="false">ROUND('qx mannen 2022'!CK33,10)</f>
        <v>0.0001355829</v>
      </c>
      <c r="CL33" s="1" t="n">
        <f aca="false">ROUND('qx mannen 2022'!CL33,10)</f>
        <v>0.0001335256</v>
      </c>
      <c r="CM33" s="1" t="n">
        <f aca="false">ROUND('qx mannen 2022'!CM33,10)</f>
        <v>0.0001314994</v>
      </c>
      <c r="CN33" s="1" t="n">
        <f aca="false">ROUND('qx mannen 2022'!CN33,10)</f>
        <v>0.0001295039</v>
      </c>
      <c r="CO33" s="1" t="n">
        <f aca="false">ROUND('qx mannen 2022'!CO33,10)</f>
        <v>0.0001275387</v>
      </c>
      <c r="CP33" s="1" t="n">
        <f aca="false">ROUND('qx mannen 2022'!CP33,10)</f>
        <v>0.0001256032</v>
      </c>
      <c r="CQ33" s="1" t="n">
        <f aca="false">ROUND('qx mannen 2022'!CQ33,10)</f>
        <v>0.0001236972</v>
      </c>
      <c r="CR33" s="1" t="n">
        <f aca="false">ROUND('qx mannen 2022'!CR33,10)</f>
        <v>0.00012182</v>
      </c>
      <c r="CS33" s="1" t="n">
        <f aca="false">ROUND('qx mannen 2022'!CS33,10)</f>
        <v>0.0001199713</v>
      </c>
      <c r="CT33" s="1" t="n">
        <f aca="false">ROUND('qx mannen 2022'!CT33,10)</f>
        <v>0.0001181506</v>
      </c>
      <c r="CU33" s="1" t="n">
        <f aca="false">ROUND('qx mannen 2022'!CU33,10)</f>
        <v>0.0001163576</v>
      </c>
      <c r="CV33" s="1" t="n">
        <f aca="false">ROUND('qx mannen 2022'!CV33,10)</f>
        <v>0.0001145917</v>
      </c>
      <c r="CW33" s="1" t="n">
        <f aca="false">ROUND('qx mannen 2022'!CW33,10)</f>
        <v>0.0001128526</v>
      </c>
      <c r="CX33" s="1" t="n">
        <f aca="false">ROUND('qx mannen 2022'!CX33,10)</f>
        <v>0.0001111399</v>
      </c>
      <c r="CY33" s="1" t="n">
        <f aca="false">ROUND('qx mannen 2022'!CY33,10)</f>
        <v>0.0001094532</v>
      </c>
      <c r="CZ33" s="1" t="n">
        <f aca="false">ROUND('qx mannen 2022'!CZ33,10)</f>
        <v>0.0001077921</v>
      </c>
      <c r="DA33" s="1" t="n">
        <f aca="false">ROUND('qx mannen 2022'!DA33,10)</f>
        <v>0.0001061562</v>
      </c>
      <c r="DB33" s="1" t="n">
        <f aca="false">ROUND('qx mannen 2022'!DB33,10)</f>
        <v>0.0001045451</v>
      </c>
      <c r="DC33" s="1" t="n">
        <f aca="false">ROUND('qx mannen 2022'!DC33,10)</f>
        <v>0.0001029584</v>
      </c>
      <c r="DD33" s="1" t="n">
        <f aca="false">ROUND('qx mannen 2022'!DD33,10)</f>
        <v>0.0001013958</v>
      </c>
      <c r="DE33" s="1" t="n">
        <f aca="false">ROUND('qx mannen 2022'!DE33,10)</f>
        <v>9.98569E-005</v>
      </c>
      <c r="DF33" s="1" t="n">
        <f aca="false">ROUND('qx mannen 2022'!DF33,10)</f>
        <v>9.83414E-005</v>
      </c>
      <c r="DG33" s="1" t="n">
        <f aca="false">ROUND('qx mannen 2022'!DG33,10)</f>
        <v>9.68488E-005</v>
      </c>
      <c r="DH33" s="1" t="n">
        <f aca="false">ROUND('qx mannen 2022'!DH33,10)</f>
        <v>9.53789E-005</v>
      </c>
      <c r="DI33" s="1" t="n">
        <f aca="false">ROUND('qx mannen 2022'!DI33,10)</f>
        <v>9.39314E-005</v>
      </c>
      <c r="DJ33" s="1" t="n">
        <f aca="false">ROUND('qx mannen 2022'!DJ33,10)</f>
        <v>9.25057E-005</v>
      </c>
      <c r="DK33" s="1" t="n">
        <f aca="false">ROUND('qx mannen 2022'!DK33,10)</f>
        <v>9.11018E-005</v>
      </c>
      <c r="DL33" s="1" t="n">
        <f aca="false">ROUND('qx mannen 2022'!DL33,10)</f>
        <v>8.97191E-005</v>
      </c>
      <c r="DM33" s="1" t="n">
        <f aca="false">ROUND('qx mannen 2022'!DM33,10)</f>
        <v>8.83574E-005</v>
      </c>
      <c r="DN33" s="1" t="n">
        <f aca="false">ROUND('qx mannen 2022'!DN33,10)</f>
        <v>8.70163E-005</v>
      </c>
      <c r="DO33" s="1" t="n">
        <f aca="false">ROUND('qx mannen 2022'!DO33,10)</f>
        <v>8.56956E-005</v>
      </c>
      <c r="DP33" s="1" t="n">
        <f aca="false">ROUND('qx mannen 2022'!DP33,10)</f>
        <v>8.4395E-005</v>
      </c>
      <c r="DQ33" s="1" t="n">
        <f aca="false">ROUND('qx mannen 2022'!DQ33,10)</f>
        <v>8.31141E-005</v>
      </c>
      <c r="DR33" s="1" t="n">
        <f aca="false">ROUND('qx mannen 2022'!DR33,10)</f>
        <v>8.18526E-005</v>
      </c>
      <c r="DS33" s="1" t="n">
        <f aca="false">ROUND('qx mannen 2022'!DS33,10)</f>
        <v>8.06103E-005</v>
      </c>
      <c r="DT33" s="1" t="n">
        <f aca="false">ROUND('qx mannen 2022'!DT33,10)</f>
        <v>7.93868E-005</v>
      </c>
      <c r="DU33" s="1" t="n">
        <f aca="false">ROUND('qx mannen 2022'!DU33,10)</f>
        <v>7.81819E-005</v>
      </c>
      <c r="DV33" s="1" t="n">
        <f aca="false">ROUND('qx mannen 2022'!DV33,10)</f>
        <v>7.69953E-005</v>
      </c>
      <c r="DW33" s="1" t="n">
        <f aca="false">ROUND('qx mannen 2022'!DW33,10)</f>
        <v>7.58267E-005</v>
      </c>
      <c r="DX33" s="1" t="n">
        <f aca="false">ROUND('qx mannen 2022'!DX33,10)</f>
        <v>7.46758E-005</v>
      </c>
      <c r="DY33" s="1" t="n">
        <f aca="false">ROUND('qx mannen 2022'!DY33,10)</f>
        <v>7.35424E-005</v>
      </c>
      <c r="DZ33" s="1" t="n">
        <f aca="false">ROUND('qx mannen 2022'!DZ33,10)</f>
        <v>7.24262E-005</v>
      </c>
      <c r="EA33" s="1" t="n">
        <f aca="false">ROUND('qx mannen 2022'!EA33,10)</f>
        <v>7.13269E-005</v>
      </c>
      <c r="EB33" s="1" t="n">
        <f aca="false">ROUND('qx mannen 2022'!EB33,10)</f>
        <v>7.02443E-005</v>
      </c>
      <c r="EC33" s="1" t="n">
        <f aca="false">ROUND('qx mannen 2022'!EC33,10)</f>
        <v>6.91782E-005</v>
      </c>
      <c r="ED33" s="1" t="n">
        <f aca="false">ROUND('qx mannen 2022'!ED33,10)</f>
        <v>6.81282E-005</v>
      </c>
      <c r="EE33" s="1" t="n">
        <f aca="false">ROUND('qx mannen 2022'!EE33,10)</f>
        <v>6.70942E-005</v>
      </c>
      <c r="EF33" s="1" t="n">
        <f aca="false">ROUND('qx mannen 2022'!EF33,10)</f>
        <v>6.60758E-005</v>
      </c>
      <c r="EG33" s="1" t="n">
        <f aca="false">ROUND('qx mannen 2022'!EG33,10)</f>
        <v>6.50729E-005</v>
      </c>
      <c r="EH33" s="1" t="n">
        <f aca="false">ROUND('qx mannen 2022'!EH33,10)</f>
        <v>6.40853E-005</v>
      </c>
      <c r="EI33" s="1" t="n">
        <f aca="false">ROUND('qx mannen 2022'!EI33,10)</f>
        <v>6.31126E-005</v>
      </c>
      <c r="EJ33" s="1" t="n">
        <f aca="false">ROUND('qx mannen 2022'!EJ33,10)</f>
        <v>6.21547E-005</v>
      </c>
      <c r="EK33" s="1" t="n">
        <f aca="false">ROUND('qx mannen 2022'!EK33,10)</f>
        <v>6.12113E-005</v>
      </c>
      <c r="EL33" s="1" t="n">
        <f aca="false">ROUND('qx mannen 2022'!EL33,10)</f>
        <v>6.02822E-005</v>
      </c>
      <c r="EM33" s="1" t="n">
        <f aca="false">ROUND('qx mannen 2022'!EM33,10)</f>
        <v>5.93673E-005</v>
      </c>
      <c r="EN33" s="1" t="n">
        <f aca="false">ROUND('qx mannen 2022'!EN33,10)</f>
        <v>5.84662E-005</v>
      </c>
      <c r="EO33" s="1" t="n">
        <f aca="false">ROUND('qx mannen 2022'!EO33,10)</f>
        <v>5.75788E-005</v>
      </c>
      <c r="EP33" s="1" t="n">
        <f aca="false">ROUND('qx mannen 2022'!EP33,10)</f>
        <v>5.67049E-005</v>
      </c>
      <c r="EQ33" s="1" t="n">
        <f aca="false">ROUND('qx mannen 2022'!EQ33,10)</f>
        <v>5.58442E-005</v>
      </c>
      <c r="ER33" s="1" t="n">
        <f aca="false">ROUND('qx mannen 2022'!ER33,10)</f>
        <v>5.49966E-005</v>
      </c>
      <c r="ES33" s="1" t="n">
        <f aca="false">ROUND('qx mannen 2022'!ES33,10)</f>
        <v>5.41619E-005</v>
      </c>
      <c r="ET33" s="1" t="n">
        <f aca="false">ROUND('qx mannen 2022'!ET33,10)</f>
        <v>5.33398E-005</v>
      </c>
      <c r="EU33" s="1" t="n">
        <f aca="false">ROUND('qx mannen 2022'!EU33,10)</f>
        <v>5.25302E-005</v>
      </c>
      <c r="EV33" s="1" t="n">
        <f aca="false">ROUND('qx mannen 2022'!EV33,10)</f>
        <v>5.17329E-005</v>
      </c>
      <c r="EW33" s="1" t="n">
        <f aca="false">ROUND('qx mannen 2022'!EW33,10)</f>
        <v>5.09477E-005</v>
      </c>
      <c r="EX33" s="1" t="n">
        <f aca="false">ROUND('qx mannen 2022'!EX33,10)</f>
        <v>5.01744E-005</v>
      </c>
      <c r="EY33" s="1" t="n">
        <f aca="false">ROUND('qx mannen 2022'!EY33,10)</f>
        <v>4.94129E-005</v>
      </c>
      <c r="EZ33" s="1" t="n">
        <f aca="false">ROUND('qx mannen 2022'!EZ33,10)</f>
        <v>4.86629E-005</v>
      </c>
      <c r="FA33" s="1" t="n">
        <f aca="false">ROUND('qx mannen 2022'!FA33,10)</f>
        <v>4.79243E-005</v>
      </c>
      <c r="FB33" s="1" t="n">
        <f aca="false">ROUND('qx mannen 2022'!FB33,10)</f>
        <v>4.71969E-005</v>
      </c>
      <c r="FC33" s="1" t="n">
        <f aca="false">ROUND('qx mannen 2022'!FC33,10)</f>
        <v>4.64805E-005</v>
      </c>
      <c r="FD33" s="1" t="n">
        <f aca="false">ROUND('qx mannen 2022'!FD33,10)</f>
        <v>4.5775E-005</v>
      </c>
      <c r="FE33" s="1" t="n">
        <f aca="false">ROUND('qx mannen 2022'!FE33,10)</f>
        <v>4.50802E-005</v>
      </c>
      <c r="FF33" s="1" t="n">
        <f aca="false">ROUND('qx mannen 2022'!FF33,10)</f>
        <v>4.4396E-005</v>
      </c>
      <c r="FG33" s="1" t="n">
        <f aca="false">ROUND('qx mannen 2022'!FG33,10)</f>
        <v>4.37222E-005</v>
      </c>
      <c r="FH33" s="1" t="n">
        <f aca="false">ROUND('qx mannen 2022'!FH33,10)</f>
        <v>4.30585E-005</v>
      </c>
      <c r="FI33" s="1" t="n">
        <f aca="false">ROUND('qx mannen 2022'!FI33,10)</f>
        <v>4.2405E-005</v>
      </c>
      <c r="FJ33" s="1" t="n">
        <f aca="false">ROUND('qx mannen 2022'!FJ33,10)</f>
        <v>4.17614E-005</v>
      </c>
      <c r="FK33" s="1" t="n">
        <f aca="false">ROUND('qx mannen 2022'!FK33,10)</f>
        <v>4.11275E-005</v>
      </c>
      <c r="FL33" s="1" t="n">
        <f aca="false">ROUND('qx mannen 2022'!FL33,10)</f>
        <v>4.05033E-005</v>
      </c>
      <c r="FM33" s="1" t="n">
        <f aca="false">ROUND('qx mannen 2022'!FM33,10)</f>
        <v>3.98885E-005</v>
      </c>
      <c r="FN33" s="1" t="n">
        <f aca="false">ROUND('qx mannen 2022'!FN33,10)</f>
        <v>3.92831E-005</v>
      </c>
      <c r="FO33" s="1" t="n">
        <f aca="false">ROUND('qx mannen 2022'!FO33,10)</f>
        <v>3.86868E-005</v>
      </c>
      <c r="FP33" s="1" t="n">
        <f aca="false">ROUND('qx mannen 2022'!FP33,10)</f>
        <v>3.80996E-005</v>
      </c>
      <c r="FQ33" s="1" t="n">
        <f aca="false">ROUND('qx mannen 2022'!FQ33,10)</f>
        <v>3.75214E-005</v>
      </c>
    </row>
    <row r="34" customFormat="false" ht="15" hidden="false" customHeight="true" outlineLevel="0" collapsed="false">
      <c r="B34" s="1" t="n">
        <f aca="false">ROUND('qx mannen 2022'!B34,10)</f>
        <v>0.0005312473</v>
      </c>
      <c r="C34" s="1" t="n">
        <f aca="false">ROUND('qx mannen 2022'!C34,10)</f>
        <v>0.0005231501</v>
      </c>
      <c r="D34" s="1" t="n">
        <f aca="false">ROUND('qx mannen 2022'!D34,10)</f>
        <v>0.0005151848</v>
      </c>
      <c r="E34" s="1" t="n">
        <f aca="false">ROUND('qx mannen 2022'!E34,10)</f>
        <v>0.0005073484</v>
      </c>
      <c r="F34" s="1" t="n">
        <f aca="false">ROUND('qx mannen 2022'!F34,10)</f>
        <v>0.0004996382</v>
      </c>
      <c r="G34" s="1" t="n">
        <f aca="false">ROUND('qx mannen 2022'!G34,10)</f>
        <v>0.0004920516</v>
      </c>
      <c r="H34" s="1" t="n">
        <f aca="false">ROUND('qx mannen 2022'!H34,10)</f>
        <v>0.000484586</v>
      </c>
      <c r="I34" s="1" t="n">
        <f aca="false">ROUND('qx mannen 2022'!I34,10)</f>
        <v>0.0004772389</v>
      </c>
      <c r="J34" s="1" t="n">
        <f aca="false">ROUND('qx mannen 2022'!J34,10)</f>
        <v>0.0004700079</v>
      </c>
      <c r="K34" s="1" t="n">
        <f aca="false">ROUND('qx mannen 2022'!K34,10)</f>
        <v>0.0004628909</v>
      </c>
      <c r="L34" s="1" t="n">
        <f aca="false">ROUND('qx mannen 2022'!L34,10)</f>
        <v>0.0004558856</v>
      </c>
      <c r="M34" s="1" t="n">
        <f aca="false">ROUND('qx mannen 2022'!M34,10)</f>
        <v>0.0004489899</v>
      </c>
      <c r="N34" s="1" t="n">
        <f aca="false">ROUND('qx mannen 2022'!N34,10)</f>
        <v>0.0004422018</v>
      </c>
      <c r="O34" s="1" t="n">
        <f aca="false">ROUND('qx mannen 2022'!O34,10)</f>
        <v>0.0004355193</v>
      </c>
      <c r="P34" s="1" t="n">
        <f aca="false">ROUND('qx mannen 2022'!P34,10)</f>
        <v>0.0004289405</v>
      </c>
      <c r="Q34" s="1" t="n">
        <f aca="false">ROUND('qx mannen 2022'!Q34,10)</f>
        <v>0.0004224635</v>
      </c>
      <c r="R34" s="1" t="n">
        <f aca="false">ROUND('qx mannen 2022'!R34,10)</f>
        <v>0.0004160865</v>
      </c>
      <c r="S34" s="1" t="n">
        <f aca="false">ROUND('qx mannen 2022'!S34,10)</f>
        <v>0.0004098079</v>
      </c>
      <c r="T34" s="1" t="n">
        <f aca="false">ROUND('qx mannen 2022'!T34,10)</f>
        <v>0.0004036258</v>
      </c>
      <c r="U34" s="1" t="n">
        <f aca="false">ROUND('qx mannen 2022'!U34,10)</f>
        <v>0.0003975386</v>
      </c>
      <c r="V34" s="1" t="n">
        <f aca="false">ROUND('qx mannen 2022'!V34,10)</f>
        <v>0.0003915448</v>
      </c>
      <c r="W34" s="1" t="n">
        <f aca="false">ROUND('qx mannen 2022'!W34,10)</f>
        <v>0.0003856427</v>
      </c>
      <c r="X34" s="1" t="n">
        <f aca="false">ROUND('qx mannen 2022'!X34,10)</f>
        <v>0.0003798309</v>
      </c>
      <c r="Y34" s="1" t="n">
        <f aca="false">ROUND('qx mannen 2022'!Y34,10)</f>
        <v>0.0003741077</v>
      </c>
      <c r="Z34" s="1" t="n">
        <f aca="false">ROUND('qx mannen 2022'!Z34,10)</f>
        <v>0.0003684719</v>
      </c>
      <c r="AA34" s="1" t="n">
        <f aca="false">ROUND('qx mannen 2022'!AA34,10)</f>
        <v>0.0003629219</v>
      </c>
      <c r="AB34" s="1" t="n">
        <f aca="false">ROUND('qx mannen 2022'!AB34,10)</f>
        <v>0.0003574564</v>
      </c>
      <c r="AC34" s="1" t="n">
        <f aca="false">ROUND('qx mannen 2022'!AC34,10)</f>
        <v>0.0003520739</v>
      </c>
      <c r="AD34" s="1" t="n">
        <f aca="false">ROUND('qx mannen 2022'!AD34,10)</f>
        <v>0.0003467732</v>
      </c>
      <c r="AE34" s="1" t="n">
        <f aca="false">ROUND('qx mannen 2022'!AE34,10)</f>
        <v>0.0003415529</v>
      </c>
      <c r="AF34" s="1" t="n">
        <f aca="false">ROUND('qx mannen 2022'!AF34,10)</f>
        <v>0.0003364119</v>
      </c>
      <c r="AG34" s="1" t="n">
        <f aca="false">ROUND('qx mannen 2022'!AG34,10)</f>
        <v>0.0003313487</v>
      </c>
      <c r="AH34" s="1" t="n">
        <f aca="false">ROUND('qx mannen 2022'!AH34,10)</f>
        <v>0.0003263622</v>
      </c>
      <c r="AI34" s="1" t="n">
        <f aca="false">ROUND('qx mannen 2022'!AI34,10)</f>
        <v>0.0003214512</v>
      </c>
      <c r="AJ34" s="1" t="n">
        <f aca="false">ROUND('qx mannen 2022'!AJ34,10)</f>
        <v>0.0003166145</v>
      </c>
      <c r="AK34" s="1" t="n">
        <f aca="false">ROUND('qx mannen 2022'!AK34,10)</f>
        <v>0.0003118509</v>
      </c>
      <c r="AL34" s="1" t="n">
        <f aca="false">ROUND('qx mannen 2022'!AL34,10)</f>
        <v>0.0003071594</v>
      </c>
      <c r="AM34" s="1" t="n">
        <f aca="false">ROUND('qx mannen 2022'!AM34,10)</f>
        <v>0.0003025387</v>
      </c>
      <c r="AN34" s="1" t="n">
        <f aca="false">ROUND('qx mannen 2022'!AN34,10)</f>
        <v>0.0002979877</v>
      </c>
      <c r="AO34" s="1" t="n">
        <f aca="false">ROUND('qx mannen 2022'!AO34,10)</f>
        <v>0.0002935055</v>
      </c>
      <c r="AP34" s="1" t="n">
        <f aca="false">ROUND('qx mannen 2022'!AP34,10)</f>
        <v>0.0002890909</v>
      </c>
      <c r="AQ34" s="1" t="n">
        <f aca="false">ROUND('qx mannen 2022'!AQ34,10)</f>
        <v>0.000284743</v>
      </c>
      <c r="AR34" s="1" t="n">
        <f aca="false">ROUND('qx mannen 2022'!AR34,10)</f>
        <v>0.0002804606</v>
      </c>
      <c r="AS34" s="1" t="n">
        <f aca="false">ROUND('qx mannen 2022'!AS34,10)</f>
        <v>0.0002762427</v>
      </c>
      <c r="AT34" s="1" t="n">
        <f aca="false">ROUND('qx mannen 2022'!AT34,10)</f>
        <v>0.0002720885</v>
      </c>
      <c r="AU34" s="1" t="n">
        <f aca="false">ROUND('qx mannen 2022'!AU34,10)</f>
        <v>0.0002679969</v>
      </c>
      <c r="AV34" s="1" t="n">
        <f aca="false">ROUND('qx mannen 2022'!AV34,10)</f>
        <v>0.0002639669</v>
      </c>
      <c r="AW34" s="1" t="n">
        <f aca="false">ROUND('qx mannen 2022'!AW34,10)</f>
        <v>0.0002599976</v>
      </c>
      <c r="AX34" s="1" t="n">
        <f aca="false">ROUND('qx mannen 2022'!AX34,10)</f>
        <v>0.0002560881</v>
      </c>
      <c r="AY34" s="1" t="n">
        <f aca="false">ROUND('qx mannen 2022'!AY34,10)</f>
        <v>0.0002522375</v>
      </c>
      <c r="AZ34" s="1" t="n">
        <f aca="false">ROUND('qx mannen 2022'!AZ34,10)</f>
        <v>0.0002484449</v>
      </c>
      <c r="BA34" s="1" t="n">
        <f aca="false">ROUND('qx mannen 2022'!BA34,10)</f>
        <v>0.0002447094</v>
      </c>
      <c r="BB34" s="1" t="n">
        <f aca="false">ROUND('qx mannen 2022'!BB34,10)</f>
        <v>0.0002410301</v>
      </c>
      <c r="BC34" s="1" t="n">
        <f aca="false">ROUND('qx mannen 2022'!BC34,10)</f>
        <v>0.0002374062</v>
      </c>
      <c r="BD34" s="1" t="n">
        <f aca="false">ROUND('qx mannen 2022'!BD34,10)</f>
        <v>0.0002338368</v>
      </c>
      <c r="BE34" s="1" t="n">
        <f aca="false">ROUND('qx mannen 2022'!BE34,10)</f>
        <v>0.0002303211</v>
      </c>
      <c r="BF34" s="1" t="n">
        <f aca="false">ROUND('qx mannen 2022'!BF34,10)</f>
        <v>0.0002268584</v>
      </c>
      <c r="BG34" s="1" t="n">
        <f aca="false">ROUND('qx mannen 2022'!BG34,10)</f>
        <v>0.0002234477</v>
      </c>
      <c r="BH34" s="1" t="n">
        <f aca="false">ROUND('qx mannen 2022'!BH34,10)</f>
        <v>0.0002200884</v>
      </c>
      <c r="BI34" s="1" t="n">
        <f aca="false">ROUND('qx mannen 2022'!BI34,10)</f>
        <v>0.0002167796</v>
      </c>
      <c r="BJ34" s="1" t="n">
        <f aca="false">ROUND('qx mannen 2022'!BJ34,10)</f>
        <v>0.0002135205</v>
      </c>
      <c r="BK34" s="1" t="n">
        <f aca="false">ROUND('qx mannen 2022'!BK34,10)</f>
        <v>0.0002103105</v>
      </c>
      <c r="BL34" s="1" t="n">
        <f aca="false">ROUND('qx mannen 2022'!BL34,10)</f>
        <v>0.0002071488</v>
      </c>
      <c r="BM34" s="1" t="n">
        <f aca="false">ROUND('qx mannen 2022'!BM34,10)</f>
        <v>0.0002040346</v>
      </c>
      <c r="BN34" s="1" t="n">
        <f aca="false">ROUND('qx mannen 2022'!BN34,10)</f>
        <v>0.0002009673</v>
      </c>
      <c r="BO34" s="1" t="n">
        <f aca="false">ROUND('qx mannen 2022'!BO34,10)</f>
        <v>0.0001979461</v>
      </c>
      <c r="BP34" s="1" t="n">
        <f aca="false">ROUND('qx mannen 2022'!BP34,10)</f>
        <v>0.0001949703</v>
      </c>
      <c r="BQ34" s="1" t="n">
        <f aca="false">ROUND('qx mannen 2022'!BQ34,10)</f>
        <v>0.0001920393</v>
      </c>
      <c r="BR34" s="1" t="n">
        <f aca="false">ROUND('qx mannen 2022'!BR34,10)</f>
        <v>0.0001891523</v>
      </c>
      <c r="BS34" s="1" t="n">
        <f aca="false">ROUND('qx mannen 2022'!BS34,10)</f>
        <v>0.0001863088</v>
      </c>
      <c r="BT34" s="1" t="n">
        <f aca="false">ROUND('qx mannen 2022'!BT34,10)</f>
        <v>0.000183508</v>
      </c>
      <c r="BU34" s="1" t="n">
        <f aca="false">ROUND('qx mannen 2022'!BU34,10)</f>
        <v>0.0001807494</v>
      </c>
      <c r="BV34" s="1" t="n">
        <f aca="false">ROUND('qx mannen 2022'!BV34,10)</f>
        <v>0.0001780322</v>
      </c>
      <c r="BW34" s="1" t="n">
        <f aca="false">ROUND('qx mannen 2022'!BW34,10)</f>
        <v>0.0001753558</v>
      </c>
      <c r="BX34" s="1" t="n">
        <f aca="false">ROUND('qx mannen 2022'!BX34,10)</f>
        <v>0.0001727197</v>
      </c>
      <c r="BY34" s="1" t="n">
        <f aca="false">ROUND('qx mannen 2022'!BY34,10)</f>
        <v>0.0001701233</v>
      </c>
      <c r="BZ34" s="1" t="n">
        <f aca="false">ROUND('qx mannen 2022'!BZ34,10)</f>
        <v>0.0001675658</v>
      </c>
      <c r="CA34" s="1" t="n">
        <f aca="false">ROUND('qx mannen 2022'!CA34,10)</f>
        <v>0.0001650469</v>
      </c>
      <c r="CB34" s="1" t="n">
        <f aca="false">ROUND('qx mannen 2022'!CB34,10)</f>
        <v>0.0001625657</v>
      </c>
      <c r="CC34" s="1" t="n">
        <f aca="false">ROUND('qx mannen 2022'!CC34,10)</f>
        <v>0.0001601219</v>
      </c>
      <c r="CD34" s="1" t="n">
        <f aca="false">ROUND('qx mannen 2022'!CD34,10)</f>
        <v>0.0001577149</v>
      </c>
      <c r="CE34" s="1" t="n">
        <f aca="false">ROUND('qx mannen 2022'!CE34,10)</f>
        <v>0.000155344</v>
      </c>
      <c r="CF34" s="1" t="n">
        <f aca="false">ROUND('qx mannen 2022'!CF34,10)</f>
        <v>0.0001530087</v>
      </c>
      <c r="CG34" s="1" t="n">
        <f aca="false">ROUND('qx mannen 2022'!CG34,10)</f>
        <v>0.0001507086</v>
      </c>
      <c r="CH34" s="1" t="n">
        <f aca="false">ROUND('qx mannen 2022'!CH34,10)</f>
        <v>0.0001484431</v>
      </c>
      <c r="CI34" s="1" t="n">
        <f aca="false">ROUND('qx mannen 2022'!CI34,10)</f>
        <v>0.0001462116</v>
      </c>
      <c r="CJ34" s="1" t="n">
        <f aca="false">ROUND('qx mannen 2022'!CJ34,10)</f>
        <v>0.0001440136</v>
      </c>
      <c r="CK34" s="1" t="n">
        <f aca="false">ROUND('qx mannen 2022'!CK34,10)</f>
        <v>0.0001418487</v>
      </c>
      <c r="CL34" s="1" t="n">
        <f aca="false">ROUND('qx mannen 2022'!CL34,10)</f>
        <v>0.0001397163</v>
      </c>
      <c r="CM34" s="1" t="n">
        <f aca="false">ROUND('qx mannen 2022'!CM34,10)</f>
        <v>0.000137616</v>
      </c>
      <c r="CN34" s="1" t="n">
        <f aca="false">ROUND('qx mannen 2022'!CN34,10)</f>
        <v>0.0001355473</v>
      </c>
      <c r="CO34" s="1" t="n">
        <f aca="false">ROUND('qx mannen 2022'!CO34,10)</f>
        <v>0.0001335097</v>
      </c>
      <c r="CP34" s="1" t="n">
        <f aca="false">ROUND('qx mannen 2022'!CP34,10)</f>
        <v>0.0001315026</v>
      </c>
      <c r="CQ34" s="1" t="n">
        <f aca="false">ROUND('qx mannen 2022'!CQ34,10)</f>
        <v>0.0001295258</v>
      </c>
      <c r="CR34" s="1" t="n">
        <f aca="false">ROUND('qx mannen 2022'!CR34,10)</f>
        <v>0.0001275787</v>
      </c>
      <c r="CS34" s="1" t="n">
        <f aca="false">ROUND('qx mannen 2022'!CS34,10)</f>
        <v>0.0001256608</v>
      </c>
      <c r="CT34" s="1" t="n">
        <f aca="false">ROUND('qx mannen 2022'!CT34,10)</f>
        <v>0.0001237718</v>
      </c>
      <c r="CU34" s="1" t="n">
        <f aca="false">ROUND('qx mannen 2022'!CU34,10)</f>
        <v>0.0001219112</v>
      </c>
      <c r="CV34" s="1" t="n">
        <f aca="false">ROUND('qx mannen 2022'!CV34,10)</f>
        <v>0.0001200785</v>
      </c>
      <c r="CW34" s="1" t="n">
        <f aca="false">ROUND('qx mannen 2022'!CW34,10)</f>
        <v>0.0001182734</v>
      </c>
      <c r="CX34" s="1" t="n">
        <f aca="false">ROUND('qx mannen 2022'!CX34,10)</f>
        <v>0.0001164955</v>
      </c>
      <c r="CY34" s="1" t="n">
        <f aca="false">ROUND('qx mannen 2022'!CY34,10)</f>
        <v>0.0001147442</v>
      </c>
      <c r="CZ34" s="1" t="n">
        <f aca="false">ROUND('qx mannen 2022'!CZ34,10)</f>
        <v>0.0001130193</v>
      </c>
      <c r="DA34" s="1" t="n">
        <f aca="false">ROUND('qx mannen 2022'!DA34,10)</f>
        <v>0.0001113203</v>
      </c>
      <c r="DB34" s="1" t="n">
        <f aca="false">ROUND('qx mannen 2022'!DB34,10)</f>
        <v>0.0001096469</v>
      </c>
      <c r="DC34" s="1" t="n">
        <f aca="false">ROUND('qx mannen 2022'!DC34,10)</f>
        <v>0.0001079986</v>
      </c>
      <c r="DD34" s="1" t="n">
        <f aca="false">ROUND('qx mannen 2022'!DD34,10)</f>
        <v>0.000106375</v>
      </c>
      <c r="DE34" s="1" t="n">
        <f aca="false">ROUND('qx mannen 2022'!DE34,10)</f>
        <v>0.0001047759</v>
      </c>
      <c r="DF34" s="1" t="n">
        <f aca="false">ROUND('qx mannen 2022'!DF34,10)</f>
        <v>0.0001032009</v>
      </c>
      <c r="DG34" s="1" t="n">
        <f aca="false">ROUND('qx mannen 2022'!DG34,10)</f>
        <v>0.0001016495</v>
      </c>
      <c r="DH34" s="1" t="n">
        <f aca="false">ROUND('qx mannen 2022'!DH34,10)</f>
        <v>0.0001001214</v>
      </c>
      <c r="DI34" s="1" t="n">
        <f aca="false">ROUND('qx mannen 2022'!DI34,10)</f>
        <v>9.86163E-005</v>
      </c>
      <c r="DJ34" s="1" t="n">
        <f aca="false">ROUND('qx mannen 2022'!DJ34,10)</f>
        <v>9.71338E-005</v>
      </c>
      <c r="DK34" s="1" t="n">
        <f aca="false">ROUND('qx mannen 2022'!DK34,10)</f>
        <v>9.56736E-005</v>
      </c>
      <c r="DL34" s="1" t="n">
        <f aca="false">ROUND('qx mannen 2022'!DL34,10)</f>
        <v>9.42354E-005</v>
      </c>
      <c r="DM34" s="1" t="n">
        <f aca="false">ROUND('qx mannen 2022'!DM34,10)</f>
        <v>9.28187E-005</v>
      </c>
      <c r="DN34" s="1" t="n">
        <f aca="false">ROUND('qx mannen 2022'!DN34,10)</f>
        <v>9.14234E-005</v>
      </c>
      <c r="DO34" s="1" t="n">
        <f aca="false">ROUND('qx mannen 2022'!DO34,10)</f>
        <v>9.00491E-005</v>
      </c>
      <c r="DP34" s="1" t="n">
        <f aca="false">ROUND('qx mannen 2022'!DP34,10)</f>
        <v>8.86954E-005</v>
      </c>
      <c r="DQ34" s="1" t="n">
        <f aca="false">ROUND('qx mannen 2022'!DQ34,10)</f>
        <v>8.7362E-005</v>
      </c>
      <c r="DR34" s="1" t="n">
        <f aca="false">ROUND('qx mannen 2022'!DR34,10)</f>
        <v>8.60487E-005</v>
      </c>
      <c r="DS34" s="1" t="n">
        <f aca="false">ROUND('qx mannen 2022'!DS34,10)</f>
        <v>8.47551E-005</v>
      </c>
      <c r="DT34" s="1" t="n">
        <f aca="false">ROUND('qx mannen 2022'!DT34,10)</f>
        <v>8.3481E-005</v>
      </c>
      <c r="DU34" s="1" t="n">
        <f aca="false">ROUND('qx mannen 2022'!DU34,10)</f>
        <v>8.22261E-005</v>
      </c>
      <c r="DV34" s="1" t="n">
        <f aca="false">ROUND('qx mannen 2022'!DV34,10)</f>
        <v>8.099E-005</v>
      </c>
      <c r="DW34" s="1" t="n">
        <f aca="false">ROUND('qx mannen 2022'!DW34,10)</f>
        <v>7.97725E-005</v>
      </c>
      <c r="DX34" s="1" t="n">
        <f aca="false">ROUND('qx mannen 2022'!DX34,10)</f>
        <v>7.85732E-005</v>
      </c>
      <c r="DY34" s="1" t="n">
        <f aca="false">ROUND('qx mannen 2022'!DY34,10)</f>
        <v>7.73921E-005</v>
      </c>
      <c r="DZ34" s="1" t="n">
        <f aca="false">ROUND('qx mannen 2022'!DZ34,10)</f>
        <v>7.62286E-005</v>
      </c>
      <c r="EA34" s="1" t="n">
        <f aca="false">ROUND('qx mannen 2022'!EA34,10)</f>
        <v>7.50827E-005</v>
      </c>
      <c r="EB34" s="1" t="n">
        <f aca="false">ROUND('qx mannen 2022'!EB34,10)</f>
        <v>7.3954E-005</v>
      </c>
      <c r="EC34" s="1" t="n">
        <f aca="false">ROUND('qx mannen 2022'!EC34,10)</f>
        <v>7.28422E-005</v>
      </c>
      <c r="ED34" s="1" t="n">
        <f aca="false">ROUND('qx mannen 2022'!ED34,10)</f>
        <v>7.17472E-005</v>
      </c>
      <c r="EE34" s="1" t="n">
        <f aca="false">ROUND('qx mannen 2022'!EE34,10)</f>
        <v>7.06686E-005</v>
      </c>
      <c r="EF34" s="1" t="n">
        <f aca="false">ROUND('qx mannen 2022'!EF34,10)</f>
        <v>6.96062E-005</v>
      </c>
      <c r="EG34" s="1" t="n">
        <f aca="false">ROUND('qx mannen 2022'!EG34,10)</f>
        <v>6.85599E-005</v>
      </c>
      <c r="EH34" s="1" t="n">
        <f aca="false">ROUND('qx mannen 2022'!EH34,10)</f>
        <v>6.75292E-005</v>
      </c>
      <c r="EI34" s="1" t="n">
        <f aca="false">ROUND('qx mannen 2022'!EI34,10)</f>
        <v>6.6514E-005</v>
      </c>
      <c r="EJ34" s="1" t="n">
        <f aca="false">ROUND('qx mannen 2022'!EJ34,10)</f>
        <v>6.55141E-005</v>
      </c>
      <c r="EK34" s="1" t="n">
        <f aca="false">ROUND('qx mannen 2022'!EK34,10)</f>
        <v>6.45292E-005</v>
      </c>
      <c r="EL34" s="1" t="n">
        <f aca="false">ROUND('qx mannen 2022'!EL34,10)</f>
        <v>6.35592E-005</v>
      </c>
      <c r="EM34" s="1" t="n">
        <f aca="false">ROUND('qx mannen 2022'!EM34,10)</f>
        <v>6.26037E-005</v>
      </c>
      <c r="EN34" s="1" t="n">
        <f aca="false">ROUND('qx mannen 2022'!EN34,10)</f>
        <v>6.16626E-005</v>
      </c>
      <c r="EO34" s="1" t="n">
        <f aca="false">ROUND('qx mannen 2022'!EO34,10)</f>
        <v>6.07356E-005</v>
      </c>
      <c r="EP34" s="1" t="n">
        <f aca="false">ROUND('qx mannen 2022'!EP34,10)</f>
        <v>5.98225E-005</v>
      </c>
      <c r="EQ34" s="1" t="n">
        <f aca="false">ROUND('qx mannen 2022'!EQ34,10)</f>
        <v>5.89232E-005</v>
      </c>
      <c r="ER34" s="1" t="n">
        <f aca="false">ROUND('qx mannen 2022'!ER34,10)</f>
        <v>5.80374E-005</v>
      </c>
      <c r="ES34" s="1" t="n">
        <f aca="false">ROUND('qx mannen 2022'!ES34,10)</f>
        <v>5.71649E-005</v>
      </c>
      <c r="ET34" s="1" t="n">
        <f aca="false">ROUND('qx mannen 2022'!ET34,10)</f>
        <v>5.63056E-005</v>
      </c>
      <c r="EU34" s="1" t="n">
        <f aca="false">ROUND('qx mannen 2022'!EU34,10)</f>
        <v>5.54591E-005</v>
      </c>
      <c r="EV34" s="1" t="n">
        <f aca="false">ROUND('qx mannen 2022'!EV34,10)</f>
        <v>5.46254E-005</v>
      </c>
      <c r="EW34" s="1" t="n">
        <f aca="false">ROUND('qx mannen 2022'!EW34,10)</f>
        <v>5.38042E-005</v>
      </c>
      <c r="EX34" s="1" t="n">
        <f aca="false">ROUND('qx mannen 2022'!EX34,10)</f>
        <v>5.29954E-005</v>
      </c>
      <c r="EY34" s="1" t="n">
        <f aca="false">ROUND('qx mannen 2022'!EY34,10)</f>
        <v>5.21987E-005</v>
      </c>
      <c r="EZ34" s="1" t="n">
        <f aca="false">ROUND('qx mannen 2022'!EZ34,10)</f>
        <v>5.1414E-005</v>
      </c>
      <c r="FA34" s="1" t="n">
        <f aca="false">ROUND('qx mannen 2022'!FA34,10)</f>
        <v>5.06411E-005</v>
      </c>
      <c r="FB34" s="1" t="n">
        <f aca="false">ROUND('qx mannen 2022'!FB34,10)</f>
        <v>4.98798E-005</v>
      </c>
      <c r="FC34" s="1" t="n">
        <f aca="false">ROUND('qx mannen 2022'!FC34,10)</f>
        <v>4.91299E-005</v>
      </c>
      <c r="FD34" s="1" t="n">
        <f aca="false">ROUND('qx mannen 2022'!FD34,10)</f>
        <v>4.83913E-005</v>
      </c>
      <c r="FE34" s="1" t="n">
        <f aca="false">ROUND('qx mannen 2022'!FE34,10)</f>
        <v>4.76639E-005</v>
      </c>
      <c r="FF34" s="1" t="n">
        <f aca="false">ROUND('qx mannen 2022'!FF34,10)</f>
        <v>4.69473E-005</v>
      </c>
      <c r="FG34" s="1" t="n">
        <f aca="false">ROUND('qx mannen 2022'!FG34,10)</f>
        <v>4.62416E-005</v>
      </c>
      <c r="FH34" s="1" t="n">
        <f aca="false">ROUND('qx mannen 2022'!FH34,10)</f>
        <v>4.55464E-005</v>
      </c>
      <c r="FI34" s="1" t="n">
        <f aca="false">ROUND('qx mannen 2022'!FI34,10)</f>
        <v>4.48617E-005</v>
      </c>
      <c r="FJ34" s="1" t="n">
        <f aca="false">ROUND('qx mannen 2022'!FJ34,10)</f>
        <v>4.41873E-005</v>
      </c>
      <c r="FK34" s="1" t="n">
        <f aca="false">ROUND('qx mannen 2022'!FK34,10)</f>
        <v>4.3523E-005</v>
      </c>
      <c r="FL34" s="1" t="n">
        <f aca="false">ROUND('qx mannen 2022'!FL34,10)</f>
        <v>4.28687E-005</v>
      </c>
      <c r="FM34" s="1" t="n">
        <f aca="false">ROUND('qx mannen 2022'!FM34,10)</f>
        <v>4.22243E-005</v>
      </c>
      <c r="FN34" s="1" t="n">
        <f aca="false">ROUND('qx mannen 2022'!FN34,10)</f>
        <v>4.15895E-005</v>
      </c>
      <c r="FO34" s="1" t="n">
        <f aca="false">ROUND('qx mannen 2022'!FO34,10)</f>
        <v>4.09643E-005</v>
      </c>
      <c r="FP34" s="1" t="n">
        <f aca="false">ROUND('qx mannen 2022'!FP34,10)</f>
        <v>4.03485E-005</v>
      </c>
      <c r="FQ34" s="1" t="n">
        <f aca="false">ROUND('qx mannen 2022'!FQ34,10)</f>
        <v>3.97419E-005</v>
      </c>
    </row>
    <row r="35" customFormat="false" ht="15" hidden="false" customHeight="true" outlineLevel="0" collapsed="false">
      <c r="B35" s="1" t="n">
        <f aca="false">ROUND('qx mannen 2022'!B35,10)</f>
        <v>0.0005379103</v>
      </c>
      <c r="C35" s="1" t="n">
        <f aca="false">ROUND('qx mannen 2022'!C35,10)</f>
        <v>0.0005308623</v>
      </c>
      <c r="D35" s="1" t="n">
        <f aca="false">ROUND('qx mannen 2022'!D35,10)</f>
        <v>0.0005238082</v>
      </c>
      <c r="E35" s="1" t="n">
        <f aca="false">ROUND('qx mannen 2022'!E35,10)</f>
        <v>0.0005167579</v>
      </c>
      <c r="F35" s="1" t="n">
        <f aca="false">ROUND('qx mannen 2022'!F35,10)</f>
        <v>0.0005097207</v>
      </c>
      <c r="G35" s="1" t="n">
        <f aca="false">ROUND('qx mannen 2022'!G35,10)</f>
        <v>0.0005027049</v>
      </c>
      <c r="H35" s="1" t="n">
        <f aca="false">ROUND('qx mannen 2022'!H35,10)</f>
        <v>0.0004957178</v>
      </c>
      <c r="I35" s="1" t="n">
        <f aca="false">ROUND('qx mannen 2022'!I35,10)</f>
        <v>0.000488766</v>
      </c>
      <c r="J35" s="1" t="n">
        <f aca="false">ROUND('qx mannen 2022'!J35,10)</f>
        <v>0.0004818554</v>
      </c>
      <c r="K35" s="1" t="n">
        <f aca="false">ROUND('qx mannen 2022'!K35,10)</f>
        <v>0.0004749914</v>
      </c>
      <c r="L35" s="1" t="n">
        <f aca="false">ROUND('qx mannen 2022'!L35,10)</f>
        <v>0.0004681785</v>
      </c>
      <c r="M35" s="1" t="n">
        <f aca="false">ROUND('qx mannen 2022'!M35,10)</f>
        <v>0.0004614209</v>
      </c>
      <c r="N35" s="1" t="n">
        <f aca="false">ROUND('qx mannen 2022'!N35,10)</f>
        <v>0.0004547222</v>
      </c>
      <c r="O35" s="1" t="n">
        <f aca="false">ROUND('qx mannen 2022'!O35,10)</f>
        <v>0.0004480857</v>
      </c>
      <c r="P35" s="1" t="n">
        <f aca="false">ROUND('qx mannen 2022'!P35,10)</f>
        <v>0.000441514</v>
      </c>
      <c r="Q35" s="1" t="n">
        <f aca="false">ROUND('qx mannen 2022'!Q35,10)</f>
        <v>0.0004350096</v>
      </c>
      <c r="R35" s="1" t="n">
        <f aca="false">ROUND('qx mannen 2022'!R35,10)</f>
        <v>0.0004285746</v>
      </c>
      <c r="S35" s="1" t="n">
        <f aca="false">ROUND('qx mannen 2022'!S35,10)</f>
        <v>0.0004222107</v>
      </c>
      <c r="T35" s="1" t="n">
        <f aca="false">ROUND('qx mannen 2022'!T35,10)</f>
        <v>0.0004159194</v>
      </c>
      <c r="U35" s="1" t="n">
        <f aca="false">ROUND('qx mannen 2022'!U35,10)</f>
        <v>0.0004097018</v>
      </c>
      <c r="V35" s="1" t="n">
        <f aca="false">ROUND('qx mannen 2022'!V35,10)</f>
        <v>0.0004035592</v>
      </c>
      <c r="W35" s="1" t="n">
        <f aca="false">ROUND('qx mannen 2022'!W35,10)</f>
        <v>0.0003974921</v>
      </c>
      <c r="X35" s="1" t="n">
        <f aca="false">ROUND('qx mannen 2022'!X35,10)</f>
        <v>0.0003915012</v>
      </c>
      <c r="Y35" s="1" t="n">
        <f aca="false">ROUND('qx mannen 2022'!Y35,10)</f>
        <v>0.000385587</v>
      </c>
      <c r="Z35" s="1" t="n">
        <f aca="false">ROUND('qx mannen 2022'!Z35,10)</f>
        <v>0.0003797497</v>
      </c>
      <c r="AA35" s="1" t="n">
        <f aca="false">ROUND('qx mannen 2022'!AA35,10)</f>
        <v>0.0003739894</v>
      </c>
      <c r="AB35" s="1" t="n">
        <f aca="false">ROUND('qx mannen 2022'!AB35,10)</f>
        <v>0.0003683063</v>
      </c>
      <c r="AC35" s="1" t="n">
        <f aca="false">ROUND('qx mannen 2022'!AC35,10)</f>
        <v>0.0003627002</v>
      </c>
      <c r="AD35" s="1" t="n">
        <f aca="false">ROUND('qx mannen 2022'!AD35,10)</f>
        <v>0.000357171</v>
      </c>
      <c r="AE35" s="1" t="n">
        <f aca="false">ROUND('qx mannen 2022'!AE35,10)</f>
        <v>0.0003517183</v>
      </c>
      <c r="AF35" s="1" t="n">
        <f aca="false">ROUND('qx mannen 2022'!AF35,10)</f>
        <v>0.0003463418</v>
      </c>
      <c r="AG35" s="1" t="n">
        <f aca="false">ROUND('qx mannen 2022'!AG35,10)</f>
        <v>0.0003410412</v>
      </c>
      <c r="AH35" s="1" t="n">
        <f aca="false">ROUND('qx mannen 2022'!AH35,10)</f>
        <v>0.0003358158</v>
      </c>
      <c r="AI35" s="1" t="n">
        <f aca="false">ROUND('qx mannen 2022'!AI35,10)</f>
        <v>0.0003306652</v>
      </c>
      <c r="AJ35" s="1" t="n">
        <f aca="false">ROUND('qx mannen 2022'!AJ35,10)</f>
        <v>0.0003255888</v>
      </c>
      <c r="AK35" s="1" t="n">
        <f aca="false">ROUND('qx mannen 2022'!AK35,10)</f>
        <v>0.000320586</v>
      </c>
      <c r="AL35" s="1" t="n">
        <f aca="false">ROUND('qx mannen 2022'!AL35,10)</f>
        <v>0.0003156561</v>
      </c>
      <c r="AM35" s="1" t="n">
        <f aca="false">ROUND('qx mannen 2022'!AM35,10)</f>
        <v>0.0003107983</v>
      </c>
      <c r="AN35" s="1" t="n">
        <f aca="false">ROUND('qx mannen 2022'!AN35,10)</f>
        <v>0.0003060121</v>
      </c>
      <c r="AO35" s="1" t="n">
        <f aca="false">ROUND('qx mannen 2022'!AO35,10)</f>
        <v>0.0003012965</v>
      </c>
      <c r="AP35" s="1" t="n">
        <f aca="false">ROUND('qx mannen 2022'!AP35,10)</f>
        <v>0.0002966509</v>
      </c>
      <c r="AQ35" s="1" t="n">
        <f aca="false">ROUND('qx mannen 2022'!AQ35,10)</f>
        <v>0.0002920745</v>
      </c>
      <c r="AR35" s="1" t="n">
        <f aca="false">ROUND('qx mannen 2022'!AR35,10)</f>
        <v>0.0002875664</v>
      </c>
      <c r="AS35" s="1" t="n">
        <f aca="false">ROUND('qx mannen 2022'!AS35,10)</f>
        <v>0.0002831258</v>
      </c>
      <c r="AT35" s="1" t="n">
        <f aca="false">ROUND('qx mannen 2022'!AT35,10)</f>
        <v>0.000278752</v>
      </c>
      <c r="AU35" s="1" t="n">
        <f aca="false">ROUND('qx mannen 2022'!AU35,10)</f>
        <v>0.000274444</v>
      </c>
      <c r="AV35" s="1" t="n">
        <f aca="false">ROUND('qx mannen 2022'!AV35,10)</f>
        <v>0.0002702011</v>
      </c>
      <c r="AW35" s="1" t="n">
        <f aca="false">ROUND('qx mannen 2022'!AW35,10)</f>
        <v>0.0002660223</v>
      </c>
      <c r="AX35" s="1" t="n">
        <f aca="false">ROUND('qx mannen 2022'!AX35,10)</f>
        <v>0.000261907</v>
      </c>
      <c r="AY35" s="1" t="n">
        <f aca="false">ROUND('qx mannen 2022'!AY35,10)</f>
        <v>0.0002578541</v>
      </c>
      <c r="AZ35" s="1" t="n">
        <f aca="false">ROUND('qx mannen 2022'!AZ35,10)</f>
        <v>0.0002538629</v>
      </c>
      <c r="BA35" s="1" t="n">
        <f aca="false">ROUND('qx mannen 2022'!BA35,10)</f>
        <v>0.0002499325</v>
      </c>
      <c r="BB35" s="1" t="n">
        <f aca="false">ROUND('qx mannen 2022'!BB35,10)</f>
        <v>0.0002460621</v>
      </c>
      <c r="BC35" s="1" t="n">
        <f aca="false">ROUND('qx mannen 2022'!BC35,10)</f>
        <v>0.0002422508</v>
      </c>
      <c r="BD35" s="1" t="n">
        <f aca="false">ROUND('qx mannen 2022'!BD35,10)</f>
        <v>0.0002384978</v>
      </c>
      <c r="BE35" s="1" t="n">
        <f aca="false">ROUND('qx mannen 2022'!BE35,10)</f>
        <v>0.0002348024</v>
      </c>
      <c r="BF35" s="1" t="n">
        <f aca="false">ROUND('qx mannen 2022'!BF35,10)</f>
        <v>0.0002311636</v>
      </c>
      <c r="BG35" s="1" t="n">
        <f aca="false">ROUND('qx mannen 2022'!BG35,10)</f>
        <v>0.0002275806</v>
      </c>
      <c r="BH35" s="1" t="n">
        <f aca="false">ROUND('qx mannen 2022'!BH35,10)</f>
        <v>0.0002240527</v>
      </c>
      <c r="BI35" s="1" t="n">
        <f aca="false">ROUND('qx mannen 2022'!BI35,10)</f>
        <v>0.000220579</v>
      </c>
      <c r="BJ35" s="1" t="n">
        <f aca="false">ROUND('qx mannen 2022'!BJ35,10)</f>
        <v>0.0002171588</v>
      </c>
      <c r="BK35" s="1" t="n">
        <f aca="false">ROUND('qx mannen 2022'!BK35,10)</f>
        <v>0.0002137912</v>
      </c>
      <c r="BL35" s="1" t="n">
        <f aca="false">ROUND('qx mannen 2022'!BL35,10)</f>
        <v>0.0002104755</v>
      </c>
      <c r="BM35" s="1" t="n">
        <f aca="false">ROUND('qx mannen 2022'!BM35,10)</f>
        <v>0.0002072109</v>
      </c>
      <c r="BN35" s="1" t="n">
        <f aca="false">ROUND('qx mannen 2022'!BN35,10)</f>
        <v>0.0002039967</v>
      </c>
      <c r="BO35" s="1" t="n">
        <f aca="false">ROUND('qx mannen 2022'!BO35,10)</f>
        <v>0.0002008321</v>
      </c>
      <c r="BP35" s="1" t="n">
        <f aca="false">ROUND('qx mannen 2022'!BP35,10)</f>
        <v>0.0001977163</v>
      </c>
      <c r="BQ35" s="1" t="n">
        <f aca="false">ROUND('qx mannen 2022'!BQ35,10)</f>
        <v>0.0001946487</v>
      </c>
      <c r="BR35" s="1" t="n">
        <f aca="false">ROUND('qx mannen 2022'!BR35,10)</f>
        <v>0.0001916285</v>
      </c>
      <c r="BS35" s="1" t="n">
        <f aca="false">ROUND('qx mannen 2022'!BS35,10)</f>
        <v>0.0001886549</v>
      </c>
      <c r="BT35" s="1" t="n">
        <f aca="false">ROUND('qx mannen 2022'!BT35,10)</f>
        <v>0.0001857274</v>
      </c>
      <c r="BU35" s="1" t="n">
        <f aca="false">ROUND('qx mannen 2022'!BU35,10)</f>
        <v>0.0001828451</v>
      </c>
      <c r="BV35" s="1" t="n">
        <f aca="false">ROUND('qx mannen 2022'!BV35,10)</f>
        <v>0.0001800074</v>
      </c>
      <c r="BW35" s="1" t="n">
        <f aca="false">ROUND('qx mannen 2022'!BW35,10)</f>
        <v>0.0001772137</v>
      </c>
      <c r="BX35" s="1" t="n">
        <f aca="false">ROUND('qx mannen 2022'!BX35,10)</f>
        <v>0.0001744631</v>
      </c>
      <c r="BY35" s="1" t="n">
        <f aca="false">ROUND('qx mannen 2022'!BY35,10)</f>
        <v>0.0001717552</v>
      </c>
      <c r="BZ35" s="1" t="n">
        <f aca="false">ROUND('qx mannen 2022'!BZ35,10)</f>
        <v>0.0001690892</v>
      </c>
      <c r="CA35" s="1" t="n">
        <f aca="false">ROUND('qx mannen 2022'!CA35,10)</f>
        <v>0.0001664646</v>
      </c>
      <c r="CB35" s="1" t="n">
        <f aca="false">ROUND('qx mannen 2022'!CB35,10)</f>
        <v>0.0001638805</v>
      </c>
      <c r="CC35" s="1" t="n">
        <f aca="false">ROUND('qx mannen 2022'!CC35,10)</f>
        <v>0.0001613366</v>
      </c>
      <c r="CD35" s="1" t="n">
        <f aca="false">ROUND('qx mannen 2022'!CD35,10)</f>
        <v>0.000158832</v>
      </c>
      <c r="CE35" s="1" t="n">
        <f aca="false">ROUND('qx mannen 2022'!CE35,10)</f>
        <v>0.0001563663</v>
      </c>
      <c r="CF35" s="1" t="n">
        <f aca="false">ROUND('qx mannen 2022'!CF35,10)</f>
        <v>0.0001539388</v>
      </c>
      <c r="CG35" s="1" t="n">
        <f aca="false">ROUND('qx mannen 2022'!CG35,10)</f>
        <v>0.0001515489</v>
      </c>
      <c r="CH35" s="1" t="n">
        <f aca="false">ROUND('qx mannen 2022'!CH35,10)</f>
        <v>0.0001491961</v>
      </c>
      <c r="CI35" s="1" t="n">
        <f aca="false">ROUND('qx mannen 2022'!CI35,10)</f>
        <v>0.0001468798</v>
      </c>
      <c r="CJ35" s="1" t="n">
        <f aca="false">ROUND('qx mannen 2022'!CJ35,10)</f>
        <v>0.0001445994</v>
      </c>
      <c r="CK35" s="1" t="n">
        <f aca="false">ROUND('qx mannen 2022'!CK35,10)</f>
        <v>0.0001423544</v>
      </c>
      <c r="CL35" s="1" t="n">
        <f aca="false">ROUND('qx mannen 2022'!CL35,10)</f>
        <v>0.0001401442</v>
      </c>
      <c r="CM35" s="1" t="n">
        <f aca="false">ROUND('qx mannen 2022'!CM35,10)</f>
        <v>0.0001379683</v>
      </c>
      <c r="CN35" s="1" t="n">
        <f aca="false">ROUND('qx mannen 2022'!CN35,10)</f>
        <v>0.0001358262</v>
      </c>
      <c r="CO35" s="1" t="n">
        <f aca="false">ROUND('qx mannen 2022'!CO35,10)</f>
        <v>0.0001337172</v>
      </c>
      <c r="CP35" s="1" t="n">
        <f aca="false">ROUND('qx mannen 2022'!CP35,10)</f>
        <v>0.0001316411</v>
      </c>
      <c r="CQ35" s="1" t="n">
        <f aca="false">ROUND('qx mannen 2022'!CQ35,10)</f>
        <v>0.0001295971</v>
      </c>
      <c r="CR35" s="1" t="n">
        <f aca="false">ROUND('qx mannen 2022'!CR35,10)</f>
        <v>0.0001275848</v>
      </c>
      <c r="CS35" s="1" t="n">
        <f aca="false">ROUND('qx mannen 2022'!CS35,10)</f>
        <v>0.0001256038</v>
      </c>
      <c r="CT35" s="1" t="n">
        <f aca="false">ROUND('qx mannen 2022'!CT35,10)</f>
        <v>0.0001236535</v>
      </c>
      <c r="CU35" s="1" t="n">
        <f aca="false">ROUND('qx mannen 2022'!CU35,10)</f>
        <v>0.0001217335</v>
      </c>
      <c r="CV35" s="1" t="n">
        <f aca="false">ROUND('qx mannen 2022'!CV35,10)</f>
        <v>0.0001198433</v>
      </c>
      <c r="CW35" s="1" t="n">
        <f aca="false">ROUND('qx mannen 2022'!CW35,10)</f>
        <v>0.0001179824</v>
      </c>
      <c r="CX35" s="1" t="n">
        <f aca="false">ROUND('qx mannen 2022'!CX35,10)</f>
        <v>0.0001161504</v>
      </c>
      <c r="CY35" s="1" t="n">
        <f aca="false">ROUND('qx mannen 2022'!CY35,10)</f>
        <v>0.0001143469</v>
      </c>
      <c r="CZ35" s="1" t="n">
        <f aca="false">ROUND('qx mannen 2022'!CZ35,10)</f>
        <v>0.0001125713</v>
      </c>
      <c r="DA35" s="1" t="n">
        <f aca="false">ROUND('qx mannen 2022'!DA35,10)</f>
        <v>0.0001108233</v>
      </c>
      <c r="DB35" s="1" t="n">
        <f aca="false">ROUND('qx mannen 2022'!DB35,10)</f>
        <v>0.0001091025</v>
      </c>
      <c r="DC35" s="1" t="n">
        <f aca="false">ROUND('qx mannen 2022'!DC35,10)</f>
        <v>0.0001074083</v>
      </c>
      <c r="DD35" s="1" t="n">
        <f aca="false">ROUND('qx mannen 2022'!DD35,10)</f>
        <v>0.0001057405</v>
      </c>
      <c r="DE35" s="1" t="n">
        <f aca="false">ROUND('qx mannen 2022'!DE35,10)</f>
        <v>0.0001040985</v>
      </c>
      <c r="DF35" s="1" t="n">
        <f aca="false">ROUND('qx mannen 2022'!DF35,10)</f>
        <v>0.0001024821</v>
      </c>
      <c r="DG35" s="1" t="n">
        <f aca="false">ROUND('qx mannen 2022'!DG35,10)</f>
        <v>0.0001008907</v>
      </c>
      <c r="DH35" s="1" t="n">
        <f aca="false">ROUND('qx mannen 2022'!DH35,10)</f>
        <v>9.93241E-005</v>
      </c>
      <c r="DI35" s="1" t="n">
        <f aca="false">ROUND('qx mannen 2022'!DI35,10)</f>
        <v>9.77817E-005</v>
      </c>
      <c r="DJ35" s="1" t="n">
        <f aca="false">ROUND('qx mannen 2022'!DJ35,10)</f>
        <v>9.62633E-005</v>
      </c>
      <c r="DK35" s="1" t="n">
        <f aca="false">ROUND('qx mannen 2022'!DK35,10)</f>
        <v>9.47685E-005</v>
      </c>
      <c r="DL35" s="1" t="n">
        <f aca="false">ROUND('qx mannen 2022'!DL35,10)</f>
        <v>9.32969E-005</v>
      </c>
      <c r="DM35" s="1" t="n">
        <f aca="false">ROUND('qx mannen 2022'!DM35,10)</f>
        <v>9.18481E-005</v>
      </c>
      <c r="DN35" s="1" t="n">
        <f aca="false">ROUND('qx mannen 2022'!DN35,10)</f>
        <v>9.04219E-005</v>
      </c>
      <c r="DO35" s="1" t="n">
        <f aca="false">ROUND('qx mannen 2022'!DO35,10)</f>
        <v>8.90178E-005</v>
      </c>
      <c r="DP35" s="1" t="n">
        <f aca="false">ROUND('qx mannen 2022'!DP35,10)</f>
        <v>8.76354E-005</v>
      </c>
      <c r="DQ35" s="1" t="n">
        <f aca="false">ROUND('qx mannen 2022'!DQ35,10)</f>
        <v>8.62746E-005</v>
      </c>
      <c r="DR35" s="1" t="n">
        <f aca="false">ROUND('qx mannen 2022'!DR35,10)</f>
        <v>8.49349E-005</v>
      </c>
      <c r="DS35" s="1" t="n">
        <f aca="false">ROUND('qx mannen 2022'!DS35,10)</f>
        <v>8.36159E-005</v>
      </c>
      <c r="DT35" s="1" t="n">
        <f aca="false">ROUND('qx mannen 2022'!DT35,10)</f>
        <v>8.23175E-005</v>
      </c>
      <c r="DU35" s="1" t="n">
        <f aca="false">ROUND('qx mannen 2022'!DU35,10)</f>
        <v>8.10392E-005</v>
      </c>
      <c r="DV35" s="1" t="n">
        <f aca="false">ROUND('qx mannen 2022'!DV35,10)</f>
        <v>7.97808E-005</v>
      </c>
      <c r="DW35" s="1" t="n">
        <f aca="false">ROUND('qx mannen 2022'!DW35,10)</f>
        <v>7.85419E-005</v>
      </c>
      <c r="DX35" s="1" t="n">
        <f aca="false">ROUND('qx mannen 2022'!DX35,10)</f>
        <v>7.73222E-005</v>
      </c>
      <c r="DY35" s="1" t="n">
        <f aca="false">ROUND('qx mannen 2022'!DY35,10)</f>
        <v>7.61215E-005</v>
      </c>
      <c r="DZ35" s="1" t="n">
        <f aca="false">ROUND('qx mannen 2022'!DZ35,10)</f>
        <v>7.49394E-005</v>
      </c>
      <c r="EA35" s="1" t="n">
        <f aca="false">ROUND('qx mannen 2022'!EA35,10)</f>
        <v>7.37757E-005</v>
      </c>
      <c r="EB35" s="1" t="n">
        <f aca="false">ROUND('qx mannen 2022'!EB35,10)</f>
        <v>7.26301E-005</v>
      </c>
      <c r="EC35" s="1" t="n">
        <f aca="false">ROUND('qx mannen 2022'!EC35,10)</f>
        <v>7.15022E-005</v>
      </c>
      <c r="ED35" s="1" t="n">
        <f aca="false">ROUND('qx mannen 2022'!ED35,10)</f>
        <v>7.03919E-005</v>
      </c>
      <c r="EE35" s="1" t="n">
        <f aca="false">ROUND('qx mannen 2022'!EE35,10)</f>
        <v>6.92988E-005</v>
      </c>
      <c r="EF35" s="1" t="n">
        <f aca="false">ROUND('qx mannen 2022'!EF35,10)</f>
        <v>6.82226E-005</v>
      </c>
      <c r="EG35" s="1" t="n">
        <f aca="false">ROUND('qx mannen 2022'!EG35,10)</f>
        <v>6.71632E-005</v>
      </c>
      <c r="EH35" s="1" t="n">
        <f aca="false">ROUND('qx mannen 2022'!EH35,10)</f>
        <v>6.61202E-005</v>
      </c>
      <c r="EI35" s="1" t="n">
        <f aca="false">ROUND('qx mannen 2022'!EI35,10)</f>
        <v>6.50935E-005</v>
      </c>
      <c r="EJ35" s="1" t="n">
        <f aca="false">ROUND('qx mannen 2022'!EJ35,10)</f>
        <v>6.40826E-005</v>
      </c>
      <c r="EK35" s="1" t="n">
        <f aca="false">ROUND('qx mannen 2022'!EK35,10)</f>
        <v>6.30875E-005</v>
      </c>
      <c r="EL35" s="1" t="n">
        <f aca="false">ROUND('qx mannen 2022'!EL35,10)</f>
        <v>6.21078E-005</v>
      </c>
      <c r="EM35" s="1" t="n">
        <f aca="false">ROUND('qx mannen 2022'!EM35,10)</f>
        <v>6.11433E-005</v>
      </c>
      <c r="EN35" s="1" t="n">
        <f aca="false">ROUND('qx mannen 2022'!EN35,10)</f>
        <v>6.01939E-005</v>
      </c>
      <c r="EO35" s="1" t="n">
        <f aca="false">ROUND('qx mannen 2022'!EO35,10)</f>
        <v>5.92591E-005</v>
      </c>
      <c r="EP35" s="1" t="n">
        <f aca="false">ROUND('qx mannen 2022'!EP35,10)</f>
        <v>5.83389E-005</v>
      </c>
      <c r="EQ35" s="1" t="n">
        <f aca="false">ROUND('qx mannen 2022'!EQ35,10)</f>
        <v>5.74329E-005</v>
      </c>
      <c r="ER35" s="1" t="n">
        <f aca="false">ROUND('qx mannen 2022'!ER35,10)</f>
        <v>5.6541E-005</v>
      </c>
      <c r="ES35" s="1" t="n">
        <f aca="false">ROUND('qx mannen 2022'!ES35,10)</f>
        <v>5.5663E-005</v>
      </c>
      <c r="ET35" s="1" t="n">
        <f aca="false">ROUND('qx mannen 2022'!ET35,10)</f>
        <v>5.47986E-005</v>
      </c>
      <c r="EU35" s="1" t="n">
        <f aca="false">ROUND('qx mannen 2022'!EU35,10)</f>
        <v>5.39477E-005</v>
      </c>
      <c r="EV35" s="1" t="n">
        <f aca="false">ROUND('qx mannen 2022'!EV35,10)</f>
        <v>5.31099E-005</v>
      </c>
      <c r="EW35" s="1" t="n">
        <f aca="false">ROUND('qx mannen 2022'!EW35,10)</f>
        <v>5.22852E-005</v>
      </c>
      <c r="EX35" s="1" t="n">
        <f aca="false">ROUND('qx mannen 2022'!EX35,10)</f>
        <v>5.14732E-005</v>
      </c>
      <c r="EY35" s="1" t="n">
        <f aca="false">ROUND('qx mannen 2022'!EY35,10)</f>
        <v>5.06739E-005</v>
      </c>
      <c r="EZ35" s="1" t="n">
        <f aca="false">ROUND('qx mannen 2022'!EZ35,10)</f>
        <v>4.9887E-005</v>
      </c>
      <c r="FA35" s="1" t="n">
        <f aca="false">ROUND('qx mannen 2022'!FA35,10)</f>
        <v>4.91123E-005</v>
      </c>
      <c r="FB35" s="1" t="n">
        <f aca="false">ROUND('qx mannen 2022'!FB35,10)</f>
        <v>4.83496E-005</v>
      </c>
      <c r="FC35" s="1" t="n">
        <f aca="false">ROUND('qx mannen 2022'!FC35,10)</f>
        <v>4.75988E-005</v>
      </c>
      <c r="FD35" s="1" t="n">
        <f aca="false">ROUND('qx mannen 2022'!FD35,10)</f>
        <v>4.68596E-005</v>
      </c>
      <c r="FE35" s="1" t="n">
        <f aca="false">ROUND('qx mannen 2022'!FE35,10)</f>
        <v>4.61319E-005</v>
      </c>
      <c r="FF35" s="1" t="n">
        <f aca="false">ROUND('qx mannen 2022'!FF35,10)</f>
        <v>4.54155E-005</v>
      </c>
      <c r="FG35" s="1" t="n">
        <f aca="false">ROUND('qx mannen 2022'!FG35,10)</f>
        <v>4.47103E-005</v>
      </c>
      <c r="FH35" s="1" t="n">
        <f aca="false">ROUND('qx mannen 2022'!FH35,10)</f>
        <v>4.4016E-005</v>
      </c>
      <c r="FI35" s="1" t="n">
        <f aca="false">ROUND('qx mannen 2022'!FI35,10)</f>
        <v>4.33324E-005</v>
      </c>
      <c r="FJ35" s="1" t="n">
        <f aca="false">ROUND('qx mannen 2022'!FJ35,10)</f>
        <v>4.26595E-005</v>
      </c>
      <c r="FK35" s="1" t="n">
        <f aca="false">ROUND('qx mannen 2022'!FK35,10)</f>
        <v>4.19971E-005</v>
      </c>
      <c r="FL35" s="1" t="n">
        <f aca="false">ROUND('qx mannen 2022'!FL35,10)</f>
        <v>4.13449E-005</v>
      </c>
      <c r="FM35" s="1" t="n">
        <f aca="false">ROUND('qx mannen 2022'!FM35,10)</f>
        <v>4.07028E-005</v>
      </c>
      <c r="FN35" s="1" t="n">
        <f aca="false">ROUND('qx mannen 2022'!FN35,10)</f>
        <v>4.00708E-005</v>
      </c>
      <c r="FO35" s="1" t="n">
        <f aca="false">ROUND('qx mannen 2022'!FO35,10)</f>
        <v>3.94485E-005</v>
      </c>
      <c r="FP35" s="1" t="n">
        <f aca="false">ROUND('qx mannen 2022'!FP35,10)</f>
        <v>3.88359E-005</v>
      </c>
      <c r="FQ35" s="1" t="n">
        <f aca="false">ROUND('qx mannen 2022'!FQ35,10)</f>
        <v>3.82328E-005</v>
      </c>
    </row>
    <row r="36" customFormat="false" ht="15" hidden="false" customHeight="true" outlineLevel="0" collapsed="false">
      <c r="B36" s="1" t="n">
        <f aca="false">ROUND('qx mannen 2022'!B36,10)</f>
        <v>0.0005674637</v>
      </c>
      <c r="C36" s="1" t="n">
        <f aca="false">ROUND('qx mannen 2022'!C36,10)</f>
        <v>0.0005605012</v>
      </c>
      <c r="D36" s="1" t="n">
        <f aca="false">ROUND('qx mannen 2022'!D36,10)</f>
        <v>0.0005534885</v>
      </c>
      <c r="E36" s="1" t="n">
        <f aca="false">ROUND('qx mannen 2022'!E36,10)</f>
        <v>0.0005464398</v>
      </c>
      <c r="F36" s="1" t="n">
        <f aca="false">ROUND('qx mannen 2022'!F36,10)</f>
        <v>0.0005393682</v>
      </c>
      <c r="G36" s="1" t="n">
        <f aca="false">ROUND('qx mannen 2022'!G36,10)</f>
        <v>0.0005322853</v>
      </c>
      <c r="H36" s="1" t="n">
        <f aca="false">ROUND('qx mannen 2022'!H36,10)</f>
        <v>0.0005252019</v>
      </c>
      <c r="I36" s="1" t="n">
        <f aca="false">ROUND('qx mannen 2022'!I36,10)</f>
        <v>0.0005181274</v>
      </c>
      <c r="J36" s="1" t="n">
        <f aca="false">ROUND('qx mannen 2022'!J36,10)</f>
        <v>0.0005110705</v>
      </c>
      <c r="K36" s="1" t="n">
        <f aca="false">ROUND('qx mannen 2022'!K36,10)</f>
        <v>0.000504039</v>
      </c>
      <c r="L36" s="1" t="n">
        <f aca="false">ROUND('qx mannen 2022'!L36,10)</f>
        <v>0.0004970397</v>
      </c>
      <c r="M36" s="1" t="n">
        <f aca="false">ROUND('qx mannen 2022'!M36,10)</f>
        <v>0.000490079</v>
      </c>
      <c r="N36" s="1" t="n">
        <f aca="false">ROUND('qx mannen 2022'!N36,10)</f>
        <v>0.0004831624</v>
      </c>
      <c r="O36" s="1" t="n">
        <f aca="false">ROUND('qx mannen 2022'!O36,10)</f>
        <v>0.0004762947</v>
      </c>
      <c r="P36" s="1" t="n">
        <f aca="false">ROUND('qx mannen 2022'!P36,10)</f>
        <v>0.0004694804</v>
      </c>
      <c r="Q36" s="1" t="n">
        <f aca="false">ROUND('qx mannen 2022'!Q36,10)</f>
        <v>0.0004627232</v>
      </c>
      <c r="R36" s="1" t="n">
        <f aca="false">ROUND('qx mannen 2022'!R36,10)</f>
        <v>0.0004560267</v>
      </c>
      <c r="S36" s="1" t="n">
        <f aca="false">ROUND('qx mannen 2022'!S36,10)</f>
        <v>0.0004493937</v>
      </c>
      <c r="T36" s="1" t="n">
        <f aca="false">ROUND('qx mannen 2022'!T36,10)</f>
        <v>0.0004428268</v>
      </c>
      <c r="U36" s="1" t="n">
        <f aca="false">ROUND('qx mannen 2022'!U36,10)</f>
        <v>0.0004363282</v>
      </c>
      <c r="V36" s="1" t="n">
        <f aca="false">ROUND('qx mannen 2022'!V36,10)</f>
        <v>0.0004298998</v>
      </c>
      <c r="W36" s="1" t="n">
        <f aca="false">ROUND('qx mannen 2022'!W36,10)</f>
        <v>0.0004235433</v>
      </c>
      <c r="X36" s="1" t="n">
        <f aca="false">ROUND('qx mannen 2022'!X36,10)</f>
        <v>0.0004172599</v>
      </c>
      <c r="Y36" s="1" t="n">
        <f aca="false">ROUND('qx mannen 2022'!Y36,10)</f>
        <v>0.0004110508</v>
      </c>
      <c r="Z36" s="1" t="n">
        <f aca="false">ROUND('qx mannen 2022'!Z36,10)</f>
        <v>0.0004049169</v>
      </c>
      <c r="AA36" s="1" t="n">
        <f aca="false">ROUND('qx mannen 2022'!AA36,10)</f>
        <v>0.0003988588</v>
      </c>
      <c r="AB36" s="1" t="n">
        <f aca="false">ROUND('qx mannen 2022'!AB36,10)</f>
        <v>0.0003928771</v>
      </c>
      <c r="AC36" s="1" t="n">
        <f aca="false">ROUND('qx mannen 2022'!AC36,10)</f>
        <v>0.0003869722</v>
      </c>
      <c r="AD36" s="1" t="n">
        <f aca="false">ROUND('qx mannen 2022'!AD36,10)</f>
        <v>0.0003811442</v>
      </c>
      <c r="AE36" s="1" t="n">
        <f aca="false">ROUND('qx mannen 2022'!AE36,10)</f>
        <v>0.0003753932</v>
      </c>
      <c r="AF36" s="1" t="n">
        <f aca="false">ROUND('qx mannen 2022'!AF36,10)</f>
        <v>0.0003697192</v>
      </c>
      <c r="AG36" s="1" t="n">
        <f aca="false">ROUND('qx mannen 2022'!AG36,10)</f>
        <v>0.0003641222</v>
      </c>
      <c r="AH36" s="1" t="n">
        <f aca="false">ROUND('qx mannen 2022'!AH36,10)</f>
        <v>0.0003586017</v>
      </c>
      <c r="AI36" s="1" t="n">
        <f aca="false">ROUND('qx mannen 2022'!AI36,10)</f>
        <v>0.0003531577</v>
      </c>
      <c r="AJ36" s="1" t="n">
        <f aca="false">ROUND('qx mannen 2022'!AJ36,10)</f>
        <v>0.0003477896</v>
      </c>
      <c r="AK36" s="1" t="n">
        <f aca="false">ROUND('qx mannen 2022'!AK36,10)</f>
        <v>0.000342497</v>
      </c>
      <c r="AL36" s="1" t="n">
        <f aca="false">ROUND('qx mannen 2022'!AL36,10)</f>
        <v>0.0003372794</v>
      </c>
      <c r="AM36" s="1" t="n">
        <f aca="false">ROUND('qx mannen 2022'!AM36,10)</f>
        <v>0.0003321363</v>
      </c>
      <c r="AN36" s="1" t="n">
        <f aca="false">ROUND('qx mannen 2022'!AN36,10)</f>
        <v>0.000327067</v>
      </c>
      <c r="AO36" s="1" t="n">
        <f aca="false">ROUND('qx mannen 2022'!AO36,10)</f>
        <v>0.000322071</v>
      </c>
      <c r="AP36" s="1" t="n">
        <f aca="false">ROUND('qx mannen 2022'!AP36,10)</f>
        <v>0.0003171474</v>
      </c>
      <c r="AQ36" s="1" t="n">
        <f aca="false">ROUND('qx mannen 2022'!AQ36,10)</f>
        <v>0.0003122958</v>
      </c>
      <c r="AR36" s="1" t="n">
        <f aca="false">ROUND('qx mannen 2022'!AR36,10)</f>
        <v>0.0003075151</v>
      </c>
      <c r="AS36" s="1" t="n">
        <f aca="false">ROUND('qx mannen 2022'!AS36,10)</f>
        <v>0.0003028049</v>
      </c>
      <c r="AT36" s="1" t="n">
        <f aca="false">ROUND('qx mannen 2022'!AT36,10)</f>
        <v>0.0002981642</v>
      </c>
      <c r="AU36" s="1" t="n">
        <f aca="false">ROUND('qx mannen 2022'!AU36,10)</f>
        <v>0.0002935922</v>
      </c>
      <c r="AV36" s="1" t="n">
        <f aca="false">ROUND('qx mannen 2022'!AV36,10)</f>
        <v>0.0002890882</v>
      </c>
      <c r="AW36" s="1" t="n">
        <f aca="false">ROUND('qx mannen 2022'!AW36,10)</f>
        <v>0.0002846514</v>
      </c>
      <c r="AX36" s="1" t="n">
        <f aca="false">ROUND('qx mannen 2022'!AX36,10)</f>
        <v>0.0002802809</v>
      </c>
      <c r="AY36" s="1" t="n">
        <f aca="false">ROUND('qx mannen 2022'!AY36,10)</f>
        <v>0.0002759759</v>
      </c>
      <c r="AZ36" s="1" t="n">
        <f aca="false">ROUND('qx mannen 2022'!AZ36,10)</f>
        <v>0.0002717355</v>
      </c>
      <c r="BA36" s="1" t="n">
        <f aca="false">ROUND('qx mannen 2022'!BA36,10)</f>
        <v>0.000267559</v>
      </c>
      <c r="BB36" s="1" t="n">
        <f aca="false">ROUND('qx mannen 2022'!BB36,10)</f>
        <v>0.0002634454</v>
      </c>
      <c r="BC36" s="1" t="n">
        <f aca="false">ROUND('qx mannen 2022'!BC36,10)</f>
        <v>0.000259394</v>
      </c>
      <c r="BD36" s="1" t="n">
        <f aca="false">ROUND('qx mannen 2022'!BD36,10)</f>
        <v>0.0002554039</v>
      </c>
      <c r="BE36" s="1" t="n">
        <f aca="false">ROUND('qx mannen 2022'!BE36,10)</f>
        <v>0.0002514742</v>
      </c>
      <c r="BF36" s="1" t="n">
        <f aca="false">ROUND('qx mannen 2022'!BF36,10)</f>
        <v>0.0002476042</v>
      </c>
      <c r="BG36" s="1" t="n">
        <f aca="false">ROUND('qx mannen 2022'!BG36,10)</f>
        <v>0.000243793</v>
      </c>
      <c r="BH36" s="1" t="n">
        <f aca="false">ROUND('qx mannen 2022'!BH36,10)</f>
        <v>0.0002400397</v>
      </c>
      <c r="BI36" s="1" t="n">
        <f aca="false">ROUND('qx mannen 2022'!BI36,10)</f>
        <v>0.0002363436</v>
      </c>
      <c r="BJ36" s="1" t="n">
        <f aca="false">ROUND('qx mannen 2022'!BJ36,10)</f>
        <v>0.0002327039</v>
      </c>
      <c r="BK36" s="1" t="n">
        <f aca="false">ROUND('qx mannen 2022'!BK36,10)</f>
        <v>0.0002291196</v>
      </c>
      <c r="BL36" s="1" t="n">
        <f aca="false">ROUND('qx mannen 2022'!BL36,10)</f>
        <v>0.0002255902</v>
      </c>
      <c r="BM36" s="1" t="n">
        <f aca="false">ROUND('qx mannen 2022'!BM36,10)</f>
        <v>0.0002221146</v>
      </c>
      <c r="BN36" s="1" t="n">
        <f aca="false">ROUND('qx mannen 2022'!BN36,10)</f>
        <v>0.0002186922</v>
      </c>
      <c r="BO36" s="1" t="n">
        <f aca="false">ROUND('qx mannen 2022'!BO36,10)</f>
        <v>0.0002153222</v>
      </c>
      <c r="BP36" s="1" t="n">
        <f aca="false">ROUND('qx mannen 2022'!BP36,10)</f>
        <v>0.0002120038</v>
      </c>
      <c r="BQ36" s="1" t="n">
        <f aca="false">ROUND('qx mannen 2022'!BQ36,10)</f>
        <v>0.0002087363</v>
      </c>
      <c r="BR36" s="1" t="n">
        <f aca="false">ROUND('qx mannen 2022'!BR36,10)</f>
        <v>0.0002055188</v>
      </c>
      <c r="BS36" s="1" t="n">
        <f aca="false">ROUND('qx mannen 2022'!BS36,10)</f>
        <v>0.0002023507</v>
      </c>
      <c r="BT36" s="1" t="n">
        <f aca="false">ROUND('qx mannen 2022'!BT36,10)</f>
        <v>0.0001992312</v>
      </c>
      <c r="BU36" s="1" t="n">
        <f aca="false">ROUND('qx mannen 2022'!BU36,10)</f>
        <v>0.0001961596</v>
      </c>
      <c r="BV36" s="1" t="n">
        <f aca="false">ROUND('qx mannen 2022'!BV36,10)</f>
        <v>0.0001931352</v>
      </c>
      <c r="BW36" s="1" t="n">
        <f aca="false">ROUND('qx mannen 2022'!BW36,10)</f>
        <v>0.0001901572</v>
      </c>
      <c r="BX36" s="1" t="n">
        <f aca="false">ROUND('qx mannen 2022'!BX36,10)</f>
        <v>0.000187225</v>
      </c>
      <c r="BY36" s="1" t="n">
        <f aca="false">ROUND('qx mannen 2022'!BY36,10)</f>
        <v>0.0001843378</v>
      </c>
      <c r="BZ36" s="1" t="n">
        <f aca="false">ROUND('qx mannen 2022'!BZ36,10)</f>
        <v>0.0001814951</v>
      </c>
      <c r="CA36" s="1" t="n">
        <f aca="false">ROUND('qx mannen 2022'!CA36,10)</f>
        <v>0.0001786961</v>
      </c>
      <c r="CB36" s="1" t="n">
        <f aca="false">ROUND('qx mannen 2022'!CB36,10)</f>
        <v>0.0001759401</v>
      </c>
      <c r="CC36" s="1" t="n">
        <f aca="false">ROUND('qx mannen 2022'!CC36,10)</f>
        <v>0.0001732266</v>
      </c>
      <c r="CD36" s="1" t="n">
        <f aca="false">ROUND('qx mannen 2022'!CD36,10)</f>
        <v>0.0001705548</v>
      </c>
      <c r="CE36" s="1" t="n">
        <f aca="false">ROUND('qx mannen 2022'!CE36,10)</f>
        <v>0.0001679242</v>
      </c>
      <c r="CF36" s="1" t="n">
        <f aca="false">ROUND('qx mannen 2022'!CF36,10)</f>
        <v>0.000165334</v>
      </c>
      <c r="CG36" s="1" t="n">
        <f aca="false">ROUND('qx mannen 2022'!CG36,10)</f>
        <v>0.0001627837</v>
      </c>
      <c r="CH36" s="1" t="n">
        <f aca="false">ROUND('qx mannen 2022'!CH36,10)</f>
        <v>0.0001602728</v>
      </c>
      <c r="CI36" s="1" t="n">
        <f aca="false">ROUND('qx mannen 2022'!CI36,10)</f>
        <v>0.0001578005</v>
      </c>
      <c r="CJ36" s="1" t="n">
        <f aca="false">ROUND('qx mannen 2022'!CJ36,10)</f>
        <v>0.0001553662</v>
      </c>
      <c r="CK36" s="1" t="n">
        <f aca="false">ROUND('qx mannen 2022'!CK36,10)</f>
        <v>0.0001529695</v>
      </c>
      <c r="CL36" s="1" t="n">
        <f aca="false">ROUND('qx mannen 2022'!CL36,10)</f>
        <v>0.0001506097</v>
      </c>
      <c r="CM36" s="1" t="n">
        <f aca="false">ROUND('qx mannen 2022'!CM36,10)</f>
        <v>0.0001482863</v>
      </c>
      <c r="CN36" s="1" t="n">
        <f aca="false">ROUND('qx mannen 2022'!CN36,10)</f>
        <v>0.0001459987</v>
      </c>
      <c r="CO36" s="1" t="n">
        <f aca="false">ROUND('qx mannen 2022'!CO36,10)</f>
        <v>0.0001437463</v>
      </c>
      <c r="CP36" s="1" t="n">
        <f aca="false">ROUND('qx mannen 2022'!CP36,10)</f>
        <v>0.0001415287</v>
      </c>
      <c r="CQ36" s="1" t="n">
        <f aca="false">ROUND('qx mannen 2022'!CQ36,10)</f>
        <v>0.0001393452</v>
      </c>
      <c r="CR36" s="1" t="n">
        <f aca="false">ROUND('qx mannen 2022'!CR36,10)</f>
        <v>0.0001371954</v>
      </c>
      <c r="CS36" s="1" t="n">
        <f aca="false">ROUND('qx mannen 2022'!CS36,10)</f>
        <v>0.0001350788</v>
      </c>
      <c r="CT36" s="1" t="n">
        <f aca="false">ROUND('qx mannen 2022'!CT36,10)</f>
        <v>0.0001329948</v>
      </c>
      <c r="CU36" s="1" t="n">
        <f aca="false">ROUND('qx mannen 2022'!CU36,10)</f>
        <v>0.0001309429</v>
      </c>
      <c r="CV36" s="1" t="n">
        <f aca="false">ROUND('qx mannen 2022'!CV36,10)</f>
        <v>0.0001289227</v>
      </c>
      <c r="CW36" s="1" t="n">
        <f aca="false">ROUND('qx mannen 2022'!CW36,10)</f>
        <v>0.0001269336</v>
      </c>
      <c r="CX36" s="1" t="n">
        <f aca="false">ROUND('qx mannen 2022'!CX36,10)</f>
        <v>0.0001249752</v>
      </c>
      <c r="CY36" s="1" t="n">
        <f aca="false">ROUND('qx mannen 2022'!CY36,10)</f>
        <v>0.000123047</v>
      </c>
      <c r="CZ36" s="1" t="n">
        <f aca="false">ROUND('qx mannen 2022'!CZ36,10)</f>
        <v>0.0001211485</v>
      </c>
      <c r="DA36" s="1" t="n">
        <f aca="false">ROUND('qx mannen 2022'!DA36,10)</f>
        <v>0.0001192793</v>
      </c>
      <c r="DB36" s="1" t="n">
        <f aca="false">ROUND('qx mannen 2022'!DB36,10)</f>
        <v>0.0001174389</v>
      </c>
      <c r="DC36" s="1" t="n">
        <f aca="false">ROUND('qx mannen 2022'!DC36,10)</f>
        <v>0.000115627</v>
      </c>
      <c r="DD36" s="1" t="n">
        <f aca="false">ROUND('qx mannen 2022'!DD36,10)</f>
        <v>0.0001138429</v>
      </c>
      <c r="DE36" s="1" t="n">
        <f aca="false">ROUND('qx mannen 2022'!DE36,10)</f>
        <v>0.0001120864</v>
      </c>
      <c r="DF36" s="1" t="n">
        <f aca="false">ROUND('qx mannen 2022'!DF36,10)</f>
        <v>0.000110357</v>
      </c>
      <c r="DG36" s="1" t="n">
        <f aca="false">ROUND('qx mannen 2022'!DG36,10)</f>
        <v>0.0001086543</v>
      </c>
      <c r="DH36" s="1" t="n">
        <f aca="false">ROUND('qx mannen 2022'!DH36,10)</f>
        <v>0.0001069778</v>
      </c>
      <c r="DI36" s="1" t="n">
        <f aca="false">ROUND('qx mannen 2022'!DI36,10)</f>
        <v>0.0001053272</v>
      </c>
      <c r="DJ36" s="1" t="n">
        <f aca="false">ROUND('qx mannen 2022'!DJ36,10)</f>
        <v>0.000103702</v>
      </c>
      <c r="DK36" s="1" t="n">
        <f aca="false">ROUND('qx mannen 2022'!DK36,10)</f>
        <v>0.000102102</v>
      </c>
      <c r="DL36" s="1" t="n">
        <f aca="false">ROUND('qx mannen 2022'!DL36,10)</f>
        <v>0.0001005266</v>
      </c>
      <c r="DM36" s="1" t="n">
        <f aca="false">ROUND('qx mannen 2022'!DM36,10)</f>
        <v>9.89755E-005</v>
      </c>
      <c r="DN36" s="1" t="n">
        <f aca="false">ROUND('qx mannen 2022'!DN36,10)</f>
        <v>9.74483E-005</v>
      </c>
      <c r="DO36" s="1" t="n">
        <f aca="false">ROUND('qx mannen 2022'!DO36,10)</f>
        <v>9.59447E-005</v>
      </c>
      <c r="DP36" s="1" t="n">
        <f aca="false">ROUND('qx mannen 2022'!DP36,10)</f>
        <v>9.44643E-005</v>
      </c>
      <c r="DQ36" s="1" t="n">
        <f aca="false">ROUND('qx mannen 2022'!DQ36,10)</f>
        <v>9.30067E-005</v>
      </c>
      <c r="DR36" s="1" t="n">
        <f aca="false">ROUND('qx mannen 2022'!DR36,10)</f>
        <v>9.15717E-005</v>
      </c>
      <c r="DS36" s="1" t="n">
        <f aca="false">ROUND('qx mannen 2022'!DS36,10)</f>
        <v>9.01587E-005</v>
      </c>
      <c r="DT36" s="1" t="n">
        <f aca="false">ROUND('qx mannen 2022'!DT36,10)</f>
        <v>8.87676E-005</v>
      </c>
      <c r="DU36" s="1" t="n">
        <f aca="false">ROUND('qx mannen 2022'!DU36,10)</f>
        <v>8.73979E-005</v>
      </c>
      <c r="DV36" s="1" t="n">
        <f aca="false">ROUND('qx mannen 2022'!DV36,10)</f>
        <v>8.60494E-005</v>
      </c>
      <c r="DW36" s="1" t="n">
        <f aca="false">ROUND('qx mannen 2022'!DW36,10)</f>
        <v>8.47216E-005</v>
      </c>
      <c r="DX36" s="1" t="n">
        <f aca="false">ROUND('qx mannen 2022'!DX36,10)</f>
        <v>8.34144E-005</v>
      </c>
      <c r="DY36" s="1" t="n">
        <f aca="false">ROUND('qx mannen 2022'!DY36,10)</f>
        <v>8.21273E-005</v>
      </c>
      <c r="DZ36" s="1" t="n">
        <f aca="false">ROUND('qx mannen 2022'!DZ36,10)</f>
        <v>8.08601E-005</v>
      </c>
      <c r="EA36" s="1" t="n">
        <f aca="false">ROUND('qx mannen 2022'!EA36,10)</f>
        <v>7.96124E-005</v>
      </c>
      <c r="EB36" s="1" t="n">
        <f aca="false">ROUND('qx mannen 2022'!EB36,10)</f>
        <v>7.8384E-005</v>
      </c>
      <c r="EC36" s="1" t="n">
        <f aca="false">ROUND('qx mannen 2022'!EC36,10)</f>
        <v>7.71745E-005</v>
      </c>
      <c r="ED36" s="1" t="n">
        <f aca="false">ROUND('qx mannen 2022'!ED36,10)</f>
        <v>7.59837E-005</v>
      </c>
      <c r="EE36" s="1" t="n">
        <f aca="false">ROUND('qx mannen 2022'!EE36,10)</f>
        <v>7.48112E-005</v>
      </c>
      <c r="EF36" s="1" t="n">
        <f aca="false">ROUND('qx mannen 2022'!EF36,10)</f>
        <v>7.36569E-005</v>
      </c>
      <c r="EG36" s="1" t="n">
        <f aca="false">ROUND('qx mannen 2022'!EG36,10)</f>
        <v>7.25204E-005</v>
      </c>
      <c r="EH36" s="1" t="n">
        <f aca="false">ROUND('qx mannen 2022'!EH36,10)</f>
        <v>7.14014E-005</v>
      </c>
      <c r="EI36" s="1" t="n">
        <f aca="false">ROUND('qx mannen 2022'!EI36,10)</f>
        <v>7.02996E-005</v>
      </c>
      <c r="EJ36" s="1" t="n">
        <f aca="false">ROUND('qx mannen 2022'!EJ36,10)</f>
        <v>6.92149E-005</v>
      </c>
      <c r="EK36" s="1" t="n">
        <f aca="false">ROUND('qx mannen 2022'!EK36,10)</f>
        <v>6.81469E-005</v>
      </c>
      <c r="EL36" s="1" t="n">
        <f aca="false">ROUND('qx mannen 2022'!EL36,10)</f>
        <v>6.70954E-005</v>
      </c>
      <c r="EM36" s="1" t="n">
        <f aca="false">ROUND('qx mannen 2022'!EM36,10)</f>
        <v>6.60601E-005</v>
      </c>
      <c r="EN36" s="1" t="n">
        <f aca="false">ROUND('qx mannen 2022'!EN36,10)</f>
        <v>6.50407E-005</v>
      </c>
      <c r="EO36" s="1" t="n">
        <f aca="false">ROUND('qx mannen 2022'!EO36,10)</f>
        <v>6.40371E-005</v>
      </c>
      <c r="EP36" s="1" t="n">
        <f aca="false">ROUND('qx mannen 2022'!EP36,10)</f>
        <v>6.3049E-005</v>
      </c>
      <c r="EQ36" s="1" t="n">
        <f aca="false">ROUND('qx mannen 2022'!EQ36,10)</f>
        <v>6.20762E-005</v>
      </c>
      <c r="ER36" s="1" t="n">
        <f aca="false">ROUND('qx mannen 2022'!ER36,10)</f>
        <v>6.11183E-005</v>
      </c>
      <c r="ES36" s="1" t="n">
        <f aca="false">ROUND('qx mannen 2022'!ES36,10)</f>
        <v>6.01752E-005</v>
      </c>
      <c r="ET36" s="1" t="n">
        <f aca="false">ROUND('qx mannen 2022'!ET36,10)</f>
        <v>5.92467E-005</v>
      </c>
      <c r="EU36" s="1" t="n">
        <f aca="false">ROUND('qx mannen 2022'!EU36,10)</f>
        <v>5.83325E-005</v>
      </c>
      <c r="EV36" s="1" t="n">
        <f aca="false">ROUND('qx mannen 2022'!EV36,10)</f>
        <v>5.74324E-005</v>
      </c>
      <c r="EW36" s="1" t="n">
        <f aca="false">ROUND('qx mannen 2022'!EW36,10)</f>
        <v>5.65462E-005</v>
      </c>
      <c r="EX36" s="1" t="n">
        <f aca="false">ROUND('qx mannen 2022'!EX36,10)</f>
        <v>5.56737E-005</v>
      </c>
      <c r="EY36" s="1" t="n">
        <f aca="false">ROUND('qx mannen 2022'!EY36,10)</f>
        <v>5.48146E-005</v>
      </c>
      <c r="EZ36" s="1" t="n">
        <f aca="false">ROUND('qx mannen 2022'!EZ36,10)</f>
        <v>5.39688E-005</v>
      </c>
      <c r="FA36" s="1" t="n">
        <f aca="false">ROUND('qx mannen 2022'!FA36,10)</f>
        <v>5.31361E-005</v>
      </c>
      <c r="FB36" s="1" t="n">
        <f aca="false">ROUND('qx mannen 2022'!FB36,10)</f>
        <v>5.23162E-005</v>
      </c>
      <c r="FC36" s="1" t="n">
        <f aca="false">ROUND('qx mannen 2022'!FC36,10)</f>
        <v>5.15089E-005</v>
      </c>
      <c r="FD36" s="1" t="n">
        <f aca="false">ROUND('qx mannen 2022'!FD36,10)</f>
        <v>5.07141E-005</v>
      </c>
      <c r="FE36" s="1" t="n">
        <f aca="false">ROUND('qx mannen 2022'!FE36,10)</f>
        <v>4.99316E-005</v>
      </c>
      <c r="FF36" s="1" t="n">
        <f aca="false">ROUND('qx mannen 2022'!FF36,10)</f>
        <v>4.91611E-005</v>
      </c>
      <c r="FG36" s="1" t="n">
        <f aca="false">ROUND('qx mannen 2022'!FG36,10)</f>
        <v>4.84025E-005</v>
      </c>
      <c r="FH36" s="1" t="n">
        <f aca="false">ROUND('qx mannen 2022'!FH36,10)</f>
        <v>4.76557E-005</v>
      </c>
      <c r="FI36" s="1" t="n">
        <f aca="false">ROUND('qx mannen 2022'!FI36,10)</f>
        <v>4.69203E-005</v>
      </c>
      <c r="FJ36" s="1" t="n">
        <f aca="false">ROUND('qx mannen 2022'!FJ36,10)</f>
        <v>4.61963E-005</v>
      </c>
      <c r="FK36" s="1" t="n">
        <f aca="false">ROUND('qx mannen 2022'!FK36,10)</f>
        <v>4.54835E-005</v>
      </c>
      <c r="FL36" s="1" t="n">
        <f aca="false">ROUND('qx mannen 2022'!FL36,10)</f>
        <v>4.47817E-005</v>
      </c>
      <c r="FM36" s="1" t="n">
        <f aca="false">ROUND('qx mannen 2022'!FM36,10)</f>
        <v>4.40907E-005</v>
      </c>
      <c r="FN36" s="1" t="n">
        <f aca="false">ROUND('qx mannen 2022'!FN36,10)</f>
        <v>4.34103E-005</v>
      </c>
      <c r="FO36" s="1" t="n">
        <f aca="false">ROUND('qx mannen 2022'!FO36,10)</f>
        <v>4.27405E-005</v>
      </c>
      <c r="FP36" s="1" t="n">
        <f aca="false">ROUND('qx mannen 2022'!FP36,10)</f>
        <v>4.2081E-005</v>
      </c>
      <c r="FQ36" s="1" t="n">
        <f aca="false">ROUND('qx mannen 2022'!FQ36,10)</f>
        <v>4.14316E-005</v>
      </c>
    </row>
    <row r="37" customFormat="false" ht="15" hidden="false" customHeight="true" outlineLevel="0" collapsed="false">
      <c r="B37" s="1" t="n">
        <f aca="false">ROUND('qx mannen 2022'!B37,10)</f>
        <v>0.0006165203</v>
      </c>
      <c r="C37" s="1" t="n">
        <f aca="false">ROUND('qx mannen 2022'!C37,10)</f>
        <v>0.0006076255</v>
      </c>
      <c r="D37" s="1" t="n">
        <f aca="false">ROUND('qx mannen 2022'!D37,10)</f>
        <v>0.0005988044</v>
      </c>
      <c r="E37" s="1" t="n">
        <f aca="false">ROUND('qx mannen 2022'!E37,10)</f>
        <v>0.0005900617</v>
      </c>
      <c r="F37" s="1" t="n">
        <f aca="false">ROUND('qx mannen 2022'!F37,10)</f>
        <v>0.0005814013</v>
      </c>
      <c r="G37" s="1" t="n">
        <f aca="false">ROUND('qx mannen 2022'!G37,10)</f>
        <v>0.0005728268</v>
      </c>
      <c r="H37" s="1" t="n">
        <f aca="false">ROUND('qx mannen 2022'!H37,10)</f>
        <v>0.0005643414</v>
      </c>
      <c r="I37" s="1" t="n">
        <f aca="false">ROUND('qx mannen 2022'!I37,10)</f>
        <v>0.0005559475</v>
      </c>
      <c r="J37" s="1" t="n">
        <f aca="false">ROUND('qx mannen 2022'!J37,10)</f>
        <v>0.0005476475</v>
      </c>
      <c r="K37" s="1" t="n">
        <f aca="false">ROUND('qx mannen 2022'!K37,10)</f>
        <v>0.0005394432</v>
      </c>
      <c r="L37" s="1" t="n">
        <f aca="false">ROUND('qx mannen 2022'!L37,10)</f>
        <v>0.0005313361</v>
      </c>
      <c r="M37" s="1" t="n">
        <f aca="false">ROUND('qx mannen 2022'!M37,10)</f>
        <v>0.0005233276</v>
      </c>
      <c r="N37" s="1" t="n">
        <f aca="false">ROUND('qx mannen 2022'!N37,10)</f>
        <v>0.0005154185</v>
      </c>
      <c r="O37" s="1" t="n">
        <f aca="false">ROUND('qx mannen 2022'!O37,10)</f>
        <v>0.0005076096</v>
      </c>
      <c r="P37" s="1" t="n">
        <f aca="false">ROUND('qx mannen 2022'!P37,10)</f>
        <v>0.0004999014</v>
      </c>
      <c r="Q37" s="1" t="n">
        <f aca="false">ROUND('qx mannen 2022'!Q37,10)</f>
        <v>0.0004922944</v>
      </c>
      <c r="R37" s="1" t="n">
        <f aca="false">ROUND('qx mannen 2022'!R37,10)</f>
        <v>0.0004847885</v>
      </c>
      <c r="S37" s="1" t="n">
        <f aca="false">ROUND('qx mannen 2022'!S37,10)</f>
        <v>0.0004773839</v>
      </c>
      <c r="T37" s="1" t="n">
        <f aca="false">ROUND('qx mannen 2022'!T37,10)</f>
        <v>0.0004700804</v>
      </c>
      <c r="U37" s="1" t="n">
        <f aca="false">ROUND('qx mannen 2022'!U37,10)</f>
        <v>0.0004628776</v>
      </c>
      <c r="V37" s="1" t="n">
        <f aca="false">ROUND('qx mannen 2022'!V37,10)</f>
        <v>0.0004557753</v>
      </c>
      <c r="W37" s="1" t="n">
        <f aca="false">ROUND('qx mannen 2022'!W37,10)</f>
        <v>0.000448773</v>
      </c>
      <c r="X37" s="1" t="n">
        <f aca="false">ROUND('qx mannen 2022'!X37,10)</f>
        <v>0.0004418699</v>
      </c>
      <c r="Y37" s="1" t="n">
        <f aca="false">ROUND('qx mannen 2022'!Y37,10)</f>
        <v>0.0004350656</v>
      </c>
      <c r="Z37" s="1" t="n">
        <f aca="false">ROUND('qx mannen 2022'!Z37,10)</f>
        <v>0.0004283593</v>
      </c>
      <c r="AA37" s="1" t="n">
        <f aca="false">ROUND('qx mannen 2022'!AA37,10)</f>
        <v>0.0004217501</v>
      </c>
      <c r="AB37" s="1" t="n">
        <f aca="false">ROUND('qx mannen 2022'!AB37,10)</f>
        <v>0.0004152374</v>
      </c>
      <c r="AC37" s="1" t="n">
        <f aca="false">ROUND('qx mannen 2022'!AC37,10)</f>
        <v>0.00040882</v>
      </c>
      <c r="AD37" s="1" t="n">
        <f aca="false">ROUND('qx mannen 2022'!AD37,10)</f>
        <v>0.0004024972</v>
      </c>
      <c r="AE37" s="1" t="n">
        <f aca="false">ROUND('qx mannen 2022'!AE37,10)</f>
        <v>0.000396268</v>
      </c>
      <c r="AF37" s="1" t="n">
        <f aca="false">ROUND('qx mannen 2022'!AF37,10)</f>
        <v>0.0003901313</v>
      </c>
      <c r="AG37" s="1" t="n">
        <f aca="false">ROUND('qx mannen 2022'!AG37,10)</f>
        <v>0.0003840861</v>
      </c>
      <c r="AH37" s="1" t="n">
        <f aca="false">ROUND('qx mannen 2022'!AH37,10)</f>
        <v>0.0003781314</v>
      </c>
      <c r="AI37" s="1" t="n">
        <f aca="false">ROUND('qx mannen 2022'!AI37,10)</f>
        <v>0.0003722662</v>
      </c>
      <c r="AJ37" s="1" t="n">
        <f aca="false">ROUND('qx mannen 2022'!AJ37,10)</f>
        <v>0.0003664893</v>
      </c>
      <c r="AK37" s="1" t="n">
        <f aca="false">ROUND('qx mannen 2022'!AK37,10)</f>
        <v>0.0003607996</v>
      </c>
      <c r="AL37" s="1" t="n">
        <f aca="false">ROUND('qx mannen 2022'!AL37,10)</f>
        <v>0.0003551961</v>
      </c>
      <c r="AM37" s="1" t="n">
        <f aca="false">ROUND('qx mannen 2022'!AM37,10)</f>
        <v>0.0003496777</v>
      </c>
      <c r="AN37" s="1" t="n">
        <f aca="false">ROUND('qx mannen 2022'!AN37,10)</f>
        <v>0.0003442432</v>
      </c>
      <c r="AO37" s="1" t="n">
        <f aca="false">ROUND('qx mannen 2022'!AO37,10)</f>
        <v>0.0003388915</v>
      </c>
      <c r="AP37" s="1" t="n">
        <f aca="false">ROUND('qx mannen 2022'!AP37,10)</f>
        <v>0.0003336215</v>
      </c>
      <c r="AQ37" s="1" t="n">
        <f aca="false">ROUND('qx mannen 2022'!AQ37,10)</f>
        <v>0.0003284321</v>
      </c>
      <c r="AR37" s="1" t="n">
        <f aca="false">ROUND('qx mannen 2022'!AR37,10)</f>
        <v>0.0003233222</v>
      </c>
      <c r="AS37" s="1" t="n">
        <f aca="false">ROUND('qx mannen 2022'!AS37,10)</f>
        <v>0.0003182907</v>
      </c>
      <c r="AT37" s="1" t="n">
        <f aca="false">ROUND('qx mannen 2022'!AT37,10)</f>
        <v>0.0003133364</v>
      </c>
      <c r="AU37" s="1" t="n">
        <f aca="false">ROUND('qx mannen 2022'!AU37,10)</f>
        <v>0.0003084584</v>
      </c>
      <c r="AV37" s="1" t="n">
        <f aca="false">ROUND('qx mannen 2022'!AV37,10)</f>
        <v>0.0003036554</v>
      </c>
      <c r="AW37" s="1" t="n">
        <f aca="false">ROUND('qx mannen 2022'!AW37,10)</f>
        <v>0.0002989265</v>
      </c>
      <c r="AX37" s="1" t="n">
        <f aca="false">ROUND('qx mannen 2022'!AX37,10)</f>
        <v>0.0002942705</v>
      </c>
      <c r="AY37" s="1" t="n">
        <f aca="false">ROUND('qx mannen 2022'!AY37,10)</f>
        <v>0.0002896864</v>
      </c>
      <c r="AZ37" s="1" t="n">
        <f aca="false">ROUND('qx mannen 2022'!AZ37,10)</f>
        <v>0.0002851731</v>
      </c>
      <c r="BA37" s="1" t="n">
        <f aca="false">ROUND('qx mannen 2022'!BA37,10)</f>
        <v>0.0002807296</v>
      </c>
      <c r="BB37" s="1" t="n">
        <f aca="false">ROUND('qx mannen 2022'!BB37,10)</f>
        <v>0.0002763549</v>
      </c>
      <c r="BC37" s="1" t="n">
        <f aca="false">ROUND('qx mannen 2022'!BC37,10)</f>
        <v>0.0002720479</v>
      </c>
      <c r="BD37" s="1" t="n">
        <f aca="false">ROUND('qx mannen 2022'!BD37,10)</f>
        <v>0.0002678076</v>
      </c>
      <c r="BE37" s="1" t="n">
        <f aca="false">ROUND('qx mannen 2022'!BE37,10)</f>
        <v>0.000263633</v>
      </c>
      <c r="BF37" s="1" t="n">
        <f aca="false">ROUND('qx mannen 2022'!BF37,10)</f>
        <v>0.0002595232</v>
      </c>
      <c r="BG37" s="1" t="n">
        <f aca="false">ROUND('qx mannen 2022'!BG37,10)</f>
        <v>0.0002554772</v>
      </c>
      <c r="BH37" s="1" t="n">
        <f aca="false">ROUND('qx mannen 2022'!BH37,10)</f>
        <v>0.000251494</v>
      </c>
      <c r="BI37" s="1" t="n">
        <f aca="false">ROUND('qx mannen 2022'!BI37,10)</f>
        <v>0.0002475726</v>
      </c>
      <c r="BJ37" s="1" t="n">
        <f aca="false">ROUND('qx mannen 2022'!BJ37,10)</f>
        <v>0.0002437121</v>
      </c>
      <c r="BK37" s="1" t="n">
        <f aca="false">ROUND('qx mannen 2022'!BK37,10)</f>
        <v>0.0002399117</v>
      </c>
      <c r="BL37" s="1" t="n">
        <f aca="false">ROUND('qx mannen 2022'!BL37,10)</f>
        <v>0.0002361703</v>
      </c>
      <c r="BM37" s="1" t="n">
        <f aca="false">ROUND('qx mannen 2022'!BM37,10)</f>
        <v>0.0002324871</v>
      </c>
      <c r="BN37" s="1" t="n">
        <f aca="false">ROUND('qx mannen 2022'!BN37,10)</f>
        <v>0.0002288611</v>
      </c>
      <c r="BO37" s="1" t="n">
        <f aca="false">ROUND('qx mannen 2022'!BO37,10)</f>
        <v>0.0002252916</v>
      </c>
      <c r="BP37" s="1" t="n">
        <f aca="false">ROUND('qx mannen 2022'!BP37,10)</f>
        <v>0.0002217776</v>
      </c>
      <c r="BQ37" s="1" t="n">
        <f aca="false">ROUND('qx mannen 2022'!BQ37,10)</f>
        <v>0.0002183184</v>
      </c>
      <c r="BR37" s="1" t="n">
        <f aca="false">ROUND('qx mannen 2022'!BR37,10)</f>
        <v>0.0002149129</v>
      </c>
      <c r="BS37" s="1" t="n">
        <f aca="false">ROUND('qx mannen 2022'!BS37,10)</f>
        <v>0.0002115605</v>
      </c>
      <c r="BT37" s="1" t="n">
        <f aca="false">ROUND('qx mannen 2022'!BT37,10)</f>
        <v>0.0002082603</v>
      </c>
      <c r="BU37" s="1" t="n">
        <f aca="false">ROUND('qx mannen 2022'!BU37,10)</f>
        <v>0.0002050115</v>
      </c>
      <c r="BV37" s="1" t="n">
        <f aca="false">ROUND('qx mannen 2022'!BV37,10)</f>
        <v>0.0002018133</v>
      </c>
      <c r="BW37" s="1" t="n">
        <f aca="false">ROUND('qx mannen 2022'!BW37,10)</f>
        <v>0.0001986649</v>
      </c>
      <c r="BX37" s="1" t="n">
        <f aca="false">ROUND('qx mannen 2022'!BX37,10)</f>
        <v>0.0001955655</v>
      </c>
      <c r="BY37" s="1" t="n">
        <f aca="false">ROUND('qx mannen 2022'!BY37,10)</f>
        <v>0.0001925145</v>
      </c>
      <c r="BZ37" s="1" t="n">
        <f aca="false">ROUND('qx mannen 2022'!BZ37,10)</f>
        <v>0.000189511</v>
      </c>
      <c r="CA37" s="1" t="n">
        <f aca="false">ROUND('qx mannen 2022'!CA37,10)</f>
        <v>0.0001865543</v>
      </c>
      <c r="CB37" s="1" t="n">
        <f aca="false">ROUND('qx mannen 2022'!CB37,10)</f>
        <v>0.0001836438</v>
      </c>
      <c r="CC37" s="1" t="n">
        <f aca="false">ROUND('qx mannen 2022'!CC37,10)</f>
        <v>0.0001807785</v>
      </c>
      <c r="CD37" s="1" t="n">
        <f aca="false">ROUND('qx mannen 2022'!CD37,10)</f>
        <v>0.000177958</v>
      </c>
      <c r="CE37" s="1" t="n">
        <f aca="false">ROUND('qx mannen 2022'!CE37,10)</f>
        <v>0.0001751814</v>
      </c>
      <c r="CF37" s="1" t="n">
        <f aca="false">ROUND('qx mannen 2022'!CF37,10)</f>
        <v>0.0001724481</v>
      </c>
      <c r="CG37" s="1" t="n">
        <f aca="false">ROUND('qx mannen 2022'!CG37,10)</f>
        <v>0.0001697574</v>
      </c>
      <c r="CH37" s="1" t="n">
        <f aca="false">ROUND('qx mannen 2022'!CH37,10)</f>
        <v>0.0001671087</v>
      </c>
      <c r="CI37" s="1" t="n">
        <f aca="false">ROUND('qx mannen 2022'!CI37,10)</f>
        <v>0.0001645013</v>
      </c>
      <c r="CJ37" s="1" t="n">
        <f aca="false">ROUND('qx mannen 2022'!CJ37,10)</f>
        <v>0.0001619346</v>
      </c>
      <c r="CK37" s="1" t="n">
        <f aca="false">ROUND('qx mannen 2022'!CK37,10)</f>
        <v>0.0001594078</v>
      </c>
      <c r="CL37" s="1" t="n">
        <f aca="false">ROUND('qx mannen 2022'!CL37,10)</f>
        <v>0.0001569205</v>
      </c>
      <c r="CM37" s="1" t="n">
        <f aca="false">ROUND('qx mannen 2022'!CM37,10)</f>
        <v>0.000154472</v>
      </c>
      <c r="CN37" s="1" t="n">
        <f aca="false">ROUND('qx mannen 2022'!CN37,10)</f>
        <v>0.0001520617</v>
      </c>
      <c r="CO37" s="1" t="n">
        <f aca="false">ROUND('qx mannen 2022'!CO37,10)</f>
        <v>0.0001496889</v>
      </c>
      <c r="CP37" s="1" t="n">
        <f aca="false">ROUND('qx mannen 2022'!CP37,10)</f>
        <v>0.0001473532</v>
      </c>
      <c r="CQ37" s="1" t="n">
        <f aca="false">ROUND('qx mannen 2022'!CQ37,10)</f>
        <v>0.0001450539</v>
      </c>
      <c r="CR37" s="1" t="n">
        <f aca="false">ROUND('qx mannen 2022'!CR37,10)</f>
        <v>0.0001427905</v>
      </c>
      <c r="CS37" s="1" t="n">
        <f aca="false">ROUND('qx mannen 2022'!CS37,10)</f>
        <v>0.0001405624</v>
      </c>
      <c r="CT37" s="1" t="n">
        <f aca="false">ROUND('qx mannen 2022'!CT37,10)</f>
        <v>0.000138369</v>
      </c>
      <c r="CU37" s="1" t="n">
        <f aca="false">ROUND('qx mannen 2022'!CU37,10)</f>
        <v>0.0001362099</v>
      </c>
      <c r="CV37" s="1" t="n">
        <f aca="false">ROUND('qx mannen 2022'!CV37,10)</f>
        <v>0.0001340844</v>
      </c>
      <c r="CW37" s="1" t="n">
        <f aca="false">ROUND('qx mannen 2022'!CW37,10)</f>
        <v>0.0001319922</v>
      </c>
      <c r="CX37" s="1" t="n">
        <f aca="false">ROUND('qx mannen 2022'!CX37,10)</f>
        <v>0.0001299325</v>
      </c>
      <c r="CY37" s="1" t="n">
        <f aca="false">ROUND('qx mannen 2022'!CY37,10)</f>
        <v>0.000127905</v>
      </c>
      <c r="CZ37" s="1" t="n">
        <f aca="false">ROUND('qx mannen 2022'!CZ37,10)</f>
        <v>0.0001259091</v>
      </c>
      <c r="DA37" s="1" t="n">
        <f aca="false">ROUND('qx mannen 2022'!DA37,10)</f>
        <v>0.0001239443</v>
      </c>
      <c r="DB37" s="1" t="n">
        <f aca="false">ROUND('qx mannen 2022'!DB37,10)</f>
        <v>0.0001220102</v>
      </c>
      <c r="DC37" s="1" t="n">
        <f aca="false">ROUND('qx mannen 2022'!DC37,10)</f>
        <v>0.0001201063</v>
      </c>
      <c r="DD37" s="1" t="n">
        <f aca="false">ROUND('qx mannen 2022'!DD37,10)</f>
        <v>0.0001182321</v>
      </c>
      <c r="DE37" s="1" t="n">
        <f aca="false">ROUND('qx mannen 2022'!DE37,10)</f>
        <v>0.0001163871</v>
      </c>
      <c r="DF37" s="1" t="n">
        <f aca="false">ROUND('qx mannen 2022'!DF37,10)</f>
        <v>0.0001145709</v>
      </c>
      <c r="DG37" s="1" t="n">
        <f aca="false">ROUND('qx mannen 2022'!DG37,10)</f>
        <v>0.0001127831</v>
      </c>
      <c r="DH37" s="1" t="n">
        <f aca="false">ROUND('qx mannen 2022'!DH37,10)</f>
        <v>0.0001110231</v>
      </c>
      <c r="DI37" s="1" t="n">
        <f aca="false">ROUND('qx mannen 2022'!DI37,10)</f>
        <v>0.0001092906</v>
      </c>
      <c r="DJ37" s="1" t="n">
        <f aca="false">ROUND('qx mannen 2022'!DJ37,10)</f>
        <v>0.0001075852</v>
      </c>
      <c r="DK37" s="1" t="n">
        <f aca="false">ROUND('qx mannen 2022'!DK37,10)</f>
        <v>0.0001059063</v>
      </c>
      <c r="DL37" s="1" t="n">
        <f aca="false">ROUND('qx mannen 2022'!DL37,10)</f>
        <v>0.0001042537</v>
      </c>
      <c r="DM37" s="1" t="n">
        <f aca="false">ROUND('qx mannen 2022'!DM37,10)</f>
        <v>0.0001026268</v>
      </c>
      <c r="DN37" s="1" t="n">
        <f aca="false">ROUND('qx mannen 2022'!DN37,10)</f>
        <v>0.0001010253</v>
      </c>
      <c r="DO37" s="1" t="n">
        <f aca="false">ROUND('qx mannen 2022'!DO37,10)</f>
        <v>9.94488E-005</v>
      </c>
      <c r="DP37" s="1" t="n">
        <f aca="false">ROUND('qx mannen 2022'!DP37,10)</f>
        <v>9.78969E-005</v>
      </c>
      <c r="DQ37" s="1" t="n">
        <f aca="false">ROUND('qx mannen 2022'!DQ37,10)</f>
        <v>9.63693E-005</v>
      </c>
      <c r="DR37" s="1" t="n">
        <f aca="false">ROUND('qx mannen 2022'!DR37,10)</f>
        <v>9.48654E-005</v>
      </c>
      <c r="DS37" s="1" t="n">
        <f aca="false">ROUND('qx mannen 2022'!DS37,10)</f>
        <v>9.3385E-005</v>
      </c>
      <c r="DT37" s="1" t="n">
        <f aca="false">ROUND('qx mannen 2022'!DT37,10)</f>
        <v>9.19278E-005</v>
      </c>
      <c r="DU37" s="1" t="n">
        <f aca="false">ROUND('qx mannen 2022'!DU37,10)</f>
        <v>9.04932E-005</v>
      </c>
      <c r="DV37" s="1" t="n">
        <f aca="false">ROUND('qx mannen 2022'!DV37,10)</f>
        <v>8.90811E-005</v>
      </c>
      <c r="DW37" s="1" t="n">
        <f aca="false">ROUND('qx mannen 2022'!DW37,10)</f>
        <v>8.7691E-005</v>
      </c>
      <c r="DX37" s="1" t="n">
        <f aca="false">ROUND('qx mannen 2022'!DX37,10)</f>
        <v>8.63225E-005</v>
      </c>
      <c r="DY37" s="1" t="n">
        <f aca="false">ROUND('qx mannen 2022'!DY37,10)</f>
        <v>8.49755E-005</v>
      </c>
      <c r="DZ37" s="1" t="n">
        <f aca="false">ROUND('qx mannen 2022'!DZ37,10)</f>
        <v>8.36494E-005</v>
      </c>
      <c r="EA37" s="1" t="n">
        <f aca="false">ROUND('qx mannen 2022'!EA37,10)</f>
        <v>8.2344E-005</v>
      </c>
      <c r="EB37" s="1" t="n">
        <f aca="false">ROUND('qx mannen 2022'!EB37,10)</f>
        <v>8.10591E-005</v>
      </c>
      <c r="EC37" s="1" t="n">
        <f aca="false">ROUND('qx mannen 2022'!EC37,10)</f>
        <v>7.97941E-005</v>
      </c>
      <c r="ED37" s="1" t="n">
        <f aca="false">ROUND('qx mannen 2022'!ED37,10)</f>
        <v>7.85489E-005</v>
      </c>
      <c r="EE37" s="1" t="n">
        <f aca="false">ROUND('qx mannen 2022'!EE37,10)</f>
        <v>7.73231E-005</v>
      </c>
      <c r="EF37" s="1" t="n">
        <f aca="false">ROUND('qx mannen 2022'!EF37,10)</f>
        <v>7.61165E-005</v>
      </c>
      <c r="EG37" s="1" t="n">
        <f aca="false">ROUND('qx mannen 2022'!EG37,10)</f>
        <v>7.49287E-005</v>
      </c>
      <c r="EH37" s="1" t="n">
        <f aca="false">ROUND('qx mannen 2022'!EH37,10)</f>
        <v>7.37594E-005</v>
      </c>
      <c r="EI37" s="1" t="n">
        <f aca="false">ROUND('qx mannen 2022'!EI37,10)</f>
        <v>7.26084E-005</v>
      </c>
      <c r="EJ37" s="1" t="n">
        <f aca="false">ROUND('qx mannen 2022'!EJ37,10)</f>
        <v>7.14753E-005</v>
      </c>
      <c r="EK37" s="1" t="n">
        <f aca="false">ROUND('qx mannen 2022'!EK37,10)</f>
        <v>7.03599E-005</v>
      </c>
      <c r="EL37" s="1" t="n">
        <f aca="false">ROUND('qx mannen 2022'!EL37,10)</f>
        <v>6.92619E-005</v>
      </c>
      <c r="EM37" s="1" t="n">
        <f aca="false">ROUND('qx mannen 2022'!EM37,10)</f>
        <v>6.81811E-005</v>
      </c>
      <c r="EN37" s="1" t="n">
        <f aca="false">ROUND('qx mannen 2022'!EN37,10)</f>
        <v>6.71171E-005</v>
      </c>
      <c r="EO37" s="1" t="n">
        <f aca="false">ROUND('qx mannen 2022'!EO37,10)</f>
        <v>6.60697E-005</v>
      </c>
      <c r="EP37" s="1" t="n">
        <f aca="false">ROUND('qx mannen 2022'!EP37,10)</f>
        <v>6.50387E-005</v>
      </c>
      <c r="EQ37" s="1" t="n">
        <f aca="false">ROUND('qx mannen 2022'!EQ37,10)</f>
        <v>6.40237E-005</v>
      </c>
      <c r="ER37" s="1" t="n">
        <f aca="false">ROUND('qx mannen 2022'!ER37,10)</f>
        <v>6.30246E-005</v>
      </c>
      <c r="ES37" s="1" t="n">
        <f aca="false">ROUND('qx mannen 2022'!ES37,10)</f>
        <v>6.20411E-005</v>
      </c>
      <c r="ET37" s="1" t="n">
        <f aca="false">ROUND('qx mannen 2022'!ET37,10)</f>
        <v>6.10729E-005</v>
      </c>
      <c r="EU37" s="1" t="n">
        <f aca="false">ROUND('qx mannen 2022'!EU37,10)</f>
        <v>6.01198E-005</v>
      </c>
      <c r="EV37" s="1" t="n">
        <f aca="false">ROUND('qx mannen 2022'!EV37,10)</f>
        <v>5.91817E-005</v>
      </c>
      <c r="EW37" s="1" t="n">
        <f aca="false">ROUND('qx mannen 2022'!EW37,10)</f>
        <v>5.82581E-005</v>
      </c>
      <c r="EX37" s="1" t="n">
        <f aca="false">ROUND('qx mannen 2022'!EX37,10)</f>
        <v>5.7349E-005</v>
      </c>
      <c r="EY37" s="1" t="n">
        <f aca="false">ROUND('qx mannen 2022'!EY37,10)</f>
        <v>5.6454E-005</v>
      </c>
      <c r="EZ37" s="1" t="n">
        <f aca="false">ROUND('qx mannen 2022'!EZ37,10)</f>
        <v>5.5573E-005</v>
      </c>
      <c r="FA37" s="1" t="n">
        <f aca="false">ROUND('qx mannen 2022'!FA37,10)</f>
        <v>5.47058E-005</v>
      </c>
      <c r="FB37" s="1" t="n">
        <f aca="false">ROUND('qx mannen 2022'!FB37,10)</f>
        <v>5.38521E-005</v>
      </c>
      <c r="FC37" s="1" t="n">
        <f aca="false">ROUND('qx mannen 2022'!FC37,10)</f>
        <v>5.30117E-005</v>
      </c>
      <c r="FD37" s="1" t="n">
        <f aca="false">ROUND('qx mannen 2022'!FD37,10)</f>
        <v>5.21844E-005</v>
      </c>
      <c r="FE37" s="1" t="n">
        <f aca="false">ROUND('qx mannen 2022'!FE37,10)</f>
        <v>5.13701E-005</v>
      </c>
      <c r="FF37" s="1" t="n">
        <f aca="false">ROUND('qx mannen 2022'!FF37,10)</f>
        <v>5.05684E-005</v>
      </c>
      <c r="FG37" s="1" t="n">
        <f aca="false">ROUND('qx mannen 2022'!FG37,10)</f>
        <v>4.97793E-005</v>
      </c>
      <c r="FH37" s="1" t="n">
        <f aca="false">ROUND('qx mannen 2022'!FH37,10)</f>
        <v>4.90024E-005</v>
      </c>
      <c r="FI37" s="1" t="n">
        <f aca="false">ROUND('qx mannen 2022'!FI37,10)</f>
        <v>4.82377E-005</v>
      </c>
      <c r="FJ37" s="1" t="n">
        <f aca="false">ROUND('qx mannen 2022'!FJ37,10)</f>
        <v>4.7485E-005</v>
      </c>
      <c r="FK37" s="1" t="n">
        <f aca="false">ROUND('qx mannen 2022'!FK37,10)</f>
        <v>4.67439E-005</v>
      </c>
      <c r="FL37" s="1" t="n">
        <f aca="false">ROUND('qx mannen 2022'!FL37,10)</f>
        <v>4.60145E-005</v>
      </c>
      <c r="FM37" s="1" t="n">
        <f aca="false">ROUND('qx mannen 2022'!FM37,10)</f>
        <v>4.52964E-005</v>
      </c>
      <c r="FN37" s="1" t="n">
        <f aca="false">ROUND('qx mannen 2022'!FN37,10)</f>
        <v>4.45895E-005</v>
      </c>
      <c r="FO37" s="1" t="n">
        <f aca="false">ROUND('qx mannen 2022'!FO37,10)</f>
        <v>4.38937E-005</v>
      </c>
      <c r="FP37" s="1" t="n">
        <f aca="false">ROUND('qx mannen 2022'!FP37,10)</f>
        <v>4.32087E-005</v>
      </c>
      <c r="FQ37" s="1" t="n">
        <f aca="false">ROUND('qx mannen 2022'!FQ37,10)</f>
        <v>4.25344E-005</v>
      </c>
    </row>
    <row r="38" customFormat="false" ht="15" hidden="false" customHeight="true" outlineLevel="0" collapsed="false">
      <c r="B38" s="1" t="n">
        <f aca="false">ROUND('qx mannen 2022'!B38,10)</f>
        <v>0.0006448172</v>
      </c>
      <c r="C38" s="1" t="n">
        <f aca="false">ROUND('qx mannen 2022'!C38,10)</f>
        <v>0.0006344654</v>
      </c>
      <c r="D38" s="1" t="n">
        <f aca="false">ROUND('qx mannen 2022'!D38,10)</f>
        <v>0.0006242925</v>
      </c>
      <c r="E38" s="1" t="n">
        <f aca="false">ROUND('qx mannen 2022'!E38,10)</f>
        <v>0.0006142942</v>
      </c>
      <c r="F38" s="1" t="n">
        <f aca="false">ROUND('qx mannen 2022'!F38,10)</f>
        <v>0.0006044665</v>
      </c>
      <c r="G38" s="1" t="n">
        <f aca="false">ROUND('qx mannen 2022'!G38,10)</f>
        <v>0.0005948054</v>
      </c>
      <c r="H38" s="1" t="n">
        <f aca="false">ROUND('qx mannen 2022'!H38,10)</f>
        <v>0.0005853074</v>
      </c>
      <c r="I38" s="1" t="n">
        <f aca="false">ROUND('qx mannen 2022'!I38,10)</f>
        <v>0.0005759688</v>
      </c>
      <c r="J38" s="1" t="n">
        <f aca="false">ROUND('qx mannen 2022'!J38,10)</f>
        <v>0.0005667864</v>
      </c>
      <c r="K38" s="1" t="n">
        <f aca="false">ROUND('qx mannen 2022'!K38,10)</f>
        <v>0.0005577568</v>
      </c>
      <c r="L38" s="1" t="n">
        <f aca="false">ROUND('qx mannen 2022'!L38,10)</f>
        <v>0.0005488769</v>
      </c>
      <c r="M38" s="1" t="n">
        <f aca="false">ROUND('qx mannen 2022'!M38,10)</f>
        <v>0.0005401438</v>
      </c>
      <c r="N38" s="1" t="n">
        <f aca="false">ROUND('qx mannen 2022'!N38,10)</f>
        <v>0.0005315544</v>
      </c>
      <c r="O38" s="1" t="n">
        <f aca="false">ROUND('qx mannen 2022'!O38,10)</f>
        <v>0.000523106</v>
      </c>
      <c r="P38" s="1" t="n">
        <f aca="false">ROUND('qx mannen 2022'!P38,10)</f>
        <v>0.0005147958</v>
      </c>
      <c r="Q38" s="1" t="n">
        <f aca="false">ROUND('qx mannen 2022'!Q38,10)</f>
        <v>0.0005066213</v>
      </c>
      <c r="R38" s="1" t="n">
        <f aca="false">ROUND('qx mannen 2022'!R38,10)</f>
        <v>0.0004985799</v>
      </c>
      <c r="S38" s="1" t="n">
        <f aca="false">ROUND('qx mannen 2022'!S38,10)</f>
        <v>0.0004906691</v>
      </c>
      <c r="T38" s="1" t="n">
        <f aca="false">ROUND('qx mannen 2022'!T38,10)</f>
        <v>0.0004828866</v>
      </c>
      <c r="U38" s="1" t="n">
        <f aca="false">ROUND('qx mannen 2022'!U38,10)</f>
        <v>0.00047523</v>
      </c>
      <c r="V38" s="1" t="n">
        <f aca="false">ROUND('qx mannen 2022'!V38,10)</f>
        <v>0.000467697</v>
      </c>
      <c r="W38" s="1" t="n">
        <f aca="false">ROUND('qx mannen 2022'!W38,10)</f>
        <v>0.0004602854</v>
      </c>
      <c r="X38" s="1" t="n">
        <f aca="false">ROUND('qx mannen 2022'!X38,10)</f>
        <v>0.0004529932</v>
      </c>
      <c r="Y38" s="1" t="n">
        <f aca="false">ROUND('qx mannen 2022'!Y38,10)</f>
        <v>0.0004458181</v>
      </c>
      <c r="Z38" s="1" t="n">
        <f aca="false">ROUND('qx mannen 2022'!Z38,10)</f>
        <v>0.0004387583</v>
      </c>
      <c r="AA38" s="1" t="n">
        <f aca="false">ROUND('qx mannen 2022'!AA38,10)</f>
        <v>0.0004318116</v>
      </c>
      <c r="AB38" s="1" t="n">
        <f aca="false">ROUND('qx mannen 2022'!AB38,10)</f>
        <v>0.0004249761</v>
      </c>
      <c r="AC38" s="1" t="n">
        <f aca="false">ROUND('qx mannen 2022'!AC38,10)</f>
        <v>0.00041825</v>
      </c>
      <c r="AD38" s="1" t="n">
        <f aca="false">ROUND('qx mannen 2022'!AD38,10)</f>
        <v>0.0004116314</v>
      </c>
      <c r="AE38" s="1" t="n">
        <f aca="false">ROUND('qx mannen 2022'!AE38,10)</f>
        <v>0.0004051184</v>
      </c>
      <c r="AF38" s="1" t="n">
        <f aca="false">ROUND('qx mannen 2022'!AF38,10)</f>
        <v>0.0003987094</v>
      </c>
      <c r="AG38" s="1" t="n">
        <f aca="false">ROUND('qx mannen 2022'!AG38,10)</f>
        <v>0.0003924025</v>
      </c>
      <c r="AH38" s="1" t="n">
        <f aca="false">ROUND('qx mannen 2022'!AH38,10)</f>
        <v>0.0003861961</v>
      </c>
      <c r="AI38" s="1" t="n">
        <f aca="false">ROUND('qx mannen 2022'!AI38,10)</f>
        <v>0.0003800884</v>
      </c>
      <c r="AJ38" s="1" t="n">
        <f aca="false">ROUND('qx mannen 2022'!AJ38,10)</f>
        <v>0.000374078</v>
      </c>
      <c r="AK38" s="1" t="n">
        <f aca="false">ROUND('qx mannen 2022'!AK38,10)</f>
        <v>0.0003681631</v>
      </c>
      <c r="AL38" s="1" t="n">
        <f aca="false">ROUND('qx mannen 2022'!AL38,10)</f>
        <v>0.0003623422</v>
      </c>
      <c r="AM38" s="1" t="n">
        <f aca="false">ROUND('qx mannen 2022'!AM38,10)</f>
        <v>0.0003566138</v>
      </c>
      <c r="AN38" s="1" t="n">
        <f aca="false">ROUND('qx mannen 2022'!AN38,10)</f>
        <v>0.0003509763</v>
      </c>
      <c r="AO38" s="1" t="n">
        <f aca="false">ROUND('qx mannen 2022'!AO38,10)</f>
        <v>0.0003454284</v>
      </c>
      <c r="AP38" s="1" t="n">
        <f aca="false">ROUND('qx mannen 2022'!AP38,10)</f>
        <v>0.0003399684</v>
      </c>
      <c r="AQ38" s="1" t="n">
        <f aca="false">ROUND('qx mannen 2022'!AQ38,10)</f>
        <v>0.000334595</v>
      </c>
      <c r="AR38" s="1" t="n">
        <f aca="false">ROUND('qx mannen 2022'!AR38,10)</f>
        <v>0.0003293068</v>
      </c>
      <c r="AS38" s="1" t="n">
        <f aca="false">ROUND('qx mannen 2022'!AS38,10)</f>
        <v>0.0003241024</v>
      </c>
      <c r="AT38" s="1" t="n">
        <f aca="false">ROUND('qx mannen 2022'!AT38,10)</f>
        <v>0.0003189805</v>
      </c>
      <c r="AU38" s="1" t="n">
        <f aca="false">ROUND('qx mannen 2022'!AU38,10)</f>
        <v>0.0003139398</v>
      </c>
      <c r="AV38" s="1" t="n">
        <f aca="false">ROUND('qx mannen 2022'!AV38,10)</f>
        <v>0.0003089788</v>
      </c>
      <c r="AW38" s="1" t="n">
        <f aca="false">ROUND('qx mannen 2022'!AW38,10)</f>
        <v>0.0003040964</v>
      </c>
      <c r="AX38" s="1" t="n">
        <f aca="false">ROUND('qx mannen 2022'!AX38,10)</f>
        <v>0.0002992914</v>
      </c>
      <c r="AY38" s="1" t="n">
        <f aca="false">ROUND('qx mannen 2022'!AY38,10)</f>
        <v>0.0002945623</v>
      </c>
      <c r="AZ38" s="1" t="n">
        <f aca="false">ROUND('qx mannen 2022'!AZ38,10)</f>
        <v>0.0002899081</v>
      </c>
      <c r="BA38" s="1" t="n">
        <f aca="false">ROUND('qx mannen 2022'!BA38,10)</f>
        <v>0.0002853276</v>
      </c>
      <c r="BB38" s="1" t="n">
        <f aca="false">ROUND('qx mannen 2022'!BB38,10)</f>
        <v>0.0002808195</v>
      </c>
      <c r="BC38" s="1" t="n">
        <f aca="false">ROUND('qx mannen 2022'!BC38,10)</f>
        <v>0.0002763828</v>
      </c>
      <c r="BD38" s="1" t="n">
        <f aca="false">ROUND('qx mannen 2022'!BD38,10)</f>
        <v>0.0002720162</v>
      </c>
      <c r="BE38" s="1" t="n">
        <f aca="false">ROUND('qx mannen 2022'!BE38,10)</f>
        <v>0.0002677186</v>
      </c>
      <c r="BF38" s="1" t="n">
        <f aca="false">ROUND('qx mannen 2022'!BF38,10)</f>
        <v>0.0002634891</v>
      </c>
      <c r="BG38" s="1" t="n">
        <f aca="false">ROUND('qx mannen 2022'!BG38,10)</f>
        <v>0.0002593264</v>
      </c>
      <c r="BH38" s="1" t="n">
        <f aca="false">ROUND('qx mannen 2022'!BH38,10)</f>
        <v>0.0002552295</v>
      </c>
      <c r="BI38" s="1" t="n">
        <f aca="false">ROUND('qx mannen 2022'!BI38,10)</f>
        <v>0.0002511974</v>
      </c>
      <c r="BJ38" s="1" t="n">
        <f aca="false">ROUND('qx mannen 2022'!BJ38,10)</f>
        <v>0.000247229</v>
      </c>
      <c r="BK38" s="1" t="n">
        <f aca="false">ROUND('qx mannen 2022'!BK38,10)</f>
        <v>0.0002433234</v>
      </c>
      <c r="BL38" s="1" t="n">
        <f aca="false">ROUND('qx mannen 2022'!BL38,10)</f>
        <v>0.0002394795</v>
      </c>
      <c r="BM38" s="1" t="n">
        <f aca="false">ROUND('qx mannen 2022'!BM38,10)</f>
        <v>0.0002356964</v>
      </c>
      <c r="BN38" s="1" t="n">
        <f aca="false">ROUND('qx mannen 2022'!BN38,10)</f>
        <v>0.000231973</v>
      </c>
      <c r="BO38" s="1" t="n">
        <f aca="false">ROUND('qx mannen 2022'!BO38,10)</f>
        <v>0.0002283085</v>
      </c>
      <c r="BP38" s="1" t="n">
        <f aca="false">ROUND('qx mannen 2022'!BP38,10)</f>
        <v>0.0002247019</v>
      </c>
      <c r="BQ38" s="1" t="n">
        <f aca="false">ROUND('qx mannen 2022'!BQ38,10)</f>
        <v>0.0002211523</v>
      </c>
      <c r="BR38" s="1" t="n">
        <f aca="false">ROUND('qx mannen 2022'!BR38,10)</f>
        <v>0.0002176588</v>
      </c>
      <c r="BS38" s="1" t="n">
        <f aca="false">ROUND('qx mannen 2022'!BS38,10)</f>
        <v>0.0002142204</v>
      </c>
      <c r="BT38" s="1" t="n">
        <f aca="false">ROUND('qx mannen 2022'!BT38,10)</f>
        <v>0.0002108364</v>
      </c>
      <c r="BU38" s="1" t="n">
        <f aca="false">ROUND('qx mannen 2022'!BU38,10)</f>
        <v>0.0002075059</v>
      </c>
      <c r="BV38" s="1" t="n">
        <f aca="false">ROUND('qx mannen 2022'!BV38,10)</f>
        <v>0.000204228</v>
      </c>
      <c r="BW38" s="1" t="n">
        <f aca="false">ROUND('qx mannen 2022'!BW38,10)</f>
        <v>0.0002010019</v>
      </c>
      <c r="BX38" s="1" t="n">
        <f aca="false">ROUND('qx mannen 2022'!BX38,10)</f>
        <v>0.0001978268</v>
      </c>
      <c r="BY38" s="1" t="n">
        <f aca="false">ROUND('qx mannen 2022'!BY38,10)</f>
        <v>0.0001947018</v>
      </c>
      <c r="BZ38" s="1" t="n">
        <f aca="false">ROUND('qx mannen 2022'!BZ38,10)</f>
        <v>0.0001916262</v>
      </c>
      <c r="CA38" s="1" t="n">
        <f aca="false">ROUND('qx mannen 2022'!CA38,10)</f>
        <v>0.0001885992</v>
      </c>
      <c r="CB38" s="1" t="n">
        <f aca="false">ROUND('qx mannen 2022'!CB38,10)</f>
        <v>0.00018562</v>
      </c>
      <c r="CC38" s="1" t="n">
        <f aca="false">ROUND('qx mannen 2022'!CC38,10)</f>
        <v>0.0001826878</v>
      </c>
      <c r="CD38" s="1" t="n">
        <f aca="false">ROUND('qx mannen 2022'!CD38,10)</f>
        <v>0.000179802</v>
      </c>
      <c r="CE38" s="1" t="n">
        <f aca="false">ROUND('qx mannen 2022'!CE38,10)</f>
        <v>0.0001769618</v>
      </c>
      <c r="CF38" s="1" t="n">
        <f aca="false">ROUND('qx mannen 2022'!CF38,10)</f>
        <v>0.0001741664</v>
      </c>
      <c r="CG38" s="1" t="n">
        <f aca="false">ROUND('qx mannen 2022'!CG38,10)</f>
        <v>0.0001714152</v>
      </c>
      <c r="CH38" s="1" t="n">
        <f aca="false">ROUND('qx mannen 2022'!CH38,10)</f>
        <v>0.0001687075</v>
      </c>
      <c r="CI38" s="1" t="n">
        <f aca="false">ROUND('qx mannen 2022'!CI38,10)</f>
        <v>0.0001660425</v>
      </c>
      <c r="CJ38" s="1" t="n">
        <f aca="false">ROUND('qx mannen 2022'!CJ38,10)</f>
        <v>0.0001634197</v>
      </c>
      <c r="CK38" s="1" t="n">
        <f aca="false">ROUND('qx mannen 2022'!CK38,10)</f>
        <v>0.0001608382</v>
      </c>
      <c r="CL38" s="1" t="n">
        <f aca="false">ROUND('qx mannen 2022'!CL38,10)</f>
        <v>0.0001582976</v>
      </c>
      <c r="CM38" s="1" t="n">
        <f aca="false">ROUND('qx mannen 2022'!CM38,10)</f>
        <v>0.000155797</v>
      </c>
      <c r="CN38" s="1" t="n">
        <f aca="false">ROUND('qx mannen 2022'!CN38,10)</f>
        <v>0.000153336</v>
      </c>
      <c r="CO38" s="1" t="n">
        <f aca="false">ROUND('qx mannen 2022'!CO38,10)</f>
        <v>0.0001509139</v>
      </c>
      <c r="CP38" s="1" t="n">
        <f aca="false">ROUND('qx mannen 2022'!CP38,10)</f>
        <v>0.00014853</v>
      </c>
      <c r="CQ38" s="1" t="n">
        <f aca="false">ROUND('qx mannen 2022'!CQ38,10)</f>
        <v>0.0001461837</v>
      </c>
      <c r="CR38" s="1" t="n">
        <f aca="false">ROUND('qx mannen 2022'!CR38,10)</f>
        <v>0.0001438746</v>
      </c>
      <c r="CS38" s="1" t="n">
        <f aca="false">ROUND('qx mannen 2022'!CS38,10)</f>
        <v>0.0001416019</v>
      </c>
      <c r="CT38" s="1" t="n">
        <f aca="false">ROUND('qx mannen 2022'!CT38,10)</f>
        <v>0.0001393651</v>
      </c>
      <c r="CU38" s="1" t="n">
        <f aca="false">ROUND('qx mannen 2022'!CU38,10)</f>
        <v>0.0001371636</v>
      </c>
      <c r="CV38" s="1" t="n">
        <f aca="false">ROUND('qx mannen 2022'!CV38,10)</f>
        <v>0.0001349969</v>
      </c>
      <c r="CW38" s="1" t="n">
        <f aca="false">ROUND('qx mannen 2022'!CW38,10)</f>
        <v>0.0001328644</v>
      </c>
      <c r="CX38" s="1" t="n">
        <f aca="false">ROUND('qx mannen 2022'!CX38,10)</f>
        <v>0.0001307657</v>
      </c>
      <c r="CY38" s="1" t="n">
        <f aca="false">ROUND('qx mannen 2022'!CY38,10)</f>
        <v>0.0001287</v>
      </c>
      <c r="CZ38" s="1" t="n">
        <f aca="false">ROUND('qx mannen 2022'!CZ38,10)</f>
        <v>0.000126667</v>
      </c>
      <c r="DA38" s="1" t="n">
        <f aca="false">ROUND('qx mannen 2022'!DA38,10)</f>
        <v>0.0001246661</v>
      </c>
      <c r="DB38" s="1" t="n">
        <f aca="false">ROUND('qx mannen 2022'!DB38,10)</f>
        <v>0.0001226968</v>
      </c>
      <c r="DC38" s="1" t="n">
        <f aca="false">ROUND('qx mannen 2022'!DC38,10)</f>
        <v>0.0001207587</v>
      </c>
      <c r="DD38" s="1" t="n">
        <f aca="false">ROUND('qx mannen 2022'!DD38,10)</f>
        <v>0.0001188511</v>
      </c>
      <c r="DE38" s="1" t="n">
        <f aca="false">ROUND('qx mannen 2022'!DE38,10)</f>
        <v>0.0001169737</v>
      </c>
      <c r="DF38" s="1" t="n">
        <f aca="false">ROUND('qx mannen 2022'!DF38,10)</f>
        <v>0.0001151259</v>
      </c>
      <c r="DG38" s="1" t="n">
        <f aca="false">ROUND('qx mannen 2022'!DG38,10)</f>
        <v>0.0001133073</v>
      </c>
      <c r="DH38" s="1" t="n">
        <f aca="false">ROUND('qx mannen 2022'!DH38,10)</f>
        <v>0.0001115175</v>
      </c>
      <c r="DI38" s="1" t="n">
        <f aca="false">ROUND('qx mannen 2022'!DI38,10)</f>
        <v>0.0001097559</v>
      </c>
      <c r="DJ38" s="1" t="n">
        <f aca="false">ROUND('qx mannen 2022'!DJ38,10)</f>
        <v>0.0001080221</v>
      </c>
      <c r="DK38" s="1" t="n">
        <f aca="false">ROUND('qx mannen 2022'!DK38,10)</f>
        <v>0.0001063157</v>
      </c>
      <c r="DL38" s="1" t="n">
        <f aca="false">ROUND('qx mannen 2022'!DL38,10)</f>
        <v>0.0001046363</v>
      </c>
      <c r="DM38" s="1" t="n">
        <f aca="false">ROUND('qx mannen 2022'!DM38,10)</f>
        <v>0.0001029834</v>
      </c>
      <c r="DN38" s="1" t="n">
        <f aca="false">ROUND('qx mannen 2022'!DN38,10)</f>
        <v>0.0001013566</v>
      </c>
      <c r="DO38" s="1" t="n">
        <f aca="false">ROUND('qx mannen 2022'!DO38,10)</f>
        <v>9.97555E-005</v>
      </c>
      <c r="DP38" s="1" t="n">
        <f aca="false">ROUND('qx mannen 2022'!DP38,10)</f>
        <v>9.81797E-005</v>
      </c>
      <c r="DQ38" s="1" t="n">
        <f aca="false">ROUND('qx mannen 2022'!DQ38,10)</f>
        <v>9.66288E-005</v>
      </c>
      <c r="DR38" s="1" t="n">
        <f aca="false">ROUND('qx mannen 2022'!DR38,10)</f>
        <v>9.51024E-005</v>
      </c>
      <c r="DS38" s="1" t="n">
        <f aca="false">ROUND('qx mannen 2022'!DS38,10)</f>
        <v>9.36001E-005</v>
      </c>
      <c r="DT38" s="1" t="n">
        <f aca="false">ROUND('qx mannen 2022'!DT38,10)</f>
        <v>9.21215E-005</v>
      </c>
      <c r="DU38" s="1" t="n">
        <f aca="false">ROUND('qx mannen 2022'!DU38,10)</f>
        <v>9.06663E-005</v>
      </c>
      <c r="DV38" s="1" t="n">
        <f aca="false">ROUND('qx mannen 2022'!DV38,10)</f>
        <v>8.92341E-005</v>
      </c>
      <c r="DW38" s="1" t="n">
        <f aca="false">ROUND('qx mannen 2022'!DW38,10)</f>
        <v>8.78245E-005</v>
      </c>
      <c r="DX38" s="1" t="n">
        <f aca="false">ROUND('qx mannen 2022'!DX38,10)</f>
        <v>8.64372E-005</v>
      </c>
      <c r="DY38" s="1" t="n">
        <f aca="false">ROUND('qx mannen 2022'!DY38,10)</f>
        <v>8.50717E-005</v>
      </c>
      <c r="DZ38" s="1" t="n">
        <f aca="false">ROUND('qx mannen 2022'!DZ38,10)</f>
        <v>8.37279E-005</v>
      </c>
      <c r="EA38" s="1" t="n">
        <f aca="false">ROUND('qx mannen 2022'!EA38,10)</f>
        <v>8.24053E-005</v>
      </c>
      <c r="EB38" s="1" t="n">
        <f aca="false">ROUND('qx mannen 2022'!EB38,10)</f>
        <v>8.11035E-005</v>
      </c>
      <c r="EC38" s="1" t="n">
        <f aca="false">ROUND('qx mannen 2022'!EC38,10)</f>
        <v>7.98224E-005</v>
      </c>
      <c r="ED38" s="1" t="n">
        <f aca="false">ROUND('qx mannen 2022'!ED38,10)</f>
        <v>7.85614E-005</v>
      </c>
      <c r="EE38" s="1" t="n">
        <f aca="false">ROUND('qx mannen 2022'!EE38,10)</f>
        <v>7.73204E-005</v>
      </c>
      <c r="EF38" s="1" t="n">
        <f aca="false">ROUND('qx mannen 2022'!EF38,10)</f>
        <v>7.6099E-005</v>
      </c>
      <c r="EG38" s="1" t="n">
        <f aca="false">ROUND('qx mannen 2022'!EG38,10)</f>
        <v>7.48969E-005</v>
      </c>
      <c r="EH38" s="1" t="n">
        <f aca="false">ROUND('qx mannen 2022'!EH38,10)</f>
        <v>7.37138E-005</v>
      </c>
      <c r="EI38" s="1" t="n">
        <f aca="false">ROUND('qx mannen 2022'!EI38,10)</f>
        <v>7.25493E-005</v>
      </c>
      <c r="EJ38" s="1" t="n">
        <f aca="false">ROUND('qx mannen 2022'!EJ38,10)</f>
        <v>7.14033E-005</v>
      </c>
      <c r="EK38" s="1" t="n">
        <f aca="false">ROUND('qx mannen 2022'!EK38,10)</f>
        <v>7.02753E-005</v>
      </c>
      <c r="EL38" s="1" t="n">
        <f aca="false">ROUND('qx mannen 2022'!EL38,10)</f>
        <v>6.91652E-005</v>
      </c>
      <c r="EM38" s="1" t="n">
        <f aca="false">ROUND('qx mannen 2022'!EM38,10)</f>
        <v>6.80726E-005</v>
      </c>
      <c r="EN38" s="1" t="n">
        <f aca="false">ROUND('qx mannen 2022'!EN38,10)</f>
        <v>6.69973E-005</v>
      </c>
      <c r="EO38" s="1" t="n">
        <f aca="false">ROUND('qx mannen 2022'!EO38,10)</f>
        <v>6.59389E-005</v>
      </c>
      <c r="EP38" s="1" t="n">
        <f aca="false">ROUND('qx mannen 2022'!EP38,10)</f>
        <v>6.48973E-005</v>
      </c>
      <c r="EQ38" s="1" t="n">
        <f aca="false">ROUND('qx mannen 2022'!EQ38,10)</f>
        <v>6.38721E-005</v>
      </c>
      <c r="ER38" s="1" t="n">
        <f aca="false">ROUND('qx mannen 2022'!ER38,10)</f>
        <v>6.28631E-005</v>
      </c>
      <c r="ES38" s="1" t="n">
        <f aca="false">ROUND('qx mannen 2022'!ES38,10)</f>
        <v>6.18701E-005</v>
      </c>
      <c r="ET38" s="1" t="n">
        <f aca="false">ROUND('qx mannen 2022'!ET38,10)</f>
        <v>6.08928E-005</v>
      </c>
      <c r="EU38" s="1" t="n">
        <f aca="false">ROUND('qx mannen 2022'!EU38,10)</f>
        <v>5.99308E-005</v>
      </c>
      <c r="EV38" s="1" t="n">
        <f aca="false">ROUND('qx mannen 2022'!EV38,10)</f>
        <v>5.89841E-005</v>
      </c>
      <c r="EW38" s="1" t="n">
        <f aca="false">ROUND('qx mannen 2022'!EW38,10)</f>
        <v>5.80523E-005</v>
      </c>
      <c r="EX38" s="1" t="n">
        <f aca="false">ROUND('qx mannen 2022'!EX38,10)</f>
        <v>5.71353E-005</v>
      </c>
      <c r="EY38" s="1" t="n">
        <f aca="false">ROUND('qx mannen 2022'!EY38,10)</f>
        <v>5.62327E-005</v>
      </c>
      <c r="EZ38" s="1" t="n">
        <f aca="false">ROUND('qx mannen 2022'!EZ38,10)</f>
        <v>5.53444E-005</v>
      </c>
      <c r="FA38" s="1" t="n">
        <f aca="false">ROUND('qx mannen 2022'!FA38,10)</f>
        <v>5.44702E-005</v>
      </c>
      <c r="FB38" s="1" t="n">
        <f aca="false">ROUND('qx mannen 2022'!FB38,10)</f>
        <v>5.36097E-005</v>
      </c>
      <c r="FC38" s="1" t="n">
        <f aca="false">ROUND('qx mannen 2022'!FC38,10)</f>
        <v>5.27628E-005</v>
      </c>
      <c r="FD38" s="1" t="n">
        <f aca="false">ROUND('qx mannen 2022'!FD38,10)</f>
        <v>5.19293E-005</v>
      </c>
      <c r="FE38" s="1" t="n">
        <f aca="false">ROUND('qx mannen 2022'!FE38,10)</f>
        <v>5.1109E-005</v>
      </c>
      <c r="FF38" s="1" t="n">
        <f aca="false">ROUND('qx mannen 2022'!FF38,10)</f>
        <v>5.03016E-005</v>
      </c>
      <c r="FG38" s="1" t="n">
        <f aca="false">ROUND('qx mannen 2022'!FG38,10)</f>
        <v>4.9507E-005</v>
      </c>
      <c r="FH38" s="1" t="n">
        <f aca="false">ROUND('qx mannen 2022'!FH38,10)</f>
        <v>4.8725E-005</v>
      </c>
      <c r="FI38" s="1" t="n">
        <f aca="false">ROUND('qx mannen 2022'!FI38,10)</f>
        <v>4.79553E-005</v>
      </c>
      <c r="FJ38" s="1" t="n">
        <f aca="false">ROUND('qx mannen 2022'!FJ38,10)</f>
        <v>4.71977E-005</v>
      </c>
      <c r="FK38" s="1" t="n">
        <f aca="false">ROUND('qx mannen 2022'!FK38,10)</f>
        <v>4.64521E-005</v>
      </c>
      <c r="FL38" s="1" t="n">
        <f aca="false">ROUND('qx mannen 2022'!FL38,10)</f>
        <v>4.57183E-005</v>
      </c>
      <c r="FM38" s="1" t="n">
        <f aca="false">ROUND('qx mannen 2022'!FM38,10)</f>
        <v>4.49961E-005</v>
      </c>
      <c r="FN38" s="1" t="n">
        <f aca="false">ROUND('qx mannen 2022'!FN38,10)</f>
        <v>4.42853E-005</v>
      </c>
      <c r="FO38" s="1" t="n">
        <f aca="false">ROUND('qx mannen 2022'!FO38,10)</f>
        <v>4.35857E-005</v>
      </c>
      <c r="FP38" s="1" t="n">
        <f aca="false">ROUND('qx mannen 2022'!FP38,10)</f>
        <v>4.28972E-005</v>
      </c>
      <c r="FQ38" s="1" t="n">
        <f aca="false">ROUND('qx mannen 2022'!FQ38,10)</f>
        <v>4.22196E-005</v>
      </c>
    </row>
    <row r="39" customFormat="false" ht="15" hidden="false" customHeight="true" outlineLevel="0" collapsed="false">
      <c r="B39" s="1" t="n">
        <f aca="false">ROUND('qx mannen 2022'!B39,10)</f>
        <v>0.0006884587</v>
      </c>
      <c r="C39" s="1" t="n">
        <f aca="false">ROUND('qx mannen 2022'!C39,10)</f>
        <v>0.0006788193</v>
      </c>
      <c r="D39" s="1" t="n">
        <f aca="false">ROUND('qx mannen 2022'!D39,10)</f>
        <v>0.0006691947</v>
      </c>
      <c r="E39" s="1" t="n">
        <f aca="false">ROUND('qx mannen 2022'!E39,10)</f>
        <v>0.000659597</v>
      </c>
      <c r="F39" s="1" t="n">
        <f aca="false">ROUND('qx mannen 2022'!F39,10)</f>
        <v>0.0006500373</v>
      </c>
      <c r="G39" s="1" t="n">
        <f aca="false">ROUND('qx mannen 2022'!G39,10)</f>
        <v>0.0006405255</v>
      </c>
      <c r="H39" s="1" t="n">
        <f aca="false">ROUND('qx mannen 2022'!H39,10)</f>
        <v>0.0006310704</v>
      </c>
      <c r="I39" s="1" t="n">
        <f aca="false">ROUND('qx mannen 2022'!I39,10)</f>
        <v>0.0006216798</v>
      </c>
      <c r="J39" s="1" t="n">
        <f aca="false">ROUND('qx mannen 2022'!J39,10)</f>
        <v>0.0006123606</v>
      </c>
      <c r="K39" s="1" t="n">
        <f aca="false">ROUND('qx mannen 2022'!K39,10)</f>
        <v>0.000603119</v>
      </c>
      <c r="L39" s="1" t="n">
        <f aca="false">ROUND('qx mannen 2022'!L39,10)</f>
        <v>0.0005939605</v>
      </c>
      <c r="M39" s="1" t="n">
        <f aca="false">ROUND('qx mannen 2022'!M39,10)</f>
        <v>0.0005848896</v>
      </c>
      <c r="N39" s="1" t="n">
        <f aca="false">ROUND('qx mannen 2022'!N39,10)</f>
        <v>0.0005759106</v>
      </c>
      <c r="O39" s="1" t="n">
        <f aca="false">ROUND('qx mannen 2022'!O39,10)</f>
        <v>0.0005670269</v>
      </c>
      <c r="P39" s="1" t="n">
        <f aca="false">ROUND('qx mannen 2022'!P39,10)</f>
        <v>0.0005582417</v>
      </c>
      <c r="Q39" s="1" t="n">
        <f aca="false">ROUND('qx mannen 2022'!Q39,10)</f>
        <v>0.0005495574</v>
      </c>
      <c r="R39" s="1" t="n">
        <f aca="false">ROUND('qx mannen 2022'!R39,10)</f>
        <v>0.0005409764</v>
      </c>
      <c r="S39" s="1" t="n">
        <f aca="false">ROUND('qx mannen 2022'!S39,10)</f>
        <v>0.0005325003</v>
      </c>
      <c r="T39" s="1" t="n">
        <f aca="false">ROUND('qx mannen 2022'!T39,10)</f>
        <v>0.0005241306</v>
      </c>
      <c r="U39" s="1" t="n">
        <f aca="false">ROUND('qx mannen 2022'!U39,10)</f>
        <v>0.0005158685</v>
      </c>
      <c r="V39" s="1" t="n">
        <f aca="false">ROUND('qx mannen 2022'!V39,10)</f>
        <v>0.0005077149</v>
      </c>
      <c r="W39" s="1" t="n">
        <f aca="false">ROUND('qx mannen 2022'!W39,10)</f>
        <v>0.0004996703</v>
      </c>
      <c r="X39" s="1" t="n">
        <f aca="false">ROUND('qx mannen 2022'!X39,10)</f>
        <v>0.0004917352</v>
      </c>
      <c r="Y39" s="1" t="n">
        <f aca="false">ROUND('qx mannen 2022'!Y39,10)</f>
        <v>0.0004839097</v>
      </c>
      <c r="Z39" s="1" t="n">
        <f aca="false">ROUND('qx mannen 2022'!Z39,10)</f>
        <v>0.0004761939</v>
      </c>
      <c r="AA39" s="1" t="n">
        <f aca="false">ROUND('qx mannen 2022'!AA39,10)</f>
        <v>0.0004685876</v>
      </c>
      <c r="AB39" s="1" t="n">
        <f aca="false">ROUND('qx mannen 2022'!AB39,10)</f>
        <v>0.0004610905</v>
      </c>
      <c r="AC39" s="1" t="n">
        <f aca="false">ROUND('qx mannen 2022'!AC39,10)</f>
        <v>0.0004537022</v>
      </c>
      <c r="AD39" s="1" t="n">
        <f aca="false">ROUND('qx mannen 2022'!AD39,10)</f>
        <v>0.0004464222</v>
      </c>
      <c r="AE39" s="1" t="n">
        <f aca="false">ROUND('qx mannen 2022'!AE39,10)</f>
        <v>0.0004392497</v>
      </c>
      <c r="AF39" s="1" t="n">
        <f aca="false">ROUND('qx mannen 2022'!AF39,10)</f>
        <v>0.0004321841</v>
      </c>
      <c r="AG39" s="1" t="n">
        <f aca="false">ROUND('qx mannen 2022'!AG39,10)</f>
        <v>0.0004252245</v>
      </c>
      <c r="AH39" s="1" t="n">
        <f aca="false">ROUND('qx mannen 2022'!AH39,10)</f>
        <v>0.0004183701</v>
      </c>
      <c r="AI39" s="1" t="n">
        <f aca="false">ROUND('qx mannen 2022'!AI39,10)</f>
        <v>0.0004116199</v>
      </c>
      <c r="AJ39" s="1" t="n">
        <f aca="false">ROUND('qx mannen 2022'!AJ39,10)</f>
        <v>0.0004049729</v>
      </c>
      <c r="AK39" s="1" t="n">
        <f aca="false">ROUND('qx mannen 2022'!AK39,10)</f>
        <v>0.000398428</v>
      </c>
      <c r="AL39" s="1" t="n">
        <f aca="false">ROUND('qx mannen 2022'!AL39,10)</f>
        <v>0.0003919842</v>
      </c>
      <c r="AM39" s="1" t="n">
        <f aca="false">ROUND('qx mannen 2022'!AM39,10)</f>
        <v>0.0003856403</v>
      </c>
      <c r="AN39" s="1" t="n">
        <f aca="false">ROUND('qx mannen 2022'!AN39,10)</f>
        <v>0.0003793952</v>
      </c>
      <c r="AO39" s="1" t="n">
        <f aca="false">ROUND('qx mannen 2022'!AO39,10)</f>
        <v>0.0003732476</v>
      </c>
      <c r="AP39" s="1" t="n">
        <f aca="false">ROUND('qx mannen 2022'!AP39,10)</f>
        <v>0.0003671965</v>
      </c>
      <c r="AQ39" s="1" t="n">
        <f aca="false">ROUND('qx mannen 2022'!AQ39,10)</f>
        <v>0.0003612405</v>
      </c>
      <c r="AR39" s="1" t="n">
        <f aca="false">ROUND('qx mannen 2022'!AR39,10)</f>
        <v>0.0003553785</v>
      </c>
      <c r="AS39" s="1" t="n">
        <f aca="false">ROUND('qx mannen 2022'!AS39,10)</f>
        <v>0.0003496092</v>
      </c>
      <c r="AT39" s="1" t="n">
        <f aca="false">ROUND('qx mannen 2022'!AT39,10)</f>
        <v>0.0003439314</v>
      </c>
      <c r="AU39" s="1" t="n">
        <f aca="false">ROUND('qx mannen 2022'!AU39,10)</f>
        <v>0.0003383437</v>
      </c>
      <c r="AV39" s="1" t="n">
        <f aca="false">ROUND('qx mannen 2022'!AV39,10)</f>
        <v>0.0003328451</v>
      </c>
      <c r="AW39" s="1" t="n">
        <f aca="false">ROUND('qx mannen 2022'!AW39,10)</f>
        <v>0.0003274341</v>
      </c>
      <c r="AX39" s="1" t="n">
        <f aca="false">ROUND('qx mannen 2022'!AX39,10)</f>
        <v>0.0003221096</v>
      </c>
      <c r="AY39" s="1" t="n">
        <f aca="false">ROUND('qx mannen 2022'!AY39,10)</f>
        <v>0.0003168703</v>
      </c>
      <c r="AZ39" s="1" t="n">
        <f aca="false">ROUND('qx mannen 2022'!AZ39,10)</f>
        <v>0.0003117151</v>
      </c>
      <c r="BA39" s="1" t="n">
        <f aca="false">ROUND('qx mannen 2022'!BA39,10)</f>
        <v>0.0003066425</v>
      </c>
      <c r="BB39" s="1" t="n">
        <f aca="false">ROUND('qx mannen 2022'!BB39,10)</f>
        <v>0.0003016515</v>
      </c>
      <c r="BC39" s="1" t="n">
        <f aca="false">ROUND('qx mannen 2022'!BC39,10)</f>
        <v>0.0002967408</v>
      </c>
      <c r="BD39" s="1" t="n">
        <f aca="false">ROUND('qx mannen 2022'!BD39,10)</f>
        <v>0.0002919092</v>
      </c>
      <c r="BE39" s="1" t="n">
        <f aca="false">ROUND('qx mannen 2022'!BE39,10)</f>
        <v>0.0002871554</v>
      </c>
      <c r="BF39" s="1" t="n">
        <f aca="false">ROUND('qx mannen 2022'!BF39,10)</f>
        <v>0.0002824784</v>
      </c>
      <c r="BG39" s="1" t="n">
        <f aca="false">ROUND('qx mannen 2022'!BG39,10)</f>
        <v>0.000277877</v>
      </c>
      <c r="BH39" s="1" t="n">
        <f aca="false">ROUND('qx mannen 2022'!BH39,10)</f>
        <v>0.0002733499</v>
      </c>
      <c r="BI39" s="1" t="n">
        <f aca="false">ROUND('qx mannen 2022'!BI39,10)</f>
        <v>0.000268896</v>
      </c>
      <c r="BJ39" s="1" t="n">
        <f aca="false">ROUND('qx mannen 2022'!BJ39,10)</f>
        <v>0.0002645143</v>
      </c>
      <c r="BK39" s="1" t="n">
        <f aca="false">ROUND('qx mannen 2022'!BK39,10)</f>
        <v>0.0002602035</v>
      </c>
      <c r="BL39" s="1" t="n">
        <f aca="false">ROUND('qx mannen 2022'!BL39,10)</f>
        <v>0.0002559625</v>
      </c>
      <c r="BM39" s="1" t="n">
        <f aca="false">ROUND('qx mannen 2022'!BM39,10)</f>
        <v>0.0002517903</v>
      </c>
      <c r="BN39" s="1" t="n">
        <f aca="false">ROUND('qx mannen 2022'!BN39,10)</f>
        <v>0.0002476858</v>
      </c>
      <c r="BO39" s="1" t="n">
        <f aca="false">ROUND('qx mannen 2022'!BO39,10)</f>
        <v>0.0002436479</v>
      </c>
      <c r="BP39" s="1" t="n">
        <f aca="false">ROUND('qx mannen 2022'!BP39,10)</f>
        <v>0.0002396756</v>
      </c>
      <c r="BQ39" s="1" t="n">
        <f aca="false">ROUND('qx mannen 2022'!BQ39,10)</f>
        <v>0.0002357678</v>
      </c>
      <c r="BR39" s="1" t="n">
        <f aca="false">ROUND('qx mannen 2022'!BR39,10)</f>
        <v>0.0002319234</v>
      </c>
      <c r="BS39" s="1" t="n">
        <f aca="false">ROUND('qx mannen 2022'!BS39,10)</f>
        <v>0.0002281416</v>
      </c>
      <c r="BT39" s="1" t="n">
        <f aca="false">ROUND('qx mannen 2022'!BT39,10)</f>
        <v>0.0002244212</v>
      </c>
      <c r="BU39" s="1" t="n">
        <f aca="false">ROUND('qx mannen 2022'!BU39,10)</f>
        <v>0.0002207613</v>
      </c>
      <c r="BV39" s="1" t="n">
        <f aca="false">ROUND('qx mannen 2022'!BV39,10)</f>
        <v>0.000217161</v>
      </c>
      <c r="BW39" s="1" t="n">
        <f aca="false">ROUND('qx mannen 2022'!BW39,10)</f>
        <v>0.0002136192</v>
      </c>
      <c r="BX39" s="1" t="n">
        <f aca="false">ROUND('qx mannen 2022'!BX39,10)</f>
        <v>0.0002101351</v>
      </c>
      <c r="BY39" s="1" t="n">
        <f aca="false">ROUND('qx mannen 2022'!BY39,10)</f>
        <v>0.0002067077</v>
      </c>
      <c r="BZ39" s="1" t="n">
        <f aca="false">ROUND('qx mannen 2022'!BZ39,10)</f>
        <v>0.0002033361</v>
      </c>
      <c r="CA39" s="1" t="n">
        <f aca="false">ROUND('qx mannen 2022'!CA39,10)</f>
        <v>0.0002000193</v>
      </c>
      <c r="CB39" s="1" t="n">
        <f aca="false">ROUND('qx mannen 2022'!CB39,10)</f>
        <v>0.0001967566</v>
      </c>
      <c r="CC39" s="1" t="n">
        <f aca="false">ROUND('qx mannen 2022'!CC39,10)</f>
        <v>0.000193547</v>
      </c>
      <c r="CD39" s="1" t="n">
        <f aca="false">ROUND('qx mannen 2022'!CD39,10)</f>
        <v>0.0001903898</v>
      </c>
      <c r="CE39" s="1" t="n">
        <f aca="false">ROUND('qx mannen 2022'!CE39,10)</f>
        <v>0.0001872839</v>
      </c>
      <c r="CF39" s="1" t="n">
        <f aca="false">ROUND('qx mannen 2022'!CF39,10)</f>
        <v>0.0001842287</v>
      </c>
      <c r="CG39" s="1" t="n">
        <f aca="false">ROUND('qx mannen 2022'!CG39,10)</f>
        <v>0.0001812232</v>
      </c>
      <c r="CH39" s="1" t="n">
        <f aca="false">ROUND('qx mannen 2022'!CH39,10)</f>
        <v>0.0001782667</v>
      </c>
      <c r="CI39" s="1" t="n">
        <f aca="false">ROUND('qx mannen 2022'!CI39,10)</f>
        <v>0.0001753584</v>
      </c>
      <c r="CJ39" s="1" t="n">
        <f aca="false">ROUND('qx mannen 2022'!CJ39,10)</f>
        <v>0.0001724975</v>
      </c>
      <c r="CK39" s="1" t="n">
        <f aca="false">ROUND('qx mannen 2022'!CK39,10)</f>
        <v>0.0001696833</v>
      </c>
      <c r="CL39" s="1" t="n">
        <f aca="false">ROUND('qx mannen 2022'!CL39,10)</f>
        <v>0.0001669149</v>
      </c>
      <c r="CM39" s="1" t="n">
        <f aca="false">ROUND('qx mannen 2022'!CM39,10)</f>
        <v>0.0001641916</v>
      </c>
      <c r="CN39" s="1" t="n">
        <f aca="false">ROUND('qx mannen 2022'!CN39,10)</f>
        <v>0.0001615128</v>
      </c>
      <c r="CO39" s="1" t="n">
        <f aca="false">ROUND('qx mannen 2022'!CO39,10)</f>
        <v>0.0001588776</v>
      </c>
      <c r="CP39" s="1" t="n">
        <f aca="false">ROUND('qx mannen 2022'!CP39,10)</f>
        <v>0.0001562854</v>
      </c>
      <c r="CQ39" s="1" t="n">
        <f aca="false">ROUND('qx mannen 2022'!CQ39,10)</f>
        <v>0.0001537355</v>
      </c>
      <c r="CR39" s="1" t="n">
        <f aca="false">ROUND('qx mannen 2022'!CR39,10)</f>
        <v>0.0001512271</v>
      </c>
      <c r="CS39" s="1" t="n">
        <f aca="false">ROUND('qx mannen 2022'!CS39,10)</f>
        <v>0.0001487597</v>
      </c>
      <c r="CT39" s="1" t="n">
        <f aca="false">ROUND('qx mannen 2022'!CT39,10)</f>
        <v>0.0001463325</v>
      </c>
      <c r="CU39" s="1" t="n">
        <f aca="false">ROUND('qx mannen 2022'!CU39,10)</f>
        <v>0.0001439449</v>
      </c>
      <c r="CV39" s="1" t="n">
        <f aca="false">ROUND('qx mannen 2022'!CV39,10)</f>
        <v>0.0001415962</v>
      </c>
      <c r="CW39" s="1" t="n">
        <f aca="false">ROUND('qx mannen 2022'!CW39,10)</f>
        <v>0.0001392859</v>
      </c>
      <c r="CX39" s="1" t="n">
        <f aca="false">ROUND('qx mannen 2022'!CX39,10)</f>
        <v>0.0001370132</v>
      </c>
      <c r="CY39" s="1" t="n">
        <f aca="false">ROUND('qx mannen 2022'!CY39,10)</f>
        <v>0.0001347776</v>
      </c>
      <c r="CZ39" s="1" t="n">
        <f aca="false">ROUND('qx mannen 2022'!CZ39,10)</f>
        <v>0.0001325784</v>
      </c>
      <c r="DA39" s="1" t="n">
        <f aca="false">ROUND('qx mannen 2022'!DA39,10)</f>
        <v>0.0001304152</v>
      </c>
      <c r="DB39" s="1" t="n">
        <f aca="false">ROUND('qx mannen 2022'!DB39,10)</f>
        <v>0.0001282872</v>
      </c>
      <c r="DC39" s="1" t="n">
        <f aca="false">ROUND('qx mannen 2022'!DC39,10)</f>
        <v>0.0001261939</v>
      </c>
      <c r="DD39" s="1" t="n">
        <f aca="false">ROUND('qx mannen 2022'!DD39,10)</f>
        <v>0.0001241348</v>
      </c>
      <c r="DE39" s="1" t="n">
        <f aca="false">ROUND('qx mannen 2022'!DE39,10)</f>
        <v>0.0001221093</v>
      </c>
      <c r="DF39" s="1" t="n">
        <f aca="false">ROUND('qx mannen 2022'!DF39,10)</f>
        <v>0.0001201168</v>
      </c>
      <c r="DG39" s="1" t="n">
        <f aca="false">ROUND('qx mannen 2022'!DG39,10)</f>
        <v>0.0001181569</v>
      </c>
      <c r="DH39" s="1" t="n">
        <f aca="false">ROUND('qx mannen 2022'!DH39,10)</f>
        <v>0.0001162289</v>
      </c>
      <c r="DI39" s="1" t="n">
        <f aca="false">ROUND('qx mannen 2022'!DI39,10)</f>
        <v>0.0001143323</v>
      </c>
      <c r="DJ39" s="1" t="n">
        <f aca="false">ROUND('qx mannen 2022'!DJ39,10)</f>
        <v>0.0001124667</v>
      </c>
      <c r="DK39" s="1" t="n">
        <f aca="false">ROUND('qx mannen 2022'!DK39,10)</f>
        <v>0.0001106315</v>
      </c>
      <c r="DL39" s="1" t="n">
        <f aca="false">ROUND('qx mannen 2022'!DL39,10)</f>
        <v>0.0001088263</v>
      </c>
      <c r="DM39" s="1" t="n">
        <f aca="false">ROUND('qx mannen 2022'!DM39,10)</f>
        <v>0.0001070506</v>
      </c>
      <c r="DN39" s="1" t="n">
        <f aca="false">ROUND('qx mannen 2022'!DN39,10)</f>
        <v>0.0001053038</v>
      </c>
      <c r="DO39" s="1" t="n">
        <f aca="false">ROUND('qx mannen 2022'!DO39,10)</f>
        <v>0.0001035855</v>
      </c>
      <c r="DP39" s="1" t="n">
        <f aca="false">ROUND('qx mannen 2022'!DP39,10)</f>
        <v>0.0001018952</v>
      </c>
      <c r="DQ39" s="1" t="n">
        <f aca="false">ROUND('qx mannen 2022'!DQ39,10)</f>
        <v>0.0001002325</v>
      </c>
      <c r="DR39" s="1" t="n">
        <f aca="false">ROUND('qx mannen 2022'!DR39,10)</f>
        <v>9.85969E-005</v>
      </c>
      <c r="DS39" s="1" t="n">
        <f aca="false">ROUND('qx mannen 2022'!DS39,10)</f>
        <v>9.69881E-005</v>
      </c>
      <c r="DT39" s="1" t="n">
        <f aca="false">ROUND('qx mannen 2022'!DT39,10)</f>
        <v>9.54055E-005</v>
      </c>
      <c r="DU39" s="1" t="n">
        <f aca="false">ROUND('qx mannen 2022'!DU39,10)</f>
        <v>9.38487E-005</v>
      </c>
      <c r="DV39" s="1" t="n">
        <f aca="false">ROUND('qx mannen 2022'!DV39,10)</f>
        <v>9.23173E-005</v>
      </c>
      <c r="DW39" s="1" t="n">
        <f aca="false">ROUND('qx mannen 2022'!DW39,10)</f>
        <v>9.08108E-005</v>
      </c>
      <c r="DX39" s="1" t="n">
        <f aca="false">ROUND('qx mannen 2022'!DX39,10)</f>
        <v>8.9329E-005</v>
      </c>
      <c r="DY39" s="1" t="n">
        <f aca="false">ROUND('qx mannen 2022'!DY39,10)</f>
        <v>8.78714E-005</v>
      </c>
      <c r="DZ39" s="1" t="n">
        <f aca="false">ROUND('qx mannen 2022'!DZ39,10)</f>
        <v>8.64375E-005</v>
      </c>
      <c r="EA39" s="1" t="n">
        <f aca="false">ROUND('qx mannen 2022'!EA39,10)</f>
        <v>8.5027E-005</v>
      </c>
      <c r="EB39" s="1" t="n">
        <f aca="false">ROUND('qx mannen 2022'!EB39,10)</f>
        <v>8.36396E-005</v>
      </c>
      <c r="EC39" s="1" t="n">
        <f aca="false">ROUND('qx mannen 2022'!EC39,10)</f>
        <v>8.22747E-005</v>
      </c>
      <c r="ED39" s="1" t="n">
        <f aca="false">ROUND('qx mannen 2022'!ED39,10)</f>
        <v>8.09322E-005</v>
      </c>
      <c r="EE39" s="1" t="n">
        <f aca="false">ROUND('qx mannen 2022'!EE39,10)</f>
        <v>7.96116E-005</v>
      </c>
      <c r="EF39" s="1" t="n">
        <f aca="false">ROUND('qx mannen 2022'!EF39,10)</f>
        <v>7.83125E-005</v>
      </c>
      <c r="EG39" s="1" t="n">
        <f aca="false">ROUND('qx mannen 2022'!EG39,10)</f>
        <v>7.70346E-005</v>
      </c>
      <c r="EH39" s="1" t="n">
        <f aca="false">ROUND('qx mannen 2022'!EH39,10)</f>
        <v>7.57775E-005</v>
      </c>
      <c r="EI39" s="1" t="n">
        <f aca="false">ROUND('qx mannen 2022'!EI39,10)</f>
        <v>7.4541E-005</v>
      </c>
      <c r="EJ39" s="1" t="n">
        <f aca="false">ROUND('qx mannen 2022'!EJ39,10)</f>
        <v>7.33246E-005</v>
      </c>
      <c r="EK39" s="1" t="n">
        <f aca="false">ROUND('qx mannen 2022'!EK39,10)</f>
        <v>7.21281E-005</v>
      </c>
      <c r="EL39" s="1" t="n">
        <f aca="false">ROUND('qx mannen 2022'!EL39,10)</f>
        <v>7.09511E-005</v>
      </c>
      <c r="EM39" s="1" t="n">
        <f aca="false">ROUND('qx mannen 2022'!EM39,10)</f>
        <v>6.97933E-005</v>
      </c>
      <c r="EN39" s="1" t="n">
        <f aca="false">ROUND('qx mannen 2022'!EN39,10)</f>
        <v>6.86545E-005</v>
      </c>
      <c r="EO39" s="1" t="n">
        <f aca="false">ROUND('qx mannen 2022'!EO39,10)</f>
        <v>6.75341E-005</v>
      </c>
      <c r="EP39" s="1" t="n">
        <f aca="false">ROUND('qx mannen 2022'!EP39,10)</f>
        <v>6.64321E-005</v>
      </c>
      <c r="EQ39" s="1" t="n">
        <f aca="false">ROUND('qx mannen 2022'!EQ39,10)</f>
        <v>6.53481E-005</v>
      </c>
      <c r="ER39" s="1" t="n">
        <f aca="false">ROUND('qx mannen 2022'!ER39,10)</f>
        <v>6.42817E-005</v>
      </c>
      <c r="ES39" s="1" t="n">
        <f aca="false">ROUND('qx mannen 2022'!ES39,10)</f>
        <v>6.32328E-005</v>
      </c>
      <c r="ET39" s="1" t="n">
        <f aca="false">ROUND('qx mannen 2022'!ET39,10)</f>
        <v>6.22009E-005</v>
      </c>
      <c r="EU39" s="1" t="n">
        <f aca="false">ROUND('qx mannen 2022'!EU39,10)</f>
        <v>6.11859E-005</v>
      </c>
      <c r="EV39" s="1" t="n">
        <f aca="false">ROUND('qx mannen 2022'!EV39,10)</f>
        <v>6.01875E-005</v>
      </c>
      <c r="EW39" s="1" t="n">
        <f aca="false">ROUND('qx mannen 2022'!EW39,10)</f>
        <v>5.92053E-005</v>
      </c>
      <c r="EX39" s="1" t="n">
        <f aca="false">ROUND('qx mannen 2022'!EX39,10)</f>
        <v>5.82392E-005</v>
      </c>
      <c r="EY39" s="1" t="n">
        <f aca="false">ROUND('qx mannen 2022'!EY39,10)</f>
        <v>5.72889E-005</v>
      </c>
      <c r="EZ39" s="1" t="n">
        <f aca="false">ROUND('qx mannen 2022'!EZ39,10)</f>
        <v>5.6354E-005</v>
      </c>
      <c r="FA39" s="1" t="n">
        <f aca="false">ROUND('qx mannen 2022'!FA39,10)</f>
        <v>5.54344E-005</v>
      </c>
      <c r="FB39" s="1" t="n">
        <f aca="false">ROUND('qx mannen 2022'!FB39,10)</f>
        <v>5.45298E-005</v>
      </c>
      <c r="FC39" s="1" t="n">
        <f aca="false">ROUND('qx mannen 2022'!FC39,10)</f>
        <v>5.364E-005</v>
      </c>
      <c r="FD39" s="1" t="n">
        <f aca="false">ROUND('qx mannen 2022'!FD39,10)</f>
        <v>5.27647E-005</v>
      </c>
      <c r="FE39" s="1" t="n">
        <f aca="false">ROUND('qx mannen 2022'!FE39,10)</f>
        <v>5.19037E-005</v>
      </c>
      <c r="FF39" s="1" t="n">
        <f aca="false">ROUND('qx mannen 2022'!FF39,10)</f>
        <v>5.10567E-005</v>
      </c>
      <c r="FG39" s="1" t="n">
        <f aca="false">ROUND('qx mannen 2022'!FG39,10)</f>
        <v>5.02236E-005</v>
      </c>
      <c r="FH39" s="1" t="n">
        <f aca="false">ROUND('qx mannen 2022'!FH39,10)</f>
        <v>4.9404E-005</v>
      </c>
      <c r="FI39" s="1" t="n">
        <f aca="false">ROUND('qx mannen 2022'!FI39,10)</f>
        <v>4.85978E-005</v>
      </c>
      <c r="FJ39" s="1" t="n">
        <f aca="false">ROUND('qx mannen 2022'!FJ39,10)</f>
        <v>4.78048E-005</v>
      </c>
      <c r="FK39" s="1" t="n">
        <f aca="false">ROUND('qx mannen 2022'!FK39,10)</f>
        <v>4.70247E-005</v>
      </c>
      <c r="FL39" s="1" t="n">
        <f aca="false">ROUND('qx mannen 2022'!FL39,10)</f>
        <v>4.62573E-005</v>
      </c>
      <c r="FM39" s="1" t="n">
        <f aca="false">ROUND('qx mannen 2022'!FM39,10)</f>
        <v>4.55025E-005</v>
      </c>
      <c r="FN39" s="1" t="n">
        <f aca="false">ROUND('qx mannen 2022'!FN39,10)</f>
        <v>4.476E-005</v>
      </c>
      <c r="FO39" s="1" t="n">
        <f aca="false">ROUND('qx mannen 2022'!FO39,10)</f>
        <v>4.40296E-005</v>
      </c>
      <c r="FP39" s="1" t="n">
        <f aca="false">ROUND('qx mannen 2022'!FP39,10)</f>
        <v>4.33111E-005</v>
      </c>
      <c r="FQ39" s="1" t="n">
        <f aca="false">ROUND('qx mannen 2022'!FQ39,10)</f>
        <v>4.26043E-005</v>
      </c>
    </row>
    <row r="40" customFormat="false" ht="15" hidden="false" customHeight="true" outlineLevel="0" collapsed="false">
      <c r="B40" s="1" t="n">
        <f aca="false">ROUND('qx mannen 2022'!B40,10)</f>
        <v>0.0007289639</v>
      </c>
      <c r="C40" s="1" t="n">
        <f aca="false">ROUND('qx mannen 2022'!C40,10)</f>
        <v>0.0007193715</v>
      </c>
      <c r="D40" s="1" t="n">
        <f aca="false">ROUND('qx mannen 2022'!D40,10)</f>
        <v>0.0007097167</v>
      </c>
      <c r="E40" s="1" t="n">
        <f aca="false">ROUND('qx mannen 2022'!E40,10)</f>
        <v>0.0007000198</v>
      </c>
      <c r="F40" s="1" t="n">
        <f aca="false">ROUND('qx mannen 2022'!F40,10)</f>
        <v>0.0006902989</v>
      </c>
      <c r="G40" s="1" t="n">
        <f aca="false">ROUND('qx mannen 2022'!G40,10)</f>
        <v>0.0006805706</v>
      </c>
      <c r="H40" s="1" t="n">
        <f aca="false">ROUND('qx mannen 2022'!H40,10)</f>
        <v>0.0006708498</v>
      </c>
      <c r="I40" s="1" t="n">
        <f aca="false">ROUND('qx mannen 2022'!I40,10)</f>
        <v>0.0006611498</v>
      </c>
      <c r="J40" s="1" t="n">
        <f aca="false">ROUND('qx mannen 2022'!J40,10)</f>
        <v>0.0006514827</v>
      </c>
      <c r="K40" s="1" t="n">
        <f aca="false">ROUND('qx mannen 2022'!K40,10)</f>
        <v>0.0006418593</v>
      </c>
      <c r="L40" s="1" t="n">
        <f aca="false">ROUND('qx mannen 2022'!L40,10)</f>
        <v>0.0006322891</v>
      </c>
      <c r="M40" s="1" t="n">
        <f aca="false">ROUND('qx mannen 2022'!M40,10)</f>
        <v>0.0006227808</v>
      </c>
      <c r="N40" s="1" t="n">
        <f aca="false">ROUND('qx mannen 2022'!N40,10)</f>
        <v>0.0006133419</v>
      </c>
      <c r="O40" s="1" t="n">
        <f aca="false">ROUND('qx mannen 2022'!O40,10)</f>
        <v>0.0006039792</v>
      </c>
      <c r="P40" s="1" t="n">
        <f aca="false">ROUND('qx mannen 2022'!P40,10)</f>
        <v>0.0005946987</v>
      </c>
      <c r="Q40" s="1" t="n">
        <f aca="false">ROUND('qx mannen 2022'!Q40,10)</f>
        <v>0.0005855054</v>
      </c>
      <c r="R40" s="1" t="n">
        <f aca="false">ROUND('qx mannen 2022'!R40,10)</f>
        <v>0.000576404</v>
      </c>
      <c r="S40" s="1" t="n">
        <f aca="false">ROUND('qx mannen 2022'!S40,10)</f>
        <v>0.0005673984</v>
      </c>
      <c r="T40" s="1" t="n">
        <f aca="false">ROUND('qx mannen 2022'!T40,10)</f>
        <v>0.000558492</v>
      </c>
      <c r="U40" s="1" t="n">
        <f aca="false">ROUND('qx mannen 2022'!U40,10)</f>
        <v>0.0005496876</v>
      </c>
      <c r="V40" s="1" t="n">
        <f aca="false">ROUND('qx mannen 2022'!V40,10)</f>
        <v>0.0005409877</v>
      </c>
      <c r="W40" s="1" t="n">
        <f aca="false">ROUND('qx mannen 2022'!W40,10)</f>
        <v>0.0005323943</v>
      </c>
      <c r="X40" s="1" t="n">
        <f aca="false">ROUND('qx mannen 2022'!X40,10)</f>
        <v>0.000523909</v>
      </c>
      <c r="Y40" s="1" t="n">
        <f aca="false">ROUND('qx mannen 2022'!Y40,10)</f>
        <v>0.0005155332</v>
      </c>
      <c r="Z40" s="1" t="n">
        <f aca="false">ROUND('qx mannen 2022'!Z40,10)</f>
        <v>0.0005072679</v>
      </c>
      <c r="AA40" s="1" t="n">
        <f aca="false">ROUND('qx mannen 2022'!AA40,10)</f>
        <v>0.0004991139</v>
      </c>
      <c r="AB40" s="1" t="n">
        <f aca="false">ROUND('qx mannen 2022'!AB40,10)</f>
        <v>0.0004910716</v>
      </c>
      <c r="AC40" s="1" t="n">
        <f aca="false">ROUND('qx mannen 2022'!AC40,10)</f>
        <v>0.0004831413</v>
      </c>
      <c r="AD40" s="1" t="n">
        <f aca="false">ROUND('qx mannen 2022'!AD40,10)</f>
        <v>0.0004753231</v>
      </c>
      <c r="AE40" s="1" t="n">
        <f aca="false">ROUND('qx mannen 2022'!AE40,10)</f>
        <v>0.000467617</v>
      </c>
      <c r="AF40" s="1" t="n">
        <f aca="false">ROUND('qx mannen 2022'!AF40,10)</f>
        <v>0.0004600226</v>
      </c>
      <c r="AG40" s="1" t="n">
        <f aca="false">ROUND('qx mannen 2022'!AG40,10)</f>
        <v>0.0004525395</v>
      </c>
      <c r="AH40" s="1" t="n">
        <f aca="false">ROUND('qx mannen 2022'!AH40,10)</f>
        <v>0.0004451673</v>
      </c>
      <c r="AI40" s="1" t="n">
        <f aca="false">ROUND('qx mannen 2022'!AI40,10)</f>
        <v>0.0004379054</v>
      </c>
      <c r="AJ40" s="1" t="n">
        <f aca="false">ROUND('qx mannen 2022'!AJ40,10)</f>
        <v>0.0004307529</v>
      </c>
      <c r="AK40" s="1" t="n">
        <f aca="false">ROUND('qx mannen 2022'!AK40,10)</f>
        <v>0.000423709</v>
      </c>
      <c r="AL40" s="1" t="n">
        <f aca="false">ROUND('qx mannen 2022'!AL40,10)</f>
        <v>0.000416773</v>
      </c>
      <c r="AM40" s="1" t="n">
        <f aca="false">ROUND('qx mannen 2022'!AM40,10)</f>
        <v>0.0004099437</v>
      </c>
      <c r="AN40" s="1" t="n">
        <f aca="false">ROUND('qx mannen 2022'!AN40,10)</f>
        <v>0.0004032203</v>
      </c>
      <c r="AO40" s="1" t="n">
        <f aca="false">ROUND('qx mannen 2022'!AO40,10)</f>
        <v>0.0003966015</v>
      </c>
      <c r="AP40" s="1" t="n">
        <f aca="false">ROUND('qx mannen 2022'!AP40,10)</f>
        <v>0.0003900864</v>
      </c>
      <c r="AQ40" s="1" t="n">
        <f aca="false">ROUND('qx mannen 2022'!AQ40,10)</f>
        <v>0.0003836737</v>
      </c>
      <c r="AR40" s="1" t="n">
        <f aca="false">ROUND('qx mannen 2022'!AR40,10)</f>
        <v>0.0003773622</v>
      </c>
      <c r="AS40" s="1" t="n">
        <f aca="false">ROUND('qx mannen 2022'!AS40,10)</f>
        <v>0.0003711508</v>
      </c>
      <c r="AT40" s="1" t="n">
        <f aca="false">ROUND('qx mannen 2022'!AT40,10)</f>
        <v>0.0003650382</v>
      </c>
      <c r="AU40" s="1" t="n">
        <f aca="false">ROUND('qx mannen 2022'!AU40,10)</f>
        <v>0.0003590231</v>
      </c>
      <c r="AV40" s="1" t="n">
        <f aca="false">ROUND('qx mannen 2022'!AV40,10)</f>
        <v>0.0003531043</v>
      </c>
      <c r="AW40" s="1" t="n">
        <f aca="false">ROUND('qx mannen 2022'!AW40,10)</f>
        <v>0.0003472805</v>
      </c>
      <c r="AX40" s="1" t="n">
        <f aca="false">ROUND('qx mannen 2022'!AX40,10)</f>
        <v>0.0003415504</v>
      </c>
      <c r="AY40" s="1" t="n">
        <f aca="false">ROUND('qx mannen 2022'!AY40,10)</f>
        <v>0.0003359127</v>
      </c>
      <c r="AZ40" s="1" t="n">
        <f aca="false">ROUND('qx mannen 2022'!AZ40,10)</f>
        <v>0.0003303662</v>
      </c>
      <c r="BA40" s="1" t="n">
        <f aca="false">ROUND('qx mannen 2022'!BA40,10)</f>
        <v>0.0003249094</v>
      </c>
      <c r="BB40" s="1" t="n">
        <f aca="false">ROUND('qx mannen 2022'!BB40,10)</f>
        <v>0.0003195412</v>
      </c>
      <c r="BC40" s="1" t="n">
        <f aca="false">ROUND('qx mannen 2022'!BC40,10)</f>
        <v>0.0003142603</v>
      </c>
      <c r="BD40" s="1" t="n">
        <f aca="false">ROUND('qx mannen 2022'!BD40,10)</f>
        <v>0.0003090653</v>
      </c>
      <c r="BE40" s="1" t="n">
        <f aca="false">ROUND('qx mannen 2022'!BE40,10)</f>
        <v>0.0003039549</v>
      </c>
      <c r="BF40" s="1" t="n">
        <f aca="false">ROUND('qx mannen 2022'!BF40,10)</f>
        <v>0.000298928</v>
      </c>
      <c r="BG40" s="1" t="n">
        <f aca="false">ROUND('qx mannen 2022'!BG40,10)</f>
        <v>0.0002939832</v>
      </c>
      <c r="BH40" s="1" t="n">
        <f aca="false">ROUND('qx mannen 2022'!BH40,10)</f>
        <v>0.0002891193</v>
      </c>
      <c r="BI40" s="1" t="n">
        <f aca="false">ROUND('qx mannen 2022'!BI40,10)</f>
        <v>0.0002843351</v>
      </c>
      <c r="BJ40" s="1" t="n">
        <f aca="false">ROUND('qx mannen 2022'!BJ40,10)</f>
        <v>0.0002796293</v>
      </c>
      <c r="BK40" s="1" t="n">
        <f aca="false">ROUND('qx mannen 2022'!BK40,10)</f>
        <v>0.0002750007</v>
      </c>
      <c r="BL40" s="1" t="n">
        <f aca="false">ROUND('qx mannen 2022'!BL40,10)</f>
        <v>0.0002704481</v>
      </c>
      <c r="BM40" s="1" t="n">
        <f aca="false">ROUND('qx mannen 2022'!BM40,10)</f>
        <v>0.0002659703</v>
      </c>
      <c r="BN40" s="1" t="n">
        <f aca="false">ROUND('qx mannen 2022'!BN40,10)</f>
        <v>0.0002615662</v>
      </c>
      <c r="BO40" s="1" t="n">
        <f aca="false">ROUND('qx mannen 2022'!BO40,10)</f>
        <v>0.0002572345</v>
      </c>
      <c r="BP40" s="1" t="n">
        <f aca="false">ROUND('qx mannen 2022'!BP40,10)</f>
        <v>0.0002529741</v>
      </c>
      <c r="BQ40" s="1" t="n">
        <f aca="false">ROUND('qx mannen 2022'!BQ40,10)</f>
        <v>0.0002487839</v>
      </c>
      <c r="BR40" s="1" t="n">
        <f aca="false">ROUND('qx mannen 2022'!BR40,10)</f>
        <v>0.0002446627</v>
      </c>
      <c r="BS40" s="1" t="n">
        <f aca="false">ROUND('qx mannen 2022'!BS40,10)</f>
        <v>0.0002406095</v>
      </c>
      <c r="BT40" s="1" t="n">
        <f aca="false">ROUND('qx mannen 2022'!BT40,10)</f>
        <v>0.0002366232</v>
      </c>
      <c r="BU40" s="1" t="n">
        <f aca="false">ROUND('qx mannen 2022'!BU40,10)</f>
        <v>0.0002327027</v>
      </c>
      <c r="BV40" s="1" t="n">
        <f aca="false">ROUND('qx mannen 2022'!BV40,10)</f>
        <v>0.0002288468</v>
      </c>
      <c r="BW40" s="1" t="n">
        <f aca="false">ROUND('qx mannen 2022'!BW40,10)</f>
        <v>0.0002250547</v>
      </c>
      <c r="BX40" s="1" t="n">
        <f aca="false">ROUND('qx mannen 2022'!BX40,10)</f>
        <v>0.0002213252</v>
      </c>
      <c r="BY40" s="1" t="n">
        <f aca="false">ROUND('qx mannen 2022'!BY40,10)</f>
        <v>0.0002176573</v>
      </c>
      <c r="BZ40" s="1" t="n">
        <f aca="false">ROUND('qx mannen 2022'!BZ40,10)</f>
        <v>0.00021405</v>
      </c>
      <c r="CA40" s="1" t="n">
        <f aca="false">ROUND('qx mannen 2022'!CA40,10)</f>
        <v>0.0002105024</v>
      </c>
      <c r="CB40" s="1" t="n">
        <f aca="false">ROUND('qx mannen 2022'!CB40,10)</f>
        <v>0.0002070134</v>
      </c>
      <c r="CC40" s="1" t="n">
        <f aca="false">ROUND('qx mannen 2022'!CC40,10)</f>
        <v>0.0002035821</v>
      </c>
      <c r="CD40" s="1" t="n">
        <f aca="false">ROUND('qx mannen 2022'!CD40,10)</f>
        <v>0.0002002076</v>
      </c>
      <c r="CE40" s="1" t="n">
        <f aca="false">ROUND('qx mannen 2022'!CE40,10)</f>
        <v>0.0001968889</v>
      </c>
      <c r="CF40" s="1" t="n">
        <f aca="false">ROUND('qx mannen 2022'!CF40,10)</f>
        <v>0.0001936252</v>
      </c>
      <c r="CG40" s="1" t="n">
        <f aca="false">ROUND('qx mannen 2022'!CG40,10)</f>
        <v>0.0001904154</v>
      </c>
      <c r="CH40" s="1" t="n">
        <f aca="false">ROUND('qx mannen 2022'!CH40,10)</f>
        <v>0.0001872588</v>
      </c>
      <c r="CI40" s="1" t="n">
        <f aca="false">ROUND('qx mannen 2022'!CI40,10)</f>
        <v>0.0001841545</v>
      </c>
      <c r="CJ40" s="1" t="n">
        <f aca="false">ROUND('qx mannen 2022'!CJ40,10)</f>
        <v>0.0001811015</v>
      </c>
      <c r="CK40" s="1" t="n">
        <f aca="false">ROUND('qx mannen 2022'!CK40,10)</f>
        <v>0.0001780991</v>
      </c>
      <c r="CL40" s="1" t="n">
        <f aca="false">ROUND('qx mannen 2022'!CL40,10)</f>
        <v>0.0001751465</v>
      </c>
      <c r="CM40" s="1" t="n">
        <f aca="false">ROUND('qx mannen 2022'!CM40,10)</f>
        <v>0.0001722427</v>
      </c>
      <c r="CN40" s="1" t="n">
        <f aca="false">ROUND('qx mannen 2022'!CN40,10)</f>
        <v>0.000169387</v>
      </c>
      <c r="CO40" s="1" t="n">
        <f aca="false">ROUND('qx mannen 2022'!CO40,10)</f>
        <v>0.0001665786</v>
      </c>
      <c r="CP40" s="1" t="n">
        <f aca="false">ROUND('qx mannen 2022'!CP40,10)</f>
        <v>0.0001638168</v>
      </c>
      <c r="CQ40" s="1" t="n">
        <f aca="false">ROUND('qx mannen 2022'!CQ40,10)</f>
        <v>0.0001611007</v>
      </c>
      <c r="CR40" s="1" t="n">
        <f aca="false">ROUND('qx mannen 2022'!CR40,10)</f>
        <v>0.0001584296</v>
      </c>
      <c r="CS40" s="1" t="n">
        <f aca="false">ROUND('qx mannen 2022'!CS40,10)</f>
        <v>0.0001558028</v>
      </c>
      <c r="CT40" s="1" t="n">
        <f aca="false">ROUND('qx mannen 2022'!CT40,10)</f>
        <v>0.0001532195</v>
      </c>
      <c r="CU40" s="1" t="n">
        <f aca="false">ROUND('qx mannen 2022'!CU40,10)</f>
        <v>0.000150679</v>
      </c>
      <c r="CV40" s="1" t="n">
        <f aca="false">ROUND('qx mannen 2022'!CV40,10)</f>
        <v>0.0001481806</v>
      </c>
      <c r="CW40" s="1" t="n">
        <f aca="false">ROUND('qx mannen 2022'!CW40,10)</f>
        <v>0.0001457236</v>
      </c>
      <c r="CX40" s="1" t="n">
        <f aca="false">ROUND('qx mannen 2022'!CX40,10)</f>
        <v>0.0001433073</v>
      </c>
      <c r="CY40" s="1" t="n">
        <f aca="false">ROUND('qx mannen 2022'!CY40,10)</f>
        <v>0.0001409311</v>
      </c>
      <c r="CZ40" s="1" t="n">
        <f aca="false">ROUND('qx mannen 2022'!CZ40,10)</f>
        <v>0.0001385943</v>
      </c>
      <c r="DA40" s="1" t="n">
        <f aca="false">ROUND('qx mannen 2022'!DA40,10)</f>
        <v>0.0001362962</v>
      </c>
      <c r="DB40" s="1" t="n">
        <f aca="false">ROUND('qx mannen 2022'!DB40,10)</f>
        <v>0.0001340362</v>
      </c>
      <c r="DC40" s="1" t="n">
        <f aca="false">ROUND('qx mannen 2022'!DC40,10)</f>
        <v>0.0001318136</v>
      </c>
      <c r="DD40" s="1" t="n">
        <f aca="false">ROUND('qx mannen 2022'!DD40,10)</f>
        <v>0.0001296279</v>
      </c>
      <c r="DE40" s="1" t="n">
        <f aca="false">ROUND('qx mannen 2022'!DE40,10)</f>
        <v>0.0001274784</v>
      </c>
      <c r="DF40" s="1" t="n">
        <f aca="false">ROUND('qx mannen 2022'!DF40,10)</f>
        <v>0.0001253646</v>
      </c>
      <c r="DG40" s="1" t="n">
        <f aca="false">ROUND('qx mannen 2022'!DG40,10)</f>
        <v>0.0001232858</v>
      </c>
      <c r="DH40" s="1" t="n">
        <f aca="false">ROUND('qx mannen 2022'!DH40,10)</f>
        <v>0.0001212415</v>
      </c>
      <c r="DI40" s="1" t="n">
        <f aca="false">ROUND('qx mannen 2022'!DI40,10)</f>
        <v>0.000119231</v>
      </c>
      <c r="DJ40" s="1" t="n">
        <f aca="false">ROUND('qx mannen 2022'!DJ40,10)</f>
        <v>0.0001172539</v>
      </c>
      <c r="DK40" s="1" t="n">
        <f aca="false">ROUND('qx mannen 2022'!DK40,10)</f>
        <v>0.0001153096</v>
      </c>
      <c r="DL40" s="1" t="n">
        <f aca="false">ROUND('qx mannen 2022'!DL40,10)</f>
        <v>0.0001133975</v>
      </c>
      <c r="DM40" s="1" t="n">
        <f aca="false">ROUND('qx mannen 2022'!DM40,10)</f>
        <v>0.0001115171</v>
      </c>
      <c r="DN40" s="1" t="n">
        <f aca="false">ROUND('qx mannen 2022'!DN40,10)</f>
        <v>0.0001096679</v>
      </c>
      <c r="DO40" s="1" t="n">
        <f aca="false">ROUND('qx mannen 2022'!DO40,10)</f>
        <v>0.0001078493</v>
      </c>
      <c r="DP40" s="1" t="n">
        <f aca="false">ROUND('qx mannen 2022'!DP40,10)</f>
        <v>0.0001060609</v>
      </c>
      <c r="DQ40" s="1" t="n">
        <f aca="false">ROUND('qx mannen 2022'!DQ40,10)</f>
        <v>0.0001043022</v>
      </c>
      <c r="DR40" s="1" t="n">
        <f aca="false">ROUND('qx mannen 2022'!DR40,10)</f>
        <v>0.0001025726</v>
      </c>
      <c r="DS40" s="1" t="n">
        <f aca="false">ROUND('qx mannen 2022'!DS40,10)</f>
        <v>0.0001008716</v>
      </c>
      <c r="DT40" s="1" t="n">
        <f aca="false">ROUND('qx mannen 2022'!DT40,10)</f>
        <v>9.91989E-005</v>
      </c>
      <c r="DU40" s="1" t="n">
        <f aca="false">ROUND('qx mannen 2022'!DU40,10)</f>
        <v>9.7554E-005</v>
      </c>
      <c r="DV40" s="1" t="n">
        <f aca="false">ROUND('qx mannen 2022'!DV40,10)</f>
        <v>9.59363E-005</v>
      </c>
      <c r="DW40" s="1" t="n">
        <f aca="false">ROUND('qx mannen 2022'!DW40,10)</f>
        <v>9.43454E-005</v>
      </c>
      <c r="DX40" s="1" t="n">
        <f aca="false">ROUND('qx mannen 2022'!DX40,10)</f>
        <v>9.27809E-005</v>
      </c>
      <c r="DY40" s="1" t="n">
        <f aca="false">ROUND('qx mannen 2022'!DY40,10)</f>
        <v>9.12423E-005</v>
      </c>
      <c r="DZ40" s="1" t="n">
        <f aca="false">ROUND('qx mannen 2022'!DZ40,10)</f>
        <v>8.97293E-005</v>
      </c>
      <c r="EA40" s="1" t="n">
        <f aca="false">ROUND('qx mannen 2022'!EA40,10)</f>
        <v>8.82413E-005</v>
      </c>
      <c r="EB40" s="1" t="n">
        <f aca="false">ROUND('qx mannen 2022'!EB40,10)</f>
        <v>8.6778E-005</v>
      </c>
      <c r="EC40" s="1" t="n">
        <f aca="false">ROUND('qx mannen 2022'!EC40,10)</f>
        <v>8.5339E-005</v>
      </c>
      <c r="ED40" s="1" t="n">
        <f aca="false">ROUND('qx mannen 2022'!ED40,10)</f>
        <v>8.39238E-005</v>
      </c>
      <c r="EE40" s="1" t="n">
        <f aca="false">ROUND('qx mannen 2022'!EE40,10)</f>
        <v>8.25321E-005</v>
      </c>
      <c r="EF40" s="1" t="n">
        <f aca="false">ROUND('qx mannen 2022'!EF40,10)</f>
        <v>8.11635E-005</v>
      </c>
      <c r="EG40" s="1" t="n">
        <f aca="false">ROUND('qx mannen 2022'!EG40,10)</f>
        <v>7.98176E-005</v>
      </c>
      <c r="EH40" s="1" t="n">
        <f aca="false">ROUND('qx mannen 2022'!EH40,10)</f>
        <v>7.8494E-005</v>
      </c>
      <c r="EI40" s="1" t="n">
        <f aca="false">ROUND('qx mannen 2022'!EI40,10)</f>
        <v>7.71923E-005</v>
      </c>
      <c r="EJ40" s="1" t="n">
        <f aca="false">ROUND('qx mannen 2022'!EJ40,10)</f>
        <v>7.59122E-005</v>
      </c>
      <c r="EK40" s="1" t="n">
        <f aca="false">ROUND('qx mannen 2022'!EK40,10)</f>
        <v>7.46534E-005</v>
      </c>
      <c r="EL40" s="1" t="n">
        <f aca="false">ROUND('qx mannen 2022'!EL40,10)</f>
        <v>7.34154E-005</v>
      </c>
      <c r="EM40" s="1" t="n">
        <f aca="false">ROUND('qx mannen 2022'!EM40,10)</f>
        <v>7.2198E-005</v>
      </c>
      <c r="EN40" s="1" t="n">
        <f aca="false">ROUND('qx mannen 2022'!EN40,10)</f>
        <v>7.10007E-005</v>
      </c>
      <c r="EO40" s="1" t="n">
        <f aca="false">ROUND('qx mannen 2022'!EO40,10)</f>
        <v>6.98233E-005</v>
      </c>
      <c r="EP40" s="1" t="n">
        <f aca="false">ROUND('qx mannen 2022'!EP40,10)</f>
        <v>6.86654E-005</v>
      </c>
      <c r="EQ40" s="1" t="n">
        <f aca="false">ROUND('qx mannen 2022'!EQ40,10)</f>
        <v>6.75267E-005</v>
      </c>
      <c r="ER40" s="1" t="n">
        <f aca="false">ROUND('qx mannen 2022'!ER40,10)</f>
        <v>6.64069E-005</v>
      </c>
      <c r="ES40" s="1" t="n">
        <f aca="false">ROUND('qx mannen 2022'!ES40,10)</f>
        <v>6.53057E-005</v>
      </c>
      <c r="ET40" s="1" t="n">
        <f aca="false">ROUND('qx mannen 2022'!ET40,10)</f>
        <v>6.42227E-005</v>
      </c>
      <c r="EU40" s="1" t="n">
        <f aca="false">ROUND('qx mannen 2022'!EU40,10)</f>
        <v>6.31577E-005</v>
      </c>
      <c r="EV40" s="1" t="n">
        <f aca="false">ROUND('qx mannen 2022'!EV40,10)</f>
        <v>6.21104E-005</v>
      </c>
      <c r="EW40" s="1" t="n">
        <f aca="false">ROUND('qx mannen 2022'!EW40,10)</f>
        <v>6.10804E-005</v>
      </c>
      <c r="EX40" s="1" t="n">
        <f aca="false">ROUND('qx mannen 2022'!EX40,10)</f>
        <v>6.00675E-005</v>
      </c>
      <c r="EY40" s="1" t="n">
        <f aca="false">ROUND('qx mannen 2022'!EY40,10)</f>
        <v>5.90714E-005</v>
      </c>
      <c r="EZ40" s="1" t="n">
        <f aca="false">ROUND('qx mannen 2022'!EZ40,10)</f>
        <v>5.80918E-005</v>
      </c>
      <c r="FA40" s="1" t="n">
        <f aca="false">ROUND('qx mannen 2022'!FA40,10)</f>
        <v>5.71284E-005</v>
      </c>
      <c r="FB40" s="1" t="n">
        <f aca="false">ROUND('qx mannen 2022'!FB40,10)</f>
        <v>5.61811E-005</v>
      </c>
      <c r="FC40" s="1" t="n">
        <f aca="false">ROUND('qx mannen 2022'!FC40,10)</f>
        <v>5.52494E-005</v>
      </c>
      <c r="FD40" s="1" t="n">
        <f aca="false">ROUND('qx mannen 2022'!FD40,10)</f>
        <v>5.43332E-005</v>
      </c>
      <c r="FE40" s="1" t="n">
        <f aca="false">ROUND('qx mannen 2022'!FE40,10)</f>
        <v>5.34322E-005</v>
      </c>
      <c r="FF40" s="1" t="n">
        <f aca="false">ROUND('qx mannen 2022'!FF40,10)</f>
        <v>5.25461E-005</v>
      </c>
      <c r="FG40" s="1" t="n">
        <f aca="false">ROUND('qx mannen 2022'!FG40,10)</f>
        <v>5.16747E-005</v>
      </c>
      <c r="FH40" s="1" t="n">
        <f aca="false">ROUND('qx mannen 2022'!FH40,10)</f>
        <v>5.08178E-005</v>
      </c>
      <c r="FI40" s="1" t="n">
        <f aca="false">ROUND('qx mannen 2022'!FI40,10)</f>
        <v>4.99751E-005</v>
      </c>
      <c r="FJ40" s="1" t="n">
        <f aca="false">ROUND('qx mannen 2022'!FJ40,10)</f>
        <v>4.91463E-005</v>
      </c>
      <c r="FK40" s="1" t="n">
        <f aca="false">ROUND('qx mannen 2022'!FK40,10)</f>
        <v>4.83313E-005</v>
      </c>
      <c r="FL40" s="1" t="n">
        <f aca="false">ROUND('qx mannen 2022'!FL40,10)</f>
        <v>4.75298E-005</v>
      </c>
      <c r="FM40" s="1" t="n">
        <f aca="false">ROUND('qx mannen 2022'!FM40,10)</f>
        <v>4.67416E-005</v>
      </c>
      <c r="FN40" s="1" t="n">
        <f aca="false">ROUND('qx mannen 2022'!FN40,10)</f>
        <v>4.59665E-005</v>
      </c>
      <c r="FO40" s="1" t="n">
        <f aca="false">ROUND('qx mannen 2022'!FO40,10)</f>
        <v>4.52042E-005</v>
      </c>
      <c r="FP40" s="1" t="n">
        <f aca="false">ROUND('qx mannen 2022'!FP40,10)</f>
        <v>4.44546E-005</v>
      </c>
      <c r="FQ40" s="1" t="n">
        <f aca="false">ROUND('qx mannen 2022'!FQ40,10)</f>
        <v>4.37174E-005</v>
      </c>
    </row>
    <row r="41" customFormat="false" ht="15" hidden="false" customHeight="true" outlineLevel="0" collapsed="false">
      <c r="B41" s="1" t="n">
        <f aca="false">ROUND('qx mannen 2022'!B41,10)</f>
        <v>0.0007960009</v>
      </c>
      <c r="C41" s="1" t="n">
        <f aca="false">ROUND('qx mannen 2022'!C41,10)</f>
        <v>0.0007863338</v>
      </c>
      <c r="D41" s="1" t="n">
        <f aca="false">ROUND('qx mannen 2022'!D41,10)</f>
        <v>0.0007765078</v>
      </c>
      <c r="E41" s="1" t="n">
        <f aca="false">ROUND('qx mannen 2022'!E41,10)</f>
        <v>0.0007665528</v>
      </c>
      <c r="F41" s="1" t="n">
        <f aca="false">ROUND('qx mannen 2022'!F41,10)</f>
        <v>0.0007564958</v>
      </c>
      <c r="G41" s="1" t="n">
        <f aca="false">ROUND('qx mannen 2022'!G41,10)</f>
        <v>0.0007463616</v>
      </c>
      <c r="H41" s="1" t="n">
        <f aca="false">ROUND('qx mannen 2022'!H41,10)</f>
        <v>0.0007361726</v>
      </c>
      <c r="I41" s="1" t="n">
        <f aca="false">ROUND('qx mannen 2022'!I41,10)</f>
        <v>0.0007259493</v>
      </c>
      <c r="J41" s="1" t="n">
        <f aca="false">ROUND('qx mannen 2022'!J41,10)</f>
        <v>0.0007157099</v>
      </c>
      <c r="K41" s="1" t="n">
        <f aca="false">ROUND('qx mannen 2022'!K41,10)</f>
        <v>0.0007054712</v>
      </c>
      <c r="L41" s="1" t="n">
        <f aca="false">ROUND('qx mannen 2022'!L41,10)</f>
        <v>0.0006952482</v>
      </c>
      <c r="M41" s="1" t="n">
        <f aca="false">ROUND('qx mannen 2022'!M41,10)</f>
        <v>0.0006850542</v>
      </c>
      <c r="N41" s="1" t="n">
        <f aca="false">ROUND('qx mannen 2022'!N41,10)</f>
        <v>0.0006749013</v>
      </c>
      <c r="O41" s="1" t="n">
        <f aca="false">ROUND('qx mannen 2022'!O41,10)</f>
        <v>0.0006648003</v>
      </c>
      <c r="P41" s="1" t="n">
        <f aca="false">ROUND('qx mannen 2022'!P41,10)</f>
        <v>0.0006547609</v>
      </c>
      <c r="Q41" s="1" t="n">
        <f aca="false">ROUND('qx mannen 2022'!Q41,10)</f>
        <v>0.0006447916</v>
      </c>
      <c r="R41" s="1" t="n">
        <f aca="false">ROUND('qx mannen 2022'!R41,10)</f>
        <v>0.0006348999</v>
      </c>
      <c r="S41" s="1" t="n">
        <f aca="false">ROUND('qx mannen 2022'!S41,10)</f>
        <v>0.0006250926</v>
      </c>
      <c r="T41" s="1" t="n">
        <f aca="false">ROUND('qx mannen 2022'!T41,10)</f>
        <v>0.0006153755</v>
      </c>
      <c r="U41" s="1" t="n">
        <f aca="false">ROUND('qx mannen 2022'!U41,10)</f>
        <v>0.0006057537</v>
      </c>
      <c r="V41" s="1" t="n">
        <f aca="false">ROUND('qx mannen 2022'!V41,10)</f>
        <v>0.0005962317</v>
      </c>
      <c r="W41" s="1" t="n">
        <f aca="false">ROUND('qx mannen 2022'!W41,10)</f>
        <v>0.0005868134</v>
      </c>
      <c r="X41" s="1" t="n">
        <f aca="false">ROUND('qx mannen 2022'!X41,10)</f>
        <v>0.000577502</v>
      </c>
      <c r="Y41" s="1" t="n">
        <f aca="false">ROUND('qx mannen 2022'!Y41,10)</f>
        <v>0.0005683004</v>
      </c>
      <c r="Z41" s="1" t="n">
        <f aca="false">ROUND('qx mannen 2022'!Z41,10)</f>
        <v>0.0005592108</v>
      </c>
      <c r="AA41" s="1" t="n">
        <f aca="false">ROUND('qx mannen 2022'!AA41,10)</f>
        <v>0.0005502352</v>
      </c>
      <c r="AB41" s="1" t="n">
        <f aca="false">ROUND('qx mannen 2022'!AB41,10)</f>
        <v>0.0005413751</v>
      </c>
      <c r="AC41" s="1" t="n">
        <f aca="false">ROUND('qx mannen 2022'!AC41,10)</f>
        <v>0.0005326318</v>
      </c>
      <c r="AD41" s="1" t="n">
        <f aca="false">ROUND('qx mannen 2022'!AD41,10)</f>
        <v>0.0005240061</v>
      </c>
      <c r="AE41" s="1" t="n">
        <f aca="false">ROUND('qx mannen 2022'!AE41,10)</f>
        <v>0.0005154987</v>
      </c>
      <c r="AF41" s="1" t="n">
        <f aca="false">ROUND('qx mannen 2022'!AF41,10)</f>
        <v>0.00050711</v>
      </c>
      <c r="AG41" s="1" t="n">
        <f aca="false">ROUND('qx mannen 2022'!AG41,10)</f>
        <v>0.0004988401</v>
      </c>
      <c r="AH41" s="1" t="n">
        <f aca="false">ROUND('qx mannen 2022'!AH41,10)</f>
        <v>0.0004906891</v>
      </c>
      <c r="AI41" s="1" t="n">
        <f aca="false">ROUND('qx mannen 2022'!AI41,10)</f>
        <v>0.0004826566</v>
      </c>
      <c r="AJ41" s="1" t="n">
        <f aca="false">ROUND('qx mannen 2022'!AJ41,10)</f>
        <v>0.0004747424</v>
      </c>
      <c r="AK41" s="1" t="n">
        <f aca="false">ROUND('qx mannen 2022'!AK41,10)</f>
        <v>0.000466946</v>
      </c>
      <c r="AL41" s="1" t="n">
        <f aca="false">ROUND('qx mannen 2022'!AL41,10)</f>
        <v>0.0004592666</v>
      </c>
      <c r="AM41" s="1" t="n">
        <f aca="false">ROUND('qx mannen 2022'!AM41,10)</f>
        <v>0.0004517036</v>
      </c>
      <c r="AN41" s="1" t="n">
        <f aca="false">ROUND('qx mannen 2022'!AN41,10)</f>
        <v>0.0004442561</v>
      </c>
      <c r="AO41" s="1" t="n">
        <f aca="false">ROUND('qx mannen 2022'!AO41,10)</f>
        <v>0.0004369232</v>
      </c>
      <c r="AP41" s="1" t="n">
        <f aca="false">ROUND('qx mannen 2022'!AP41,10)</f>
        <v>0.000429704</v>
      </c>
      <c r="AQ41" s="1" t="n">
        <f aca="false">ROUND('qx mannen 2022'!AQ41,10)</f>
        <v>0.0004225972</v>
      </c>
      <c r="AR41" s="1" t="n">
        <f aca="false">ROUND('qx mannen 2022'!AR41,10)</f>
        <v>0.0004156018</v>
      </c>
      <c r="AS41" s="1" t="n">
        <f aca="false">ROUND('qx mannen 2022'!AS41,10)</f>
        <v>0.0004087167</v>
      </c>
      <c r="AT41" s="1" t="n">
        <f aca="false">ROUND('qx mannen 2022'!AT41,10)</f>
        <v>0.0004019405</v>
      </c>
      <c r="AU41" s="1" t="n">
        <f aca="false">ROUND('qx mannen 2022'!AU41,10)</f>
        <v>0.0003952721</v>
      </c>
      <c r="AV41" s="1" t="n">
        <f aca="false">ROUND('qx mannen 2022'!AV41,10)</f>
        <v>0.0003887101</v>
      </c>
      <c r="AW41" s="1" t="n">
        <f aca="false">ROUND('qx mannen 2022'!AW41,10)</f>
        <v>0.0003822533</v>
      </c>
      <c r="AX41" s="1" t="n">
        <f aca="false">ROUND('qx mannen 2022'!AX41,10)</f>
        <v>0.0003759003</v>
      </c>
      <c r="AY41" s="1" t="n">
        <f aca="false">ROUND('qx mannen 2022'!AY41,10)</f>
        <v>0.0003696497</v>
      </c>
      <c r="AZ41" s="1" t="n">
        <f aca="false">ROUND('qx mannen 2022'!AZ41,10)</f>
        <v>0.0003635002</v>
      </c>
      <c r="BA41" s="1" t="n">
        <f aca="false">ROUND('qx mannen 2022'!BA41,10)</f>
        <v>0.0003574504</v>
      </c>
      <c r="BB41" s="1" t="n">
        <f aca="false">ROUND('qx mannen 2022'!BB41,10)</f>
        <v>0.000351499</v>
      </c>
      <c r="BC41" s="1" t="n">
        <f aca="false">ROUND('qx mannen 2022'!BC41,10)</f>
        <v>0.0003456445</v>
      </c>
      <c r="BD41" s="1" t="n">
        <f aca="false">ROUND('qx mannen 2022'!BD41,10)</f>
        <v>0.0003398856</v>
      </c>
      <c r="BE41" s="1" t="n">
        <f aca="false">ROUND('qx mannen 2022'!BE41,10)</f>
        <v>0.0003342208</v>
      </c>
      <c r="BF41" s="1" t="n">
        <f aca="false">ROUND('qx mannen 2022'!BF41,10)</f>
        <v>0.0003286489</v>
      </c>
      <c r="BG41" s="1" t="n">
        <f aca="false">ROUND('qx mannen 2022'!BG41,10)</f>
        <v>0.0003231684</v>
      </c>
      <c r="BH41" s="1" t="n">
        <f aca="false">ROUND('qx mannen 2022'!BH41,10)</f>
        <v>0.000317778</v>
      </c>
      <c r="BI41" s="1" t="n">
        <f aca="false">ROUND('qx mannen 2022'!BI41,10)</f>
        <v>0.0003124763</v>
      </c>
      <c r="BJ41" s="1" t="n">
        <f aca="false">ROUND('qx mannen 2022'!BJ41,10)</f>
        <v>0.0003072619</v>
      </c>
      <c r="BK41" s="1" t="n">
        <f aca="false">ROUND('qx mannen 2022'!BK41,10)</f>
        <v>0.0003021336</v>
      </c>
      <c r="BL41" s="1" t="n">
        <f aca="false">ROUND('qx mannen 2022'!BL41,10)</f>
        <v>0.00029709</v>
      </c>
      <c r="BM41" s="1" t="n">
        <f aca="false">ROUND('qx mannen 2022'!BM41,10)</f>
        <v>0.0002921297</v>
      </c>
      <c r="BN41" s="1" t="n">
        <f aca="false">ROUND('qx mannen 2022'!BN41,10)</f>
        <v>0.0002872515</v>
      </c>
      <c r="BO41" s="1" t="n">
        <f aca="false">ROUND('qx mannen 2022'!BO41,10)</f>
        <v>0.0002824541</v>
      </c>
      <c r="BP41" s="1" t="n">
        <f aca="false">ROUND('qx mannen 2022'!BP41,10)</f>
        <v>0.0002777362</v>
      </c>
      <c r="BQ41" s="1" t="n">
        <f aca="false">ROUND('qx mannen 2022'!BQ41,10)</f>
        <v>0.0002730965</v>
      </c>
      <c r="BR41" s="1" t="n">
        <f aca="false">ROUND('qx mannen 2022'!BR41,10)</f>
        <v>0.0002685339</v>
      </c>
      <c r="BS41" s="1" t="n">
        <f aca="false">ROUND('qx mannen 2022'!BS41,10)</f>
        <v>0.000264047</v>
      </c>
      <c r="BT41" s="1" t="n">
        <f aca="false">ROUND('qx mannen 2022'!BT41,10)</f>
        <v>0.0002596346</v>
      </c>
      <c r="BU41" s="1" t="n">
        <f aca="false">ROUND('qx mannen 2022'!BU41,10)</f>
        <v>0.0002552956</v>
      </c>
      <c r="BV41" s="1" t="n">
        <f aca="false">ROUND('qx mannen 2022'!BV41,10)</f>
        <v>0.0002510288</v>
      </c>
      <c r="BW41" s="1" t="n">
        <f aca="false">ROUND('qx mannen 2022'!BW41,10)</f>
        <v>0.0002468329</v>
      </c>
      <c r="BX41" s="1" t="n">
        <f aca="false">ROUND('qx mannen 2022'!BX41,10)</f>
        <v>0.000242707</v>
      </c>
      <c r="BY41" s="1" t="n">
        <f aca="false">ROUND('qx mannen 2022'!BY41,10)</f>
        <v>0.0002386497</v>
      </c>
      <c r="BZ41" s="1" t="n">
        <f aca="false">ROUND('qx mannen 2022'!BZ41,10)</f>
        <v>0.00023466</v>
      </c>
      <c r="CA41" s="1" t="n">
        <f aca="false">ROUND('qx mannen 2022'!CA41,10)</f>
        <v>0.0002307368</v>
      </c>
      <c r="CB41" s="1" t="n">
        <f aca="false">ROUND('qx mannen 2022'!CB41,10)</f>
        <v>0.0002268789</v>
      </c>
      <c r="CC41" s="1" t="n">
        <f aca="false">ROUND('qx mannen 2022'!CC41,10)</f>
        <v>0.0002230854</v>
      </c>
      <c r="CD41" s="1" t="n">
        <f aca="false">ROUND('qx mannen 2022'!CD41,10)</f>
        <v>0.0002193552</v>
      </c>
      <c r="CE41" s="1" t="n">
        <f aca="false">ROUND('qx mannen 2022'!CE41,10)</f>
        <v>0.0002156872</v>
      </c>
      <c r="CF41" s="1" t="n">
        <f aca="false">ROUND('qx mannen 2022'!CF41,10)</f>
        <v>0.0002120804</v>
      </c>
      <c r="CG41" s="1" t="n">
        <f aca="false">ROUND('qx mannen 2022'!CG41,10)</f>
        <v>0.0002085337</v>
      </c>
      <c r="CH41" s="1" t="n">
        <f aca="false">ROUND('qx mannen 2022'!CH41,10)</f>
        <v>0.0002050463</v>
      </c>
      <c r="CI41" s="1" t="n">
        <f aca="false">ROUND('qx mannen 2022'!CI41,10)</f>
        <v>0.0002016171</v>
      </c>
      <c r="CJ41" s="1" t="n">
        <f aca="false">ROUND('qx mannen 2022'!CJ41,10)</f>
        <v>0.0001982452</v>
      </c>
      <c r="CK41" s="1" t="n">
        <f aca="false">ROUND('qx mannen 2022'!CK41,10)</f>
        <v>0.0001949295</v>
      </c>
      <c r="CL41" s="1" t="n">
        <f aca="false">ROUND('qx mannen 2022'!CL41,10)</f>
        <v>0.0001916693</v>
      </c>
      <c r="CM41" s="1" t="n">
        <f aca="false">ROUND('qx mannen 2022'!CM41,10)</f>
        <v>0.0001884635</v>
      </c>
      <c r="CN41" s="1" t="n">
        <f aca="false">ROUND('qx mannen 2022'!CN41,10)</f>
        <v>0.0001853112</v>
      </c>
      <c r="CO41" s="1" t="n">
        <f aca="false">ROUND('qx mannen 2022'!CO41,10)</f>
        <v>0.0001822116</v>
      </c>
      <c r="CP41" s="1" t="n">
        <f aca="false">ROUND('qx mannen 2022'!CP41,10)</f>
        <v>0.0001791638</v>
      </c>
      <c r="CQ41" s="1" t="n">
        <f aca="false">ROUND('qx mannen 2022'!CQ41,10)</f>
        <v>0.000176167</v>
      </c>
      <c r="CR41" s="1" t="n">
        <f aca="false">ROUND('qx mannen 2022'!CR41,10)</f>
        <v>0.0001732202</v>
      </c>
      <c r="CS41" s="1" t="n">
        <f aca="false">ROUND('qx mannen 2022'!CS41,10)</f>
        <v>0.0001703227</v>
      </c>
      <c r="CT41" s="1" t="n">
        <f aca="false">ROUND('qx mannen 2022'!CT41,10)</f>
        <v>0.0001674736</v>
      </c>
      <c r="CU41" s="1" t="n">
        <f aca="false">ROUND('qx mannen 2022'!CU41,10)</f>
        <v>0.0001646721</v>
      </c>
      <c r="CV41" s="1" t="n">
        <f aca="false">ROUND('qx mannen 2022'!CV41,10)</f>
        <v>0.0001619174</v>
      </c>
      <c r="CW41" s="1" t="n">
        <f aca="false">ROUND('qx mannen 2022'!CW41,10)</f>
        <v>0.0001592088</v>
      </c>
      <c r="CX41" s="1" t="n">
        <f aca="false">ROUND('qx mannen 2022'!CX41,10)</f>
        <v>0.0001565455</v>
      </c>
      <c r="CY41" s="1" t="n">
        <f aca="false">ROUND('qx mannen 2022'!CY41,10)</f>
        <v>0.0001539268</v>
      </c>
      <c r="CZ41" s="1" t="n">
        <f aca="false">ROUND('qx mannen 2022'!CZ41,10)</f>
        <v>0.0001513518</v>
      </c>
      <c r="DA41" s="1" t="n">
        <f aca="false">ROUND('qx mannen 2022'!DA41,10)</f>
        <v>0.0001488198</v>
      </c>
      <c r="DB41" s="1" t="n">
        <f aca="false">ROUND('qx mannen 2022'!DB41,10)</f>
        <v>0.0001463302</v>
      </c>
      <c r="DC41" s="1" t="n">
        <f aca="false">ROUND('qx mannen 2022'!DC41,10)</f>
        <v>0.0001438823</v>
      </c>
      <c r="DD41" s="1" t="n">
        <f aca="false">ROUND('qx mannen 2022'!DD41,10)</f>
        <v>0.0001414752</v>
      </c>
      <c r="DE41" s="1" t="n">
        <f aca="false">ROUND('qx mannen 2022'!DE41,10)</f>
        <v>0.0001391085</v>
      </c>
      <c r="DF41" s="1" t="n">
        <f aca="false">ROUND('qx mannen 2022'!DF41,10)</f>
        <v>0.0001367813</v>
      </c>
      <c r="DG41" s="1" t="n">
        <f aca="false">ROUND('qx mannen 2022'!DG41,10)</f>
        <v>0.000134493</v>
      </c>
      <c r="DH41" s="1" t="n">
        <f aca="false">ROUND('qx mannen 2022'!DH41,10)</f>
        <v>0.000132243</v>
      </c>
      <c r="DI41" s="1" t="n">
        <f aca="false">ROUND('qx mannen 2022'!DI41,10)</f>
        <v>0.0001300306</v>
      </c>
      <c r="DJ41" s="1" t="n">
        <f aca="false">ROUND('qx mannen 2022'!DJ41,10)</f>
        <v>0.0001278552</v>
      </c>
      <c r="DK41" s="1" t="n">
        <f aca="false">ROUND('qx mannen 2022'!DK41,10)</f>
        <v>0.0001257162</v>
      </c>
      <c r="DL41" s="1" t="n">
        <f aca="false">ROUND('qx mannen 2022'!DL41,10)</f>
        <v>0.000123613</v>
      </c>
      <c r="DM41" s="1" t="n">
        <f aca="false">ROUND('qx mannen 2022'!DM41,10)</f>
        <v>0.000121545</v>
      </c>
      <c r="DN41" s="1" t="n">
        <f aca="false">ROUND('qx mannen 2022'!DN41,10)</f>
        <v>0.0001195116</v>
      </c>
      <c r="DO41" s="1" t="n">
        <f aca="false">ROUND('qx mannen 2022'!DO41,10)</f>
        <v>0.0001175121</v>
      </c>
      <c r="DP41" s="1" t="n">
        <f aca="false">ROUND('qx mannen 2022'!DP41,10)</f>
        <v>0.0001155461</v>
      </c>
      <c r="DQ41" s="1" t="n">
        <f aca="false">ROUND('qx mannen 2022'!DQ41,10)</f>
        <v>0.000113613</v>
      </c>
      <c r="DR41" s="1" t="n">
        <f aca="false">ROUND('qx mannen 2022'!DR41,10)</f>
        <v>0.0001117123</v>
      </c>
      <c r="DS41" s="1" t="n">
        <f aca="false">ROUND('qx mannen 2022'!DS41,10)</f>
        <v>0.0001098433</v>
      </c>
      <c r="DT41" s="1" t="n">
        <f aca="false">ROUND('qx mannen 2022'!DT41,10)</f>
        <v>0.0001080056</v>
      </c>
      <c r="DU41" s="1" t="n">
        <f aca="false">ROUND('qx mannen 2022'!DU41,10)</f>
        <v>0.0001061987</v>
      </c>
      <c r="DV41" s="1" t="n">
        <f aca="false">ROUND('qx mannen 2022'!DV41,10)</f>
        <v>0.0001044219</v>
      </c>
      <c r="DW41" s="1" t="n">
        <f aca="false">ROUND('qx mannen 2022'!DW41,10)</f>
        <v>0.0001026749</v>
      </c>
      <c r="DX41" s="1" t="n">
        <f aca="false">ROUND('qx mannen 2022'!DX41,10)</f>
        <v>0.0001009571</v>
      </c>
      <c r="DY41" s="1" t="n">
        <f aca="false">ROUND('qx mannen 2022'!DY41,10)</f>
        <v>9.92681E-005</v>
      </c>
      <c r="DZ41" s="1" t="n">
        <f aca="false">ROUND('qx mannen 2022'!DZ41,10)</f>
        <v>9.76073E-005</v>
      </c>
      <c r="EA41" s="1" t="n">
        <f aca="false">ROUND('qx mannen 2022'!EA41,10)</f>
        <v>9.59743E-005</v>
      </c>
      <c r="EB41" s="1" t="n">
        <f aca="false">ROUND('qx mannen 2022'!EB41,10)</f>
        <v>9.43686E-005</v>
      </c>
      <c r="EC41" s="1" t="n">
        <f aca="false">ROUND('qx mannen 2022'!EC41,10)</f>
        <v>9.27897E-005</v>
      </c>
      <c r="ED41" s="1" t="n">
        <f aca="false">ROUND('qx mannen 2022'!ED41,10)</f>
        <v>9.12373E-005</v>
      </c>
      <c r="EE41" s="1" t="n">
        <f aca="false">ROUND('qx mannen 2022'!EE41,10)</f>
        <v>8.97109E-005</v>
      </c>
      <c r="EF41" s="1" t="n">
        <f aca="false">ROUND('qx mannen 2022'!EF41,10)</f>
        <v>8.82099E-005</v>
      </c>
      <c r="EG41" s="1" t="n">
        <f aca="false">ROUND('qx mannen 2022'!EG41,10)</f>
        <v>8.67341E-005</v>
      </c>
      <c r="EH41" s="1" t="n">
        <f aca="false">ROUND('qx mannen 2022'!EH41,10)</f>
        <v>8.5283E-005</v>
      </c>
      <c r="EI41" s="1" t="n">
        <f aca="false">ROUND('qx mannen 2022'!EI41,10)</f>
        <v>8.38562E-005</v>
      </c>
      <c r="EJ41" s="1" t="n">
        <f aca="false">ROUND('qx mannen 2022'!EJ41,10)</f>
        <v>8.24532E-005</v>
      </c>
      <c r="EK41" s="1" t="n">
        <f aca="false">ROUND('qx mannen 2022'!EK41,10)</f>
        <v>8.10737E-005</v>
      </c>
      <c r="EL41" s="1" t="n">
        <f aca="false">ROUND('qx mannen 2022'!EL41,10)</f>
        <v>7.97173E-005</v>
      </c>
      <c r="EM41" s="1" t="n">
        <f aca="false">ROUND('qx mannen 2022'!EM41,10)</f>
        <v>7.83836E-005</v>
      </c>
      <c r="EN41" s="1" t="n">
        <f aca="false">ROUND('qx mannen 2022'!EN41,10)</f>
        <v>7.70722E-005</v>
      </c>
      <c r="EO41" s="1" t="n">
        <f aca="false">ROUND('qx mannen 2022'!EO41,10)</f>
        <v>7.57827E-005</v>
      </c>
      <c r="EP41" s="1" t="n">
        <f aca="false">ROUND('qx mannen 2022'!EP41,10)</f>
        <v>7.45148E-005</v>
      </c>
      <c r="EQ41" s="1" t="n">
        <f aca="false">ROUND('qx mannen 2022'!EQ41,10)</f>
        <v>7.32681E-005</v>
      </c>
      <c r="ER41" s="1" t="n">
        <f aca="false">ROUND('qx mannen 2022'!ER41,10)</f>
        <v>7.20423E-005</v>
      </c>
      <c r="ES41" s="1" t="n">
        <f aca="false">ROUND('qx mannen 2022'!ES41,10)</f>
        <v>7.08369E-005</v>
      </c>
      <c r="ET41" s="1" t="n">
        <f aca="false">ROUND('qx mannen 2022'!ET41,10)</f>
        <v>6.96518E-005</v>
      </c>
      <c r="EU41" s="1" t="n">
        <f aca="false">ROUND('qx mannen 2022'!EU41,10)</f>
        <v>6.84864E-005</v>
      </c>
      <c r="EV41" s="1" t="n">
        <f aca="false">ROUND('qx mannen 2022'!EV41,10)</f>
        <v>6.73406E-005</v>
      </c>
      <c r="EW41" s="1" t="n">
        <f aca="false">ROUND('qx mannen 2022'!EW41,10)</f>
        <v>6.62139E-005</v>
      </c>
      <c r="EX41" s="1" t="n">
        <f aca="false">ROUND('qx mannen 2022'!EX41,10)</f>
        <v>6.51061E-005</v>
      </c>
      <c r="EY41" s="1" t="n">
        <f aca="false">ROUND('qx mannen 2022'!EY41,10)</f>
        <v>6.40168E-005</v>
      </c>
      <c r="EZ41" s="1" t="n">
        <f aca="false">ROUND('qx mannen 2022'!EZ41,10)</f>
        <v>6.29458E-005</v>
      </c>
      <c r="FA41" s="1" t="n">
        <f aca="false">ROUND('qx mannen 2022'!FA41,10)</f>
        <v>6.18926E-005</v>
      </c>
      <c r="FB41" s="1" t="n">
        <f aca="false">ROUND('qx mannen 2022'!FB41,10)</f>
        <v>6.08571E-005</v>
      </c>
      <c r="FC41" s="1" t="n">
        <f aca="false">ROUND('qx mannen 2022'!FC41,10)</f>
        <v>5.98389E-005</v>
      </c>
      <c r="FD41" s="1" t="n">
        <f aca="false">ROUND('qx mannen 2022'!FD41,10)</f>
        <v>5.88378E-005</v>
      </c>
      <c r="FE41" s="1" t="n">
        <f aca="false">ROUND('qx mannen 2022'!FE41,10)</f>
        <v>5.78534E-005</v>
      </c>
      <c r="FF41" s="1" t="n">
        <f aca="false">ROUND('qx mannen 2022'!FF41,10)</f>
        <v>5.68854E-005</v>
      </c>
      <c r="FG41" s="1" t="n">
        <f aca="false">ROUND('qx mannen 2022'!FG41,10)</f>
        <v>5.59337E-005</v>
      </c>
      <c r="FH41" s="1" t="n">
        <f aca="false">ROUND('qx mannen 2022'!FH41,10)</f>
        <v>5.49978E-005</v>
      </c>
      <c r="FI41" s="1" t="n">
        <f aca="false">ROUND('qx mannen 2022'!FI41,10)</f>
        <v>5.40777E-005</v>
      </c>
      <c r="FJ41" s="1" t="n">
        <f aca="false">ROUND('qx mannen 2022'!FJ41,10)</f>
        <v>5.31729E-005</v>
      </c>
      <c r="FK41" s="1" t="n">
        <f aca="false">ROUND('qx mannen 2022'!FK41,10)</f>
        <v>5.22833E-005</v>
      </c>
      <c r="FL41" s="1" t="n">
        <f aca="false">ROUND('qx mannen 2022'!FL41,10)</f>
        <v>5.14085E-005</v>
      </c>
      <c r="FM41" s="1" t="n">
        <f aca="false">ROUND('qx mannen 2022'!FM41,10)</f>
        <v>5.05484E-005</v>
      </c>
      <c r="FN41" s="1" t="n">
        <f aca="false">ROUND('qx mannen 2022'!FN41,10)</f>
        <v>4.97027E-005</v>
      </c>
      <c r="FO41" s="1" t="n">
        <f aca="false">ROUND('qx mannen 2022'!FO41,10)</f>
        <v>4.88711E-005</v>
      </c>
      <c r="FP41" s="1" t="n">
        <f aca="false">ROUND('qx mannen 2022'!FP41,10)</f>
        <v>4.80534E-005</v>
      </c>
      <c r="FQ41" s="1" t="n">
        <f aca="false">ROUND('qx mannen 2022'!FQ41,10)</f>
        <v>4.72495E-005</v>
      </c>
    </row>
    <row r="42" customFormat="false" ht="15" hidden="false" customHeight="true" outlineLevel="0" collapsed="false">
      <c r="B42" s="1" t="n">
        <f aca="false">ROUND('qx mannen 2022'!B42,10)</f>
        <v>0.0008690168</v>
      </c>
      <c r="C42" s="1" t="n">
        <f aca="false">ROUND('qx mannen 2022'!C42,10)</f>
        <v>0.0008559592</v>
      </c>
      <c r="D42" s="1" t="n">
        <f aca="false">ROUND('qx mannen 2022'!D42,10)</f>
        <v>0.0008429603</v>
      </c>
      <c r="E42" s="1" t="n">
        <f aca="false">ROUND('qx mannen 2022'!E42,10)</f>
        <v>0.0008300338</v>
      </c>
      <c r="F42" s="1" t="n">
        <f aca="false">ROUND('qx mannen 2022'!F42,10)</f>
        <v>0.0008171918</v>
      </c>
      <c r="G42" s="1" t="n">
        <f aca="false">ROUND('qx mannen 2022'!G42,10)</f>
        <v>0.0008044452</v>
      </c>
      <c r="H42" s="1" t="n">
        <f aca="false">ROUND('qx mannen 2022'!H42,10)</f>
        <v>0.0007918035</v>
      </c>
      <c r="I42" s="1" t="n">
        <f aca="false">ROUND('qx mannen 2022'!I42,10)</f>
        <v>0.0007792751</v>
      </c>
      <c r="J42" s="1" t="n">
        <f aca="false">ROUND('qx mannen 2022'!J42,10)</f>
        <v>0.0007668673</v>
      </c>
      <c r="K42" s="1" t="n">
        <f aca="false">ROUND('qx mannen 2022'!K42,10)</f>
        <v>0.0007545866</v>
      </c>
      <c r="L42" s="1" t="n">
        <f aca="false">ROUND('qx mannen 2022'!L42,10)</f>
        <v>0.0007424385</v>
      </c>
      <c r="M42" s="1" t="n">
        <f aca="false">ROUND('qx mannen 2022'!M42,10)</f>
        <v>0.0007304277</v>
      </c>
      <c r="N42" s="1" t="n">
        <f aca="false">ROUND('qx mannen 2022'!N42,10)</f>
        <v>0.0007185583</v>
      </c>
      <c r="O42" s="1" t="n">
        <f aca="false">ROUND('qx mannen 2022'!O42,10)</f>
        <v>0.0007068338</v>
      </c>
      <c r="P42" s="1" t="n">
        <f aca="false">ROUND('qx mannen 2022'!P42,10)</f>
        <v>0.0006952569</v>
      </c>
      <c r="Q42" s="1" t="n">
        <f aca="false">ROUND('qx mannen 2022'!Q42,10)</f>
        <v>0.00068383</v>
      </c>
      <c r="R42" s="1" t="n">
        <f aca="false">ROUND('qx mannen 2022'!R42,10)</f>
        <v>0.0006725549</v>
      </c>
      <c r="S42" s="1" t="n">
        <f aca="false">ROUND('qx mannen 2022'!S42,10)</f>
        <v>0.0006614329</v>
      </c>
      <c r="T42" s="1" t="n">
        <f aca="false">ROUND('qx mannen 2022'!T42,10)</f>
        <v>0.0006504652</v>
      </c>
      <c r="U42" s="1" t="n">
        <f aca="false">ROUND('qx mannen 2022'!U42,10)</f>
        <v>0.0006396523</v>
      </c>
      <c r="V42" s="1" t="n">
        <f aca="false">ROUND('qx mannen 2022'!V42,10)</f>
        <v>0.0006289947</v>
      </c>
      <c r="W42" s="1" t="n">
        <f aca="false">ROUND('qx mannen 2022'!W42,10)</f>
        <v>0.0006184924</v>
      </c>
      <c r="X42" s="1" t="n">
        <f aca="false">ROUND('qx mannen 2022'!X42,10)</f>
        <v>0.0006081452</v>
      </c>
      <c r="Y42" s="1" t="n">
        <f aca="false">ROUND('qx mannen 2022'!Y42,10)</f>
        <v>0.0005979528</v>
      </c>
      <c r="Z42" s="1" t="n">
        <f aca="false">ROUND('qx mannen 2022'!Z42,10)</f>
        <v>0.0005879145</v>
      </c>
      <c r="AA42" s="1" t="n">
        <f aca="false">ROUND('qx mannen 2022'!AA42,10)</f>
        <v>0.0005780296</v>
      </c>
      <c r="AB42" s="1" t="n">
        <f aca="false">ROUND('qx mannen 2022'!AB42,10)</f>
        <v>0.0005682971</v>
      </c>
      <c r="AC42" s="1" t="n">
        <f aca="false">ROUND('qx mannen 2022'!AC42,10)</f>
        <v>0.000558716</v>
      </c>
      <c r="AD42" s="1" t="n">
        <f aca="false">ROUND('qx mannen 2022'!AD42,10)</f>
        <v>0.0005492851</v>
      </c>
      <c r="AE42" s="1" t="n">
        <f aca="false">ROUND('qx mannen 2022'!AE42,10)</f>
        <v>0.0005400031</v>
      </c>
      <c r="AF42" s="1" t="n">
        <f aca="false">ROUND('qx mannen 2022'!AF42,10)</f>
        <v>0.0005308686</v>
      </c>
      <c r="AG42" s="1" t="n">
        <f aca="false">ROUND('qx mannen 2022'!AG42,10)</f>
        <v>0.0005218802</v>
      </c>
      <c r="AH42" s="1" t="n">
        <f aca="false">ROUND('qx mannen 2022'!AH42,10)</f>
        <v>0.0005130362</v>
      </c>
      <c r="AI42" s="1" t="n">
        <f aca="false">ROUND('qx mannen 2022'!AI42,10)</f>
        <v>0.0005043351</v>
      </c>
      <c r="AJ42" s="1" t="n">
        <f aca="false">ROUND('qx mannen 2022'!AJ42,10)</f>
        <v>0.0004957752</v>
      </c>
      <c r="AK42" s="1" t="n">
        <f aca="false">ROUND('qx mannen 2022'!AK42,10)</f>
        <v>0.0004873547</v>
      </c>
      <c r="AL42" s="1" t="n">
        <f aca="false">ROUND('qx mannen 2022'!AL42,10)</f>
        <v>0.0004790721</v>
      </c>
      <c r="AM42" s="1" t="n">
        <f aca="false">ROUND('qx mannen 2022'!AM42,10)</f>
        <v>0.0004709255</v>
      </c>
      <c r="AN42" s="1" t="n">
        <f aca="false">ROUND('qx mannen 2022'!AN42,10)</f>
        <v>0.0004629131</v>
      </c>
      <c r="AO42" s="1" t="n">
        <f aca="false">ROUND('qx mannen 2022'!AO42,10)</f>
        <v>0.000455033</v>
      </c>
      <c r="AP42" s="1" t="n">
        <f aca="false">ROUND('qx mannen 2022'!AP42,10)</f>
        <v>0.0004472836</v>
      </c>
      <c r="AQ42" s="1" t="n">
        <f aca="false">ROUND('qx mannen 2022'!AQ42,10)</f>
        <v>0.0004396629</v>
      </c>
      <c r="AR42" s="1" t="n">
        <f aca="false">ROUND('qx mannen 2022'!AR42,10)</f>
        <v>0.000432169</v>
      </c>
      <c r="AS42" s="1" t="n">
        <f aca="false">ROUND('qx mannen 2022'!AS42,10)</f>
        <v>0.0004248003</v>
      </c>
      <c r="AT42" s="1" t="n">
        <f aca="false">ROUND('qx mannen 2022'!AT42,10)</f>
        <v>0.0004175547</v>
      </c>
      <c r="AU42" s="1" t="n">
        <f aca="false">ROUND('qx mannen 2022'!AU42,10)</f>
        <v>0.0004104306</v>
      </c>
      <c r="AV42" s="1" t="n">
        <f aca="false">ROUND('qx mannen 2022'!AV42,10)</f>
        <v>0.0004034259</v>
      </c>
      <c r="AW42" s="1" t="n">
        <f aca="false">ROUND('qx mannen 2022'!AW42,10)</f>
        <v>0.000396539</v>
      </c>
      <c r="AX42" s="1" t="n">
        <f aca="false">ROUND('qx mannen 2022'!AX42,10)</f>
        <v>0.000389768</v>
      </c>
      <c r="AY42" s="1" t="n">
        <f aca="false">ROUND('qx mannen 2022'!AY42,10)</f>
        <v>0.0003831112</v>
      </c>
      <c r="AZ42" s="1" t="n">
        <f aca="false">ROUND('qx mannen 2022'!AZ42,10)</f>
        <v>0.0003765666</v>
      </c>
      <c r="BA42" s="1" t="n">
        <f aca="false">ROUND('qx mannen 2022'!BA42,10)</f>
        <v>0.0003701326</v>
      </c>
      <c r="BB42" s="1" t="n">
        <f aca="false">ROUND('qx mannen 2022'!BB42,10)</f>
        <v>0.0003638074</v>
      </c>
      <c r="BC42" s="1" t="n">
        <f aca="false">ROUND('qx mannen 2022'!BC42,10)</f>
        <v>0.0003575893</v>
      </c>
      <c r="BD42" s="1" t="n">
        <f aca="false">ROUND('qx mannen 2022'!BD42,10)</f>
        <v>0.0003514765</v>
      </c>
      <c r="BE42" s="1" t="n">
        <f aca="false">ROUND('qx mannen 2022'!BE42,10)</f>
        <v>0.0003454674</v>
      </c>
      <c r="BF42" s="1" t="n">
        <f aca="false">ROUND('qx mannen 2022'!BF42,10)</f>
        <v>0.0003395603</v>
      </c>
      <c r="BG42" s="1" t="n">
        <f aca="false">ROUND('qx mannen 2022'!BG42,10)</f>
        <v>0.0003337534</v>
      </c>
      <c r="BH42" s="1" t="n">
        <f aca="false">ROUND('qx mannen 2022'!BH42,10)</f>
        <v>0.0003280452</v>
      </c>
      <c r="BI42" s="1" t="n">
        <f aca="false">ROUND('qx mannen 2022'!BI42,10)</f>
        <v>0.0003224341</v>
      </c>
      <c r="BJ42" s="1" t="n">
        <f aca="false">ROUND('qx mannen 2022'!BJ42,10)</f>
        <v>0.0003169184</v>
      </c>
      <c r="BK42" s="1" t="n">
        <f aca="false">ROUND('qx mannen 2022'!BK42,10)</f>
        <v>0.0003114966</v>
      </c>
      <c r="BL42" s="1" t="n">
        <f aca="false">ROUND('qx mannen 2022'!BL42,10)</f>
        <v>0.0003061671</v>
      </c>
      <c r="BM42" s="1" t="n">
        <f aca="false">ROUND('qx mannen 2022'!BM42,10)</f>
        <v>0.0003009285</v>
      </c>
      <c r="BN42" s="1" t="n">
        <f aca="false">ROUND('qx mannen 2022'!BN42,10)</f>
        <v>0.000295779</v>
      </c>
      <c r="BO42" s="1" t="n">
        <f aca="false">ROUND('qx mannen 2022'!BO42,10)</f>
        <v>0.0002907174</v>
      </c>
      <c r="BP42" s="1" t="n">
        <f aca="false">ROUND('qx mannen 2022'!BP42,10)</f>
        <v>0.0002857421</v>
      </c>
      <c r="BQ42" s="1" t="n">
        <f aca="false">ROUND('qx mannen 2022'!BQ42,10)</f>
        <v>0.0002808517</v>
      </c>
      <c r="BR42" s="1" t="n">
        <f aca="false">ROUND('qx mannen 2022'!BR42,10)</f>
        <v>0.0002760447</v>
      </c>
      <c r="BS42" s="1" t="n">
        <f aca="false">ROUND('qx mannen 2022'!BS42,10)</f>
        <v>0.0002713198</v>
      </c>
      <c r="BT42" s="1" t="n">
        <f aca="false">ROUND('qx mannen 2022'!BT42,10)</f>
        <v>0.0002666755</v>
      </c>
      <c r="BU42" s="1" t="n">
        <f aca="false">ROUND('qx mannen 2022'!BU42,10)</f>
        <v>0.0002621106</v>
      </c>
      <c r="BV42" s="1" t="n">
        <f aca="false">ROUND('qx mannen 2022'!BV42,10)</f>
        <v>0.0002576236</v>
      </c>
      <c r="BW42" s="1" t="n">
        <f aca="false">ROUND('qx mannen 2022'!BW42,10)</f>
        <v>0.0002532133</v>
      </c>
      <c r="BX42" s="1" t="n">
        <f aca="false">ROUND('qx mannen 2022'!BX42,10)</f>
        <v>0.0002488783</v>
      </c>
      <c r="BY42" s="1" t="n">
        <f aca="false">ROUND('qx mannen 2022'!BY42,10)</f>
        <v>0.0002446175</v>
      </c>
      <c r="BZ42" s="1" t="n">
        <f aca="false">ROUND('qx mannen 2022'!BZ42,10)</f>
        <v>0.0002404294</v>
      </c>
      <c r="CA42" s="1" t="n">
        <f aca="false">ROUND('qx mannen 2022'!CA42,10)</f>
        <v>0.000236313</v>
      </c>
      <c r="CB42" s="1" t="n">
        <f aca="false">ROUND('qx mannen 2022'!CB42,10)</f>
        <v>0.0002322669</v>
      </c>
      <c r="CC42" s="1" t="n">
        <f aca="false">ROUND('qx mannen 2022'!CC42,10)</f>
        <v>0.00022829</v>
      </c>
      <c r="CD42" s="1" t="n">
        <f aca="false">ROUND('qx mannen 2022'!CD42,10)</f>
        <v>0.0002243812</v>
      </c>
      <c r="CE42" s="1" t="n">
        <f aca="false">ROUND('qx mannen 2022'!CE42,10)</f>
        <v>0.0002205392</v>
      </c>
      <c r="CF42" s="1" t="n">
        <f aca="false">ROUND('qx mannen 2022'!CF42,10)</f>
        <v>0.0002167629</v>
      </c>
      <c r="CG42" s="1" t="n">
        <f aca="false">ROUND('qx mannen 2022'!CG42,10)</f>
        <v>0.0002130512</v>
      </c>
      <c r="CH42" s="1" t="n">
        <f aca="false">ROUND('qx mannen 2022'!CH42,10)</f>
        <v>0.000209403</v>
      </c>
      <c r="CI42" s="1" t="n">
        <f aca="false">ROUND('qx mannen 2022'!CI42,10)</f>
        <v>0.0002058172</v>
      </c>
      <c r="CJ42" s="1" t="n">
        <f aca="false">ROUND('qx mannen 2022'!CJ42,10)</f>
        <v>0.0002022928</v>
      </c>
      <c r="CK42" s="1" t="n">
        <f aca="false">ROUND('qx mannen 2022'!CK42,10)</f>
        <v>0.0001988287</v>
      </c>
      <c r="CL42" s="1" t="n">
        <f aca="false">ROUND('qx mannen 2022'!CL42,10)</f>
        <v>0.0001954238</v>
      </c>
      <c r="CM42" s="1" t="n">
        <f aca="false">ROUND('qx mannen 2022'!CM42,10)</f>
        <v>0.0001920773</v>
      </c>
      <c r="CN42" s="1" t="n">
        <f aca="false">ROUND('qx mannen 2022'!CN42,10)</f>
        <v>0.000188788</v>
      </c>
      <c r="CO42" s="1" t="n">
        <f aca="false">ROUND('qx mannen 2022'!CO42,10)</f>
        <v>0.000185555</v>
      </c>
      <c r="CP42" s="1" t="n">
        <f aca="false">ROUND('qx mannen 2022'!CP42,10)</f>
        <v>0.0001823774</v>
      </c>
      <c r="CQ42" s="1" t="n">
        <f aca="false">ROUND('qx mannen 2022'!CQ42,10)</f>
        <v>0.0001792541</v>
      </c>
      <c r="CR42" s="1" t="n">
        <f aca="false">ROUND('qx mannen 2022'!CR42,10)</f>
        <v>0.0001761843</v>
      </c>
      <c r="CS42" s="1" t="n">
        <f aca="false">ROUND('qx mannen 2022'!CS42,10)</f>
        <v>0.0001731671</v>
      </c>
      <c r="CT42" s="1" t="n">
        <f aca="false">ROUND('qx mannen 2022'!CT42,10)</f>
        <v>0.0001702015</v>
      </c>
      <c r="CU42" s="1" t="n">
        <f aca="false">ROUND('qx mannen 2022'!CU42,10)</f>
        <v>0.0001672866</v>
      </c>
      <c r="CV42" s="1" t="n">
        <f aca="false">ROUND('qx mannen 2022'!CV42,10)</f>
        <v>0.0001644217</v>
      </c>
      <c r="CW42" s="1" t="n">
        <f aca="false">ROUND('qx mannen 2022'!CW42,10)</f>
        <v>0.0001616058</v>
      </c>
      <c r="CX42" s="1" t="n">
        <f aca="false">ROUND('qx mannen 2022'!CX42,10)</f>
        <v>0.0001588382</v>
      </c>
      <c r="CY42" s="1" t="n">
        <f aca="false">ROUND('qx mannen 2022'!CY42,10)</f>
        <v>0.0001561179</v>
      </c>
      <c r="CZ42" s="1" t="n">
        <f aca="false">ROUND('qx mannen 2022'!CZ42,10)</f>
        <v>0.0001534442</v>
      </c>
      <c r="DA42" s="1" t="n">
        <f aca="false">ROUND('qx mannen 2022'!DA42,10)</f>
        <v>0.0001508163</v>
      </c>
      <c r="DB42" s="1" t="n">
        <f aca="false">ROUND('qx mannen 2022'!DB42,10)</f>
        <v>0.0001482333</v>
      </c>
      <c r="DC42" s="1" t="n">
        <f aca="false">ROUND('qx mannen 2022'!DC42,10)</f>
        <v>0.0001456946</v>
      </c>
      <c r="DD42" s="1" t="n">
        <f aca="false">ROUND('qx mannen 2022'!DD42,10)</f>
        <v>0.0001431994</v>
      </c>
      <c r="DE42" s="1" t="n">
        <f aca="false">ROUND('qx mannen 2022'!DE42,10)</f>
        <v>0.0001407469</v>
      </c>
      <c r="DF42" s="1" t="n">
        <f aca="false">ROUND('qx mannen 2022'!DF42,10)</f>
        <v>0.0001383364</v>
      </c>
      <c r="DG42" s="1" t="n">
        <f aca="false">ROUND('qx mannen 2022'!DG42,10)</f>
        <v>0.0001359672</v>
      </c>
      <c r="DH42" s="1" t="n">
        <f aca="false">ROUND('qx mannen 2022'!DH42,10)</f>
        <v>0.0001336385</v>
      </c>
      <c r="DI42" s="1" t="n">
        <f aca="false">ROUND('qx mannen 2022'!DI42,10)</f>
        <v>0.0001313497</v>
      </c>
      <c r="DJ42" s="1" t="n">
        <f aca="false">ROUND('qx mannen 2022'!DJ42,10)</f>
        <v>0.0001291001</v>
      </c>
      <c r="DK42" s="1" t="n">
        <f aca="false">ROUND('qx mannen 2022'!DK42,10)</f>
        <v>0.000126889</v>
      </c>
      <c r="DL42" s="1" t="n">
        <f aca="false">ROUND('qx mannen 2022'!DL42,10)</f>
        <v>0.0001247158</v>
      </c>
      <c r="DM42" s="1" t="n">
        <f aca="false">ROUND('qx mannen 2022'!DM42,10)</f>
        <v>0.0001225798</v>
      </c>
      <c r="DN42" s="1" t="n">
        <f aca="false">ROUND('qx mannen 2022'!DN42,10)</f>
        <v>0.0001204804</v>
      </c>
      <c r="DO42" s="1" t="n">
        <f aca="false">ROUND('qx mannen 2022'!DO42,10)</f>
        <v>0.000118417</v>
      </c>
      <c r="DP42" s="1" t="n">
        <f aca="false">ROUND('qx mannen 2022'!DP42,10)</f>
        <v>0.0001163888</v>
      </c>
      <c r="DQ42" s="1" t="n">
        <f aca="false">ROUND('qx mannen 2022'!DQ42,10)</f>
        <v>0.0001143954</v>
      </c>
      <c r="DR42" s="1" t="n">
        <f aca="false">ROUND('qx mannen 2022'!DR42,10)</f>
        <v>0.0001124362</v>
      </c>
      <c r="DS42" s="1" t="n">
        <f aca="false">ROUND('qx mannen 2022'!DS42,10)</f>
        <v>0.0001105105</v>
      </c>
      <c r="DT42" s="1" t="n">
        <f aca="false">ROUND('qx mannen 2022'!DT42,10)</f>
        <v>0.0001086178</v>
      </c>
      <c r="DU42" s="1" t="n">
        <f aca="false">ROUND('qx mannen 2022'!DU42,10)</f>
        <v>0.0001067574</v>
      </c>
      <c r="DV42" s="1" t="n">
        <f aca="false">ROUND('qx mannen 2022'!DV42,10)</f>
        <v>0.000104929</v>
      </c>
      <c r="DW42" s="1" t="n">
        <f aca="false">ROUND('qx mannen 2022'!DW42,10)</f>
        <v>0.0001031319</v>
      </c>
      <c r="DX42" s="1" t="n">
        <f aca="false">ROUND('qx mannen 2022'!DX42,10)</f>
        <v>0.0001013655</v>
      </c>
      <c r="DY42" s="1" t="n">
        <f aca="false">ROUND('qx mannen 2022'!DY42,10)</f>
        <v>9.96294E-005</v>
      </c>
      <c r="DZ42" s="1" t="n">
        <f aca="false">ROUND('qx mannen 2022'!DZ42,10)</f>
        <v>9.7923E-005</v>
      </c>
      <c r="EA42" s="1" t="n">
        <f aca="false">ROUND('qx mannen 2022'!EA42,10)</f>
        <v>9.62459E-005</v>
      </c>
      <c r="EB42" s="1" t="n">
        <f aca="false">ROUND('qx mannen 2022'!EB42,10)</f>
        <v>9.45974E-005</v>
      </c>
      <c r="EC42" s="1" t="n">
        <f aca="false">ROUND('qx mannen 2022'!EC42,10)</f>
        <v>9.29772E-005</v>
      </c>
      <c r="ED42" s="1" t="n">
        <f aca="false">ROUND('qx mannen 2022'!ED42,10)</f>
        <v>9.13848E-005</v>
      </c>
      <c r="EE42" s="1" t="n">
        <f aca="false">ROUND('qx mannen 2022'!EE42,10)</f>
        <v>8.98196E-005</v>
      </c>
      <c r="EF42" s="1" t="n">
        <f aca="false">ROUND('qx mannen 2022'!EF42,10)</f>
        <v>8.82812E-005</v>
      </c>
      <c r="EG42" s="1" t="n">
        <f aca="false">ROUND('qx mannen 2022'!EG42,10)</f>
        <v>8.67692E-005</v>
      </c>
      <c r="EH42" s="1" t="n">
        <f aca="false">ROUND('qx mannen 2022'!EH42,10)</f>
        <v>8.52831E-005</v>
      </c>
      <c r="EI42" s="1" t="n">
        <f aca="false">ROUND('qx mannen 2022'!EI42,10)</f>
        <v>8.38224E-005</v>
      </c>
      <c r="EJ42" s="1" t="n">
        <f aca="false">ROUND('qx mannen 2022'!EJ42,10)</f>
        <v>8.23867E-005</v>
      </c>
      <c r="EK42" s="1" t="n">
        <f aca="false">ROUND('qx mannen 2022'!EK42,10)</f>
        <v>8.09757E-005</v>
      </c>
      <c r="EL42" s="1" t="n">
        <f aca="false">ROUND('qx mannen 2022'!EL42,10)</f>
        <v>7.95887E-005</v>
      </c>
      <c r="EM42" s="1" t="n">
        <f aca="false">ROUND('qx mannen 2022'!EM42,10)</f>
        <v>7.82256E-005</v>
      </c>
      <c r="EN42" s="1" t="n">
        <f aca="false">ROUND('qx mannen 2022'!EN42,10)</f>
        <v>7.68858E-005</v>
      </c>
      <c r="EO42" s="1" t="n">
        <f aca="false">ROUND('qx mannen 2022'!EO42,10)</f>
        <v>7.55689E-005</v>
      </c>
      <c r="EP42" s="1" t="n">
        <f aca="false">ROUND('qx mannen 2022'!EP42,10)</f>
        <v>7.42746E-005</v>
      </c>
      <c r="EQ42" s="1" t="n">
        <f aca="false">ROUND('qx mannen 2022'!EQ42,10)</f>
        <v>7.30025E-005</v>
      </c>
      <c r="ER42" s="1" t="n">
        <f aca="false">ROUND('qx mannen 2022'!ER42,10)</f>
        <v>7.17521E-005</v>
      </c>
      <c r="ES42" s="1" t="n">
        <f aca="false">ROUND('qx mannen 2022'!ES42,10)</f>
        <v>7.05232E-005</v>
      </c>
      <c r="ET42" s="1" t="n">
        <f aca="false">ROUND('qx mannen 2022'!ET42,10)</f>
        <v>6.93153E-005</v>
      </c>
      <c r="EU42" s="1" t="n">
        <f aca="false">ROUND('qx mannen 2022'!EU42,10)</f>
        <v>6.81281E-005</v>
      </c>
      <c r="EV42" s="1" t="n">
        <f aca="false">ROUND('qx mannen 2022'!EV42,10)</f>
        <v>6.69612E-005</v>
      </c>
      <c r="EW42" s="1" t="n">
        <f aca="false">ROUND('qx mannen 2022'!EW42,10)</f>
        <v>6.58143E-005</v>
      </c>
      <c r="EX42" s="1" t="n">
        <f aca="false">ROUND('qx mannen 2022'!EX42,10)</f>
        <v>6.46871E-005</v>
      </c>
      <c r="EY42" s="1" t="n">
        <f aca="false">ROUND('qx mannen 2022'!EY42,10)</f>
        <v>6.35792E-005</v>
      </c>
      <c r="EZ42" s="1" t="n">
        <f aca="false">ROUND('qx mannen 2022'!EZ42,10)</f>
        <v>6.24902E-005</v>
      </c>
      <c r="FA42" s="1" t="n">
        <f aca="false">ROUND('qx mannen 2022'!FA42,10)</f>
        <v>6.14199E-005</v>
      </c>
      <c r="FB42" s="1" t="n">
        <f aca="false">ROUND('qx mannen 2022'!FB42,10)</f>
        <v>6.03679E-005</v>
      </c>
      <c r="FC42" s="1" t="n">
        <f aca="false">ROUND('qx mannen 2022'!FC42,10)</f>
        <v>5.9334E-005</v>
      </c>
      <c r="FD42" s="1" t="n">
        <f aca="false">ROUND('qx mannen 2022'!FD42,10)</f>
        <v>5.83177E-005</v>
      </c>
      <c r="FE42" s="1" t="n">
        <f aca="false">ROUND('qx mannen 2022'!FE42,10)</f>
        <v>5.73189E-005</v>
      </c>
      <c r="FF42" s="1" t="n">
        <f aca="false">ROUND('qx mannen 2022'!FF42,10)</f>
        <v>5.63371E-005</v>
      </c>
      <c r="FG42" s="1" t="n">
        <f aca="false">ROUND('qx mannen 2022'!FG42,10)</f>
        <v>5.53722E-005</v>
      </c>
      <c r="FH42" s="1" t="n">
        <f aca="false">ROUND('qx mannen 2022'!FH42,10)</f>
        <v>5.44238E-005</v>
      </c>
      <c r="FI42" s="1" t="n">
        <f aca="false">ROUND('qx mannen 2022'!FI42,10)</f>
        <v>5.34916E-005</v>
      </c>
      <c r="FJ42" s="1" t="n">
        <f aca="false">ROUND('qx mannen 2022'!FJ42,10)</f>
        <v>5.25755E-005</v>
      </c>
      <c r="FK42" s="1" t="n">
        <f aca="false">ROUND('qx mannen 2022'!FK42,10)</f>
        <v>5.1675E-005</v>
      </c>
      <c r="FL42" s="1" t="n">
        <f aca="false">ROUND('qx mannen 2022'!FL42,10)</f>
        <v>5.07899E-005</v>
      </c>
      <c r="FM42" s="1" t="n">
        <f aca="false">ROUND('qx mannen 2022'!FM42,10)</f>
        <v>4.992E-005</v>
      </c>
      <c r="FN42" s="1" t="n">
        <f aca="false">ROUND('qx mannen 2022'!FN42,10)</f>
        <v>4.90649E-005</v>
      </c>
      <c r="FO42" s="1" t="n">
        <f aca="false">ROUND('qx mannen 2022'!FO42,10)</f>
        <v>4.82246E-005</v>
      </c>
      <c r="FP42" s="1" t="n">
        <f aca="false">ROUND('qx mannen 2022'!FP42,10)</f>
        <v>4.73986E-005</v>
      </c>
      <c r="FQ42" s="1" t="n">
        <f aca="false">ROUND('qx mannen 2022'!FQ42,10)</f>
        <v>4.65868E-005</v>
      </c>
    </row>
    <row r="43" customFormat="false" ht="15" hidden="false" customHeight="true" outlineLevel="0" collapsed="false">
      <c r="B43" s="1" t="n">
        <f aca="false">ROUND('qx mannen 2022'!B43,10)</f>
        <v>0.0009487125</v>
      </c>
      <c r="C43" s="1" t="n">
        <f aca="false">ROUND('qx mannen 2022'!C43,10)</f>
        <v>0.0009346795</v>
      </c>
      <c r="D43" s="1" t="n">
        <f aca="false">ROUND('qx mannen 2022'!D43,10)</f>
        <v>0.000920677</v>
      </c>
      <c r="E43" s="1" t="n">
        <f aca="false">ROUND('qx mannen 2022'!E43,10)</f>
        <v>0.0009067232</v>
      </c>
      <c r="F43" s="1" t="n">
        <f aca="false">ROUND('qx mannen 2022'!F43,10)</f>
        <v>0.0008928345</v>
      </c>
      <c r="G43" s="1" t="n">
        <f aca="false">ROUND('qx mannen 2022'!G43,10)</f>
        <v>0.0008790253</v>
      </c>
      <c r="H43" s="1" t="n">
        <f aca="false">ROUND('qx mannen 2022'!H43,10)</f>
        <v>0.0008653086</v>
      </c>
      <c r="I43" s="1" t="n">
        <f aca="false">ROUND('qx mannen 2022'!I43,10)</f>
        <v>0.0008516959</v>
      </c>
      <c r="J43" s="1" t="n">
        <f aca="false">ROUND('qx mannen 2022'!J43,10)</f>
        <v>0.0008381974</v>
      </c>
      <c r="K43" s="1" t="n">
        <f aca="false">ROUND('qx mannen 2022'!K43,10)</f>
        <v>0.0008248219</v>
      </c>
      <c r="L43" s="1" t="n">
        <f aca="false">ROUND('qx mannen 2022'!L43,10)</f>
        <v>0.0008115772</v>
      </c>
      <c r="M43" s="1" t="n">
        <f aca="false">ROUND('qx mannen 2022'!M43,10)</f>
        <v>0.0007984701</v>
      </c>
      <c r="N43" s="1" t="n">
        <f aca="false">ROUND('qx mannen 2022'!N43,10)</f>
        <v>0.0007855066</v>
      </c>
      <c r="O43" s="1" t="n">
        <f aca="false">ROUND('qx mannen 2022'!O43,10)</f>
        <v>0.0007726915</v>
      </c>
      <c r="P43" s="1" t="n">
        <f aca="false">ROUND('qx mannen 2022'!P43,10)</f>
        <v>0.0007600293</v>
      </c>
      <c r="Q43" s="1" t="n">
        <f aca="false">ROUND('qx mannen 2022'!Q43,10)</f>
        <v>0.0007475234</v>
      </c>
      <c r="R43" s="1" t="n">
        <f aca="false">ROUND('qx mannen 2022'!R43,10)</f>
        <v>0.0007351769</v>
      </c>
      <c r="S43" s="1" t="n">
        <f aca="false">ROUND('qx mannen 2022'!S43,10)</f>
        <v>0.0007229921</v>
      </c>
      <c r="T43" s="1" t="n">
        <f aca="false">ROUND('qx mannen 2022'!T43,10)</f>
        <v>0.000710971</v>
      </c>
      <c r="U43" s="1" t="n">
        <f aca="false">ROUND('qx mannen 2022'!U43,10)</f>
        <v>0.0006991149</v>
      </c>
      <c r="V43" s="1" t="n">
        <f aca="false">ROUND('qx mannen 2022'!V43,10)</f>
        <v>0.000687425</v>
      </c>
      <c r="W43" s="1" t="n">
        <f aca="false">ROUND('qx mannen 2022'!W43,10)</f>
        <v>0.0006759019</v>
      </c>
      <c r="X43" s="1" t="n">
        <f aca="false">ROUND('qx mannen 2022'!X43,10)</f>
        <v>0.0006645458</v>
      </c>
      <c r="Y43" s="1" t="n">
        <f aca="false">ROUND('qx mannen 2022'!Y43,10)</f>
        <v>0.0006533569</v>
      </c>
      <c r="Z43" s="1" t="n">
        <f aca="false">ROUND('qx mannen 2022'!Z43,10)</f>
        <v>0.0006423349</v>
      </c>
      <c r="AA43" s="1" t="n">
        <f aca="false">ROUND('qx mannen 2022'!AA43,10)</f>
        <v>0.0006314794</v>
      </c>
      <c r="AB43" s="1" t="n">
        <f aca="false">ROUND('qx mannen 2022'!AB43,10)</f>
        <v>0.0006207895</v>
      </c>
      <c r="AC43" s="1" t="n">
        <f aca="false">ROUND('qx mannen 2022'!AC43,10)</f>
        <v>0.0006102646</v>
      </c>
      <c r="AD43" s="1" t="n">
        <f aca="false">ROUND('qx mannen 2022'!AD43,10)</f>
        <v>0.0005999035</v>
      </c>
      <c r="AE43" s="1" t="n">
        <f aca="false">ROUND('qx mannen 2022'!AE43,10)</f>
        <v>0.000589705</v>
      </c>
      <c r="AF43" s="1" t="n">
        <f aca="false">ROUND('qx mannen 2022'!AF43,10)</f>
        <v>0.0005796679</v>
      </c>
      <c r="AG43" s="1" t="n">
        <f aca="false">ROUND('qx mannen 2022'!AG43,10)</f>
        <v>0.0005697907</v>
      </c>
      <c r="AH43" s="1" t="n">
        <f aca="false">ROUND('qx mannen 2022'!AH43,10)</f>
        <v>0.0005600719</v>
      </c>
      <c r="AI43" s="1" t="n">
        <f aca="false">ROUND('qx mannen 2022'!AI43,10)</f>
        <v>0.0005505098</v>
      </c>
      <c r="AJ43" s="1" t="n">
        <f aca="false">ROUND('qx mannen 2022'!AJ43,10)</f>
        <v>0.0005411028</v>
      </c>
      <c r="AK43" s="1" t="n">
        <f aca="false">ROUND('qx mannen 2022'!AK43,10)</f>
        <v>0.0005318491</v>
      </c>
      <c r="AL43" s="1" t="n">
        <f aca="false">ROUND('qx mannen 2022'!AL43,10)</f>
        <v>0.0005227469</v>
      </c>
      <c r="AM43" s="1" t="n">
        <f aca="false">ROUND('qx mannen 2022'!AM43,10)</f>
        <v>0.0005137944</v>
      </c>
      <c r="AN43" s="1" t="n">
        <f aca="false">ROUND('qx mannen 2022'!AN43,10)</f>
        <v>0.0005049896</v>
      </c>
      <c r="AO43" s="1" t="n">
        <f aca="false">ROUND('qx mannen 2022'!AO43,10)</f>
        <v>0.0004963306</v>
      </c>
      <c r="AP43" s="1" t="n">
        <f aca="false">ROUND('qx mannen 2022'!AP43,10)</f>
        <v>0.0004878156</v>
      </c>
      <c r="AQ43" s="1" t="n">
        <f aca="false">ROUND('qx mannen 2022'!AQ43,10)</f>
        <v>0.0004794424</v>
      </c>
      <c r="AR43" s="1" t="n">
        <f aca="false">ROUND('qx mannen 2022'!AR43,10)</f>
        <v>0.0004712092</v>
      </c>
      <c r="AS43" s="1" t="n">
        <f aca="false">ROUND('qx mannen 2022'!AS43,10)</f>
        <v>0.000463114</v>
      </c>
      <c r="AT43" s="1" t="n">
        <f aca="false">ROUND('qx mannen 2022'!AT43,10)</f>
        <v>0.0004551547</v>
      </c>
      <c r="AU43" s="1" t="n">
        <f aca="false">ROUND('qx mannen 2022'!AU43,10)</f>
        <v>0.0004473293</v>
      </c>
      <c r="AV43" s="1" t="n">
        <f aca="false">ROUND('qx mannen 2022'!AV43,10)</f>
        <v>0.000439636</v>
      </c>
      <c r="AW43" s="1" t="n">
        <f aca="false">ROUND('qx mannen 2022'!AW43,10)</f>
        <v>0.0004320726</v>
      </c>
      <c r="AX43" s="1" t="n">
        <f aca="false">ROUND('qx mannen 2022'!AX43,10)</f>
        <v>0.0004246371</v>
      </c>
      <c r="AY43" s="1" t="n">
        <f aca="false">ROUND('qx mannen 2022'!AY43,10)</f>
        <v>0.0004173278</v>
      </c>
      <c r="AZ43" s="1" t="n">
        <f aca="false">ROUND('qx mannen 2022'!AZ43,10)</f>
        <v>0.0004101425</v>
      </c>
      <c r="BA43" s="1" t="n">
        <f aca="false">ROUND('qx mannen 2022'!BA43,10)</f>
        <v>0.0004030793</v>
      </c>
      <c r="BB43" s="1" t="n">
        <f aca="false">ROUND('qx mannen 2022'!BB43,10)</f>
        <v>0.0003961363</v>
      </c>
      <c r="BC43" s="1" t="n">
        <f aca="false">ROUND('qx mannen 2022'!BC43,10)</f>
        <v>0.0003893116</v>
      </c>
      <c r="BD43" s="1" t="n">
        <f aca="false">ROUND('qx mannen 2022'!BD43,10)</f>
        <v>0.0003826032</v>
      </c>
      <c r="BE43" s="1" t="n">
        <f aca="false">ROUND('qx mannen 2022'!BE43,10)</f>
        <v>0.0003760094</v>
      </c>
      <c r="BF43" s="1" t="n">
        <f aca="false">ROUND('qx mannen 2022'!BF43,10)</f>
        <v>0.0003695282</v>
      </c>
      <c r="BG43" s="1" t="n">
        <f aca="false">ROUND('qx mannen 2022'!BG43,10)</f>
        <v>0.0003631579</v>
      </c>
      <c r="BH43" s="1" t="n">
        <f aca="false">ROUND('qx mannen 2022'!BH43,10)</f>
        <v>0.0003568965</v>
      </c>
      <c r="BI43" s="1" t="n">
        <f aca="false">ROUND('qx mannen 2022'!BI43,10)</f>
        <v>0.0003507424</v>
      </c>
      <c r="BJ43" s="1" t="n">
        <f aca="false">ROUND('qx mannen 2022'!BJ43,10)</f>
        <v>0.0003446937</v>
      </c>
      <c r="BK43" s="1" t="n">
        <f aca="false">ROUND('qx mannen 2022'!BK43,10)</f>
        <v>0.0003387487</v>
      </c>
      <c r="BL43" s="1" t="n">
        <f aca="false">ROUND('qx mannen 2022'!BL43,10)</f>
        <v>0.0003329057</v>
      </c>
      <c r="BM43" s="1" t="n">
        <f aca="false">ROUND('qx mannen 2022'!BM43,10)</f>
        <v>0.000327163</v>
      </c>
      <c r="BN43" s="1" t="n">
        <f aca="false">ROUND('qx mannen 2022'!BN43,10)</f>
        <v>0.0003215188</v>
      </c>
      <c r="BO43" s="1" t="n">
        <f aca="false">ROUND('qx mannen 2022'!BO43,10)</f>
        <v>0.0003159717</v>
      </c>
      <c r="BP43" s="1" t="n">
        <f aca="false">ROUND('qx mannen 2022'!BP43,10)</f>
        <v>0.0003105198</v>
      </c>
      <c r="BQ43" s="1" t="n">
        <f aca="false">ROUND('qx mannen 2022'!BQ43,10)</f>
        <v>0.0003051617</v>
      </c>
      <c r="BR43" s="1" t="n">
        <f aca="false">ROUND('qx mannen 2022'!BR43,10)</f>
        <v>0.0002998957</v>
      </c>
      <c r="BS43" s="1" t="n">
        <f aca="false">ROUND('qx mannen 2022'!BS43,10)</f>
        <v>0.0002947203</v>
      </c>
      <c r="BT43" s="1" t="n">
        <f aca="false">ROUND('qx mannen 2022'!BT43,10)</f>
        <v>0.000289634</v>
      </c>
      <c r="BU43" s="1" t="n">
        <f aca="false">ROUND('qx mannen 2022'!BU43,10)</f>
        <v>0.0002846352</v>
      </c>
      <c r="BV43" s="1" t="n">
        <f aca="false">ROUND('qx mannen 2022'!BV43,10)</f>
        <v>0.0002797224</v>
      </c>
      <c r="BW43" s="1" t="n">
        <f aca="false">ROUND('qx mannen 2022'!BW43,10)</f>
        <v>0.0002748943</v>
      </c>
      <c r="BX43" s="1" t="n">
        <f aca="false">ROUND('qx mannen 2022'!BX43,10)</f>
        <v>0.0002701493</v>
      </c>
      <c r="BY43" s="1" t="n">
        <f aca="false">ROUND('qx mannen 2022'!BY43,10)</f>
        <v>0.000265486</v>
      </c>
      <c r="BZ43" s="1" t="n">
        <f aca="false">ROUND('qx mannen 2022'!BZ43,10)</f>
        <v>0.0002609031</v>
      </c>
      <c r="CA43" s="1" t="n">
        <f aca="false">ROUND('qx mannen 2022'!CA43,10)</f>
        <v>0.0002563992</v>
      </c>
      <c r="CB43" s="1" t="n">
        <f aca="false">ROUND('qx mannen 2022'!CB43,10)</f>
        <v>0.0002519729</v>
      </c>
      <c r="CC43" s="1" t="n">
        <f aca="false">ROUND('qx mannen 2022'!CC43,10)</f>
        <v>0.0002476229</v>
      </c>
      <c r="CD43" s="1" t="n">
        <f aca="false">ROUND('qx mannen 2022'!CD43,10)</f>
        <v>0.0002433479</v>
      </c>
      <c r="CE43" s="1" t="n">
        <f aca="false">ROUND('qx mannen 2022'!CE43,10)</f>
        <v>0.0002391466</v>
      </c>
      <c r="CF43" s="1" t="n">
        <f aca="false">ROUND('qx mannen 2022'!CF43,10)</f>
        <v>0.0002350177</v>
      </c>
      <c r="CG43" s="1" t="n">
        <f aca="false">ROUND('qx mannen 2022'!CG43,10)</f>
        <v>0.0002309601</v>
      </c>
      <c r="CH43" s="1" t="n">
        <f aca="false">ROUND('qx mannen 2022'!CH43,10)</f>
        <v>0.0002269724</v>
      </c>
      <c r="CI43" s="1" t="n">
        <f aca="false">ROUND('qx mannen 2022'!CI43,10)</f>
        <v>0.0002230536</v>
      </c>
      <c r="CJ43" s="1" t="n">
        <f aca="false">ROUND('qx mannen 2022'!CJ43,10)</f>
        <v>0.0002192023</v>
      </c>
      <c r="CK43" s="1" t="n">
        <f aca="false">ROUND('qx mannen 2022'!CK43,10)</f>
        <v>0.0002154174</v>
      </c>
      <c r="CL43" s="1" t="n">
        <f aca="false">ROUND('qx mannen 2022'!CL43,10)</f>
        <v>0.0002116979</v>
      </c>
      <c r="CM43" s="1" t="n">
        <f aca="false">ROUND('qx mannen 2022'!CM43,10)</f>
        <v>0.0002080426</v>
      </c>
      <c r="CN43" s="1" t="n">
        <f aca="false">ROUND('qx mannen 2022'!CN43,10)</f>
        <v>0.0002044503</v>
      </c>
      <c r="CO43" s="1" t="n">
        <f aca="false">ROUND('qx mannen 2022'!CO43,10)</f>
        <v>0.00020092</v>
      </c>
      <c r="CP43" s="1" t="n">
        <f aca="false">ROUND('qx mannen 2022'!CP43,10)</f>
        <v>0.0001974506</v>
      </c>
      <c r="CQ43" s="1" t="n">
        <f aca="false">ROUND('qx mannen 2022'!CQ43,10)</f>
        <v>0.0001940411</v>
      </c>
      <c r="CR43" s="1" t="n">
        <f aca="false">ROUND('qx mannen 2022'!CR43,10)</f>
        <v>0.0001906905</v>
      </c>
      <c r="CS43" s="1" t="n">
        <f aca="false">ROUND('qx mannen 2022'!CS43,10)</f>
        <v>0.0001873977</v>
      </c>
      <c r="CT43" s="1" t="n">
        <f aca="false">ROUND('qx mannen 2022'!CT43,10)</f>
        <v>0.0001841617</v>
      </c>
      <c r="CU43" s="1" t="n">
        <f aca="false">ROUND('qx mannen 2022'!CU43,10)</f>
        <v>0.0001809816</v>
      </c>
      <c r="CV43" s="1" t="n">
        <f aca="false">ROUND('qx mannen 2022'!CV43,10)</f>
        <v>0.0001778563</v>
      </c>
      <c r="CW43" s="1" t="n">
        <f aca="false">ROUND('qx mannen 2022'!CW43,10)</f>
        <v>0.000174785</v>
      </c>
      <c r="CX43" s="1" t="n">
        <f aca="false">ROUND('qx mannen 2022'!CX43,10)</f>
        <v>0.0001717668</v>
      </c>
      <c r="CY43" s="1" t="n">
        <f aca="false">ROUND('qx mannen 2022'!CY43,10)</f>
        <v>0.0001688006</v>
      </c>
      <c r="CZ43" s="1" t="n">
        <f aca="false">ROUND('qx mannen 2022'!CZ43,10)</f>
        <v>0.0001658857</v>
      </c>
      <c r="DA43" s="1" t="n">
        <f aca="false">ROUND('qx mannen 2022'!DA43,10)</f>
        <v>0.000163021</v>
      </c>
      <c r="DB43" s="1" t="n">
        <f aca="false">ROUND('qx mannen 2022'!DB43,10)</f>
        <v>0.0001602058</v>
      </c>
      <c r="DC43" s="1" t="n">
        <f aca="false">ROUND('qx mannen 2022'!DC43,10)</f>
        <v>0.0001574393</v>
      </c>
      <c r="DD43" s="1" t="n">
        <f aca="false">ROUND('qx mannen 2022'!DD43,10)</f>
        <v>0.0001547205</v>
      </c>
      <c r="DE43" s="1" t="n">
        <f aca="false">ROUND('qx mannen 2022'!DE43,10)</f>
        <v>0.0001520486</v>
      </c>
      <c r="DF43" s="1" t="n">
        <f aca="false">ROUND('qx mannen 2022'!DF43,10)</f>
        <v>0.0001494228</v>
      </c>
      <c r="DG43" s="1" t="n">
        <f aca="false">ROUND('qx mannen 2022'!DG43,10)</f>
        <v>0.0001468424</v>
      </c>
      <c r="DH43" s="1" t="n">
        <f aca="false">ROUND('qx mannen 2022'!DH43,10)</f>
        <v>0.0001443066</v>
      </c>
      <c r="DI43" s="1" t="n">
        <f aca="false">ROUND('qx mannen 2022'!DI43,10)</f>
        <v>0.0001418145</v>
      </c>
      <c r="DJ43" s="1" t="n">
        <f aca="false">ROUND('qx mannen 2022'!DJ43,10)</f>
        <v>0.0001393655</v>
      </c>
      <c r="DK43" s="1" t="n">
        <f aca="false">ROUND('qx mannen 2022'!DK43,10)</f>
        <v>0.0001369587</v>
      </c>
      <c r="DL43" s="1" t="n">
        <f aca="false">ROUND('qx mannen 2022'!DL43,10)</f>
        <v>0.0001345935</v>
      </c>
      <c r="DM43" s="1" t="n">
        <f aca="false">ROUND('qx mannen 2022'!DM43,10)</f>
        <v>0.0001322692</v>
      </c>
      <c r="DN43" s="1" t="n">
        <f aca="false">ROUND('qx mannen 2022'!DN43,10)</f>
        <v>0.000129985</v>
      </c>
      <c r="DO43" s="1" t="n">
        <f aca="false">ROUND('qx mannen 2022'!DO43,10)</f>
        <v>0.0001277402</v>
      </c>
      <c r="DP43" s="1" t="n">
        <f aca="false">ROUND('qx mannen 2022'!DP43,10)</f>
        <v>0.0001255342</v>
      </c>
      <c r="DQ43" s="1" t="n">
        <f aca="false">ROUND('qx mannen 2022'!DQ43,10)</f>
        <v>0.0001233662</v>
      </c>
      <c r="DR43" s="1" t="n">
        <f aca="false">ROUND('qx mannen 2022'!DR43,10)</f>
        <v>0.0001212358</v>
      </c>
      <c r="DS43" s="1" t="n">
        <f aca="false">ROUND('qx mannen 2022'!DS43,10)</f>
        <v>0.0001191421</v>
      </c>
      <c r="DT43" s="1" t="n">
        <f aca="false">ROUND('qx mannen 2022'!DT43,10)</f>
        <v>0.0001170845</v>
      </c>
      <c r="DU43" s="1" t="n">
        <f aca="false">ROUND('qx mannen 2022'!DU43,10)</f>
        <v>0.0001150625</v>
      </c>
      <c r="DV43" s="1" t="n">
        <f aca="false">ROUND('qx mannen 2022'!DV43,10)</f>
        <v>0.0001130754</v>
      </c>
      <c r="DW43" s="1" t="n">
        <f aca="false">ROUND('qx mannen 2022'!DW43,10)</f>
        <v>0.0001111226</v>
      </c>
      <c r="DX43" s="1" t="n">
        <f aca="false">ROUND('qx mannen 2022'!DX43,10)</f>
        <v>0.0001092035</v>
      </c>
      <c r="DY43" s="1" t="n">
        <f aca="false">ROUND('qx mannen 2022'!DY43,10)</f>
        <v>0.0001073176</v>
      </c>
      <c r="DZ43" s="1" t="n">
        <f aca="false">ROUND('qx mannen 2022'!DZ43,10)</f>
        <v>0.0001054642</v>
      </c>
      <c r="EA43" s="1" t="n">
        <f aca="false">ROUND('qx mannen 2022'!EA43,10)</f>
        <v>0.0001036429</v>
      </c>
      <c r="EB43" s="1" t="n">
        <f aca="false">ROUND('qx mannen 2022'!EB43,10)</f>
        <v>0.000101853</v>
      </c>
      <c r="EC43" s="1" t="n">
        <f aca="false">ROUND('qx mannen 2022'!EC43,10)</f>
        <v>0.000100094</v>
      </c>
      <c r="ED43" s="1" t="n">
        <f aca="false">ROUND('qx mannen 2022'!ED43,10)</f>
        <v>9.83654E-005</v>
      </c>
      <c r="EE43" s="1" t="n">
        <f aca="false">ROUND('qx mannen 2022'!EE43,10)</f>
        <v>9.66666E-005</v>
      </c>
      <c r="EF43" s="1" t="n">
        <f aca="false">ROUND('qx mannen 2022'!EF43,10)</f>
        <v>9.49972E-005</v>
      </c>
      <c r="EG43" s="1" t="n">
        <f aca="false">ROUND('qx mannen 2022'!EG43,10)</f>
        <v>9.33566E-005</v>
      </c>
      <c r="EH43" s="1" t="n">
        <f aca="false">ROUND('qx mannen 2022'!EH43,10)</f>
        <v>9.17443E-005</v>
      </c>
      <c r="EI43" s="1" t="n">
        <f aca="false">ROUND('qx mannen 2022'!EI43,10)</f>
        <v>9.01599E-005</v>
      </c>
      <c r="EJ43" s="1" t="n">
        <f aca="false">ROUND('qx mannen 2022'!EJ43,10)</f>
        <v>8.86028E-005</v>
      </c>
      <c r="EK43" s="1" t="n">
        <f aca="false">ROUND('qx mannen 2022'!EK43,10)</f>
        <v>8.70726E-005</v>
      </c>
      <c r="EL43" s="1" t="n">
        <f aca="false">ROUND('qx mannen 2022'!EL43,10)</f>
        <v>8.55689E-005</v>
      </c>
      <c r="EM43" s="1" t="n">
        <f aca="false">ROUND('qx mannen 2022'!EM43,10)</f>
        <v>8.40911E-005</v>
      </c>
      <c r="EN43" s="1" t="n">
        <f aca="false">ROUND('qx mannen 2022'!EN43,10)</f>
        <v>8.26388E-005</v>
      </c>
      <c r="EO43" s="1" t="n">
        <f aca="false">ROUND('qx mannen 2022'!EO43,10)</f>
        <v>8.12117E-005</v>
      </c>
      <c r="EP43" s="1" t="n">
        <f aca="false">ROUND('qx mannen 2022'!EP43,10)</f>
        <v>7.98091E-005</v>
      </c>
      <c r="EQ43" s="1" t="n">
        <f aca="false">ROUND('qx mannen 2022'!EQ43,10)</f>
        <v>7.84308E-005</v>
      </c>
      <c r="ER43" s="1" t="n">
        <f aca="false">ROUND('qx mannen 2022'!ER43,10)</f>
        <v>7.70763E-005</v>
      </c>
      <c r="ES43" s="1" t="n">
        <f aca="false">ROUND('qx mannen 2022'!ES43,10)</f>
        <v>7.57452E-005</v>
      </c>
      <c r="ET43" s="1" t="n">
        <f aca="false">ROUND('qx mannen 2022'!ET43,10)</f>
        <v>7.4437E-005</v>
      </c>
      <c r="EU43" s="1" t="n">
        <f aca="false">ROUND('qx mannen 2022'!EU43,10)</f>
        <v>7.31515E-005</v>
      </c>
      <c r="EV43" s="1" t="n">
        <f aca="false">ROUND('qx mannen 2022'!EV43,10)</f>
        <v>7.18881E-005</v>
      </c>
      <c r="EW43" s="1" t="n">
        <f aca="false">ROUND('qx mannen 2022'!EW43,10)</f>
        <v>7.06466E-005</v>
      </c>
      <c r="EX43" s="1" t="n">
        <f aca="false">ROUND('qx mannen 2022'!EX43,10)</f>
        <v>6.94265E-005</v>
      </c>
      <c r="EY43" s="1" t="n">
        <f aca="false">ROUND('qx mannen 2022'!EY43,10)</f>
        <v>6.82275E-005</v>
      </c>
      <c r="EZ43" s="1" t="n">
        <f aca="false">ROUND('qx mannen 2022'!EZ43,10)</f>
        <v>6.70492E-005</v>
      </c>
      <c r="FA43" s="1" t="n">
        <f aca="false">ROUND('qx mannen 2022'!FA43,10)</f>
        <v>6.58912E-005</v>
      </c>
      <c r="FB43" s="1" t="n">
        <f aca="false">ROUND('qx mannen 2022'!FB43,10)</f>
        <v>6.47533E-005</v>
      </c>
      <c r="FC43" s="1" t="n">
        <f aca="false">ROUND('qx mannen 2022'!FC43,10)</f>
        <v>6.3635E-005</v>
      </c>
      <c r="FD43" s="1" t="n">
        <f aca="false">ROUND('qx mannen 2022'!FD43,10)</f>
        <v>6.2536E-005</v>
      </c>
      <c r="FE43" s="1" t="n">
        <f aca="false">ROUND('qx mannen 2022'!FE43,10)</f>
        <v>6.1456E-005</v>
      </c>
      <c r="FF43" s="1" t="n">
        <f aca="false">ROUND('qx mannen 2022'!FF43,10)</f>
        <v>6.03946E-005</v>
      </c>
      <c r="FG43" s="1" t="n">
        <f aca="false">ROUND('qx mannen 2022'!FG43,10)</f>
        <v>5.93516E-005</v>
      </c>
      <c r="FH43" s="1" t="n">
        <f aca="false">ROUND('qx mannen 2022'!FH43,10)</f>
        <v>5.83265E-005</v>
      </c>
      <c r="FI43" s="1" t="n">
        <f aca="false">ROUND('qx mannen 2022'!FI43,10)</f>
        <v>5.73192E-005</v>
      </c>
      <c r="FJ43" s="1" t="n">
        <f aca="false">ROUND('qx mannen 2022'!FJ43,10)</f>
        <v>5.63293E-005</v>
      </c>
      <c r="FK43" s="1" t="n">
        <f aca="false">ROUND('qx mannen 2022'!FK43,10)</f>
        <v>5.53565E-005</v>
      </c>
      <c r="FL43" s="1" t="n">
        <f aca="false">ROUND('qx mannen 2022'!FL43,10)</f>
        <v>5.44004E-005</v>
      </c>
      <c r="FM43" s="1" t="n">
        <f aca="false">ROUND('qx mannen 2022'!FM43,10)</f>
        <v>5.34609E-005</v>
      </c>
      <c r="FN43" s="1" t="n">
        <f aca="false">ROUND('qx mannen 2022'!FN43,10)</f>
        <v>5.25376E-005</v>
      </c>
      <c r="FO43" s="1" t="n">
        <f aca="false">ROUND('qx mannen 2022'!FO43,10)</f>
        <v>5.16303E-005</v>
      </c>
      <c r="FP43" s="1" t="n">
        <f aca="false">ROUND('qx mannen 2022'!FP43,10)</f>
        <v>5.07386E-005</v>
      </c>
      <c r="FQ43" s="1" t="n">
        <f aca="false">ROUND('qx mannen 2022'!FQ43,10)</f>
        <v>4.98623E-005</v>
      </c>
    </row>
    <row r="44" customFormat="false" ht="15" hidden="false" customHeight="true" outlineLevel="0" collapsed="false">
      <c r="B44" s="1" t="n">
        <f aca="false">ROUND('qx mannen 2022'!B44,10)</f>
        <v>0.0010431245</v>
      </c>
      <c r="C44" s="1" t="n">
        <f aca="false">ROUND('qx mannen 2022'!C44,10)</f>
        <v>0.0010287161</v>
      </c>
      <c r="D44" s="1" t="n">
        <f aca="false">ROUND('qx mannen 2022'!D44,10)</f>
        <v>0.001014198</v>
      </c>
      <c r="E44" s="1" t="n">
        <f aca="false">ROUND('qx mannen 2022'!E44,10)</f>
        <v>0.0009996039</v>
      </c>
      <c r="F44" s="1" t="n">
        <f aca="false">ROUND('qx mannen 2022'!F44,10)</f>
        <v>0.0009849641</v>
      </c>
      <c r="G44" s="1" t="n">
        <f aca="false">ROUND('qx mannen 2022'!G44,10)</f>
        <v>0.0009703062</v>
      </c>
      <c r="H44" s="1" t="n">
        <f aca="false">ROUND('qx mannen 2022'!H44,10)</f>
        <v>0.0009556549</v>
      </c>
      <c r="I44" s="1" t="n">
        <f aca="false">ROUND('qx mannen 2022'!I44,10)</f>
        <v>0.0009410325</v>
      </c>
      <c r="J44" s="1" t="n">
        <f aca="false">ROUND('qx mannen 2022'!J44,10)</f>
        <v>0.0009264588</v>
      </c>
      <c r="K44" s="1" t="n">
        <f aca="false">ROUND('qx mannen 2022'!K44,10)</f>
        <v>0.0009119519</v>
      </c>
      <c r="L44" s="1" t="n">
        <f aca="false">ROUND('qx mannen 2022'!L44,10)</f>
        <v>0.0008975277</v>
      </c>
      <c r="M44" s="1" t="n">
        <f aca="false">ROUND('qx mannen 2022'!M44,10)</f>
        <v>0.0008832002</v>
      </c>
      <c r="N44" s="1" t="n">
        <f aca="false">ROUND('qx mannen 2022'!N44,10)</f>
        <v>0.0008689822</v>
      </c>
      <c r="O44" s="1" t="n">
        <f aca="false">ROUND('qx mannen 2022'!O44,10)</f>
        <v>0.0008548846</v>
      </c>
      <c r="P44" s="1" t="n">
        <f aca="false">ROUND('qx mannen 2022'!P44,10)</f>
        <v>0.0008409172</v>
      </c>
      <c r="Q44" s="1" t="n">
        <f aca="false">ROUND('qx mannen 2022'!Q44,10)</f>
        <v>0.0008270885</v>
      </c>
      <c r="R44" s="1" t="n">
        <f aca="false">ROUND('qx mannen 2022'!R44,10)</f>
        <v>0.000813406</v>
      </c>
      <c r="S44" s="1" t="n">
        <f aca="false">ROUND('qx mannen 2022'!S44,10)</f>
        <v>0.0007998761</v>
      </c>
      <c r="T44" s="1" t="n">
        <f aca="false">ROUND('qx mannen 2022'!T44,10)</f>
        <v>0.0007865041</v>
      </c>
      <c r="U44" s="1" t="n">
        <f aca="false">ROUND('qx mannen 2022'!U44,10)</f>
        <v>0.0007732949</v>
      </c>
      <c r="V44" s="1" t="n">
        <f aca="false">ROUND('qx mannen 2022'!V44,10)</f>
        <v>0.0007602523</v>
      </c>
      <c r="W44" s="1" t="n">
        <f aca="false">ROUND('qx mannen 2022'!W44,10)</f>
        <v>0.0007473794</v>
      </c>
      <c r="X44" s="1" t="n">
        <f aca="false">ROUND('qx mannen 2022'!X44,10)</f>
        <v>0.000734679</v>
      </c>
      <c r="Y44" s="1" t="n">
        <f aca="false">ROUND('qx mannen 2022'!Y44,10)</f>
        <v>0.0007221531</v>
      </c>
      <c r="Z44" s="1" t="n">
        <f aca="false">ROUND('qx mannen 2022'!Z44,10)</f>
        <v>0.0007098032</v>
      </c>
      <c r="AA44" s="1" t="n">
        <f aca="false">ROUND('qx mannen 2022'!AA44,10)</f>
        <v>0.0006976304</v>
      </c>
      <c r="AB44" s="1" t="n">
        <f aca="false">ROUND('qx mannen 2022'!AB44,10)</f>
        <v>0.0006856355</v>
      </c>
      <c r="AC44" s="1" t="n">
        <f aca="false">ROUND('qx mannen 2022'!AC44,10)</f>
        <v>0.0006738187</v>
      </c>
      <c r="AD44" s="1" t="n">
        <f aca="false">ROUND('qx mannen 2022'!AD44,10)</f>
        <v>0.00066218</v>
      </c>
      <c r="AE44" s="1" t="n">
        <f aca="false">ROUND('qx mannen 2022'!AE44,10)</f>
        <v>0.0006507193</v>
      </c>
      <c r="AF44" s="1" t="n">
        <f aca="false">ROUND('qx mannen 2022'!AF44,10)</f>
        <v>0.000639436</v>
      </c>
      <c r="AG44" s="1" t="n">
        <f aca="false">ROUND('qx mannen 2022'!AG44,10)</f>
        <v>0.0006283292</v>
      </c>
      <c r="AH44" s="1" t="n">
        <f aca="false">ROUND('qx mannen 2022'!AH44,10)</f>
        <v>0.0006173981</v>
      </c>
      <c r="AI44" s="1" t="n">
        <f aca="false">ROUND('qx mannen 2022'!AI44,10)</f>
        <v>0.0006066414</v>
      </c>
      <c r="AJ44" s="1" t="n">
        <f aca="false">ROUND('qx mannen 2022'!AJ44,10)</f>
        <v>0.0005960579</v>
      </c>
      <c r="AK44" s="1" t="n">
        <f aca="false">ROUND('qx mannen 2022'!AK44,10)</f>
        <v>0.0005856461</v>
      </c>
      <c r="AL44" s="1" t="n">
        <f aca="false">ROUND('qx mannen 2022'!AL44,10)</f>
        <v>0.0005754045</v>
      </c>
      <c r="AM44" s="1" t="n">
        <f aca="false">ROUND('qx mannen 2022'!AM44,10)</f>
        <v>0.0005653313</v>
      </c>
      <c r="AN44" s="1" t="n">
        <f aca="false">ROUND('qx mannen 2022'!AN44,10)</f>
        <v>0.0005554248</v>
      </c>
      <c r="AO44" s="1" t="n">
        <f aca="false">ROUND('qx mannen 2022'!AO44,10)</f>
        <v>0.0005456831</v>
      </c>
      <c r="AP44" s="1" t="n">
        <f aca="false">ROUND('qx mannen 2022'!AP44,10)</f>
        <v>0.0005361043</v>
      </c>
      <c r="AQ44" s="1" t="n">
        <f aca="false">ROUND('qx mannen 2022'!AQ44,10)</f>
        <v>0.0005266865</v>
      </c>
      <c r="AR44" s="1" t="n">
        <f aca="false">ROUND('qx mannen 2022'!AR44,10)</f>
        <v>0.0005174275</v>
      </c>
      <c r="AS44" s="1" t="n">
        <f aca="false">ROUND('qx mannen 2022'!AS44,10)</f>
        <v>0.0005083253</v>
      </c>
      <c r="AT44" s="1" t="n">
        <f aca="false">ROUND('qx mannen 2022'!AT44,10)</f>
        <v>0.0004993779</v>
      </c>
      <c r="AU44" s="1" t="n">
        <f aca="false">ROUND('qx mannen 2022'!AU44,10)</f>
        <v>0.000490583</v>
      </c>
      <c r="AV44" s="1" t="n">
        <f aca="false">ROUND('qx mannen 2022'!AV44,10)</f>
        <v>0.0004819386</v>
      </c>
      <c r="AW44" s="1" t="n">
        <f aca="false">ROUND('qx mannen 2022'!AW44,10)</f>
        <v>0.0004734425</v>
      </c>
      <c r="AX44" s="1" t="n">
        <f aca="false">ROUND('qx mannen 2022'!AX44,10)</f>
        <v>0.0004650924</v>
      </c>
      <c r="AY44" s="1" t="n">
        <f aca="false">ROUND('qx mannen 2022'!AY44,10)</f>
        <v>0.0004568864</v>
      </c>
      <c r="AZ44" s="1" t="n">
        <f aca="false">ROUND('qx mannen 2022'!AZ44,10)</f>
        <v>0.0004488221</v>
      </c>
      <c r="BA44" s="1" t="n">
        <f aca="false">ROUND('qx mannen 2022'!BA44,10)</f>
        <v>0.0004408973</v>
      </c>
      <c r="BB44" s="1" t="n">
        <f aca="false">ROUND('qx mannen 2022'!BB44,10)</f>
        <v>0.00043311</v>
      </c>
      <c r="BC44" s="1" t="n">
        <f aca="false">ROUND('qx mannen 2022'!BC44,10)</f>
        <v>0.000425458</v>
      </c>
      <c r="BD44" s="1" t="n">
        <f aca="false">ROUND('qx mannen 2022'!BD44,10)</f>
        <v>0.0004179392</v>
      </c>
      <c r="BE44" s="1" t="n">
        <f aca="false">ROUND('qx mannen 2022'!BE44,10)</f>
        <v>0.0004105513</v>
      </c>
      <c r="BF44" s="1" t="n">
        <f aca="false">ROUND('qx mannen 2022'!BF44,10)</f>
        <v>0.0004032924</v>
      </c>
      <c r="BG44" s="1" t="n">
        <f aca="false">ROUND('qx mannen 2022'!BG44,10)</f>
        <v>0.0003961603</v>
      </c>
      <c r="BH44" s="1" t="n">
        <f aca="false">ROUND('qx mannen 2022'!BH44,10)</f>
        <v>0.0003891528</v>
      </c>
      <c r="BI44" s="1" t="n">
        <f aca="false">ROUND('qx mannen 2022'!BI44,10)</f>
        <v>0.0003822681</v>
      </c>
      <c r="BJ44" s="1" t="n">
        <f aca="false">ROUND('qx mannen 2022'!BJ44,10)</f>
        <v>0.0003755041</v>
      </c>
      <c r="BK44" s="1" t="n">
        <f aca="false">ROUND('qx mannen 2022'!BK44,10)</f>
        <v>0.0003688586</v>
      </c>
      <c r="BL44" s="1" t="n">
        <f aca="false">ROUND('qx mannen 2022'!BL44,10)</f>
        <v>0.0003623299</v>
      </c>
      <c r="BM44" s="1" t="n">
        <f aca="false">ROUND('qx mannen 2022'!BM44,10)</f>
        <v>0.0003559158</v>
      </c>
      <c r="BN44" s="1" t="n">
        <f aca="false">ROUND('qx mannen 2022'!BN44,10)</f>
        <v>0.0003496145</v>
      </c>
      <c r="BO44" s="1" t="n">
        <f aca="false">ROUND('qx mannen 2022'!BO44,10)</f>
        <v>0.000343424</v>
      </c>
      <c r="BP44" s="1" t="n">
        <f aca="false">ROUND('qx mannen 2022'!BP44,10)</f>
        <v>0.0003373425</v>
      </c>
      <c r="BQ44" s="1" t="n">
        <f aca="false">ROUND('qx mannen 2022'!BQ44,10)</f>
        <v>0.0003313681</v>
      </c>
      <c r="BR44" s="1" t="n">
        <f aca="false">ROUND('qx mannen 2022'!BR44,10)</f>
        <v>0.000325499</v>
      </c>
      <c r="BS44" s="1" t="n">
        <f aca="false">ROUND('qx mannen 2022'!BS44,10)</f>
        <v>0.0003197333</v>
      </c>
      <c r="BT44" s="1" t="n">
        <f aca="false">ROUND('qx mannen 2022'!BT44,10)</f>
        <v>0.0003140694</v>
      </c>
      <c r="BU44" s="1" t="n">
        <f aca="false">ROUND('qx mannen 2022'!BU44,10)</f>
        <v>0.0003085053</v>
      </c>
      <c r="BV44" s="1" t="n">
        <f aca="false">ROUND('qx mannen 2022'!BV44,10)</f>
        <v>0.0003030395</v>
      </c>
      <c r="BW44" s="1" t="n">
        <f aca="false">ROUND('qx mannen 2022'!BW44,10)</f>
        <v>0.0002976702</v>
      </c>
      <c r="BX44" s="1" t="n">
        <f aca="false">ROUND('qx mannen 2022'!BX44,10)</f>
        <v>0.0002923957</v>
      </c>
      <c r="BY44" s="1" t="n">
        <f aca="false">ROUND('qx mannen 2022'!BY44,10)</f>
        <v>0.0002872144</v>
      </c>
      <c r="BZ44" s="1" t="n">
        <f aca="false">ROUND('qx mannen 2022'!BZ44,10)</f>
        <v>0.0002821247</v>
      </c>
      <c r="CA44" s="1" t="n">
        <f aca="false">ROUND('qx mannen 2022'!CA44,10)</f>
        <v>0.0002771249</v>
      </c>
      <c r="CB44" s="1" t="n">
        <f aca="false">ROUND('qx mannen 2022'!CB44,10)</f>
        <v>0.0002722135</v>
      </c>
      <c r="CC44" s="1" t="n">
        <f aca="false">ROUND('qx mannen 2022'!CC44,10)</f>
        <v>0.000267389</v>
      </c>
      <c r="CD44" s="1" t="n">
        <f aca="false">ROUND('qx mannen 2022'!CD44,10)</f>
        <v>0.0002626498</v>
      </c>
      <c r="CE44" s="1" t="n">
        <f aca="false">ROUND('qx mannen 2022'!CE44,10)</f>
        <v>0.0002579945</v>
      </c>
      <c r="CF44" s="1" t="n">
        <f aca="false">ROUND('qx mannen 2022'!CF44,10)</f>
        <v>0.0002534215</v>
      </c>
      <c r="CG44" s="1" t="n">
        <f aca="false">ROUND('qx mannen 2022'!CG44,10)</f>
        <v>0.0002489295</v>
      </c>
      <c r="CH44" s="1" t="n">
        <f aca="false">ROUND('qx mannen 2022'!CH44,10)</f>
        <v>0.0002445169</v>
      </c>
      <c r="CI44" s="1" t="n">
        <f aca="false">ROUND('qx mannen 2022'!CI44,10)</f>
        <v>0.0002401825</v>
      </c>
      <c r="CJ44" s="1" t="n">
        <f aca="false">ROUND('qx mannen 2022'!CJ44,10)</f>
        <v>0.0002359248</v>
      </c>
      <c r="CK44" s="1" t="n">
        <f aca="false">ROUND('qx mannen 2022'!CK44,10)</f>
        <v>0.0002317425</v>
      </c>
      <c r="CL44" s="1" t="n">
        <f aca="false">ROUND('qx mannen 2022'!CL44,10)</f>
        <v>0.0002276342</v>
      </c>
      <c r="CM44" s="1" t="n">
        <f aca="false">ROUND('qx mannen 2022'!CM44,10)</f>
        <v>0.0002235987</v>
      </c>
      <c r="CN44" s="1" t="n">
        <f aca="false">ROUND('qx mannen 2022'!CN44,10)</f>
        <v>0.0002196347</v>
      </c>
      <c r="CO44" s="1" t="n">
        <f aca="false">ROUND('qx mannen 2022'!CO44,10)</f>
        <v>0.0002157409</v>
      </c>
      <c r="CP44" s="1" t="n">
        <f aca="false">ROUND('qx mannen 2022'!CP44,10)</f>
        <v>0.0002119161</v>
      </c>
      <c r="CQ44" s="1" t="n">
        <f aca="false">ROUND('qx mannen 2022'!CQ44,10)</f>
        <v>0.000208159</v>
      </c>
      <c r="CR44" s="1" t="n">
        <f aca="false">ROUND('qx mannen 2022'!CR44,10)</f>
        <v>0.0002044685</v>
      </c>
      <c r="CS44" s="1" t="n">
        <f aca="false">ROUND('qx mannen 2022'!CS44,10)</f>
        <v>0.0002008434</v>
      </c>
      <c r="CT44" s="1" t="n">
        <f aca="false">ROUND('qx mannen 2022'!CT44,10)</f>
        <v>0.0001972825</v>
      </c>
      <c r="CU44" s="1" t="n">
        <f aca="false">ROUND('qx mannen 2022'!CU44,10)</f>
        <v>0.0001937847</v>
      </c>
      <c r="CV44" s="1" t="n">
        <f aca="false">ROUND('qx mannen 2022'!CV44,10)</f>
        <v>0.0001903488</v>
      </c>
      <c r="CW44" s="1" t="n">
        <f aca="false">ROUND('qx mannen 2022'!CW44,10)</f>
        <v>0.0001869739</v>
      </c>
      <c r="CX44" s="1" t="n">
        <f aca="false">ROUND('qx mannen 2022'!CX44,10)</f>
        <v>0.0001836588</v>
      </c>
      <c r="CY44" s="1" t="n">
        <f aca="false">ROUND('qx mannen 2022'!CY44,10)</f>
        <v>0.0001804024</v>
      </c>
      <c r="CZ44" s="1" t="n">
        <f aca="false">ROUND('qx mannen 2022'!CZ44,10)</f>
        <v>0.0001772038</v>
      </c>
      <c r="DA44" s="1" t="n">
        <f aca="false">ROUND('qx mannen 2022'!DA44,10)</f>
        <v>0.0001740618</v>
      </c>
      <c r="DB44" s="1" t="n">
        <f aca="false">ROUND('qx mannen 2022'!DB44,10)</f>
        <v>0.0001709755</v>
      </c>
      <c r="DC44" s="1" t="n">
        <f aca="false">ROUND('qx mannen 2022'!DC44,10)</f>
        <v>0.000167944</v>
      </c>
      <c r="DD44" s="1" t="n">
        <f aca="false">ROUND('qx mannen 2022'!DD44,10)</f>
        <v>0.0001649661</v>
      </c>
      <c r="DE44" s="1" t="n">
        <f aca="false">ROUND('qx mannen 2022'!DE44,10)</f>
        <v>0.0001620411</v>
      </c>
      <c r="DF44" s="1" t="n">
        <f aca="false">ROUND('qx mannen 2022'!DF44,10)</f>
        <v>0.0001591679</v>
      </c>
      <c r="DG44" s="1" t="n">
        <f aca="false">ROUND('qx mannen 2022'!DG44,10)</f>
        <v>0.0001563456</v>
      </c>
      <c r="DH44" s="1" t="n">
        <f aca="false">ROUND('qx mannen 2022'!DH44,10)</f>
        <v>0.0001535734</v>
      </c>
      <c r="DI44" s="1" t="n">
        <f aca="false">ROUND('qx mannen 2022'!DI44,10)</f>
        <v>0.0001508503</v>
      </c>
      <c r="DJ44" s="1" t="n">
        <f aca="false">ROUND('qx mannen 2022'!DJ44,10)</f>
        <v>0.0001481754</v>
      </c>
      <c r="DK44" s="1" t="n">
        <f aca="false">ROUND('qx mannen 2022'!DK44,10)</f>
        <v>0.000145548</v>
      </c>
      <c r="DL44" s="1" t="n">
        <f aca="false">ROUND('qx mannen 2022'!DL44,10)</f>
        <v>0.0001429672</v>
      </c>
      <c r="DM44" s="1" t="n">
        <f aca="false">ROUND('qx mannen 2022'!DM44,10)</f>
        <v>0.0001404322</v>
      </c>
      <c r="DN44" s="1" t="n">
        <f aca="false">ROUND('qx mannen 2022'!DN44,10)</f>
        <v>0.000137942</v>
      </c>
      <c r="DO44" s="1" t="n">
        <f aca="false">ROUND('qx mannen 2022'!DO44,10)</f>
        <v>0.0001354961</v>
      </c>
      <c r="DP44" s="1" t="n">
        <f aca="false">ROUND('qx mannen 2022'!DP44,10)</f>
        <v>0.0001330934</v>
      </c>
      <c r="DQ44" s="1" t="n">
        <f aca="false">ROUND('qx mannen 2022'!DQ44,10)</f>
        <v>0.0001307334</v>
      </c>
      <c r="DR44" s="1" t="n">
        <f aca="false">ROUND('qx mannen 2022'!DR44,10)</f>
        <v>0.0001284153</v>
      </c>
      <c r="DS44" s="1" t="n">
        <f aca="false">ROUND('qx mannen 2022'!DS44,10)</f>
        <v>0.0001261382</v>
      </c>
      <c r="DT44" s="1" t="n">
        <f aca="false">ROUND('qx mannen 2022'!DT44,10)</f>
        <v>0.0001239015</v>
      </c>
      <c r="DU44" s="1" t="n">
        <f aca="false">ROUND('qx mannen 2022'!DU44,10)</f>
        <v>0.0001217044</v>
      </c>
      <c r="DV44" s="1" t="n">
        <f aca="false">ROUND('qx mannen 2022'!DV44,10)</f>
        <v>0.0001195464</v>
      </c>
      <c r="DW44" s="1" t="n">
        <f aca="false">ROUND('qx mannen 2022'!DW44,10)</f>
        <v>0.0001174265</v>
      </c>
      <c r="DX44" s="1" t="n">
        <f aca="false">ROUND('qx mannen 2022'!DX44,10)</f>
        <v>0.0001153443</v>
      </c>
      <c r="DY44" s="1" t="n">
        <f aca="false">ROUND('qx mannen 2022'!DY44,10)</f>
        <v>0.000113299</v>
      </c>
      <c r="DZ44" s="1" t="n">
        <f aca="false">ROUND('qx mannen 2022'!DZ44,10)</f>
        <v>0.0001112899</v>
      </c>
      <c r="EA44" s="1" t="n">
        <f aca="false">ROUND('qx mannen 2022'!EA44,10)</f>
        <v>0.0001093165</v>
      </c>
      <c r="EB44" s="1" t="n">
        <f aca="false">ROUND('qx mannen 2022'!EB44,10)</f>
        <v>0.000107378</v>
      </c>
      <c r="EC44" s="1" t="n">
        <f aca="false">ROUND('qx mannen 2022'!EC44,10)</f>
        <v>0.000105474</v>
      </c>
      <c r="ED44" s="1" t="n">
        <f aca="false">ROUND('qx mannen 2022'!ED44,10)</f>
        <v>0.0001036036</v>
      </c>
      <c r="EE44" s="1" t="n">
        <f aca="false">ROUND('qx mannen 2022'!EE44,10)</f>
        <v>0.0001017665</v>
      </c>
      <c r="EF44" s="1" t="n">
        <f aca="false">ROUND('qx mannen 2022'!EF44,10)</f>
        <v>9.99619E-005</v>
      </c>
      <c r="EG44" s="1" t="n">
        <f aca="false">ROUND('qx mannen 2022'!EG44,10)</f>
        <v>9.81893E-005</v>
      </c>
      <c r="EH44" s="1" t="n">
        <f aca="false">ROUND('qx mannen 2022'!EH44,10)</f>
        <v>9.64482E-005</v>
      </c>
      <c r="EI44" s="1" t="n">
        <f aca="false">ROUND('qx mannen 2022'!EI44,10)</f>
        <v>9.47379E-005</v>
      </c>
      <c r="EJ44" s="1" t="n">
        <f aca="false">ROUND('qx mannen 2022'!EJ44,10)</f>
        <v>9.3058E-005</v>
      </c>
      <c r="EK44" s="1" t="n">
        <f aca="false">ROUND('qx mannen 2022'!EK44,10)</f>
        <v>9.14078E-005</v>
      </c>
      <c r="EL44" s="1" t="n">
        <f aca="false">ROUND('qx mannen 2022'!EL44,10)</f>
        <v>8.97869E-005</v>
      </c>
      <c r="EM44" s="1" t="n">
        <f aca="false">ROUND('qx mannen 2022'!EM44,10)</f>
        <v>8.81947E-005</v>
      </c>
      <c r="EN44" s="1" t="n">
        <f aca="false">ROUND('qx mannen 2022'!EN44,10)</f>
        <v>8.66308E-005</v>
      </c>
      <c r="EO44" s="1" t="n">
        <f aca="false">ROUND('qx mannen 2022'!EO44,10)</f>
        <v>8.50946E-005</v>
      </c>
      <c r="EP44" s="1" t="n">
        <f aca="false">ROUND('qx mannen 2022'!EP44,10)</f>
        <v>8.35857E-005</v>
      </c>
      <c r="EQ44" s="1" t="n">
        <f aca="false">ROUND('qx mannen 2022'!EQ44,10)</f>
        <v>8.21035E-005</v>
      </c>
      <c r="ER44" s="1" t="n">
        <f aca="false">ROUND('qx mannen 2022'!ER44,10)</f>
        <v>8.06475E-005</v>
      </c>
      <c r="ES44" s="1" t="n">
        <f aca="false">ROUND('qx mannen 2022'!ES44,10)</f>
        <v>7.92174E-005</v>
      </c>
      <c r="ET44" s="1" t="n">
        <f aca="false">ROUND('qx mannen 2022'!ET44,10)</f>
        <v>7.78127E-005</v>
      </c>
      <c r="EU44" s="1" t="n">
        <f aca="false">ROUND('qx mannen 2022'!EU44,10)</f>
        <v>7.64328E-005</v>
      </c>
      <c r="EV44" s="1" t="n">
        <f aca="false">ROUND('qx mannen 2022'!EV44,10)</f>
        <v>7.50775E-005</v>
      </c>
      <c r="EW44" s="1" t="n">
        <f aca="false">ROUND('qx mannen 2022'!EW44,10)</f>
        <v>7.37461E-005</v>
      </c>
      <c r="EX44" s="1" t="n">
        <f aca="false">ROUND('qx mannen 2022'!EX44,10)</f>
        <v>7.24384E-005</v>
      </c>
      <c r="EY44" s="1" t="n">
        <f aca="false">ROUND('qx mannen 2022'!EY44,10)</f>
        <v>7.11539E-005</v>
      </c>
      <c r="EZ44" s="1" t="n">
        <f aca="false">ROUND('qx mannen 2022'!EZ44,10)</f>
        <v>6.98921E-005</v>
      </c>
      <c r="FA44" s="1" t="n">
        <f aca="false">ROUND('qx mannen 2022'!FA44,10)</f>
        <v>6.86527E-005</v>
      </c>
      <c r="FB44" s="1" t="n">
        <f aca="false">ROUND('qx mannen 2022'!FB44,10)</f>
        <v>6.74353E-005</v>
      </c>
      <c r="FC44" s="1" t="n">
        <f aca="false">ROUND('qx mannen 2022'!FC44,10)</f>
        <v>6.62395E-005</v>
      </c>
      <c r="FD44" s="1" t="n">
        <f aca="false">ROUND('qx mannen 2022'!FD44,10)</f>
        <v>6.50649E-005</v>
      </c>
      <c r="FE44" s="1" t="n">
        <f aca="false">ROUND('qx mannen 2022'!FE44,10)</f>
        <v>6.39111E-005</v>
      </c>
      <c r="FF44" s="1" t="n">
        <f aca="false">ROUND('qx mannen 2022'!FF44,10)</f>
        <v>6.27778E-005</v>
      </c>
      <c r="FG44" s="1" t="n">
        <f aca="false">ROUND('qx mannen 2022'!FG44,10)</f>
        <v>6.16645E-005</v>
      </c>
      <c r="FH44" s="1" t="n">
        <f aca="false">ROUND('qx mannen 2022'!FH44,10)</f>
        <v>6.0571E-005</v>
      </c>
      <c r="FI44" s="1" t="n">
        <f aca="false">ROUND('qx mannen 2022'!FI44,10)</f>
        <v>5.94969E-005</v>
      </c>
      <c r="FJ44" s="1" t="n">
        <f aca="false">ROUND('qx mannen 2022'!FJ44,10)</f>
        <v>5.84419E-005</v>
      </c>
      <c r="FK44" s="1" t="n">
        <f aca="false">ROUND('qx mannen 2022'!FK44,10)</f>
        <v>5.74055E-005</v>
      </c>
      <c r="FL44" s="1" t="n">
        <f aca="false">ROUND('qx mannen 2022'!FL44,10)</f>
        <v>5.63875E-005</v>
      </c>
      <c r="FM44" s="1" t="n">
        <f aca="false">ROUND('qx mannen 2022'!FM44,10)</f>
        <v>5.53876E-005</v>
      </c>
      <c r="FN44" s="1" t="n">
        <f aca="false">ROUND('qx mannen 2022'!FN44,10)</f>
        <v>5.44054E-005</v>
      </c>
      <c r="FO44" s="1" t="n">
        <f aca="false">ROUND('qx mannen 2022'!FO44,10)</f>
        <v>5.34407E-005</v>
      </c>
      <c r="FP44" s="1" t="n">
        <f aca="false">ROUND('qx mannen 2022'!FP44,10)</f>
        <v>5.2493E-005</v>
      </c>
      <c r="FQ44" s="1" t="n">
        <f aca="false">ROUND('qx mannen 2022'!FQ44,10)</f>
        <v>5.15621E-005</v>
      </c>
    </row>
    <row r="45" customFormat="false" ht="15" hidden="false" customHeight="true" outlineLevel="0" collapsed="false">
      <c r="B45" s="1" t="n">
        <f aca="false">ROUND('qx mannen 2022'!B45,10)</f>
        <v>0.0011496536</v>
      </c>
      <c r="C45" s="1" t="n">
        <f aca="false">ROUND('qx mannen 2022'!C45,10)</f>
        <v>0.0011344623</v>
      </c>
      <c r="D45" s="1" t="n">
        <f aca="false">ROUND('qx mannen 2022'!D45,10)</f>
        <v>0.0011190816</v>
      </c>
      <c r="E45" s="1" t="n">
        <f aca="false">ROUND('qx mannen 2022'!E45,10)</f>
        <v>0.001103554</v>
      </c>
      <c r="F45" s="1" t="n">
        <f aca="false">ROUND('qx mannen 2022'!F45,10)</f>
        <v>0.0010879183</v>
      </c>
      <c r="G45" s="1" t="n">
        <f aca="false">ROUND('qx mannen 2022'!G45,10)</f>
        <v>0.0010722096</v>
      </c>
      <c r="H45" s="1" t="n">
        <f aca="false">ROUND('qx mannen 2022'!H45,10)</f>
        <v>0.0010564598</v>
      </c>
      <c r="I45" s="1" t="n">
        <f aca="false">ROUND('qx mannen 2022'!I45,10)</f>
        <v>0.0010406976</v>
      </c>
      <c r="J45" s="1" t="n">
        <f aca="false">ROUND('qx mannen 2022'!J45,10)</f>
        <v>0.0010249488</v>
      </c>
      <c r="K45" s="1" t="n">
        <f aca="false">ROUND('qx mannen 2022'!K45,10)</f>
        <v>0.0010092367</v>
      </c>
      <c r="L45" s="1" t="n">
        <f aca="false">ROUND('qx mannen 2022'!L45,10)</f>
        <v>0.0009935822</v>
      </c>
      <c r="M45" s="1" t="n">
        <f aca="false">ROUND('qx mannen 2022'!M45,10)</f>
        <v>0.0009780038</v>
      </c>
      <c r="N45" s="1" t="n">
        <f aca="false">ROUND('qx mannen 2022'!N45,10)</f>
        <v>0.0009625183</v>
      </c>
      <c r="O45" s="1" t="n">
        <f aca="false">ROUND('qx mannen 2022'!O45,10)</f>
        <v>0.0009471403</v>
      </c>
      <c r="P45" s="1" t="n">
        <f aca="false">ROUND('qx mannen 2022'!P45,10)</f>
        <v>0.0009318829</v>
      </c>
      <c r="Q45" s="1" t="n">
        <f aca="false">ROUND('qx mannen 2022'!Q45,10)</f>
        <v>0.0009167577</v>
      </c>
      <c r="R45" s="1" t="n">
        <f aca="false">ROUND('qx mannen 2022'!R45,10)</f>
        <v>0.0009017747</v>
      </c>
      <c r="S45" s="1" t="n">
        <f aca="false">ROUND('qx mannen 2022'!S45,10)</f>
        <v>0.0008869428</v>
      </c>
      <c r="T45" s="1" t="n">
        <f aca="false">ROUND('qx mannen 2022'!T45,10)</f>
        <v>0.0008722698</v>
      </c>
      <c r="U45" s="1" t="n">
        <f aca="false">ROUND('qx mannen 2022'!U45,10)</f>
        <v>0.0008577621</v>
      </c>
      <c r="V45" s="1" t="n">
        <f aca="false">ROUND('qx mannen 2022'!V45,10)</f>
        <v>0.0008434255</v>
      </c>
      <c r="W45" s="1" t="n">
        <f aca="false">ROUND('qx mannen 2022'!W45,10)</f>
        <v>0.0008292647</v>
      </c>
      <c r="X45" s="1" t="n">
        <f aca="false">ROUND('qx mannen 2022'!X45,10)</f>
        <v>0.0008152837</v>
      </c>
      <c r="Y45" s="1" t="n">
        <f aca="false">ROUND('qx mannen 2022'!Y45,10)</f>
        <v>0.0008014859</v>
      </c>
      <c r="Z45" s="1" t="n">
        <f aca="false">ROUND('qx mannen 2022'!Z45,10)</f>
        <v>0.0007878738</v>
      </c>
      <c r="AA45" s="1" t="n">
        <f aca="false">ROUND('qx mannen 2022'!AA45,10)</f>
        <v>0.0007744496</v>
      </c>
      <c r="AB45" s="1" t="n">
        <f aca="false">ROUND('qx mannen 2022'!AB45,10)</f>
        <v>0.0007612148</v>
      </c>
      <c r="AC45" s="1" t="n">
        <f aca="false">ROUND('qx mannen 2022'!AC45,10)</f>
        <v>0.0007481704</v>
      </c>
      <c r="AD45" s="1" t="n">
        <f aca="false">ROUND('qx mannen 2022'!AD45,10)</f>
        <v>0.0007353171</v>
      </c>
      <c r="AE45" s="1" t="n">
        <f aca="false">ROUND('qx mannen 2022'!AE45,10)</f>
        <v>0.0007226552</v>
      </c>
      <c r="AF45" s="1" t="n">
        <f aca="false">ROUND('qx mannen 2022'!AF45,10)</f>
        <v>0.0007101846</v>
      </c>
      <c r="AG45" s="1" t="n">
        <f aca="false">ROUND('qx mannen 2022'!AG45,10)</f>
        <v>0.000697905</v>
      </c>
      <c r="AH45" s="1" t="n">
        <f aca="false">ROUND('qx mannen 2022'!AH45,10)</f>
        <v>0.0006858157</v>
      </c>
      <c r="AI45" s="1" t="n">
        <f aca="false">ROUND('qx mannen 2022'!AI45,10)</f>
        <v>0.0006739158</v>
      </c>
      <c r="AJ45" s="1" t="n">
        <f aca="false">ROUND('qx mannen 2022'!AJ45,10)</f>
        <v>0.0006622043</v>
      </c>
      <c r="AK45" s="1" t="n">
        <f aca="false">ROUND('qx mannen 2022'!AK45,10)</f>
        <v>0.0006506798</v>
      </c>
      <c r="AL45" s="1" t="n">
        <f aca="false">ROUND('qx mannen 2022'!AL45,10)</f>
        <v>0.000639341</v>
      </c>
      <c r="AM45" s="1" t="n">
        <f aca="false">ROUND('qx mannen 2022'!AM45,10)</f>
        <v>0.0006281862</v>
      </c>
      <c r="AN45" s="1" t="n">
        <f aca="false">ROUND('qx mannen 2022'!AN45,10)</f>
        <v>0.0006172137</v>
      </c>
      <c r="AO45" s="1" t="n">
        <f aca="false">ROUND('qx mannen 2022'!AO45,10)</f>
        <v>0.0006064217</v>
      </c>
      <c r="AP45" s="1" t="n">
        <f aca="false">ROUND('qx mannen 2022'!AP45,10)</f>
        <v>0.0005958083</v>
      </c>
      <c r="AQ45" s="1" t="n">
        <f aca="false">ROUND('qx mannen 2022'!AQ45,10)</f>
        <v>0.0005853714</v>
      </c>
      <c r="AR45" s="1" t="n">
        <f aca="false">ROUND('qx mannen 2022'!AR45,10)</f>
        <v>0.000575109</v>
      </c>
      <c r="AS45" s="1" t="n">
        <f aca="false">ROUND('qx mannen 2022'!AS45,10)</f>
        <v>0.0005650189</v>
      </c>
      <c r="AT45" s="1" t="n">
        <f aca="false">ROUND('qx mannen 2022'!AT45,10)</f>
        <v>0.000555099</v>
      </c>
      <c r="AU45" s="1" t="n">
        <f aca="false">ROUND('qx mannen 2022'!AU45,10)</f>
        <v>0.000545347</v>
      </c>
      <c r="AV45" s="1" t="n">
        <f aca="false">ROUND('qx mannen 2022'!AV45,10)</f>
        <v>0.0005357607</v>
      </c>
      <c r="AW45" s="1" t="n">
        <f aca="false">ROUND('qx mannen 2022'!AW45,10)</f>
        <v>0.0005263377</v>
      </c>
      <c r="AX45" s="1" t="n">
        <f aca="false">ROUND('qx mannen 2022'!AX45,10)</f>
        <v>0.0005170758</v>
      </c>
      <c r="AY45" s="1" t="n">
        <f aca="false">ROUND('qx mannen 2022'!AY45,10)</f>
        <v>0.0005079726</v>
      </c>
      <c r="AZ45" s="1" t="n">
        <f aca="false">ROUND('qx mannen 2022'!AZ45,10)</f>
        <v>0.0004990258</v>
      </c>
      <c r="BA45" s="1" t="n">
        <f aca="false">ROUND('qx mannen 2022'!BA45,10)</f>
        <v>0.0004902331</v>
      </c>
      <c r="BB45" s="1" t="n">
        <f aca="false">ROUND('qx mannen 2022'!BB45,10)</f>
        <v>0.0004815922</v>
      </c>
      <c r="BC45" s="1" t="n">
        <f aca="false">ROUND('qx mannen 2022'!BC45,10)</f>
        <v>0.0004731007</v>
      </c>
      <c r="BD45" s="1" t="n">
        <f aca="false">ROUND('qx mannen 2022'!BD45,10)</f>
        <v>0.0004647563</v>
      </c>
      <c r="BE45" s="1" t="n">
        <f aca="false">ROUND('qx mannen 2022'!BE45,10)</f>
        <v>0.0004565567</v>
      </c>
      <c r="BF45" s="1" t="n">
        <f aca="false">ROUND('qx mannen 2022'!BF45,10)</f>
        <v>0.0004484997</v>
      </c>
      <c r="BG45" s="1" t="n">
        <f aca="false">ROUND('qx mannen 2022'!BG45,10)</f>
        <v>0.0004405828</v>
      </c>
      <c r="BH45" s="1" t="n">
        <f aca="false">ROUND('qx mannen 2022'!BH45,10)</f>
        <v>0.0004328039</v>
      </c>
      <c r="BI45" s="1" t="n">
        <f aca="false">ROUND('qx mannen 2022'!BI45,10)</f>
        <v>0.0004251608</v>
      </c>
      <c r="BJ45" s="1" t="n">
        <f aca="false">ROUND('qx mannen 2022'!BJ45,10)</f>
        <v>0.0004176511</v>
      </c>
      <c r="BK45" s="1" t="n">
        <f aca="false">ROUND('qx mannen 2022'!BK45,10)</f>
        <v>0.0004102728</v>
      </c>
      <c r="BL45" s="1" t="n">
        <f aca="false">ROUND('qx mannen 2022'!BL45,10)</f>
        <v>0.0004030236</v>
      </c>
      <c r="BM45" s="1" t="n">
        <f aca="false">ROUND('qx mannen 2022'!BM45,10)</f>
        <v>0.0003959014</v>
      </c>
      <c r="BN45" s="1" t="n">
        <f aca="false">ROUND('qx mannen 2022'!BN45,10)</f>
        <v>0.0003889041</v>
      </c>
      <c r="BO45" s="1" t="n">
        <f aca="false">ROUND('qx mannen 2022'!BO45,10)</f>
        <v>0.0003820295</v>
      </c>
      <c r="BP45" s="1" t="n">
        <f aca="false">ROUND('qx mannen 2022'!BP45,10)</f>
        <v>0.0003752756</v>
      </c>
      <c r="BQ45" s="1" t="n">
        <f aca="false">ROUND('qx mannen 2022'!BQ45,10)</f>
        <v>0.0003686404</v>
      </c>
      <c r="BR45" s="1" t="n">
        <f aca="false">ROUND('qx mannen 2022'!BR45,10)</f>
        <v>0.0003621218</v>
      </c>
      <c r="BS45" s="1" t="n">
        <f aca="false">ROUND('qx mannen 2022'!BS45,10)</f>
        <v>0.0003557179</v>
      </c>
      <c r="BT45" s="1" t="n">
        <f aca="false">ROUND('qx mannen 2022'!BT45,10)</f>
        <v>0.0003494267</v>
      </c>
      <c r="BU45" s="1" t="n">
        <f aca="false">ROUND('qx mannen 2022'!BU45,10)</f>
        <v>0.0003432462</v>
      </c>
      <c r="BV45" s="1" t="n">
        <f aca="false">ROUND('qx mannen 2022'!BV45,10)</f>
        <v>0.0003371745</v>
      </c>
      <c r="BW45" s="1" t="n">
        <f aca="false">ROUND('qx mannen 2022'!BW45,10)</f>
        <v>0.0003312099</v>
      </c>
      <c r="BX45" s="1" t="n">
        <f aca="false">ROUND('qx mannen 2022'!BX45,10)</f>
        <v>0.0003253503</v>
      </c>
      <c r="BY45" s="1" t="n">
        <f aca="false">ROUND('qx mannen 2022'!BY45,10)</f>
        <v>0.0003195941</v>
      </c>
      <c r="BZ45" s="1" t="n">
        <f aca="false">ROUND('qx mannen 2022'!BZ45,10)</f>
        <v>0.0003139394</v>
      </c>
      <c r="CA45" s="1" t="n">
        <f aca="false">ROUND('qx mannen 2022'!CA45,10)</f>
        <v>0.0003083845</v>
      </c>
      <c r="CB45" s="1" t="n">
        <f aca="false">ROUND('qx mannen 2022'!CB45,10)</f>
        <v>0.0003029276</v>
      </c>
      <c r="CC45" s="1" t="n">
        <f aca="false">ROUND('qx mannen 2022'!CC45,10)</f>
        <v>0.000297567</v>
      </c>
      <c r="CD45" s="1" t="n">
        <f aca="false">ROUND('qx mannen 2022'!CD45,10)</f>
        <v>0.0002923011</v>
      </c>
      <c r="CE45" s="1" t="n">
        <f aca="false">ROUND('qx mannen 2022'!CE45,10)</f>
        <v>0.0002871281</v>
      </c>
      <c r="CF45" s="1" t="n">
        <f aca="false">ROUND('qx mannen 2022'!CF45,10)</f>
        <v>0.0002820465</v>
      </c>
      <c r="CG45" s="1" t="n">
        <f aca="false">ROUND('qx mannen 2022'!CG45,10)</f>
        <v>0.0002770547</v>
      </c>
      <c r="CH45" s="1" t="n">
        <f aca="false">ROUND('qx mannen 2022'!CH45,10)</f>
        <v>0.0002721511</v>
      </c>
      <c r="CI45" s="1" t="n">
        <f aca="false">ROUND('qx mannen 2022'!CI45,10)</f>
        <v>0.0002673341</v>
      </c>
      <c r="CJ45" s="1" t="n">
        <f aca="false">ROUND('qx mannen 2022'!CJ45,10)</f>
        <v>0.0002626023</v>
      </c>
      <c r="CK45" s="1" t="n">
        <f aca="false">ROUND('qx mannen 2022'!CK45,10)</f>
        <v>0.0002579541</v>
      </c>
      <c r="CL45" s="1" t="n">
        <f aca="false">ROUND('qx mannen 2022'!CL45,10)</f>
        <v>0.0002533881</v>
      </c>
      <c r="CM45" s="1" t="n">
        <f aca="false">ROUND('qx mannen 2022'!CM45,10)</f>
        <v>0.0002489028</v>
      </c>
      <c r="CN45" s="1" t="n">
        <f aca="false">ROUND('qx mannen 2022'!CN45,10)</f>
        <v>0.0002444968</v>
      </c>
      <c r="CO45" s="1" t="n">
        <f aca="false">ROUND('qx mannen 2022'!CO45,10)</f>
        <v>0.0002401687</v>
      </c>
      <c r="CP45" s="1" t="n">
        <f aca="false">ROUND('qx mannen 2022'!CP45,10)</f>
        <v>0.0002359172</v>
      </c>
      <c r="CQ45" s="1" t="n">
        <f aca="false">ROUND('qx mannen 2022'!CQ45,10)</f>
        <v>0.0002317408</v>
      </c>
      <c r="CR45" s="1" t="n">
        <f aca="false">ROUND('qx mannen 2022'!CR45,10)</f>
        <v>0.0002276384</v>
      </c>
      <c r="CS45" s="1" t="n">
        <f aca="false">ROUND('qx mannen 2022'!CS45,10)</f>
        <v>0.0002236085</v>
      </c>
      <c r="CT45" s="1" t="n">
        <f aca="false">ROUND('qx mannen 2022'!CT45,10)</f>
        <v>0.0002196499</v>
      </c>
      <c r="CU45" s="1" t="n">
        <f aca="false">ROUND('qx mannen 2022'!CU45,10)</f>
        <v>0.0002157613</v>
      </c>
      <c r="CV45" s="1" t="n">
        <f aca="false">ROUND('qx mannen 2022'!CV45,10)</f>
        <v>0.0002119415</v>
      </c>
      <c r="CW45" s="1" t="n">
        <f aca="false">ROUND('qx mannen 2022'!CW45,10)</f>
        <v>0.0002081893</v>
      </c>
      <c r="CX45" s="1" t="n">
        <f aca="false">ROUND('qx mannen 2022'!CX45,10)</f>
        <v>0.0002045035</v>
      </c>
      <c r="CY45" s="1" t="n">
        <f aca="false">ROUND('qx mannen 2022'!CY45,10)</f>
        <v>0.000200883</v>
      </c>
      <c r="CZ45" s="1" t="n">
        <f aca="false">ROUND('qx mannen 2022'!CZ45,10)</f>
        <v>0.0001973265</v>
      </c>
      <c r="DA45" s="1" t="n">
        <f aca="false">ROUND('qx mannen 2022'!DA45,10)</f>
        <v>0.0001938329</v>
      </c>
      <c r="DB45" s="1" t="n">
        <f aca="false">ROUND('qx mannen 2022'!DB45,10)</f>
        <v>0.0001904012</v>
      </c>
      <c r="DC45" s="1" t="n">
        <f aca="false">ROUND('qx mannen 2022'!DC45,10)</f>
        <v>0.0001870301</v>
      </c>
      <c r="DD45" s="1" t="n">
        <f aca="false">ROUND('qx mannen 2022'!DD45,10)</f>
        <v>0.0001837188</v>
      </c>
      <c r="DE45" s="1" t="n">
        <f aca="false">ROUND('qx mannen 2022'!DE45,10)</f>
        <v>0.0001804661</v>
      </c>
      <c r="DF45" s="1" t="n">
        <f aca="false">ROUND('qx mannen 2022'!DF45,10)</f>
        <v>0.0001772709</v>
      </c>
      <c r="DG45" s="1" t="n">
        <f aca="false">ROUND('qx mannen 2022'!DG45,10)</f>
        <v>0.0001741323</v>
      </c>
      <c r="DH45" s="1" t="n">
        <f aca="false">ROUND('qx mannen 2022'!DH45,10)</f>
        <v>0.0001710492</v>
      </c>
      <c r="DI45" s="1" t="n">
        <f aca="false">ROUND('qx mannen 2022'!DI45,10)</f>
        <v>0.0001680207</v>
      </c>
      <c r="DJ45" s="1" t="n">
        <f aca="false">ROUND('qx mannen 2022'!DJ45,10)</f>
        <v>0.0001650459</v>
      </c>
      <c r="DK45" s="1" t="n">
        <f aca="false">ROUND('qx mannen 2022'!DK45,10)</f>
        <v>0.0001621236</v>
      </c>
      <c r="DL45" s="1" t="n">
        <f aca="false">ROUND('qx mannen 2022'!DL45,10)</f>
        <v>0.0001592531</v>
      </c>
      <c r="DM45" s="1" t="n">
        <f aca="false">ROUND('qx mannen 2022'!DM45,10)</f>
        <v>0.0001564335</v>
      </c>
      <c r="DN45" s="1" t="n">
        <f aca="false">ROUND('qx mannen 2022'!DN45,10)</f>
        <v>0.0001536637</v>
      </c>
      <c r="DO45" s="1" t="n">
        <f aca="false">ROUND('qx mannen 2022'!DO45,10)</f>
        <v>0.000150943</v>
      </c>
      <c r="DP45" s="1" t="n">
        <f aca="false">ROUND('qx mannen 2022'!DP45,10)</f>
        <v>0.0001482704</v>
      </c>
      <c r="DQ45" s="1" t="n">
        <f aca="false">ROUND('qx mannen 2022'!DQ45,10)</f>
        <v>0.0001456451</v>
      </c>
      <c r="DR45" s="1" t="n">
        <f aca="false">ROUND('qx mannen 2022'!DR45,10)</f>
        <v>0.0001430663</v>
      </c>
      <c r="DS45" s="1" t="n">
        <f aca="false">ROUND('qx mannen 2022'!DS45,10)</f>
        <v>0.0001405332</v>
      </c>
      <c r="DT45" s="1" t="n">
        <f aca="false">ROUND('qx mannen 2022'!DT45,10)</f>
        <v>0.0001380449</v>
      </c>
      <c r="DU45" s="1" t="n">
        <f aca="false">ROUND('qx mannen 2022'!DU45,10)</f>
        <v>0.0001356007</v>
      </c>
      <c r="DV45" s="1" t="n">
        <f aca="false">ROUND('qx mannen 2022'!DV45,10)</f>
        <v>0.0001331997</v>
      </c>
      <c r="DW45" s="1" t="n">
        <f aca="false">ROUND('qx mannen 2022'!DW45,10)</f>
        <v>0.0001308413</v>
      </c>
      <c r="DX45" s="1" t="n">
        <f aca="false">ROUND('qx mannen 2022'!DX45,10)</f>
        <v>0.0001285246</v>
      </c>
      <c r="DY45" s="1" t="n">
        <f aca="false">ROUND('qx mannen 2022'!DY45,10)</f>
        <v>0.0001262489</v>
      </c>
      <c r="DZ45" s="1" t="n">
        <f aca="false">ROUND('qx mannen 2022'!DZ45,10)</f>
        <v>0.0001240135</v>
      </c>
      <c r="EA45" s="1" t="n">
        <f aca="false">ROUND('qx mannen 2022'!EA45,10)</f>
        <v>0.0001218177</v>
      </c>
      <c r="EB45" s="1" t="n">
        <f aca="false">ROUND('qx mannen 2022'!EB45,10)</f>
        <v>0.0001196607</v>
      </c>
      <c r="EC45" s="1" t="n">
        <f aca="false">ROUND('qx mannen 2022'!EC45,10)</f>
        <v>0.000117542</v>
      </c>
      <c r="ED45" s="1" t="n">
        <f aca="false">ROUND('qx mannen 2022'!ED45,10)</f>
        <v>0.0001154607</v>
      </c>
      <c r="EE45" s="1" t="n">
        <f aca="false">ROUND('qx mannen 2022'!EE45,10)</f>
        <v>0.0001134163</v>
      </c>
      <c r="EF45" s="1" t="n">
        <f aca="false">ROUND('qx mannen 2022'!EF45,10)</f>
        <v>0.0001114081</v>
      </c>
      <c r="EG45" s="1" t="n">
        <f aca="false">ROUND('qx mannen 2022'!EG45,10)</f>
        <v>0.0001094355</v>
      </c>
      <c r="EH45" s="1" t="n">
        <f aca="false">ROUND('qx mannen 2022'!EH45,10)</f>
        <v>0.0001074978</v>
      </c>
      <c r="EI45" s="1" t="n">
        <f aca="false">ROUND('qx mannen 2022'!EI45,10)</f>
        <v>0.0001055943</v>
      </c>
      <c r="EJ45" s="1" t="n">
        <f aca="false">ROUND('qx mannen 2022'!EJ45,10)</f>
        <v>0.0001037246</v>
      </c>
      <c r="EK45" s="1" t="n">
        <f aca="false">ROUND('qx mannen 2022'!EK45,10)</f>
        <v>0.000101888</v>
      </c>
      <c r="EL45" s="1" t="n">
        <f aca="false">ROUND('qx mannen 2022'!EL45,10)</f>
        <v>0.0001000839</v>
      </c>
      <c r="EM45" s="1" t="n">
        <f aca="false">ROUND('qx mannen 2022'!EM45,10)</f>
        <v>9.83118E-005</v>
      </c>
      <c r="EN45" s="1" t="n">
        <f aca="false">ROUND('qx mannen 2022'!EN45,10)</f>
        <v>9.6571E-005</v>
      </c>
      <c r="EO45" s="1" t="n">
        <f aca="false">ROUND('qx mannen 2022'!EO45,10)</f>
        <v>9.48611E-005</v>
      </c>
      <c r="EP45" s="1" t="n">
        <f aca="false">ROUND('qx mannen 2022'!EP45,10)</f>
        <v>9.31814E-005</v>
      </c>
      <c r="EQ45" s="1" t="n">
        <f aca="false">ROUND('qx mannen 2022'!EQ45,10)</f>
        <v>9.15315E-005</v>
      </c>
      <c r="ER45" s="1" t="n">
        <f aca="false">ROUND('qx mannen 2022'!ER45,10)</f>
        <v>8.99107E-005</v>
      </c>
      <c r="ES45" s="1" t="n">
        <f aca="false">ROUND('qx mannen 2022'!ES45,10)</f>
        <v>8.83187E-005</v>
      </c>
      <c r="ET45" s="1" t="n">
        <f aca="false">ROUND('qx mannen 2022'!ET45,10)</f>
        <v>8.67549E-005</v>
      </c>
      <c r="EU45" s="1" t="n">
        <f aca="false">ROUND('qx mannen 2022'!EU45,10)</f>
        <v>8.52187E-005</v>
      </c>
      <c r="EV45" s="1" t="n">
        <f aca="false">ROUND('qx mannen 2022'!EV45,10)</f>
        <v>8.37098E-005</v>
      </c>
      <c r="EW45" s="1" t="n">
        <f aca="false">ROUND('qx mannen 2022'!EW45,10)</f>
        <v>8.22275E-005</v>
      </c>
      <c r="EX45" s="1" t="n">
        <f aca="false">ROUND('qx mannen 2022'!EX45,10)</f>
        <v>8.07716E-005</v>
      </c>
      <c r="EY45" s="1" t="n">
        <f aca="false">ROUND('qx mannen 2022'!EY45,10)</f>
        <v>7.93413E-005</v>
      </c>
      <c r="EZ45" s="1" t="n">
        <f aca="false">ROUND('qx mannen 2022'!EZ45,10)</f>
        <v>7.79365E-005</v>
      </c>
      <c r="FA45" s="1" t="n">
        <f aca="false">ROUND('qx mannen 2022'!FA45,10)</f>
        <v>7.65565E-005</v>
      </c>
      <c r="FB45" s="1" t="n">
        <f aca="false">ROUND('qx mannen 2022'!FB45,10)</f>
        <v>7.52009E-005</v>
      </c>
      <c r="FC45" s="1" t="n">
        <f aca="false">ROUND('qx mannen 2022'!FC45,10)</f>
        <v>7.38693E-005</v>
      </c>
      <c r="FD45" s="1" t="n">
        <f aca="false">ROUND('qx mannen 2022'!FD45,10)</f>
        <v>7.25613E-005</v>
      </c>
      <c r="FE45" s="1" t="n">
        <f aca="false">ROUND('qx mannen 2022'!FE45,10)</f>
        <v>7.12765E-005</v>
      </c>
      <c r="FF45" s="1" t="n">
        <f aca="false">ROUND('qx mannen 2022'!FF45,10)</f>
        <v>7.00144E-005</v>
      </c>
      <c r="FG45" s="1" t="n">
        <f aca="false">ROUND('qx mannen 2022'!FG45,10)</f>
        <v>6.87746E-005</v>
      </c>
      <c r="FH45" s="1" t="n">
        <f aca="false">ROUND('qx mannen 2022'!FH45,10)</f>
        <v>6.75569E-005</v>
      </c>
      <c r="FI45" s="1" t="n">
        <f aca="false">ROUND('qx mannen 2022'!FI45,10)</f>
        <v>6.63606E-005</v>
      </c>
      <c r="FJ45" s="1" t="n">
        <f aca="false">ROUND('qx mannen 2022'!FJ45,10)</f>
        <v>6.51856E-005</v>
      </c>
      <c r="FK45" s="1" t="n">
        <f aca="false">ROUND('qx mannen 2022'!FK45,10)</f>
        <v>6.40313E-005</v>
      </c>
      <c r="FL45" s="1" t="n">
        <f aca="false">ROUND('qx mannen 2022'!FL45,10)</f>
        <v>6.28975E-005</v>
      </c>
      <c r="FM45" s="1" t="n">
        <f aca="false">ROUND('qx mannen 2022'!FM45,10)</f>
        <v>6.17838E-005</v>
      </c>
      <c r="FN45" s="1" t="n">
        <f aca="false">ROUND('qx mannen 2022'!FN45,10)</f>
        <v>6.06898E-005</v>
      </c>
      <c r="FO45" s="1" t="n">
        <f aca="false">ROUND('qx mannen 2022'!FO45,10)</f>
        <v>5.96152E-005</v>
      </c>
      <c r="FP45" s="1" t="n">
        <f aca="false">ROUND('qx mannen 2022'!FP45,10)</f>
        <v>5.85596E-005</v>
      </c>
      <c r="FQ45" s="1" t="n">
        <f aca="false">ROUND('qx mannen 2022'!FQ45,10)</f>
        <v>5.75227E-005</v>
      </c>
    </row>
    <row r="46" customFormat="false" ht="15" hidden="false" customHeight="true" outlineLevel="0" collapsed="false">
      <c r="B46" s="1" t="n">
        <f aca="false">ROUND('qx mannen 2022'!B46,10)</f>
        <v>0.0012920993</v>
      </c>
      <c r="C46" s="1" t="n">
        <f aca="false">ROUND('qx mannen 2022'!C46,10)</f>
        <v>0.0012712824</v>
      </c>
      <c r="D46" s="1" t="n">
        <f aca="false">ROUND('qx mannen 2022'!D46,10)</f>
        <v>0.0012506362</v>
      </c>
      <c r="E46" s="1" t="n">
        <f aca="false">ROUND('qx mannen 2022'!E46,10)</f>
        <v>0.0012301756</v>
      </c>
      <c r="F46" s="1" t="n">
        <f aca="false">ROUND('qx mannen 2022'!F46,10)</f>
        <v>0.0012099139</v>
      </c>
      <c r="G46" s="1" t="n">
        <f aca="false">ROUND('qx mannen 2022'!G46,10)</f>
        <v>0.0011898624</v>
      </c>
      <c r="H46" s="1" t="n">
        <f aca="false">ROUND('qx mannen 2022'!H46,10)</f>
        <v>0.0011700312</v>
      </c>
      <c r="I46" s="1" t="n">
        <f aca="false">ROUND('qx mannen 2022'!I46,10)</f>
        <v>0.0011504286</v>
      </c>
      <c r="J46" s="1" t="n">
        <f aca="false">ROUND('qx mannen 2022'!J46,10)</f>
        <v>0.001131062</v>
      </c>
      <c r="K46" s="1" t="n">
        <f aca="false">ROUND('qx mannen 2022'!K46,10)</f>
        <v>0.0011119375</v>
      </c>
      <c r="L46" s="1" t="n">
        <f aca="false">ROUND('qx mannen 2022'!L46,10)</f>
        <v>0.0010930601</v>
      </c>
      <c r="M46" s="1" t="n">
        <f aca="false">ROUND('qx mannen 2022'!M46,10)</f>
        <v>0.001074434</v>
      </c>
      <c r="N46" s="1" t="n">
        <f aca="false">ROUND('qx mannen 2022'!N46,10)</f>
        <v>0.0010560625</v>
      </c>
      <c r="O46" s="1" t="n">
        <f aca="false">ROUND('qx mannen 2022'!O46,10)</f>
        <v>0.001037948</v>
      </c>
      <c r="P46" s="1" t="n">
        <f aca="false">ROUND('qx mannen 2022'!P46,10)</f>
        <v>0.0010200926</v>
      </c>
      <c r="Q46" s="1" t="n">
        <f aca="false">ROUND('qx mannen 2022'!Q46,10)</f>
        <v>0.0010024972</v>
      </c>
      <c r="R46" s="1" t="n">
        <f aca="false">ROUND('qx mannen 2022'!R46,10)</f>
        <v>0.0009851628</v>
      </c>
      <c r="S46" s="1" t="n">
        <f aca="false">ROUND('qx mannen 2022'!S46,10)</f>
        <v>0.0009680893</v>
      </c>
      <c r="T46" s="1" t="n">
        <f aca="false">ROUND('qx mannen 2022'!T46,10)</f>
        <v>0.0009512766</v>
      </c>
      <c r="U46" s="1" t="n">
        <f aca="false">ROUND('qx mannen 2022'!U46,10)</f>
        <v>0.000934724</v>
      </c>
      <c r="V46" s="1" t="n">
        <f aca="false">ROUND('qx mannen 2022'!V46,10)</f>
        <v>0.0009184305</v>
      </c>
      <c r="W46" s="1" t="n">
        <f aca="false">ROUND('qx mannen 2022'!W46,10)</f>
        <v>0.0009023946</v>
      </c>
      <c r="X46" s="1" t="n">
        <f aca="false">ROUND('qx mannen 2022'!X46,10)</f>
        <v>0.000886615</v>
      </c>
      <c r="Y46" s="1" t="n">
        <f aca="false">ROUND('qx mannen 2022'!Y46,10)</f>
        <v>0.0008710896</v>
      </c>
      <c r="Z46" s="1" t="n">
        <f aca="false">ROUND('qx mannen 2022'!Z46,10)</f>
        <v>0.0008558164</v>
      </c>
      <c r="AA46" s="1" t="n">
        <f aca="false">ROUND('qx mannen 2022'!AA46,10)</f>
        <v>0.0008407932</v>
      </c>
      <c r="AB46" s="1" t="n">
        <f aca="false">ROUND('qx mannen 2022'!AB46,10)</f>
        <v>0.0008260175</v>
      </c>
      <c r="AC46" s="1" t="n">
        <f aca="false">ROUND('qx mannen 2022'!AC46,10)</f>
        <v>0.0008114868</v>
      </c>
      <c r="AD46" s="1" t="n">
        <f aca="false">ROUND('qx mannen 2022'!AD46,10)</f>
        <v>0.0007971984</v>
      </c>
      <c r="AE46" s="1" t="n">
        <f aca="false">ROUND('qx mannen 2022'!AE46,10)</f>
        <v>0.0007831495</v>
      </c>
      <c r="AF46" s="1" t="n">
        <f aca="false">ROUND('qx mannen 2022'!AF46,10)</f>
        <v>0.0007693371</v>
      </c>
      <c r="AG46" s="1" t="n">
        <f aca="false">ROUND('qx mannen 2022'!AG46,10)</f>
        <v>0.0007557584</v>
      </c>
      <c r="AH46" s="1" t="n">
        <f aca="false">ROUND('qx mannen 2022'!AH46,10)</f>
        <v>0.0007424103</v>
      </c>
      <c r="AI46" s="1" t="n">
        <f aca="false">ROUND('qx mannen 2022'!AI46,10)</f>
        <v>0.0007292898</v>
      </c>
      <c r="AJ46" s="1" t="n">
        <f aca="false">ROUND('qx mannen 2022'!AJ46,10)</f>
        <v>0.0007163936</v>
      </c>
      <c r="AK46" s="1" t="n">
        <f aca="false">ROUND('qx mannen 2022'!AK46,10)</f>
        <v>0.0007037188</v>
      </c>
      <c r="AL46" s="1" t="n">
        <f aca="false">ROUND('qx mannen 2022'!AL46,10)</f>
        <v>0.000691262</v>
      </c>
      <c r="AM46" s="1" t="n">
        <f aca="false">ROUND('qx mannen 2022'!AM46,10)</f>
        <v>0.0006790202</v>
      </c>
      <c r="AN46" s="1" t="n">
        <f aca="false">ROUND('qx mannen 2022'!AN46,10)</f>
        <v>0.0006669901</v>
      </c>
      <c r="AO46" s="1" t="n">
        <f aca="false">ROUND('qx mannen 2022'!AO46,10)</f>
        <v>0.0006551685</v>
      </c>
      <c r="AP46" s="1" t="n">
        <f aca="false">ROUND('qx mannen 2022'!AP46,10)</f>
        <v>0.0006435523</v>
      </c>
      <c r="AQ46" s="1" t="n">
        <f aca="false">ROUND('qx mannen 2022'!AQ46,10)</f>
        <v>0.0006321383</v>
      </c>
      <c r="AR46" s="1" t="n">
        <f aca="false">ROUND('qx mannen 2022'!AR46,10)</f>
        <v>0.0006209232</v>
      </c>
      <c r="AS46" s="1" t="n">
        <f aca="false">ROUND('qx mannen 2022'!AS46,10)</f>
        <v>0.000609904</v>
      </c>
      <c r="AT46" s="1" t="n">
        <f aca="false">ROUND('qx mannen 2022'!AT46,10)</f>
        <v>0.0005990775</v>
      </c>
      <c r="AU46" s="1" t="n">
        <f aca="false">ROUND('qx mannen 2022'!AU46,10)</f>
        <v>0.0005884406</v>
      </c>
      <c r="AV46" s="1" t="n">
        <f aca="false">ROUND('qx mannen 2022'!AV46,10)</f>
        <v>0.0005779902</v>
      </c>
      <c r="AW46" s="1" t="n">
        <f aca="false">ROUND('qx mannen 2022'!AW46,10)</f>
        <v>0.0005677233</v>
      </c>
      <c r="AX46" s="1" t="n">
        <f aca="false">ROUND('qx mannen 2022'!AX46,10)</f>
        <v>0.0005576368</v>
      </c>
      <c r="AY46" s="1" t="n">
        <f aca="false">ROUND('qx mannen 2022'!AY46,10)</f>
        <v>0.0005477278</v>
      </c>
      <c r="AZ46" s="1" t="n">
        <f aca="false">ROUND('qx mannen 2022'!AZ46,10)</f>
        <v>0.0005379932</v>
      </c>
      <c r="BA46" s="1" t="n">
        <f aca="false">ROUND('qx mannen 2022'!BA46,10)</f>
        <v>0.0005284303</v>
      </c>
      <c r="BB46" s="1" t="n">
        <f aca="false">ROUND('qx mannen 2022'!BB46,10)</f>
        <v>0.0005190359</v>
      </c>
      <c r="BC46" s="1" t="n">
        <f aca="false">ROUND('qx mannen 2022'!BC46,10)</f>
        <v>0.0005098074</v>
      </c>
      <c r="BD46" s="1" t="n">
        <f aca="false">ROUND('qx mannen 2022'!BD46,10)</f>
        <v>0.0005007419</v>
      </c>
      <c r="BE46" s="1" t="n">
        <f aca="false">ROUND('qx mannen 2022'!BE46,10)</f>
        <v>0.0004918366</v>
      </c>
      <c r="BF46" s="1" t="n">
        <f aca="false">ROUND('qx mannen 2022'!BF46,10)</f>
        <v>0.0004830888</v>
      </c>
      <c r="BG46" s="1" t="n">
        <f aca="false">ROUND('qx mannen 2022'!BG46,10)</f>
        <v>0.0004744957</v>
      </c>
      <c r="BH46" s="1" t="n">
        <f aca="false">ROUND('qx mannen 2022'!BH46,10)</f>
        <v>0.0004660548</v>
      </c>
      <c r="BI46" s="1" t="n">
        <f aca="false">ROUND('qx mannen 2022'!BI46,10)</f>
        <v>0.0004577633</v>
      </c>
      <c r="BJ46" s="1" t="n">
        <f aca="false">ROUND('qx mannen 2022'!BJ46,10)</f>
        <v>0.0004496187</v>
      </c>
      <c r="BK46" s="1" t="n">
        <f aca="false">ROUND('qx mannen 2022'!BK46,10)</f>
        <v>0.0004416185</v>
      </c>
      <c r="BL46" s="1" t="n">
        <f aca="false">ROUND('qx mannen 2022'!BL46,10)</f>
        <v>0.0004337601</v>
      </c>
      <c r="BM46" s="1" t="n">
        <f aca="false">ROUND('qx mannen 2022'!BM46,10)</f>
        <v>0.0004260411</v>
      </c>
      <c r="BN46" s="1" t="n">
        <f aca="false">ROUND('qx mannen 2022'!BN46,10)</f>
        <v>0.000418459</v>
      </c>
      <c r="BO46" s="1" t="n">
        <f aca="false">ROUND('qx mannen 2022'!BO46,10)</f>
        <v>0.0004110115</v>
      </c>
      <c r="BP46" s="1" t="n">
        <f aca="false">ROUND('qx mannen 2022'!BP46,10)</f>
        <v>0.0004036961</v>
      </c>
      <c r="BQ46" s="1" t="n">
        <f aca="false">ROUND('qx mannen 2022'!BQ46,10)</f>
        <v>0.0003965107</v>
      </c>
      <c r="BR46" s="1" t="n">
        <f aca="false">ROUND('qx mannen 2022'!BR46,10)</f>
        <v>0.0003894528</v>
      </c>
      <c r="BS46" s="1" t="n">
        <f aca="false">ROUND('qx mannen 2022'!BS46,10)</f>
        <v>0.0003825203</v>
      </c>
      <c r="BT46" s="1" t="n">
        <f aca="false">ROUND('qx mannen 2022'!BT46,10)</f>
        <v>0.000375711</v>
      </c>
      <c r="BU46" s="1" t="n">
        <f aca="false">ROUND('qx mannen 2022'!BU46,10)</f>
        <v>0.0003690227</v>
      </c>
      <c r="BV46" s="1" t="n">
        <f aca="false">ROUND('qx mannen 2022'!BV46,10)</f>
        <v>0.0003624532</v>
      </c>
      <c r="BW46" s="1" t="n">
        <f aca="false">ROUND('qx mannen 2022'!BW46,10)</f>
        <v>0.0003560005</v>
      </c>
      <c r="BX46" s="1" t="n">
        <f aca="false">ROUND('qx mannen 2022'!BX46,10)</f>
        <v>0.0003496625</v>
      </c>
      <c r="BY46" s="1" t="n">
        <f aca="false">ROUND('qx mannen 2022'!BY46,10)</f>
        <v>0.0003434371</v>
      </c>
      <c r="BZ46" s="1" t="n">
        <f aca="false">ROUND('qx mannen 2022'!BZ46,10)</f>
        <v>0.0003373225</v>
      </c>
      <c r="CA46" s="1" t="n">
        <f aca="false">ROUND('qx mannen 2022'!CA46,10)</f>
        <v>0.0003313166</v>
      </c>
      <c r="CB46" s="1" t="n">
        <f aca="false">ROUND('qx mannen 2022'!CB46,10)</f>
        <v>0.0003254176</v>
      </c>
      <c r="CC46" s="1" t="n">
        <f aca="false">ROUND('qx mannen 2022'!CC46,10)</f>
        <v>0.0003196234</v>
      </c>
      <c r="CD46" s="1" t="n">
        <f aca="false">ROUND('qx mannen 2022'!CD46,10)</f>
        <v>0.0003139323</v>
      </c>
      <c r="CE46" s="1" t="n">
        <f aca="false">ROUND('qx mannen 2022'!CE46,10)</f>
        <v>0.0003083425</v>
      </c>
      <c r="CF46" s="1" t="n">
        <f aca="false">ROUND('qx mannen 2022'!CF46,10)</f>
        <v>0.0003028521</v>
      </c>
      <c r="CG46" s="1" t="n">
        <f aca="false">ROUND('qx mannen 2022'!CG46,10)</f>
        <v>0.0002974594</v>
      </c>
      <c r="CH46" s="1" t="n">
        <f aca="false">ROUND('qx mannen 2022'!CH46,10)</f>
        <v>0.0002921626</v>
      </c>
      <c r="CI46" s="1" t="n">
        <f aca="false">ROUND('qx mannen 2022'!CI46,10)</f>
        <v>0.0002869601</v>
      </c>
      <c r="CJ46" s="1" t="n">
        <f aca="false">ROUND('qx mannen 2022'!CJ46,10)</f>
        <v>0.0002818502</v>
      </c>
      <c r="CK46" s="1" t="n">
        <f aca="false">ROUND('qx mannen 2022'!CK46,10)</f>
        <v>0.0002768312</v>
      </c>
      <c r="CL46" s="1" t="n">
        <f aca="false">ROUND('qx mannen 2022'!CL46,10)</f>
        <v>0.0002719016</v>
      </c>
      <c r="CM46" s="1" t="n">
        <f aca="false">ROUND('qx mannen 2022'!CM46,10)</f>
        <v>0.0002670597</v>
      </c>
      <c r="CN46" s="1" t="n">
        <f aca="false">ROUND('qx mannen 2022'!CN46,10)</f>
        <v>0.0002623039</v>
      </c>
      <c r="CO46" s="1" t="n">
        <f aca="false">ROUND('qx mannen 2022'!CO46,10)</f>
        <v>0.0002576328</v>
      </c>
      <c r="CP46" s="1" t="n">
        <f aca="false">ROUND('qx mannen 2022'!CP46,10)</f>
        <v>0.0002530449</v>
      </c>
      <c r="CQ46" s="1" t="n">
        <f aca="false">ROUND('qx mannen 2022'!CQ46,10)</f>
        <v>0.0002485386</v>
      </c>
      <c r="CR46" s="1" t="n">
        <f aca="false">ROUND('qx mannen 2022'!CR46,10)</f>
        <v>0.0002441126</v>
      </c>
      <c r="CS46" s="1" t="n">
        <f aca="false">ROUND('qx mannen 2022'!CS46,10)</f>
        <v>0.0002397653</v>
      </c>
      <c r="CT46" s="1" t="n">
        <f aca="false">ROUND('qx mannen 2022'!CT46,10)</f>
        <v>0.0002354954</v>
      </c>
      <c r="CU46" s="1" t="n">
        <f aca="false">ROUND('qx mannen 2022'!CU46,10)</f>
        <v>0.0002313016</v>
      </c>
      <c r="CV46" s="1" t="n">
        <f aca="false">ROUND('qx mannen 2022'!CV46,10)</f>
        <v>0.0002271824</v>
      </c>
      <c r="CW46" s="1" t="n">
        <f aca="false">ROUND('qx mannen 2022'!CW46,10)</f>
        <v>0.0002231365</v>
      </c>
      <c r="CX46" s="1" t="n">
        <f aca="false">ROUND('qx mannen 2022'!CX46,10)</f>
        <v>0.0002191627</v>
      </c>
      <c r="CY46" s="1" t="n">
        <f aca="false">ROUND('qx mannen 2022'!CY46,10)</f>
        <v>0.0002152597</v>
      </c>
      <c r="CZ46" s="1" t="n">
        <f aca="false">ROUND('qx mannen 2022'!CZ46,10)</f>
        <v>0.0002114261</v>
      </c>
      <c r="DA46" s="1" t="n">
        <f aca="false">ROUND('qx mannen 2022'!DA46,10)</f>
        <v>0.0002076608</v>
      </c>
      <c r="DB46" s="1" t="n">
        <f aca="false">ROUND('qx mannen 2022'!DB46,10)</f>
        <v>0.0002039625</v>
      </c>
      <c r="DC46" s="1" t="n">
        <f aca="false">ROUND('qx mannen 2022'!DC46,10)</f>
        <v>0.00020033</v>
      </c>
      <c r="DD46" s="1" t="n">
        <f aca="false">ROUND('qx mannen 2022'!DD46,10)</f>
        <v>0.0001967623</v>
      </c>
      <c r="DE46" s="1" t="n">
        <f aca="false">ROUND('qx mannen 2022'!DE46,10)</f>
        <v>0.0001932581</v>
      </c>
      <c r="DF46" s="1" t="n">
        <f aca="false">ROUND('qx mannen 2022'!DF46,10)</f>
        <v>0.0001898162</v>
      </c>
      <c r="DG46" s="1" t="n">
        <f aca="false">ROUND('qx mannen 2022'!DG46,10)</f>
        <v>0.0001864357</v>
      </c>
      <c r="DH46" s="1" t="n">
        <f aca="false">ROUND('qx mannen 2022'!DH46,10)</f>
        <v>0.0001831154</v>
      </c>
      <c r="DI46" s="1" t="n">
        <f aca="false">ROUND('qx mannen 2022'!DI46,10)</f>
        <v>0.0001798541</v>
      </c>
      <c r="DJ46" s="1" t="n">
        <f aca="false">ROUND('qx mannen 2022'!DJ46,10)</f>
        <v>0.000176651</v>
      </c>
      <c r="DK46" s="1" t="n">
        <f aca="false">ROUND('qx mannen 2022'!DK46,10)</f>
        <v>0.0001735049</v>
      </c>
      <c r="DL46" s="1" t="n">
        <f aca="false">ROUND('qx mannen 2022'!DL46,10)</f>
        <v>0.0001704148</v>
      </c>
      <c r="DM46" s="1" t="n">
        <f aca="false">ROUND('qx mannen 2022'!DM46,10)</f>
        <v>0.0001673797</v>
      </c>
      <c r="DN46" s="1" t="n">
        <f aca="false">ROUND('qx mannen 2022'!DN46,10)</f>
        <v>0.0001643987</v>
      </c>
      <c r="DO46" s="1" t="n">
        <f aca="false">ROUND('qx mannen 2022'!DO46,10)</f>
        <v>0.0001614708</v>
      </c>
      <c r="DP46" s="1" t="n">
        <f aca="false">ROUND('qx mannen 2022'!DP46,10)</f>
        <v>0.000158595</v>
      </c>
      <c r="DQ46" s="1" t="n">
        <f aca="false">ROUND('qx mannen 2022'!DQ46,10)</f>
        <v>0.0001557704</v>
      </c>
      <c r="DR46" s="1" t="n">
        <f aca="false">ROUND('qx mannen 2022'!DR46,10)</f>
        <v>0.0001529962</v>
      </c>
      <c r="DS46" s="1" t="n">
        <f aca="false">ROUND('qx mannen 2022'!DS46,10)</f>
        <v>0.0001502713</v>
      </c>
      <c r="DT46" s="1" t="n">
        <f aca="false">ROUND('qx mannen 2022'!DT46,10)</f>
        <v>0.0001475949</v>
      </c>
      <c r="DU46" s="1" t="n">
        <f aca="false">ROUND('qx mannen 2022'!DU46,10)</f>
        <v>0.0001449663</v>
      </c>
      <c r="DV46" s="1" t="n">
        <f aca="false">ROUND('qx mannen 2022'!DV46,10)</f>
        <v>0.0001423844</v>
      </c>
      <c r="DW46" s="1" t="n">
        <f aca="false">ROUND('qx mannen 2022'!DW46,10)</f>
        <v>0.0001398485</v>
      </c>
      <c r="DX46" s="1" t="n">
        <f aca="false">ROUND('qx mannen 2022'!DX46,10)</f>
        <v>0.0001373578</v>
      </c>
      <c r="DY46" s="1" t="n">
        <f aca="false">ROUND('qx mannen 2022'!DY46,10)</f>
        <v>0.0001349114</v>
      </c>
      <c r="DZ46" s="1" t="n">
        <f aca="false">ROUND('qx mannen 2022'!DZ46,10)</f>
        <v>0.0001325086</v>
      </c>
      <c r="EA46" s="1" t="n">
        <f aca="false">ROUND('qx mannen 2022'!EA46,10)</f>
        <v>0.0001301486</v>
      </c>
      <c r="EB46" s="1" t="n">
        <f aca="false">ROUND('qx mannen 2022'!EB46,10)</f>
        <v>0.0001278306</v>
      </c>
      <c r="EC46" s="1" t="n">
        <f aca="false">ROUND('qx mannen 2022'!EC46,10)</f>
        <v>0.0001255539</v>
      </c>
      <c r="ED46" s="1" t="n">
        <f aca="false">ROUND('qx mannen 2022'!ED46,10)</f>
        <v>0.0001233177</v>
      </c>
      <c r="EE46" s="1" t="n">
        <f aca="false">ROUND('qx mannen 2022'!EE46,10)</f>
        <v>0.0001211214</v>
      </c>
      <c r="EF46" s="1" t="n">
        <f aca="false">ROUND('qx mannen 2022'!EF46,10)</f>
        <v>0.0001189642</v>
      </c>
      <c r="EG46" s="1" t="n">
        <f aca="false">ROUND('qx mannen 2022'!EG46,10)</f>
        <v>0.0001168453</v>
      </c>
      <c r="EH46" s="1" t="n">
        <f aca="false">ROUND('qx mannen 2022'!EH46,10)</f>
        <v>0.0001147643</v>
      </c>
      <c r="EI46" s="1" t="n">
        <f aca="false">ROUND('qx mannen 2022'!EI46,10)</f>
        <v>0.0001127203</v>
      </c>
      <c r="EJ46" s="1" t="n">
        <f aca="false">ROUND('qx mannen 2022'!EJ46,10)</f>
        <v>0.0001107127</v>
      </c>
      <c r="EK46" s="1" t="n">
        <f aca="false">ROUND('qx mannen 2022'!EK46,10)</f>
        <v>0.0001087408</v>
      </c>
      <c r="EL46" s="1" t="n">
        <f aca="false">ROUND('qx mannen 2022'!EL46,10)</f>
        <v>0.0001068041</v>
      </c>
      <c r="EM46" s="1" t="n">
        <f aca="false">ROUND('qx mannen 2022'!EM46,10)</f>
        <v>0.0001049018</v>
      </c>
      <c r="EN46" s="1" t="n">
        <f aca="false">ROUND('qx mannen 2022'!EN46,10)</f>
        <v>0.0001030335</v>
      </c>
      <c r="EO46" s="1" t="n">
        <f aca="false">ROUND('qx mannen 2022'!EO46,10)</f>
        <v>0.0001011984</v>
      </c>
      <c r="EP46" s="1" t="n">
        <f aca="false">ROUND('qx mannen 2022'!EP46,10)</f>
        <v>9.9396E-005</v>
      </c>
      <c r="EQ46" s="1" t="n">
        <f aca="false">ROUND('qx mannen 2022'!EQ46,10)</f>
        <v>9.76257E-005</v>
      </c>
      <c r="ER46" s="1" t="n">
        <f aca="false">ROUND('qx mannen 2022'!ER46,10)</f>
        <v>9.58869E-005</v>
      </c>
      <c r="ES46" s="1" t="n">
        <f aca="false">ROUND('qx mannen 2022'!ES46,10)</f>
        <v>9.41791E-005</v>
      </c>
      <c r="ET46" s="1" t="n">
        <f aca="false">ROUND('qx mannen 2022'!ET46,10)</f>
        <v>9.25017E-005</v>
      </c>
      <c r="EU46" s="1" t="n">
        <f aca="false">ROUND('qx mannen 2022'!EU46,10)</f>
        <v>9.08542E-005</v>
      </c>
      <c r="EV46" s="1" t="n">
        <f aca="false">ROUND('qx mannen 2022'!EV46,10)</f>
        <v>8.9236E-005</v>
      </c>
      <c r="EW46" s="1" t="n">
        <f aca="false">ROUND('qx mannen 2022'!EW46,10)</f>
        <v>8.76467E-005</v>
      </c>
      <c r="EX46" s="1" t="n">
        <f aca="false">ROUND('qx mannen 2022'!EX46,10)</f>
        <v>8.60856E-005</v>
      </c>
      <c r="EY46" s="1" t="n">
        <f aca="false">ROUND('qx mannen 2022'!EY46,10)</f>
        <v>8.45523E-005</v>
      </c>
      <c r="EZ46" s="1" t="n">
        <f aca="false">ROUND('qx mannen 2022'!EZ46,10)</f>
        <v>8.30464E-005</v>
      </c>
      <c r="FA46" s="1" t="n">
        <f aca="false">ROUND('qx mannen 2022'!FA46,10)</f>
        <v>8.15673E-005</v>
      </c>
      <c r="FB46" s="1" t="n">
        <f aca="false">ROUND('qx mannen 2022'!FB46,10)</f>
        <v>8.01145E-005</v>
      </c>
      <c r="FC46" s="1" t="n">
        <f aca="false">ROUND('qx mannen 2022'!FC46,10)</f>
        <v>7.86876E-005</v>
      </c>
      <c r="FD46" s="1" t="n">
        <f aca="false">ROUND('qx mannen 2022'!FD46,10)</f>
        <v>7.72861E-005</v>
      </c>
      <c r="FE46" s="1" t="n">
        <f aca="false">ROUND('qx mannen 2022'!FE46,10)</f>
        <v>7.59096E-005</v>
      </c>
      <c r="FF46" s="1" t="n">
        <f aca="false">ROUND('qx mannen 2022'!FF46,10)</f>
        <v>7.45576E-005</v>
      </c>
      <c r="FG46" s="1" t="n">
        <f aca="false">ROUND('qx mannen 2022'!FG46,10)</f>
        <v>7.32296E-005</v>
      </c>
      <c r="FH46" s="1" t="n">
        <f aca="false">ROUND('qx mannen 2022'!FH46,10)</f>
        <v>7.19254E-005</v>
      </c>
      <c r="FI46" s="1" t="n">
        <f aca="false">ROUND('qx mannen 2022'!FI46,10)</f>
        <v>7.06443E-005</v>
      </c>
      <c r="FJ46" s="1" t="n">
        <f aca="false">ROUND('qx mannen 2022'!FJ46,10)</f>
        <v>6.93861E-005</v>
      </c>
      <c r="FK46" s="1" t="n">
        <f aca="false">ROUND('qx mannen 2022'!FK46,10)</f>
        <v>6.81502E-005</v>
      </c>
      <c r="FL46" s="1" t="n">
        <f aca="false">ROUND('qx mannen 2022'!FL46,10)</f>
        <v>6.69364E-005</v>
      </c>
      <c r="FM46" s="1" t="n">
        <f aca="false">ROUND('qx mannen 2022'!FM46,10)</f>
        <v>6.57442E-005</v>
      </c>
      <c r="FN46" s="1" t="n">
        <f aca="false">ROUND('qx mannen 2022'!FN46,10)</f>
        <v>6.45732E-005</v>
      </c>
      <c r="FO46" s="1" t="n">
        <f aca="false">ROUND('qx mannen 2022'!FO46,10)</f>
        <v>6.34231E-005</v>
      </c>
      <c r="FP46" s="1" t="n">
        <f aca="false">ROUND('qx mannen 2022'!FP46,10)</f>
        <v>6.22935E-005</v>
      </c>
      <c r="FQ46" s="1" t="n">
        <f aca="false">ROUND('qx mannen 2022'!FQ46,10)</f>
        <v>6.1184E-005</v>
      </c>
    </row>
    <row r="47" customFormat="false" ht="15" hidden="false" customHeight="true" outlineLevel="0" collapsed="false">
      <c r="B47" s="1" t="n">
        <f aca="false">ROUND('qx mannen 2022'!B47,10)</f>
        <v>0.0013931983</v>
      </c>
      <c r="C47" s="1" t="n">
        <f aca="false">ROUND('qx mannen 2022'!C47,10)</f>
        <v>0.0013711903</v>
      </c>
      <c r="D47" s="1" t="n">
        <f aca="false">ROUND('qx mannen 2022'!D47,10)</f>
        <v>0.0013493098</v>
      </c>
      <c r="E47" s="1" t="n">
        <f aca="false">ROUND('qx mannen 2022'!E47,10)</f>
        <v>0.0013275785</v>
      </c>
      <c r="F47" s="1" t="n">
        <f aca="false">ROUND('qx mannen 2022'!F47,10)</f>
        <v>0.0013060155</v>
      </c>
      <c r="G47" s="1" t="n">
        <f aca="false">ROUND('qx mannen 2022'!G47,10)</f>
        <v>0.0012846376</v>
      </c>
      <c r="H47" s="1" t="n">
        <f aca="false">ROUND('qx mannen 2022'!H47,10)</f>
        <v>0.0012634597</v>
      </c>
      <c r="I47" s="1" t="n">
        <f aca="false">ROUND('qx mannen 2022'!I47,10)</f>
        <v>0.0012424948</v>
      </c>
      <c r="J47" s="1" t="n">
        <f aca="false">ROUND('qx mannen 2022'!J47,10)</f>
        <v>0.001221754</v>
      </c>
      <c r="K47" s="1" t="n">
        <f aca="false">ROUND('qx mannen 2022'!K47,10)</f>
        <v>0.0012012472</v>
      </c>
      <c r="L47" s="1" t="n">
        <f aca="false">ROUND('qx mannen 2022'!L47,10)</f>
        <v>0.0011809826</v>
      </c>
      <c r="M47" s="1" t="n">
        <f aca="false">ROUND('qx mannen 2022'!M47,10)</f>
        <v>0.0011609672</v>
      </c>
      <c r="N47" s="1" t="n">
        <f aca="false">ROUND('qx mannen 2022'!N47,10)</f>
        <v>0.001141207</v>
      </c>
      <c r="O47" s="1" t="n">
        <f aca="false">ROUND('qx mannen 2022'!O47,10)</f>
        <v>0.0011217068</v>
      </c>
      <c r="P47" s="1" t="n">
        <f aca="false">ROUND('qx mannen 2022'!P47,10)</f>
        <v>0.0011024706</v>
      </c>
      <c r="Q47" s="1" t="n">
        <f aca="false">ROUND('qx mannen 2022'!Q47,10)</f>
        <v>0.0010835013</v>
      </c>
      <c r="R47" s="1" t="n">
        <f aca="false">ROUND('qx mannen 2022'!R47,10)</f>
        <v>0.0010648013</v>
      </c>
      <c r="S47" s="1" t="n">
        <f aca="false">ROUND('qx mannen 2022'!S47,10)</f>
        <v>0.0010463723</v>
      </c>
      <c r="T47" s="1" t="n">
        <f aca="false">ROUND('qx mannen 2022'!T47,10)</f>
        <v>0.0010282151</v>
      </c>
      <c r="U47" s="1" t="n">
        <f aca="false">ROUND('qx mannen 2022'!U47,10)</f>
        <v>0.0010103304</v>
      </c>
      <c r="V47" s="1" t="n">
        <f aca="false">ROUND('qx mannen 2022'!V47,10)</f>
        <v>0.000992718</v>
      </c>
      <c r="W47" s="1" t="n">
        <f aca="false">ROUND('qx mannen 2022'!W47,10)</f>
        <v>0.0009753775</v>
      </c>
      <c r="X47" s="1" t="n">
        <f aca="false">ROUND('qx mannen 2022'!X47,10)</f>
        <v>0.0009583079</v>
      </c>
      <c r="Y47" s="1" t="n">
        <f aca="false">ROUND('qx mannen 2022'!Y47,10)</f>
        <v>0.0009415081</v>
      </c>
      <c r="Z47" s="1" t="n">
        <f aca="false">ROUND('qx mannen 2022'!Z47,10)</f>
        <v>0.0009249765</v>
      </c>
      <c r="AA47" s="1" t="n">
        <f aca="false">ROUND('qx mannen 2022'!AA47,10)</f>
        <v>0.0009087114</v>
      </c>
      <c r="AB47" s="1" t="n">
        <f aca="false">ROUND('qx mannen 2022'!AB47,10)</f>
        <v>0.0008927106</v>
      </c>
      <c r="AC47" s="1" t="n">
        <f aca="false">ROUND('qx mannen 2022'!AC47,10)</f>
        <v>0.0008769719</v>
      </c>
      <c r="AD47" s="1" t="n">
        <f aca="false">ROUND('qx mannen 2022'!AD47,10)</f>
        <v>0.0008614929</v>
      </c>
      <c r="AE47" s="1" t="n">
        <f aca="false">ROUND('qx mannen 2022'!AE47,10)</f>
        <v>0.0008462708</v>
      </c>
      <c r="AF47" s="1" t="n">
        <f aca="false">ROUND('qx mannen 2022'!AF47,10)</f>
        <v>0.0008313031</v>
      </c>
      <c r="AG47" s="1" t="n">
        <f aca="false">ROUND('qx mannen 2022'!AG47,10)</f>
        <v>0.0008165868</v>
      </c>
      <c r="AH47" s="1" t="n">
        <f aca="false">ROUND('qx mannen 2022'!AH47,10)</f>
        <v>0.0008021188</v>
      </c>
      <c r="AI47" s="1" t="n">
        <f aca="false">ROUND('qx mannen 2022'!AI47,10)</f>
        <v>0.0007878963</v>
      </c>
      <c r="AJ47" s="1" t="n">
        <f aca="false">ROUND('qx mannen 2022'!AJ47,10)</f>
        <v>0.0007739159</v>
      </c>
      <c r="AK47" s="1" t="n">
        <f aca="false">ROUND('qx mannen 2022'!AK47,10)</f>
        <v>0.0007601746</v>
      </c>
      <c r="AL47" s="1" t="n">
        <f aca="false">ROUND('qx mannen 2022'!AL47,10)</f>
        <v>0.000746669</v>
      </c>
      <c r="AM47" s="1" t="n">
        <f aca="false">ROUND('qx mannen 2022'!AM47,10)</f>
        <v>0.000733396</v>
      </c>
      <c r="AN47" s="1" t="n">
        <f aca="false">ROUND('qx mannen 2022'!AN47,10)</f>
        <v>0.0007203521</v>
      </c>
      <c r="AO47" s="1" t="n">
        <f aca="false">ROUND('qx mannen 2022'!AO47,10)</f>
        <v>0.0007075341</v>
      </c>
      <c r="AP47" s="1" t="n">
        <f aca="false">ROUND('qx mannen 2022'!AP47,10)</f>
        <v>0.0006949386</v>
      </c>
      <c r="AQ47" s="1" t="n">
        <f aca="false">ROUND('qx mannen 2022'!AQ47,10)</f>
        <v>0.0006825622</v>
      </c>
      <c r="AR47" s="1" t="n">
        <f aca="false">ROUND('qx mannen 2022'!AR47,10)</f>
        <v>0.0006704017</v>
      </c>
      <c r="AS47" s="1" t="n">
        <f aca="false">ROUND('qx mannen 2022'!AS47,10)</f>
        <v>0.0006584536</v>
      </c>
      <c r="AT47" s="1" t="n">
        <f aca="false">ROUND('qx mannen 2022'!AT47,10)</f>
        <v>0.0006467147</v>
      </c>
      <c r="AU47" s="1" t="n">
        <f aca="false">ROUND('qx mannen 2022'!AU47,10)</f>
        <v>0.0006351816</v>
      </c>
      <c r="AV47" s="1" t="n">
        <f aca="false">ROUND('qx mannen 2022'!AV47,10)</f>
        <v>0.0006238511</v>
      </c>
      <c r="AW47" s="1" t="n">
        <f aca="false">ROUND('qx mannen 2022'!AW47,10)</f>
        <v>0.0006127199</v>
      </c>
      <c r="AX47" s="1" t="n">
        <f aca="false">ROUND('qx mannen 2022'!AX47,10)</f>
        <v>0.0006017847</v>
      </c>
      <c r="AY47" s="1" t="n">
        <f aca="false">ROUND('qx mannen 2022'!AY47,10)</f>
        <v>0.0005910423</v>
      </c>
      <c r="AZ47" s="1" t="n">
        <f aca="false">ROUND('qx mannen 2022'!AZ47,10)</f>
        <v>0.0005804896</v>
      </c>
      <c r="BA47" s="1" t="n">
        <f aca="false">ROUND('qx mannen 2022'!BA47,10)</f>
        <v>0.0005701233</v>
      </c>
      <c r="BB47" s="1" t="n">
        <f aca="false">ROUND('qx mannen 2022'!BB47,10)</f>
        <v>0.0005599404</v>
      </c>
      <c r="BC47" s="1" t="n">
        <f aca="false">ROUND('qx mannen 2022'!BC47,10)</f>
        <v>0.0005499378</v>
      </c>
      <c r="BD47" s="1" t="n">
        <f aca="false">ROUND('qx mannen 2022'!BD47,10)</f>
        <v>0.0005401124</v>
      </c>
      <c r="BE47" s="1" t="n">
        <f aca="false">ROUND('qx mannen 2022'!BE47,10)</f>
        <v>0.0005304612</v>
      </c>
      <c r="BF47" s="1" t="n">
        <f aca="false">ROUND('qx mannen 2022'!BF47,10)</f>
        <v>0.0005209813</v>
      </c>
      <c r="BG47" s="1" t="n">
        <f aca="false">ROUND('qx mannen 2022'!BG47,10)</f>
        <v>0.0005116697</v>
      </c>
      <c r="BH47" s="1" t="n">
        <f aca="false">ROUND('qx mannen 2022'!BH47,10)</f>
        <v>0.0005025236</v>
      </c>
      <c r="BI47" s="1" t="n">
        <f aca="false">ROUND('qx mannen 2022'!BI47,10)</f>
        <v>0.00049354</v>
      </c>
      <c r="BJ47" s="1" t="n">
        <f aca="false">ROUND('qx mannen 2022'!BJ47,10)</f>
        <v>0.0004847163</v>
      </c>
      <c r="BK47" s="1" t="n">
        <f aca="false">ROUND('qx mannen 2022'!BK47,10)</f>
        <v>0.0004760495</v>
      </c>
      <c r="BL47" s="1" t="n">
        <f aca="false">ROUND('qx mannen 2022'!BL47,10)</f>
        <v>0.000467537</v>
      </c>
      <c r="BM47" s="1" t="n">
        <f aca="false">ROUND('qx mannen 2022'!BM47,10)</f>
        <v>0.0004591762</v>
      </c>
      <c r="BN47" s="1" t="n">
        <f aca="false">ROUND('qx mannen 2022'!BN47,10)</f>
        <v>0.0004509642</v>
      </c>
      <c r="BO47" s="1" t="n">
        <f aca="false">ROUND('qx mannen 2022'!BO47,10)</f>
        <v>0.0004428987</v>
      </c>
      <c r="BP47" s="1" t="n">
        <f aca="false">ROUND('qx mannen 2022'!BP47,10)</f>
        <v>0.0004349769</v>
      </c>
      <c r="BQ47" s="1" t="n">
        <f aca="false">ROUND('qx mannen 2022'!BQ47,10)</f>
        <v>0.0004271964</v>
      </c>
      <c r="BR47" s="1" t="n">
        <f aca="false">ROUND('qx mannen 2022'!BR47,10)</f>
        <v>0.0004195546</v>
      </c>
      <c r="BS47" s="1" t="n">
        <f aca="false">ROUND('qx mannen 2022'!BS47,10)</f>
        <v>0.0004120492</v>
      </c>
      <c r="BT47" s="1" t="n">
        <f aca="false">ROUND('qx mannen 2022'!BT47,10)</f>
        <v>0.0004046778</v>
      </c>
      <c r="BU47" s="1" t="n">
        <f aca="false">ROUND('qx mannen 2022'!BU47,10)</f>
        <v>0.0003974379</v>
      </c>
      <c r="BV47" s="1" t="n">
        <f aca="false">ROUND('qx mannen 2022'!BV47,10)</f>
        <v>0.0003903273</v>
      </c>
      <c r="BW47" s="1" t="n">
        <f aca="false">ROUND('qx mannen 2022'!BW47,10)</f>
        <v>0.0003833437</v>
      </c>
      <c r="BX47" s="1" t="n">
        <f aca="false">ROUND('qx mannen 2022'!BX47,10)</f>
        <v>0.0003764848</v>
      </c>
      <c r="BY47" s="1" t="n">
        <f aca="false">ROUND('qx mannen 2022'!BY47,10)</f>
        <v>0.0003697484</v>
      </c>
      <c r="BZ47" s="1" t="n">
        <f aca="false">ROUND('qx mannen 2022'!BZ47,10)</f>
        <v>0.0003631324</v>
      </c>
      <c r="CA47" s="1" t="n">
        <f aca="false">ROUND('qx mannen 2022'!CA47,10)</f>
        <v>0.0003566345</v>
      </c>
      <c r="CB47" s="1" t="n">
        <f aca="false">ROUND('qx mannen 2022'!CB47,10)</f>
        <v>0.0003502528</v>
      </c>
      <c r="CC47" s="1" t="n">
        <f aca="false">ROUND('qx mannen 2022'!CC47,10)</f>
        <v>0.0003439852</v>
      </c>
      <c r="CD47" s="1" t="n">
        <f aca="false">ROUND('qx mannen 2022'!CD47,10)</f>
        <v>0.0003378295</v>
      </c>
      <c r="CE47" s="1" t="n">
        <f aca="false">ROUND('qx mannen 2022'!CE47,10)</f>
        <v>0.000331784</v>
      </c>
      <c r="CF47" s="1" t="n">
        <f aca="false">ROUND('qx mannen 2022'!CF47,10)</f>
        <v>0.0003258464</v>
      </c>
      <c r="CG47" s="1" t="n">
        <f aca="false">ROUND('qx mannen 2022'!CG47,10)</f>
        <v>0.0003200151</v>
      </c>
      <c r="CH47" s="1" t="n">
        <f aca="false">ROUND('qx mannen 2022'!CH47,10)</f>
        <v>0.000314288</v>
      </c>
      <c r="CI47" s="1" t="n">
        <f aca="false">ROUND('qx mannen 2022'!CI47,10)</f>
        <v>0.0003086633</v>
      </c>
      <c r="CJ47" s="1" t="n">
        <f aca="false">ROUND('qx mannen 2022'!CJ47,10)</f>
        <v>0.0003031392</v>
      </c>
      <c r="CK47" s="1" t="n">
        <f aca="false">ROUND('qx mannen 2022'!CK47,10)</f>
        <v>0.0002977139</v>
      </c>
      <c r="CL47" s="1" t="n">
        <f aca="false">ROUND('qx mannen 2022'!CL47,10)</f>
        <v>0.0002923857</v>
      </c>
      <c r="CM47" s="1" t="n">
        <f aca="false">ROUND('qx mannen 2022'!CM47,10)</f>
        <v>0.0002871527</v>
      </c>
      <c r="CN47" s="1" t="n">
        <f aca="false">ROUND('qx mannen 2022'!CN47,10)</f>
        <v>0.0002820133</v>
      </c>
      <c r="CO47" s="1" t="n">
        <f aca="false">ROUND('qx mannen 2022'!CO47,10)</f>
        <v>0.0002769659</v>
      </c>
      <c r="CP47" s="1" t="n">
        <f aca="false">ROUND('qx mannen 2022'!CP47,10)</f>
        <v>0.0002720088</v>
      </c>
      <c r="CQ47" s="1" t="n">
        <f aca="false">ROUND('qx mannen 2022'!CQ47,10)</f>
        <v>0.0002671403</v>
      </c>
      <c r="CR47" s="1" t="n">
        <f aca="false">ROUND('qx mannen 2022'!CR47,10)</f>
        <v>0.000262359</v>
      </c>
      <c r="CS47" s="1" t="n">
        <f aca="false">ROUND('qx mannen 2022'!CS47,10)</f>
        <v>0.0002576631</v>
      </c>
      <c r="CT47" s="1" t="n">
        <f aca="false">ROUND('qx mannen 2022'!CT47,10)</f>
        <v>0.0002530513</v>
      </c>
      <c r="CU47" s="1" t="n">
        <f aca="false">ROUND('qx mannen 2022'!CU47,10)</f>
        <v>0.000248522</v>
      </c>
      <c r="CV47" s="1" t="n">
        <f aca="false">ROUND('qx mannen 2022'!CV47,10)</f>
        <v>0.0002440738</v>
      </c>
      <c r="CW47" s="1" t="n">
        <f aca="false">ROUND('qx mannen 2022'!CW47,10)</f>
        <v>0.0002397051</v>
      </c>
      <c r="CX47" s="1" t="n">
        <f aca="false">ROUND('qx mannen 2022'!CX47,10)</f>
        <v>0.0002354146</v>
      </c>
      <c r="CY47" s="1" t="n">
        <f aca="false">ROUND('qx mannen 2022'!CY47,10)</f>
        <v>0.0002312009</v>
      </c>
      <c r="CZ47" s="1" t="n">
        <f aca="false">ROUND('qx mannen 2022'!CZ47,10)</f>
        <v>0.0002270626</v>
      </c>
      <c r="DA47" s="1" t="n">
        <f aca="false">ROUND('qx mannen 2022'!DA47,10)</f>
        <v>0.0002229983</v>
      </c>
      <c r="DB47" s="1" t="n">
        <f aca="false">ROUND('qx mannen 2022'!DB47,10)</f>
        <v>0.0002190068</v>
      </c>
      <c r="DC47" s="1" t="n">
        <f aca="false">ROUND('qx mannen 2022'!DC47,10)</f>
        <v>0.0002150867</v>
      </c>
      <c r="DD47" s="1" t="n">
        <f aca="false">ROUND('qx mannen 2022'!DD47,10)</f>
        <v>0.0002112367</v>
      </c>
      <c r="DE47" s="1" t="n">
        <f aca="false">ROUND('qx mannen 2022'!DE47,10)</f>
        <v>0.0002074557</v>
      </c>
      <c r="DF47" s="1" t="n">
        <f aca="false">ROUND('qx mannen 2022'!DF47,10)</f>
        <v>0.0002037423</v>
      </c>
      <c r="DG47" s="1" t="n">
        <f aca="false">ROUND('qx mannen 2022'!DG47,10)</f>
        <v>0.0002000953</v>
      </c>
      <c r="DH47" s="1" t="n">
        <f aca="false">ROUND('qx mannen 2022'!DH47,10)</f>
        <v>0.0001965137</v>
      </c>
      <c r="DI47" s="1" t="n">
        <f aca="false">ROUND('qx mannen 2022'!DI47,10)</f>
        <v>0.0001929961</v>
      </c>
      <c r="DJ47" s="1" t="n">
        <f aca="false">ROUND('qx mannen 2022'!DJ47,10)</f>
        <v>0.0001895415</v>
      </c>
      <c r="DK47" s="1" t="n">
        <f aca="false">ROUND('qx mannen 2022'!DK47,10)</f>
        <v>0.0001861487</v>
      </c>
      <c r="DL47" s="1" t="n">
        <f aca="false">ROUND('qx mannen 2022'!DL47,10)</f>
        <v>0.0001828166</v>
      </c>
      <c r="DM47" s="1" t="n">
        <f aca="false">ROUND('qx mannen 2022'!DM47,10)</f>
        <v>0.0001795442</v>
      </c>
      <c r="DN47" s="1" t="n">
        <f aca="false">ROUND('qx mannen 2022'!DN47,10)</f>
        <v>0.0001763303</v>
      </c>
      <c r="DO47" s="1" t="n">
        <f aca="false">ROUND('qx mannen 2022'!DO47,10)</f>
        <v>0.000173174</v>
      </c>
      <c r="DP47" s="1" t="n">
        <f aca="false">ROUND('qx mannen 2022'!DP47,10)</f>
        <v>0.0001700741</v>
      </c>
      <c r="DQ47" s="1" t="n">
        <f aca="false">ROUND('qx mannen 2022'!DQ47,10)</f>
        <v>0.0001670297</v>
      </c>
      <c r="DR47" s="1" t="n">
        <f aca="false">ROUND('qx mannen 2022'!DR47,10)</f>
        <v>0.0001640399</v>
      </c>
      <c r="DS47" s="1" t="n">
        <f aca="false">ROUND('qx mannen 2022'!DS47,10)</f>
        <v>0.0001611035</v>
      </c>
      <c r="DT47" s="1" t="n">
        <f aca="false">ROUND('qx mannen 2022'!DT47,10)</f>
        <v>0.0001582197</v>
      </c>
      <c r="DU47" s="1" t="n">
        <f aca="false">ROUND('qx mannen 2022'!DU47,10)</f>
        <v>0.0001553875</v>
      </c>
      <c r="DV47" s="1" t="n">
        <f aca="false">ROUND('qx mannen 2022'!DV47,10)</f>
        <v>0.000152606</v>
      </c>
      <c r="DW47" s="1" t="n">
        <f aca="false">ROUND('qx mannen 2022'!DW47,10)</f>
        <v>0.0001498742</v>
      </c>
      <c r="DX47" s="1" t="n">
        <f aca="false">ROUND('qx mannen 2022'!DX47,10)</f>
        <v>0.0001471914</v>
      </c>
      <c r="DY47" s="1" t="n">
        <f aca="false">ROUND('qx mannen 2022'!DY47,10)</f>
        <v>0.0001445566</v>
      </c>
      <c r="DZ47" s="1" t="n">
        <f aca="false">ROUND('qx mannen 2022'!DZ47,10)</f>
        <v>0.000141969</v>
      </c>
      <c r="EA47" s="1" t="n">
        <f aca="false">ROUND('qx mannen 2022'!EA47,10)</f>
        <v>0.0001394276</v>
      </c>
      <c r="EB47" s="1" t="n">
        <f aca="false">ROUND('qx mannen 2022'!EB47,10)</f>
        <v>0.0001369318</v>
      </c>
      <c r="EC47" s="1" t="n">
        <f aca="false">ROUND('qx mannen 2022'!EC47,10)</f>
        <v>0.0001344806</v>
      </c>
      <c r="ED47" s="1" t="n">
        <f aca="false">ROUND('qx mannen 2022'!ED47,10)</f>
        <v>0.0001320733</v>
      </c>
      <c r="EE47" s="1" t="n">
        <f aca="false">ROUND('qx mannen 2022'!EE47,10)</f>
        <v>0.0001297091</v>
      </c>
      <c r="EF47" s="1" t="n">
        <f aca="false">ROUND('qx mannen 2022'!EF47,10)</f>
        <v>0.0001273872</v>
      </c>
      <c r="EG47" s="1" t="n">
        <f aca="false">ROUND('qx mannen 2022'!EG47,10)</f>
        <v>0.0001251069</v>
      </c>
      <c r="EH47" s="1" t="n">
        <f aca="false">ROUND('qx mannen 2022'!EH47,10)</f>
        <v>0.0001228674</v>
      </c>
      <c r="EI47" s="1" t="n">
        <f aca="false">ROUND('qx mannen 2022'!EI47,10)</f>
        <v>0.0001206679</v>
      </c>
      <c r="EJ47" s="1" t="n">
        <f aca="false">ROUND('qx mannen 2022'!EJ47,10)</f>
        <v>0.0001185079</v>
      </c>
      <c r="EK47" s="1" t="n">
        <f aca="false">ROUND('qx mannen 2022'!EK47,10)</f>
        <v>0.0001163865</v>
      </c>
      <c r="EL47" s="1" t="n">
        <f aca="false">ROUND('qx mannen 2022'!EL47,10)</f>
        <v>0.0001143031</v>
      </c>
      <c r="EM47" s="1" t="n">
        <f aca="false">ROUND('qx mannen 2022'!EM47,10)</f>
        <v>0.0001122569</v>
      </c>
      <c r="EN47" s="1" t="n">
        <f aca="false">ROUND('qx mannen 2022'!EN47,10)</f>
        <v>0.0001102474</v>
      </c>
      <c r="EO47" s="1" t="n">
        <f aca="false">ROUND('qx mannen 2022'!EO47,10)</f>
        <v>0.0001082739</v>
      </c>
      <c r="EP47" s="1" t="n">
        <f aca="false">ROUND('qx mannen 2022'!EP47,10)</f>
        <v>0.0001063357</v>
      </c>
      <c r="EQ47" s="1" t="n">
        <f aca="false">ROUND('qx mannen 2022'!EQ47,10)</f>
        <v>0.0001044322</v>
      </c>
      <c r="ER47" s="1" t="n">
        <f aca="false">ROUND('qx mannen 2022'!ER47,10)</f>
        <v>0.0001025628</v>
      </c>
      <c r="ES47" s="1" t="n">
        <f aca="false">ROUND('qx mannen 2022'!ES47,10)</f>
        <v>0.0001007268</v>
      </c>
      <c r="ET47" s="1" t="n">
        <f aca="false">ROUND('qx mannen 2022'!ET47,10)</f>
        <v>9.89237E-005</v>
      </c>
      <c r="EU47" s="1" t="n">
        <f aca="false">ROUND('qx mannen 2022'!EU47,10)</f>
        <v>9.71528E-005</v>
      </c>
      <c r="EV47" s="1" t="n">
        <f aca="false">ROUND('qx mannen 2022'!EV47,10)</f>
        <v>9.54137E-005</v>
      </c>
      <c r="EW47" s="1" t="n">
        <f aca="false">ROUND('qx mannen 2022'!EW47,10)</f>
        <v>9.37057E-005</v>
      </c>
      <c r="EX47" s="1" t="n">
        <f aca="false">ROUND('qx mannen 2022'!EX47,10)</f>
        <v>9.20282E-005</v>
      </c>
      <c r="EY47" s="1" t="n">
        <f aca="false">ROUND('qx mannen 2022'!EY47,10)</f>
        <v>9.03808E-005</v>
      </c>
      <c r="EZ47" s="1" t="n">
        <f aca="false">ROUND('qx mannen 2022'!EZ47,10)</f>
        <v>8.87629E-005</v>
      </c>
      <c r="FA47" s="1" t="n">
        <f aca="false">ROUND('qx mannen 2022'!FA47,10)</f>
        <v>8.7174E-005</v>
      </c>
      <c r="FB47" s="1" t="n">
        <f aca="false">ROUND('qx mannen 2022'!FB47,10)</f>
        <v>8.56134E-005</v>
      </c>
      <c r="FC47" s="1" t="n">
        <f aca="false">ROUND('qx mannen 2022'!FC47,10)</f>
        <v>8.40809E-005</v>
      </c>
      <c r="FD47" s="1" t="n">
        <f aca="false">ROUND('qx mannen 2022'!FD47,10)</f>
        <v>8.25757E-005</v>
      </c>
      <c r="FE47" s="1" t="n">
        <f aca="false">ROUND('qx mannen 2022'!FE47,10)</f>
        <v>8.10975E-005</v>
      </c>
      <c r="FF47" s="1" t="n">
        <f aca="false">ROUND('qx mannen 2022'!FF47,10)</f>
        <v>7.96458E-005</v>
      </c>
      <c r="FG47" s="1" t="n">
        <f aca="false">ROUND('qx mannen 2022'!FG47,10)</f>
        <v>7.822E-005</v>
      </c>
      <c r="FH47" s="1" t="n">
        <f aca="false">ROUND('qx mannen 2022'!FH47,10)</f>
        <v>7.68198E-005</v>
      </c>
      <c r="FI47" s="1" t="n">
        <f aca="false">ROUND('qx mannen 2022'!FI47,10)</f>
        <v>7.54446E-005</v>
      </c>
      <c r="FJ47" s="1" t="n">
        <f aca="false">ROUND('qx mannen 2022'!FJ47,10)</f>
        <v>7.4094E-005</v>
      </c>
      <c r="FK47" s="1" t="n">
        <f aca="false">ROUND('qx mannen 2022'!FK47,10)</f>
        <v>7.27677E-005</v>
      </c>
      <c r="FL47" s="1" t="n">
        <f aca="false">ROUND('qx mannen 2022'!FL47,10)</f>
        <v>7.1465E-005</v>
      </c>
      <c r="FM47" s="1" t="n">
        <f aca="false">ROUND('qx mannen 2022'!FM47,10)</f>
        <v>7.01857E-005</v>
      </c>
      <c r="FN47" s="1" t="n">
        <f aca="false">ROUND('qx mannen 2022'!FN47,10)</f>
        <v>6.89293E-005</v>
      </c>
      <c r="FO47" s="1" t="n">
        <f aca="false">ROUND('qx mannen 2022'!FO47,10)</f>
        <v>6.76954E-005</v>
      </c>
      <c r="FP47" s="1" t="n">
        <f aca="false">ROUND('qx mannen 2022'!FP47,10)</f>
        <v>6.64835E-005</v>
      </c>
      <c r="FQ47" s="1" t="n">
        <f aca="false">ROUND('qx mannen 2022'!FQ47,10)</f>
        <v>6.52934E-005</v>
      </c>
    </row>
    <row r="48" customFormat="false" ht="15" hidden="false" customHeight="true" outlineLevel="0" collapsed="false">
      <c r="B48" s="1" t="n">
        <f aca="false">ROUND('qx mannen 2022'!B48,10)</f>
        <v>0.0015333958</v>
      </c>
      <c r="C48" s="1" t="n">
        <f aca="false">ROUND('qx mannen 2022'!C48,10)</f>
        <v>0.0015095554</v>
      </c>
      <c r="D48" s="1" t="n">
        <f aca="false">ROUND('qx mannen 2022'!D48,10)</f>
        <v>0.0014858037</v>
      </c>
      <c r="E48" s="1" t="n">
        <f aca="false">ROUND('qx mannen 2022'!E48,10)</f>
        <v>0.0014621693</v>
      </c>
      <c r="F48" s="1" t="n">
        <f aca="false">ROUND('qx mannen 2022'!F48,10)</f>
        <v>0.001438678</v>
      </c>
      <c r="G48" s="1" t="n">
        <f aca="false">ROUND('qx mannen 2022'!G48,10)</f>
        <v>0.0014153524</v>
      </c>
      <c r="H48" s="1" t="n">
        <f aca="false">ROUND('qx mannen 2022'!H48,10)</f>
        <v>0.0013922128</v>
      </c>
      <c r="I48" s="1" t="n">
        <f aca="false">ROUND('qx mannen 2022'!I48,10)</f>
        <v>0.0013692768</v>
      </c>
      <c r="J48" s="1" t="n">
        <f aca="false">ROUND('qx mannen 2022'!J48,10)</f>
        <v>0.0013465601</v>
      </c>
      <c r="K48" s="1" t="n">
        <f aca="false">ROUND('qx mannen 2022'!K48,10)</f>
        <v>0.0013240762</v>
      </c>
      <c r="L48" s="1" t="n">
        <f aca="false">ROUND('qx mannen 2022'!L48,10)</f>
        <v>0.0013018369</v>
      </c>
      <c r="M48" s="1" t="n">
        <f aca="false">ROUND('qx mannen 2022'!M48,10)</f>
        <v>0.0012798524</v>
      </c>
      <c r="N48" s="1" t="n">
        <f aca="false">ROUND('qx mannen 2022'!N48,10)</f>
        <v>0.0012581313</v>
      </c>
      <c r="O48" s="1" t="n">
        <f aca="false">ROUND('qx mannen 2022'!O48,10)</f>
        <v>0.0012366809</v>
      </c>
      <c r="P48" s="1" t="n">
        <f aca="false">ROUND('qx mannen 2022'!P48,10)</f>
        <v>0.0012155074</v>
      </c>
      <c r="Q48" s="1" t="n">
        <f aca="false">ROUND('qx mannen 2022'!Q48,10)</f>
        <v>0.0011946157</v>
      </c>
      <c r="R48" s="1" t="n">
        <f aca="false">ROUND('qx mannen 2022'!R48,10)</f>
        <v>0.0011740098</v>
      </c>
      <c r="S48" s="1" t="n">
        <f aca="false">ROUND('qx mannen 2022'!S48,10)</f>
        <v>0.0011536929</v>
      </c>
      <c r="T48" s="1" t="n">
        <f aca="false">ROUND('qx mannen 2022'!T48,10)</f>
        <v>0.0011336672</v>
      </c>
      <c r="U48" s="1" t="n">
        <f aca="false">ROUND('qx mannen 2022'!U48,10)</f>
        <v>0.0011139344</v>
      </c>
      <c r="V48" s="1" t="n">
        <f aca="false">ROUND('qx mannen 2022'!V48,10)</f>
        <v>0.0010944953</v>
      </c>
      <c r="W48" s="1" t="n">
        <f aca="false">ROUND('qx mannen 2022'!W48,10)</f>
        <v>0.0010753504</v>
      </c>
      <c r="X48" s="1" t="n">
        <f aca="false">ROUND('qx mannen 2022'!X48,10)</f>
        <v>0.0010564994</v>
      </c>
      <c r="Y48" s="1" t="n">
        <f aca="false">ROUND('qx mannen 2022'!Y48,10)</f>
        <v>0.0010379418</v>
      </c>
      <c r="Z48" s="1" t="n">
        <f aca="false">ROUND('qx mannen 2022'!Z48,10)</f>
        <v>0.0010196764</v>
      </c>
      <c r="AA48" s="1" t="n">
        <f aca="false">ROUND('qx mannen 2022'!AA48,10)</f>
        <v>0.0010017018</v>
      </c>
      <c r="AB48" s="1" t="n">
        <f aca="false">ROUND('qx mannen 2022'!AB48,10)</f>
        <v>0.0009840163</v>
      </c>
      <c r="AC48" s="1" t="n">
        <f aca="false">ROUND('qx mannen 2022'!AC48,10)</f>
        <v>0.0009666178</v>
      </c>
      <c r="AD48" s="1" t="n">
        <f aca="false">ROUND('qx mannen 2022'!AD48,10)</f>
        <v>0.0009495041</v>
      </c>
      <c r="AE48" s="1" t="n">
        <f aca="false">ROUND('qx mannen 2022'!AE48,10)</f>
        <v>0.0009326727</v>
      </c>
      <c r="AF48" s="1" t="n">
        <f aca="false">ROUND('qx mannen 2022'!AF48,10)</f>
        <v>0.0009161208</v>
      </c>
      <c r="AG48" s="1" t="n">
        <f aca="false">ROUND('qx mannen 2022'!AG48,10)</f>
        <v>0.0008998455</v>
      </c>
      <c r="AH48" s="1" t="n">
        <f aca="false">ROUND('qx mannen 2022'!AH48,10)</f>
        <v>0.0008838439</v>
      </c>
      <c r="AI48" s="1" t="n">
        <f aca="false">ROUND('qx mannen 2022'!AI48,10)</f>
        <v>0.0008681127</v>
      </c>
      <c r="AJ48" s="1" t="n">
        <f aca="false">ROUND('qx mannen 2022'!AJ48,10)</f>
        <v>0.0008526488</v>
      </c>
      <c r="AK48" s="1" t="n">
        <f aca="false">ROUND('qx mannen 2022'!AK48,10)</f>
        <v>0.0008374487</v>
      </c>
      <c r="AL48" s="1" t="n">
        <f aca="false">ROUND('qx mannen 2022'!AL48,10)</f>
        <v>0.0008225091</v>
      </c>
      <c r="AM48" s="1" t="n">
        <f aca="false">ROUND('qx mannen 2022'!AM48,10)</f>
        <v>0.0008078265</v>
      </c>
      <c r="AN48" s="1" t="n">
        <f aca="false">ROUND('qx mannen 2022'!AN48,10)</f>
        <v>0.0007933973</v>
      </c>
      <c r="AO48" s="1" t="n">
        <f aca="false">ROUND('qx mannen 2022'!AO48,10)</f>
        <v>0.0007792179</v>
      </c>
      <c r="AP48" s="1" t="n">
        <f aca="false">ROUND('qx mannen 2022'!AP48,10)</f>
        <v>0.0007652848</v>
      </c>
      <c r="AQ48" s="1" t="n">
        <f aca="false">ROUND('qx mannen 2022'!AQ48,10)</f>
        <v>0.0007515944</v>
      </c>
      <c r="AR48" s="1" t="n">
        <f aca="false">ROUND('qx mannen 2022'!AR48,10)</f>
        <v>0.000738143</v>
      </c>
      <c r="AS48" s="1" t="n">
        <f aca="false">ROUND('qx mannen 2022'!AS48,10)</f>
        <v>0.000724927</v>
      </c>
      <c r="AT48" s="1" t="n">
        <f aca="false">ROUND('qx mannen 2022'!AT48,10)</f>
        <v>0.0007119428</v>
      </c>
      <c r="AU48" s="1" t="n">
        <f aca="false">ROUND('qx mannen 2022'!AU48,10)</f>
        <v>0.0006991867</v>
      </c>
      <c r="AV48" s="1" t="n">
        <f aca="false">ROUND('qx mannen 2022'!AV48,10)</f>
        <v>0.0006866552</v>
      </c>
      <c r="AW48" s="1" t="n">
        <f aca="false">ROUND('qx mannen 2022'!AW48,10)</f>
        <v>0.0006743447</v>
      </c>
      <c r="AX48" s="1" t="n">
        <f aca="false">ROUND('qx mannen 2022'!AX48,10)</f>
        <v>0.0006622515</v>
      </c>
      <c r="AY48" s="1" t="n">
        <f aca="false">ROUND('qx mannen 2022'!AY48,10)</f>
        <v>0.0006503723</v>
      </c>
      <c r="AZ48" s="1" t="n">
        <f aca="false">ROUND('qx mannen 2022'!AZ48,10)</f>
        <v>0.0006387034</v>
      </c>
      <c r="BA48" s="1" t="n">
        <f aca="false">ROUND('qx mannen 2022'!BA48,10)</f>
        <v>0.0006272414</v>
      </c>
      <c r="BB48" s="1" t="n">
        <f aca="false">ROUND('qx mannen 2022'!BB48,10)</f>
        <v>0.0006159828</v>
      </c>
      <c r="BC48" s="1" t="n">
        <f aca="false">ROUND('qx mannen 2022'!BC48,10)</f>
        <v>0.0006049243</v>
      </c>
      <c r="BD48" s="1" t="n">
        <f aca="false">ROUND('qx mannen 2022'!BD48,10)</f>
        <v>0.0005940625</v>
      </c>
      <c r="BE48" s="1" t="n">
        <f aca="false">ROUND('qx mannen 2022'!BE48,10)</f>
        <v>0.000583394</v>
      </c>
      <c r="BF48" s="1" t="n">
        <f aca="false">ROUND('qx mannen 2022'!BF48,10)</f>
        <v>0.0005729156</v>
      </c>
      <c r="BG48" s="1" t="n">
        <f aca="false">ROUND('qx mannen 2022'!BG48,10)</f>
        <v>0.000562624</v>
      </c>
      <c r="BH48" s="1" t="n">
        <f aca="false">ROUND('qx mannen 2022'!BH48,10)</f>
        <v>0.000552516</v>
      </c>
      <c r="BI48" s="1" t="n">
        <f aca="false">ROUND('qx mannen 2022'!BI48,10)</f>
        <v>0.0005425884</v>
      </c>
      <c r="BJ48" s="1" t="n">
        <f aca="false">ROUND('qx mannen 2022'!BJ48,10)</f>
        <v>0.0005328382</v>
      </c>
      <c r="BK48" s="1" t="n">
        <f aca="false">ROUND('qx mannen 2022'!BK48,10)</f>
        <v>0.0005232623</v>
      </c>
      <c r="BL48" s="1" t="n">
        <f aca="false">ROUND('qx mannen 2022'!BL48,10)</f>
        <v>0.0005138575</v>
      </c>
      <c r="BM48" s="1" t="n">
        <f aca="false">ROUND('qx mannen 2022'!BM48,10)</f>
        <v>0.0005046211</v>
      </c>
      <c r="BN48" s="1" t="n">
        <f aca="false">ROUND('qx mannen 2022'!BN48,10)</f>
        <v>0.0004955499</v>
      </c>
      <c r="BO48" s="1" t="n">
        <f aca="false">ROUND('qx mannen 2022'!BO48,10)</f>
        <v>0.0004866411</v>
      </c>
      <c r="BP48" s="1" t="n">
        <f aca="false">ROUND('qx mannen 2022'!BP48,10)</f>
        <v>0.0004778919</v>
      </c>
      <c r="BQ48" s="1" t="n">
        <f aca="false">ROUND('qx mannen 2022'!BQ48,10)</f>
        <v>0.0004692995</v>
      </c>
      <c r="BR48" s="1" t="n">
        <f aca="false">ROUND('qx mannen 2022'!BR48,10)</f>
        <v>0.0004608611</v>
      </c>
      <c r="BS48" s="1" t="n">
        <f aca="false">ROUND('qx mannen 2022'!BS48,10)</f>
        <v>0.0004525739</v>
      </c>
      <c r="BT48" s="1" t="n">
        <f aca="false">ROUND('qx mannen 2022'!BT48,10)</f>
        <v>0.0004444354</v>
      </c>
      <c r="BU48" s="1" t="n">
        <f aca="false">ROUND('qx mannen 2022'!BU48,10)</f>
        <v>0.0004364428</v>
      </c>
      <c r="BV48" s="1" t="n">
        <f aca="false">ROUND('qx mannen 2022'!BV48,10)</f>
        <v>0.0004285936</v>
      </c>
      <c r="BW48" s="1" t="n">
        <f aca="false">ROUND('qx mannen 2022'!BW48,10)</f>
        <v>0.0004208853</v>
      </c>
      <c r="BX48" s="1" t="n">
        <f aca="false">ROUND('qx mannen 2022'!BX48,10)</f>
        <v>0.0004133154</v>
      </c>
      <c r="BY48" s="1" t="n">
        <f aca="false">ROUND('qx mannen 2022'!BY48,10)</f>
        <v>0.0004058813</v>
      </c>
      <c r="BZ48" s="1" t="n">
        <f aca="false">ROUND('qx mannen 2022'!BZ48,10)</f>
        <v>0.0003985807</v>
      </c>
      <c r="CA48" s="1" t="n">
        <f aca="false">ROUND('qx mannen 2022'!CA48,10)</f>
        <v>0.0003914112</v>
      </c>
      <c r="CB48" s="1" t="n">
        <f aca="false">ROUND('qx mannen 2022'!CB48,10)</f>
        <v>0.0003843705</v>
      </c>
      <c r="CC48" s="1" t="n">
        <f aca="false">ROUND('qx mannen 2022'!CC48,10)</f>
        <v>0.0003774562</v>
      </c>
      <c r="CD48" s="1" t="n">
        <f aca="false">ROUND('qx mannen 2022'!CD48,10)</f>
        <v>0.0003706662</v>
      </c>
      <c r="CE48" s="1" t="n">
        <f aca="false">ROUND('qx mannen 2022'!CE48,10)</f>
        <v>0.0003639982</v>
      </c>
      <c r="CF48" s="1" t="n">
        <f aca="false">ROUND('qx mannen 2022'!CF48,10)</f>
        <v>0.0003574499</v>
      </c>
      <c r="CG48" s="1" t="n">
        <f aca="false">ROUND('qx mannen 2022'!CG48,10)</f>
        <v>0.0003510194</v>
      </c>
      <c r="CH48" s="1" t="n">
        <f aca="false">ROUND('qx mannen 2022'!CH48,10)</f>
        <v>0.0003447044</v>
      </c>
      <c r="CI48" s="1" t="n">
        <f aca="false">ROUND('qx mannen 2022'!CI48,10)</f>
        <v>0.0003385029</v>
      </c>
      <c r="CJ48" s="1" t="n">
        <f aca="false">ROUND('qx mannen 2022'!CJ48,10)</f>
        <v>0.0003324129</v>
      </c>
      <c r="CK48" s="1" t="n">
        <f aca="false">ROUND('qx mannen 2022'!CK48,10)</f>
        <v>0.0003264324</v>
      </c>
      <c r="CL48" s="1" t="n">
        <f aca="false">ROUND('qx mannen 2022'!CL48,10)</f>
        <v>0.0003205593</v>
      </c>
      <c r="CM48" s="1" t="n">
        <f aca="false">ROUND('qx mannen 2022'!CM48,10)</f>
        <v>0.0003147919</v>
      </c>
      <c r="CN48" s="1" t="n">
        <f aca="false">ROUND('qx mannen 2022'!CN48,10)</f>
        <v>0.0003091282</v>
      </c>
      <c r="CO48" s="1" t="n">
        <f aca="false">ROUND('qx mannen 2022'!CO48,10)</f>
        <v>0.0003035663</v>
      </c>
      <c r="CP48" s="1" t="n">
        <f aca="false">ROUND('qx mannen 2022'!CP48,10)</f>
        <v>0.0002981044</v>
      </c>
      <c r="CQ48" s="1" t="n">
        <f aca="false">ROUND('qx mannen 2022'!CQ48,10)</f>
        <v>0.0002927407</v>
      </c>
      <c r="CR48" s="1" t="n">
        <f aca="false">ROUND('qx mannen 2022'!CR48,10)</f>
        <v>0.0002874735</v>
      </c>
      <c r="CS48" s="1" t="n">
        <f aca="false">ROUND('qx mannen 2022'!CS48,10)</f>
        <v>0.0002823011</v>
      </c>
      <c r="CT48" s="1" t="n">
        <f aca="false">ROUND('qx mannen 2022'!CT48,10)</f>
        <v>0.0002772216</v>
      </c>
      <c r="CU48" s="1" t="n">
        <f aca="false">ROUND('qx mannen 2022'!CU48,10)</f>
        <v>0.0002722335</v>
      </c>
      <c r="CV48" s="1" t="n">
        <f aca="false">ROUND('qx mannen 2022'!CV48,10)</f>
        <v>0.0002673351</v>
      </c>
      <c r="CW48" s="1" t="n">
        <f aca="false">ROUND('qx mannen 2022'!CW48,10)</f>
        <v>0.0002625248</v>
      </c>
      <c r="CX48" s="1" t="n">
        <f aca="false">ROUND('qx mannen 2022'!CX48,10)</f>
        <v>0.0002578011</v>
      </c>
      <c r="CY48" s="1" t="n">
        <f aca="false">ROUND('qx mannen 2022'!CY48,10)</f>
        <v>0.0002531623</v>
      </c>
      <c r="CZ48" s="1" t="n">
        <f aca="false">ROUND('qx mannen 2022'!CZ48,10)</f>
        <v>0.0002486069</v>
      </c>
      <c r="DA48" s="1" t="n">
        <f aca="false">ROUND('qx mannen 2022'!DA48,10)</f>
        <v>0.0002441335</v>
      </c>
      <c r="DB48" s="1" t="n">
        <f aca="false">ROUND('qx mannen 2022'!DB48,10)</f>
        <v>0.0002397406</v>
      </c>
      <c r="DC48" s="1" t="n">
        <f aca="false">ROUND('qx mannen 2022'!DC48,10)</f>
        <v>0.0002354267</v>
      </c>
      <c r="DD48" s="1" t="n">
        <f aca="false">ROUND('qx mannen 2022'!DD48,10)</f>
        <v>0.0002311904</v>
      </c>
      <c r="DE48" s="1" t="n">
        <f aca="false">ROUND('qx mannen 2022'!DE48,10)</f>
        <v>0.0002270303</v>
      </c>
      <c r="DF48" s="1" t="n">
        <f aca="false">ROUND('qx mannen 2022'!DF48,10)</f>
        <v>0.000222945</v>
      </c>
      <c r="DG48" s="1" t="n">
        <f aca="false">ROUND('qx mannen 2022'!DG48,10)</f>
        <v>0.0002189333</v>
      </c>
      <c r="DH48" s="1" t="n">
        <f aca="false">ROUND('qx mannen 2022'!DH48,10)</f>
        <v>0.0002149937</v>
      </c>
      <c r="DI48" s="1" t="n">
        <f aca="false">ROUND('qx mannen 2022'!DI48,10)</f>
        <v>0.000211125</v>
      </c>
      <c r="DJ48" s="1" t="n">
        <f aca="false">ROUND('qx mannen 2022'!DJ48,10)</f>
        <v>0.0002073259</v>
      </c>
      <c r="DK48" s="1" t="n">
        <f aca="false">ROUND('qx mannen 2022'!DK48,10)</f>
        <v>0.0002035951</v>
      </c>
      <c r="DL48" s="1" t="n">
        <f aca="false">ROUND('qx mannen 2022'!DL48,10)</f>
        <v>0.0001999315</v>
      </c>
      <c r="DM48" s="1" t="n">
        <f aca="false">ROUND('qx mannen 2022'!DM48,10)</f>
        <v>0.0001963338</v>
      </c>
      <c r="DN48" s="1" t="n">
        <f aca="false">ROUND('qx mannen 2022'!DN48,10)</f>
        <v>0.0001928008</v>
      </c>
      <c r="DO48" s="1" t="n">
        <f aca="false">ROUND('qx mannen 2022'!DO48,10)</f>
        <v>0.0001893314</v>
      </c>
      <c r="DP48" s="1" t="n">
        <f aca="false">ROUND('qx mannen 2022'!DP48,10)</f>
        <v>0.0001859244</v>
      </c>
      <c r="DQ48" s="1" t="n">
        <f aca="false">ROUND('qx mannen 2022'!DQ48,10)</f>
        <v>0.0001825787</v>
      </c>
      <c r="DR48" s="1" t="n">
        <f aca="false">ROUND('qx mannen 2022'!DR48,10)</f>
        <v>0.0001792932</v>
      </c>
      <c r="DS48" s="1" t="n">
        <f aca="false">ROUND('qx mannen 2022'!DS48,10)</f>
        <v>0.0001760668</v>
      </c>
      <c r="DT48" s="1" t="n">
        <f aca="false">ROUND('qx mannen 2022'!DT48,10)</f>
        <v>0.0001728984</v>
      </c>
      <c r="DU48" s="1" t="n">
        <f aca="false">ROUND('qx mannen 2022'!DU48,10)</f>
        <v>0.0001697871</v>
      </c>
      <c r="DV48" s="1" t="n">
        <f aca="false">ROUND('qx mannen 2022'!DV48,10)</f>
        <v>0.0001667318</v>
      </c>
      <c r="DW48" s="1" t="n">
        <f aca="false">ROUND('qx mannen 2022'!DW48,10)</f>
        <v>0.0001637314</v>
      </c>
      <c r="DX48" s="1" t="n">
        <f aca="false">ROUND('qx mannen 2022'!DX48,10)</f>
        <v>0.000160785</v>
      </c>
      <c r="DY48" s="1" t="n">
        <f aca="false">ROUND('qx mannen 2022'!DY48,10)</f>
        <v>0.0001578916</v>
      </c>
      <c r="DZ48" s="1" t="n">
        <f aca="false">ROUND('qx mannen 2022'!DZ48,10)</f>
        <v>0.0001550503</v>
      </c>
      <c r="EA48" s="1" t="n">
        <f aca="false">ROUND('qx mannen 2022'!EA48,10)</f>
        <v>0.0001522601</v>
      </c>
      <c r="EB48" s="1" t="n">
        <f aca="false">ROUND('qx mannen 2022'!EB48,10)</f>
        <v>0.0001495202</v>
      </c>
      <c r="EC48" s="1" t="n">
        <f aca="false">ROUND('qx mannen 2022'!EC48,10)</f>
        <v>0.0001468295</v>
      </c>
      <c r="ED48" s="1" t="n">
        <f aca="false">ROUND('qx mannen 2022'!ED48,10)</f>
        <v>0.0001441872</v>
      </c>
      <c r="EE48" s="1" t="n">
        <f aca="false">ROUND('qx mannen 2022'!EE48,10)</f>
        <v>0.0001415925</v>
      </c>
      <c r="EF48" s="1" t="n">
        <f aca="false">ROUND('qx mannen 2022'!EF48,10)</f>
        <v>0.0001390445</v>
      </c>
      <c r="EG48" s="1" t="n">
        <f aca="false">ROUND('qx mannen 2022'!EG48,10)</f>
        <v>0.0001365423</v>
      </c>
      <c r="EH48" s="1" t="n">
        <f aca="false">ROUND('qx mannen 2022'!EH48,10)</f>
        <v>0.0001340852</v>
      </c>
      <c r="EI48" s="1" t="n">
        <f aca="false">ROUND('qx mannen 2022'!EI48,10)</f>
        <v>0.0001316722</v>
      </c>
      <c r="EJ48" s="1" t="n">
        <f aca="false">ROUND('qx mannen 2022'!EJ48,10)</f>
        <v>0.0001293027</v>
      </c>
      <c r="EK48" s="1" t="n">
        <f aca="false">ROUND('qx mannen 2022'!EK48,10)</f>
        <v>0.0001269758</v>
      </c>
      <c r="EL48" s="1" t="n">
        <f aca="false">ROUND('qx mannen 2022'!EL48,10)</f>
        <v>0.0001246908</v>
      </c>
      <c r="EM48" s="1" t="n">
        <f aca="false">ROUND('qx mannen 2022'!EM48,10)</f>
        <v>0.0001224469</v>
      </c>
      <c r="EN48" s="1" t="n">
        <f aca="false">ROUND('qx mannen 2022'!EN48,10)</f>
        <v>0.0001202434</v>
      </c>
      <c r="EO48" s="1" t="n">
        <f aca="false">ROUND('qx mannen 2022'!EO48,10)</f>
        <v>0.0001180795</v>
      </c>
      <c r="EP48" s="1" t="n">
        <f aca="false">ROUND('qx mannen 2022'!EP48,10)</f>
        <v>0.0001159546</v>
      </c>
      <c r="EQ48" s="1" t="n">
        <f aca="false">ROUND('qx mannen 2022'!EQ48,10)</f>
        <v>0.0001138679</v>
      </c>
      <c r="ER48" s="1" t="n">
        <f aca="false">ROUND('qx mannen 2022'!ER48,10)</f>
        <v>0.0001118188</v>
      </c>
      <c r="ES48" s="1" t="n">
        <f aca="false">ROUND('qx mannen 2022'!ES48,10)</f>
        <v>0.0001098065</v>
      </c>
      <c r="ET48" s="1" t="n">
        <f aca="false">ROUND('qx mannen 2022'!ET48,10)</f>
        <v>0.0001078304</v>
      </c>
      <c r="EU48" s="1" t="n">
        <f aca="false">ROUND('qx mannen 2022'!EU48,10)</f>
        <v>0.0001058899</v>
      </c>
      <c r="EV48" s="1" t="n">
        <f aca="false">ROUND('qx mannen 2022'!EV48,10)</f>
        <v>0.0001039844</v>
      </c>
      <c r="EW48" s="1" t="n">
        <f aca="false">ROUND('qx mannen 2022'!EW48,10)</f>
        <v>0.0001021131</v>
      </c>
      <c r="EX48" s="1" t="n">
        <f aca="false">ROUND('qx mannen 2022'!EX48,10)</f>
        <v>0.0001002755</v>
      </c>
      <c r="EY48" s="1" t="n">
        <f aca="false">ROUND('qx mannen 2022'!EY48,10)</f>
        <v>9.84709E-005</v>
      </c>
      <c r="EZ48" s="1" t="n">
        <f aca="false">ROUND('qx mannen 2022'!EZ48,10)</f>
        <v>9.66988E-005</v>
      </c>
      <c r="FA48" s="1" t="n">
        <f aca="false">ROUND('qx mannen 2022'!FA48,10)</f>
        <v>9.49587E-005</v>
      </c>
      <c r="FB48" s="1" t="n">
        <f aca="false">ROUND('qx mannen 2022'!FB48,10)</f>
        <v>9.32498E-005</v>
      </c>
      <c r="FC48" s="1" t="n">
        <f aca="false">ROUND('qx mannen 2022'!FC48,10)</f>
        <v>9.15717E-005</v>
      </c>
      <c r="FD48" s="1" t="n">
        <f aca="false">ROUND('qx mannen 2022'!FD48,10)</f>
        <v>8.99237E-005</v>
      </c>
      <c r="FE48" s="1" t="n">
        <f aca="false">ROUND('qx mannen 2022'!FE48,10)</f>
        <v>8.83055E-005</v>
      </c>
      <c r="FF48" s="1" t="n">
        <f aca="false">ROUND('qx mannen 2022'!FF48,10)</f>
        <v>8.67163E-005</v>
      </c>
      <c r="FG48" s="1" t="n">
        <f aca="false">ROUND('qx mannen 2022'!FG48,10)</f>
        <v>8.51558E-005</v>
      </c>
      <c r="FH48" s="1" t="n">
        <f aca="false">ROUND('qx mannen 2022'!FH48,10)</f>
        <v>8.36233E-005</v>
      </c>
      <c r="FI48" s="1" t="n">
        <f aca="false">ROUND('qx mannen 2022'!FI48,10)</f>
        <v>8.21184E-005</v>
      </c>
      <c r="FJ48" s="1" t="n">
        <f aca="false">ROUND('qx mannen 2022'!FJ48,10)</f>
        <v>8.06406E-005</v>
      </c>
      <c r="FK48" s="1" t="n">
        <f aca="false">ROUND('qx mannen 2022'!FK48,10)</f>
        <v>7.91894E-005</v>
      </c>
      <c r="FL48" s="1" t="n">
        <f aca="false">ROUND('qx mannen 2022'!FL48,10)</f>
        <v>7.77643E-005</v>
      </c>
      <c r="FM48" s="1" t="n">
        <f aca="false">ROUND('qx mannen 2022'!FM48,10)</f>
        <v>7.63648E-005</v>
      </c>
      <c r="FN48" s="1" t="n">
        <f aca="false">ROUND('qx mannen 2022'!FN48,10)</f>
        <v>7.49906E-005</v>
      </c>
      <c r="FO48" s="1" t="n">
        <f aca="false">ROUND('qx mannen 2022'!FO48,10)</f>
        <v>7.3641E-005</v>
      </c>
      <c r="FP48" s="1" t="n">
        <f aca="false">ROUND('qx mannen 2022'!FP48,10)</f>
        <v>7.23158E-005</v>
      </c>
      <c r="FQ48" s="1" t="n">
        <f aca="false">ROUND('qx mannen 2022'!FQ48,10)</f>
        <v>7.10144E-005</v>
      </c>
    </row>
    <row r="49" customFormat="false" ht="15" hidden="false" customHeight="true" outlineLevel="0" collapsed="false">
      <c r="B49" s="1" t="n">
        <f aca="false">ROUND('qx mannen 2022'!B49,10)</f>
        <v>0.0017169009</v>
      </c>
      <c r="C49" s="1" t="n">
        <f aca="false">ROUND('qx mannen 2022'!C49,10)</f>
        <v>0.0016958858</v>
      </c>
      <c r="D49" s="1" t="n">
        <f aca="false">ROUND('qx mannen 2022'!D49,10)</f>
        <v>0.001674398</v>
      </c>
      <c r="E49" s="1" t="n">
        <f aca="false">ROUND('qx mannen 2022'!E49,10)</f>
        <v>0.0016525171</v>
      </c>
      <c r="F49" s="1" t="n">
        <f aca="false">ROUND('qx mannen 2022'!F49,10)</f>
        <v>0.0016303159</v>
      </c>
      <c r="G49" s="1" t="n">
        <f aca="false">ROUND('qx mannen 2022'!G49,10)</f>
        <v>0.0016078609</v>
      </c>
      <c r="H49" s="1" t="n">
        <f aca="false">ROUND('qx mannen 2022'!H49,10)</f>
        <v>0.0015852124</v>
      </c>
      <c r="I49" s="1" t="n">
        <f aca="false">ROUND('qx mannen 2022'!I49,10)</f>
        <v>0.0015624254</v>
      </c>
      <c r="J49" s="1" t="n">
        <f aca="false">ROUND('qx mannen 2022'!J49,10)</f>
        <v>0.0015395496</v>
      </c>
      <c r="K49" s="1" t="n">
        <f aca="false">ROUND('qx mannen 2022'!K49,10)</f>
        <v>0.0015166299</v>
      </c>
      <c r="L49" s="1" t="n">
        <f aca="false">ROUND('qx mannen 2022'!L49,10)</f>
        <v>0.0014937068</v>
      </c>
      <c r="M49" s="1" t="n">
        <f aca="false">ROUND('qx mannen 2022'!M49,10)</f>
        <v>0.0014708168</v>
      </c>
      <c r="N49" s="1" t="n">
        <f aca="false">ROUND('qx mannen 2022'!N49,10)</f>
        <v>0.0014479927</v>
      </c>
      <c r="O49" s="1" t="n">
        <f aca="false">ROUND('qx mannen 2022'!O49,10)</f>
        <v>0.0014252638</v>
      </c>
      <c r="P49" s="1" t="n">
        <f aca="false">ROUND('qx mannen 2022'!P49,10)</f>
        <v>0.0014026562</v>
      </c>
      <c r="Q49" s="1" t="n">
        <f aca="false">ROUND('qx mannen 2022'!Q49,10)</f>
        <v>0.0013801934</v>
      </c>
      <c r="R49" s="1" t="n">
        <f aca="false">ROUND('qx mannen 2022'!R49,10)</f>
        <v>0.0013578959</v>
      </c>
      <c r="S49" s="1" t="n">
        <f aca="false">ROUND('qx mannen 2022'!S49,10)</f>
        <v>0.001335782</v>
      </c>
      <c r="T49" s="1" t="n">
        <f aca="false">ROUND('qx mannen 2022'!T49,10)</f>
        <v>0.0013138679</v>
      </c>
      <c r="U49" s="1" t="n">
        <f aca="false">ROUND('qx mannen 2022'!U49,10)</f>
        <v>0.0012921675</v>
      </c>
      <c r="V49" s="1" t="n">
        <f aca="false">ROUND('qx mannen 2022'!V49,10)</f>
        <v>0.0012706932</v>
      </c>
      <c r="W49" s="1" t="n">
        <f aca="false">ROUND('qx mannen 2022'!W49,10)</f>
        <v>0.0012494556</v>
      </c>
      <c r="X49" s="1" t="n">
        <f aca="false">ROUND('qx mannen 2022'!X49,10)</f>
        <v>0.0012284639</v>
      </c>
      <c r="Y49" s="1" t="n">
        <f aca="false">ROUND('qx mannen 2022'!Y49,10)</f>
        <v>0.0012077256</v>
      </c>
      <c r="Z49" s="1" t="n">
        <f aca="false">ROUND('qx mannen 2022'!Z49,10)</f>
        <v>0.0011872475</v>
      </c>
      <c r="AA49" s="1" t="n">
        <f aca="false">ROUND('qx mannen 2022'!AA49,10)</f>
        <v>0.001167035</v>
      </c>
      <c r="AB49" s="1" t="n">
        <f aca="false">ROUND('qx mannen 2022'!AB49,10)</f>
        <v>0.0011470923</v>
      </c>
      <c r="AC49" s="1" t="n">
        <f aca="false">ROUND('qx mannen 2022'!AC49,10)</f>
        <v>0.0011274231</v>
      </c>
      <c r="AD49" s="1" t="n">
        <f aca="false">ROUND('qx mannen 2022'!AD49,10)</f>
        <v>0.0011080301</v>
      </c>
      <c r="AE49" s="1" t="n">
        <f aca="false">ROUND('qx mannen 2022'!AE49,10)</f>
        <v>0.0010889152</v>
      </c>
      <c r="AF49" s="1" t="n">
        <f aca="false">ROUND('qx mannen 2022'!AF49,10)</f>
        <v>0.0010700797</v>
      </c>
      <c r="AG49" s="1" t="n">
        <f aca="false">ROUND('qx mannen 2022'!AG49,10)</f>
        <v>0.0010515242</v>
      </c>
      <c r="AH49" s="1" t="n">
        <f aca="false">ROUND('qx mannen 2022'!AH49,10)</f>
        <v>0.0010332491</v>
      </c>
      <c r="AI49" s="1" t="n">
        <f aca="false">ROUND('qx mannen 2022'!AI49,10)</f>
        <v>0.0010152539</v>
      </c>
      <c r="AJ49" s="1" t="n">
        <f aca="false">ROUND('qx mannen 2022'!AJ49,10)</f>
        <v>0.0009975379</v>
      </c>
      <c r="AK49" s="1" t="n">
        <f aca="false">ROUND('qx mannen 2022'!AK49,10)</f>
        <v>0.0009801</v>
      </c>
      <c r="AL49" s="1" t="n">
        <f aca="false">ROUND('qx mannen 2022'!AL49,10)</f>
        <v>0.0009629388</v>
      </c>
      <c r="AM49" s="1" t="n">
        <f aca="false">ROUND('qx mannen 2022'!AM49,10)</f>
        <v>0.0009460526</v>
      </c>
      <c r="AN49" s="1" t="n">
        <f aca="false">ROUND('qx mannen 2022'!AN49,10)</f>
        <v>0.0009294392</v>
      </c>
      <c r="AO49" s="1" t="n">
        <f aca="false">ROUND('qx mannen 2022'!AO49,10)</f>
        <v>0.0009130966</v>
      </c>
      <c r="AP49" s="1" t="n">
        <f aca="false">ROUND('qx mannen 2022'!AP49,10)</f>
        <v>0.0008970222</v>
      </c>
      <c r="AQ49" s="1" t="n">
        <f aca="false">ROUND('qx mannen 2022'!AQ49,10)</f>
        <v>0.0008812135</v>
      </c>
      <c r="AR49" s="1" t="n">
        <f aca="false">ROUND('qx mannen 2022'!AR49,10)</f>
        <v>0.0008656676</v>
      </c>
      <c r="AS49" s="1" t="n">
        <f aca="false">ROUND('qx mannen 2022'!AS49,10)</f>
        <v>0.0008503817</v>
      </c>
      <c r="AT49" s="1" t="n">
        <f aca="false">ROUND('qx mannen 2022'!AT49,10)</f>
        <v>0.0008353527</v>
      </c>
      <c r="AU49" s="1" t="n">
        <f aca="false">ROUND('qx mannen 2022'!AU49,10)</f>
        <v>0.0008205776</v>
      </c>
      <c r="AV49" s="1" t="n">
        <f aca="false">ROUND('qx mannen 2022'!AV49,10)</f>
        <v>0.0008060532</v>
      </c>
      <c r="AW49" s="1" t="n">
        <f aca="false">ROUND('qx mannen 2022'!AW49,10)</f>
        <v>0.0007917761</v>
      </c>
      <c r="AX49" s="1" t="n">
        <f aca="false">ROUND('qx mannen 2022'!AX49,10)</f>
        <v>0.0007777431</v>
      </c>
      <c r="AY49" s="1" t="n">
        <f aca="false">ROUND('qx mannen 2022'!AY49,10)</f>
        <v>0.0007639509</v>
      </c>
      <c r="AZ49" s="1" t="n">
        <f aca="false">ROUND('qx mannen 2022'!AZ49,10)</f>
        <v>0.0007503959</v>
      </c>
      <c r="BA49" s="1" t="n">
        <f aca="false">ROUND('qx mannen 2022'!BA49,10)</f>
        <v>0.0007370749</v>
      </c>
      <c r="BB49" s="1" t="n">
        <f aca="false">ROUND('qx mannen 2022'!BB49,10)</f>
        <v>0.0007239844</v>
      </c>
      <c r="BC49" s="1" t="n">
        <f aca="false">ROUND('qx mannen 2022'!BC49,10)</f>
        <v>0.000711121</v>
      </c>
      <c r="BD49" s="1" t="n">
        <f aca="false">ROUND('qx mannen 2022'!BD49,10)</f>
        <v>0.0006984812</v>
      </c>
      <c r="BE49" s="1" t="n">
        <f aca="false">ROUND('qx mannen 2022'!BE49,10)</f>
        <v>0.0006860616</v>
      </c>
      <c r="BF49" s="1" t="n">
        <f aca="false">ROUND('qx mannen 2022'!BF49,10)</f>
        <v>0.0006738587</v>
      </c>
      <c r="BG49" s="1" t="n">
        <f aca="false">ROUND('qx mannen 2022'!BG49,10)</f>
        <v>0.0006618692</v>
      </c>
      <c r="BH49" s="1" t="n">
        <f aca="false">ROUND('qx mannen 2022'!BH49,10)</f>
        <v>0.0006500897</v>
      </c>
      <c r="BI49" s="1" t="n">
        <f aca="false">ROUND('qx mannen 2022'!BI49,10)</f>
        <v>0.0006385168</v>
      </c>
      <c r="BJ49" s="1" t="n">
        <f aca="false">ROUND('qx mannen 2022'!BJ49,10)</f>
        <v>0.0006271471</v>
      </c>
      <c r="BK49" s="1" t="n">
        <f aca="false">ROUND('qx mannen 2022'!BK49,10)</f>
        <v>0.0006159774</v>
      </c>
      <c r="BL49" s="1" t="n">
        <f aca="false">ROUND('qx mannen 2022'!BL49,10)</f>
        <v>0.0006050043</v>
      </c>
      <c r="BM49" s="1" t="n">
        <f aca="false">ROUND('qx mannen 2022'!BM49,10)</f>
        <v>0.0005942247</v>
      </c>
      <c r="BN49" s="1" t="n">
        <f aca="false">ROUND('qx mannen 2022'!BN49,10)</f>
        <v>0.0005836352</v>
      </c>
      <c r="BO49" s="1" t="n">
        <f aca="false">ROUND('qx mannen 2022'!BO49,10)</f>
        <v>0.0005732327</v>
      </c>
      <c r="BP49" s="1" t="n">
        <f aca="false">ROUND('qx mannen 2022'!BP49,10)</f>
        <v>0.0005630141</v>
      </c>
      <c r="BQ49" s="1" t="n">
        <f aca="false">ROUND('qx mannen 2022'!BQ49,10)</f>
        <v>0.0005529762</v>
      </c>
      <c r="BR49" s="1" t="n">
        <f aca="false">ROUND('qx mannen 2022'!BR49,10)</f>
        <v>0.000543116</v>
      </c>
      <c r="BS49" s="1" t="n">
        <f aca="false">ROUND('qx mannen 2022'!BS49,10)</f>
        <v>0.0005334305</v>
      </c>
      <c r="BT49" s="1" t="n">
        <f aca="false">ROUND('qx mannen 2022'!BT49,10)</f>
        <v>0.0005239166</v>
      </c>
      <c r="BU49" s="1" t="n">
        <f aca="false">ROUND('qx mannen 2022'!BU49,10)</f>
        <v>0.0005145714</v>
      </c>
      <c r="BV49" s="1" t="n">
        <f aca="false">ROUND('qx mannen 2022'!BV49,10)</f>
        <v>0.000505392</v>
      </c>
      <c r="BW49" s="1" t="n">
        <f aca="false">ROUND('qx mannen 2022'!BW49,10)</f>
        <v>0.0004963756</v>
      </c>
      <c r="BX49" s="1" t="n">
        <f aca="false">ROUND('qx mannen 2022'!BX49,10)</f>
        <v>0.0004875194</v>
      </c>
      <c r="BY49" s="1" t="n">
        <f aca="false">ROUND('qx mannen 2022'!BY49,10)</f>
        <v>0.0004788204</v>
      </c>
      <c r="BZ49" s="1" t="n">
        <f aca="false">ROUND('qx mannen 2022'!BZ49,10)</f>
        <v>0.0004702761</v>
      </c>
      <c r="CA49" s="1" t="n">
        <f aca="false">ROUND('qx mannen 2022'!CA49,10)</f>
        <v>0.0004618837</v>
      </c>
      <c r="CB49" s="1" t="n">
        <f aca="false">ROUND('qx mannen 2022'!CB49,10)</f>
        <v>0.0004536406</v>
      </c>
      <c r="CC49" s="1" t="n">
        <f aca="false">ROUND('qx mannen 2022'!CC49,10)</f>
        <v>0.0004455441</v>
      </c>
      <c r="CD49" s="1" t="n">
        <f aca="false">ROUND('qx mannen 2022'!CD49,10)</f>
        <v>0.0004375918</v>
      </c>
      <c r="CE49" s="1" t="n">
        <f aca="false">ROUND('qx mannen 2022'!CE49,10)</f>
        <v>0.000429781</v>
      </c>
      <c r="CF49" s="1" t="n">
        <f aca="false">ROUND('qx mannen 2022'!CF49,10)</f>
        <v>0.0004221092</v>
      </c>
      <c r="CG49" s="1" t="n">
        <f aca="false">ROUND('qx mannen 2022'!CG49,10)</f>
        <v>0.0004145741</v>
      </c>
      <c r="CH49" s="1" t="n">
        <f aca="false">ROUND('qx mannen 2022'!CH49,10)</f>
        <v>0.0004071732</v>
      </c>
      <c r="CI49" s="1" t="n">
        <f aca="false">ROUND('qx mannen 2022'!CI49,10)</f>
        <v>0.0003999042</v>
      </c>
      <c r="CJ49" s="1" t="n">
        <f aca="false">ROUND('qx mannen 2022'!CJ49,10)</f>
        <v>0.0003927647</v>
      </c>
      <c r="CK49" s="1" t="n">
        <f aca="false">ROUND('qx mannen 2022'!CK49,10)</f>
        <v>0.0003857524</v>
      </c>
      <c r="CL49" s="1" t="n">
        <f aca="false">ROUND('qx mannen 2022'!CL49,10)</f>
        <v>0.0003788652</v>
      </c>
      <c r="CM49" s="1" t="n">
        <f aca="false">ROUND('qx mannen 2022'!CM49,10)</f>
        <v>0.0003721007</v>
      </c>
      <c r="CN49" s="1" t="n">
        <f aca="false">ROUND('qx mannen 2022'!CN49,10)</f>
        <v>0.0003654568</v>
      </c>
      <c r="CO49" s="1" t="n">
        <f aca="false">ROUND('qx mannen 2022'!CO49,10)</f>
        <v>0.0003589314</v>
      </c>
      <c r="CP49" s="1" t="n">
        <f aca="false">ROUND('qx mannen 2022'!CP49,10)</f>
        <v>0.0003525224</v>
      </c>
      <c r="CQ49" s="1" t="n">
        <f aca="false">ROUND('qx mannen 2022'!CQ49,10)</f>
        <v>0.0003462277</v>
      </c>
      <c r="CR49" s="1" t="n">
        <f aca="false">ROUND('qx mannen 2022'!CR49,10)</f>
        <v>0.0003400453</v>
      </c>
      <c r="CS49" s="1" t="n">
        <f aca="false">ROUND('qx mannen 2022'!CS49,10)</f>
        <v>0.0003339731</v>
      </c>
      <c r="CT49" s="1" t="n">
        <f aca="false">ROUND('qx mannen 2022'!CT49,10)</f>
        <v>0.0003280093</v>
      </c>
      <c r="CU49" s="1" t="n">
        <f aca="false">ROUND('qx mannen 2022'!CU49,10)</f>
        <v>0.0003221519</v>
      </c>
      <c r="CV49" s="1" t="n">
        <f aca="false">ROUND('qx mannen 2022'!CV49,10)</f>
        <v>0.0003163991</v>
      </c>
      <c r="CW49" s="1" t="n">
        <f aca="false">ROUND('qx mannen 2022'!CW49,10)</f>
        <v>0.0003107488</v>
      </c>
      <c r="CX49" s="1" t="n">
        <f aca="false">ROUND('qx mannen 2022'!CX49,10)</f>
        <v>0.0003051994</v>
      </c>
      <c r="CY49" s="1" t="n">
        <f aca="false">ROUND('qx mannen 2022'!CY49,10)</f>
        <v>0.0002997491</v>
      </c>
      <c r="CZ49" s="1" t="n">
        <f aca="false">ROUND('qx mannen 2022'!CZ49,10)</f>
        <v>0.000294396</v>
      </c>
      <c r="DA49" s="1" t="n">
        <f aca="false">ROUND('qx mannen 2022'!DA49,10)</f>
        <v>0.0002891385</v>
      </c>
      <c r="DB49" s="1" t="n">
        <f aca="false">ROUND('qx mannen 2022'!DB49,10)</f>
        <v>0.0002839748</v>
      </c>
      <c r="DC49" s="1" t="n">
        <f aca="false">ROUND('qx mannen 2022'!DC49,10)</f>
        <v>0.0002789033</v>
      </c>
      <c r="DD49" s="1" t="n">
        <f aca="false">ROUND('qx mannen 2022'!DD49,10)</f>
        <v>0.0002739223</v>
      </c>
      <c r="DE49" s="1" t="n">
        <f aca="false">ROUND('qx mannen 2022'!DE49,10)</f>
        <v>0.0002690302</v>
      </c>
      <c r="DF49" s="1" t="n">
        <f aca="false">ROUND('qx mannen 2022'!DF49,10)</f>
        <v>0.0002642254</v>
      </c>
      <c r="DG49" s="1" t="n">
        <f aca="false">ROUND('qx mannen 2022'!DG49,10)</f>
        <v>0.0002595065</v>
      </c>
      <c r="DH49" s="1" t="n">
        <f aca="false">ROUND('qx mannen 2022'!DH49,10)</f>
        <v>0.0002548718</v>
      </c>
      <c r="DI49" s="1" t="n">
        <f aca="false">ROUND('qx mannen 2022'!DI49,10)</f>
        <v>0.0002503198</v>
      </c>
      <c r="DJ49" s="1" t="n">
        <f aca="false">ROUND('qx mannen 2022'!DJ49,10)</f>
        <v>0.0002458491</v>
      </c>
      <c r="DK49" s="1" t="n">
        <f aca="false">ROUND('qx mannen 2022'!DK49,10)</f>
        <v>0.0002414582</v>
      </c>
      <c r="DL49" s="1" t="n">
        <f aca="false">ROUND('qx mannen 2022'!DL49,10)</f>
        <v>0.0002371457</v>
      </c>
      <c r="DM49" s="1" t="n">
        <f aca="false">ROUND('qx mannen 2022'!DM49,10)</f>
        <v>0.0002329102</v>
      </c>
      <c r="DN49" s="1" t="n">
        <f aca="false">ROUND('qx mannen 2022'!DN49,10)</f>
        <v>0.0002287504</v>
      </c>
      <c r="DO49" s="1" t="n">
        <f aca="false">ROUND('qx mannen 2022'!DO49,10)</f>
        <v>0.0002246648</v>
      </c>
      <c r="DP49" s="1" t="n">
        <f aca="false">ROUND('qx mannen 2022'!DP49,10)</f>
        <v>0.0002206522</v>
      </c>
      <c r="DQ49" s="1" t="n">
        <f aca="false">ROUND('qx mannen 2022'!DQ49,10)</f>
        <v>0.0002167112</v>
      </c>
      <c r="DR49" s="1" t="n">
        <f aca="false">ROUND('qx mannen 2022'!DR49,10)</f>
        <v>0.0002128406</v>
      </c>
      <c r="DS49" s="1" t="n">
        <f aca="false">ROUND('qx mannen 2022'!DS49,10)</f>
        <v>0.0002090391</v>
      </c>
      <c r="DT49" s="1" t="n">
        <f aca="false">ROUND('qx mannen 2022'!DT49,10)</f>
        <v>0.0002053055</v>
      </c>
      <c r="DU49" s="1" t="n">
        <f aca="false">ROUND('qx mannen 2022'!DU49,10)</f>
        <v>0.0002016386</v>
      </c>
      <c r="DV49" s="1" t="n">
        <f aca="false">ROUND('qx mannen 2022'!DV49,10)</f>
        <v>0.0001980372</v>
      </c>
      <c r="DW49" s="1" t="n">
        <f aca="false">ROUND('qx mannen 2022'!DW49,10)</f>
        <v>0.0001945</v>
      </c>
      <c r="DX49" s="1" t="n">
        <f aca="false">ROUND('qx mannen 2022'!DX49,10)</f>
        <v>0.0001910261</v>
      </c>
      <c r="DY49" s="1" t="n">
        <f aca="false">ROUND('qx mannen 2022'!DY49,10)</f>
        <v>0.0001876141</v>
      </c>
      <c r="DZ49" s="1" t="n">
        <f aca="false">ROUND('qx mannen 2022'!DZ49,10)</f>
        <v>0.0001842631</v>
      </c>
      <c r="EA49" s="1" t="n">
        <f aca="false">ROUND('qx mannen 2022'!EA49,10)</f>
        <v>0.000180972</v>
      </c>
      <c r="EB49" s="1" t="n">
        <f aca="false">ROUND('qx mannen 2022'!EB49,10)</f>
        <v>0.0001777396</v>
      </c>
      <c r="EC49" s="1" t="n">
        <f aca="false">ROUND('qx mannen 2022'!EC49,10)</f>
        <v>0.000174565</v>
      </c>
      <c r="ED49" s="1" t="n">
        <f aca="false">ROUND('qx mannen 2022'!ED49,10)</f>
        <v>0.000171447</v>
      </c>
      <c r="EE49" s="1" t="n">
        <f aca="false">ROUND('qx mannen 2022'!EE49,10)</f>
        <v>0.0001683848</v>
      </c>
      <c r="EF49" s="1" t="n">
        <f aca="false">ROUND('qx mannen 2022'!EF49,10)</f>
        <v>0.0001653772</v>
      </c>
      <c r="EG49" s="1" t="n">
        <f aca="false">ROUND('qx mannen 2022'!EG49,10)</f>
        <v>0.0001624233</v>
      </c>
      <c r="EH49" s="1" t="n">
        <f aca="false">ROUND('qx mannen 2022'!EH49,10)</f>
        <v>0.0001595222</v>
      </c>
      <c r="EI49" s="1" t="n">
        <f aca="false">ROUND('qx mannen 2022'!EI49,10)</f>
        <v>0.0001566729</v>
      </c>
      <c r="EJ49" s="1" t="n">
        <f aca="false">ROUND('qx mannen 2022'!EJ49,10)</f>
        <v>0.0001538745</v>
      </c>
      <c r="EK49" s="1" t="n">
        <f aca="false">ROUND('qx mannen 2022'!EK49,10)</f>
        <v>0.0001511261</v>
      </c>
      <c r="EL49" s="1" t="n">
        <f aca="false">ROUND('qx mannen 2022'!EL49,10)</f>
        <v>0.0001484267</v>
      </c>
      <c r="EM49" s="1" t="n">
        <f aca="false">ROUND('qx mannen 2022'!EM49,10)</f>
        <v>0.0001457756</v>
      </c>
      <c r="EN49" s="1" t="n">
        <f aca="false">ROUND('qx mannen 2022'!EN49,10)</f>
        <v>0.0001431718</v>
      </c>
      <c r="EO49" s="1" t="n">
        <f aca="false">ROUND('qx mannen 2022'!EO49,10)</f>
        <v>0.0001406145</v>
      </c>
      <c r="EP49" s="1" t="n">
        <f aca="false">ROUND('qx mannen 2022'!EP49,10)</f>
        <v>0.0001381029</v>
      </c>
      <c r="EQ49" s="1" t="n">
        <f aca="false">ROUND('qx mannen 2022'!EQ49,10)</f>
        <v>0.0001356361</v>
      </c>
      <c r="ER49" s="1" t="n">
        <f aca="false">ROUND('qx mannen 2022'!ER49,10)</f>
        <v>0.0001332134</v>
      </c>
      <c r="ES49" s="1" t="n">
        <f aca="false">ROUND('qx mannen 2022'!ES49,10)</f>
        <v>0.000130834</v>
      </c>
      <c r="ET49" s="1" t="n">
        <f aca="false">ROUND('qx mannen 2022'!ET49,10)</f>
        <v>0.0001284971</v>
      </c>
      <c r="EU49" s="1" t="n">
        <f aca="false">ROUND('qx mannen 2022'!EU49,10)</f>
        <v>0.0001262019</v>
      </c>
      <c r="EV49" s="1" t="n">
        <f aca="false">ROUND('qx mannen 2022'!EV49,10)</f>
        <v>0.0001239477</v>
      </c>
      <c r="EW49" s="1" t="n">
        <f aca="false">ROUND('qx mannen 2022'!EW49,10)</f>
        <v>0.0001217338</v>
      </c>
      <c r="EX49" s="1" t="n">
        <f aca="false">ROUND('qx mannen 2022'!EX49,10)</f>
        <v>0.0001195594</v>
      </c>
      <c r="EY49" s="1" t="n">
        <f aca="false">ROUND('qx mannen 2022'!EY49,10)</f>
        <v>0.0001174238</v>
      </c>
      <c r="EZ49" s="1" t="n">
        <f aca="false">ROUND('qx mannen 2022'!EZ49,10)</f>
        <v>0.0001153264</v>
      </c>
      <c r="FA49" s="1" t="n">
        <f aca="false">ROUND('qx mannen 2022'!FA49,10)</f>
        <v>0.0001132665</v>
      </c>
      <c r="FB49" s="1" t="n">
        <f aca="false">ROUND('qx mannen 2022'!FB49,10)</f>
        <v>0.0001112433</v>
      </c>
      <c r="FC49" s="1" t="n">
        <f aca="false">ROUND('qx mannen 2022'!FC49,10)</f>
        <v>0.0001092563</v>
      </c>
      <c r="FD49" s="1" t="n">
        <f aca="false">ROUND('qx mannen 2022'!FD49,10)</f>
        <v>0.0001073047</v>
      </c>
      <c r="FE49" s="1" t="n">
        <f aca="false">ROUND('qx mannen 2022'!FE49,10)</f>
        <v>0.0001053881</v>
      </c>
      <c r="FF49" s="1" t="n">
        <f aca="false">ROUND('qx mannen 2022'!FF49,10)</f>
        <v>0.0001035056</v>
      </c>
      <c r="FG49" s="1" t="n">
        <f aca="false">ROUND('qx mannen 2022'!FG49,10)</f>
        <v>0.0001016568</v>
      </c>
      <c r="FH49" s="1" t="n">
        <f aca="false">ROUND('qx mannen 2022'!FH49,10)</f>
        <v>9.9841E-005</v>
      </c>
      <c r="FI49" s="1" t="n">
        <f aca="false">ROUND('qx mannen 2022'!FI49,10)</f>
        <v>9.80576E-005</v>
      </c>
      <c r="FJ49" s="1" t="n">
        <f aca="false">ROUND('qx mannen 2022'!FJ49,10)</f>
        <v>9.63061E-005</v>
      </c>
      <c r="FK49" s="1" t="n">
        <f aca="false">ROUND('qx mannen 2022'!FK49,10)</f>
        <v>9.45859E-005</v>
      </c>
      <c r="FL49" s="1" t="n">
        <f aca="false">ROUND('qx mannen 2022'!FL49,10)</f>
        <v>9.28964E-005</v>
      </c>
      <c r="FM49" s="1" t="n">
        <f aca="false">ROUND('qx mannen 2022'!FM49,10)</f>
        <v>9.1237E-005</v>
      </c>
      <c r="FN49" s="1" t="n">
        <f aca="false">ROUND('qx mannen 2022'!FN49,10)</f>
        <v>8.96074E-005</v>
      </c>
      <c r="FO49" s="1" t="n">
        <f aca="false">ROUND('qx mannen 2022'!FO49,10)</f>
        <v>8.80068E-005</v>
      </c>
      <c r="FP49" s="1" t="n">
        <f aca="false">ROUND('qx mannen 2022'!FP49,10)</f>
        <v>8.64348E-005</v>
      </c>
      <c r="FQ49" s="1" t="n">
        <f aca="false">ROUND('qx mannen 2022'!FQ49,10)</f>
        <v>8.48909E-005</v>
      </c>
    </row>
    <row r="50" customFormat="false" ht="15" hidden="false" customHeight="true" outlineLevel="0" collapsed="false">
      <c r="B50" s="1" t="n">
        <f aca="false">ROUND('qx mannen 2022'!B50,10)</f>
        <v>0.0019371462</v>
      </c>
      <c r="C50" s="1" t="n">
        <f aca="false">ROUND('qx mannen 2022'!C50,10)</f>
        <v>0.0019061756</v>
      </c>
      <c r="D50" s="1" t="n">
        <f aca="false">ROUND('qx mannen 2022'!D50,10)</f>
        <v>0.0018754183</v>
      </c>
      <c r="E50" s="1" t="n">
        <f aca="false">ROUND('qx mannen 2022'!E50,10)</f>
        <v>0.0018449012</v>
      </c>
      <c r="F50" s="1" t="n">
        <f aca="false">ROUND('qx mannen 2022'!F50,10)</f>
        <v>0.001814648</v>
      </c>
      <c r="G50" s="1" t="n">
        <f aca="false">ROUND('qx mannen 2022'!G50,10)</f>
        <v>0.0017846796</v>
      </c>
      <c r="H50" s="1" t="n">
        <f aca="false">ROUND('qx mannen 2022'!H50,10)</f>
        <v>0.0017550141</v>
      </c>
      <c r="I50" s="1" t="n">
        <f aca="false">ROUND('qx mannen 2022'!I50,10)</f>
        <v>0.0017256673</v>
      </c>
      <c r="J50" s="1" t="n">
        <f aca="false">ROUND('qx mannen 2022'!J50,10)</f>
        <v>0.001696653</v>
      </c>
      <c r="K50" s="1" t="n">
        <f aca="false">ROUND('qx mannen 2022'!K50,10)</f>
        <v>0.0016679828</v>
      </c>
      <c r="L50" s="1" t="n">
        <f aca="false">ROUND('qx mannen 2022'!L50,10)</f>
        <v>0.0016396664</v>
      </c>
      <c r="M50" s="1" t="n">
        <f aca="false">ROUND('qx mannen 2022'!M50,10)</f>
        <v>0.0016117123</v>
      </c>
      <c r="N50" s="1" t="n">
        <f aca="false">ROUND('qx mannen 2022'!N50,10)</f>
        <v>0.0015841271</v>
      </c>
      <c r="O50" s="1" t="n">
        <f aca="false">ROUND('qx mannen 2022'!O50,10)</f>
        <v>0.0015569164</v>
      </c>
      <c r="P50" s="1" t="n">
        <f aca="false">ROUND('qx mannen 2022'!P50,10)</f>
        <v>0.0015300844</v>
      </c>
      <c r="Q50" s="1" t="n">
        <f aca="false">ROUND('qx mannen 2022'!Q50,10)</f>
        <v>0.0015036344</v>
      </c>
      <c r="R50" s="1" t="n">
        <f aca="false">ROUND('qx mannen 2022'!R50,10)</f>
        <v>0.0014775684</v>
      </c>
      <c r="S50" s="1" t="n">
        <f aca="false">ROUND('qx mannen 2022'!S50,10)</f>
        <v>0.0014518881</v>
      </c>
      <c r="T50" s="1" t="n">
        <f aca="false">ROUND('qx mannen 2022'!T50,10)</f>
        <v>0.0014265938</v>
      </c>
      <c r="U50" s="1" t="n">
        <f aca="false">ROUND('qx mannen 2022'!U50,10)</f>
        <v>0.0014016856</v>
      </c>
      <c r="V50" s="1" t="n">
        <f aca="false">ROUND('qx mannen 2022'!V50,10)</f>
        <v>0.0013771626</v>
      </c>
      <c r="W50" s="1" t="n">
        <f aca="false">ROUND('qx mannen 2022'!W50,10)</f>
        <v>0.0013530237</v>
      </c>
      <c r="X50" s="1" t="n">
        <f aca="false">ROUND('qx mannen 2022'!X50,10)</f>
        <v>0.001329267</v>
      </c>
      <c r="Y50" s="1" t="n">
        <f aca="false">ROUND('qx mannen 2022'!Y50,10)</f>
        <v>0.0013058903</v>
      </c>
      <c r="Z50" s="1" t="n">
        <f aca="false">ROUND('qx mannen 2022'!Z50,10)</f>
        <v>0.0012828911</v>
      </c>
      <c r="AA50" s="1" t="n">
        <f aca="false">ROUND('qx mannen 2022'!AA50,10)</f>
        <v>0.0012602663</v>
      </c>
      <c r="AB50" s="1" t="n">
        <f aca="false">ROUND('qx mannen 2022'!AB50,10)</f>
        <v>0.0012380129</v>
      </c>
      <c r="AC50" s="1" t="n">
        <f aca="false">ROUND('qx mannen 2022'!AC50,10)</f>
        <v>0.0012161272</v>
      </c>
      <c r="AD50" s="1" t="n">
        <f aca="false">ROUND('qx mannen 2022'!AD50,10)</f>
        <v>0.0011946055</v>
      </c>
      <c r="AE50" s="1" t="n">
        <f aca="false">ROUND('qx mannen 2022'!AE50,10)</f>
        <v>0.001173444</v>
      </c>
      <c r="AF50" s="1" t="n">
        <f aca="false">ROUND('qx mannen 2022'!AF50,10)</f>
        <v>0.0011526385</v>
      </c>
      <c r="AG50" s="1" t="n">
        <f aca="false">ROUND('qx mannen 2022'!AG50,10)</f>
        <v>0.0011321848</v>
      </c>
      <c r="AH50" s="1" t="n">
        <f aca="false">ROUND('qx mannen 2022'!AH50,10)</f>
        <v>0.0011120786</v>
      </c>
      <c r="AI50" s="1" t="n">
        <f aca="false">ROUND('qx mannen 2022'!AI50,10)</f>
        <v>0.0010923153</v>
      </c>
      <c r="AJ50" s="1" t="n">
        <f aca="false">ROUND('qx mannen 2022'!AJ50,10)</f>
        <v>0.0010728904</v>
      </c>
      <c r="AK50" s="1" t="n">
        <f aca="false">ROUND('qx mannen 2022'!AK50,10)</f>
        <v>0.0010537994</v>
      </c>
      <c r="AL50" s="1" t="n">
        <f aca="false">ROUND('qx mannen 2022'!AL50,10)</f>
        <v>0.0010350375</v>
      </c>
      <c r="AM50" s="1" t="n">
        <f aca="false">ROUND('qx mannen 2022'!AM50,10)</f>
        <v>0.0010166001</v>
      </c>
      <c r="AN50" s="1" t="n">
        <f aca="false">ROUND('qx mannen 2022'!AN50,10)</f>
        <v>0.0009984824</v>
      </c>
      <c r="AO50" s="1" t="n">
        <f aca="false">ROUND('qx mannen 2022'!AO50,10)</f>
        <v>0.0009806798</v>
      </c>
      <c r="AP50" s="1" t="n">
        <f aca="false">ROUND('qx mannen 2022'!AP50,10)</f>
        <v>0.0009631873</v>
      </c>
      <c r="AQ50" s="1" t="n">
        <f aca="false">ROUND('qx mannen 2022'!AQ50,10)</f>
        <v>0.0009460004</v>
      </c>
      <c r="AR50" s="1" t="n">
        <f aca="false">ROUND('qx mannen 2022'!AR50,10)</f>
        <v>0.0009291143</v>
      </c>
      <c r="AS50" s="1" t="n">
        <f aca="false">ROUND('qx mannen 2022'!AS50,10)</f>
        <v>0.0009125241</v>
      </c>
      <c r="AT50" s="1" t="n">
        <f aca="false">ROUND('qx mannen 2022'!AT50,10)</f>
        <v>0.0008962254</v>
      </c>
      <c r="AU50" s="1" t="n">
        <f aca="false">ROUND('qx mannen 2022'!AU50,10)</f>
        <v>0.0008802133</v>
      </c>
      <c r="AV50" s="1" t="n">
        <f aca="false">ROUND('qx mannen 2022'!AV50,10)</f>
        <v>0.0008644833</v>
      </c>
      <c r="AW50" s="1" t="n">
        <f aca="false">ROUND('qx mannen 2022'!AW50,10)</f>
        <v>0.0008490307</v>
      </c>
      <c r="AX50" s="1" t="n">
        <f aca="false">ROUND('qx mannen 2022'!AX50,10)</f>
        <v>0.000833851</v>
      </c>
      <c r="AY50" s="1" t="n">
        <f aca="false">ROUND('qx mannen 2022'!AY50,10)</f>
        <v>0.0008189396</v>
      </c>
      <c r="AZ50" s="1" t="n">
        <f aca="false">ROUND('qx mannen 2022'!AZ50,10)</f>
        <v>0.0008042922</v>
      </c>
      <c r="BA50" s="1" t="n">
        <f aca="false">ROUND('qx mannen 2022'!BA50,10)</f>
        <v>0.0007899043</v>
      </c>
      <c r="BB50" s="1" t="n">
        <f aca="false">ROUND('qx mannen 2022'!BB50,10)</f>
        <v>0.0007757714</v>
      </c>
      <c r="BC50" s="1" t="n">
        <f aca="false">ROUND('qx mannen 2022'!BC50,10)</f>
        <v>0.0007618894</v>
      </c>
      <c r="BD50" s="1" t="n">
        <f aca="false">ROUND('qx mannen 2022'!BD50,10)</f>
        <v>0.0007482539</v>
      </c>
      <c r="BE50" s="1" t="n">
        <f aca="false">ROUND('qx mannen 2022'!BE50,10)</f>
        <v>0.0007348607</v>
      </c>
      <c r="BF50" s="1" t="n">
        <f aca="false">ROUND('qx mannen 2022'!BF50,10)</f>
        <v>0.0007217056</v>
      </c>
      <c r="BG50" s="1" t="n">
        <f aca="false">ROUND('qx mannen 2022'!BG50,10)</f>
        <v>0.0007087847</v>
      </c>
      <c r="BH50" s="1" t="n">
        <f aca="false">ROUND('qx mannen 2022'!BH50,10)</f>
        <v>0.0006960938</v>
      </c>
      <c r="BI50" s="1" t="n">
        <f aca="false">ROUND('qx mannen 2022'!BI50,10)</f>
        <v>0.000683629</v>
      </c>
      <c r="BJ50" s="1" t="n">
        <f aca="false">ROUND('qx mannen 2022'!BJ50,10)</f>
        <v>0.0006713862</v>
      </c>
      <c r="BK50" s="1" t="n">
        <f aca="false">ROUND('qx mannen 2022'!BK50,10)</f>
        <v>0.0006593618</v>
      </c>
      <c r="BL50" s="1" t="n">
        <f aca="false">ROUND('qx mannen 2022'!BL50,10)</f>
        <v>0.0006475518</v>
      </c>
      <c r="BM50" s="1" t="n">
        <f aca="false">ROUND('qx mannen 2022'!BM50,10)</f>
        <v>0.0006359526</v>
      </c>
      <c r="BN50" s="1" t="n">
        <f aca="false">ROUND('qx mannen 2022'!BN50,10)</f>
        <v>0.0006245604</v>
      </c>
      <c r="BO50" s="1" t="n">
        <f aca="false">ROUND('qx mannen 2022'!BO50,10)</f>
        <v>0.0006133716</v>
      </c>
      <c r="BP50" s="1" t="n">
        <f aca="false">ROUND('qx mannen 2022'!BP50,10)</f>
        <v>0.0006023826</v>
      </c>
      <c r="BQ50" s="1" t="n">
        <f aca="false">ROUND('qx mannen 2022'!BQ50,10)</f>
        <v>0.0005915899</v>
      </c>
      <c r="BR50" s="1" t="n">
        <f aca="false">ROUND('qx mannen 2022'!BR50,10)</f>
        <v>0.0005809901</v>
      </c>
      <c r="BS50" s="1" t="n">
        <f aca="false">ROUND('qx mannen 2022'!BS50,10)</f>
        <v>0.0005705797</v>
      </c>
      <c r="BT50" s="1" t="n">
        <f aca="false">ROUND('qx mannen 2022'!BT50,10)</f>
        <v>0.0005603555</v>
      </c>
      <c r="BU50" s="1" t="n">
        <f aca="false">ROUND('qx mannen 2022'!BU50,10)</f>
        <v>0.0005503141</v>
      </c>
      <c r="BV50" s="1" t="n">
        <f aca="false">ROUND('qx mannen 2022'!BV50,10)</f>
        <v>0.0005404522</v>
      </c>
      <c r="BW50" s="1" t="n">
        <f aca="false">ROUND('qx mannen 2022'!BW50,10)</f>
        <v>0.0005307668</v>
      </c>
      <c r="BX50" s="1" t="n">
        <f aca="false">ROUND('qx mannen 2022'!BX50,10)</f>
        <v>0.0005212546</v>
      </c>
      <c r="BY50" s="1" t="n">
        <f aca="false">ROUND('qx mannen 2022'!BY50,10)</f>
        <v>0.0005119126</v>
      </c>
      <c r="BZ50" s="1" t="n">
        <f aca="false">ROUND('qx mannen 2022'!BZ50,10)</f>
        <v>0.0005027378</v>
      </c>
      <c r="CA50" s="1" t="n">
        <f aca="false">ROUND('qx mannen 2022'!CA50,10)</f>
        <v>0.0004937272</v>
      </c>
      <c r="CB50" s="1" t="n">
        <f aca="false">ROUND('qx mannen 2022'!CB50,10)</f>
        <v>0.0004848779</v>
      </c>
      <c r="CC50" s="1" t="n">
        <f aca="false">ROUND('qx mannen 2022'!CC50,10)</f>
        <v>0.0004761871</v>
      </c>
      <c r="CD50" s="1" t="n">
        <f aca="false">ROUND('qx mannen 2022'!CD50,10)</f>
        <v>0.0004676518</v>
      </c>
      <c r="CE50" s="1" t="n">
        <f aca="false">ROUND('qx mannen 2022'!CE50,10)</f>
        <v>0.0004592693</v>
      </c>
      <c r="CF50" s="1" t="n">
        <f aca="false">ROUND('qx mannen 2022'!CF50,10)</f>
        <v>0.000451037</v>
      </c>
      <c r="CG50" s="1" t="n">
        <f aca="false">ROUND('qx mannen 2022'!CG50,10)</f>
        <v>0.000442952</v>
      </c>
      <c r="CH50" s="1" t="n">
        <f aca="false">ROUND('qx mannen 2022'!CH50,10)</f>
        <v>0.0004350119</v>
      </c>
      <c r="CI50" s="1" t="n">
        <f aca="false">ROUND('qx mannen 2022'!CI50,10)</f>
        <v>0.000427214</v>
      </c>
      <c r="CJ50" s="1" t="n">
        <f aca="false">ROUND('qx mannen 2022'!CJ50,10)</f>
        <v>0.0004195557</v>
      </c>
      <c r="CK50" s="1" t="n">
        <f aca="false">ROUND('qx mannen 2022'!CK50,10)</f>
        <v>0.0004120347</v>
      </c>
      <c r="CL50" s="1" t="n">
        <f aca="false">ROUND('qx mannen 2022'!CL50,10)</f>
        <v>0.0004046483</v>
      </c>
      <c r="CM50" s="1" t="n">
        <f aca="false">ROUND('qx mannen 2022'!CM50,10)</f>
        <v>0.0003973943</v>
      </c>
      <c r="CN50" s="1" t="n">
        <f aca="false">ROUND('qx mannen 2022'!CN50,10)</f>
        <v>0.0003902703</v>
      </c>
      <c r="CO50" s="1" t="n">
        <f aca="false">ROUND('qx mannen 2022'!CO50,10)</f>
        <v>0.0003832739</v>
      </c>
      <c r="CP50" s="1" t="n">
        <f aca="false">ROUND('qx mannen 2022'!CP50,10)</f>
        <v>0.0003764028</v>
      </c>
      <c r="CQ50" s="1" t="n">
        <f aca="false">ROUND('qx mannen 2022'!CQ50,10)</f>
        <v>0.0003696549</v>
      </c>
      <c r="CR50" s="1" t="n">
        <f aca="false">ROUND('qx mannen 2022'!CR50,10)</f>
        <v>0.0003630279</v>
      </c>
      <c r="CS50" s="1" t="n">
        <f aca="false">ROUND('qx mannen 2022'!CS50,10)</f>
        <v>0.0003565196</v>
      </c>
      <c r="CT50" s="1" t="n">
        <f aca="false">ROUND('qx mannen 2022'!CT50,10)</f>
        <v>0.000350128</v>
      </c>
      <c r="CU50" s="1" t="n">
        <f aca="false">ROUND('qx mannen 2022'!CU50,10)</f>
        <v>0.0003438509</v>
      </c>
      <c r="CV50" s="1" t="n">
        <f aca="false">ROUND('qx mannen 2022'!CV50,10)</f>
        <v>0.0003376863</v>
      </c>
      <c r="CW50" s="1" t="n">
        <f aca="false">ROUND('qx mannen 2022'!CW50,10)</f>
        <v>0.0003316322</v>
      </c>
      <c r="CX50" s="1" t="n">
        <f aca="false">ROUND('qx mannen 2022'!CX50,10)</f>
        <v>0.0003256866</v>
      </c>
      <c r="CY50" s="1" t="n">
        <f aca="false">ROUND('qx mannen 2022'!CY50,10)</f>
        <v>0.0003198475</v>
      </c>
      <c r="CZ50" s="1" t="n">
        <f aca="false">ROUND('qx mannen 2022'!CZ50,10)</f>
        <v>0.0003141131</v>
      </c>
      <c r="DA50" s="1" t="n">
        <f aca="false">ROUND('qx mannen 2022'!DA50,10)</f>
        <v>0.0003084815</v>
      </c>
      <c r="DB50" s="1" t="n">
        <f aca="false">ROUND('qx mannen 2022'!DB50,10)</f>
        <v>0.0003029508</v>
      </c>
      <c r="DC50" s="1" t="n">
        <f aca="false">ROUND('qx mannen 2022'!DC50,10)</f>
        <v>0.0002975192</v>
      </c>
      <c r="DD50" s="1" t="n">
        <f aca="false">ROUND('qx mannen 2022'!DD50,10)</f>
        <v>0.000292185</v>
      </c>
      <c r="DE50" s="1" t="n">
        <f aca="false">ROUND('qx mannen 2022'!DE50,10)</f>
        <v>0.0002869464</v>
      </c>
      <c r="DF50" s="1" t="n">
        <f aca="false">ROUND('qx mannen 2022'!DF50,10)</f>
        <v>0.0002818018</v>
      </c>
      <c r="DG50" s="1" t="n">
        <f aca="false">ROUND('qx mannen 2022'!DG50,10)</f>
        <v>0.0002767493</v>
      </c>
      <c r="DH50" s="1" t="n">
        <f aca="false">ROUND('qx mannen 2022'!DH50,10)</f>
        <v>0.0002717874</v>
      </c>
      <c r="DI50" s="1" t="n">
        <f aca="false">ROUND('qx mannen 2022'!DI50,10)</f>
        <v>0.0002669144</v>
      </c>
      <c r="DJ50" s="1" t="n">
        <f aca="false">ROUND('qx mannen 2022'!DJ50,10)</f>
        <v>0.0002621288</v>
      </c>
      <c r="DK50" s="1" t="n">
        <f aca="false">ROUND('qx mannen 2022'!DK50,10)</f>
        <v>0.000257429</v>
      </c>
      <c r="DL50" s="1" t="n">
        <f aca="false">ROUND('qx mannen 2022'!DL50,10)</f>
        <v>0.0002528134</v>
      </c>
      <c r="DM50" s="1" t="n">
        <f aca="false">ROUND('qx mannen 2022'!DM50,10)</f>
        <v>0.0002482806</v>
      </c>
      <c r="DN50" s="1" t="n">
        <f aca="false">ROUND('qx mannen 2022'!DN50,10)</f>
        <v>0.000243829</v>
      </c>
      <c r="DO50" s="1" t="n">
        <f aca="false">ROUND('qx mannen 2022'!DO50,10)</f>
        <v>0.0002394572</v>
      </c>
      <c r="DP50" s="1" t="n">
        <f aca="false">ROUND('qx mannen 2022'!DP50,10)</f>
        <v>0.0002351638</v>
      </c>
      <c r="DQ50" s="1" t="n">
        <f aca="false">ROUND('qx mannen 2022'!DQ50,10)</f>
        <v>0.0002309474</v>
      </c>
      <c r="DR50" s="1" t="n">
        <f aca="false">ROUND('qx mannen 2022'!DR50,10)</f>
        <v>0.0002268066</v>
      </c>
      <c r="DS50" s="1" t="n">
        <f aca="false">ROUND('qx mannen 2022'!DS50,10)</f>
        <v>0.00022274</v>
      </c>
      <c r="DT50" s="1" t="n">
        <f aca="false">ROUND('qx mannen 2022'!DT50,10)</f>
        <v>0.0002187463</v>
      </c>
      <c r="DU50" s="1" t="n">
        <f aca="false">ROUND('qx mannen 2022'!DU50,10)</f>
        <v>0.0002148241</v>
      </c>
      <c r="DV50" s="1" t="n">
        <f aca="false">ROUND('qx mannen 2022'!DV50,10)</f>
        <v>0.0002109723</v>
      </c>
      <c r="DW50" s="1" t="n">
        <f aca="false">ROUND('qx mannen 2022'!DW50,10)</f>
        <v>0.0002071896</v>
      </c>
      <c r="DX50" s="1" t="n">
        <f aca="false">ROUND('qx mannen 2022'!DX50,10)</f>
        <v>0.0002034747</v>
      </c>
      <c r="DY50" s="1" t="n">
        <f aca="false">ROUND('qx mannen 2022'!DY50,10)</f>
        <v>0.0001998264</v>
      </c>
      <c r="DZ50" s="1" t="n">
        <f aca="false">ROUND('qx mannen 2022'!DZ50,10)</f>
        <v>0.0001962434</v>
      </c>
      <c r="EA50" s="1" t="n">
        <f aca="false">ROUND('qx mannen 2022'!EA50,10)</f>
        <v>0.0001927247</v>
      </c>
      <c r="EB50" s="1" t="n">
        <f aca="false">ROUND('qx mannen 2022'!EB50,10)</f>
        <v>0.0001892691</v>
      </c>
      <c r="EC50" s="1" t="n">
        <f aca="false">ROUND('qx mannen 2022'!EC50,10)</f>
        <v>0.0001858755</v>
      </c>
      <c r="ED50" s="1" t="n">
        <f aca="false">ROUND('qx mannen 2022'!ED50,10)</f>
        <v>0.0001825427</v>
      </c>
      <c r="EE50" s="1" t="n">
        <f aca="false">ROUND('qx mannen 2022'!EE50,10)</f>
        <v>0.0001792696</v>
      </c>
      <c r="EF50" s="1" t="n">
        <f aca="false">ROUND('qx mannen 2022'!EF50,10)</f>
        <v>0.0001760553</v>
      </c>
      <c r="EG50" s="1" t="n">
        <f aca="false">ROUND('qx mannen 2022'!EG50,10)</f>
        <v>0.0001728985</v>
      </c>
      <c r="EH50" s="1" t="n">
        <f aca="false">ROUND('qx mannen 2022'!EH50,10)</f>
        <v>0.0001697984</v>
      </c>
      <c r="EI50" s="1" t="n">
        <f aca="false">ROUND('qx mannen 2022'!EI50,10)</f>
        <v>0.0001667538</v>
      </c>
      <c r="EJ50" s="1" t="n">
        <f aca="false">ROUND('qx mannen 2022'!EJ50,10)</f>
        <v>0.0001637638</v>
      </c>
      <c r="EK50" s="1" t="n">
        <f aca="false">ROUND('qx mannen 2022'!EK50,10)</f>
        <v>0.0001608275</v>
      </c>
      <c r="EL50" s="1" t="n">
        <f aca="false">ROUND('qx mannen 2022'!EL50,10)</f>
        <v>0.0001579437</v>
      </c>
      <c r="EM50" s="1" t="n">
        <f aca="false">ROUND('qx mannen 2022'!EM50,10)</f>
        <v>0.0001551117</v>
      </c>
      <c r="EN50" s="1" t="n">
        <f aca="false">ROUND('qx mannen 2022'!EN50,10)</f>
        <v>0.0001523305</v>
      </c>
      <c r="EO50" s="1" t="n">
        <f aca="false">ROUND('qx mannen 2022'!EO50,10)</f>
        <v>0.0001495991</v>
      </c>
      <c r="EP50" s="1" t="n">
        <f aca="false">ROUND('qx mannen 2022'!EP50,10)</f>
        <v>0.0001469167</v>
      </c>
      <c r="EQ50" s="1" t="n">
        <f aca="false">ROUND('qx mannen 2022'!EQ50,10)</f>
        <v>0.0001442824</v>
      </c>
      <c r="ER50" s="1" t="n">
        <f aca="false">ROUND('qx mannen 2022'!ER50,10)</f>
        <v>0.0001416953</v>
      </c>
      <c r="ES50" s="1" t="n">
        <f aca="false">ROUND('qx mannen 2022'!ES50,10)</f>
        <v>0.0001391546</v>
      </c>
      <c r="ET50" s="1" t="n">
        <f aca="false">ROUND('qx mannen 2022'!ET50,10)</f>
        <v>0.0001366594</v>
      </c>
      <c r="EU50" s="1" t="n">
        <f aca="false">ROUND('qx mannen 2022'!EU50,10)</f>
        <v>0.000134209</v>
      </c>
      <c r="EV50" s="1" t="n">
        <f aca="false">ROUND('qx mannen 2022'!EV50,10)</f>
        <v>0.0001318026</v>
      </c>
      <c r="EW50" s="1" t="n">
        <f aca="false">ROUND('qx mannen 2022'!EW50,10)</f>
        <v>0.0001294392</v>
      </c>
      <c r="EX50" s="1" t="n">
        <f aca="false">ROUND('qx mannen 2022'!EX50,10)</f>
        <v>0.0001271183</v>
      </c>
      <c r="EY50" s="1" t="n">
        <f aca="false">ROUND('qx mannen 2022'!EY50,10)</f>
        <v>0.0001248389</v>
      </c>
      <c r="EZ50" s="1" t="n">
        <f aca="false">ROUND('qx mannen 2022'!EZ50,10)</f>
        <v>0.0001226005</v>
      </c>
      <c r="FA50" s="1" t="n">
        <f aca="false">ROUND('qx mannen 2022'!FA50,10)</f>
        <v>0.0001204021</v>
      </c>
      <c r="FB50" s="1" t="n">
        <f aca="false">ROUND('qx mannen 2022'!FB50,10)</f>
        <v>0.0001182432</v>
      </c>
      <c r="FC50" s="1" t="n">
        <f aca="false">ROUND('qx mannen 2022'!FC50,10)</f>
        <v>0.000116123</v>
      </c>
      <c r="FD50" s="1" t="n">
        <f aca="false">ROUND('qx mannen 2022'!FD50,10)</f>
        <v>0.0001140408</v>
      </c>
      <c r="FE50" s="1" t="n">
        <f aca="false">ROUND('qx mannen 2022'!FE50,10)</f>
        <v>0.0001119959</v>
      </c>
      <c r="FF50" s="1" t="n">
        <f aca="false">ROUND('qx mannen 2022'!FF50,10)</f>
        <v>0.0001099877</v>
      </c>
      <c r="FG50" s="1" t="n">
        <f aca="false">ROUND('qx mannen 2022'!FG50,10)</f>
        <v>0.0001080155</v>
      </c>
      <c r="FH50" s="1" t="n">
        <f aca="false">ROUND('qx mannen 2022'!FH50,10)</f>
        <v>0.0001060787</v>
      </c>
      <c r="FI50" s="1" t="n">
        <f aca="false">ROUND('qx mannen 2022'!FI50,10)</f>
        <v>0.0001041766</v>
      </c>
      <c r="FJ50" s="1" t="n">
        <f aca="false">ROUND('qx mannen 2022'!FJ50,10)</f>
        <v>0.0001023086</v>
      </c>
      <c r="FK50" s="1" t="n">
        <f aca="false">ROUND('qx mannen 2022'!FK50,10)</f>
        <v>0.0001004741</v>
      </c>
      <c r="FL50" s="1" t="n">
        <f aca="false">ROUND('qx mannen 2022'!FL50,10)</f>
        <v>9.86725E-005</v>
      </c>
      <c r="FM50" s="1" t="n">
        <f aca="false">ROUND('qx mannen 2022'!FM50,10)</f>
        <v>9.69032E-005</v>
      </c>
      <c r="FN50" s="1" t="n">
        <f aca="false">ROUND('qx mannen 2022'!FN50,10)</f>
        <v>9.51656E-005</v>
      </c>
      <c r="FO50" s="1" t="n">
        <f aca="false">ROUND('qx mannen 2022'!FO50,10)</f>
        <v>9.34592E-005</v>
      </c>
      <c r="FP50" s="1" t="n">
        <f aca="false">ROUND('qx mannen 2022'!FP50,10)</f>
        <v>9.17833E-005</v>
      </c>
      <c r="FQ50" s="1" t="n">
        <f aca="false">ROUND('qx mannen 2022'!FQ50,10)</f>
        <v>9.01375E-005</v>
      </c>
    </row>
    <row r="51" customFormat="false" ht="15" hidden="false" customHeight="true" outlineLevel="0" collapsed="false">
      <c r="B51" s="1" t="n">
        <f aca="false">ROUND('qx mannen 2022'!B51,10)</f>
        <v>0.002129642</v>
      </c>
      <c r="C51" s="1" t="n">
        <f aca="false">ROUND('qx mannen 2022'!C51,10)</f>
        <v>0.0020977638</v>
      </c>
      <c r="D51" s="1" t="n">
        <f aca="false">ROUND('qx mannen 2022'!D51,10)</f>
        <v>0.0020658884</v>
      </c>
      <c r="E51" s="1" t="n">
        <f aca="false">ROUND('qx mannen 2022'!E51,10)</f>
        <v>0.002034066</v>
      </c>
      <c r="F51" s="1" t="n">
        <f aca="false">ROUND('qx mannen 2022'!F51,10)</f>
        <v>0.0020023417</v>
      </c>
      <c r="G51" s="1" t="n">
        <f aca="false">ROUND('qx mannen 2022'!G51,10)</f>
        <v>0.0019707558</v>
      </c>
      <c r="H51" s="1" t="n">
        <f aca="false">ROUND('qx mannen 2022'!H51,10)</f>
        <v>0.0019393441</v>
      </c>
      <c r="I51" s="1" t="n">
        <f aca="false">ROUND('qx mannen 2022'!I51,10)</f>
        <v>0.0019081387</v>
      </c>
      <c r="J51" s="1" t="n">
        <f aca="false">ROUND('qx mannen 2022'!J51,10)</f>
        <v>0.0018771679</v>
      </c>
      <c r="K51" s="1" t="n">
        <f aca="false">ROUND('qx mannen 2022'!K51,10)</f>
        <v>0.0018464568</v>
      </c>
      <c r="L51" s="1" t="n">
        <f aca="false">ROUND('qx mannen 2022'!L51,10)</f>
        <v>0.0018160273</v>
      </c>
      <c r="M51" s="1" t="n">
        <f aca="false">ROUND('qx mannen 2022'!M51,10)</f>
        <v>0.0017858988</v>
      </c>
      <c r="N51" s="1" t="n">
        <f aca="false">ROUND('qx mannen 2022'!N51,10)</f>
        <v>0.0017560881</v>
      </c>
      <c r="O51" s="1" t="n">
        <f aca="false">ROUND('qx mannen 2022'!O51,10)</f>
        <v>0.0017266096</v>
      </c>
      <c r="P51" s="1" t="n">
        <f aca="false">ROUND('qx mannen 2022'!P51,10)</f>
        <v>0.0016974757</v>
      </c>
      <c r="Q51" s="1" t="n">
        <f aca="false">ROUND('qx mannen 2022'!Q51,10)</f>
        <v>0.0016686971</v>
      </c>
      <c r="R51" s="1" t="n">
        <f aca="false">ROUND('qx mannen 2022'!R51,10)</f>
        <v>0.0016402825</v>
      </c>
      <c r="S51" s="1" t="n">
        <f aca="false">ROUND('qx mannen 2022'!S51,10)</f>
        <v>0.0016122394</v>
      </c>
      <c r="T51" s="1" t="n">
        <f aca="false">ROUND('qx mannen 2022'!T51,10)</f>
        <v>0.0015845737</v>
      </c>
      <c r="U51" s="1" t="n">
        <f aca="false">ROUND('qx mannen 2022'!U51,10)</f>
        <v>0.00155729</v>
      </c>
      <c r="V51" s="1" t="n">
        <f aca="false">ROUND('qx mannen 2022'!V51,10)</f>
        <v>0.0015303921</v>
      </c>
      <c r="W51" s="1" t="n">
        <f aca="false">ROUND('qx mannen 2022'!W51,10)</f>
        <v>0.0015038823</v>
      </c>
      <c r="X51" s="1" t="n">
        <f aca="false">ROUND('qx mannen 2022'!X51,10)</f>
        <v>0.0014777625</v>
      </c>
      <c r="Y51" s="1" t="n">
        <f aca="false">ROUND('qx mannen 2022'!Y51,10)</f>
        <v>0.0014520335</v>
      </c>
      <c r="Z51" s="1" t="n">
        <f aca="false">ROUND('qx mannen 2022'!Z51,10)</f>
        <v>0.0014266953</v>
      </c>
      <c r="AA51" s="1" t="n">
        <f aca="false">ROUND('qx mannen 2022'!AA51,10)</f>
        <v>0.0014017474</v>
      </c>
      <c r="AB51" s="1" t="n">
        <f aca="false">ROUND('qx mannen 2022'!AB51,10)</f>
        <v>0.0013771888</v>
      </c>
      <c r="AC51" s="1" t="n">
        <f aca="false">ROUND('qx mannen 2022'!AC51,10)</f>
        <v>0.0013530177</v>
      </c>
      <c r="AD51" s="1" t="n">
        <f aca="false">ROUND('qx mannen 2022'!AD51,10)</f>
        <v>0.0013292321</v>
      </c>
      <c r="AE51" s="1" t="n">
        <f aca="false">ROUND('qx mannen 2022'!AE51,10)</f>
        <v>0.0013058294</v>
      </c>
      <c r="AF51" s="1" t="n">
        <f aca="false">ROUND('qx mannen 2022'!AF51,10)</f>
        <v>0.0012828069</v>
      </c>
      <c r="AG51" s="1" t="n">
        <f aca="false">ROUND('qx mannen 2022'!AG51,10)</f>
        <v>0.0012601613</v>
      </c>
      <c r="AH51" s="1" t="n">
        <f aca="false">ROUND('qx mannen 2022'!AH51,10)</f>
        <v>0.0012378891</v>
      </c>
      <c r="AI51" s="1" t="n">
        <f aca="false">ROUND('qx mannen 2022'!AI51,10)</f>
        <v>0.0012159867</v>
      </c>
      <c r="AJ51" s="1" t="n">
        <f aca="false">ROUND('qx mannen 2022'!AJ51,10)</f>
        <v>0.0011944502</v>
      </c>
      <c r="AK51" s="1" t="n">
        <f aca="false">ROUND('qx mannen 2022'!AK51,10)</f>
        <v>0.0011732754</v>
      </c>
      <c r="AL51" s="1" t="n">
        <f aca="false">ROUND('qx mannen 2022'!AL51,10)</f>
        <v>0.0011524581</v>
      </c>
      <c r="AM51" s="1" t="n">
        <f aca="false">ROUND('qx mannen 2022'!AM51,10)</f>
        <v>0.001131994</v>
      </c>
      <c r="AN51" s="1" t="n">
        <f aca="false">ROUND('qx mannen 2022'!AN51,10)</f>
        <v>0.0011118786</v>
      </c>
      <c r="AO51" s="1" t="n">
        <f aca="false">ROUND('qx mannen 2022'!AO51,10)</f>
        <v>0.0010921072</v>
      </c>
      <c r="AP51" s="1" t="n">
        <f aca="false">ROUND('qx mannen 2022'!AP51,10)</f>
        <v>0.0010726753</v>
      </c>
      <c r="AQ51" s="1" t="n">
        <f aca="false">ROUND('qx mannen 2022'!AQ51,10)</f>
        <v>0.0010535781</v>
      </c>
      <c r="AR51" s="1" t="n">
        <f aca="false">ROUND('qx mannen 2022'!AR51,10)</f>
        <v>0.0010348109</v>
      </c>
      <c r="AS51" s="1" t="n">
        <f aca="false">ROUND('qx mannen 2022'!AS51,10)</f>
        <v>0.0010163689</v>
      </c>
      <c r="AT51" s="1" t="n">
        <f aca="false">ROUND('qx mannen 2022'!AT51,10)</f>
        <v>0.0009982474</v>
      </c>
      <c r="AU51" s="1" t="n">
        <f aca="false">ROUND('qx mannen 2022'!AU51,10)</f>
        <v>0.0009804414</v>
      </c>
      <c r="AV51" s="1" t="n">
        <f aca="false">ROUND('qx mannen 2022'!AV51,10)</f>
        <v>0.0009629463</v>
      </c>
      <c r="AW51" s="1" t="n">
        <f aca="false">ROUND('qx mannen 2022'!AW51,10)</f>
        <v>0.0009457572</v>
      </c>
      <c r="AX51" s="1" t="n">
        <f aca="false">ROUND('qx mannen 2022'!AX51,10)</f>
        <v>0.0009288693</v>
      </c>
      <c r="AY51" s="1" t="n">
        <f aca="false">ROUND('qx mannen 2022'!AY51,10)</f>
        <v>0.0009122778</v>
      </c>
      <c r="AZ51" s="1" t="n">
        <f aca="false">ROUND('qx mannen 2022'!AZ51,10)</f>
        <v>0.0008959781</v>
      </c>
      <c r="BA51" s="1" t="n">
        <f aca="false">ROUND('qx mannen 2022'!BA51,10)</f>
        <v>0.0008799654</v>
      </c>
      <c r="BB51" s="1" t="n">
        <f aca="false">ROUND('qx mannen 2022'!BB51,10)</f>
        <v>0.000864235</v>
      </c>
      <c r="BC51" s="1" t="n">
        <f aca="false">ROUND('qx mannen 2022'!BC51,10)</f>
        <v>0.0008487824</v>
      </c>
      <c r="BD51" s="1" t="n">
        <f aca="false">ROUND('qx mannen 2022'!BD51,10)</f>
        <v>0.0008336029</v>
      </c>
      <c r="BE51" s="1" t="n">
        <f aca="false">ROUND('qx mannen 2022'!BE51,10)</f>
        <v>0.000818692</v>
      </c>
      <c r="BF51" s="1" t="n">
        <f aca="false">ROUND('qx mannen 2022'!BF51,10)</f>
        <v>0.0008040452</v>
      </c>
      <c r="BG51" s="1" t="n">
        <f aca="false">ROUND('qx mannen 2022'!BG51,10)</f>
        <v>0.0007896581</v>
      </c>
      <c r="BH51" s="1" t="n">
        <f aca="false">ROUND('qx mannen 2022'!BH51,10)</f>
        <v>0.0007755262</v>
      </c>
      <c r="BI51" s="1" t="n">
        <f aca="false">ROUND('qx mannen 2022'!BI51,10)</f>
        <v>0.0007616453</v>
      </c>
      <c r="BJ51" s="1" t="n">
        <f aca="false">ROUND('qx mannen 2022'!BJ51,10)</f>
        <v>0.000748011</v>
      </c>
      <c r="BK51" s="1" t="n">
        <f aca="false">ROUND('qx mannen 2022'!BK51,10)</f>
        <v>0.0007346192</v>
      </c>
      <c r="BL51" s="1" t="n">
        <f aca="false">ROUND('qx mannen 2022'!BL51,10)</f>
        <v>0.0007214657</v>
      </c>
      <c r="BM51" s="1" t="n">
        <f aca="false">ROUND('qx mannen 2022'!BM51,10)</f>
        <v>0.0007085463</v>
      </c>
      <c r="BN51" s="1" t="n">
        <f aca="false">ROUND('qx mannen 2022'!BN51,10)</f>
        <v>0.000695857</v>
      </c>
      <c r="BO51" s="1" t="n">
        <f aca="false">ROUND('qx mannen 2022'!BO51,10)</f>
        <v>0.0006833939</v>
      </c>
      <c r="BP51" s="1" t="n">
        <f aca="false">ROUND('qx mannen 2022'!BP51,10)</f>
        <v>0.000671153</v>
      </c>
      <c r="BQ51" s="1" t="n">
        <f aca="false">ROUND('qx mannen 2022'!BQ51,10)</f>
        <v>0.0006591304</v>
      </c>
      <c r="BR51" s="1" t="n">
        <f aca="false">ROUND('qx mannen 2022'!BR51,10)</f>
        <v>0.0006473224</v>
      </c>
      <c r="BS51" s="1" t="n">
        <f aca="false">ROUND('qx mannen 2022'!BS51,10)</f>
        <v>0.0006357251</v>
      </c>
      <c r="BT51" s="1" t="n">
        <f aca="false">ROUND('qx mannen 2022'!BT51,10)</f>
        <v>0.0006243349</v>
      </c>
      <c r="BU51" s="1" t="n">
        <f aca="false">ROUND('qx mannen 2022'!BU51,10)</f>
        <v>0.0006131481</v>
      </c>
      <c r="BV51" s="1" t="n">
        <f aca="false">ROUND('qx mannen 2022'!BV51,10)</f>
        <v>0.0006021611</v>
      </c>
      <c r="BW51" s="1" t="n">
        <f aca="false">ROUND('qx mannen 2022'!BW51,10)</f>
        <v>0.0005913706</v>
      </c>
      <c r="BX51" s="1" t="n">
        <f aca="false">ROUND('qx mannen 2022'!BX51,10)</f>
        <v>0.0005807728</v>
      </c>
      <c r="BY51" s="1" t="n">
        <f aca="false">ROUND('qx mannen 2022'!BY51,10)</f>
        <v>0.0005703646</v>
      </c>
      <c r="BZ51" s="1" t="n">
        <f aca="false">ROUND('qx mannen 2022'!BZ51,10)</f>
        <v>0.0005601425</v>
      </c>
      <c r="CA51" s="1" t="n">
        <f aca="false">ROUND('qx mannen 2022'!CA51,10)</f>
        <v>0.0005501032</v>
      </c>
      <c r="CB51" s="1" t="n">
        <f aca="false">ROUND('qx mannen 2022'!CB51,10)</f>
        <v>0.0005402435</v>
      </c>
      <c r="CC51" s="1" t="n">
        <f aca="false">ROUND('qx mannen 2022'!CC51,10)</f>
        <v>0.0005305602</v>
      </c>
      <c r="CD51" s="1" t="n">
        <f aca="false">ROUND('qx mannen 2022'!CD51,10)</f>
        <v>0.0005210502</v>
      </c>
      <c r="CE51" s="1" t="n">
        <f aca="false">ROUND('qx mannen 2022'!CE51,10)</f>
        <v>0.0005117104</v>
      </c>
      <c r="CF51" s="1" t="n">
        <f aca="false">ROUND('qx mannen 2022'!CF51,10)</f>
        <v>0.0005025377</v>
      </c>
      <c r="CG51" s="1" t="n">
        <f aca="false">ROUND('qx mannen 2022'!CG51,10)</f>
        <v>0.0004935293</v>
      </c>
      <c r="CH51" s="1" t="n">
        <f aca="false">ROUND('qx mannen 2022'!CH51,10)</f>
        <v>0.0004846822</v>
      </c>
      <c r="CI51" s="1" t="n">
        <f aca="false">ROUND('qx mannen 2022'!CI51,10)</f>
        <v>0.0004759934</v>
      </c>
      <c r="CJ51" s="1" t="n">
        <f aca="false">ROUND('qx mannen 2022'!CJ51,10)</f>
        <v>0.0004674603</v>
      </c>
      <c r="CK51" s="1" t="n">
        <f aca="false">ROUND('qx mannen 2022'!CK51,10)</f>
        <v>0.0004590799</v>
      </c>
      <c r="CL51" s="1" t="n">
        <f aca="false">ROUND('qx mannen 2022'!CL51,10)</f>
        <v>0.0004508497</v>
      </c>
      <c r="CM51" s="1" t="n">
        <f aca="false">ROUND('qx mannen 2022'!CM51,10)</f>
        <v>0.0004427669</v>
      </c>
      <c r="CN51" s="1" t="n">
        <f aca="false">ROUND('qx mannen 2022'!CN51,10)</f>
        <v>0.0004348289</v>
      </c>
      <c r="CO51" s="1" t="n">
        <f aca="false">ROUND('qx mannen 2022'!CO51,10)</f>
        <v>0.000427033</v>
      </c>
      <c r="CP51" s="1" t="n">
        <f aca="false">ROUND('qx mannen 2022'!CP51,10)</f>
        <v>0.0004193769</v>
      </c>
      <c r="CQ51" s="1" t="n">
        <f aca="false">ROUND('qx mannen 2022'!CQ51,10)</f>
        <v>0.0004118579</v>
      </c>
      <c r="CR51" s="1" t="n">
        <f aca="false">ROUND('qx mannen 2022'!CR51,10)</f>
        <v>0.0004044736</v>
      </c>
      <c r="CS51" s="1" t="n">
        <f aca="false">ROUND('qx mannen 2022'!CS51,10)</f>
        <v>0.0003972216</v>
      </c>
      <c r="CT51" s="1" t="n">
        <f aca="false">ROUND('qx mannen 2022'!CT51,10)</f>
        <v>0.0003900996</v>
      </c>
      <c r="CU51" s="1" t="n">
        <f aca="false">ROUND('qx mannen 2022'!CU51,10)</f>
        <v>0.0003831052</v>
      </c>
      <c r="CV51" s="1" t="n">
        <f aca="false">ROUND('qx mannen 2022'!CV51,10)</f>
        <v>0.0003762362</v>
      </c>
      <c r="CW51" s="1" t="n">
        <f aca="false">ROUND('qx mannen 2022'!CW51,10)</f>
        <v>0.0003694902</v>
      </c>
      <c r="CX51" s="1" t="n">
        <f aca="false">ROUND('qx mannen 2022'!CX51,10)</f>
        <v>0.0003628652</v>
      </c>
      <c r="CY51" s="1" t="n">
        <f aca="false">ROUND('qx mannen 2022'!CY51,10)</f>
        <v>0.0003563588</v>
      </c>
      <c r="CZ51" s="1" t="n">
        <f aca="false">ROUND('qx mannen 2022'!CZ51,10)</f>
        <v>0.0003499691</v>
      </c>
      <c r="DA51" s="1" t="n">
        <f aca="false">ROUND('qx mannen 2022'!DA51,10)</f>
        <v>0.000343694</v>
      </c>
      <c r="DB51" s="1" t="n">
        <f aca="false">ROUND('qx mannen 2022'!DB51,10)</f>
        <v>0.0003375313</v>
      </c>
      <c r="DC51" s="1" t="n">
        <f aca="false">ROUND('qx mannen 2022'!DC51,10)</f>
        <v>0.000331479</v>
      </c>
      <c r="DD51" s="1" t="n">
        <f aca="false">ROUND('qx mannen 2022'!DD51,10)</f>
        <v>0.0003255353</v>
      </c>
      <c r="DE51" s="1" t="n">
        <f aca="false">ROUND('qx mannen 2022'!DE51,10)</f>
        <v>0.0003196981</v>
      </c>
      <c r="DF51" s="1" t="n">
        <f aca="false">ROUND('qx mannen 2022'!DF51,10)</f>
        <v>0.0003139655</v>
      </c>
      <c r="DG51" s="1" t="n">
        <f aca="false">ROUND('qx mannen 2022'!DG51,10)</f>
        <v>0.0003083357</v>
      </c>
      <c r="DH51" s="1" t="n">
        <f aca="false">ROUND('qx mannen 2022'!DH51,10)</f>
        <v>0.0003028068</v>
      </c>
      <c r="DI51" s="1" t="n">
        <f aca="false">ROUND('qx mannen 2022'!DI51,10)</f>
        <v>0.000297377</v>
      </c>
      <c r="DJ51" s="1" t="n">
        <f aca="false">ROUND('qx mannen 2022'!DJ51,10)</f>
        <v>0.0002920446</v>
      </c>
      <c r="DK51" s="1" t="n">
        <f aca="false">ROUND('qx mannen 2022'!DK51,10)</f>
        <v>0.0002868078</v>
      </c>
      <c r="DL51" s="1" t="n">
        <f aca="false">ROUND('qx mannen 2022'!DL51,10)</f>
        <v>0.0002816648</v>
      </c>
      <c r="DM51" s="1" t="n">
        <f aca="false">ROUND('qx mannen 2022'!DM51,10)</f>
        <v>0.000276614</v>
      </c>
      <c r="DN51" s="1" t="n">
        <f aca="false">ROUND('qx mannen 2022'!DN51,10)</f>
        <v>0.0002716538</v>
      </c>
      <c r="DO51" s="1" t="n">
        <f aca="false">ROUND('qx mannen 2022'!DO51,10)</f>
        <v>0.0002667826</v>
      </c>
      <c r="DP51" s="1" t="n">
        <f aca="false">ROUND('qx mannen 2022'!DP51,10)</f>
        <v>0.0002619986</v>
      </c>
      <c r="DQ51" s="1" t="n">
        <f aca="false">ROUND('qx mannen 2022'!DQ51,10)</f>
        <v>0.0002573004</v>
      </c>
      <c r="DR51" s="1" t="n">
        <f aca="false">ROUND('qx mannen 2022'!DR51,10)</f>
        <v>0.0002526865</v>
      </c>
      <c r="DS51" s="1" t="n">
        <f aca="false">ROUND('qx mannen 2022'!DS51,10)</f>
        <v>0.0002481553</v>
      </c>
      <c r="DT51" s="1" t="n">
        <f aca="false">ROUND('qx mannen 2022'!DT51,10)</f>
        <v>0.0002437053</v>
      </c>
      <c r="DU51" s="1" t="n">
        <f aca="false">ROUND('qx mannen 2022'!DU51,10)</f>
        <v>0.0002393351</v>
      </c>
      <c r="DV51" s="1" t="n">
        <f aca="false">ROUND('qx mannen 2022'!DV51,10)</f>
        <v>0.0002350433</v>
      </c>
      <c r="DW51" s="1" t="n">
        <f aca="false">ROUND('qx mannen 2022'!DW51,10)</f>
        <v>0.0002308284</v>
      </c>
      <c r="DX51" s="1" t="n">
        <f aca="false">ROUND('qx mannen 2022'!DX51,10)</f>
        <v>0.0002266891</v>
      </c>
      <c r="DY51" s="1" t="n">
        <f aca="false">ROUND('qx mannen 2022'!DY51,10)</f>
        <v>0.000222624</v>
      </c>
      <c r="DZ51" s="1" t="n">
        <f aca="false">ROUND('qx mannen 2022'!DZ51,10)</f>
        <v>0.0002186318</v>
      </c>
      <c r="EA51" s="1" t="n">
        <f aca="false">ROUND('qx mannen 2022'!EA51,10)</f>
        <v>0.0002147111</v>
      </c>
      <c r="EB51" s="1" t="n">
        <f aca="false">ROUND('qx mannen 2022'!EB51,10)</f>
        <v>0.0002108608</v>
      </c>
      <c r="EC51" s="1" t="n">
        <f aca="false">ROUND('qx mannen 2022'!EC51,10)</f>
        <v>0.0002070795</v>
      </c>
      <c r="ED51" s="1" t="n">
        <f aca="false">ROUND('qx mannen 2022'!ED51,10)</f>
        <v>0.000203366</v>
      </c>
      <c r="EE51" s="1" t="n">
        <f aca="false">ROUND('qx mannen 2022'!EE51,10)</f>
        <v>0.0001997191</v>
      </c>
      <c r="EF51" s="1" t="n">
        <f aca="false">ROUND('qx mannen 2022'!EF51,10)</f>
        <v>0.0001961376</v>
      </c>
      <c r="EG51" s="1" t="n">
        <f aca="false">ROUND('qx mannen 2022'!EG51,10)</f>
        <v>0.0001926203</v>
      </c>
      <c r="EH51" s="1" t="n">
        <f aca="false">ROUND('qx mannen 2022'!EH51,10)</f>
        <v>0.0001891661</v>
      </c>
      <c r="EI51" s="1" t="n">
        <f aca="false">ROUND('qx mannen 2022'!EI51,10)</f>
        <v>0.0001857738</v>
      </c>
      <c r="EJ51" s="1" t="n">
        <f aca="false">ROUND('qx mannen 2022'!EJ51,10)</f>
        <v>0.0001824423</v>
      </c>
      <c r="EK51" s="1" t="n">
        <f aca="false">ROUND('qx mannen 2022'!EK51,10)</f>
        <v>0.0001791706</v>
      </c>
      <c r="EL51" s="1" t="n">
        <f aca="false">ROUND('qx mannen 2022'!EL51,10)</f>
        <v>0.0001759575</v>
      </c>
      <c r="EM51" s="1" t="n">
        <f aca="false">ROUND('qx mannen 2022'!EM51,10)</f>
        <v>0.0001728021</v>
      </c>
      <c r="EN51" s="1" t="n">
        <f aca="false">ROUND('qx mannen 2022'!EN51,10)</f>
        <v>0.0001697032</v>
      </c>
      <c r="EO51" s="1" t="n">
        <f aca="false">ROUND('qx mannen 2022'!EO51,10)</f>
        <v>0.0001666599</v>
      </c>
      <c r="EP51" s="1" t="n">
        <f aca="false">ROUND('qx mannen 2022'!EP51,10)</f>
        <v>0.0001636712</v>
      </c>
      <c r="EQ51" s="1" t="n">
        <f aca="false">ROUND('qx mannen 2022'!EQ51,10)</f>
        <v>0.000160736</v>
      </c>
      <c r="ER51" s="1" t="n">
        <f aca="false">ROUND('qx mannen 2022'!ER51,10)</f>
        <v>0.0001578535</v>
      </c>
      <c r="ES51" s="1" t="n">
        <f aca="false">ROUND('qx mannen 2022'!ES51,10)</f>
        <v>0.0001550227</v>
      </c>
      <c r="ET51" s="1" t="n">
        <f aca="false">ROUND('qx mannen 2022'!ET51,10)</f>
        <v>0.0001522426</v>
      </c>
      <c r="EU51" s="1" t="n">
        <f aca="false">ROUND('qx mannen 2022'!EU51,10)</f>
        <v>0.0001495124</v>
      </c>
      <c r="EV51" s="1" t="n">
        <f aca="false">ROUND('qx mannen 2022'!EV51,10)</f>
        <v>0.0001468312</v>
      </c>
      <c r="EW51" s="1" t="n">
        <f aca="false">ROUND('qx mannen 2022'!EW51,10)</f>
        <v>0.000144198</v>
      </c>
      <c r="EX51" s="1" t="n">
        <f aca="false">ROUND('qx mannen 2022'!EX51,10)</f>
        <v>0.0001416121</v>
      </c>
      <c r="EY51" s="1" t="n">
        <f aca="false">ROUND('qx mannen 2022'!EY51,10)</f>
        <v>0.0001390725</v>
      </c>
      <c r="EZ51" s="1" t="n">
        <f aca="false">ROUND('qx mannen 2022'!EZ51,10)</f>
        <v>0.0001365785</v>
      </c>
      <c r="FA51" s="1" t="n">
        <f aca="false">ROUND('qx mannen 2022'!FA51,10)</f>
        <v>0.0001341291</v>
      </c>
      <c r="FB51" s="1" t="n">
        <f aca="false">ROUND('qx mannen 2022'!FB51,10)</f>
        <v>0.0001317238</v>
      </c>
      <c r="FC51" s="1" t="n">
        <f aca="false">ROUND('qx mannen 2022'!FC51,10)</f>
        <v>0.0001293615</v>
      </c>
      <c r="FD51" s="1" t="n">
        <f aca="false">ROUND('qx mannen 2022'!FD51,10)</f>
        <v>0.0001270416</v>
      </c>
      <c r="FE51" s="1" t="n">
        <f aca="false">ROUND('qx mannen 2022'!FE51,10)</f>
        <v>0.0001247633</v>
      </c>
      <c r="FF51" s="1" t="n">
        <f aca="false">ROUND('qx mannen 2022'!FF51,10)</f>
        <v>0.0001225259</v>
      </c>
      <c r="FG51" s="1" t="n">
        <f aca="false">ROUND('qx mannen 2022'!FG51,10)</f>
        <v>0.0001203285</v>
      </c>
      <c r="FH51" s="1" t="n">
        <f aca="false">ROUND('qx mannen 2022'!FH51,10)</f>
        <v>0.0001181706</v>
      </c>
      <c r="FI51" s="1" t="n">
        <f aca="false">ROUND('qx mannen 2022'!FI51,10)</f>
        <v>0.0001160514</v>
      </c>
      <c r="FJ51" s="1" t="n">
        <f aca="false">ROUND('qx mannen 2022'!FJ51,10)</f>
        <v>0.0001139702</v>
      </c>
      <c r="FK51" s="1" t="n">
        <f aca="false">ROUND('qx mannen 2022'!FK51,10)</f>
        <v>0.0001119263</v>
      </c>
      <c r="FL51" s="1" t="n">
        <f aca="false">ROUND('qx mannen 2022'!FL51,10)</f>
        <v>0.000109919</v>
      </c>
      <c r="FM51" s="1" t="n">
        <f aca="false">ROUND('qx mannen 2022'!FM51,10)</f>
        <v>0.0001079478</v>
      </c>
      <c r="FN51" s="1" t="n">
        <f aca="false">ROUND('qx mannen 2022'!FN51,10)</f>
        <v>0.0001060119</v>
      </c>
      <c r="FO51" s="1" t="n">
        <f aca="false">ROUND('qx mannen 2022'!FO51,10)</f>
        <v>0.0001041107</v>
      </c>
      <c r="FP51" s="1" t="n">
        <f aca="false">ROUND('qx mannen 2022'!FP51,10)</f>
        <v>0.0001022436</v>
      </c>
      <c r="FQ51" s="1" t="n">
        <f aca="false">ROUND('qx mannen 2022'!FQ51,10)</f>
        <v>0.00010041</v>
      </c>
    </row>
    <row r="52" customFormat="false" ht="15" hidden="false" customHeight="true" outlineLevel="0" collapsed="false">
      <c r="B52" s="1" t="n">
        <f aca="false">ROUND('qx mannen 2022'!B52,10)</f>
        <v>0.0023679232</v>
      </c>
      <c r="C52" s="1" t="n">
        <f aca="false">ROUND('qx mannen 2022'!C52,10)</f>
        <v>0.0023302539</v>
      </c>
      <c r="D52" s="1" t="n">
        <f aca="false">ROUND('qx mannen 2022'!D52,10)</f>
        <v>0.0022927796</v>
      </c>
      <c r="E52" s="1" t="n">
        <f aca="false">ROUND('qx mannen 2022'!E52,10)</f>
        <v>0.0022555408</v>
      </c>
      <c r="F52" s="1" t="n">
        <f aca="false">ROUND('qx mannen 2022'!F52,10)</f>
        <v>0.0022185733</v>
      </c>
      <c r="G52" s="1" t="n">
        <f aca="false">ROUND('qx mannen 2022'!G52,10)</f>
        <v>0.0021819085</v>
      </c>
      <c r="H52" s="1" t="n">
        <f aca="false">ROUND('qx mannen 2022'!H52,10)</f>
        <v>0.0021455745</v>
      </c>
      <c r="I52" s="1" t="n">
        <f aca="false">ROUND('qx mannen 2022'!I52,10)</f>
        <v>0.0021095955</v>
      </c>
      <c r="J52" s="1" t="n">
        <f aca="false">ROUND('qx mannen 2022'!J52,10)</f>
        <v>0.0020739929</v>
      </c>
      <c r="K52" s="1" t="n">
        <f aca="false">ROUND('qx mannen 2022'!K52,10)</f>
        <v>0.002038785</v>
      </c>
      <c r="L52" s="1" t="n">
        <f aca="false">ROUND('qx mannen 2022'!L52,10)</f>
        <v>0.0020039877</v>
      </c>
      <c r="M52" s="1" t="n">
        <f aca="false">ROUND('qx mannen 2022'!M52,10)</f>
        <v>0.0019696144</v>
      </c>
      <c r="N52" s="1" t="n">
        <f aca="false">ROUND('qx mannen 2022'!N52,10)</f>
        <v>0.0019356764</v>
      </c>
      <c r="O52" s="1" t="n">
        <f aca="false">ROUND('qx mannen 2022'!O52,10)</f>
        <v>0.0019021833</v>
      </c>
      <c r="P52" s="1" t="n">
        <f aca="false">ROUND('qx mannen 2022'!P52,10)</f>
        <v>0.0018691426</v>
      </c>
      <c r="Q52" s="1" t="n">
        <f aca="false">ROUND('qx mannen 2022'!Q52,10)</f>
        <v>0.0018365605</v>
      </c>
      <c r="R52" s="1" t="n">
        <f aca="false">ROUND('qx mannen 2022'!R52,10)</f>
        <v>0.0018044416</v>
      </c>
      <c r="S52" s="1" t="n">
        <f aca="false">ROUND('qx mannen 2022'!S52,10)</f>
        <v>0.0017727895</v>
      </c>
      <c r="T52" s="1" t="n">
        <f aca="false">ROUND('qx mannen 2022'!T52,10)</f>
        <v>0.0017416063</v>
      </c>
      <c r="U52" s="1" t="n">
        <f aca="false">ROUND('qx mannen 2022'!U52,10)</f>
        <v>0.0017108934</v>
      </c>
      <c r="V52" s="1" t="n">
        <f aca="false">ROUND('qx mannen 2022'!V52,10)</f>
        <v>0.0016806511</v>
      </c>
      <c r="W52" s="1" t="n">
        <f aca="false">ROUND('qx mannen 2022'!W52,10)</f>
        <v>0.0016508789</v>
      </c>
      <c r="X52" s="1" t="n">
        <f aca="false">ROUND('qx mannen 2022'!X52,10)</f>
        <v>0.0016215757</v>
      </c>
      <c r="Y52" s="1" t="n">
        <f aca="false">ROUND('qx mannen 2022'!Y52,10)</f>
        <v>0.0015927394</v>
      </c>
      <c r="Z52" s="1" t="n">
        <f aca="false">ROUND('qx mannen 2022'!Z52,10)</f>
        <v>0.0015643678</v>
      </c>
      <c r="AA52" s="1" t="n">
        <f aca="false">ROUND('qx mannen 2022'!AA52,10)</f>
        <v>0.0015364579</v>
      </c>
      <c r="AB52" s="1" t="n">
        <f aca="false">ROUND('qx mannen 2022'!AB52,10)</f>
        <v>0.0015090062</v>
      </c>
      <c r="AC52" s="1" t="n">
        <f aca="false">ROUND('qx mannen 2022'!AC52,10)</f>
        <v>0.0014820091</v>
      </c>
      <c r="AD52" s="1" t="n">
        <f aca="false">ROUND('qx mannen 2022'!AD52,10)</f>
        <v>0.0014554622</v>
      </c>
      <c r="AE52" s="1" t="n">
        <f aca="false">ROUND('qx mannen 2022'!AE52,10)</f>
        <v>0.0014293612</v>
      </c>
      <c r="AF52" s="1" t="n">
        <f aca="false">ROUND('qx mannen 2022'!AF52,10)</f>
        <v>0.0014037014</v>
      </c>
      <c r="AG52" s="1" t="n">
        <f aca="false">ROUND('qx mannen 2022'!AG52,10)</f>
        <v>0.0013784777</v>
      </c>
      <c r="AH52" s="1" t="n">
        <f aca="false">ROUND('qx mannen 2022'!AH52,10)</f>
        <v>0.0013536852</v>
      </c>
      <c r="AI52" s="1" t="n">
        <f aca="false">ROUND('qx mannen 2022'!AI52,10)</f>
        <v>0.0013293184</v>
      </c>
      <c r="AJ52" s="1" t="n">
        <f aca="false">ROUND('qx mannen 2022'!AJ52,10)</f>
        <v>0.001305372</v>
      </c>
      <c r="AK52" s="1" t="n">
        <f aca="false">ROUND('qx mannen 2022'!AK52,10)</f>
        <v>0.0012818404</v>
      </c>
      <c r="AL52" s="1" t="n">
        <f aca="false">ROUND('qx mannen 2022'!AL52,10)</f>
        <v>0.0012587179</v>
      </c>
      <c r="AM52" s="1" t="n">
        <f aca="false">ROUND('qx mannen 2022'!AM52,10)</f>
        <v>0.0012359989</v>
      </c>
      <c r="AN52" s="1" t="n">
        <f aca="false">ROUND('qx mannen 2022'!AN52,10)</f>
        <v>0.0012136775</v>
      </c>
      <c r="AO52" s="1" t="n">
        <f aca="false">ROUND('qx mannen 2022'!AO52,10)</f>
        <v>0.0011917479</v>
      </c>
      <c r="AP52" s="1" t="n">
        <f aca="false">ROUND('qx mannen 2022'!AP52,10)</f>
        <v>0.0011702044</v>
      </c>
      <c r="AQ52" s="1" t="n">
        <f aca="false">ROUND('qx mannen 2022'!AQ52,10)</f>
        <v>0.001149041</v>
      </c>
      <c r="AR52" s="1" t="n">
        <f aca="false">ROUND('qx mannen 2022'!AR52,10)</f>
        <v>0.0011282519</v>
      </c>
      <c r="AS52" s="1" t="n">
        <f aca="false">ROUND('qx mannen 2022'!AS52,10)</f>
        <v>0.0011078313</v>
      </c>
      <c r="AT52" s="1" t="n">
        <f aca="false">ROUND('qx mannen 2022'!AT52,10)</f>
        <v>0.0010877734</v>
      </c>
      <c r="AU52" s="1" t="n">
        <f aca="false">ROUND('qx mannen 2022'!AU52,10)</f>
        <v>0.0010680722</v>
      </c>
      <c r="AV52" s="1" t="n">
        <f aca="false">ROUND('qx mannen 2022'!AV52,10)</f>
        <v>0.0010487222</v>
      </c>
      <c r="AW52" s="1" t="n">
        <f aca="false">ROUND('qx mannen 2022'!AW52,10)</f>
        <v>0.0010297175</v>
      </c>
      <c r="AX52" s="1" t="n">
        <f aca="false">ROUND('qx mannen 2022'!AX52,10)</f>
        <v>0.0010110524</v>
      </c>
      <c r="AY52" s="1" t="n">
        <f aca="false">ROUND('qx mannen 2022'!AY52,10)</f>
        <v>0.0009927214</v>
      </c>
      <c r="AZ52" s="1" t="n">
        <f aca="false">ROUND('qx mannen 2022'!AZ52,10)</f>
        <v>0.0009747188</v>
      </c>
      <c r="BA52" s="1" t="n">
        <f aca="false">ROUND('qx mannen 2022'!BA52,10)</f>
        <v>0.0009570391</v>
      </c>
      <c r="BB52" s="1" t="n">
        <f aca="false">ROUND('qx mannen 2022'!BB52,10)</f>
        <v>0.0009396768</v>
      </c>
      <c r="BC52" s="1" t="n">
        <f aca="false">ROUND('qx mannen 2022'!BC52,10)</f>
        <v>0.0009226266</v>
      </c>
      <c r="BD52" s="1" t="n">
        <f aca="false">ROUND('qx mannen 2022'!BD52,10)</f>
        <v>0.0009058831</v>
      </c>
      <c r="BE52" s="1" t="n">
        <f aca="false">ROUND('qx mannen 2022'!BE52,10)</f>
        <v>0.000889441</v>
      </c>
      <c r="BF52" s="1" t="n">
        <f aca="false">ROUND('qx mannen 2022'!BF52,10)</f>
        <v>0.0008732951</v>
      </c>
      <c r="BG52" s="1" t="n">
        <f aca="false">ROUND('qx mannen 2022'!BG52,10)</f>
        <v>0.0008574402</v>
      </c>
      <c r="BH52" s="1" t="n">
        <f aca="false">ROUND('qx mannen 2022'!BH52,10)</f>
        <v>0.0008418714</v>
      </c>
      <c r="BI52" s="1" t="n">
        <f aca="false">ROUND('qx mannen 2022'!BI52,10)</f>
        <v>0.0008265836</v>
      </c>
      <c r="BJ52" s="1" t="n">
        <f aca="false">ROUND('qx mannen 2022'!BJ52,10)</f>
        <v>0.0008115719</v>
      </c>
      <c r="BK52" s="1" t="n">
        <f aca="false">ROUND('qx mannen 2022'!BK52,10)</f>
        <v>0.0007968315</v>
      </c>
      <c r="BL52" s="1" t="n">
        <f aca="false">ROUND('qx mannen 2022'!BL52,10)</f>
        <v>0.0007823575</v>
      </c>
      <c r="BM52" s="1" t="n">
        <f aca="false">ROUND('qx mannen 2022'!BM52,10)</f>
        <v>0.0007681452</v>
      </c>
      <c r="BN52" s="1" t="n">
        <f aca="false">ROUND('qx mannen 2022'!BN52,10)</f>
        <v>0.0007541901</v>
      </c>
      <c r="BO52" s="1" t="n">
        <f aca="false">ROUND('qx mannen 2022'!BO52,10)</f>
        <v>0.0007404876</v>
      </c>
      <c r="BP52" s="1" t="n">
        <f aca="false">ROUND('qx mannen 2022'!BP52,10)</f>
        <v>0.0007270331</v>
      </c>
      <c r="BQ52" s="1" t="n">
        <f aca="false">ROUND('qx mannen 2022'!BQ52,10)</f>
        <v>0.0007138223</v>
      </c>
      <c r="BR52" s="1" t="n">
        <f aca="false">ROUND('qx mannen 2022'!BR52,10)</f>
        <v>0.0007008509</v>
      </c>
      <c r="BS52" s="1" t="n">
        <f aca="false">ROUND('qx mannen 2022'!BS52,10)</f>
        <v>0.0006881144</v>
      </c>
      <c r="BT52" s="1" t="n">
        <f aca="false">ROUND('qx mannen 2022'!BT52,10)</f>
        <v>0.0006756089</v>
      </c>
      <c r="BU52" s="1" t="n">
        <f aca="false">ROUND('qx mannen 2022'!BU52,10)</f>
        <v>0.00066333</v>
      </c>
      <c r="BV52" s="1" t="n">
        <f aca="false">ROUND('qx mannen 2022'!BV52,10)</f>
        <v>0.0006512738</v>
      </c>
      <c r="BW52" s="1" t="n">
        <f aca="false">ROUND('qx mannen 2022'!BW52,10)</f>
        <v>0.0006394363</v>
      </c>
      <c r="BX52" s="1" t="n">
        <f aca="false">ROUND('qx mannen 2022'!BX52,10)</f>
        <v>0.0006278134</v>
      </c>
      <c r="BY52" s="1" t="n">
        <f aca="false">ROUND('qx mannen 2022'!BY52,10)</f>
        <v>0.0006164015</v>
      </c>
      <c r="BZ52" s="1" t="n">
        <f aca="false">ROUND('qx mannen 2022'!BZ52,10)</f>
        <v>0.0006051967</v>
      </c>
      <c r="CA52" s="1" t="n">
        <f aca="false">ROUND('qx mannen 2022'!CA52,10)</f>
        <v>0.0005941952</v>
      </c>
      <c r="CB52" s="1" t="n">
        <f aca="false">ROUND('qx mannen 2022'!CB52,10)</f>
        <v>0.0005833933</v>
      </c>
      <c r="CC52" s="1" t="n">
        <f aca="false">ROUND('qx mannen 2022'!CC52,10)</f>
        <v>0.0005727876</v>
      </c>
      <c r="CD52" s="1" t="n">
        <f aca="false">ROUND('qx mannen 2022'!CD52,10)</f>
        <v>0.0005623744</v>
      </c>
      <c r="CE52" s="1" t="n">
        <f aca="false">ROUND('qx mannen 2022'!CE52,10)</f>
        <v>0.0005521504</v>
      </c>
      <c r="CF52" s="1" t="n">
        <f aca="false">ROUND('qx mannen 2022'!CF52,10)</f>
        <v>0.0005421119</v>
      </c>
      <c r="CG52" s="1" t="n">
        <f aca="false">ROUND('qx mannen 2022'!CG52,10)</f>
        <v>0.0005322558</v>
      </c>
      <c r="CH52" s="1" t="n">
        <f aca="false">ROUND('qx mannen 2022'!CH52,10)</f>
        <v>0.0005225787</v>
      </c>
      <c r="CI52" s="1" t="n">
        <f aca="false">ROUND('qx mannen 2022'!CI52,10)</f>
        <v>0.0005130773</v>
      </c>
      <c r="CJ52" s="1" t="n">
        <f aca="false">ROUND('qx mannen 2022'!CJ52,10)</f>
        <v>0.0005037486</v>
      </c>
      <c r="CK52" s="1" t="n">
        <f aca="false">ROUND('qx mannen 2022'!CK52,10)</f>
        <v>0.0004945893</v>
      </c>
      <c r="CL52" s="1" t="n">
        <f aca="false">ROUND('qx mannen 2022'!CL52,10)</f>
        <v>0.0004855965</v>
      </c>
      <c r="CM52" s="1" t="n">
        <f aca="false">ROUND('qx mannen 2022'!CM52,10)</f>
        <v>0.000476767</v>
      </c>
      <c r="CN52" s="1" t="n">
        <f aca="false">ROUND('qx mannen 2022'!CN52,10)</f>
        <v>0.000468098</v>
      </c>
      <c r="CO52" s="1" t="n">
        <f aca="false">ROUND('qx mannen 2022'!CO52,10)</f>
        <v>0.0004595865</v>
      </c>
      <c r="CP52" s="1" t="n">
        <f aca="false">ROUND('qx mannen 2022'!CP52,10)</f>
        <v>0.0004512296</v>
      </c>
      <c r="CQ52" s="1" t="n">
        <f aca="false">ROUND('qx mannen 2022'!CQ52,10)</f>
        <v>0.0004430246</v>
      </c>
      <c r="CR52" s="1" t="n">
        <f aca="false">ROUND('qx mannen 2022'!CR52,10)</f>
        <v>0.0004349688</v>
      </c>
      <c r="CS52" s="1" t="n">
        <f aca="false">ROUND('qx mannen 2022'!CS52,10)</f>
        <v>0.0004270593</v>
      </c>
      <c r="CT52" s="1" t="n">
        <f aca="false">ROUND('qx mannen 2022'!CT52,10)</f>
        <v>0.0004192936</v>
      </c>
      <c r="CU52" s="1" t="n">
        <f aca="false">ROUND('qx mannen 2022'!CU52,10)</f>
        <v>0.000411669</v>
      </c>
      <c r="CV52" s="1" t="n">
        <f aca="false">ROUND('qx mannen 2022'!CV52,10)</f>
        <v>0.0004041831</v>
      </c>
      <c r="CW52" s="1" t="n">
        <f aca="false">ROUND('qx mannen 2022'!CW52,10)</f>
        <v>0.0003968332</v>
      </c>
      <c r="CX52" s="1" t="n">
        <f aca="false">ROUND('qx mannen 2022'!CX52,10)</f>
        <v>0.0003896169</v>
      </c>
      <c r="CY52" s="1" t="n">
        <f aca="false">ROUND('qx mannen 2022'!CY52,10)</f>
        <v>0.0003825318</v>
      </c>
      <c r="CZ52" s="1" t="n">
        <f aca="false">ROUND('qx mannen 2022'!CZ52,10)</f>
        <v>0.0003755754</v>
      </c>
      <c r="DA52" s="1" t="n">
        <f aca="false">ROUND('qx mannen 2022'!DA52,10)</f>
        <v>0.0003687455</v>
      </c>
      <c r="DB52" s="1" t="n">
        <f aca="false">ROUND('qx mannen 2022'!DB52,10)</f>
        <v>0.0003620398</v>
      </c>
      <c r="DC52" s="1" t="n">
        <f aca="false">ROUND('qx mannen 2022'!DC52,10)</f>
        <v>0.000355456</v>
      </c>
      <c r="DD52" s="1" t="n">
        <f aca="false">ROUND('qx mannen 2022'!DD52,10)</f>
        <v>0.0003489919</v>
      </c>
      <c r="DE52" s="1" t="n">
        <f aca="false">ROUND('qx mannen 2022'!DE52,10)</f>
        <v>0.0003426453</v>
      </c>
      <c r="DF52" s="1" t="n">
        <f aca="false">ROUND('qx mannen 2022'!DF52,10)</f>
        <v>0.0003364141</v>
      </c>
      <c r="DG52" s="1" t="n">
        <f aca="false">ROUND('qx mannen 2022'!DG52,10)</f>
        <v>0.0003302962</v>
      </c>
      <c r="DH52" s="1" t="n">
        <f aca="false">ROUND('qx mannen 2022'!DH52,10)</f>
        <v>0.0003242895</v>
      </c>
      <c r="DI52" s="1" t="n">
        <f aca="false">ROUND('qx mannen 2022'!DI52,10)</f>
        <v>0.000318392</v>
      </c>
      <c r="DJ52" s="1" t="n">
        <f aca="false">ROUND('qx mannen 2022'!DJ52,10)</f>
        <v>0.0003126017</v>
      </c>
      <c r="DK52" s="1" t="n">
        <f aca="false">ROUND('qx mannen 2022'!DK52,10)</f>
        <v>0.0003069168</v>
      </c>
      <c r="DL52" s="1" t="n">
        <f aca="false">ROUND('qx mannen 2022'!DL52,10)</f>
        <v>0.0003013351</v>
      </c>
      <c r="DM52" s="1" t="n">
        <f aca="false">ROUND('qx mannen 2022'!DM52,10)</f>
        <v>0.000295855</v>
      </c>
      <c r="DN52" s="1" t="n">
        <f aca="false">ROUND('qx mannen 2022'!DN52,10)</f>
        <v>0.0002904745</v>
      </c>
      <c r="DO52" s="1" t="n">
        <f aca="false">ROUND('qx mannen 2022'!DO52,10)</f>
        <v>0.0002851919</v>
      </c>
      <c r="DP52" s="1" t="n">
        <f aca="false">ROUND('qx mannen 2022'!DP52,10)</f>
        <v>0.0002800053</v>
      </c>
      <c r="DQ52" s="1" t="n">
        <f aca="false">ROUND('qx mannen 2022'!DQ52,10)</f>
        <v>0.000274913</v>
      </c>
      <c r="DR52" s="1" t="n">
        <f aca="false">ROUND('qx mannen 2022'!DR52,10)</f>
        <v>0.0002699133</v>
      </c>
      <c r="DS52" s="1" t="n">
        <f aca="false">ROUND('qx mannen 2022'!DS52,10)</f>
        <v>0.0002650045</v>
      </c>
      <c r="DT52" s="1" t="n">
        <f aca="false">ROUND('qx mannen 2022'!DT52,10)</f>
        <v>0.0002601849</v>
      </c>
      <c r="DU52" s="1" t="n">
        <f aca="false">ROUND('qx mannen 2022'!DU52,10)</f>
        <v>0.000255453</v>
      </c>
      <c r="DV52" s="1" t="n">
        <f aca="false">ROUND('qx mannen 2022'!DV52,10)</f>
        <v>0.0002508072</v>
      </c>
      <c r="DW52" s="1" t="n">
        <f aca="false">ROUND('qx mannen 2022'!DW52,10)</f>
        <v>0.0002462458</v>
      </c>
      <c r="DX52" s="1" t="n">
        <f aca="false">ROUND('qx mannen 2022'!DX52,10)</f>
        <v>0.0002417674</v>
      </c>
      <c r="DY52" s="1" t="n">
        <f aca="false">ROUND('qx mannen 2022'!DY52,10)</f>
        <v>0.0002373704</v>
      </c>
      <c r="DZ52" s="1" t="n">
        <f aca="false">ROUND('qx mannen 2022'!DZ52,10)</f>
        <v>0.0002330534</v>
      </c>
      <c r="EA52" s="1" t="n">
        <f aca="false">ROUND('qx mannen 2022'!EA52,10)</f>
        <v>0.0002288148</v>
      </c>
      <c r="EB52" s="1" t="n">
        <f aca="false">ROUND('qx mannen 2022'!EB52,10)</f>
        <v>0.0002246534</v>
      </c>
      <c r="EC52" s="1" t="n">
        <f aca="false">ROUND('qx mannen 2022'!EC52,10)</f>
        <v>0.0002205676</v>
      </c>
      <c r="ED52" s="1" t="n">
        <f aca="false">ROUND('qx mannen 2022'!ED52,10)</f>
        <v>0.0002165561</v>
      </c>
      <c r="EE52" s="1" t="n">
        <f aca="false">ROUND('qx mannen 2022'!EE52,10)</f>
        <v>0.0002126176</v>
      </c>
      <c r="EF52" s="1" t="n">
        <f aca="false">ROUND('qx mannen 2022'!EF52,10)</f>
        <v>0.0002087507</v>
      </c>
      <c r="EG52" s="1" t="n">
        <f aca="false">ROUND('qx mannen 2022'!EG52,10)</f>
        <v>0.0002049541</v>
      </c>
      <c r="EH52" s="1" t="n">
        <f aca="false">ROUND('qx mannen 2022'!EH52,10)</f>
        <v>0.0002012265</v>
      </c>
      <c r="EI52" s="1" t="n">
        <f aca="false">ROUND('qx mannen 2022'!EI52,10)</f>
        <v>0.0001975668</v>
      </c>
      <c r="EJ52" s="1" t="n">
        <f aca="false">ROUND('qx mannen 2022'!EJ52,10)</f>
        <v>0.0001939736</v>
      </c>
      <c r="EK52" s="1" t="n">
        <f aca="false">ROUND('qx mannen 2022'!EK52,10)</f>
        <v>0.0001904457</v>
      </c>
      <c r="EL52" s="1" t="n">
        <f aca="false">ROUND('qx mannen 2022'!EL52,10)</f>
        <v>0.000186982</v>
      </c>
      <c r="EM52" s="1" t="n">
        <f aca="false">ROUND('qx mannen 2022'!EM52,10)</f>
        <v>0.0001835813</v>
      </c>
      <c r="EN52" s="1" t="n">
        <f aca="false">ROUND('qx mannen 2022'!EN52,10)</f>
        <v>0.0001802424</v>
      </c>
      <c r="EO52" s="1" t="n">
        <f aca="false">ROUND('qx mannen 2022'!EO52,10)</f>
        <v>0.0001769643</v>
      </c>
      <c r="EP52" s="1" t="n">
        <f aca="false">ROUND('qx mannen 2022'!EP52,10)</f>
        <v>0.0001737457</v>
      </c>
      <c r="EQ52" s="1" t="n">
        <f aca="false">ROUND('qx mannen 2022'!EQ52,10)</f>
        <v>0.0001705857</v>
      </c>
      <c r="ER52" s="1" t="n">
        <f aca="false">ROUND('qx mannen 2022'!ER52,10)</f>
        <v>0.0001674832</v>
      </c>
      <c r="ES52" s="1" t="n">
        <f aca="false">ROUND('qx mannen 2022'!ES52,10)</f>
        <v>0.0001644371</v>
      </c>
      <c r="ET52" s="1" t="n">
        <f aca="false">ROUND('qx mannen 2022'!ET52,10)</f>
        <v>0.0001614463</v>
      </c>
      <c r="EU52" s="1" t="n">
        <f aca="false">ROUND('qx mannen 2022'!EU52,10)</f>
        <v>0.00015851</v>
      </c>
      <c r="EV52" s="1" t="n">
        <f aca="false">ROUND('qx mannen 2022'!EV52,10)</f>
        <v>0.0001556271</v>
      </c>
      <c r="EW52" s="1" t="n">
        <f aca="false">ROUND('qx mannen 2022'!EW52,10)</f>
        <v>0.0001527966</v>
      </c>
      <c r="EX52" s="1" t="n">
        <f aca="false">ROUND('qx mannen 2022'!EX52,10)</f>
        <v>0.0001500175</v>
      </c>
      <c r="EY52" s="1" t="n">
        <f aca="false">ROUND('qx mannen 2022'!EY52,10)</f>
        <v>0.0001472891</v>
      </c>
      <c r="EZ52" s="1" t="n">
        <f aca="false">ROUND('qx mannen 2022'!EZ52,10)</f>
        <v>0.0001446102</v>
      </c>
      <c r="FA52" s="1" t="n">
        <f aca="false">ROUND('qx mannen 2022'!FA52,10)</f>
        <v>0.0001419801</v>
      </c>
      <c r="FB52" s="1" t="n">
        <f aca="false">ROUND('qx mannen 2022'!FB52,10)</f>
        <v>0.0001393977</v>
      </c>
      <c r="FC52" s="1" t="n">
        <f aca="false">ROUND('qx mannen 2022'!FC52,10)</f>
        <v>0.0001368624</v>
      </c>
      <c r="FD52" s="1" t="n">
        <f aca="false">ROUND('qx mannen 2022'!FD52,10)</f>
        <v>0.0001343732</v>
      </c>
      <c r="FE52" s="1" t="n">
        <f aca="false">ROUND('qx mannen 2022'!FE52,10)</f>
        <v>0.0001319292</v>
      </c>
      <c r="FF52" s="1" t="n">
        <f aca="false">ROUND('qx mannen 2022'!FF52,10)</f>
        <v>0.0001295297</v>
      </c>
      <c r="FG52" s="1" t="n">
        <f aca="false">ROUND('qx mannen 2022'!FG52,10)</f>
        <v>0.0001271738</v>
      </c>
      <c r="FH52" s="1" t="n">
        <f aca="false">ROUND('qx mannen 2022'!FH52,10)</f>
        <v>0.0001248608</v>
      </c>
      <c r="FI52" s="1" t="n">
        <f aca="false">ROUND('qx mannen 2022'!FI52,10)</f>
        <v>0.0001225898</v>
      </c>
      <c r="FJ52" s="1" t="n">
        <f aca="false">ROUND('qx mannen 2022'!FJ52,10)</f>
        <v>0.0001203601</v>
      </c>
      <c r="FK52" s="1" t="n">
        <f aca="false">ROUND('qx mannen 2022'!FK52,10)</f>
        <v>0.000118171</v>
      </c>
      <c r="FL52" s="1" t="n">
        <f aca="false">ROUND('qx mannen 2022'!FL52,10)</f>
        <v>0.0001160217</v>
      </c>
      <c r="FM52" s="1" t="n">
        <f aca="false">ROUND('qx mannen 2022'!FM52,10)</f>
        <v>0.0001139115</v>
      </c>
      <c r="FN52" s="1" t="n">
        <f aca="false">ROUND('qx mannen 2022'!FN52,10)</f>
        <v>0.0001118397</v>
      </c>
      <c r="FO52" s="1" t="n">
        <f aca="false">ROUND('qx mannen 2022'!FO52,10)</f>
        <v>0.0001098055</v>
      </c>
      <c r="FP52" s="1" t="n">
        <f aca="false">ROUND('qx mannen 2022'!FP52,10)</f>
        <v>0.0001078084</v>
      </c>
      <c r="FQ52" s="1" t="n">
        <f aca="false">ROUND('qx mannen 2022'!FQ52,10)</f>
        <v>0.0001058475</v>
      </c>
    </row>
    <row r="53" customFormat="false" ht="15" hidden="false" customHeight="true" outlineLevel="0" collapsed="false">
      <c r="B53" s="1" t="n">
        <f aca="false">ROUND('qx mannen 2022'!B53,10)</f>
        <v>0.0026546838</v>
      </c>
      <c r="C53" s="1" t="n">
        <f aca="false">ROUND('qx mannen 2022'!C53,10)</f>
        <v>0.0026119772</v>
      </c>
      <c r="D53" s="1" t="n">
        <f aca="false">ROUND('qx mannen 2022'!D53,10)</f>
        <v>0.0025695885</v>
      </c>
      <c r="E53" s="1" t="n">
        <f aca="false">ROUND('qx mannen 2022'!E53,10)</f>
        <v>0.0025275524</v>
      </c>
      <c r="F53" s="1" t="n">
        <f aca="false">ROUND('qx mannen 2022'!F53,10)</f>
        <v>0.0024858994</v>
      </c>
      <c r="G53" s="1" t="n">
        <f aca="false">ROUND('qx mannen 2022'!G53,10)</f>
        <v>0.002444656</v>
      </c>
      <c r="H53" s="1" t="n">
        <f aca="false">ROUND('qx mannen 2022'!H53,10)</f>
        <v>0.0024038456</v>
      </c>
      <c r="I53" s="1" t="n">
        <f aca="false">ROUND('qx mannen 2022'!I53,10)</f>
        <v>0.0023634881</v>
      </c>
      <c r="J53" s="1" t="n">
        <f aca="false">ROUND('qx mannen 2022'!J53,10)</f>
        <v>0.002323601</v>
      </c>
      <c r="K53" s="1" t="n">
        <f aca="false">ROUND('qx mannen 2022'!K53,10)</f>
        <v>0.0022841987</v>
      </c>
      <c r="L53" s="1" t="n">
        <f aca="false">ROUND('qx mannen 2022'!L53,10)</f>
        <v>0.0022452936</v>
      </c>
      <c r="M53" s="1" t="n">
        <f aca="false">ROUND('qx mannen 2022'!M53,10)</f>
        <v>0.002206896</v>
      </c>
      <c r="N53" s="1" t="n">
        <f aca="false">ROUND('qx mannen 2022'!N53,10)</f>
        <v>0.0021690141</v>
      </c>
      <c r="O53" s="1" t="n">
        <f aca="false">ROUND('qx mannen 2022'!O53,10)</f>
        <v>0.0021316546</v>
      </c>
      <c r="P53" s="1" t="n">
        <f aca="false">ROUND('qx mannen 2022'!P53,10)</f>
        <v>0.0020948224</v>
      </c>
      <c r="Q53" s="1" t="n">
        <f aca="false">ROUND('qx mannen 2022'!Q53,10)</f>
        <v>0.0020585211</v>
      </c>
      <c r="R53" s="1" t="n">
        <f aca="false">ROUND('qx mannen 2022'!R53,10)</f>
        <v>0.0020227532</v>
      </c>
      <c r="S53" s="1" t="n">
        <f aca="false">ROUND('qx mannen 2022'!S53,10)</f>
        <v>0.0019875198</v>
      </c>
      <c r="T53" s="1" t="n">
        <f aca="false">ROUND('qx mannen 2022'!T53,10)</f>
        <v>0.0019528213</v>
      </c>
      <c r="U53" s="1" t="n">
        <f aca="false">ROUND('qx mannen 2022'!U53,10)</f>
        <v>0.0019186569</v>
      </c>
      <c r="V53" s="1" t="n">
        <f aca="false">ROUND('qx mannen 2022'!V53,10)</f>
        <v>0.0018850252</v>
      </c>
      <c r="W53" s="1" t="n">
        <f aca="false">ROUND('qx mannen 2022'!W53,10)</f>
        <v>0.0018519241</v>
      </c>
      <c r="X53" s="1" t="n">
        <f aca="false">ROUND('qx mannen 2022'!X53,10)</f>
        <v>0.0018193506</v>
      </c>
      <c r="Y53" s="1" t="n">
        <f aca="false">ROUND('qx mannen 2022'!Y53,10)</f>
        <v>0.0017873014</v>
      </c>
      <c r="Z53" s="1" t="n">
        <f aca="false">ROUND('qx mannen 2022'!Z53,10)</f>
        <v>0.0017557726</v>
      </c>
      <c r="AA53" s="1" t="n">
        <f aca="false">ROUND('qx mannen 2022'!AA53,10)</f>
        <v>0.0017247599</v>
      </c>
      <c r="AB53" s="1" t="n">
        <f aca="false">ROUND('qx mannen 2022'!AB53,10)</f>
        <v>0.0016942586</v>
      </c>
      <c r="AC53" s="1" t="n">
        <f aca="false">ROUND('qx mannen 2022'!AC53,10)</f>
        <v>0.0016642636</v>
      </c>
      <c r="AD53" s="1" t="n">
        <f aca="false">ROUND('qx mannen 2022'!AD53,10)</f>
        <v>0.0016347697</v>
      </c>
      <c r="AE53" s="1" t="n">
        <f aca="false">ROUND('qx mannen 2022'!AE53,10)</f>
        <v>0.0016057712</v>
      </c>
      <c r="AF53" s="1" t="n">
        <f aca="false">ROUND('qx mannen 2022'!AF53,10)</f>
        <v>0.0015772624</v>
      </c>
      <c r="AG53" s="1" t="n">
        <f aca="false">ROUND('qx mannen 2022'!AG53,10)</f>
        <v>0.0015492373</v>
      </c>
      <c r="AH53" s="1" t="n">
        <f aca="false">ROUND('qx mannen 2022'!AH53,10)</f>
        <v>0.0015216897</v>
      </c>
      <c r="AI53" s="1" t="n">
        <f aca="false">ROUND('qx mannen 2022'!AI53,10)</f>
        <v>0.0014946135</v>
      </c>
      <c r="AJ53" s="1" t="n">
        <f aca="false">ROUND('qx mannen 2022'!AJ53,10)</f>
        <v>0.0014680022</v>
      </c>
      <c r="AK53" s="1" t="n">
        <f aca="false">ROUND('qx mannen 2022'!AK53,10)</f>
        <v>0.0014418494</v>
      </c>
      <c r="AL53" s="1" t="n">
        <f aca="false">ROUND('qx mannen 2022'!AL53,10)</f>
        <v>0.0014161487</v>
      </c>
      <c r="AM53" s="1" t="n">
        <f aca="false">ROUND('qx mannen 2022'!AM53,10)</f>
        <v>0.0013908935</v>
      </c>
      <c r="AN53" s="1" t="n">
        <f aca="false">ROUND('qx mannen 2022'!AN53,10)</f>
        <v>0.0013660772</v>
      </c>
      <c r="AO53" s="1" t="n">
        <f aca="false">ROUND('qx mannen 2022'!AO53,10)</f>
        <v>0.0013416933</v>
      </c>
      <c r="AP53" s="1" t="n">
        <f aca="false">ROUND('qx mannen 2022'!AP53,10)</f>
        <v>0.0013177352</v>
      </c>
      <c r="AQ53" s="1" t="n">
        <f aca="false">ROUND('qx mannen 2022'!AQ53,10)</f>
        <v>0.0012941963</v>
      </c>
      <c r="AR53" s="1" t="n">
        <f aca="false">ROUND('qx mannen 2022'!AR53,10)</f>
        <v>0.00127107</v>
      </c>
      <c r="AS53" s="1" t="n">
        <f aca="false">ROUND('qx mannen 2022'!AS53,10)</f>
        <v>0.0012483499</v>
      </c>
      <c r="AT53" s="1" t="n">
        <f aca="false">ROUND('qx mannen 2022'!AT53,10)</f>
        <v>0.0012260295</v>
      </c>
      <c r="AU53" s="1" t="n">
        <f aca="false">ROUND('qx mannen 2022'!AU53,10)</f>
        <v>0.0012041023</v>
      </c>
      <c r="AV53" s="1" t="n">
        <f aca="false">ROUND('qx mannen 2022'!AV53,10)</f>
        <v>0.0011825619</v>
      </c>
      <c r="AW53" s="1" t="n">
        <f aca="false">ROUND('qx mannen 2022'!AW53,10)</f>
        <v>0.0011614021</v>
      </c>
      <c r="AX53" s="1" t="n">
        <f aca="false">ROUND('qx mannen 2022'!AX53,10)</f>
        <v>0.0011406164</v>
      </c>
      <c r="AY53" s="1" t="n">
        <f aca="false">ROUND('qx mannen 2022'!AY53,10)</f>
        <v>0.0011201987</v>
      </c>
      <c r="AZ53" s="1" t="n">
        <f aca="false">ROUND('qx mannen 2022'!AZ53,10)</f>
        <v>0.0011001428</v>
      </c>
      <c r="BA53" s="1" t="n">
        <f aca="false">ROUND('qx mannen 2022'!BA53,10)</f>
        <v>0.0010804427</v>
      </c>
      <c r="BB53" s="1" t="n">
        <f aca="false">ROUND('qx mannen 2022'!BB53,10)</f>
        <v>0.0010610924</v>
      </c>
      <c r="BC53" s="1" t="n">
        <f aca="false">ROUND('qx mannen 2022'!BC53,10)</f>
        <v>0.0010420858</v>
      </c>
      <c r="BD53" s="1" t="n">
        <f aca="false">ROUND('qx mannen 2022'!BD53,10)</f>
        <v>0.0010234172</v>
      </c>
      <c r="BE53" s="1" t="n">
        <f aca="false">ROUND('qx mannen 2022'!BE53,10)</f>
        <v>0.0010050807</v>
      </c>
      <c r="BF53" s="1" t="n">
        <f aca="false">ROUND('qx mannen 2022'!BF53,10)</f>
        <v>0.0009870707</v>
      </c>
      <c r="BG53" s="1" t="n">
        <f aca="false">ROUND('qx mannen 2022'!BG53,10)</f>
        <v>0.0009693815</v>
      </c>
      <c r="BH53" s="1" t="n">
        <f aca="false">ROUND('qx mannen 2022'!BH53,10)</f>
        <v>0.0009520076</v>
      </c>
      <c r="BI53" s="1" t="n">
        <f aca="false">ROUND('qx mannen 2022'!BI53,10)</f>
        <v>0.0009349435</v>
      </c>
      <c r="BJ53" s="1" t="n">
        <f aca="false">ROUND('qx mannen 2022'!BJ53,10)</f>
        <v>0.0009181838</v>
      </c>
      <c r="BK53" s="1" t="n">
        <f aca="false">ROUND('qx mannen 2022'!BK53,10)</f>
        <v>0.0009017232</v>
      </c>
      <c r="BL53" s="1" t="n">
        <f aca="false">ROUND('qx mannen 2022'!BL53,10)</f>
        <v>0.0008855565</v>
      </c>
      <c r="BM53" s="1" t="n">
        <f aca="false">ROUND('qx mannen 2022'!BM53,10)</f>
        <v>0.0008696786</v>
      </c>
      <c r="BN53" s="1" t="n">
        <f aca="false">ROUND('qx mannen 2022'!BN53,10)</f>
        <v>0.0008540844</v>
      </c>
      <c r="BO53" s="1" t="n">
        <f aca="false">ROUND('qx mannen 2022'!BO53,10)</f>
        <v>0.0008387688</v>
      </c>
      <c r="BP53" s="1" t="n">
        <f aca="false">ROUND('qx mannen 2022'!BP53,10)</f>
        <v>0.0008237271</v>
      </c>
      <c r="BQ53" s="1" t="n">
        <f aca="false">ROUND('qx mannen 2022'!BQ53,10)</f>
        <v>0.0008089544</v>
      </c>
      <c r="BR53" s="1" t="n">
        <f aca="false">ROUND('qx mannen 2022'!BR53,10)</f>
        <v>0.0007944458</v>
      </c>
      <c r="BS53" s="1" t="n">
        <f aca="false">ROUND('qx mannen 2022'!BS53,10)</f>
        <v>0.0007801969</v>
      </c>
      <c r="BT53" s="1" t="n">
        <f aca="false">ROUND('qx mannen 2022'!BT53,10)</f>
        <v>0.0007662029</v>
      </c>
      <c r="BU53" s="1" t="n">
        <f aca="false">ROUND('qx mannen 2022'!BU53,10)</f>
        <v>0.0007524594</v>
      </c>
      <c r="BV53" s="1" t="n">
        <f aca="false">ROUND('qx mannen 2022'!BV53,10)</f>
        <v>0.0007389619</v>
      </c>
      <c r="BW53" s="1" t="n">
        <f aca="false">ROUND('qx mannen 2022'!BW53,10)</f>
        <v>0.0007257061</v>
      </c>
      <c r="BX53" s="1" t="n">
        <f aca="false">ROUND('qx mannen 2022'!BX53,10)</f>
        <v>0.0007126877</v>
      </c>
      <c r="BY53" s="1" t="n">
        <f aca="false">ROUND('qx mannen 2022'!BY53,10)</f>
        <v>0.0006999024</v>
      </c>
      <c r="BZ53" s="1" t="n">
        <f aca="false">ROUND('qx mannen 2022'!BZ53,10)</f>
        <v>0.0006873461</v>
      </c>
      <c r="CA53" s="1" t="n">
        <f aca="false">ROUND('qx mannen 2022'!CA53,10)</f>
        <v>0.0006750148</v>
      </c>
      <c r="CB53" s="1" t="n">
        <f aca="false">ROUND('qx mannen 2022'!CB53,10)</f>
        <v>0.0006629044</v>
      </c>
      <c r="CC53" s="1" t="n">
        <f aca="false">ROUND('qx mannen 2022'!CC53,10)</f>
        <v>0.000651011</v>
      </c>
      <c r="CD53" s="1" t="n">
        <f aca="false">ROUND('qx mannen 2022'!CD53,10)</f>
        <v>0.0006393307</v>
      </c>
      <c r="CE53" s="1" t="n">
        <f aca="false">ROUND('qx mannen 2022'!CE53,10)</f>
        <v>0.0006278598</v>
      </c>
      <c r="CF53" s="1" t="n">
        <f aca="false">ROUND('qx mannen 2022'!CF53,10)</f>
        <v>0.0006165944</v>
      </c>
      <c r="CG53" s="1" t="n">
        <f aca="false">ROUND('qx mannen 2022'!CG53,10)</f>
        <v>0.000605531</v>
      </c>
      <c r="CH53" s="1" t="n">
        <f aca="false">ROUND('qx mannen 2022'!CH53,10)</f>
        <v>0.0005946659</v>
      </c>
      <c r="CI53" s="1" t="n">
        <f aca="false">ROUND('qx mannen 2022'!CI53,10)</f>
        <v>0.0005839956</v>
      </c>
      <c r="CJ53" s="1" t="n">
        <f aca="false">ROUND('qx mannen 2022'!CJ53,10)</f>
        <v>0.0005735166</v>
      </c>
      <c r="CK53" s="1" t="n">
        <f aca="false">ROUND('qx mannen 2022'!CK53,10)</f>
        <v>0.0005632255</v>
      </c>
      <c r="CL53" s="1" t="n">
        <f aca="false">ROUND('qx mannen 2022'!CL53,10)</f>
        <v>0.0005531189</v>
      </c>
      <c r="CM53" s="1" t="n">
        <f aca="false">ROUND('qx mannen 2022'!CM53,10)</f>
        <v>0.0005431935</v>
      </c>
      <c r="CN53" s="1" t="n">
        <f aca="false">ROUND('qx mannen 2022'!CN53,10)</f>
        <v>0.0005334461</v>
      </c>
      <c r="CO53" s="1" t="n">
        <f aca="false">ROUND('qx mannen 2022'!CO53,10)</f>
        <v>0.0005238736</v>
      </c>
      <c r="CP53" s="1" t="n">
        <f aca="false">ROUND('qx mannen 2022'!CP53,10)</f>
        <v>0.0005144727</v>
      </c>
      <c r="CQ53" s="1" t="n">
        <f aca="false">ROUND('qx mannen 2022'!CQ53,10)</f>
        <v>0.0005052404</v>
      </c>
      <c r="CR53" s="1" t="n">
        <f aca="false">ROUND('qx mannen 2022'!CR53,10)</f>
        <v>0.0004961737</v>
      </c>
      <c r="CS53" s="1" t="n">
        <f aca="false">ROUND('qx mannen 2022'!CS53,10)</f>
        <v>0.0004872696</v>
      </c>
      <c r="CT53" s="1" t="n">
        <f aca="false">ROUND('qx mannen 2022'!CT53,10)</f>
        <v>0.0004785252</v>
      </c>
      <c r="CU53" s="1" t="n">
        <f aca="false">ROUND('qx mannen 2022'!CU53,10)</f>
        <v>0.0004699377</v>
      </c>
      <c r="CV53" s="1" t="n">
        <f aca="false">ROUND('qx mannen 2022'!CV53,10)</f>
        <v>0.0004615042</v>
      </c>
      <c r="CW53" s="1" t="n">
        <f aca="false">ROUND('qx mannen 2022'!CW53,10)</f>
        <v>0.000453222</v>
      </c>
      <c r="CX53" s="1" t="n">
        <f aca="false">ROUND('qx mannen 2022'!CX53,10)</f>
        <v>0.0004450884</v>
      </c>
      <c r="CY53" s="1" t="n">
        <f aca="false">ROUND('qx mannen 2022'!CY53,10)</f>
        <v>0.0004371007</v>
      </c>
      <c r="CZ53" s="1" t="n">
        <f aca="false">ROUND('qx mannen 2022'!CZ53,10)</f>
        <v>0.0004292563</v>
      </c>
      <c r="DA53" s="1" t="n">
        <f aca="false">ROUND('qx mannen 2022'!DA53,10)</f>
        <v>0.0004215526</v>
      </c>
      <c r="DB53" s="1" t="n">
        <f aca="false">ROUND('qx mannen 2022'!DB53,10)</f>
        <v>0.0004139871</v>
      </c>
      <c r="DC53" s="1" t="n">
        <f aca="false">ROUND('qx mannen 2022'!DC53,10)</f>
        <v>0.0004065574</v>
      </c>
      <c r="DD53" s="1" t="n">
        <f aca="false">ROUND('qx mannen 2022'!DD53,10)</f>
        <v>0.000399261</v>
      </c>
      <c r="DE53" s="1" t="n">
        <f aca="false">ROUND('qx mannen 2022'!DE53,10)</f>
        <v>0.0003920954</v>
      </c>
      <c r="DF53" s="1" t="n">
        <f aca="false">ROUND('qx mannen 2022'!DF53,10)</f>
        <v>0.0003850585</v>
      </c>
      <c r="DG53" s="1" t="n">
        <f aca="false">ROUND('qx mannen 2022'!DG53,10)</f>
        <v>0.0003781478</v>
      </c>
      <c r="DH53" s="1" t="n">
        <f aca="false">ROUND('qx mannen 2022'!DH53,10)</f>
        <v>0.000371361</v>
      </c>
      <c r="DI53" s="1" t="n">
        <f aca="false">ROUND('qx mannen 2022'!DI53,10)</f>
        <v>0.0003646961</v>
      </c>
      <c r="DJ53" s="1" t="n">
        <f aca="false">ROUND('qx mannen 2022'!DJ53,10)</f>
        <v>0.0003581507</v>
      </c>
      <c r="DK53" s="1" t="n">
        <f aca="false">ROUND('qx mannen 2022'!DK53,10)</f>
        <v>0.0003517228</v>
      </c>
      <c r="DL53" s="1" t="n">
        <f aca="false">ROUND('qx mannen 2022'!DL53,10)</f>
        <v>0.0003454103</v>
      </c>
      <c r="DM53" s="1" t="n">
        <f aca="false">ROUND('qx mannen 2022'!DM53,10)</f>
        <v>0.000339211</v>
      </c>
      <c r="DN53" s="1" t="n">
        <f aca="false">ROUND('qx mannen 2022'!DN53,10)</f>
        <v>0.0003331229</v>
      </c>
      <c r="DO53" s="1" t="n">
        <f aca="false">ROUND('qx mannen 2022'!DO53,10)</f>
        <v>0.0003271441</v>
      </c>
      <c r="DP53" s="1" t="n">
        <f aca="false">ROUND('qx mannen 2022'!DP53,10)</f>
        <v>0.0003212726</v>
      </c>
      <c r="DQ53" s="1" t="n">
        <f aca="false">ROUND('qx mannen 2022'!DQ53,10)</f>
        <v>0.0003155064</v>
      </c>
      <c r="DR53" s="1" t="n">
        <f aca="false">ROUND('qx mannen 2022'!DR53,10)</f>
        <v>0.0003098437</v>
      </c>
      <c r="DS53" s="1" t="n">
        <f aca="false">ROUND('qx mannen 2022'!DS53,10)</f>
        <v>0.0003042826</v>
      </c>
      <c r="DT53" s="1" t="n">
        <f aca="false">ROUND('qx mannen 2022'!DT53,10)</f>
        <v>0.0002988213</v>
      </c>
      <c r="DU53" s="1" t="n">
        <f aca="false">ROUND('qx mannen 2022'!DU53,10)</f>
        <v>0.000293458</v>
      </c>
      <c r="DV53" s="1" t="n">
        <f aca="false">ROUND('qx mannen 2022'!DV53,10)</f>
        <v>0.000288191</v>
      </c>
      <c r="DW53" s="1" t="n">
        <f aca="false">ROUND('qx mannen 2022'!DW53,10)</f>
        <v>0.0002830184</v>
      </c>
      <c r="DX53" s="1" t="n">
        <f aca="false">ROUND('qx mannen 2022'!DX53,10)</f>
        <v>0.0002779387</v>
      </c>
      <c r="DY53" s="1" t="n">
        <f aca="false">ROUND('qx mannen 2022'!DY53,10)</f>
        <v>0.0002729502</v>
      </c>
      <c r="DZ53" s="1" t="n">
        <f aca="false">ROUND('qx mannen 2022'!DZ53,10)</f>
        <v>0.0002680512</v>
      </c>
      <c r="EA53" s="1" t="n">
        <f aca="false">ROUND('qx mannen 2022'!EA53,10)</f>
        <v>0.00026324</v>
      </c>
      <c r="EB53" s="1" t="n">
        <f aca="false">ROUND('qx mannen 2022'!EB53,10)</f>
        <v>0.0002585153</v>
      </c>
      <c r="EC53" s="1" t="n">
        <f aca="false">ROUND('qx mannen 2022'!EC53,10)</f>
        <v>0.0002538753</v>
      </c>
      <c r="ED53" s="1" t="n">
        <f aca="false">ROUND('qx mannen 2022'!ED53,10)</f>
        <v>0.0002493186</v>
      </c>
      <c r="EE53" s="1" t="n">
        <f aca="false">ROUND('qx mannen 2022'!EE53,10)</f>
        <v>0.0002448437</v>
      </c>
      <c r="EF53" s="1" t="n">
        <f aca="false">ROUND('qx mannen 2022'!EF53,10)</f>
        <v>0.000240449</v>
      </c>
      <c r="EG53" s="1" t="n">
        <f aca="false">ROUND('qx mannen 2022'!EG53,10)</f>
        <v>0.0002361333</v>
      </c>
      <c r="EH53" s="1" t="n">
        <f aca="false">ROUND('qx mannen 2022'!EH53,10)</f>
        <v>0.000231895</v>
      </c>
      <c r="EI53" s="1" t="n">
        <f aca="false">ROUND('qx mannen 2022'!EI53,10)</f>
        <v>0.0002277327</v>
      </c>
      <c r="EJ53" s="1" t="n">
        <f aca="false">ROUND('qx mannen 2022'!EJ53,10)</f>
        <v>0.0002236452</v>
      </c>
      <c r="EK53" s="1" t="n">
        <f aca="false">ROUND('qx mannen 2022'!EK53,10)</f>
        <v>0.000219631</v>
      </c>
      <c r="EL53" s="1" t="n">
        <f aca="false">ROUND('qx mannen 2022'!EL53,10)</f>
        <v>0.0002156889</v>
      </c>
      <c r="EM53" s="1" t="n">
        <f aca="false">ROUND('qx mannen 2022'!EM53,10)</f>
        <v>0.0002118175</v>
      </c>
      <c r="EN53" s="1" t="n">
        <f aca="false">ROUND('qx mannen 2022'!EN53,10)</f>
        <v>0.0002080156</v>
      </c>
      <c r="EO53" s="1" t="n">
        <f aca="false">ROUND('qx mannen 2022'!EO53,10)</f>
        <v>0.0002042819</v>
      </c>
      <c r="EP53" s="1" t="n">
        <f aca="false">ROUND('qx mannen 2022'!EP53,10)</f>
        <v>0.0002006152</v>
      </c>
      <c r="EQ53" s="1" t="n">
        <f aca="false">ROUND('qx mannen 2022'!EQ53,10)</f>
        <v>0.0001970143</v>
      </c>
      <c r="ER53" s="1" t="n">
        <f aca="false">ROUND('qx mannen 2022'!ER53,10)</f>
        <v>0.0001934781</v>
      </c>
      <c r="ES53" s="1" t="n">
        <f aca="false">ROUND('qx mannen 2022'!ES53,10)</f>
        <v>0.0001900053</v>
      </c>
      <c r="ET53" s="1" t="n">
        <f aca="false">ROUND('qx mannen 2022'!ET53,10)</f>
        <v>0.0001865949</v>
      </c>
      <c r="EU53" s="1" t="n">
        <f aca="false">ROUND('qx mannen 2022'!EU53,10)</f>
        <v>0.0001832456</v>
      </c>
      <c r="EV53" s="1" t="n">
        <f aca="false">ROUND('qx mannen 2022'!EV53,10)</f>
        <v>0.0001799565</v>
      </c>
      <c r="EW53" s="1" t="n">
        <f aca="false">ROUND('qx mannen 2022'!EW53,10)</f>
        <v>0.0001767264</v>
      </c>
      <c r="EX53" s="1" t="n">
        <f aca="false">ROUND('qx mannen 2022'!EX53,10)</f>
        <v>0.0001735543</v>
      </c>
      <c r="EY53" s="1" t="n">
        <f aca="false">ROUND('qx mannen 2022'!EY53,10)</f>
        <v>0.0001704391</v>
      </c>
      <c r="EZ53" s="1" t="n">
        <f aca="false">ROUND('qx mannen 2022'!EZ53,10)</f>
        <v>0.0001673798</v>
      </c>
      <c r="FA53" s="1" t="n">
        <f aca="false">ROUND('qx mannen 2022'!FA53,10)</f>
        <v>0.0001643755</v>
      </c>
      <c r="FB53" s="1" t="n">
        <f aca="false">ROUND('qx mannen 2022'!FB53,10)</f>
        <v>0.000161425</v>
      </c>
      <c r="FC53" s="1" t="n">
        <f aca="false">ROUND('qx mannen 2022'!FC53,10)</f>
        <v>0.0001585275</v>
      </c>
      <c r="FD53" s="1" t="n">
        <f aca="false">ROUND('qx mannen 2022'!FD53,10)</f>
        <v>0.000155682</v>
      </c>
      <c r="FE53" s="1" t="n">
        <f aca="false">ROUND('qx mannen 2022'!FE53,10)</f>
        <v>0.0001528876</v>
      </c>
      <c r="FF53" s="1" t="n">
        <f aca="false">ROUND('qx mannen 2022'!FF53,10)</f>
        <v>0.0001501433</v>
      </c>
      <c r="FG53" s="1" t="n">
        <f aca="false">ROUND('qx mannen 2022'!FG53,10)</f>
        <v>0.0001474483</v>
      </c>
      <c r="FH53" s="1" t="n">
        <f aca="false">ROUND('qx mannen 2022'!FH53,10)</f>
        <v>0.0001448017</v>
      </c>
      <c r="FI53" s="1" t="n">
        <f aca="false">ROUND('qx mannen 2022'!FI53,10)</f>
        <v>0.0001422026</v>
      </c>
      <c r="FJ53" s="1" t="n">
        <f aca="false">ROUND('qx mannen 2022'!FJ53,10)</f>
        <v>0.0001396501</v>
      </c>
      <c r="FK53" s="1" t="n">
        <f aca="false">ROUND('qx mannen 2022'!FK53,10)</f>
        <v>0.0001371434</v>
      </c>
      <c r="FL53" s="1" t="n">
        <f aca="false">ROUND('qx mannen 2022'!FL53,10)</f>
        <v>0.0001346817</v>
      </c>
      <c r="FM53" s="1" t="n">
        <f aca="false">ROUND('qx mannen 2022'!FM53,10)</f>
        <v>0.0001322642</v>
      </c>
      <c r="FN53" s="1" t="n">
        <f aca="false">ROUND('qx mannen 2022'!FN53,10)</f>
        <v>0.0001298901</v>
      </c>
      <c r="FO53" s="1" t="n">
        <f aca="false">ROUND('qx mannen 2022'!FO53,10)</f>
        <v>0.0001275586</v>
      </c>
      <c r="FP53" s="1" t="n">
        <f aca="false">ROUND('qx mannen 2022'!FP53,10)</f>
        <v>0.000125269</v>
      </c>
      <c r="FQ53" s="1" t="n">
        <f aca="false">ROUND('qx mannen 2022'!FQ53,10)</f>
        <v>0.0001230204</v>
      </c>
    </row>
    <row r="54" customFormat="false" ht="15" hidden="false" customHeight="true" outlineLevel="0" collapsed="false">
      <c r="B54" s="1" t="n">
        <f aca="false">ROUND('qx mannen 2022'!B54,10)</f>
        <v>0.0029547239</v>
      </c>
      <c r="C54" s="1" t="n">
        <f aca="false">ROUND('qx mannen 2022'!C54,10)</f>
        <v>0.0029063351</v>
      </c>
      <c r="D54" s="1" t="n">
        <f aca="false">ROUND('qx mannen 2022'!D54,10)</f>
        <v>0.002858392</v>
      </c>
      <c r="E54" s="1" t="n">
        <f aca="false">ROUND('qx mannen 2022'!E54,10)</f>
        <v>0.0028109248</v>
      </c>
      <c r="F54" s="1" t="n">
        <f aca="false">ROUND('qx mannen 2022'!F54,10)</f>
        <v>0.0027639598</v>
      </c>
      <c r="G54" s="1" t="n">
        <f aca="false">ROUND('qx mannen 2022'!G54,10)</f>
        <v>0.0027175196</v>
      </c>
      <c r="H54" s="1" t="n">
        <f aca="false">ROUND('qx mannen 2022'!H54,10)</f>
        <v>0.0026716238</v>
      </c>
      <c r="I54" s="1" t="n">
        <f aca="false">ROUND('qx mannen 2022'!I54,10)</f>
        <v>0.0026262887</v>
      </c>
      <c r="J54" s="1" t="n">
        <f aca="false">ROUND('qx mannen 2022'!J54,10)</f>
        <v>0.0025815284</v>
      </c>
      <c r="K54" s="1" t="n">
        <f aca="false">ROUND('qx mannen 2022'!K54,10)</f>
        <v>0.0025373542</v>
      </c>
      <c r="L54" s="1" t="n">
        <f aca="false">ROUND('qx mannen 2022'!L54,10)</f>
        <v>0.0024937755</v>
      </c>
      <c r="M54" s="1" t="n">
        <f aca="false">ROUND('qx mannen 2022'!M54,10)</f>
        <v>0.0024507995</v>
      </c>
      <c r="N54" s="1" t="n">
        <f aca="false">ROUND('qx mannen 2022'!N54,10)</f>
        <v>0.0024084319</v>
      </c>
      <c r="O54" s="1" t="n">
        <f aca="false">ROUND('qx mannen 2022'!O54,10)</f>
        <v>0.0023666767</v>
      </c>
      <c r="P54" s="1" t="n">
        <f aca="false">ROUND('qx mannen 2022'!P54,10)</f>
        <v>0.0023255363</v>
      </c>
      <c r="Q54" s="1" t="n">
        <f aca="false">ROUND('qx mannen 2022'!Q54,10)</f>
        <v>0.0022850122</v>
      </c>
      <c r="R54" s="1" t="n">
        <f aca="false">ROUND('qx mannen 2022'!R54,10)</f>
        <v>0.0022451043</v>
      </c>
      <c r="S54" s="1" t="n">
        <f aca="false">ROUND('qx mannen 2022'!S54,10)</f>
        <v>0.0022058119</v>
      </c>
      <c r="T54" s="1" t="n">
        <f aca="false">ROUND('qx mannen 2022'!T54,10)</f>
        <v>0.002167133</v>
      </c>
      <c r="U54" s="1" t="n">
        <f aca="false">ROUND('qx mannen 2022'!U54,10)</f>
        <v>0.0021290652</v>
      </c>
      <c r="V54" s="1" t="n">
        <f aca="false">ROUND('qx mannen 2022'!V54,10)</f>
        <v>0.002091605</v>
      </c>
      <c r="W54" s="1" t="n">
        <f aca="false">ROUND('qx mannen 2022'!W54,10)</f>
        <v>0.0020547484</v>
      </c>
      <c r="X54" s="1" t="n">
        <f aca="false">ROUND('qx mannen 2022'!X54,10)</f>
        <v>0.0020184911</v>
      </c>
      <c r="Y54" s="1" t="n">
        <f aca="false">ROUND('qx mannen 2022'!Y54,10)</f>
        <v>0.0019828278</v>
      </c>
      <c r="Z54" s="1" t="n">
        <f aca="false">ROUND('qx mannen 2022'!Z54,10)</f>
        <v>0.0019477531</v>
      </c>
      <c r="AA54" s="1" t="n">
        <f aca="false">ROUND('qx mannen 2022'!AA54,10)</f>
        <v>0.0019132612</v>
      </c>
      <c r="AB54" s="1" t="n">
        <f aca="false">ROUND('qx mannen 2022'!AB54,10)</f>
        <v>0.0018793459</v>
      </c>
      <c r="AC54" s="1" t="n">
        <f aca="false">ROUND('qx mannen 2022'!AC54,10)</f>
        <v>0.0018460007</v>
      </c>
      <c r="AD54" s="1" t="n">
        <f aca="false">ROUND('qx mannen 2022'!AD54,10)</f>
        <v>0.001813219</v>
      </c>
      <c r="AE54" s="1" t="n">
        <f aca="false">ROUND('qx mannen 2022'!AE54,10)</f>
        <v>0.0017809938</v>
      </c>
      <c r="AF54" s="1" t="n">
        <f aca="false">ROUND('qx mannen 2022'!AF54,10)</f>
        <v>0.001749318</v>
      </c>
      <c r="AG54" s="1" t="n">
        <f aca="false">ROUND('qx mannen 2022'!AG54,10)</f>
        <v>0.0017181845</v>
      </c>
      <c r="AH54" s="1" t="n">
        <f aca="false">ROUND('qx mannen 2022'!AH54,10)</f>
        <v>0.0016875859</v>
      </c>
      <c r="AI54" s="1" t="n">
        <f aca="false">ROUND('qx mannen 2022'!AI54,10)</f>
        <v>0.0016575147</v>
      </c>
      <c r="AJ54" s="1" t="n">
        <f aca="false">ROUND('qx mannen 2022'!AJ54,10)</f>
        <v>0.0016279636</v>
      </c>
      <c r="AK54" s="1" t="n">
        <f aca="false">ROUND('qx mannen 2022'!AK54,10)</f>
        <v>0.0015989249</v>
      </c>
      <c r="AL54" s="1" t="n">
        <f aca="false">ROUND('qx mannen 2022'!AL54,10)</f>
        <v>0.0015703911</v>
      </c>
      <c r="AM54" s="1" t="n">
        <f aca="false">ROUND('qx mannen 2022'!AM54,10)</f>
        <v>0.0015423546</v>
      </c>
      <c r="AN54" s="1" t="n">
        <f aca="false">ROUND('qx mannen 2022'!AN54,10)</f>
        <v>0.0015148078</v>
      </c>
      <c r="AO54" s="1" t="n">
        <f aca="false">ROUND('qx mannen 2022'!AO54,10)</f>
        <v>0.0014877432</v>
      </c>
      <c r="AP54" s="1" t="n">
        <f aca="false">ROUND('qx mannen 2022'!AP54,10)</f>
        <v>0.0014611533</v>
      </c>
      <c r="AQ54" s="1" t="n">
        <f aca="false">ROUND('qx mannen 2022'!AQ54,10)</f>
        <v>0.0014350304</v>
      </c>
      <c r="AR54" s="1" t="n">
        <f aca="false">ROUND('qx mannen 2022'!AR54,10)</f>
        <v>0.0014093672</v>
      </c>
      <c r="AS54" s="1" t="n">
        <f aca="false">ROUND('qx mannen 2022'!AS54,10)</f>
        <v>0.0013841562</v>
      </c>
      <c r="AT54" s="1" t="n">
        <f aca="false">ROUND('qx mannen 2022'!AT54,10)</f>
        <v>0.0013593901</v>
      </c>
      <c r="AU54" s="1" t="n">
        <f aca="false">ROUND('qx mannen 2022'!AU54,10)</f>
        <v>0.0013350615</v>
      </c>
      <c r="AV54" s="1" t="n">
        <f aca="false">ROUND('qx mannen 2022'!AV54,10)</f>
        <v>0.0013111633</v>
      </c>
      <c r="AW54" s="1" t="n">
        <f aca="false">ROUND('qx mannen 2022'!AW54,10)</f>
        <v>0.0012876883</v>
      </c>
      <c r="AX54" s="1" t="n">
        <f aca="false">ROUND('qx mannen 2022'!AX54,10)</f>
        <v>0.0012646294</v>
      </c>
      <c r="AY54" s="1" t="n">
        <f aca="false">ROUND('qx mannen 2022'!AY54,10)</f>
        <v>0.0012419795</v>
      </c>
      <c r="AZ54" s="1" t="n">
        <f aca="false">ROUND('qx mannen 2022'!AZ54,10)</f>
        <v>0.0012197319</v>
      </c>
      <c r="BA54" s="1" t="n">
        <f aca="false">ROUND('qx mannen 2022'!BA54,10)</f>
        <v>0.0011978796</v>
      </c>
      <c r="BB54" s="1" t="n">
        <f aca="false">ROUND('qx mannen 2022'!BB54,10)</f>
        <v>0.001176416</v>
      </c>
      <c r="BC54" s="1" t="n">
        <f aca="false">ROUND('qx mannen 2022'!BC54,10)</f>
        <v>0.0011553342</v>
      </c>
      <c r="BD54" s="1" t="n">
        <f aca="false">ROUND('qx mannen 2022'!BD54,10)</f>
        <v>0.0011346279</v>
      </c>
      <c r="BE54" s="1" t="n">
        <f aca="false">ROUND('qx mannen 2022'!BE54,10)</f>
        <v>0.0011142905</v>
      </c>
      <c r="BF54" s="1" t="n">
        <f aca="false">ROUND('qx mannen 2022'!BF54,10)</f>
        <v>0.0010943156</v>
      </c>
      <c r="BG54" s="1" t="n">
        <f aca="false">ROUND('qx mannen 2022'!BG54,10)</f>
        <v>0.001074697</v>
      </c>
      <c r="BH54" s="1" t="n">
        <f aca="false">ROUND('qx mannen 2022'!BH54,10)</f>
        <v>0.0010554284</v>
      </c>
      <c r="BI54" s="1" t="n">
        <f aca="false">ROUND('qx mannen 2022'!BI54,10)</f>
        <v>0.0010365038</v>
      </c>
      <c r="BJ54" s="1" t="n">
        <f aca="false">ROUND('qx mannen 2022'!BJ54,10)</f>
        <v>0.0010179171</v>
      </c>
      <c r="BK54" s="1" t="n">
        <f aca="false">ROUND('qx mannen 2022'!BK54,10)</f>
        <v>0.0009996625</v>
      </c>
      <c r="BL54" s="1" t="n">
        <f aca="false">ROUND('qx mannen 2022'!BL54,10)</f>
        <v>0.0009817341</v>
      </c>
      <c r="BM54" s="1" t="n">
        <f aca="false">ROUND('qx mannen 2022'!BM54,10)</f>
        <v>0.0009641261</v>
      </c>
      <c r="BN54" s="1" t="n">
        <f aca="false">ROUND('qx mannen 2022'!BN54,10)</f>
        <v>0.000946833</v>
      </c>
      <c r="BO54" s="1" t="n">
        <f aca="false">ROUND('qx mannen 2022'!BO54,10)</f>
        <v>0.0009298491</v>
      </c>
      <c r="BP54" s="1" t="n">
        <f aca="false">ROUND('qx mannen 2022'!BP54,10)</f>
        <v>0.0009131691</v>
      </c>
      <c r="BQ54" s="1" t="n">
        <f aca="false">ROUND('qx mannen 2022'!BQ54,10)</f>
        <v>0.0008967876</v>
      </c>
      <c r="BR54" s="1" t="n">
        <f aca="false">ROUND('qx mannen 2022'!BR54,10)</f>
        <v>0.0008806992</v>
      </c>
      <c r="BS54" s="1" t="n">
        <f aca="false">ROUND('qx mannen 2022'!BS54,10)</f>
        <v>0.0008648989</v>
      </c>
      <c r="BT54" s="1" t="n">
        <f aca="false">ROUND('qx mannen 2022'!BT54,10)</f>
        <v>0.0008493814</v>
      </c>
      <c r="BU54" s="1" t="n">
        <f aca="false">ROUND('qx mannen 2022'!BU54,10)</f>
        <v>0.0008341418</v>
      </c>
      <c r="BV54" s="1" t="n">
        <f aca="false">ROUND('qx mannen 2022'!BV54,10)</f>
        <v>0.0008191751</v>
      </c>
      <c r="BW54" s="1" t="n">
        <f aca="false">ROUND('qx mannen 2022'!BW54,10)</f>
        <v>0.0008044766</v>
      </c>
      <c r="BX54" s="1" t="n">
        <f aca="false">ROUND('qx mannen 2022'!BX54,10)</f>
        <v>0.0007900413</v>
      </c>
      <c r="BY54" s="1" t="n">
        <f aca="false">ROUND('qx mannen 2022'!BY54,10)</f>
        <v>0.0007758647</v>
      </c>
      <c r="BZ54" s="1" t="n">
        <f aca="false">ROUND('qx mannen 2022'!BZ54,10)</f>
        <v>0.0007619422</v>
      </c>
      <c r="CA54" s="1" t="n">
        <f aca="false">ROUND('qx mannen 2022'!CA54,10)</f>
        <v>0.0007482691</v>
      </c>
      <c r="CB54" s="1" t="n">
        <f aca="false">ROUND('qx mannen 2022'!CB54,10)</f>
        <v>0.0007348411</v>
      </c>
      <c r="CC54" s="1" t="n">
        <f aca="false">ROUND('qx mannen 2022'!CC54,10)</f>
        <v>0.0007216538</v>
      </c>
      <c r="CD54" s="1" t="n">
        <f aca="false">ROUND('qx mannen 2022'!CD54,10)</f>
        <v>0.0007087029</v>
      </c>
      <c r="CE54" s="1" t="n">
        <f aca="false">ROUND('qx mannen 2022'!CE54,10)</f>
        <v>0.0006959842</v>
      </c>
      <c r="CF54" s="1" t="n">
        <f aca="false">ROUND('qx mannen 2022'!CF54,10)</f>
        <v>0.0006834935</v>
      </c>
      <c r="CG54" s="1" t="n">
        <f aca="false">ROUND('qx mannen 2022'!CG54,10)</f>
        <v>0.0006712268</v>
      </c>
      <c r="CH54" s="1" t="n">
        <f aca="false">ROUND('qx mannen 2022'!CH54,10)</f>
        <v>0.0006591801</v>
      </c>
      <c r="CI54" s="1" t="n">
        <f aca="false">ROUND('qx mannen 2022'!CI54,10)</f>
        <v>0.0006473493</v>
      </c>
      <c r="CJ54" s="1" t="n">
        <f aca="false">ROUND('qx mannen 2022'!CJ54,10)</f>
        <v>0.0006357308</v>
      </c>
      <c r="CK54" s="1" t="n">
        <f aca="false">ROUND('qx mannen 2022'!CK54,10)</f>
        <v>0.0006243206</v>
      </c>
      <c r="CL54" s="1" t="n">
        <f aca="false">ROUND('qx mannen 2022'!CL54,10)</f>
        <v>0.0006131151</v>
      </c>
      <c r="CM54" s="1" t="n">
        <f aca="false">ROUND('qx mannen 2022'!CM54,10)</f>
        <v>0.0006021106</v>
      </c>
      <c r="CN54" s="1" t="n">
        <f aca="false">ROUND('qx mannen 2022'!CN54,10)</f>
        <v>0.0005913034</v>
      </c>
      <c r="CO54" s="1" t="n">
        <f aca="false">ROUND('qx mannen 2022'!CO54,10)</f>
        <v>0.0005806901</v>
      </c>
      <c r="CP54" s="1" t="n">
        <f aca="false">ROUND('qx mannen 2022'!CP54,10)</f>
        <v>0.0005702672</v>
      </c>
      <c r="CQ54" s="1" t="n">
        <f aca="false">ROUND('qx mannen 2022'!CQ54,10)</f>
        <v>0.0005600313</v>
      </c>
      <c r="CR54" s="1" t="n">
        <f aca="false">ROUND('qx mannen 2022'!CR54,10)</f>
        <v>0.000549979</v>
      </c>
      <c r="CS54" s="1" t="n">
        <f aca="false">ROUND('qx mannen 2022'!CS54,10)</f>
        <v>0.0005401071</v>
      </c>
      <c r="CT54" s="1" t="n">
        <f aca="false">ROUND('qx mannen 2022'!CT54,10)</f>
        <v>0.0005304123</v>
      </c>
      <c r="CU54" s="1" t="n">
        <f aca="false">ROUND('qx mannen 2022'!CU54,10)</f>
        <v>0.0005208914</v>
      </c>
      <c r="CV54" s="1" t="n">
        <f aca="false">ROUND('qx mannen 2022'!CV54,10)</f>
        <v>0.0005115413</v>
      </c>
      <c r="CW54" s="1" t="n">
        <f aca="false">ROUND('qx mannen 2022'!CW54,10)</f>
        <v>0.0005023591</v>
      </c>
      <c r="CX54" s="1" t="n">
        <f aca="false">ROUND('qx mannen 2022'!CX54,10)</f>
        <v>0.0004933415</v>
      </c>
      <c r="CY54" s="1" t="n">
        <f aca="false">ROUND('qx mannen 2022'!CY54,10)</f>
        <v>0.0004844858</v>
      </c>
      <c r="CZ54" s="1" t="n">
        <f aca="false">ROUND('qx mannen 2022'!CZ54,10)</f>
        <v>0.000475789</v>
      </c>
      <c r="DA54" s="1" t="n">
        <f aca="false">ROUND('qx mannen 2022'!DA54,10)</f>
        <v>0.0004672482</v>
      </c>
      <c r="DB54" s="1" t="n">
        <f aca="false">ROUND('qx mannen 2022'!DB54,10)</f>
        <v>0.0004588607</v>
      </c>
      <c r="DC54" s="1" t="n">
        <f aca="false">ROUND('qx mannen 2022'!DC54,10)</f>
        <v>0.0004506238</v>
      </c>
      <c r="DD54" s="1" t="n">
        <f aca="false">ROUND('qx mannen 2022'!DD54,10)</f>
        <v>0.0004425346</v>
      </c>
      <c r="DE54" s="1" t="n">
        <f aca="false">ROUND('qx mannen 2022'!DE54,10)</f>
        <v>0.0004345906</v>
      </c>
      <c r="DF54" s="1" t="n">
        <f aca="false">ROUND('qx mannen 2022'!DF54,10)</f>
        <v>0.0004267892</v>
      </c>
      <c r="DG54" s="1" t="n">
        <f aca="false">ROUND('qx mannen 2022'!DG54,10)</f>
        <v>0.0004191277</v>
      </c>
      <c r="DH54" s="1" t="n">
        <f aca="false">ROUND('qx mannen 2022'!DH54,10)</f>
        <v>0.0004116038</v>
      </c>
      <c r="DI54" s="1" t="n">
        <f aca="false">ROUND('qx mannen 2022'!DI54,10)</f>
        <v>0.0004042149</v>
      </c>
      <c r="DJ54" s="1" t="n">
        <f aca="false">ROUND('qx mannen 2022'!DJ54,10)</f>
        <v>0.0003969586</v>
      </c>
      <c r="DK54" s="1" t="n">
        <f aca="false">ROUND('qx mannen 2022'!DK54,10)</f>
        <v>0.0003898325</v>
      </c>
      <c r="DL54" s="1" t="n">
        <f aca="false">ROUND('qx mannen 2022'!DL54,10)</f>
        <v>0.0003828343</v>
      </c>
      <c r="DM54" s="1" t="n">
        <f aca="false">ROUND('qx mannen 2022'!DM54,10)</f>
        <v>0.0003759618</v>
      </c>
      <c r="DN54" s="1" t="n">
        <f aca="false">ROUND('qx mannen 2022'!DN54,10)</f>
        <v>0.0003692125</v>
      </c>
      <c r="DO54" s="1" t="n">
        <f aca="false">ROUND('qx mannen 2022'!DO54,10)</f>
        <v>0.0003625844</v>
      </c>
      <c r="DP54" s="1" t="n">
        <f aca="false">ROUND('qx mannen 2022'!DP54,10)</f>
        <v>0.0003560753</v>
      </c>
      <c r="DQ54" s="1" t="n">
        <f aca="false">ROUND('qx mannen 2022'!DQ54,10)</f>
        <v>0.000349683</v>
      </c>
      <c r="DR54" s="1" t="n">
        <f aca="false">ROUND('qx mannen 2022'!DR54,10)</f>
        <v>0.0003434054</v>
      </c>
      <c r="DS54" s="1" t="n">
        <f aca="false">ROUND('qx mannen 2022'!DS54,10)</f>
        <v>0.0003372405</v>
      </c>
      <c r="DT54" s="1" t="n">
        <f aca="false">ROUND('qx mannen 2022'!DT54,10)</f>
        <v>0.0003311863</v>
      </c>
      <c r="DU54" s="1" t="n">
        <f aca="false">ROUND('qx mannen 2022'!DU54,10)</f>
        <v>0.0003252407</v>
      </c>
      <c r="DV54" s="1" t="n">
        <f aca="false">ROUND('qx mannen 2022'!DV54,10)</f>
        <v>0.0003194018</v>
      </c>
      <c r="DW54" s="1" t="n">
        <f aca="false">ROUND('qx mannen 2022'!DW54,10)</f>
        <v>0.0003136678</v>
      </c>
      <c r="DX54" s="1" t="n">
        <f aca="false">ROUND('qx mannen 2022'!DX54,10)</f>
        <v>0.0003080367</v>
      </c>
      <c r="DY54" s="1" t="n">
        <f aca="false">ROUND('qx mannen 2022'!DY54,10)</f>
        <v>0.0003025066</v>
      </c>
      <c r="DZ54" s="1" t="n">
        <f aca="false">ROUND('qx mannen 2022'!DZ54,10)</f>
        <v>0.0002970758</v>
      </c>
      <c r="EA54" s="1" t="n">
        <f aca="false">ROUND('qx mannen 2022'!EA54,10)</f>
        <v>0.0002917425</v>
      </c>
      <c r="EB54" s="1" t="n">
        <f aca="false">ROUND('qx mannen 2022'!EB54,10)</f>
        <v>0.0002865049</v>
      </c>
      <c r="EC54" s="1" t="n">
        <f aca="false">ROUND('qx mannen 2022'!EC54,10)</f>
        <v>0.0002813613</v>
      </c>
      <c r="ED54" s="1" t="n">
        <f aca="false">ROUND('qx mannen 2022'!ED54,10)</f>
        <v>0.0002763101</v>
      </c>
      <c r="EE54" s="1" t="n">
        <f aca="false">ROUND('qx mannen 2022'!EE54,10)</f>
        <v>0.0002713495</v>
      </c>
      <c r="EF54" s="1" t="n">
        <f aca="false">ROUND('qx mannen 2022'!EF54,10)</f>
        <v>0.000266478</v>
      </c>
      <c r="EG54" s="1" t="n">
        <f aca="false">ROUND('qx mannen 2022'!EG54,10)</f>
        <v>0.0002616939</v>
      </c>
      <c r="EH54" s="1" t="n">
        <f aca="false">ROUND('qx mannen 2022'!EH54,10)</f>
        <v>0.0002569957</v>
      </c>
      <c r="EI54" s="1" t="n">
        <f aca="false">ROUND('qx mannen 2022'!EI54,10)</f>
        <v>0.0002523819</v>
      </c>
      <c r="EJ54" s="1" t="n">
        <f aca="false">ROUND('qx mannen 2022'!EJ54,10)</f>
        <v>0.0002478508</v>
      </c>
      <c r="EK54" s="1" t="n">
        <f aca="false">ROUND('qx mannen 2022'!EK54,10)</f>
        <v>0.0002434011</v>
      </c>
      <c r="EL54" s="1" t="n">
        <f aca="false">ROUND('qx mannen 2022'!EL54,10)</f>
        <v>0.0002390313</v>
      </c>
      <c r="EM54" s="1" t="n">
        <f aca="false">ROUND('qx mannen 2022'!EM54,10)</f>
        <v>0.0002347399</v>
      </c>
      <c r="EN54" s="1" t="n">
        <f aca="false">ROUND('qx mannen 2022'!EN54,10)</f>
        <v>0.0002305255</v>
      </c>
      <c r="EO54" s="1" t="n">
        <f aca="false">ROUND('qx mannen 2022'!EO54,10)</f>
        <v>0.0002263868</v>
      </c>
      <c r="EP54" s="1" t="n">
        <f aca="false">ROUND('qx mannen 2022'!EP54,10)</f>
        <v>0.0002223224</v>
      </c>
      <c r="EQ54" s="1" t="n">
        <f aca="false">ROUND('qx mannen 2022'!EQ54,10)</f>
        <v>0.000218331</v>
      </c>
      <c r="ER54" s="1" t="n">
        <f aca="false">ROUND('qx mannen 2022'!ER54,10)</f>
        <v>0.0002144112</v>
      </c>
      <c r="ES54" s="1" t="n">
        <f aca="false">ROUND('qx mannen 2022'!ES54,10)</f>
        <v>0.0002105618</v>
      </c>
      <c r="ET54" s="1" t="n">
        <f aca="false">ROUND('qx mannen 2022'!ET54,10)</f>
        <v>0.0002067815</v>
      </c>
      <c r="EU54" s="1" t="n">
        <f aca="false">ROUND('qx mannen 2022'!EU54,10)</f>
        <v>0.000203069</v>
      </c>
      <c r="EV54" s="1" t="n">
        <f aca="false">ROUND('qx mannen 2022'!EV54,10)</f>
        <v>0.0001994232</v>
      </c>
      <c r="EW54" s="1" t="n">
        <f aca="false">ROUND('qx mannen 2022'!EW54,10)</f>
        <v>0.0001958428</v>
      </c>
      <c r="EX54" s="1" t="n">
        <f aca="false">ROUND('qx mannen 2022'!EX54,10)</f>
        <v>0.0001923267</v>
      </c>
      <c r="EY54" s="1" t="n">
        <f aca="false">ROUND('qx mannen 2022'!EY54,10)</f>
        <v>0.0001888737</v>
      </c>
      <c r="EZ54" s="1" t="n">
        <f aca="false">ROUND('qx mannen 2022'!EZ54,10)</f>
        <v>0.0001854828</v>
      </c>
      <c r="FA54" s="1" t="n">
        <f aca="false">ROUND('qx mannen 2022'!FA54,10)</f>
        <v>0.0001821527</v>
      </c>
      <c r="FB54" s="1" t="n">
        <f aca="false">ROUND('qx mannen 2022'!FB54,10)</f>
        <v>0.0001788823</v>
      </c>
      <c r="FC54" s="1" t="n">
        <f aca="false">ROUND('qx mannen 2022'!FC54,10)</f>
        <v>0.0001756707</v>
      </c>
      <c r="FD54" s="1" t="n">
        <f aca="false">ROUND('qx mannen 2022'!FD54,10)</f>
        <v>0.0001725167</v>
      </c>
      <c r="FE54" s="1" t="n">
        <f aca="false">ROUND('qx mannen 2022'!FE54,10)</f>
        <v>0.0001694194</v>
      </c>
      <c r="FF54" s="1" t="n">
        <f aca="false">ROUND('qx mannen 2022'!FF54,10)</f>
        <v>0.0001663777</v>
      </c>
      <c r="FG54" s="1" t="n">
        <f aca="false">ROUND('qx mannen 2022'!FG54,10)</f>
        <v>0.0001633905</v>
      </c>
      <c r="FH54" s="1" t="n">
        <f aca="false">ROUND('qx mannen 2022'!FH54,10)</f>
        <v>0.000160457</v>
      </c>
      <c r="FI54" s="1" t="n">
        <f aca="false">ROUND('qx mannen 2022'!FI54,10)</f>
        <v>0.0001575762</v>
      </c>
      <c r="FJ54" s="1" t="n">
        <f aca="false">ROUND('qx mannen 2022'!FJ54,10)</f>
        <v>0.0001547471</v>
      </c>
      <c r="FK54" s="1" t="n">
        <f aca="false">ROUND('qx mannen 2022'!FK54,10)</f>
        <v>0.0001519687</v>
      </c>
      <c r="FL54" s="1" t="n">
        <f aca="false">ROUND('qx mannen 2022'!FL54,10)</f>
        <v>0.0001492403</v>
      </c>
      <c r="FM54" s="1" t="n">
        <f aca="false">ROUND('qx mannen 2022'!FM54,10)</f>
        <v>0.0001465608</v>
      </c>
      <c r="FN54" s="1" t="n">
        <f aca="false">ROUND('qx mannen 2022'!FN54,10)</f>
        <v>0.0001439295</v>
      </c>
      <c r="FO54" s="1" t="n">
        <f aca="false">ROUND('qx mannen 2022'!FO54,10)</f>
        <v>0.0001413453</v>
      </c>
      <c r="FP54" s="1" t="n">
        <f aca="false">ROUND('qx mannen 2022'!FP54,10)</f>
        <v>0.0001388076</v>
      </c>
      <c r="FQ54" s="1" t="n">
        <f aca="false">ROUND('qx mannen 2022'!FQ54,10)</f>
        <v>0.0001363154</v>
      </c>
    </row>
    <row r="55" customFormat="false" ht="15" hidden="false" customHeight="true" outlineLevel="0" collapsed="false">
      <c r="B55" s="1" t="n">
        <f aca="false">ROUND('qx mannen 2022'!B55,10)</f>
        <v>0.0033581377</v>
      </c>
      <c r="C55" s="1" t="n">
        <f aca="false">ROUND('qx mannen 2022'!C55,10)</f>
        <v>0.0032938799</v>
      </c>
      <c r="D55" s="1" t="n">
        <f aca="false">ROUND('qx mannen 2022'!D55,10)</f>
        <v>0.0032311815</v>
      </c>
      <c r="E55" s="1" t="n">
        <f aca="false">ROUND('qx mannen 2022'!E55,10)</f>
        <v>0.0031699752</v>
      </c>
      <c r="F55" s="1" t="n">
        <f aca="false">ROUND('qx mannen 2022'!F55,10)</f>
        <v>0.003110199</v>
      </c>
      <c r="G55" s="1" t="n">
        <f aca="false">ROUND('qx mannen 2022'!G55,10)</f>
        <v>0.003051795</v>
      </c>
      <c r="H55" s="1" t="n">
        <f aca="false">ROUND('qx mannen 2022'!H55,10)</f>
        <v>0.0029947098</v>
      </c>
      <c r="I55" s="1" t="n">
        <f aca="false">ROUND('qx mannen 2022'!I55,10)</f>
        <v>0.0029388935</v>
      </c>
      <c r="J55" s="1" t="n">
        <f aca="false">ROUND('qx mannen 2022'!J55,10)</f>
        <v>0.0028842997</v>
      </c>
      <c r="K55" s="1" t="n">
        <f aca="false">ROUND('qx mannen 2022'!K55,10)</f>
        <v>0.0028308852</v>
      </c>
      <c r="L55" s="1" t="n">
        <f aca="false">ROUND('qx mannen 2022'!L55,10)</f>
        <v>0.0027786095</v>
      </c>
      <c r="M55" s="1" t="n">
        <f aca="false">ROUND('qx mannen 2022'!M55,10)</f>
        <v>0.0027274346</v>
      </c>
      <c r="N55" s="1" t="n">
        <f aca="false">ROUND('qx mannen 2022'!N55,10)</f>
        <v>0.002677325</v>
      </c>
      <c r="O55" s="1" t="n">
        <f aca="false">ROUND('qx mannen 2022'!O55,10)</f>
        <v>0.0026282472</v>
      </c>
      <c r="P55" s="1" t="n">
        <f aca="false">ROUND('qx mannen 2022'!P55,10)</f>
        <v>0.0025801699</v>
      </c>
      <c r="Q55" s="1" t="n">
        <f aca="false">ROUND('qx mannen 2022'!Q55,10)</f>
        <v>0.0025330634</v>
      </c>
      <c r="R55" s="1" t="n">
        <f aca="false">ROUND('qx mannen 2022'!R55,10)</f>
        <v>0.0024868996</v>
      </c>
      <c r="S55" s="1" t="n">
        <f aca="false">ROUND('qx mannen 2022'!S55,10)</f>
        <v>0.002441652</v>
      </c>
      <c r="T55" s="1" t="n">
        <f aca="false">ROUND('qx mannen 2022'!T55,10)</f>
        <v>0.0023972957</v>
      </c>
      <c r="U55" s="1" t="n">
        <f aca="false">ROUND('qx mannen 2022'!U55,10)</f>
        <v>0.0023538066</v>
      </c>
      <c r="V55" s="1" t="n">
        <f aca="false">ROUND('qx mannen 2022'!V55,10)</f>
        <v>0.0023111622</v>
      </c>
      <c r="W55" s="1" t="n">
        <f aca="false">ROUND('qx mannen 2022'!W55,10)</f>
        <v>0.0022693409</v>
      </c>
      <c r="X55" s="1" t="n">
        <f aca="false">ROUND('qx mannen 2022'!X55,10)</f>
        <v>0.002228322</v>
      </c>
      <c r="Y55" s="1" t="n">
        <f aca="false">ROUND('qx mannen 2022'!Y55,10)</f>
        <v>0.0021880861</v>
      </c>
      <c r="Z55" s="1" t="n">
        <f aca="false">ROUND('qx mannen 2022'!Z55,10)</f>
        <v>0.0021486141</v>
      </c>
      <c r="AA55" s="1" t="n">
        <f aca="false">ROUND('qx mannen 2022'!AA55,10)</f>
        <v>0.0021098882</v>
      </c>
      <c r="AB55" s="1" t="n">
        <f aca="false">ROUND('qx mannen 2022'!AB55,10)</f>
        <v>0.0020718911</v>
      </c>
      <c r="AC55" s="1" t="n">
        <f aca="false">ROUND('qx mannen 2022'!AC55,10)</f>
        <v>0.0020346061</v>
      </c>
      <c r="AD55" s="1" t="n">
        <f aca="false">ROUND('qx mannen 2022'!AD55,10)</f>
        <v>0.0019980173</v>
      </c>
      <c r="AE55" s="1" t="n">
        <f aca="false">ROUND('qx mannen 2022'!AE55,10)</f>
        <v>0.0019621093</v>
      </c>
      <c r="AF55" s="1" t="n">
        <f aca="false">ROUND('qx mannen 2022'!AF55,10)</f>
        <v>0.0019268673</v>
      </c>
      <c r="AG55" s="1" t="n">
        <f aca="false">ROUND('qx mannen 2022'!AG55,10)</f>
        <v>0.0018922771</v>
      </c>
      <c r="AH55" s="1" t="n">
        <f aca="false">ROUND('qx mannen 2022'!AH55,10)</f>
        <v>0.0018583247</v>
      </c>
      <c r="AI55" s="1" t="n">
        <f aca="false">ROUND('qx mannen 2022'!AI55,10)</f>
        <v>0.0018249969</v>
      </c>
      <c r="AJ55" s="1" t="n">
        <f aca="false">ROUND('qx mannen 2022'!AJ55,10)</f>
        <v>0.0017922807</v>
      </c>
      <c r="AK55" s="1" t="n">
        <f aca="false">ROUND('qx mannen 2022'!AK55,10)</f>
        <v>0.0017601635</v>
      </c>
      <c r="AL55" s="1" t="n">
        <f aca="false">ROUND('qx mannen 2022'!AL55,10)</f>
        <v>0.0017286331</v>
      </c>
      <c r="AM55" s="1" t="n">
        <f aca="false">ROUND('qx mannen 2022'!AM55,10)</f>
        <v>0.0016976779</v>
      </c>
      <c r="AN55" s="1" t="n">
        <f aca="false">ROUND('qx mannen 2022'!AN55,10)</f>
        <v>0.0016672863</v>
      </c>
      <c r="AO55" s="1" t="n">
        <f aca="false">ROUND('qx mannen 2022'!AO55,10)</f>
        <v>0.0016374472</v>
      </c>
      <c r="AP55" s="1" t="n">
        <f aca="false">ROUND('qx mannen 2022'!AP55,10)</f>
        <v>0.0016081496</v>
      </c>
      <c r="AQ55" s="1" t="n">
        <f aca="false">ROUND('qx mannen 2022'!AQ55,10)</f>
        <v>0.0015793832</v>
      </c>
      <c r="AR55" s="1" t="n">
        <f aca="false">ROUND('qx mannen 2022'!AR55,10)</f>
        <v>0.0015511374</v>
      </c>
      <c r="AS55" s="1" t="n">
        <f aca="false">ROUND('qx mannen 2022'!AS55,10)</f>
        <v>0.0015234025</v>
      </c>
      <c r="AT55" s="1" t="n">
        <f aca="false">ROUND('qx mannen 2022'!AT55,10)</f>
        <v>0.0014961685</v>
      </c>
      <c r="AU55" s="1" t="n">
        <f aca="false">ROUND('qx mannen 2022'!AU55,10)</f>
        <v>0.0014694259</v>
      </c>
      <c r="AV55" s="1" t="n">
        <f aca="false">ROUND('qx mannen 2022'!AV55,10)</f>
        <v>0.0014431655</v>
      </c>
      <c r="AW55" s="1" t="n">
        <f aca="false">ROUND('qx mannen 2022'!AW55,10)</f>
        <v>0.0014173781</v>
      </c>
      <c r="AX55" s="1" t="n">
        <f aca="false">ROUND('qx mannen 2022'!AX55,10)</f>
        <v>0.0013920548</v>
      </c>
      <c r="AY55" s="1" t="n">
        <f aca="false">ROUND('qx mannen 2022'!AY55,10)</f>
        <v>0.0013671869</v>
      </c>
      <c r="AZ55" s="1" t="n">
        <f aca="false">ROUND('qx mannen 2022'!AZ55,10)</f>
        <v>0.0013427661</v>
      </c>
      <c r="BA55" s="1" t="n">
        <f aca="false">ROUND('qx mannen 2022'!BA55,10)</f>
        <v>0.0013187838</v>
      </c>
      <c r="BB55" s="1" t="n">
        <f aca="false">ROUND('qx mannen 2022'!BB55,10)</f>
        <v>0.0012952322</v>
      </c>
      <c r="BC55" s="1" t="n">
        <f aca="false">ROUND('qx mannen 2022'!BC55,10)</f>
        <v>0.0012721031</v>
      </c>
      <c r="BD55" s="1" t="n">
        <f aca="false">ROUND('qx mannen 2022'!BD55,10)</f>
        <v>0.0012493888</v>
      </c>
      <c r="BE55" s="1" t="n">
        <f aca="false">ROUND('qx mannen 2022'!BE55,10)</f>
        <v>0.0012270817</v>
      </c>
      <c r="BF55" s="1" t="n">
        <f aca="false">ROUND('qx mannen 2022'!BF55,10)</f>
        <v>0.0012051743</v>
      </c>
      <c r="BG55" s="1" t="n">
        <f aca="false">ROUND('qx mannen 2022'!BG55,10)</f>
        <v>0.0011836594</v>
      </c>
      <c r="BH55" s="1" t="n">
        <f aca="false">ROUND('qx mannen 2022'!BH55,10)</f>
        <v>0.0011625296</v>
      </c>
      <c r="BI55" s="1" t="n">
        <f aca="false">ROUND('qx mannen 2022'!BI55,10)</f>
        <v>0.0011417782</v>
      </c>
      <c r="BJ55" s="1" t="n">
        <f aca="false">ROUND('qx mannen 2022'!BJ55,10)</f>
        <v>0.001121398</v>
      </c>
      <c r="BK55" s="1" t="n">
        <f aca="false">ROUND('qx mannen 2022'!BK55,10)</f>
        <v>0.0011013825</v>
      </c>
      <c r="BL55" s="1" t="n">
        <f aca="false">ROUND('qx mannen 2022'!BL55,10)</f>
        <v>0.0010817249</v>
      </c>
      <c r="BM55" s="1" t="n">
        <f aca="false">ROUND('qx mannen 2022'!BM55,10)</f>
        <v>0.0010624189</v>
      </c>
      <c r="BN55" s="1" t="n">
        <f aca="false">ROUND('qx mannen 2022'!BN55,10)</f>
        <v>0.001043458</v>
      </c>
      <c r="BO55" s="1" t="n">
        <f aca="false">ROUND('qx mannen 2022'!BO55,10)</f>
        <v>0.0010248361</v>
      </c>
      <c r="BP55" s="1" t="n">
        <f aca="false">ROUND('qx mannen 2022'!BP55,10)</f>
        <v>0.0010065469</v>
      </c>
      <c r="BQ55" s="1" t="n">
        <f aca="false">ROUND('qx mannen 2022'!BQ55,10)</f>
        <v>0.0009885846</v>
      </c>
      <c r="BR55" s="1" t="n">
        <f aca="false">ROUND('qx mannen 2022'!BR55,10)</f>
        <v>0.0009709431</v>
      </c>
      <c r="BS55" s="1" t="n">
        <f aca="false">ROUND('qx mannen 2022'!BS55,10)</f>
        <v>0.0009536168</v>
      </c>
      <c r="BT55" s="1" t="n">
        <f aca="false">ROUND('qx mannen 2022'!BT55,10)</f>
        <v>0.0009366</v>
      </c>
      <c r="BU55" s="1" t="n">
        <f aca="false">ROUND('qx mannen 2022'!BU55,10)</f>
        <v>0.0009198871</v>
      </c>
      <c r="BV55" s="1" t="n">
        <f aca="false">ROUND('qx mannen 2022'!BV55,10)</f>
        <v>0.0009034726</v>
      </c>
      <c r="BW55" s="1" t="n">
        <f aca="false">ROUND('qx mannen 2022'!BW55,10)</f>
        <v>0.0008873512</v>
      </c>
      <c r="BX55" s="1" t="n">
        <f aca="false">ROUND('qx mannen 2022'!BX55,10)</f>
        <v>0.0008715176</v>
      </c>
      <c r="BY55" s="1" t="n">
        <f aca="false">ROUND('qx mannen 2022'!BY55,10)</f>
        <v>0.0008559667</v>
      </c>
      <c r="BZ55" s="1" t="n">
        <f aca="false">ROUND('qx mannen 2022'!BZ55,10)</f>
        <v>0.0008406934</v>
      </c>
      <c r="CA55" s="1" t="n">
        <f aca="false">ROUND('qx mannen 2022'!CA55,10)</f>
        <v>0.0008256928</v>
      </c>
      <c r="CB55" s="1" t="n">
        <f aca="false">ROUND('qx mannen 2022'!CB55,10)</f>
        <v>0.0008109599</v>
      </c>
      <c r="CC55" s="1" t="n">
        <f aca="false">ROUND('qx mannen 2022'!CC55,10)</f>
        <v>0.0007964899</v>
      </c>
      <c r="CD55" s="1" t="n">
        <f aca="false">ROUND('qx mannen 2022'!CD55,10)</f>
        <v>0.0007822782</v>
      </c>
      <c r="CE55" s="1" t="n">
        <f aca="false">ROUND('qx mannen 2022'!CE55,10)</f>
        <v>0.0007683201</v>
      </c>
      <c r="CF55" s="1" t="n">
        <f aca="false">ROUND('qx mannen 2022'!CF55,10)</f>
        <v>0.0007546111</v>
      </c>
      <c r="CG55" s="1" t="n">
        <f aca="false">ROUND('qx mannen 2022'!CG55,10)</f>
        <v>0.0007411468</v>
      </c>
      <c r="CH55" s="1" t="n">
        <f aca="false">ROUND('qx mannen 2022'!CH55,10)</f>
        <v>0.0007279227</v>
      </c>
      <c r="CI55" s="1" t="n">
        <f aca="false">ROUND('qx mannen 2022'!CI55,10)</f>
        <v>0.0007149346</v>
      </c>
      <c r="CJ55" s="1" t="n">
        <f aca="false">ROUND('qx mannen 2022'!CJ55,10)</f>
        <v>0.0007021782</v>
      </c>
      <c r="CK55" s="1" t="n">
        <f aca="false">ROUND('qx mannen 2022'!CK55,10)</f>
        <v>0.0006896495</v>
      </c>
      <c r="CL55" s="1" t="n">
        <f aca="false">ROUND('qx mannen 2022'!CL55,10)</f>
        <v>0.0006773442</v>
      </c>
      <c r="CM55" s="1" t="n">
        <f aca="false">ROUND('qx mannen 2022'!CM55,10)</f>
        <v>0.0006652586</v>
      </c>
      <c r="CN55" s="1" t="n">
        <f aca="false">ROUND('qx mannen 2022'!CN55,10)</f>
        <v>0.0006533885</v>
      </c>
      <c r="CO55" s="1" t="n">
        <f aca="false">ROUND('qx mannen 2022'!CO55,10)</f>
        <v>0.0006417303</v>
      </c>
      <c r="CP55" s="1" t="n">
        <f aca="false">ROUND('qx mannen 2022'!CP55,10)</f>
        <v>0.0006302801</v>
      </c>
      <c r="CQ55" s="1" t="n">
        <f aca="false">ROUND('qx mannen 2022'!CQ55,10)</f>
        <v>0.0006190341</v>
      </c>
      <c r="CR55" s="1" t="n">
        <f aca="false">ROUND('qx mannen 2022'!CR55,10)</f>
        <v>0.0006079888</v>
      </c>
      <c r="CS55" s="1" t="n">
        <f aca="false">ROUND('qx mannen 2022'!CS55,10)</f>
        <v>0.0005971405</v>
      </c>
      <c r="CT55" s="1" t="n">
        <f aca="false">ROUND('qx mannen 2022'!CT55,10)</f>
        <v>0.0005864858</v>
      </c>
      <c r="CU55" s="1" t="n">
        <f aca="false">ROUND('qx mannen 2022'!CU55,10)</f>
        <v>0.0005760211</v>
      </c>
      <c r="CV55" s="1" t="n">
        <f aca="false">ROUND('qx mannen 2022'!CV55,10)</f>
        <v>0.0005657432</v>
      </c>
      <c r="CW55" s="1" t="n">
        <f aca="false">ROUND('qx mannen 2022'!CW55,10)</f>
        <v>0.0005556486</v>
      </c>
      <c r="CX55" s="1" t="n">
        <f aca="false">ROUND('qx mannen 2022'!CX55,10)</f>
        <v>0.0005457341</v>
      </c>
      <c r="CY55" s="1" t="n">
        <f aca="false">ROUND('qx mannen 2022'!CY55,10)</f>
        <v>0.0005359965</v>
      </c>
      <c r="CZ55" s="1" t="n">
        <f aca="false">ROUND('qx mannen 2022'!CZ55,10)</f>
        <v>0.0005264326</v>
      </c>
      <c r="DA55" s="1" t="n">
        <f aca="false">ROUND('qx mannen 2022'!DA55,10)</f>
        <v>0.0005170394</v>
      </c>
      <c r="DB55" s="1" t="n">
        <f aca="false">ROUND('qx mannen 2022'!DB55,10)</f>
        <v>0.0005078137</v>
      </c>
      <c r="DC55" s="1" t="n">
        <f aca="false">ROUND('qx mannen 2022'!DC55,10)</f>
        <v>0.0004987526</v>
      </c>
      <c r="DD55" s="1" t="n">
        <f aca="false">ROUND('qx mannen 2022'!DD55,10)</f>
        <v>0.0004898532</v>
      </c>
      <c r="DE55" s="1" t="n">
        <f aca="false">ROUND('qx mannen 2022'!DE55,10)</f>
        <v>0.0004811125</v>
      </c>
      <c r="DF55" s="1" t="n">
        <f aca="false">ROUND('qx mannen 2022'!DF55,10)</f>
        <v>0.0004725278</v>
      </c>
      <c r="DG55" s="1" t="n">
        <f aca="false">ROUND('qx mannen 2022'!DG55,10)</f>
        <v>0.0004640962</v>
      </c>
      <c r="DH55" s="1" t="n">
        <f aca="false">ROUND('qx mannen 2022'!DH55,10)</f>
        <v>0.000455815</v>
      </c>
      <c r="DI55" s="1" t="n">
        <f aca="false">ROUND('qx mannen 2022'!DI55,10)</f>
        <v>0.0004476816</v>
      </c>
      <c r="DJ55" s="1" t="n">
        <f aca="false">ROUND('qx mannen 2022'!DJ55,10)</f>
        <v>0.0004396933</v>
      </c>
      <c r="DK55" s="1" t="n">
        <f aca="false">ROUND('qx mannen 2022'!DK55,10)</f>
        <v>0.0004318475</v>
      </c>
      <c r="DL55" s="1" t="n">
        <f aca="false">ROUND('qx mannen 2022'!DL55,10)</f>
        <v>0.0004241417</v>
      </c>
      <c r="DM55" s="1" t="n">
        <f aca="false">ROUND('qx mannen 2022'!DM55,10)</f>
        <v>0.0004165734</v>
      </c>
      <c r="DN55" s="1" t="n">
        <f aca="false">ROUND('qx mannen 2022'!DN55,10)</f>
        <v>0.0004091401</v>
      </c>
      <c r="DO55" s="1" t="n">
        <f aca="false">ROUND('qx mannen 2022'!DO55,10)</f>
        <v>0.0004018394</v>
      </c>
      <c r="DP55" s="1" t="n">
        <f aca="false">ROUND('qx mannen 2022'!DP55,10)</f>
        <v>0.0003946689</v>
      </c>
      <c r="DQ55" s="1" t="n">
        <f aca="false">ROUND('qx mannen 2022'!DQ55,10)</f>
        <v>0.0003876264</v>
      </c>
      <c r="DR55" s="1" t="n">
        <f aca="false">ROUND('qx mannen 2022'!DR55,10)</f>
        <v>0.0003807095</v>
      </c>
      <c r="DS55" s="1" t="n">
        <f aca="false">ROUND('qx mannen 2022'!DS55,10)</f>
        <v>0.0003739161</v>
      </c>
      <c r="DT55" s="1" t="n">
        <f aca="false">ROUND('qx mannen 2022'!DT55,10)</f>
        <v>0.0003672438</v>
      </c>
      <c r="DU55" s="1" t="n">
        <f aca="false">ROUND('qx mannen 2022'!DU55,10)</f>
        <v>0.0003606906</v>
      </c>
      <c r="DV55" s="1" t="n">
        <f aca="false">ROUND('qx mannen 2022'!DV55,10)</f>
        <v>0.0003542543</v>
      </c>
      <c r="DW55" s="1" t="n">
        <f aca="false">ROUND('qx mannen 2022'!DW55,10)</f>
        <v>0.0003479328</v>
      </c>
      <c r="DX55" s="1" t="n">
        <f aca="false">ROUND('qx mannen 2022'!DX55,10)</f>
        <v>0.0003417242</v>
      </c>
      <c r="DY55" s="1" t="n">
        <f aca="false">ROUND('qx mannen 2022'!DY55,10)</f>
        <v>0.0003356263</v>
      </c>
      <c r="DZ55" s="1" t="n">
        <f aca="false">ROUND('qx mannen 2022'!DZ55,10)</f>
        <v>0.0003296371</v>
      </c>
      <c r="EA55" s="1" t="n">
        <f aca="false">ROUND('qx mannen 2022'!EA55,10)</f>
        <v>0.0003237549</v>
      </c>
      <c r="EB55" s="1" t="n">
        <f aca="false">ROUND('qx mannen 2022'!EB55,10)</f>
        <v>0.0003179776</v>
      </c>
      <c r="EC55" s="1" t="n">
        <f aca="false">ROUND('qx mannen 2022'!EC55,10)</f>
        <v>0.0003123034</v>
      </c>
      <c r="ED55" s="1" t="n">
        <f aca="false">ROUND('qx mannen 2022'!ED55,10)</f>
        <v>0.0003067304</v>
      </c>
      <c r="EE55" s="1" t="n">
        <f aca="false">ROUND('qx mannen 2022'!EE55,10)</f>
        <v>0.0003012569</v>
      </c>
      <c r="EF55" s="1" t="n">
        <f aca="false">ROUND('qx mannen 2022'!EF55,10)</f>
        <v>0.000295881</v>
      </c>
      <c r="EG55" s="1" t="n">
        <f aca="false">ROUND('qx mannen 2022'!EG55,10)</f>
        <v>0.000290601</v>
      </c>
      <c r="EH55" s="1" t="n">
        <f aca="false">ROUND('qx mannen 2022'!EH55,10)</f>
        <v>0.0002854152</v>
      </c>
      <c r="EI55" s="1" t="n">
        <f aca="false">ROUND('qx mannen 2022'!EI55,10)</f>
        <v>0.000280322</v>
      </c>
      <c r="EJ55" s="1" t="n">
        <f aca="false">ROUND('qx mannen 2022'!EJ55,10)</f>
        <v>0.0002753197</v>
      </c>
      <c r="EK55" s="1" t="n">
        <f aca="false">ROUND('qx mannen 2022'!EK55,10)</f>
        <v>0.0002704066</v>
      </c>
      <c r="EL55" s="1" t="n">
        <f aca="false">ROUND('qx mannen 2022'!EL55,10)</f>
        <v>0.0002655811</v>
      </c>
      <c r="EM55" s="1" t="n">
        <f aca="false">ROUND('qx mannen 2022'!EM55,10)</f>
        <v>0.0002608418</v>
      </c>
      <c r="EN55" s="1" t="n">
        <f aca="false">ROUND('qx mannen 2022'!EN55,10)</f>
        <v>0.000256187</v>
      </c>
      <c r="EO55" s="1" t="n">
        <f aca="false">ROUND('qx mannen 2022'!EO55,10)</f>
        <v>0.0002516153</v>
      </c>
      <c r="EP55" s="1" t="n">
        <f aca="false">ROUND('qx mannen 2022'!EP55,10)</f>
        <v>0.0002471252</v>
      </c>
      <c r="EQ55" s="1" t="n">
        <f aca="false">ROUND('qx mannen 2022'!EQ55,10)</f>
        <v>0.0002427151</v>
      </c>
      <c r="ER55" s="1" t="n">
        <f aca="false">ROUND('qx mannen 2022'!ER55,10)</f>
        <v>0.0002383838</v>
      </c>
      <c r="ES55" s="1" t="n">
        <f aca="false">ROUND('qx mannen 2022'!ES55,10)</f>
        <v>0.0002341298</v>
      </c>
      <c r="ET55" s="1" t="n">
        <f aca="false">ROUND('qx mannen 2022'!ET55,10)</f>
        <v>0.0002299516</v>
      </c>
      <c r="EU55" s="1" t="n">
        <f aca="false">ROUND('qx mannen 2022'!EU55,10)</f>
        <v>0.000225848</v>
      </c>
      <c r="EV55" s="1" t="n">
        <f aca="false">ROUND('qx mannen 2022'!EV55,10)</f>
        <v>0.0002218177</v>
      </c>
      <c r="EW55" s="1" t="n">
        <f aca="false">ROUND('qx mannen 2022'!EW55,10)</f>
        <v>0.0002178592</v>
      </c>
      <c r="EX55" s="1" t="n">
        <f aca="false">ROUND('qx mannen 2022'!EX55,10)</f>
        <v>0.0002139714</v>
      </c>
      <c r="EY55" s="1" t="n">
        <f aca="false">ROUND('qx mannen 2022'!EY55,10)</f>
        <v>0.0002101529</v>
      </c>
      <c r="EZ55" s="1" t="n">
        <f aca="false">ROUND('qx mannen 2022'!EZ55,10)</f>
        <v>0.0002064026</v>
      </c>
      <c r="FA55" s="1" t="n">
        <f aca="false">ROUND('qx mannen 2022'!FA55,10)</f>
        <v>0.0002027192</v>
      </c>
      <c r="FB55" s="1" t="n">
        <f aca="false">ROUND('qx mannen 2022'!FB55,10)</f>
        <v>0.0001991016</v>
      </c>
      <c r="FC55" s="1" t="n">
        <f aca="false">ROUND('qx mannen 2022'!FC55,10)</f>
        <v>0.0001955485</v>
      </c>
      <c r="FD55" s="1" t="n">
        <f aca="false">ROUND('qx mannen 2022'!FD55,10)</f>
        <v>0.0001920588</v>
      </c>
      <c r="FE55" s="1" t="n">
        <f aca="false">ROUND('qx mannen 2022'!FE55,10)</f>
        <v>0.0001886313</v>
      </c>
      <c r="FF55" s="1" t="n">
        <f aca="false">ROUND('qx mannen 2022'!FF55,10)</f>
        <v>0.000185265</v>
      </c>
      <c r="FG55" s="1" t="n">
        <f aca="false">ROUND('qx mannen 2022'!FG55,10)</f>
        <v>0.0001819588</v>
      </c>
      <c r="FH55" s="1" t="n">
        <f aca="false">ROUND('qx mannen 2022'!FH55,10)</f>
        <v>0.0001787116</v>
      </c>
      <c r="FI55" s="1" t="n">
        <f aca="false">ROUND('qx mannen 2022'!FI55,10)</f>
        <v>0.0001755223</v>
      </c>
      <c r="FJ55" s="1" t="n">
        <f aca="false">ROUND('qx mannen 2022'!FJ55,10)</f>
        <v>0.00017239</v>
      </c>
      <c r="FK55" s="1" t="n">
        <f aca="false">ROUND('qx mannen 2022'!FK55,10)</f>
        <v>0.0001693135</v>
      </c>
      <c r="FL55" s="1" t="n">
        <f aca="false">ROUND('qx mannen 2022'!FL55,10)</f>
        <v>0.000166292</v>
      </c>
      <c r="FM55" s="1" t="n">
        <f aca="false">ROUND('qx mannen 2022'!FM55,10)</f>
        <v>0.0001633243</v>
      </c>
      <c r="FN55" s="1" t="n">
        <f aca="false">ROUND('qx mannen 2022'!FN55,10)</f>
        <v>0.0001604096</v>
      </c>
      <c r="FO55" s="1" t="n">
        <f aca="false">ROUND('qx mannen 2022'!FO55,10)</f>
        <v>0.0001575469</v>
      </c>
      <c r="FP55" s="1" t="n">
        <f aca="false">ROUND('qx mannen 2022'!FP55,10)</f>
        <v>0.0001547353</v>
      </c>
      <c r="FQ55" s="1" t="n">
        <f aca="false">ROUND('qx mannen 2022'!FQ55,10)</f>
        <v>0.0001519739</v>
      </c>
    </row>
    <row r="56" customFormat="false" ht="15" hidden="false" customHeight="true" outlineLevel="0" collapsed="false">
      <c r="B56" s="1" t="n">
        <f aca="false">ROUND('qx mannen 2022'!B56,10)</f>
        <v>0.0036958128</v>
      </c>
      <c r="C56" s="1" t="n">
        <f aca="false">ROUND('qx mannen 2022'!C56,10)</f>
        <v>0.0036242654</v>
      </c>
      <c r="D56" s="1" t="n">
        <f aca="false">ROUND('qx mannen 2022'!D56,10)</f>
        <v>0.0035545131</v>
      </c>
      <c r="E56" s="1" t="n">
        <f aca="false">ROUND('qx mannen 2022'!E56,10)</f>
        <v>0.0034864746</v>
      </c>
      <c r="F56" s="1" t="n">
        <f aca="false">ROUND('qx mannen 2022'!F56,10)</f>
        <v>0.0034200746</v>
      </c>
      <c r="G56" s="1" t="n">
        <f aca="false">ROUND('qx mannen 2022'!G56,10)</f>
        <v>0.0033552438</v>
      </c>
      <c r="H56" s="1" t="n">
        <f aca="false">ROUND('qx mannen 2022'!H56,10)</f>
        <v>0.0032919177</v>
      </c>
      <c r="I56" s="1" t="n">
        <f aca="false">ROUND('qx mannen 2022'!I56,10)</f>
        <v>0.0032300367</v>
      </c>
      <c r="J56" s="1" t="n">
        <f aca="false">ROUND('qx mannen 2022'!J56,10)</f>
        <v>0.0031695452</v>
      </c>
      <c r="K56" s="1" t="n">
        <f aca="false">ROUND('qx mannen 2022'!K56,10)</f>
        <v>0.0031103915</v>
      </c>
      <c r="L56" s="1" t="n">
        <f aca="false">ROUND('qx mannen 2022'!L56,10)</f>
        <v>0.0030525276</v>
      </c>
      <c r="M56" s="1" t="n">
        <f aca="false">ROUND('qx mannen 2022'!M56,10)</f>
        <v>0.0029959084</v>
      </c>
      <c r="N56" s="1" t="n">
        <f aca="false">ROUND('qx mannen 2022'!N56,10)</f>
        <v>0.0029404917</v>
      </c>
      <c r="O56" s="1" t="n">
        <f aca="false">ROUND('qx mannen 2022'!O56,10)</f>
        <v>0.0028862382</v>
      </c>
      <c r="P56" s="1" t="n">
        <f aca="false">ROUND('qx mannen 2022'!P56,10)</f>
        <v>0.0028331108</v>
      </c>
      <c r="Q56" s="1" t="n">
        <f aca="false">ROUND('qx mannen 2022'!Q56,10)</f>
        <v>0.0027810746</v>
      </c>
      <c r="R56" s="1" t="n">
        <f aca="false">ROUND('qx mannen 2022'!R56,10)</f>
        <v>0.0027300969</v>
      </c>
      <c r="S56" s="1" t="n">
        <f aca="false">ROUND('qx mannen 2022'!S56,10)</f>
        <v>0.0026801465</v>
      </c>
      <c r="T56" s="1" t="n">
        <f aca="false">ROUND('qx mannen 2022'!T56,10)</f>
        <v>0.0026311943</v>
      </c>
      <c r="U56" s="1" t="n">
        <f aca="false">ROUND('qx mannen 2022'!U56,10)</f>
        <v>0.0025832126</v>
      </c>
      <c r="V56" s="1" t="n">
        <f aca="false">ROUND('qx mannen 2022'!V56,10)</f>
        <v>0.0025361749</v>
      </c>
      <c r="W56" s="1" t="n">
        <f aca="false">ROUND('qx mannen 2022'!W56,10)</f>
        <v>0.0024900564</v>
      </c>
      <c r="X56" s="1" t="n">
        <f aca="false">ROUND('qx mannen 2022'!X56,10)</f>
        <v>0.0024448332</v>
      </c>
      <c r="Y56" s="1" t="n">
        <f aca="false">ROUND('qx mannen 2022'!Y56,10)</f>
        <v>0.0024004827</v>
      </c>
      <c r="Z56" s="1" t="n">
        <f aca="false">ROUND('qx mannen 2022'!Z56,10)</f>
        <v>0.0023569833</v>
      </c>
      <c r="AA56" s="1" t="n">
        <f aca="false">ROUND('qx mannen 2022'!AA56,10)</f>
        <v>0.0023143143</v>
      </c>
      <c r="AB56" s="1" t="n">
        <f aca="false">ROUND('qx mannen 2022'!AB56,10)</f>
        <v>0.0022724558</v>
      </c>
      <c r="AC56" s="1" t="n">
        <f aca="false">ROUND('qx mannen 2022'!AC56,10)</f>
        <v>0.0022313891</v>
      </c>
      <c r="AD56" s="1" t="n">
        <f aca="false">ROUND('qx mannen 2022'!AD56,10)</f>
        <v>0.0021910957</v>
      </c>
      <c r="AE56" s="1" t="n">
        <f aca="false">ROUND('qx mannen 2022'!AE56,10)</f>
        <v>0.0021515583</v>
      </c>
      <c r="AF56" s="1" t="n">
        <f aca="false">ROUND('qx mannen 2022'!AF56,10)</f>
        <v>0.0021127599</v>
      </c>
      <c r="AG56" s="1" t="n">
        <f aca="false">ROUND('qx mannen 2022'!AG56,10)</f>
        <v>0.0020746844</v>
      </c>
      <c r="AH56" s="1" t="n">
        <f aca="false">ROUND('qx mannen 2022'!AH56,10)</f>
        <v>0.0020373161</v>
      </c>
      <c r="AI56" s="1" t="n">
        <f aca="false">ROUND('qx mannen 2022'!AI56,10)</f>
        <v>0.0020006399</v>
      </c>
      <c r="AJ56" s="1" t="n">
        <f aca="false">ROUND('qx mannen 2022'!AJ56,10)</f>
        <v>0.0019646411</v>
      </c>
      <c r="AK56" s="1" t="n">
        <f aca="false">ROUND('qx mannen 2022'!AK56,10)</f>
        <v>0.0019293056</v>
      </c>
      <c r="AL56" s="1" t="n">
        <f aca="false">ROUND('qx mannen 2022'!AL56,10)</f>
        <v>0.0018946198</v>
      </c>
      <c r="AM56" s="1" t="n">
        <f aca="false">ROUND('qx mannen 2022'!AM56,10)</f>
        <v>0.0018605702</v>
      </c>
      <c r="AN56" s="1" t="n">
        <f aca="false">ROUND('qx mannen 2022'!AN56,10)</f>
        <v>0.0018271442</v>
      </c>
      <c r="AO56" s="1" t="n">
        <f aca="false">ROUND('qx mannen 2022'!AO56,10)</f>
        <v>0.001794329</v>
      </c>
      <c r="AP56" s="1" t="n">
        <f aca="false">ROUND('qx mannen 2022'!AP56,10)</f>
        <v>0.0017621126</v>
      </c>
      <c r="AQ56" s="1" t="n">
        <f aca="false">ROUND('qx mannen 2022'!AQ56,10)</f>
        <v>0.0017304832</v>
      </c>
      <c r="AR56" s="1" t="n">
        <f aca="false">ROUND('qx mannen 2022'!AR56,10)</f>
        <v>0.0016994292</v>
      </c>
      <c r="AS56" s="1" t="n">
        <f aca="false">ROUND('qx mannen 2022'!AS56,10)</f>
        <v>0.0016689393</v>
      </c>
      <c r="AT56" s="1" t="n">
        <f aca="false">ROUND('qx mannen 2022'!AT56,10)</f>
        <v>0.0016390028</v>
      </c>
      <c r="AU56" s="1" t="n">
        <f aca="false">ROUND('qx mannen 2022'!AU56,10)</f>
        <v>0.001609609</v>
      </c>
      <c r="AV56" s="1" t="n">
        <f aca="false">ROUND('qx mannen 2022'!AV56,10)</f>
        <v>0.0015807474</v>
      </c>
      <c r="AW56" s="1" t="n">
        <f aca="false">ROUND('qx mannen 2022'!AW56,10)</f>
        <v>0.0015524079</v>
      </c>
      <c r="AX56" s="1" t="n">
        <f aca="false">ROUND('qx mannen 2022'!AX56,10)</f>
        <v>0.0015245806</v>
      </c>
      <c r="AY56" s="1" t="n">
        <f aca="false">ROUND('qx mannen 2022'!AY56,10)</f>
        <v>0.0014972559</v>
      </c>
      <c r="AZ56" s="1" t="n">
        <f aca="false">ROUND('qx mannen 2022'!AZ56,10)</f>
        <v>0.0014704243</v>
      </c>
      <c r="BA56" s="1" t="n">
        <f aca="false">ROUND('qx mannen 2022'!BA56,10)</f>
        <v>0.0014440766</v>
      </c>
      <c r="BB56" s="1" t="n">
        <f aca="false">ROUND('qx mannen 2022'!BB56,10)</f>
        <v>0.0014182037</v>
      </c>
      <c r="BC56" s="1" t="n">
        <f aca="false">ROUND('qx mannen 2022'!BC56,10)</f>
        <v>0.0013927969</v>
      </c>
      <c r="BD56" s="1" t="n">
        <f aca="false">ROUND('qx mannen 2022'!BD56,10)</f>
        <v>0.0013678474</v>
      </c>
      <c r="BE56" s="1" t="n">
        <f aca="false">ROUND('qx mannen 2022'!BE56,10)</f>
        <v>0.0013433468</v>
      </c>
      <c r="BF56" s="1" t="n">
        <f aca="false">ROUND('qx mannen 2022'!BF56,10)</f>
        <v>0.0013192869</v>
      </c>
      <c r="BG56" s="1" t="n">
        <f aca="false">ROUND('qx mannen 2022'!BG56,10)</f>
        <v>0.0012956595</v>
      </c>
      <c r="BH56" s="1" t="n">
        <f aca="false">ROUND('qx mannen 2022'!BH56,10)</f>
        <v>0.0012724568</v>
      </c>
      <c r="BI56" s="1" t="n">
        <f aca="false">ROUND('qx mannen 2022'!BI56,10)</f>
        <v>0.0012496708</v>
      </c>
      <c r="BJ56" s="1" t="n">
        <f aca="false">ROUND('qx mannen 2022'!BJ56,10)</f>
        <v>0.001227294</v>
      </c>
      <c r="BK56" s="1" t="n">
        <f aca="false">ROUND('qx mannen 2022'!BK56,10)</f>
        <v>0.0012053189</v>
      </c>
      <c r="BL56" s="1" t="n">
        <f aca="false">ROUND('qx mannen 2022'!BL56,10)</f>
        <v>0.0011837382</v>
      </c>
      <c r="BM56" s="1" t="n">
        <f aca="false">ROUND('qx mannen 2022'!BM56,10)</f>
        <v>0.0011625447</v>
      </c>
      <c r="BN56" s="1" t="n">
        <f aca="false">ROUND('qx mannen 2022'!BN56,10)</f>
        <v>0.0011417315</v>
      </c>
      <c r="BO56" s="1" t="n">
        <f aca="false">ROUND('qx mannen 2022'!BO56,10)</f>
        <v>0.0011212914</v>
      </c>
      <c r="BP56" s="1" t="n">
        <f aca="false">ROUND('qx mannen 2022'!BP56,10)</f>
        <v>0.0011012179</v>
      </c>
      <c r="BQ56" s="1" t="n">
        <f aca="false">ROUND('qx mannen 2022'!BQ56,10)</f>
        <v>0.0010815043</v>
      </c>
      <c r="BR56" s="1" t="n">
        <f aca="false">ROUND('qx mannen 2022'!BR56,10)</f>
        <v>0.0010621441</v>
      </c>
      <c r="BS56" s="1" t="n">
        <f aca="false">ROUND('qx mannen 2022'!BS56,10)</f>
        <v>0.0010431308</v>
      </c>
      <c r="BT56" s="1" t="n">
        <f aca="false">ROUND('qx mannen 2022'!BT56,10)</f>
        <v>0.0010244582</v>
      </c>
      <c r="BU56" s="1" t="n">
        <f aca="false">ROUND('qx mannen 2022'!BU56,10)</f>
        <v>0.0010061202</v>
      </c>
      <c r="BV56" s="1" t="n">
        <f aca="false">ROUND('qx mannen 2022'!BV56,10)</f>
        <v>0.0009881107</v>
      </c>
      <c r="BW56" s="1" t="n">
        <f aca="false">ROUND('qx mannen 2022'!BW56,10)</f>
        <v>0.0009704238</v>
      </c>
      <c r="BX56" s="1" t="n">
        <f aca="false">ROUND('qx mannen 2022'!BX56,10)</f>
        <v>0.0009530538</v>
      </c>
      <c r="BY56" s="1" t="n">
        <f aca="false">ROUND('qx mannen 2022'!BY56,10)</f>
        <v>0.0009359948</v>
      </c>
      <c r="BZ56" s="1" t="n">
        <f aca="false">ROUND('qx mannen 2022'!BZ56,10)</f>
        <v>0.0009192413</v>
      </c>
      <c r="CA56" s="1" t="n">
        <f aca="false">ROUND('qx mannen 2022'!CA56,10)</f>
        <v>0.0009027878</v>
      </c>
      <c r="CB56" s="1" t="n">
        <f aca="false">ROUND('qx mannen 2022'!CB56,10)</f>
        <v>0.0008866289</v>
      </c>
      <c r="CC56" s="1" t="n">
        <f aca="false">ROUND('qx mannen 2022'!CC56,10)</f>
        <v>0.0008707594</v>
      </c>
      <c r="CD56" s="1" t="n">
        <f aca="false">ROUND('qx mannen 2022'!CD56,10)</f>
        <v>0.0008551739</v>
      </c>
      <c r="CE56" s="1" t="n">
        <f aca="false">ROUND('qx mannen 2022'!CE56,10)</f>
        <v>0.0008398675</v>
      </c>
      <c r="CF56" s="1" t="n">
        <f aca="false">ROUND('qx mannen 2022'!CF56,10)</f>
        <v>0.0008248352</v>
      </c>
      <c r="CG56" s="1" t="n">
        <f aca="false">ROUND('qx mannen 2022'!CG56,10)</f>
        <v>0.0008100719</v>
      </c>
      <c r="CH56" s="1" t="n">
        <f aca="false">ROUND('qx mannen 2022'!CH56,10)</f>
        <v>0.0007955728</v>
      </c>
      <c r="CI56" s="1" t="n">
        <f aca="false">ROUND('qx mannen 2022'!CI56,10)</f>
        <v>0.0007813333</v>
      </c>
      <c r="CJ56" s="1" t="n">
        <f aca="false">ROUND('qx mannen 2022'!CJ56,10)</f>
        <v>0.0007673487</v>
      </c>
      <c r="CK56" s="1" t="n">
        <f aca="false">ROUND('qx mannen 2022'!CK56,10)</f>
        <v>0.0007536144</v>
      </c>
      <c r="CL56" s="1" t="n">
        <f aca="false">ROUND('qx mannen 2022'!CL56,10)</f>
        <v>0.0007401259</v>
      </c>
      <c r="CM56" s="1" t="n">
        <f aca="false">ROUND('qx mannen 2022'!CM56,10)</f>
        <v>0.0007268789</v>
      </c>
      <c r="CN56" s="1" t="n">
        <f aca="false">ROUND('qx mannen 2022'!CN56,10)</f>
        <v>0.0007138689</v>
      </c>
      <c r="CO56" s="1" t="n">
        <f aca="false">ROUND('qx mannen 2022'!CO56,10)</f>
        <v>0.0007010918</v>
      </c>
      <c r="CP56" s="1" t="n">
        <f aca="false">ROUND('qx mannen 2022'!CP56,10)</f>
        <v>0.0006885433</v>
      </c>
      <c r="CQ56" s="1" t="n">
        <f aca="false">ROUND('qx mannen 2022'!CQ56,10)</f>
        <v>0.0006762194</v>
      </c>
      <c r="CR56" s="1" t="n">
        <f aca="false">ROUND('qx mannen 2022'!CR56,10)</f>
        <v>0.0006641161</v>
      </c>
      <c r="CS56" s="1" t="n">
        <f aca="false">ROUND('qx mannen 2022'!CS56,10)</f>
        <v>0.0006522294</v>
      </c>
      <c r="CT56" s="1" t="n">
        <f aca="false">ROUND('qx mannen 2022'!CT56,10)</f>
        <v>0.0006405554</v>
      </c>
      <c r="CU56" s="1" t="n">
        <f aca="false">ROUND('qx mannen 2022'!CU56,10)</f>
        <v>0.0006290903</v>
      </c>
      <c r="CV56" s="1" t="n">
        <f aca="false">ROUND('qx mannen 2022'!CV56,10)</f>
        <v>0.0006178304</v>
      </c>
      <c r="CW56" s="1" t="n">
        <f aca="false">ROUND('qx mannen 2022'!CW56,10)</f>
        <v>0.0006067721</v>
      </c>
      <c r="CX56" s="1" t="n">
        <f aca="false">ROUND('qx mannen 2022'!CX56,10)</f>
        <v>0.0005959116</v>
      </c>
      <c r="CY56" s="1" t="n">
        <f aca="false">ROUND('qx mannen 2022'!CY56,10)</f>
        <v>0.0005852455</v>
      </c>
      <c r="CZ56" s="1" t="n">
        <f aca="false">ROUND('qx mannen 2022'!CZ56,10)</f>
        <v>0.0005747702</v>
      </c>
      <c r="DA56" s="1" t="n">
        <f aca="false">ROUND('qx mannen 2022'!DA56,10)</f>
        <v>0.0005644824</v>
      </c>
      <c r="DB56" s="1" t="n">
        <f aca="false">ROUND('qx mannen 2022'!DB56,10)</f>
        <v>0.0005543788</v>
      </c>
      <c r="DC56" s="1" t="n">
        <f aca="false">ROUND('qx mannen 2022'!DC56,10)</f>
        <v>0.0005444559</v>
      </c>
      <c r="DD56" s="1" t="n">
        <f aca="false">ROUND('qx mannen 2022'!DD56,10)</f>
        <v>0.0005347106</v>
      </c>
      <c r="DE56" s="1" t="n">
        <f aca="false">ROUND('qx mannen 2022'!DE56,10)</f>
        <v>0.0005251397</v>
      </c>
      <c r="DF56" s="1" t="n">
        <f aca="false">ROUND('qx mannen 2022'!DF56,10)</f>
        <v>0.0005157401</v>
      </c>
      <c r="DG56" s="1" t="n">
        <f aca="false">ROUND('qx mannen 2022'!DG56,10)</f>
        <v>0.0005065088</v>
      </c>
      <c r="DH56" s="1" t="n">
        <f aca="false">ROUND('qx mannen 2022'!DH56,10)</f>
        <v>0.0004974426</v>
      </c>
      <c r="DI56" s="1" t="n">
        <f aca="false">ROUND('qx mannen 2022'!DI56,10)</f>
        <v>0.0004885386</v>
      </c>
      <c r="DJ56" s="1" t="n">
        <f aca="false">ROUND('qx mannen 2022'!DJ56,10)</f>
        <v>0.0004797941</v>
      </c>
      <c r="DK56" s="1" t="n">
        <f aca="false">ROUND('qx mannen 2022'!DK56,10)</f>
        <v>0.000471206</v>
      </c>
      <c r="DL56" s="1" t="n">
        <f aca="false">ROUND('qx mannen 2022'!DL56,10)</f>
        <v>0.0004627716</v>
      </c>
      <c r="DM56" s="1" t="n">
        <f aca="false">ROUND('qx mannen 2022'!DM56,10)</f>
        <v>0.0004544881</v>
      </c>
      <c r="DN56" s="1" t="n">
        <f aca="false">ROUND('qx mannen 2022'!DN56,10)</f>
        <v>0.0004463529</v>
      </c>
      <c r="DO56" s="1" t="n">
        <f aca="false">ROUND('qx mannen 2022'!DO56,10)</f>
        <v>0.0004383633</v>
      </c>
      <c r="DP56" s="1" t="n">
        <f aca="false">ROUND('qx mannen 2022'!DP56,10)</f>
        <v>0.0004305167</v>
      </c>
      <c r="DQ56" s="1" t="n">
        <f aca="false">ROUND('qx mannen 2022'!DQ56,10)</f>
        <v>0.0004228105</v>
      </c>
      <c r="DR56" s="1" t="n">
        <f aca="false">ROUND('qx mannen 2022'!DR56,10)</f>
        <v>0.0004152422</v>
      </c>
      <c r="DS56" s="1" t="n">
        <f aca="false">ROUND('qx mannen 2022'!DS56,10)</f>
        <v>0.0004078093</v>
      </c>
      <c r="DT56" s="1" t="n">
        <f aca="false">ROUND('qx mannen 2022'!DT56,10)</f>
        <v>0.0004005095</v>
      </c>
      <c r="DU56" s="1" t="n">
        <f aca="false">ROUND('qx mannen 2022'!DU56,10)</f>
        <v>0.0003933404</v>
      </c>
      <c r="DV56" s="1" t="n">
        <f aca="false">ROUND('qx mannen 2022'!DV56,10)</f>
        <v>0.0003862995</v>
      </c>
      <c r="DW56" s="1" t="n">
        <f aca="false">ROUND('qx mannen 2022'!DW56,10)</f>
        <v>0.0003793846</v>
      </c>
      <c r="DX56" s="1" t="n">
        <f aca="false">ROUND('qx mannen 2022'!DX56,10)</f>
        <v>0.0003725935</v>
      </c>
      <c r="DY56" s="1" t="n">
        <f aca="false">ROUND('qx mannen 2022'!DY56,10)</f>
        <v>0.000365924</v>
      </c>
      <c r="DZ56" s="1" t="n">
        <f aca="false">ROUND('qx mannen 2022'!DZ56,10)</f>
        <v>0.0003593738</v>
      </c>
      <c r="EA56" s="1" t="n">
        <f aca="false">ROUND('qx mannen 2022'!EA56,10)</f>
        <v>0.0003529409</v>
      </c>
      <c r="EB56" s="1" t="n">
        <f aca="false">ROUND('qx mannen 2022'!EB56,10)</f>
        <v>0.000346623</v>
      </c>
      <c r="EC56" s="1" t="n">
        <f aca="false">ROUND('qx mannen 2022'!EC56,10)</f>
        <v>0.0003404183</v>
      </c>
      <c r="ED56" s="1" t="n">
        <f aca="false">ROUND('qx mannen 2022'!ED56,10)</f>
        <v>0.0003343246</v>
      </c>
      <c r="EE56" s="1" t="n">
        <f aca="false">ROUND('qx mannen 2022'!EE56,10)</f>
        <v>0.00032834</v>
      </c>
      <c r="EF56" s="1" t="n">
        <f aca="false">ROUND('qx mannen 2022'!EF56,10)</f>
        <v>0.0003224625</v>
      </c>
      <c r="EG56" s="1" t="n">
        <f aca="false">ROUND('qx mannen 2022'!EG56,10)</f>
        <v>0.0003166901</v>
      </c>
      <c r="EH56" s="1" t="n">
        <f aca="false">ROUND('qx mannen 2022'!EH56,10)</f>
        <v>0.0003110211</v>
      </c>
      <c r="EI56" s="1" t="n">
        <f aca="false">ROUND('qx mannen 2022'!EI56,10)</f>
        <v>0.0003054536</v>
      </c>
      <c r="EJ56" s="1" t="n">
        <f aca="false">ROUND('qx mannen 2022'!EJ56,10)</f>
        <v>0.0002999857</v>
      </c>
      <c r="EK56" s="1" t="n">
        <f aca="false">ROUND('qx mannen 2022'!EK56,10)</f>
        <v>0.0002946157</v>
      </c>
      <c r="EL56" s="1" t="n">
        <f aca="false">ROUND('qx mannen 2022'!EL56,10)</f>
        <v>0.0002893418</v>
      </c>
      <c r="EM56" s="1" t="n">
        <f aca="false">ROUND('qx mannen 2022'!EM56,10)</f>
        <v>0.0002841622</v>
      </c>
      <c r="EN56" s="1" t="n">
        <f aca="false">ROUND('qx mannen 2022'!EN56,10)</f>
        <v>0.0002790754</v>
      </c>
      <c r="EO56" s="1" t="n">
        <f aca="false">ROUND('qx mannen 2022'!EO56,10)</f>
        <v>0.0002740797</v>
      </c>
      <c r="EP56" s="1" t="n">
        <f aca="false">ROUND('qx mannen 2022'!EP56,10)</f>
        <v>0.0002691733</v>
      </c>
      <c r="EQ56" s="1" t="n">
        <f aca="false">ROUND('qx mannen 2022'!EQ56,10)</f>
        <v>0.0002643548</v>
      </c>
      <c r="ER56" s="1" t="n">
        <f aca="false">ROUND('qx mannen 2022'!ER56,10)</f>
        <v>0.0002596225</v>
      </c>
      <c r="ES56" s="1" t="n">
        <f aca="false">ROUND('qx mannen 2022'!ES56,10)</f>
        <v>0.0002549749</v>
      </c>
      <c r="ET56" s="1" t="n">
        <f aca="false">ROUND('qx mannen 2022'!ET56,10)</f>
        <v>0.0002504105</v>
      </c>
      <c r="EU56" s="1" t="n">
        <f aca="false">ROUND('qx mannen 2022'!EU56,10)</f>
        <v>0.0002459279</v>
      </c>
      <c r="EV56" s="1" t="n">
        <f aca="false">ROUND('qx mannen 2022'!EV56,10)</f>
        <v>0.0002415254</v>
      </c>
      <c r="EW56" s="1" t="n">
        <f aca="false">ROUND('qx mannen 2022'!EW56,10)</f>
        <v>0.0002372017</v>
      </c>
      <c r="EX56" s="1" t="n">
        <f aca="false">ROUND('qx mannen 2022'!EX56,10)</f>
        <v>0.0002329555</v>
      </c>
      <c r="EY56" s="1" t="n">
        <f aca="false">ROUND('qx mannen 2022'!EY56,10)</f>
        <v>0.0002287852</v>
      </c>
      <c r="EZ56" s="1" t="n">
        <f aca="false">ROUND('qx mannen 2022'!EZ56,10)</f>
        <v>0.0002246896</v>
      </c>
      <c r="FA56" s="1" t="n">
        <f aca="false">ROUND('qx mannen 2022'!FA56,10)</f>
        <v>0.0002206673</v>
      </c>
      <c r="FB56" s="1" t="n">
        <f aca="false">ROUND('qx mannen 2022'!FB56,10)</f>
        <v>0.000216717</v>
      </c>
      <c r="FC56" s="1" t="n">
        <f aca="false">ROUND('qx mannen 2022'!FC56,10)</f>
        <v>0.0002128374</v>
      </c>
      <c r="FD56" s="1" t="n">
        <f aca="false">ROUND('qx mannen 2022'!FD56,10)</f>
        <v>0.0002090273</v>
      </c>
      <c r="FE56" s="1" t="n">
        <f aca="false">ROUND('qx mannen 2022'!FE56,10)</f>
        <v>0.0002052853</v>
      </c>
      <c r="FF56" s="1" t="n">
        <f aca="false">ROUND('qx mannen 2022'!FF56,10)</f>
        <v>0.0002016104</v>
      </c>
      <c r="FG56" s="1" t="n">
        <f aca="false">ROUND('qx mannen 2022'!FG56,10)</f>
        <v>0.0001980012</v>
      </c>
      <c r="FH56" s="1" t="n">
        <f aca="false">ROUND('qx mannen 2022'!FH56,10)</f>
        <v>0.0001944566</v>
      </c>
      <c r="FI56" s="1" t="n">
        <f aca="false">ROUND('qx mannen 2022'!FI56,10)</f>
        <v>0.0001909755</v>
      </c>
      <c r="FJ56" s="1" t="n">
        <f aca="false">ROUND('qx mannen 2022'!FJ56,10)</f>
        <v>0.0001875566</v>
      </c>
      <c r="FK56" s="1" t="n">
        <f aca="false">ROUND('qx mannen 2022'!FK56,10)</f>
        <v>0.000184199</v>
      </c>
      <c r="FL56" s="1" t="n">
        <f aca="false">ROUND('qx mannen 2022'!FL56,10)</f>
        <v>0.0001809015</v>
      </c>
      <c r="FM56" s="1" t="n">
        <f aca="false">ROUND('qx mannen 2022'!FM56,10)</f>
        <v>0.000177663</v>
      </c>
      <c r="FN56" s="1" t="n">
        <f aca="false">ROUND('qx mannen 2022'!FN56,10)</f>
        <v>0.0001744825</v>
      </c>
      <c r="FO56" s="1" t="n">
        <f aca="false">ROUND('qx mannen 2022'!FO56,10)</f>
        <v>0.0001713589</v>
      </c>
      <c r="FP56" s="1" t="n">
        <f aca="false">ROUND('qx mannen 2022'!FP56,10)</f>
        <v>0.0001682912</v>
      </c>
      <c r="FQ56" s="1" t="n">
        <f aca="false">ROUND('qx mannen 2022'!FQ56,10)</f>
        <v>0.0001652785</v>
      </c>
    </row>
    <row r="57" customFormat="false" ht="15" hidden="false" customHeight="true" outlineLevel="0" collapsed="false">
      <c r="B57" s="1" t="n">
        <f aca="false">ROUND('qx mannen 2022'!B57,10)</f>
        <v>0.004213046</v>
      </c>
      <c r="C57" s="1" t="n">
        <f aca="false">ROUND('qx mannen 2022'!C57,10)</f>
        <v>0.0041318608</v>
      </c>
      <c r="D57" s="1" t="n">
        <f aca="false">ROUND('qx mannen 2022'!D57,10)</f>
        <v>0.0040196697</v>
      </c>
      <c r="E57" s="1" t="n">
        <f aca="false">ROUND('qx mannen 2022'!E57,10)</f>
        <v>0.003927842</v>
      </c>
      <c r="F57" s="1" t="n">
        <f aca="false">ROUND('qx mannen 2022'!F57,10)</f>
        <v>0.0038466945</v>
      </c>
      <c r="G57" s="1" t="n">
        <f aca="false">ROUND('qx mannen 2022'!G57,10)</f>
        <v>0.0037715175</v>
      </c>
      <c r="H57" s="1" t="n">
        <f aca="false">ROUND('qx mannen 2022'!H57,10)</f>
        <v>0.0036999928</v>
      </c>
      <c r="I57" s="1" t="n">
        <f aca="false">ROUND('qx mannen 2022'!I57,10)</f>
        <v>0.0036309649</v>
      </c>
      <c r="J57" s="1" t="n">
        <f aca="false">ROUND('qx mannen 2022'!J57,10)</f>
        <v>0.0035638469</v>
      </c>
      <c r="K57" s="1" t="n">
        <f aca="false">ROUND('qx mannen 2022'!K57,10)</f>
        <v>0.0034983316</v>
      </c>
      <c r="L57" s="1" t="n">
        <f aca="false">ROUND('qx mannen 2022'!L57,10)</f>
        <v>0.0034342496</v>
      </c>
      <c r="M57" s="1" t="n">
        <f aca="false">ROUND('qx mannen 2022'!M57,10)</f>
        <v>0.0033715001</v>
      </c>
      <c r="N57" s="1" t="n">
        <f aca="false">ROUND('qx mannen 2022'!N57,10)</f>
        <v>0.0033100172</v>
      </c>
      <c r="O57" s="1" t="n">
        <f aca="false">ROUND('qx mannen 2022'!O57,10)</f>
        <v>0.0032497524</v>
      </c>
      <c r="P57" s="1" t="n">
        <f aca="false">ROUND('qx mannen 2022'!P57,10)</f>
        <v>0.0031906669</v>
      </c>
      <c r="Q57" s="1" t="n">
        <f aca="false">ROUND('qx mannen 2022'!Q57,10)</f>
        <v>0.0031327271</v>
      </c>
      <c r="R57" s="1" t="n">
        <f aca="false">ROUND('qx mannen 2022'!R57,10)</f>
        <v>0.0030759027</v>
      </c>
      <c r="S57" s="1" t="n">
        <f aca="false">ROUND('qx mannen 2022'!S57,10)</f>
        <v>0.0030201657</v>
      </c>
      <c r="T57" s="1" t="n">
        <f aca="false">ROUND('qx mannen 2022'!T57,10)</f>
        <v>0.0029654896</v>
      </c>
      <c r="U57" s="1" t="n">
        <f aca="false">ROUND('qx mannen 2022'!U57,10)</f>
        <v>0.0029118493</v>
      </c>
      <c r="V57" s="1" t="n">
        <f aca="false">ROUND('qx mannen 2022'!V57,10)</f>
        <v>0.0028592207</v>
      </c>
      <c r="W57" s="1" t="n">
        <f aca="false">ROUND('qx mannen 2022'!W57,10)</f>
        <v>0.0028075809</v>
      </c>
      <c r="X57" s="1" t="n">
        <f aca="false">ROUND('qx mannen 2022'!X57,10)</f>
        <v>0.0027569076</v>
      </c>
      <c r="Y57" s="1" t="n">
        <f aca="false">ROUND('qx mannen 2022'!Y57,10)</f>
        <v>0.0027071797</v>
      </c>
      <c r="Z57" s="1" t="n">
        <f aca="false">ROUND('qx mannen 2022'!Z57,10)</f>
        <v>0.0026583764</v>
      </c>
      <c r="AA57" s="1" t="n">
        <f aca="false">ROUND('qx mannen 2022'!AA57,10)</f>
        <v>0.002610478</v>
      </c>
      <c r="AB57" s="1" t="n">
        <f aca="false">ROUND('qx mannen 2022'!AB57,10)</f>
        <v>0.0025634653</v>
      </c>
      <c r="AC57" s="1" t="n">
        <f aca="false">ROUND('qx mannen 2022'!AC57,10)</f>
        <v>0.0025173198</v>
      </c>
      <c r="AD57" s="1" t="n">
        <f aca="false">ROUND('qx mannen 2022'!AD57,10)</f>
        <v>0.0024720236</v>
      </c>
      <c r="AE57" s="1" t="n">
        <f aca="false">ROUND('qx mannen 2022'!AE57,10)</f>
        <v>0.0024275591</v>
      </c>
      <c r="AF57" s="1" t="n">
        <f aca="false">ROUND('qx mannen 2022'!AF57,10)</f>
        <v>0.0023839096</v>
      </c>
      <c r="AG57" s="1" t="n">
        <f aca="false">ROUND('qx mannen 2022'!AG57,10)</f>
        <v>0.0023410585</v>
      </c>
      <c r="AH57" s="1" t="n">
        <f aca="false">ROUND('qx mannen 2022'!AH57,10)</f>
        <v>0.0022989901</v>
      </c>
      <c r="AI57" s="1" t="n">
        <f aca="false">ROUND('qx mannen 2022'!AI57,10)</f>
        <v>0.0022576888</v>
      </c>
      <c r="AJ57" s="1" t="n">
        <f aca="false">ROUND('qx mannen 2022'!AJ57,10)</f>
        <v>0.0022171396</v>
      </c>
      <c r="AK57" s="1" t="n">
        <f aca="false">ROUND('qx mannen 2022'!AK57,10)</f>
        <v>0.0021773277</v>
      </c>
      <c r="AL57" s="1" t="n">
        <f aca="false">ROUND('qx mannen 2022'!AL57,10)</f>
        <v>0.0021382389</v>
      </c>
      <c r="AM57" s="1" t="n">
        <f aca="false">ROUND('qx mannen 2022'!AM57,10)</f>
        <v>0.0020998592</v>
      </c>
      <c r="AN57" s="1" t="n">
        <f aca="false">ROUND('qx mannen 2022'!AN57,10)</f>
        <v>0.002062175</v>
      </c>
      <c r="AO57" s="1" t="n">
        <f aca="false">ROUND('qx mannen 2022'!AO57,10)</f>
        <v>0.0020251731</v>
      </c>
      <c r="AP57" s="1" t="n">
        <f aca="false">ROUND('qx mannen 2022'!AP57,10)</f>
        <v>0.0019888406</v>
      </c>
      <c r="AQ57" s="1" t="n">
        <f aca="false">ROUND('qx mannen 2022'!AQ57,10)</f>
        <v>0.0019531647</v>
      </c>
      <c r="AR57" s="1" t="n">
        <f aca="false">ROUND('qx mannen 2022'!AR57,10)</f>
        <v>0.0019181332</v>
      </c>
      <c r="AS57" s="1" t="n">
        <f aca="false">ROUND('qx mannen 2022'!AS57,10)</f>
        <v>0.0018837338</v>
      </c>
      <c r="AT57" s="1" t="n">
        <f aca="false">ROUND('qx mannen 2022'!AT57,10)</f>
        <v>0.001849955</v>
      </c>
      <c r="AU57" s="1" t="n">
        <f aca="false">ROUND('qx mannen 2022'!AU57,10)</f>
        <v>0.001816785</v>
      </c>
      <c r="AV57" s="1" t="n">
        <f aca="false">ROUND('qx mannen 2022'!AV57,10)</f>
        <v>0.0017842126</v>
      </c>
      <c r="AW57" s="1" t="n">
        <f aca="false">ROUND('qx mannen 2022'!AW57,10)</f>
        <v>0.0017522267</v>
      </c>
      <c r="AX57" s="1" t="n">
        <f aca="false">ROUND('qx mannen 2022'!AX57,10)</f>
        <v>0.0017208165</v>
      </c>
      <c r="AY57" s="1" t="n">
        <f aca="false">ROUND('qx mannen 2022'!AY57,10)</f>
        <v>0.0016899714</v>
      </c>
      <c r="AZ57" s="1" t="n">
        <f aca="false">ROUND('qx mannen 2022'!AZ57,10)</f>
        <v>0.001659681</v>
      </c>
      <c r="BA57" s="1" t="n">
        <f aca="false">ROUND('qx mannen 2022'!BA57,10)</f>
        <v>0.0016299352</v>
      </c>
      <c r="BB57" s="1" t="n">
        <f aca="false">ROUND('qx mannen 2022'!BB57,10)</f>
        <v>0.0016007239</v>
      </c>
      <c r="BC57" s="1" t="n">
        <f aca="false">ROUND('qx mannen 2022'!BC57,10)</f>
        <v>0.0015720374</v>
      </c>
      <c r="BD57" s="1" t="n">
        <f aca="false">ROUND('qx mannen 2022'!BD57,10)</f>
        <v>0.0015438662</v>
      </c>
      <c r="BE57" s="1" t="n">
        <f aca="false">ROUND('qx mannen 2022'!BE57,10)</f>
        <v>0.0015162008</v>
      </c>
      <c r="BF57" s="1" t="n">
        <f aca="false">ROUND('qx mannen 2022'!BF57,10)</f>
        <v>0.001489032</v>
      </c>
      <c r="BG57" s="1" t="n">
        <f aca="false">ROUND('qx mannen 2022'!BG57,10)</f>
        <v>0.0014623509</v>
      </c>
      <c r="BH57" s="1" t="n">
        <f aca="false">ROUND('qx mannen 2022'!BH57,10)</f>
        <v>0.0014361486</v>
      </c>
      <c r="BI57" s="1" t="n">
        <f aca="false">ROUND('qx mannen 2022'!BI57,10)</f>
        <v>0.0014104164</v>
      </c>
      <c r="BJ57" s="1" t="n">
        <f aca="false">ROUND('qx mannen 2022'!BJ57,10)</f>
        <v>0.0013851458</v>
      </c>
      <c r="BK57" s="1" t="n">
        <f aca="false">ROUND('qx mannen 2022'!BK57,10)</f>
        <v>0.0013603284</v>
      </c>
      <c r="BL57" s="1" t="n">
        <f aca="false">ROUND('qx mannen 2022'!BL57,10)</f>
        <v>0.0013359561</v>
      </c>
      <c r="BM57" s="1" t="n">
        <f aca="false">ROUND('qx mannen 2022'!BM57,10)</f>
        <v>0.0013120208</v>
      </c>
      <c r="BN57" s="1" t="n">
        <f aca="false">ROUND('qx mannen 2022'!BN57,10)</f>
        <v>0.0012885146</v>
      </c>
      <c r="BO57" s="1" t="n">
        <f aca="false">ROUND('qx mannen 2022'!BO57,10)</f>
        <v>0.0012654298</v>
      </c>
      <c r="BP57" s="1" t="n">
        <f aca="false">ROUND('qx mannen 2022'!BP57,10)</f>
        <v>0.0012427589</v>
      </c>
      <c r="BQ57" s="1" t="n">
        <f aca="false">ROUND('qx mannen 2022'!BQ57,10)</f>
        <v>0.0012204942</v>
      </c>
      <c r="BR57" s="1" t="n">
        <f aca="false">ROUND('qx mannen 2022'!BR57,10)</f>
        <v>0.0011986287</v>
      </c>
      <c r="BS57" s="1" t="n">
        <f aca="false">ROUND('qx mannen 2022'!BS57,10)</f>
        <v>0.0011771549</v>
      </c>
      <c r="BT57" s="1" t="n">
        <f aca="false">ROUND('qx mannen 2022'!BT57,10)</f>
        <v>0.001156066</v>
      </c>
      <c r="BU57" s="1" t="n">
        <f aca="false">ROUND('qx mannen 2022'!BU57,10)</f>
        <v>0.001135355</v>
      </c>
      <c r="BV57" s="1" t="n">
        <f aca="false">ROUND('qx mannen 2022'!BV57,10)</f>
        <v>0.0011150151</v>
      </c>
      <c r="BW57" s="1" t="n">
        <f aca="false">ROUND('qx mannen 2022'!BW57,10)</f>
        <v>0.0010950396</v>
      </c>
      <c r="BX57" s="1" t="n">
        <f aca="false">ROUND('qx mannen 2022'!BX57,10)</f>
        <v>0.0010754219</v>
      </c>
      <c r="BY57" s="1" t="n">
        <f aca="false">ROUND('qx mannen 2022'!BY57,10)</f>
        <v>0.0010561558</v>
      </c>
      <c r="BZ57" s="1" t="n">
        <f aca="false">ROUND('qx mannen 2022'!BZ57,10)</f>
        <v>0.0010372348</v>
      </c>
      <c r="CA57" s="1" t="n">
        <f aca="false">ROUND('qx mannen 2022'!CA57,10)</f>
        <v>0.0010186528</v>
      </c>
      <c r="CB57" s="1" t="n">
        <f aca="false">ROUND('qx mannen 2022'!CB57,10)</f>
        <v>0.0010004036</v>
      </c>
      <c r="CC57" s="1" t="n">
        <f aca="false">ROUND('qx mannen 2022'!CC57,10)</f>
        <v>0.0009824814</v>
      </c>
      <c r="CD57" s="1" t="n">
        <f aca="false">ROUND('qx mannen 2022'!CD57,10)</f>
        <v>0.0009648801</v>
      </c>
      <c r="CE57" s="1" t="n">
        <f aca="false">ROUND('qx mannen 2022'!CE57,10)</f>
        <v>0.0009475942</v>
      </c>
      <c r="CF57" s="1" t="n">
        <f aca="false">ROUND('qx mannen 2022'!CF57,10)</f>
        <v>0.0009306179</v>
      </c>
      <c r="CG57" s="1" t="n">
        <f aca="false">ROUND('qx mannen 2022'!CG57,10)</f>
        <v>0.0009139457</v>
      </c>
      <c r="CH57" s="1" t="n">
        <f aca="false">ROUND('qx mannen 2022'!CH57,10)</f>
        <v>0.0008975722</v>
      </c>
      <c r="CI57" s="1" t="n">
        <f aca="false">ROUND('qx mannen 2022'!CI57,10)</f>
        <v>0.0008814919</v>
      </c>
      <c r="CJ57" s="1" t="n">
        <f aca="false">ROUND('qx mannen 2022'!CJ57,10)</f>
        <v>0.0008656996</v>
      </c>
      <c r="CK57" s="1" t="n">
        <f aca="false">ROUND('qx mannen 2022'!CK57,10)</f>
        <v>0.0008501902</v>
      </c>
      <c r="CL57" s="1" t="n">
        <f aca="false">ROUND('qx mannen 2022'!CL57,10)</f>
        <v>0.0008349586</v>
      </c>
      <c r="CM57" s="1" t="n">
        <f aca="false">ROUND('qx mannen 2022'!CM57,10)</f>
        <v>0.0008199999</v>
      </c>
      <c r="CN57" s="1" t="n">
        <f aca="false">ROUND('qx mannen 2022'!CN57,10)</f>
        <v>0.000805309</v>
      </c>
      <c r="CO57" s="1" t="n">
        <f aca="false">ROUND('qx mannen 2022'!CO57,10)</f>
        <v>0.0007908813</v>
      </c>
      <c r="CP57" s="1" t="n">
        <f aca="false">ROUND('qx mannen 2022'!CP57,10)</f>
        <v>0.000776712</v>
      </c>
      <c r="CQ57" s="1" t="n">
        <f aca="false">ROUND('qx mannen 2022'!CQ57,10)</f>
        <v>0.0007627965</v>
      </c>
      <c r="CR57" s="1" t="n">
        <f aca="false">ROUND('qx mannen 2022'!CR57,10)</f>
        <v>0.0007491303</v>
      </c>
      <c r="CS57" s="1" t="n">
        <f aca="false">ROUND('qx mannen 2022'!CS57,10)</f>
        <v>0.0007357088</v>
      </c>
      <c r="CT57" s="1" t="n">
        <f aca="false">ROUND('qx mannen 2022'!CT57,10)</f>
        <v>0.0007225277</v>
      </c>
      <c r="CU57" s="1" t="n">
        <f aca="false">ROUND('qx mannen 2022'!CU57,10)</f>
        <v>0.0007095827</v>
      </c>
      <c r="CV57" s="1" t="n">
        <f aca="false">ROUND('qx mannen 2022'!CV57,10)</f>
        <v>0.0006968696</v>
      </c>
      <c r="CW57" s="1" t="n">
        <f aca="false">ROUND('qx mannen 2022'!CW57,10)</f>
        <v>0.0006843842</v>
      </c>
      <c r="CX57" s="1" t="n">
        <f aca="false">ROUND('qx mannen 2022'!CX57,10)</f>
        <v>0.0006721225</v>
      </c>
      <c r="CY57" s="1" t="n">
        <f aca="false">ROUND('qx mannen 2022'!CY57,10)</f>
        <v>0.0006600803</v>
      </c>
      <c r="CZ57" s="1" t="n">
        <f aca="false">ROUND('qx mannen 2022'!CZ57,10)</f>
        <v>0.0006482539</v>
      </c>
      <c r="DA57" s="1" t="n">
        <f aca="false">ROUND('qx mannen 2022'!DA57,10)</f>
        <v>0.0006366393</v>
      </c>
      <c r="DB57" s="1" t="n">
        <f aca="false">ROUND('qx mannen 2022'!DB57,10)</f>
        <v>0.0006252327</v>
      </c>
      <c r="DC57" s="1" t="n">
        <f aca="false">ROUND('qx mannen 2022'!DC57,10)</f>
        <v>0.0006140305</v>
      </c>
      <c r="DD57" s="1" t="n">
        <f aca="false">ROUND('qx mannen 2022'!DD57,10)</f>
        <v>0.0006030289</v>
      </c>
      <c r="DE57" s="1" t="n">
        <f aca="false">ROUND('qx mannen 2022'!DE57,10)</f>
        <v>0.0005922244</v>
      </c>
      <c r="DF57" s="1" t="n">
        <f aca="false">ROUND('qx mannen 2022'!DF57,10)</f>
        <v>0.0005816134</v>
      </c>
      <c r="DG57" s="1" t="n">
        <f aca="false">ROUND('qx mannen 2022'!DG57,10)</f>
        <v>0.0005711925</v>
      </c>
      <c r="DH57" s="1" t="n">
        <f aca="false">ROUND('qx mannen 2022'!DH57,10)</f>
        <v>0.0005609583</v>
      </c>
      <c r="DI57" s="1" t="n">
        <f aca="false">ROUND('qx mannen 2022'!DI57,10)</f>
        <v>0.0005509074</v>
      </c>
      <c r="DJ57" s="1" t="n">
        <f aca="false">ROUND('qx mannen 2022'!DJ57,10)</f>
        <v>0.0005410365</v>
      </c>
      <c r="DK57" s="1" t="n">
        <f aca="false">ROUND('qx mannen 2022'!DK57,10)</f>
        <v>0.0005313424</v>
      </c>
      <c r="DL57" s="1" t="n">
        <f aca="false">ROUND('qx mannen 2022'!DL57,10)</f>
        <v>0.000521822</v>
      </c>
      <c r="DM57" s="1" t="n">
        <f aca="false">ROUND('qx mannen 2022'!DM57,10)</f>
        <v>0.0005124722</v>
      </c>
      <c r="DN57" s="1" t="n">
        <f aca="false">ROUND('qx mannen 2022'!DN57,10)</f>
        <v>0.0005032898</v>
      </c>
      <c r="DO57" s="1" t="n">
        <f aca="false">ROUND('qx mannen 2022'!DO57,10)</f>
        <v>0.0004942719</v>
      </c>
      <c r="DP57" s="1" t="n">
        <f aca="false">ROUND('qx mannen 2022'!DP57,10)</f>
        <v>0.0004854156</v>
      </c>
      <c r="DQ57" s="1" t="n">
        <f aca="false">ROUND('qx mannen 2022'!DQ57,10)</f>
        <v>0.0004767179</v>
      </c>
      <c r="DR57" s="1" t="n">
        <f aca="false">ROUND('qx mannen 2022'!DR57,10)</f>
        <v>0.0004681761</v>
      </c>
      <c r="DS57" s="1" t="n">
        <f aca="false">ROUND('qx mannen 2022'!DS57,10)</f>
        <v>0.0004597872</v>
      </c>
      <c r="DT57" s="1" t="n">
        <f aca="false">ROUND('qx mannen 2022'!DT57,10)</f>
        <v>0.0004515487</v>
      </c>
      <c r="DU57" s="1" t="n">
        <f aca="false">ROUND('qx mannen 2022'!DU57,10)</f>
        <v>0.0004434577</v>
      </c>
      <c r="DV57" s="1" t="n">
        <f aca="false">ROUND('qx mannen 2022'!DV57,10)</f>
        <v>0.0004355116</v>
      </c>
      <c r="DW57" s="1" t="n">
        <f aca="false">ROUND('qx mannen 2022'!DW57,10)</f>
        <v>0.000427708</v>
      </c>
      <c r="DX57" s="1" t="n">
        <f aca="false">ROUND('qx mannen 2022'!DX57,10)</f>
        <v>0.0004200441</v>
      </c>
      <c r="DY57" s="1" t="n">
        <f aca="false">ROUND('qx mannen 2022'!DY57,10)</f>
        <v>0.0004125175</v>
      </c>
      <c r="DZ57" s="1" t="n">
        <f aca="false">ROUND('qx mannen 2022'!DZ57,10)</f>
        <v>0.0004051258</v>
      </c>
      <c r="EA57" s="1" t="n">
        <f aca="false">ROUND('qx mannen 2022'!EA57,10)</f>
        <v>0.0003978664</v>
      </c>
      <c r="EB57" s="1" t="n">
        <f aca="false">ROUND('qx mannen 2022'!EB57,10)</f>
        <v>0.0003907372</v>
      </c>
      <c r="EC57" s="1" t="n">
        <f aca="false">ROUND('qx mannen 2022'!EC57,10)</f>
        <v>0.0003837356</v>
      </c>
      <c r="ED57" s="1" t="n">
        <f aca="false">ROUND('qx mannen 2022'!ED57,10)</f>
        <v>0.0003768595</v>
      </c>
      <c r="EE57" s="1" t="n">
        <f aca="false">ROUND('qx mannen 2022'!EE57,10)</f>
        <v>0.0003701066</v>
      </c>
      <c r="EF57" s="1" t="n">
        <f aca="false">ROUND('qx mannen 2022'!EF57,10)</f>
        <v>0.0003634747</v>
      </c>
      <c r="EG57" s="1" t="n">
        <f aca="false">ROUND('qx mannen 2022'!EG57,10)</f>
        <v>0.0003569616</v>
      </c>
      <c r="EH57" s="1" t="n">
        <f aca="false">ROUND('qx mannen 2022'!EH57,10)</f>
        <v>0.0003505652</v>
      </c>
      <c r="EI57" s="1" t="n">
        <f aca="false">ROUND('qx mannen 2022'!EI57,10)</f>
        <v>0.0003442833</v>
      </c>
      <c r="EJ57" s="1" t="n">
        <f aca="false">ROUND('qx mannen 2022'!EJ57,10)</f>
        <v>0.000338114</v>
      </c>
      <c r="EK57" s="1" t="n">
        <f aca="false">ROUND('qx mannen 2022'!EK57,10)</f>
        <v>0.0003320553</v>
      </c>
      <c r="EL57" s="1" t="n">
        <f aca="false">ROUND('qx mannen 2022'!EL57,10)</f>
        <v>0.0003261051</v>
      </c>
      <c r="EM57" s="1" t="n">
        <f aca="false">ROUND('qx mannen 2022'!EM57,10)</f>
        <v>0.0003202615</v>
      </c>
      <c r="EN57" s="1" t="n">
        <f aca="false">ROUND('qx mannen 2022'!EN57,10)</f>
        <v>0.0003145226</v>
      </c>
      <c r="EO57" s="1" t="n">
        <f aca="false">ROUND('qx mannen 2022'!EO57,10)</f>
        <v>0.0003088865</v>
      </c>
      <c r="EP57" s="1" t="n">
        <f aca="false">ROUND('qx mannen 2022'!EP57,10)</f>
        <v>0.0003033514</v>
      </c>
      <c r="EQ57" s="1" t="n">
        <f aca="false">ROUND('qx mannen 2022'!EQ57,10)</f>
        <v>0.0002979155</v>
      </c>
      <c r="ER57" s="1" t="n">
        <f aca="false">ROUND('qx mannen 2022'!ER57,10)</f>
        <v>0.000292577</v>
      </c>
      <c r="ES57" s="1" t="n">
        <f aca="false">ROUND('qx mannen 2022'!ES57,10)</f>
        <v>0.0002873341</v>
      </c>
      <c r="ET57" s="1" t="n">
        <f aca="false">ROUND('qx mannen 2022'!ET57,10)</f>
        <v>0.0002821852</v>
      </c>
      <c r="EU57" s="1" t="n">
        <f aca="false">ROUND('qx mannen 2022'!EU57,10)</f>
        <v>0.0002771285</v>
      </c>
      <c r="EV57" s="1" t="n">
        <f aca="false">ROUND('qx mannen 2022'!EV57,10)</f>
        <v>0.0002721624</v>
      </c>
      <c r="EW57" s="1" t="n">
        <f aca="false">ROUND('qx mannen 2022'!EW57,10)</f>
        <v>0.0002672853</v>
      </c>
      <c r="EX57" s="1" t="n">
        <f aca="false">ROUND('qx mannen 2022'!EX57,10)</f>
        <v>0.0002624956</v>
      </c>
      <c r="EY57" s="1" t="n">
        <f aca="false">ROUND('qx mannen 2022'!EY57,10)</f>
        <v>0.0002577917</v>
      </c>
      <c r="EZ57" s="1" t="n">
        <f aca="false">ROUND('qx mannen 2022'!EZ57,10)</f>
        <v>0.0002531721</v>
      </c>
      <c r="FA57" s="1" t="n">
        <f aca="false">ROUND('qx mannen 2022'!FA57,10)</f>
        <v>0.0002486353</v>
      </c>
      <c r="FB57" s="1" t="n">
        <f aca="false">ROUND('qx mannen 2022'!FB57,10)</f>
        <v>0.0002441797</v>
      </c>
      <c r="FC57" s="1" t="n">
        <f aca="false">ROUND('qx mannen 2022'!FC57,10)</f>
        <v>0.000239804</v>
      </c>
      <c r="FD57" s="1" t="n">
        <f aca="false">ROUND('qx mannen 2022'!FD57,10)</f>
        <v>0.0002355067</v>
      </c>
      <c r="FE57" s="1" t="n">
        <f aca="false">ROUND('qx mannen 2022'!FE57,10)</f>
        <v>0.0002312864</v>
      </c>
      <c r="FF57" s="1" t="n">
        <f aca="false">ROUND('qx mannen 2022'!FF57,10)</f>
        <v>0.0002271417</v>
      </c>
      <c r="FG57" s="1" t="n">
        <f aca="false">ROUND('qx mannen 2022'!FG57,10)</f>
        <v>0.0002230712</v>
      </c>
      <c r="FH57" s="1" t="n">
        <f aca="false">ROUND('qx mannen 2022'!FH57,10)</f>
        <v>0.0002190737</v>
      </c>
      <c r="FI57" s="1" t="n">
        <f aca="false">ROUND('qx mannen 2022'!FI57,10)</f>
        <v>0.0002151479</v>
      </c>
      <c r="FJ57" s="1" t="n">
        <f aca="false">ROUND('qx mannen 2022'!FJ57,10)</f>
        <v>0.0002112924</v>
      </c>
      <c r="FK57" s="1" t="n">
        <f aca="false">ROUND('qx mannen 2022'!FK57,10)</f>
        <v>0.0002075059</v>
      </c>
      <c r="FL57" s="1" t="n">
        <f aca="false">ROUND('qx mannen 2022'!FL57,10)</f>
        <v>0.0002037873</v>
      </c>
      <c r="FM57" s="1" t="n">
        <f aca="false">ROUND('qx mannen 2022'!FM57,10)</f>
        <v>0.0002001354</v>
      </c>
      <c r="FN57" s="1" t="n">
        <f aca="false">ROUND('qx mannen 2022'!FN57,10)</f>
        <v>0.0001965489</v>
      </c>
      <c r="FO57" s="1" t="n">
        <f aca="false">ROUND('qx mannen 2022'!FO57,10)</f>
        <v>0.0001930266</v>
      </c>
      <c r="FP57" s="1" t="n">
        <f aca="false">ROUND('qx mannen 2022'!FP57,10)</f>
        <v>0.0001895675</v>
      </c>
      <c r="FQ57" s="1" t="n">
        <f aca="false">ROUND('qx mannen 2022'!FQ57,10)</f>
        <v>0.0001861703</v>
      </c>
    </row>
    <row r="58" customFormat="false" ht="15" hidden="false" customHeight="true" outlineLevel="0" collapsed="false">
      <c r="B58" s="1" t="n">
        <f aca="false">ROUND('qx mannen 2022'!B58,10)</f>
        <v>0.0047208613</v>
      </c>
      <c r="C58" s="1" t="n">
        <f aca="false">ROUND('qx mannen 2022'!C58,10)</f>
        <v>0.004626877</v>
      </c>
      <c r="D58" s="1" t="n">
        <f aca="false">ROUND('qx mannen 2022'!D58,10)</f>
        <v>0.0044645021</v>
      </c>
      <c r="E58" s="1" t="n">
        <f aca="false">ROUND('qx mannen 2022'!E58,10)</f>
        <v>0.0043445203</v>
      </c>
      <c r="F58" s="1" t="n">
        <f aca="false">ROUND('qx mannen 2022'!F58,10)</f>
        <v>0.0042458548</v>
      </c>
      <c r="G58" s="1" t="n">
        <f aca="false">ROUND('qx mannen 2022'!G58,10)</f>
        <v>0.00415841</v>
      </c>
      <c r="H58" s="1" t="n">
        <f aca="false">ROUND('qx mannen 2022'!H58,10)</f>
        <v>0.0040772708</v>
      </c>
      <c r="I58" s="1" t="n">
        <f aca="false">ROUND('qx mannen 2022'!I58,10)</f>
        <v>0.0040000157</v>
      </c>
      <c r="J58" s="1" t="n">
        <f aca="false">ROUND('qx mannen 2022'!J58,10)</f>
        <v>0.0039254354</v>
      </c>
      <c r="K58" s="1" t="n">
        <f aca="false">ROUND('qx mannen 2022'!K58,10)</f>
        <v>0.0038529142</v>
      </c>
      <c r="L58" s="1" t="n">
        <f aca="false">ROUND('qx mannen 2022'!L58,10)</f>
        <v>0.0037821281</v>
      </c>
      <c r="M58" s="1" t="n">
        <f aca="false">ROUND('qx mannen 2022'!M58,10)</f>
        <v>0.0037128974</v>
      </c>
      <c r="N58" s="1" t="n">
        <f aca="false">ROUND('qx mannen 2022'!N58,10)</f>
        <v>0.0036451142</v>
      </c>
      <c r="O58" s="1" t="n">
        <f aca="false">ROUND('qx mannen 2022'!O58,10)</f>
        <v>0.0035787067</v>
      </c>
      <c r="P58" s="1" t="n">
        <f aca="false">ROUND('qx mannen 2022'!P58,10)</f>
        <v>0.0035136222</v>
      </c>
      <c r="Q58" s="1" t="n">
        <f aca="false">ROUND('qx mannen 2022'!Q58,10)</f>
        <v>0.0034498177</v>
      </c>
      <c r="R58" s="1" t="n">
        <f aca="false">ROUND('qx mannen 2022'!R58,10)</f>
        <v>0.0033872563</v>
      </c>
      <c r="S58" s="1" t="n">
        <f aca="false">ROUND('qx mannen 2022'!S58,10)</f>
        <v>0.0033259043</v>
      </c>
      <c r="T58" s="1" t="n">
        <f aca="false">ROUND('qx mannen 2022'!T58,10)</f>
        <v>0.0032657307</v>
      </c>
      <c r="U58" s="1" t="n">
        <f aca="false">ROUND('qx mannen 2022'!U58,10)</f>
        <v>0.0032067062</v>
      </c>
      <c r="V58" s="1" t="n">
        <f aca="false">ROUND('qx mannen 2022'!V58,10)</f>
        <v>0.0031488031</v>
      </c>
      <c r="W58" s="1" t="n">
        <f aca="false">ROUND('qx mannen 2022'!W58,10)</f>
        <v>0.0030919948</v>
      </c>
      <c r="X58" s="1" t="n">
        <f aca="false">ROUND('qx mannen 2022'!X58,10)</f>
        <v>0.0030362559</v>
      </c>
      <c r="Y58" s="1" t="n">
        <f aca="false">ROUND('qx mannen 2022'!Y58,10)</f>
        <v>0.0029815622</v>
      </c>
      <c r="Z58" s="1" t="n">
        <f aca="false">ROUND('qx mannen 2022'!Z58,10)</f>
        <v>0.0029278901</v>
      </c>
      <c r="AA58" s="1" t="n">
        <f aca="false">ROUND('qx mannen 2022'!AA58,10)</f>
        <v>0.0028752171</v>
      </c>
      <c r="AB58" s="1" t="n">
        <f aca="false">ROUND('qx mannen 2022'!AB58,10)</f>
        <v>0.0028235216</v>
      </c>
      <c r="AC58" s="1" t="n">
        <f aca="false">ROUND('qx mannen 2022'!AC58,10)</f>
        <v>0.0027727825</v>
      </c>
      <c r="AD58" s="1" t="n">
        <f aca="false">ROUND('qx mannen 2022'!AD58,10)</f>
        <v>0.0027229796</v>
      </c>
      <c r="AE58" s="1" t="n">
        <f aca="false">ROUND('qx mannen 2022'!AE58,10)</f>
        <v>0.0026740932</v>
      </c>
      <c r="AF58" s="1" t="n">
        <f aca="false">ROUND('qx mannen 2022'!AF58,10)</f>
        <v>0.0026261044</v>
      </c>
      <c r="AG58" s="1" t="n">
        <f aca="false">ROUND('qx mannen 2022'!AG58,10)</f>
        <v>0.0025789949</v>
      </c>
      <c r="AH58" s="1" t="n">
        <f aca="false">ROUND('qx mannen 2022'!AH58,10)</f>
        <v>0.0025327467</v>
      </c>
      <c r="AI58" s="1" t="n">
        <f aca="false">ROUND('qx mannen 2022'!AI58,10)</f>
        <v>0.0024873425</v>
      </c>
      <c r="AJ58" s="1" t="n">
        <f aca="false">ROUND('qx mannen 2022'!AJ58,10)</f>
        <v>0.0024427655</v>
      </c>
      <c r="AK58" s="1" t="n">
        <f aca="false">ROUND('qx mannen 2022'!AK58,10)</f>
        <v>0.0023989994</v>
      </c>
      <c r="AL58" s="1" t="n">
        <f aca="false">ROUND('qx mannen 2022'!AL58,10)</f>
        <v>0.0023560283</v>
      </c>
      <c r="AM58" s="1" t="n">
        <f aca="false">ROUND('qx mannen 2022'!AM58,10)</f>
        <v>0.0023138366</v>
      </c>
      <c r="AN58" s="1" t="n">
        <f aca="false">ROUND('qx mannen 2022'!AN58,10)</f>
        <v>0.0022724093</v>
      </c>
      <c r="AO58" s="1" t="n">
        <f aca="false">ROUND('qx mannen 2022'!AO58,10)</f>
        <v>0.0022317316</v>
      </c>
      <c r="AP58" s="1" t="n">
        <f aca="false">ROUND('qx mannen 2022'!AP58,10)</f>
        <v>0.0021917891</v>
      </c>
      <c r="AQ58" s="1" t="n">
        <f aca="false">ROUND('qx mannen 2022'!AQ58,10)</f>
        <v>0.002152568</v>
      </c>
      <c r="AR58" s="1" t="n">
        <f aca="false">ROUND('qx mannen 2022'!AR58,10)</f>
        <v>0.0021140546</v>
      </c>
      <c r="AS58" s="1" t="n">
        <f aca="false">ROUND('qx mannen 2022'!AS58,10)</f>
        <v>0.0020762354</v>
      </c>
      <c r="AT58" s="1" t="n">
        <f aca="false">ROUND('qx mannen 2022'!AT58,10)</f>
        <v>0.0020390974</v>
      </c>
      <c r="AU58" s="1" t="n">
        <f aca="false">ROUND('qx mannen 2022'!AU58,10)</f>
        <v>0.0020026279</v>
      </c>
      <c r="AV58" s="1" t="n">
        <f aca="false">ROUND('qx mannen 2022'!AV58,10)</f>
        <v>0.0019668145</v>
      </c>
      <c r="AW58" s="1" t="n">
        <f aca="false">ROUND('qx mannen 2022'!AW58,10)</f>
        <v>0.0019316449</v>
      </c>
      <c r="AX58" s="1" t="n">
        <f aca="false">ROUND('qx mannen 2022'!AX58,10)</f>
        <v>0.0018971073</v>
      </c>
      <c r="AY58" s="1" t="n">
        <f aca="false">ROUND('qx mannen 2022'!AY58,10)</f>
        <v>0.0018631899</v>
      </c>
      <c r="AZ58" s="1" t="n">
        <f aca="false">ROUND('qx mannen 2022'!AZ58,10)</f>
        <v>0.0018298813</v>
      </c>
      <c r="BA58" s="1" t="n">
        <f aca="false">ROUND('qx mannen 2022'!BA58,10)</f>
        <v>0.0017971703</v>
      </c>
      <c r="BB58" s="1" t="n">
        <f aca="false">ROUND('qx mannen 2022'!BB58,10)</f>
        <v>0.001765046</v>
      </c>
      <c r="BC58" s="1" t="n">
        <f aca="false">ROUND('qx mannen 2022'!BC58,10)</f>
        <v>0.0017334977</v>
      </c>
      <c r="BD58" s="1" t="n">
        <f aca="false">ROUND('qx mannen 2022'!BD58,10)</f>
        <v>0.0017025148</v>
      </c>
      <c r="BE58" s="1" t="n">
        <f aca="false">ROUND('qx mannen 2022'!BE58,10)</f>
        <v>0.0016720871</v>
      </c>
      <c r="BF58" s="1" t="n">
        <f aca="false">ROUND('qx mannen 2022'!BF58,10)</f>
        <v>0.0016422044</v>
      </c>
      <c r="BG58" s="1" t="n">
        <f aca="false">ROUND('qx mannen 2022'!BG58,10)</f>
        <v>0.0016128568</v>
      </c>
      <c r="BH58" s="1" t="n">
        <f aca="false">ROUND('qx mannen 2022'!BH58,10)</f>
        <v>0.0015840346</v>
      </c>
      <c r="BI58" s="1" t="n">
        <f aca="false">ROUND('qx mannen 2022'!BI58,10)</f>
        <v>0.0015557283</v>
      </c>
      <c r="BJ58" s="1" t="n">
        <f aca="false">ROUND('qx mannen 2022'!BJ58,10)</f>
        <v>0.0015279286</v>
      </c>
      <c r="BK58" s="1" t="n">
        <f aca="false">ROUND('qx mannen 2022'!BK58,10)</f>
        <v>0.0015006263</v>
      </c>
      <c r="BL58" s="1" t="n">
        <f aca="false">ROUND('qx mannen 2022'!BL58,10)</f>
        <v>0.0014738124</v>
      </c>
      <c r="BM58" s="1" t="n">
        <f aca="false">ROUND('qx mannen 2022'!BM58,10)</f>
        <v>0.0014474781</v>
      </c>
      <c r="BN58" s="1" t="n">
        <f aca="false">ROUND('qx mannen 2022'!BN58,10)</f>
        <v>0.0014216148</v>
      </c>
      <c r="BO58" s="1" t="n">
        <f aca="false">ROUND('qx mannen 2022'!BO58,10)</f>
        <v>0.001396214</v>
      </c>
      <c r="BP58" s="1" t="n">
        <f aca="false">ROUND('qx mannen 2022'!BP58,10)</f>
        <v>0.0013712674</v>
      </c>
      <c r="BQ58" s="1" t="n">
        <f aca="false">ROUND('qx mannen 2022'!BQ58,10)</f>
        <v>0.0013467668</v>
      </c>
      <c r="BR58" s="1" t="n">
        <f aca="false">ROUND('qx mannen 2022'!BR58,10)</f>
        <v>0.0013227041</v>
      </c>
      <c r="BS58" s="1" t="n">
        <f aca="false">ROUND('qx mannen 2022'!BS58,10)</f>
        <v>0.0012990716</v>
      </c>
      <c r="BT58" s="1" t="n">
        <f aca="false">ROUND('qx mannen 2022'!BT58,10)</f>
        <v>0.0012758614</v>
      </c>
      <c r="BU58" s="1" t="n">
        <f aca="false">ROUND('qx mannen 2022'!BU58,10)</f>
        <v>0.0012530661</v>
      </c>
      <c r="BV58" s="1" t="n">
        <f aca="false">ROUND('qx mannen 2022'!BV58,10)</f>
        <v>0.0012306781</v>
      </c>
      <c r="BW58" s="1" t="n">
        <f aca="false">ROUND('qx mannen 2022'!BW58,10)</f>
        <v>0.0012086902</v>
      </c>
      <c r="BX58" s="1" t="n">
        <f aca="false">ROUND('qx mannen 2022'!BX58,10)</f>
        <v>0.0011870952</v>
      </c>
      <c r="BY58" s="1" t="n">
        <f aca="false">ROUND('qx mannen 2022'!BY58,10)</f>
        <v>0.0011658861</v>
      </c>
      <c r="BZ58" s="1" t="n">
        <f aca="false">ROUND('qx mannen 2022'!BZ58,10)</f>
        <v>0.0011450559</v>
      </c>
      <c r="CA58" s="1" t="n">
        <f aca="false">ROUND('qx mannen 2022'!CA58,10)</f>
        <v>0.0011245979</v>
      </c>
      <c r="CB58" s="1" t="n">
        <f aca="false">ROUND('qx mannen 2022'!CB58,10)</f>
        <v>0.0011045054</v>
      </c>
      <c r="CC58" s="1" t="n">
        <f aca="false">ROUND('qx mannen 2022'!CC58,10)</f>
        <v>0.0010847718</v>
      </c>
      <c r="CD58" s="1" t="n">
        <f aca="false">ROUND('qx mannen 2022'!CD58,10)</f>
        <v>0.0010653908</v>
      </c>
      <c r="CE58" s="1" t="n">
        <f aca="false">ROUND('qx mannen 2022'!CE58,10)</f>
        <v>0.001046356</v>
      </c>
      <c r="CF58" s="1" t="n">
        <f aca="false">ROUND('qx mannen 2022'!CF58,10)</f>
        <v>0.0010276613</v>
      </c>
      <c r="CG58" s="1" t="n">
        <f aca="false">ROUND('qx mannen 2022'!CG58,10)</f>
        <v>0.0010093005</v>
      </c>
      <c r="CH58" s="1" t="n">
        <f aca="false">ROUND('qx mannen 2022'!CH58,10)</f>
        <v>0.0009912677</v>
      </c>
      <c r="CI58" s="1" t="n">
        <f aca="false">ROUND('qx mannen 2022'!CI58,10)</f>
        <v>0.000973557</v>
      </c>
      <c r="CJ58" s="1" t="n">
        <f aca="false">ROUND('qx mannen 2022'!CJ58,10)</f>
        <v>0.0009561627</v>
      </c>
      <c r="CK58" s="1" t="n">
        <f aca="false">ROUND('qx mannen 2022'!CK58,10)</f>
        <v>0.0009390792</v>
      </c>
      <c r="CL58" s="1" t="n">
        <f aca="false">ROUND('qx mannen 2022'!CL58,10)</f>
        <v>0.0009223007</v>
      </c>
      <c r="CM58" s="1" t="n">
        <f aca="false">ROUND('qx mannen 2022'!CM58,10)</f>
        <v>0.000905822</v>
      </c>
      <c r="CN58" s="1" t="n">
        <f aca="false">ROUND('qx mannen 2022'!CN58,10)</f>
        <v>0.0008896377</v>
      </c>
      <c r="CO58" s="1" t="n">
        <f aca="false">ROUND('qx mannen 2022'!CO58,10)</f>
        <v>0.0008737424</v>
      </c>
      <c r="CP58" s="1" t="n">
        <f aca="false">ROUND('qx mannen 2022'!CP58,10)</f>
        <v>0.0008581311</v>
      </c>
      <c r="CQ58" s="1" t="n">
        <f aca="false">ROUND('qx mannen 2022'!CQ58,10)</f>
        <v>0.0008427986</v>
      </c>
      <c r="CR58" s="1" t="n">
        <f aca="false">ROUND('qx mannen 2022'!CR58,10)</f>
        <v>0.00082774</v>
      </c>
      <c r="CS58" s="1" t="n">
        <f aca="false">ROUND('qx mannen 2022'!CS58,10)</f>
        <v>0.0008129504</v>
      </c>
      <c r="CT58" s="1" t="n">
        <f aca="false">ROUND('qx mannen 2022'!CT58,10)</f>
        <v>0.000798425</v>
      </c>
      <c r="CU58" s="1" t="n">
        <f aca="false">ROUND('qx mannen 2022'!CU58,10)</f>
        <v>0.000784159</v>
      </c>
      <c r="CV58" s="1" t="n">
        <f aca="false">ROUND('qx mannen 2022'!CV58,10)</f>
        <v>0.0007701478</v>
      </c>
      <c r="CW58" s="1" t="n">
        <f aca="false">ROUND('qx mannen 2022'!CW58,10)</f>
        <v>0.000756387</v>
      </c>
      <c r="CX58" s="1" t="n">
        <f aca="false">ROUND('qx mannen 2022'!CX58,10)</f>
        <v>0.0007428719</v>
      </c>
      <c r="CY58" s="1" t="n">
        <f aca="false">ROUND('qx mannen 2022'!CY58,10)</f>
        <v>0.0007295983</v>
      </c>
      <c r="CZ58" s="1" t="n">
        <f aca="false">ROUND('qx mannen 2022'!CZ58,10)</f>
        <v>0.0007165617</v>
      </c>
      <c r="DA58" s="1" t="n">
        <f aca="false">ROUND('qx mannen 2022'!DA58,10)</f>
        <v>0.0007037581</v>
      </c>
      <c r="DB58" s="1" t="n">
        <f aca="false">ROUND('qx mannen 2022'!DB58,10)</f>
        <v>0.0006911831</v>
      </c>
      <c r="DC58" s="1" t="n">
        <f aca="false">ROUND('qx mannen 2022'!DC58,10)</f>
        <v>0.0006788328</v>
      </c>
      <c r="DD58" s="1" t="n">
        <f aca="false">ROUND('qx mannen 2022'!DD58,10)</f>
        <v>0.0006667031</v>
      </c>
      <c r="DE58" s="1" t="n">
        <f aca="false">ROUND('qx mannen 2022'!DE58,10)</f>
        <v>0.0006547901</v>
      </c>
      <c r="DF58" s="1" t="n">
        <f aca="false">ROUND('qx mannen 2022'!DF58,10)</f>
        <v>0.0006430899</v>
      </c>
      <c r="DG58" s="1" t="n">
        <f aca="false">ROUND('qx mannen 2022'!DG58,10)</f>
        <v>0.0006315987</v>
      </c>
      <c r="DH58" s="1" t="n">
        <f aca="false">ROUND('qx mannen 2022'!DH58,10)</f>
        <v>0.0006203128</v>
      </c>
      <c r="DI58" s="1" t="n">
        <f aca="false">ROUND('qx mannen 2022'!DI58,10)</f>
        <v>0.0006092285</v>
      </c>
      <c r="DJ58" s="1" t="n">
        <f aca="false">ROUND('qx mannen 2022'!DJ58,10)</f>
        <v>0.0005983422</v>
      </c>
      <c r="DK58" s="1" t="n">
        <f aca="false">ROUND('qx mannen 2022'!DK58,10)</f>
        <v>0.0005876504</v>
      </c>
      <c r="DL58" s="1" t="n">
        <f aca="false">ROUND('qx mannen 2022'!DL58,10)</f>
        <v>0.0005771496</v>
      </c>
      <c r="DM58" s="1" t="n">
        <f aca="false">ROUND('qx mannen 2022'!DM58,10)</f>
        <v>0.0005668364</v>
      </c>
      <c r="DN58" s="1" t="n">
        <f aca="false">ROUND('qx mannen 2022'!DN58,10)</f>
        <v>0.0005567074</v>
      </c>
      <c r="DO58" s="1" t="n">
        <f aca="false">ROUND('qx mannen 2022'!DO58,10)</f>
        <v>0.0005467593</v>
      </c>
      <c r="DP58" s="1" t="n">
        <f aca="false">ROUND('qx mannen 2022'!DP58,10)</f>
        <v>0.000536989</v>
      </c>
      <c r="DQ58" s="1" t="n">
        <f aca="false">ROUND('qx mannen 2022'!DQ58,10)</f>
        <v>0.0005273933</v>
      </c>
      <c r="DR58" s="1" t="n">
        <f aca="false">ROUND('qx mannen 2022'!DR58,10)</f>
        <v>0.000517969</v>
      </c>
      <c r="DS58" s="1" t="n">
        <f aca="false">ROUND('qx mannen 2022'!DS58,10)</f>
        <v>0.000508713</v>
      </c>
      <c r="DT58" s="1" t="n">
        <f aca="false">ROUND('qx mannen 2022'!DT58,10)</f>
        <v>0.0004996224</v>
      </c>
      <c r="DU58" s="1" t="n">
        <f aca="false">ROUND('qx mannen 2022'!DU58,10)</f>
        <v>0.0004906942</v>
      </c>
      <c r="DV58" s="1" t="n">
        <f aca="false">ROUND('qx mannen 2022'!DV58,10)</f>
        <v>0.0004819256</v>
      </c>
      <c r="DW58" s="1" t="n">
        <f aca="false">ROUND('qx mannen 2022'!DW58,10)</f>
        <v>0.0004733135</v>
      </c>
      <c r="DX58" s="1" t="n">
        <f aca="false">ROUND('qx mannen 2022'!DX58,10)</f>
        <v>0.0004648554</v>
      </c>
      <c r="DY58" s="1" t="n">
        <f aca="false">ROUND('qx mannen 2022'!DY58,10)</f>
        <v>0.0004565483</v>
      </c>
      <c r="DZ58" s="1" t="n">
        <f aca="false">ROUND('qx mannen 2022'!DZ58,10)</f>
        <v>0.0004483897</v>
      </c>
      <c r="EA58" s="1" t="n">
        <f aca="false">ROUND('qx mannen 2022'!EA58,10)</f>
        <v>0.0004403769</v>
      </c>
      <c r="EB58" s="1" t="n">
        <f aca="false">ROUND('qx mannen 2022'!EB58,10)</f>
        <v>0.0004325072</v>
      </c>
      <c r="EC58" s="1" t="n">
        <f aca="false">ROUND('qx mannen 2022'!EC58,10)</f>
        <v>0.0004247781</v>
      </c>
      <c r="ED58" s="1" t="n">
        <f aca="false">ROUND('qx mannen 2022'!ED58,10)</f>
        <v>0.0004171871</v>
      </c>
      <c r="EE58" s="1" t="n">
        <f aca="false">ROUND('qx mannen 2022'!EE58,10)</f>
        <v>0.0004097317</v>
      </c>
      <c r="EF58" s="1" t="n">
        <f aca="false">ROUND('qx mannen 2022'!EF58,10)</f>
        <v>0.0004024096</v>
      </c>
      <c r="EG58" s="1" t="n">
        <f aca="false">ROUND('qx mannen 2022'!EG58,10)</f>
        <v>0.0003952182</v>
      </c>
      <c r="EH58" s="1" t="n">
        <f aca="false">ROUND('qx mannen 2022'!EH58,10)</f>
        <v>0.0003881554</v>
      </c>
      <c r="EI58" s="1" t="n">
        <f aca="false">ROUND('qx mannen 2022'!EI58,10)</f>
        <v>0.0003812187</v>
      </c>
      <c r="EJ58" s="1" t="n">
        <f aca="false">ROUND('qx mannen 2022'!EJ58,10)</f>
        <v>0.000374406</v>
      </c>
      <c r="EK58" s="1" t="n">
        <f aca="false">ROUND('qx mannen 2022'!EK58,10)</f>
        <v>0.0003677151</v>
      </c>
      <c r="EL58" s="1" t="n">
        <f aca="false">ROUND('qx mannen 2022'!EL58,10)</f>
        <v>0.0003611436</v>
      </c>
      <c r="EM58" s="1" t="n">
        <f aca="false">ROUND('qx mannen 2022'!EM58,10)</f>
        <v>0.0003546896</v>
      </c>
      <c r="EN58" s="1" t="n">
        <f aca="false">ROUND('qx mannen 2022'!EN58,10)</f>
        <v>0.0003483509</v>
      </c>
      <c r="EO58" s="1" t="n">
        <f aca="false">ROUND('qx mannen 2022'!EO58,10)</f>
        <v>0.0003421255</v>
      </c>
      <c r="EP58" s="1" t="n">
        <f aca="false">ROUND('qx mannen 2022'!EP58,10)</f>
        <v>0.0003360113</v>
      </c>
      <c r="EQ58" s="1" t="n">
        <f aca="false">ROUND('qx mannen 2022'!EQ58,10)</f>
        <v>0.0003300064</v>
      </c>
      <c r="ER58" s="1" t="n">
        <f aca="false">ROUND('qx mannen 2022'!ER58,10)</f>
        <v>0.0003241087</v>
      </c>
      <c r="ES58" s="1" t="n">
        <f aca="false">ROUND('qx mannen 2022'!ES58,10)</f>
        <v>0.0003183165</v>
      </c>
      <c r="ET58" s="1" t="n">
        <f aca="false">ROUND('qx mannen 2022'!ET58,10)</f>
        <v>0.0003126277</v>
      </c>
      <c r="EU58" s="1" t="n">
        <f aca="false">ROUND('qx mannen 2022'!EU58,10)</f>
        <v>0.0003070406</v>
      </c>
      <c r="EV58" s="1" t="n">
        <f aca="false">ROUND('qx mannen 2022'!EV58,10)</f>
        <v>0.0003015533</v>
      </c>
      <c r="EW58" s="1" t="n">
        <f aca="false">ROUND('qx mannen 2022'!EW58,10)</f>
        <v>0.0002961641</v>
      </c>
      <c r="EX58" s="1" t="n">
        <f aca="false">ROUND('qx mannen 2022'!EX58,10)</f>
        <v>0.0002908712</v>
      </c>
      <c r="EY58" s="1" t="n">
        <f aca="false">ROUND('qx mannen 2022'!EY58,10)</f>
        <v>0.0002856728</v>
      </c>
      <c r="EZ58" s="1" t="n">
        <f aca="false">ROUND('qx mannen 2022'!EZ58,10)</f>
        <v>0.0002805674</v>
      </c>
      <c r="FA58" s="1" t="n">
        <f aca="false">ROUND('qx mannen 2022'!FA58,10)</f>
        <v>0.0002755531</v>
      </c>
      <c r="FB58" s="1" t="n">
        <f aca="false">ROUND('qx mannen 2022'!FB58,10)</f>
        <v>0.0002706285</v>
      </c>
      <c r="FC58" s="1" t="n">
        <f aca="false">ROUND('qx mannen 2022'!FC58,10)</f>
        <v>0.0002657919</v>
      </c>
      <c r="FD58" s="1" t="n">
        <f aca="false">ROUND('qx mannen 2022'!FD58,10)</f>
        <v>0.0002610417</v>
      </c>
      <c r="FE58" s="1" t="n">
        <f aca="false">ROUND('qx mannen 2022'!FE58,10)</f>
        <v>0.0002563764</v>
      </c>
      <c r="FF58" s="1" t="n">
        <f aca="false">ROUND('qx mannen 2022'!FF58,10)</f>
        <v>0.0002517944</v>
      </c>
      <c r="FG58" s="1" t="n">
        <f aca="false">ROUND('qx mannen 2022'!FG58,10)</f>
        <v>0.0002472944</v>
      </c>
      <c r="FH58" s="1" t="n">
        <f aca="false">ROUND('qx mannen 2022'!FH58,10)</f>
        <v>0.0002428747</v>
      </c>
      <c r="FI58" s="1" t="n">
        <f aca="false">ROUND('qx mannen 2022'!FI58,10)</f>
        <v>0.000238534</v>
      </c>
      <c r="FJ58" s="1" t="n">
        <f aca="false">ROUND('qx mannen 2022'!FJ58,10)</f>
        <v>0.0002342709</v>
      </c>
      <c r="FK58" s="1" t="n">
        <f aca="false">ROUND('qx mannen 2022'!FK58,10)</f>
        <v>0.000230084</v>
      </c>
      <c r="FL58" s="1" t="n">
        <f aca="false">ROUND('qx mannen 2022'!FL58,10)</f>
        <v>0.0002259719</v>
      </c>
      <c r="FM58" s="1" t="n">
        <f aca="false">ROUND('qx mannen 2022'!FM58,10)</f>
        <v>0.0002219333</v>
      </c>
      <c r="FN58" s="1" t="n">
        <f aca="false">ROUND('qx mannen 2022'!FN58,10)</f>
        <v>0.0002179668</v>
      </c>
      <c r="FO58" s="1" t="n">
        <f aca="false">ROUND('qx mannen 2022'!FO58,10)</f>
        <v>0.0002140713</v>
      </c>
      <c r="FP58" s="1" t="n">
        <f aca="false">ROUND('qx mannen 2022'!FP58,10)</f>
        <v>0.0002102453</v>
      </c>
      <c r="FQ58" s="1" t="n">
        <f aca="false">ROUND('qx mannen 2022'!FQ58,10)</f>
        <v>0.0002064878</v>
      </c>
    </row>
    <row r="59" customFormat="false" ht="15" hidden="false" customHeight="true" outlineLevel="0" collapsed="false">
      <c r="B59" s="1" t="n">
        <f aca="false">ROUND('qx mannen 2022'!B59,10)</f>
        <v>0.0052424806</v>
      </c>
      <c r="C59" s="1" t="n">
        <f aca="false">ROUND('qx mannen 2022'!C59,10)</f>
        <v>0.0051337221</v>
      </c>
      <c r="D59" s="1" t="n">
        <f aca="false">ROUND('qx mannen 2022'!D59,10)</f>
        <v>0.0049844901</v>
      </c>
      <c r="E59" s="1" t="n">
        <f aca="false">ROUND('qx mannen 2022'!E59,10)</f>
        <v>0.0048629484</v>
      </c>
      <c r="F59" s="1" t="n">
        <f aca="false">ROUND('qx mannen 2022'!F59,10)</f>
        <v>0.0047561041</v>
      </c>
      <c r="G59" s="1" t="n">
        <f aca="false">ROUND('qx mannen 2022'!G59,10)</f>
        <v>0.0046576278</v>
      </c>
      <c r="H59" s="1" t="n">
        <f aca="false">ROUND('qx mannen 2022'!H59,10)</f>
        <v>0.0045643869</v>
      </c>
      <c r="I59" s="1" t="n">
        <f aca="false">ROUND('qx mannen 2022'!I59,10)</f>
        <v>0.0044748021</v>
      </c>
      <c r="J59" s="1" t="n">
        <f aca="false">ROUND('qx mannen 2022'!J59,10)</f>
        <v>0.0043880543</v>
      </c>
      <c r="K59" s="1" t="n">
        <f aca="false">ROUND('qx mannen 2022'!K59,10)</f>
        <v>0.0043036992</v>
      </c>
      <c r="L59" s="1" t="n">
        <f aca="false">ROUND('qx mannen 2022'!L59,10)</f>
        <v>0.0042214795</v>
      </c>
      <c r="M59" s="1" t="n">
        <f aca="false">ROUND('qx mannen 2022'!M59,10)</f>
        <v>0.0041412318</v>
      </c>
      <c r="N59" s="1" t="n">
        <f aca="false">ROUND('qx mannen 2022'!N59,10)</f>
        <v>0.0040628417</v>
      </c>
      <c r="O59" s="1" t="n">
        <f aca="false">ROUND('qx mannen 2022'!O59,10)</f>
        <v>0.0039862208</v>
      </c>
      <c r="P59" s="1" t="n">
        <f aca="false">ROUND('qx mannen 2022'!P59,10)</f>
        <v>0.0039112958</v>
      </c>
      <c r="Q59" s="1" t="n">
        <f aca="false">ROUND('qx mannen 2022'!Q59,10)</f>
        <v>0.0038380025</v>
      </c>
      <c r="R59" s="1" t="n">
        <f aca="false">ROUND('qx mannen 2022'!R59,10)</f>
        <v>0.0037662832</v>
      </c>
      <c r="S59" s="1" t="n">
        <f aca="false">ROUND('qx mannen 2022'!S59,10)</f>
        <v>0.0036960849</v>
      </c>
      <c r="T59" s="1" t="n">
        <f aca="false">ROUND('qx mannen 2022'!T59,10)</f>
        <v>0.0036273583</v>
      </c>
      <c r="U59" s="1" t="n">
        <f aca="false">ROUND('qx mannen 2022'!U59,10)</f>
        <v>0.0035600572</v>
      </c>
      <c r="V59" s="1" t="n">
        <f aca="false">ROUND('qx mannen 2022'!V59,10)</f>
        <v>0.0034941384</v>
      </c>
      <c r="W59" s="1" t="n">
        <f aca="false">ROUND('qx mannen 2022'!W59,10)</f>
        <v>0.0034295611</v>
      </c>
      <c r="X59" s="1" t="n">
        <f aca="false">ROUND('qx mannen 2022'!X59,10)</f>
        <v>0.0033662868</v>
      </c>
      <c r="Y59" s="1" t="n">
        <f aca="false">ROUND('qx mannen 2022'!Y59,10)</f>
        <v>0.0033042789</v>
      </c>
      <c r="Z59" s="1" t="n">
        <f aca="false">ROUND('qx mannen 2022'!Z59,10)</f>
        <v>0.0032435031</v>
      </c>
      <c r="AA59" s="1" t="n">
        <f aca="false">ROUND('qx mannen 2022'!AA59,10)</f>
        <v>0.0031839263</v>
      </c>
      <c r="AB59" s="1" t="n">
        <f aca="false">ROUND('qx mannen 2022'!AB59,10)</f>
        <v>0.0031255173</v>
      </c>
      <c r="AC59" s="1" t="n">
        <f aca="false">ROUND('qx mannen 2022'!AC59,10)</f>
        <v>0.0030682465</v>
      </c>
      <c r="AD59" s="1" t="n">
        <f aca="false">ROUND('qx mannen 2022'!AD59,10)</f>
        <v>0.0030120854</v>
      </c>
      <c r="AE59" s="1" t="n">
        <f aca="false">ROUND('qx mannen 2022'!AE59,10)</f>
        <v>0.0029570067</v>
      </c>
      <c r="AF59" s="1" t="n">
        <f aca="false">ROUND('qx mannen 2022'!AF59,10)</f>
        <v>0.0029029847</v>
      </c>
      <c r="AG59" s="1" t="n">
        <f aca="false">ROUND('qx mannen 2022'!AG59,10)</f>
        <v>0.0028499942</v>
      </c>
      <c r="AH59" s="1" t="n">
        <f aca="false">ROUND('qx mannen 2022'!AH59,10)</f>
        <v>0.0027980115</v>
      </c>
      <c r="AI59" s="1" t="n">
        <f aca="false">ROUND('qx mannen 2022'!AI59,10)</f>
        <v>0.0027470135</v>
      </c>
      <c r="AJ59" s="1" t="n">
        <f aca="false">ROUND('qx mannen 2022'!AJ59,10)</f>
        <v>0.0026969782</v>
      </c>
      <c r="AK59" s="1" t="n">
        <f aca="false">ROUND('qx mannen 2022'!AK59,10)</f>
        <v>0.0026478841</v>
      </c>
      <c r="AL59" s="1" t="n">
        <f aca="false">ROUND('qx mannen 2022'!AL59,10)</f>
        <v>0.0025997108</v>
      </c>
      <c r="AM59" s="1" t="n">
        <f aca="false">ROUND('qx mannen 2022'!AM59,10)</f>
        <v>0.0025524384</v>
      </c>
      <c r="AN59" s="1" t="n">
        <f aca="false">ROUND('qx mannen 2022'!AN59,10)</f>
        <v>0.0025060477</v>
      </c>
      <c r="AO59" s="1" t="n">
        <f aca="false">ROUND('qx mannen 2022'!AO59,10)</f>
        <v>0.0024605202</v>
      </c>
      <c r="AP59" s="1" t="n">
        <f aca="false">ROUND('qx mannen 2022'!AP59,10)</f>
        <v>0.0024158379</v>
      </c>
      <c r="AQ59" s="1" t="n">
        <f aca="false">ROUND('qx mannen 2022'!AQ59,10)</f>
        <v>0.0023719834</v>
      </c>
      <c r="AR59" s="1" t="n">
        <f aca="false">ROUND('qx mannen 2022'!AR59,10)</f>
        <v>0.0023289397</v>
      </c>
      <c r="AS59" s="1" t="n">
        <f aca="false">ROUND('qx mannen 2022'!AS59,10)</f>
        <v>0.0022866904</v>
      </c>
      <c r="AT59" s="1" t="n">
        <f aca="false">ROUND('qx mannen 2022'!AT59,10)</f>
        <v>0.0022452196</v>
      </c>
      <c r="AU59" s="1" t="n">
        <f aca="false">ROUND('qx mannen 2022'!AU59,10)</f>
        <v>0.0022045118</v>
      </c>
      <c r="AV59" s="1" t="n">
        <f aca="false">ROUND('qx mannen 2022'!AV59,10)</f>
        <v>0.0021645519</v>
      </c>
      <c r="AW59" s="1" t="n">
        <f aca="false">ROUND('qx mannen 2022'!AW59,10)</f>
        <v>0.0021253251</v>
      </c>
      <c r="AX59" s="1" t="n">
        <f aca="false">ROUND('qx mannen 2022'!AX59,10)</f>
        <v>0.0020868173</v>
      </c>
      <c r="AY59" s="1" t="n">
        <f aca="false">ROUND('qx mannen 2022'!AY59,10)</f>
        <v>0.0020490143</v>
      </c>
      <c r="AZ59" s="1" t="n">
        <f aca="false">ROUND('qx mannen 2022'!AZ59,10)</f>
        <v>0.0020119026</v>
      </c>
      <c r="BA59" s="1" t="n">
        <f aca="false">ROUND('qx mannen 2022'!BA59,10)</f>
        <v>0.0019754689</v>
      </c>
      <c r="BB59" s="1" t="n">
        <f aca="false">ROUND('qx mannen 2022'!BB59,10)</f>
        <v>0.0019397002</v>
      </c>
      <c r="BC59" s="1" t="n">
        <f aca="false">ROUND('qx mannen 2022'!BC59,10)</f>
        <v>0.0019045839</v>
      </c>
      <c r="BD59" s="1" t="n">
        <f aca="false">ROUND('qx mannen 2022'!BD59,10)</f>
        <v>0.0018701076</v>
      </c>
      <c r="BE59" s="1" t="n">
        <f aca="false">ROUND('qx mannen 2022'!BE59,10)</f>
        <v>0.0018362593</v>
      </c>
      <c r="BF59" s="1" t="n">
        <f aca="false">ROUND('qx mannen 2022'!BF59,10)</f>
        <v>0.0018030269</v>
      </c>
      <c r="BG59" s="1" t="n">
        <f aca="false">ROUND('qx mannen 2022'!BG59,10)</f>
        <v>0.0017703992</v>
      </c>
      <c r="BH59" s="1" t="n">
        <f aca="false">ROUND('qx mannen 2022'!BH59,10)</f>
        <v>0.0017383646</v>
      </c>
      <c r="BI59" s="1" t="n">
        <f aca="false">ROUND('qx mannen 2022'!BI59,10)</f>
        <v>0.0017069121</v>
      </c>
      <c r="BJ59" s="1" t="n">
        <f aca="false">ROUND('qx mannen 2022'!BJ59,10)</f>
        <v>0.0016760309</v>
      </c>
      <c r="BK59" s="1" t="n">
        <f aca="false">ROUND('qx mannen 2022'!BK59,10)</f>
        <v>0.0016457104</v>
      </c>
      <c r="BL59" s="1" t="n">
        <f aca="false">ROUND('qx mannen 2022'!BL59,10)</f>
        <v>0.0016159402</v>
      </c>
      <c r="BM59" s="1" t="n">
        <f aca="false">ROUND('qx mannen 2022'!BM59,10)</f>
        <v>0.0015867101</v>
      </c>
      <c r="BN59" s="1" t="n">
        <f aca="false">ROUND('qx mannen 2022'!BN59,10)</f>
        <v>0.0015580102</v>
      </c>
      <c r="BO59" s="1" t="n">
        <f aca="false">ROUND('qx mannen 2022'!BO59,10)</f>
        <v>0.0015298306</v>
      </c>
      <c r="BP59" s="1" t="n">
        <f aca="false">ROUND('qx mannen 2022'!BP59,10)</f>
        <v>0.0015021618</v>
      </c>
      <c r="BQ59" s="1" t="n">
        <f aca="false">ROUND('qx mannen 2022'!BQ59,10)</f>
        <v>0.0014749944</v>
      </c>
      <c r="BR59" s="1" t="n">
        <f aca="false">ROUND('qx mannen 2022'!BR59,10)</f>
        <v>0.0014483193</v>
      </c>
      <c r="BS59" s="1" t="n">
        <f aca="false">ROUND('qx mannen 2022'!BS59,10)</f>
        <v>0.0014221273</v>
      </c>
      <c r="BT59" s="1" t="n">
        <f aca="false">ROUND('qx mannen 2022'!BT59,10)</f>
        <v>0.0013964097</v>
      </c>
      <c r="BU59" s="1" t="n">
        <f aca="false">ROUND('qx mannen 2022'!BU59,10)</f>
        <v>0.0013711577</v>
      </c>
      <c r="BV59" s="1" t="n">
        <f aca="false">ROUND('qx mannen 2022'!BV59,10)</f>
        <v>0.0013463629</v>
      </c>
      <c r="BW59" s="1" t="n">
        <f aca="false">ROUND('qx mannen 2022'!BW59,10)</f>
        <v>0.001322017</v>
      </c>
      <c r="BX59" s="1" t="n">
        <f aca="false">ROUND('qx mannen 2022'!BX59,10)</f>
        <v>0.0012981117</v>
      </c>
      <c r="BY59" s="1" t="n">
        <f aca="false">ROUND('qx mannen 2022'!BY59,10)</f>
        <v>0.001274639</v>
      </c>
      <c r="BZ59" s="1" t="n">
        <f aca="false">ROUND('qx mannen 2022'!BZ59,10)</f>
        <v>0.001251591</v>
      </c>
      <c r="CA59" s="1" t="n">
        <f aca="false">ROUND('qx mannen 2022'!CA59,10)</f>
        <v>0.00122896</v>
      </c>
      <c r="CB59" s="1" t="n">
        <f aca="false">ROUND('qx mannen 2022'!CB59,10)</f>
        <v>0.0012067385</v>
      </c>
      <c r="CC59" s="1" t="n">
        <f aca="false">ROUND('qx mannen 2022'!CC59,10)</f>
        <v>0.001184919</v>
      </c>
      <c r="CD59" s="1" t="n">
        <f aca="false">ROUND('qx mannen 2022'!CD59,10)</f>
        <v>0.0011634941</v>
      </c>
      <c r="CE59" s="1" t="n">
        <f aca="false">ROUND('qx mannen 2022'!CE59,10)</f>
        <v>0.0011424567</v>
      </c>
      <c r="CF59" s="1" t="n">
        <f aca="false">ROUND('qx mannen 2022'!CF59,10)</f>
        <v>0.0011217998</v>
      </c>
      <c r="CG59" s="1" t="n">
        <f aca="false">ROUND('qx mannen 2022'!CG59,10)</f>
        <v>0.0011015165</v>
      </c>
      <c r="CH59" s="1" t="n">
        <f aca="false">ROUND('qx mannen 2022'!CH59,10)</f>
        <v>0.0010816</v>
      </c>
      <c r="CI59" s="1" t="n">
        <f aca="false">ROUND('qx mannen 2022'!CI59,10)</f>
        <v>0.0010620437</v>
      </c>
      <c r="CJ59" s="1" t="n">
        <f aca="false">ROUND('qx mannen 2022'!CJ59,10)</f>
        <v>0.0010428409</v>
      </c>
      <c r="CK59" s="1" t="n">
        <f aca="false">ROUND('qx mannen 2022'!CK59,10)</f>
        <v>0.0010239854</v>
      </c>
      <c r="CL59" s="1" t="n">
        <f aca="false">ROUND('qx mannen 2022'!CL59,10)</f>
        <v>0.0010054708</v>
      </c>
      <c r="CM59" s="1" t="n">
        <f aca="false">ROUND('qx mannen 2022'!CM59,10)</f>
        <v>0.000987291</v>
      </c>
      <c r="CN59" s="1" t="n">
        <f aca="false">ROUND('qx mannen 2022'!CN59,10)</f>
        <v>0.0009694399</v>
      </c>
      <c r="CO59" s="1" t="n">
        <f aca="false">ROUND('qx mannen 2022'!CO59,10)</f>
        <v>0.0009519115</v>
      </c>
      <c r="CP59" s="1" t="n">
        <f aca="false">ROUND('qx mannen 2022'!CP59,10)</f>
        <v>0.0009347</v>
      </c>
      <c r="CQ59" s="1" t="n">
        <f aca="false">ROUND('qx mannen 2022'!CQ59,10)</f>
        <v>0.0009177996</v>
      </c>
      <c r="CR59" s="1" t="n">
        <f aca="false">ROUND('qx mannen 2022'!CR59,10)</f>
        <v>0.0009012048</v>
      </c>
      <c r="CS59" s="1" t="n">
        <f aca="false">ROUND('qx mannen 2022'!CS59,10)</f>
        <v>0.00088491</v>
      </c>
      <c r="CT59" s="1" t="n">
        <f aca="false">ROUND('qx mannen 2022'!CT59,10)</f>
        <v>0.0008689098</v>
      </c>
      <c r="CU59" s="1" t="n">
        <f aca="false">ROUND('qx mannen 2022'!CU59,10)</f>
        <v>0.0008531989</v>
      </c>
      <c r="CV59" s="1" t="n">
        <f aca="false">ROUND('qx mannen 2022'!CV59,10)</f>
        <v>0.0008377719</v>
      </c>
      <c r="CW59" s="1" t="n">
        <f aca="false">ROUND('qx mannen 2022'!CW59,10)</f>
        <v>0.0008226239</v>
      </c>
      <c r="CX59" s="1" t="n">
        <f aca="false">ROUND('qx mannen 2022'!CX59,10)</f>
        <v>0.0008077497</v>
      </c>
      <c r="CY59" s="1" t="n">
        <f aca="false">ROUND('qx mannen 2022'!CY59,10)</f>
        <v>0.0007931443</v>
      </c>
      <c r="CZ59" s="1" t="n">
        <f aca="false">ROUND('qx mannen 2022'!CZ59,10)</f>
        <v>0.000778803</v>
      </c>
      <c r="DA59" s="1" t="n">
        <f aca="false">ROUND('qx mannen 2022'!DA59,10)</f>
        <v>0.000764721</v>
      </c>
      <c r="DB59" s="1" t="n">
        <f aca="false">ROUND('qx mannen 2022'!DB59,10)</f>
        <v>0.0007508935</v>
      </c>
      <c r="DC59" s="1" t="n">
        <f aca="false">ROUND('qx mannen 2022'!DC59,10)</f>
        <v>0.000737316</v>
      </c>
      <c r="DD59" s="1" t="n">
        <f aca="false">ROUND('qx mannen 2022'!DD59,10)</f>
        <v>0.0007239839</v>
      </c>
      <c r="DE59" s="1" t="n">
        <f aca="false">ROUND('qx mannen 2022'!DE59,10)</f>
        <v>0.0007108929</v>
      </c>
      <c r="DF59" s="1" t="n">
        <f aca="false">ROUND('qx mannen 2022'!DF59,10)</f>
        <v>0.0006980385</v>
      </c>
      <c r="DG59" s="1" t="n">
        <f aca="false">ROUND('qx mannen 2022'!DG59,10)</f>
        <v>0.0006854164</v>
      </c>
      <c r="DH59" s="1" t="n">
        <f aca="false">ROUND('qx mannen 2022'!DH59,10)</f>
        <v>0.0006730226</v>
      </c>
      <c r="DI59" s="1" t="n">
        <f aca="false">ROUND('qx mannen 2022'!DI59,10)</f>
        <v>0.0006608528</v>
      </c>
      <c r="DJ59" s="1" t="n">
        <f aca="false">ROUND('qx mannen 2022'!DJ59,10)</f>
        <v>0.000648903</v>
      </c>
      <c r="DK59" s="1" t="n">
        <f aca="false">ROUND('qx mannen 2022'!DK59,10)</f>
        <v>0.0006371692</v>
      </c>
      <c r="DL59" s="1" t="n">
        <f aca="false">ROUND('qx mannen 2022'!DL59,10)</f>
        <v>0.0006256476</v>
      </c>
      <c r="DM59" s="1" t="n">
        <f aca="false">ROUND('qx mannen 2022'!DM59,10)</f>
        <v>0.0006143342</v>
      </c>
      <c r="DN59" s="1" t="n">
        <f aca="false">ROUND('qx mannen 2022'!DN59,10)</f>
        <v>0.0006032254</v>
      </c>
      <c r="DO59" s="1" t="n">
        <f aca="false">ROUND('qx mannen 2022'!DO59,10)</f>
        <v>0.0005923174</v>
      </c>
      <c r="DP59" s="1" t="n">
        <f aca="false">ROUND('qx mannen 2022'!DP59,10)</f>
        <v>0.0005816066</v>
      </c>
      <c r="DQ59" s="1" t="n">
        <f aca="false">ROUND('qx mannen 2022'!DQ59,10)</f>
        <v>0.0005710894</v>
      </c>
      <c r="DR59" s="1" t="n">
        <f aca="false">ROUND('qx mannen 2022'!DR59,10)</f>
        <v>0.0005607624</v>
      </c>
      <c r="DS59" s="1" t="n">
        <f aca="false">ROUND('qx mannen 2022'!DS59,10)</f>
        <v>0.000550622</v>
      </c>
      <c r="DT59" s="1" t="n">
        <f aca="false">ROUND('qx mannen 2022'!DT59,10)</f>
        <v>0.000540665</v>
      </c>
      <c r="DU59" s="1" t="n">
        <f aca="false">ROUND('qx mannen 2022'!DU59,10)</f>
        <v>0.000530888</v>
      </c>
      <c r="DV59" s="1" t="n">
        <f aca="false">ROUND('qx mannen 2022'!DV59,10)</f>
        <v>0.0005212878</v>
      </c>
      <c r="DW59" s="1" t="n">
        <f aca="false">ROUND('qx mannen 2022'!DW59,10)</f>
        <v>0.0005118611</v>
      </c>
      <c r="DX59" s="1" t="n">
        <f aca="false">ROUND('qx mannen 2022'!DX59,10)</f>
        <v>0.0005026049</v>
      </c>
      <c r="DY59" s="1" t="n">
        <f aca="false">ROUND('qx mannen 2022'!DY59,10)</f>
        <v>0.000493516</v>
      </c>
      <c r="DZ59" s="1" t="n">
        <f aca="false">ROUND('qx mannen 2022'!DZ59,10)</f>
        <v>0.0004845914</v>
      </c>
      <c r="EA59" s="1" t="n">
        <f aca="false">ROUND('qx mannen 2022'!EA59,10)</f>
        <v>0.0004758282</v>
      </c>
      <c r="EB59" s="1" t="n">
        <f aca="false">ROUND('qx mannen 2022'!EB59,10)</f>
        <v>0.0004672234</v>
      </c>
      <c r="EC59" s="1" t="n">
        <f aca="false">ROUND('qx mannen 2022'!EC59,10)</f>
        <v>0.0004587742</v>
      </c>
      <c r="ED59" s="1" t="n">
        <f aca="false">ROUND('qx mannen 2022'!ED59,10)</f>
        <v>0.0004504778</v>
      </c>
      <c r="EE59" s="1" t="n">
        <f aca="false">ROUND('qx mannen 2022'!EE59,10)</f>
        <v>0.0004423313</v>
      </c>
      <c r="EF59" s="1" t="n">
        <f aca="false">ROUND('qx mannen 2022'!EF59,10)</f>
        <v>0.0004343322</v>
      </c>
      <c r="EG59" s="1" t="n">
        <f aca="false">ROUND('qx mannen 2022'!EG59,10)</f>
        <v>0.0004264777</v>
      </c>
      <c r="EH59" s="1" t="n">
        <f aca="false">ROUND('qx mannen 2022'!EH59,10)</f>
        <v>0.0004187651</v>
      </c>
      <c r="EI59" s="1" t="n">
        <f aca="false">ROUND('qx mannen 2022'!EI59,10)</f>
        <v>0.0004111921</v>
      </c>
      <c r="EJ59" s="1" t="n">
        <f aca="false">ROUND('qx mannen 2022'!EJ59,10)</f>
        <v>0.0004037559</v>
      </c>
      <c r="EK59" s="1" t="n">
        <f aca="false">ROUND('qx mannen 2022'!EK59,10)</f>
        <v>0.0003964543</v>
      </c>
      <c r="EL59" s="1" t="n">
        <f aca="false">ROUND('qx mannen 2022'!EL59,10)</f>
        <v>0.0003892846</v>
      </c>
      <c r="EM59" s="1" t="n">
        <f aca="false">ROUND('qx mannen 2022'!EM59,10)</f>
        <v>0.0003822446</v>
      </c>
      <c r="EN59" s="1" t="n">
        <f aca="false">ROUND('qx mannen 2022'!EN59,10)</f>
        <v>0.0003753318</v>
      </c>
      <c r="EO59" s="1" t="n">
        <f aca="false">ROUND('qx mannen 2022'!EO59,10)</f>
        <v>0.0003685441</v>
      </c>
      <c r="EP59" s="1" t="n">
        <f aca="false">ROUND('qx mannen 2022'!EP59,10)</f>
        <v>0.0003618791</v>
      </c>
      <c r="EQ59" s="1" t="n">
        <f aca="false">ROUND('qx mannen 2022'!EQ59,10)</f>
        <v>0.0003553346</v>
      </c>
      <c r="ER59" s="1" t="n">
        <f aca="false">ROUND('qx mannen 2022'!ER59,10)</f>
        <v>0.0003489084</v>
      </c>
      <c r="ES59" s="1" t="n">
        <f aca="false">ROUND('qx mannen 2022'!ES59,10)</f>
        <v>0.0003425985</v>
      </c>
      <c r="ET59" s="1" t="n">
        <f aca="false">ROUND('qx mannen 2022'!ET59,10)</f>
        <v>0.0003364026</v>
      </c>
      <c r="EU59" s="1" t="n">
        <f aca="false">ROUND('qx mannen 2022'!EU59,10)</f>
        <v>0.0003303188</v>
      </c>
      <c r="EV59" s="1" t="n">
        <f aca="false">ROUND('qx mannen 2022'!EV59,10)</f>
        <v>0.0003243449</v>
      </c>
      <c r="EW59" s="1" t="n">
        <f aca="false">ROUND('qx mannen 2022'!EW59,10)</f>
        <v>0.0003184791</v>
      </c>
      <c r="EX59" s="1" t="n">
        <f aca="false">ROUND('qx mannen 2022'!EX59,10)</f>
        <v>0.0003127194</v>
      </c>
      <c r="EY59" s="1" t="n">
        <f aca="false">ROUND('qx mannen 2022'!EY59,10)</f>
        <v>0.0003070638</v>
      </c>
      <c r="EZ59" s="1" t="n">
        <f aca="false">ROUND('qx mannen 2022'!EZ59,10)</f>
        <v>0.0003015105</v>
      </c>
      <c r="FA59" s="1" t="n">
        <f aca="false">ROUND('qx mannen 2022'!FA59,10)</f>
        <v>0.0002960576</v>
      </c>
      <c r="FB59" s="1" t="n">
        <f aca="false">ROUND('qx mannen 2022'!FB59,10)</f>
        <v>0.0002907033</v>
      </c>
      <c r="FC59" s="1" t="n">
        <f aca="false">ROUND('qx mannen 2022'!FC59,10)</f>
        <v>0.0002854458</v>
      </c>
      <c r="FD59" s="1" t="n">
        <f aca="false">ROUND('qx mannen 2022'!FD59,10)</f>
        <v>0.0002802834</v>
      </c>
      <c r="FE59" s="1" t="n">
        <f aca="false">ROUND('qx mannen 2022'!FE59,10)</f>
        <v>0.0002752143</v>
      </c>
      <c r="FF59" s="1" t="n">
        <f aca="false">ROUND('qx mannen 2022'!FF59,10)</f>
        <v>0.0002702369</v>
      </c>
      <c r="FG59" s="1" t="n">
        <f aca="false">ROUND('qx mannen 2022'!FG59,10)</f>
        <v>0.0002653496</v>
      </c>
      <c r="FH59" s="1" t="n">
        <f aca="false">ROUND('qx mannen 2022'!FH59,10)</f>
        <v>0.0002605505</v>
      </c>
      <c r="FI59" s="1" t="n">
        <f aca="false">ROUND('qx mannen 2022'!FI59,10)</f>
        <v>0.0002558383</v>
      </c>
      <c r="FJ59" s="1" t="n">
        <f aca="false">ROUND('qx mannen 2022'!FJ59,10)</f>
        <v>0.0002512113</v>
      </c>
      <c r="FK59" s="1" t="n">
        <f aca="false">ROUND('qx mannen 2022'!FK59,10)</f>
        <v>0.000246668</v>
      </c>
      <c r="FL59" s="1" t="n">
        <f aca="false">ROUND('qx mannen 2022'!FL59,10)</f>
        <v>0.0002422068</v>
      </c>
      <c r="FM59" s="1" t="n">
        <f aca="false">ROUND('qx mannen 2022'!FM59,10)</f>
        <v>0.0002378263</v>
      </c>
      <c r="FN59" s="1" t="n">
        <f aca="false">ROUND('qx mannen 2022'!FN59,10)</f>
        <v>0.000233525</v>
      </c>
      <c r="FO59" s="1" t="n">
        <f aca="false">ROUND('qx mannen 2022'!FO59,10)</f>
        <v>0.0002293015</v>
      </c>
      <c r="FP59" s="1" t="n">
        <f aca="false">ROUND('qx mannen 2022'!FP59,10)</f>
        <v>0.0002251544</v>
      </c>
      <c r="FQ59" s="1" t="n">
        <f aca="false">ROUND('qx mannen 2022'!FQ59,10)</f>
        <v>0.0002210822</v>
      </c>
    </row>
    <row r="60" customFormat="false" ht="15" hidden="false" customHeight="true" outlineLevel="0" collapsed="false">
      <c r="B60" s="1" t="n">
        <f aca="false">ROUND('qx mannen 2022'!B60,10)</f>
        <v>0.0058128589</v>
      </c>
      <c r="C60" s="1" t="n">
        <f aca="false">ROUND('qx mannen 2022'!C60,10)</f>
        <v>0.0056939898</v>
      </c>
      <c r="D60" s="1" t="n">
        <f aca="false">ROUND('qx mannen 2022'!D60,10)</f>
        <v>0.0055087945</v>
      </c>
      <c r="E60" s="1" t="n">
        <f aca="false">ROUND('qx mannen 2022'!E60,10)</f>
        <v>0.0053660307</v>
      </c>
      <c r="F60" s="1" t="n">
        <f aca="false">ROUND('qx mannen 2022'!F60,10)</f>
        <v>0.0052450106</v>
      </c>
      <c r="G60" s="1" t="n">
        <f aca="false">ROUND('qx mannen 2022'!G60,10)</f>
        <v>0.0051357597</v>
      </c>
      <c r="H60" s="1" t="n">
        <f aca="false">ROUND('qx mannen 2022'!H60,10)</f>
        <v>0.0050333953</v>
      </c>
      <c r="I60" s="1" t="n">
        <f aca="false">ROUND('qx mannen 2022'!I60,10)</f>
        <v>0.0049354942</v>
      </c>
      <c r="J60" s="1" t="n">
        <f aca="false">ROUND('qx mannen 2022'!J60,10)</f>
        <v>0.0048408324</v>
      </c>
      <c r="K60" s="1" t="n">
        <f aca="false">ROUND('qx mannen 2022'!K60,10)</f>
        <v>0.0047487738</v>
      </c>
      <c r="L60" s="1" t="n">
        <f aca="false">ROUND('qx mannen 2022'!L60,10)</f>
        <v>0.0046589723</v>
      </c>
      <c r="M60" s="1" t="n">
        <f aca="false">ROUND('qx mannen 2022'!M60,10)</f>
        <v>0.0045712262</v>
      </c>
      <c r="N60" s="1" t="n">
        <f aca="false">ROUND('qx mannen 2022'!N60,10)</f>
        <v>0.0044854065</v>
      </c>
      <c r="O60" s="1" t="n">
        <f aca="false">ROUND('qx mannen 2022'!O60,10)</f>
        <v>0.0044014212</v>
      </c>
      <c r="P60" s="1" t="n">
        <f aca="false">ROUND('qx mannen 2022'!P60,10)</f>
        <v>0.0043191988</v>
      </c>
      <c r="Q60" s="1" t="n">
        <f aca="false">ROUND('qx mannen 2022'!Q60,10)</f>
        <v>0.0042386788</v>
      </c>
      <c r="R60" s="1" t="n">
        <f aca="false">ROUND('qx mannen 2022'!R60,10)</f>
        <v>0.0041598075</v>
      </c>
      <c r="S60" s="1" t="n">
        <f aca="false">ROUND('qx mannen 2022'!S60,10)</f>
        <v>0.0040825362</v>
      </c>
      <c r="T60" s="1" t="n">
        <f aca="false">ROUND('qx mannen 2022'!T60,10)</f>
        <v>0.0040068193</v>
      </c>
      <c r="U60" s="1" t="n">
        <f aca="false">ROUND('qx mannen 2022'!U60,10)</f>
        <v>0.0039326141</v>
      </c>
      <c r="V60" s="1" t="n">
        <f aca="false">ROUND('qx mannen 2022'!V60,10)</f>
        <v>0.0038598803</v>
      </c>
      <c r="W60" s="1" t="n">
        <f aca="false">ROUND('qx mannen 2022'!W60,10)</f>
        <v>0.0037885794</v>
      </c>
      <c r="X60" s="1" t="n">
        <f aca="false">ROUND('qx mannen 2022'!X60,10)</f>
        <v>0.0037186749</v>
      </c>
      <c r="Y60" s="1" t="n">
        <f aca="false">ROUND('qx mannen 2022'!Y60,10)</f>
        <v>0.0036501321</v>
      </c>
      <c r="Z60" s="1" t="n">
        <f aca="false">ROUND('qx mannen 2022'!Z60,10)</f>
        <v>0.0035829176</v>
      </c>
      <c r="AA60" s="1" t="n">
        <f aca="false">ROUND('qx mannen 2022'!AA60,10)</f>
        <v>0.0035169995</v>
      </c>
      <c r="AB60" s="1" t="n">
        <f aca="false">ROUND('qx mannen 2022'!AB60,10)</f>
        <v>0.0034523473</v>
      </c>
      <c r="AC60" s="1" t="n">
        <f aca="false">ROUND('qx mannen 2022'!AC60,10)</f>
        <v>0.0033889316</v>
      </c>
      <c r="AD60" s="1" t="n">
        <f aca="false">ROUND('qx mannen 2022'!AD60,10)</f>
        <v>0.0033267242</v>
      </c>
      <c r="AE60" s="1" t="n">
        <f aca="false">ROUND('qx mannen 2022'!AE60,10)</f>
        <v>0.003265698</v>
      </c>
      <c r="AF60" s="1" t="n">
        <f aca="false">ROUND('qx mannen 2022'!AF60,10)</f>
        <v>0.0032058267</v>
      </c>
      <c r="AG60" s="1" t="n">
        <f aca="false">ROUND('qx mannen 2022'!AG60,10)</f>
        <v>0.0031470852</v>
      </c>
      <c r="AH60" s="1" t="n">
        <f aca="false">ROUND('qx mannen 2022'!AH60,10)</f>
        <v>0.003089449</v>
      </c>
      <c r="AI60" s="1" t="n">
        <f aca="false">ROUND('qx mannen 2022'!AI60,10)</f>
        <v>0.0030328945</v>
      </c>
      <c r="AJ60" s="1" t="n">
        <f aca="false">ROUND('qx mannen 2022'!AJ60,10)</f>
        <v>0.0029773989</v>
      </c>
      <c r="AK60" s="1" t="n">
        <f aca="false">ROUND('qx mannen 2022'!AK60,10)</f>
        <v>0.0029229402</v>
      </c>
      <c r="AL60" s="1" t="n">
        <f aca="false">ROUND('qx mannen 2022'!AL60,10)</f>
        <v>0.0028694967</v>
      </c>
      <c r="AM60" s="1" t="n">
        <f aca="false">ROUND('qx mannen 2022'!AM60,10)</f>
        <v>0.0028170479</v>
      </c>
      <c r="AN60" s="1" t="n">
        <f aca="false">ROUND('qx mannen 2022'!AN60,10)</f>
        <v>0.0027655734</v>
      </c>
      <c r="AO60" s="1" t="n">
        <f aca="false">ROUND('qx mannen 2022'!AO60,10)</f>
        <v>0.0027150536</v>
      </c>
      <c r="AP60" s="1" t="n">
        <f aca="false">ROUND('qx mannen 2022'!AP60,10)</f>
        <v>0.0026654695</v>
      </c>
      <c r="AQ60" s="1" t="n">
        <f aca="false">ROUND('qx mannen 2022'!AQ60,10)</f>
        <v>0.0026168023</v>
      </c>
      <c r="AR60" s="1" t="n">
        <f aca="false">ROUND('qx mannen 2022'!AR60,10)</f>
        <v>0.0025690342</v>
      </c>
      <c r="AS60" s="1" t="n">
        <f aca="false">ROUND('qx mannen 2022'!AS60,10)</f>
        <v>0.0025221473</v>
      </c>
      <c r="AT60" s="1" t="n">
        <f aca="false">ROUND('qx mannen 2022'!AT60,10)</f>
        <v>0.0024761245</v>
      </c>
      <c r="AU60" s="1" t="n">
        <f aca="false">ROUND('qx mannen 2022'!AU60,10)</f>
        <v>0.0024309491</v>
      </c>
      <c r="AV60" s="1" t="n">
        <f aca="false">ROUND('qx mannen 2022'!AV60,10)</f>
        <v>0.0023866046</v>
      </c>
      <c r="AW60" s="1" t="n">
        <f aca="false">ROUND('qx mannen 2022'!AW60,10)</f>
        <v>0.0023430752</v>
      </c>
      <c r="AX60" s="1" t="n">
        <f aca="false">ROUND('qx mannen 2022'!AX60,10)</f>
        <v>0.0023003451</v>
      </c>
      <c r="AY60" s="1" t="n">
        <f aca="false">ROUND('qx mannen 2022'!AY60,10)</f>
        <v>0.0022583993</v>
      </c>
      <c r="AZ60" s="1" t="n">
        <f aca="false">ROUND('qx mannen 2022'!AZ60,10)</f>
        <v>0.0022172227</v>
      </c>
      <c r="BA60" s="1" t="n">
        <f aca="false">ROUND('qx mannen 2022'!BA60,10)</f>
        <v>0.0021768007</v>
      </c>
      <c r="BB60" s="1" t="n">
        <f aca="false">ROUND('qx mannen 2022'!BB60,10)</f>
        <v>0.0021371193</v>
      </c>
      <c r="BC60" s="1" t="n">
        <f aca="false">ROUND('qx mannen 2022'!BC60,10)</f>
        <v>0.0020981644</v>
      </c>
      <c r="BD60" s="1" t="n">
        <f aca="false">ROUND('qx mannen 2022'!BD60,10)</f>
        <v>0.0020599223</v>
      </c>
      <c r="BE60" s="1" t="n">
        <f aca="false">ROUND('qx mannen 2022'!BE60,10)</f>
        <v>0.0020223798</v>
      </c>
      <c r="BF60" s="1" t="n">
        <f aca="false">ROUND('qx mannen 2022'!BF60,10)</f>
        <v>0.0019855237</v>
      </c>
      <c r="BG60" s="1" t="n">
        <f aca="false">ROUND('qx mannen 2022'!BG60,10)</f>
        <v>0.0019493412</v>
      </c>
      <c r="BH60" s="1" t="n">
        <f aca="false">ROUND('qx mannen 2022'!BH60,10)</f>
        <v>0.0019138199</v>
      </c>
      <c r="BI60" s="1" t="n">
        <f aca="false">ROUND('qx mannen 2022'!BI60,10)</f>
        <v>0.0018789475</v>
      </c>
      <c r="BJ60" s="1" t="n">
        <f aca="false">ROUND('qx mannen 2022'!BJ60,10)</f>
        <v>0.0018447118</v>
      </c>
      <c r="BK60" s="1" t="n">
        <f aca="false">ROUND('qx mannen 2022'!BK60,10)</f>
        <v>0.0018111012</v>
      </c>
      <c r="BL60" s="1" t="n">
        <f aca="false">ROUND('qx mannen 2022'!BL60,10)</f>
        <v>0.001778104</v>
      </c>
      <c r="BM60" s="1" t="n">
        <f aca="false">ROUND('qx mannen 2022'!BM60,10)</f>
        <v>0.001745709</v>
      </c>
      <c r="BN60" s="1" t="n">
        <f aca="false">ROUND('qx mannen 2022'!BN60,10)</f>
        <v>0.0017139049</v>
      </c>
      <c r="BO60" s="1" t="n">
        <f aca="false">ROUND('qx mannen 2022'!BO60,10)</f>
        <v>0.0016826811</v>
      </c>
      <c r="BP60" s="1" t="n">
        <f aca="false">ROUND('qx mannen 2022'!BP60,10)</f>
        <v>0.0016520266</v>
      </c>
      <c r="BQ60" s="1" t="n">
        <f aca="false">ROUND('qx mannen 2022'!BQ60,10)</f>
        <v>0.0016219312</v>
      </c>
      <c r="BR60" s="1" t="n">
        <f aca="false">ROUND('qx mannen 2022'!BR60,10)</f>
        <v>0.0015923845</v>
      </c>
      <c r="BS60" s="1" t="n">
        <f aca="false">ROUND('qx mannen 2022'!BS60,10)</f>
        <v>0.0015633764</v>
      </c>
      <c r="BT60" s="1" t="n">
        <f aca="false">ROUND('qx mannen 2022'!BT60,10)</f>
        <v>0.0015348971</v>
      </c>
      <c r="BU60" s="1" t="n">
        <f aca="false">ROUND('qx mannen 2022'!BU60,10)</f>
        <v>0.0015069369</v>
      </c>
      <c r="BV60" s="1" t="n">
        <f aca="false">ROUND('qx mannen 2022'!BV60,10)</f>
        <v>0.0014794862</v>
      </c>
      <c r="BW60" s="1" t="n">
        <f aca="false">ROUND('qx mannen 2022'!BW60,10)</f>
        <v>0.0014525358</v>
      </c>
      <c r="BX60" s="1" t="n">
        <f aca="false">ROUND('qx mannen 2022'!BX60,10)</f>
        <v>0.0014260764</v>
      </c>
      <c r="BY60" s="1" t="n">
        <f aca="false">ROUND('qx mannen 2022'!BY60,10)</f>
        <v>0.0014000992</v>
      </c>
      <c r="BZ60" s="1" t="n">
        <f aca="false">ROUND('qx mannen 2022'!BZ60,10)</f>
        <v>0.0013745952</v>
      </c>
      <c r="CA60" s="1" t="n">
        <f aca="false">ROUND('qx mannen 2022'!CA60,10)</f>
        <v>0.0013495558</v>
      </c>
      <c r="CB60" s="1" t="n">
        <f aca="false">ROUND('qx mannen 2022'!CB60,10)</f>
        <v>0.0013249727</v>
      </c>
      <c r="CC60" s="1" t="n">
        <f aca="false">ROUND('qx mannen 2022'!CC60,10)</f>
        <v>0.0013008373</v>
      </c>
      <c r="CD60" s="1" t="n">
        <f aca="false">ROUND('qx mannen 2022'!CD60,10)</f>
        <v>0.0012771415</v>
      </c>
      <c r="CE60" s="1" t="n">
        <f aca="false">ROUND('qx mannen 2022'!CE60,10)</f>
        <v>0.0012538774</v>
      </c>
      <c r="CF60" s="1" t="n">
        <f aca="false">ROUND('qx mannen 2022'!CF60,10)</f>
        <v>0.001231037</v>
      </c>
      <c r="CG60" s="1" t="n">
        <f aca="false">ROUND('qx mannen 2022'!CG60,10)</f>
        <v>0.0012086127</v>
      </c>
      <c r="CH60" s="1" t="n">
        <f aca="false">ROUND('qx mannen 2022'!CH60,10)</f>
        <v>0.0011865967</v>
      </c>
      <c r="CI60" s="1" t="n">
        <f aca="false">ROUND('qx mannen 2022'!CI60,10)</f>
        <v>0.0011649818</v>
      </c>
      <c r="CJ60" s="1" t="n">
        <f aca="false">ROUND('qx mannen 2022'!CJ60,10)</f>
        <v>0.0011437605</v>
      </c>
      <c r="CK60" s="1" t="n">
        <f aca="false">ROUND('qx mannen 2022'!CK60,10)</f>
        <v>0.0011229257</v>
      </c>
      <c r="CL60" s="1" t="n">
        <f aca="false">ROUND('qx mannen 2022'!CL60,10)</f>
        <v>0.0011024703</v>
      </c>
      <c r="CM60" s="1" t="n">
        <f aca="false">ROUND('qx mannen 2022'!CM60,10)</f>
        <v>0.0010823875</v>
      </c>
      <c r="CN60" s="1" t="n">
        <f aca="false">ROUND('qx mannen 2022'!CN60,10)</f>
        <v>0.0010626704</v>
      </c>
      <c r="CO60" s="1" t="n">
        <f aca="false">ROUND('qx mannen 2022'!CO60,10)</f>
        <v>0.0010433123</v>
      </c>
      <c r="CP60" s="1" t="n">
        <f aca="false">ROUND('qx mannen 2022'!CP60,10)</f>
        <v>0.0010243069</v>
      </c>
      <c r="CQ60" s="1" t="n">
        <f aca="false">ROUND('qx mannen 2022'!CQ60,10)</f>
        <v>0.0010056475</v>
      </c>
      <c r="CR60" s="1" t="n">
        <f aca="false">ROUND('qx mannen 2022'!CR60,10)</f>
        <v>0.000987328</v>
      </c>
      <c r="CS60" s="1" t="n">
        <f aca="false">ROUND('qx mannen 2022'!CS60,10)</f>
        <v>0.000969342</v>
      </c>
      <c r="CT60" s="1" t="n">
        <f aca="false">ROUND('qx mannen 2022'!CT60,10)</f>
        <v>0.0009516837</v>
      </c>
      <c r="CU60" s="1" t="n">
        <f aca="false">ROUND('qx mannen 2022'!CU60,10)</f>
        <v>0.0009343469</v>
      </c>
      <c r="CV60" s="1" t="n">
        <f aca="false">ROUND('qx mannen 2022'!CV60,10)</f>
        <v>0.0009173258</v>
      </c>
      <c r="CW60" s="1" t="n">
        <f aca="false">ROUND('qx mannen 2022'!CW60,10)</f>
        <v>0.0009006147</v>
      </c>
      <c r="CX60" s="1" t="n">
        <f aca="false">ROUND('qx mannen 2022'!CX60,10)</f>
        <v>0.000884208</v>
      </c>
      <c r="CY60" s="1" t="n">
        <f aca="false">ROUND('qx mannen 2022'!CY60,10)</f>
        <v>0.0008681</v>
      </c>
      <c r="CZ60" s="1" t="n">
        <f aca="false">ROUND('qx mannen 2022'!CZ60,10)</f>
        <v>0.0008522854</v>
      </c>
      <c r="DA60" s="1" t="n">
        <f aca="false">ROUND('qx mannen 2022'!DA60,10)</f>
        <v>0.0008367588</v>
      </c>
      <c r="DB60" s="1" t="n">
        <f aca="false">ROUND('qx mannen 2022'!DB60,10)</f>
        <v>0.0008215149</v>
      </c>
      <c r="DC60" s="1" t="n">
        <f aca="false">ROUND('qx mannen 2022'!DC60,10)</f>
        <v>0.0008065487</v>
      </c>
      <c r="DD60" s="1" t="n">
        <f aca="false">ROUND('qx mannen 2022'!DD60,10)</f>
        <v>0.0007918551</v>
      </c>
      <c r="DE60" s="1" t="n">
        <f aca="false">ROUND('qx mannen 2022'!DE60,10)</f>
        <v>0.000777429</v>
      </c>
      <c r="DF60" s="1" t="n">
        <f aca="false">ROUND('qx mannen 2022'!DF60,10)</f>
        <v>0.0007632657</v>
      </c>
      <c r="DG60" s="1" t="n">
        <f aca="false">ROUND('qx mannen 2022'!DG60,10)</f>
        <v>0.0007493603</v>
      </c>
      <c r="DH60" s="1" t="n">
        <f aca="false">ROUND('qx mannen 2022'!DH60,10)</f>
        <v>0.0007357082</v>
      </c>
      <c r="DI60" s="1" t="n">
        <f aca="false">ROUND('qx mannen 2022'!DI60,10)</f>
        <v>0.0007223048</v>
      </c>
      <c r="DJ60" s="1" t="n">
        <f aca="false">ROUND('qx mannen 2022'!DJ60,10)</f>
        <v>0.0007091454</v>
      </c>
      <c r="DK60" s="1" t="n">
        <f aca="false">ROUND('qx mannen 2022'!DK60,10)</f>
        <v>0.0006962257</v>
      </c>
      <c r="DL60" s="1" t="n">
        <f aca="false">ROUND('qx mannen 2022'!DL60,10)</f>
        <v>0.0006835414</v>
      </c>
      <c r="DM60" s="1" t="n">
        <f aca="false">ROUND('qx mannen 2022'!DM60,10)</f>
        <v>0.000671088</v>
      </c>
      <c r="DN60" s="1" t="n">
        <f aca="false">ROUND('qx mannen 2022'!DN60,10)</f>
        <v>0.0006588615</v>
      </c>
      <c r="DO60" s="1" t="n">
        <f aca="false">ROUND('qx mannen 2022'!DO60,10)</f>
        <v>0.0006468576</v>
      </c>
      <c r="DP60" s="1" t="n">
        <f aca="false">ROUND('qx mannen 2022'!DP60,10)</f>
        <v>0.0006350724</v>
      </c>
      <c r="DQ60" s="1" t="n">
        <f aca="false">ROUND('qx mannen 2022'!DQ60,10)</f>
        <v>0.0006235019</v>
      </c>
      <c r="DR60" s="1" t="n">
        <f aca="false">ROUND('qx mannen 2022'!DR60,10)</f>
        <v>0.0006121421</v>
      </c>
      <c r="DS60" s="1" t="n">
        <f aca="false">ROUND('qx mannen 2022'!DS60,10)</f>
        <v>0.0006009892</v>
      </c>
      <c r="DT60" s="1" t="n">
        <f aca="false">ROUND('qx mannen 2022'!DT60,10)</f>
        <v>0.0005900394</v>
      </c>
      <c r="DU60" s="1" t="n">
        <f aca="false">ROUND('qx mannen 2022'!DU60,10)</f>
        <v>0.0005792891</v>
      </c>
      <c r="DV60" s="1" t="n">
        <f aca="false">ROUND('qx mannen 2022'!DV60,10)</f>
        <v>0.0005687347</v>
      </c>
      <c r="DW60" s="1" t="n">
        <f aca="false">ROUND('qx mannen 2022'!DW60,10)</f>
        <v>0.0005583724</v>
      </c>
      <c r="DX60" s="1" t="n">
        <f aca="false">ROUND('qx mannen 2022'!DX60,10)</f>
        <v>0.0005481989</v>
      </c>
      <c r="DY60" s="1" t="n">
        <f aca="false">ROUND('qx mannen 2022'!DY60,10)</f>
        <v>0.0005382108</v>
      </c>
      <c r="DZ60" s="1" t="n">
        <f aca="false">ROUND('qx mannen 2022'!DZ60,10)</f>
        <v>0.0005284045</v>
      </c>
      <c r="EA60" s="1" t="n">
        <f aca="false">ROUND('qx mannen 2022'!EA60,10)</f>
        <v>0.0005187769</v>
      </c>
      <c r="EB60" s="1" t="n">
        <f aca="false">ROUND('qx mannen 2022'!EB60,10)</f>
        <v>0.0005093247</v>
      </c>
      <c r="EC60" s="1" t="n">
        <f aca="false">ROUND('qx mannen 2022'!EC60,10)</f>
        <v>0.0005000446</v>
      </c>
      <c r="ED60" s="1" t="n">
        <f aca="false">ROUND('qx mannen 2022'!ED60,10)</f>
        <v>0.0004909336</v>
      </c>
      <c r="EE60" s="1" t="n">
        <f aca="false">ROUND('qx mannen 2022'!EE60,10)</f>
        <v>0.0004819886</v>
      </c>
      <c r="EF60" s="1" t="n">
        <f aca="false">ROUND('qx mannen 2022'!EF60,10)</f>
        <v>0.0004732065</v>
      </c>
      <c r="EG60" s="1" t="n">
        <f aca="false">ROUND('qx mannen 2022'!EG60,10)</f>
        <v>0.0004645844</v>
      </c>
      <c r="EH60" s="1" t="n">
        <f aca="false">ROUND('qx mannen 2022'!EH60,10)</f>
        <v>0.0004561193</v>
      </c>
      <c r="EI60" s="1" t="n">
        <f aca="false">ROUND('qx mannen 2022'!EI60,10)</f>
        <v>0.0004478085</v>
      </c>
      <c r="EJ60" s="1" t="n">
        <f aca="false">ROUND('qx mannen 2022'!EJ60,10)</f>
        <v>0.000439649</v>
      </c>
      <c r="EK60" s="1" t="n">
        <f aca="false">ROUND('qx mannen 2022'!EK60,10)</f>
        <v>0.0004316382</v>
      </c>
      <c r="EL60" s="1" t="n">
        <f aca="false">ROUND('qx mannen 2022'!EL60,10)</f>
        <v>0.0004237733</v>
      </c>
      <c r="EM60" s="1" t="n">
        <f aca="false">ROUND('qx mannen 2022'!EM60,10)</f>
        <v>0.0004160518</v>
      </c>
      <c r="EN60" s="1" t="n">
        <f aca="false">ROUND('qx mannen 2022'!EN60,10)</f>
        <v>0.0004084708</v>
      </c>
      <c r="EO60" s="1" t="n">
        <f aca="false">ROUND('qx mannen 2022'!EO60,10)</f>
        <v>0.000401028</v>
      </c>
      <c r="EP60" s="1" t="n">
        <f aca="false">ROUND('qx mannen 2022'!EP60,10)</f>
        <v>0.0003937208</v>
      </c>
      <c r="EQ60" s="1" t="n">
        <f aca="false">ROUND('qx mannen 2022'!EQ60,10)</f>
        <v>0.0003865467</v>
      </c>
      <c r="ER60" s="1" t="n">
        <f aca="false">ROUND('qx mannen 2022'!ER60,10)</f>
        <v>0.0003795032</v>
      </c>
      <c r="ES60" s="1" t="n">
        <f aca="false">ROUND('qx mannen 2022'!ES60,10)</f>
        <v>0.0003725881</v>
      </c>
      <c r="ET60" s="1" t="n">
        <f aca="false">ROUND('qx mannen 2022'!ET60,10)</f>
        <v>0.000365799</v>
      </c>
      <c r="EU60" s="1" t="n">
        <f aca="false">ROUND('qx mannen 2022'!EU60,10)</f>
        <v>0.0003591336</v>
      </c>
      <c r="EV60" s="1" t="n">
        <f aca="false">ROUND('qx mannen 2022'!EV60,10)</f>
        <v>0.0003525896</v>
      </c>
      <c r="EW60" s="1" t="n">
        <f aca="false">ROUND('qx mannen 2022'!EW60,10)</f>
        <v>0.0003461648</v>
      </c>
      <c r="EX60" s="1" t="n">
        <f aca="false">ROUND('qx mannen 2022'!EX60,10)</f>
        <v>0.0003398571</v>
      </c>
      <c r="EY60" s="1" t="n">
        <f aca="false">ROUND('qx mannen 2022'!EY60,10)</f>
        <v>0.0003336643</v>
      </c>
      <c r="EZ60" s="1" t="n">
        <f aca="false">ROUND('qx mannen 2022'!EZ60,10)</f>
        <v>0.0003275843</v>
      </c>
      <c r="FA60" s="1" t="n">
        <f aca="false">ROUND('qx mannen 2022'!FA60,10)</f>
        <v>0.0003216151</v>
      </c>
      <c r="FB60" s="1" t="n">
        <f aca="false">ROUND('qx mannen 2022'!FB60,10)</f>
        <v>0.0003157547</v>
      </c>
      <c r="FC60" s="1" t="n">
        <f aca="false">ROUND('qx mannen 2022'!FC60,10)</f>
        <v>0.000310001</v>
      </c>
      <c r="FD60" s="1" t="n">
        <f aca="false">ROUND('qx mannen 2022'!FD60,10)</f>
        <v>0.0003043521</v>
      </c>
      <c r="FE60" s="1" t="n">
        <f aca="false">ROUND('qx mannen 2022'!FE60,10)</f>
        <v>0.0002988062</v>
      </c>
      <c r="FF60" s="1" t="n">
        <f aca="false">ROUND('qx mannen 2022'!FF60,10)</f>
        <v>0.0002933613</v>
      </c>
      <c r="FG60" s="1" t="n">
        <f aca="false">ROUND('qx mannen 2022'!FG60,10)</f>
        <v>0.0002880156</v>
      </c>
      <c r="FH60" s="1" t="n">
        <f aca="false">ROUND('qx mannen 2022'!FH60,10)</f>
        <v>0.0002827673</v>
      </c>
      <c r="FI60" s="1" t="n">
        <f aca="false">ROUND('qx mannen 2022'!FI60,10)</f>
        <v>0.0002776146</v>
      </c>
      <c r="FJ60" s="1" t="n">
        <f aca="false">ROUND('qx mannen 2022'!FJ60,10)</f>
        <v>0.0002725559</v>
      </c>
      <c r="FK60" s="1" t="n">
        <f aca="false">ROUND('qx mannen 2022'!FK60,10)</f>
        <v>0.0002675892</v>
      </c>
      <c r="FL60" s="1" t="n">
        <f aca="false">ROUND('qx mannen 2022'!FL60,10)</f>
        <v>0.0002627131</v>
      </c>
      <c r="FM60" s="1" t="n">
        <f aca="false">ROUND('qx mannen 2022'!FM60,10)</f>
        <v>0.0002579258</v>
      </c>
      <c r="FN60" s="1" t="n">
        <f aca="false">ROUND('qx mannen 2022'!FN60,10)</f>
        <v>0.0002532258</v>
      </c>
      <c r="FO60" s="1" t="n">
        <f aca="false">ROUND('qx mannen 2022'!FO60,10)</f>
        <v>0.0002486113</v>
      </c>
      <c r="FP60" s="1" t="n">
        <f aca="false">ROUND('qx mannen 2022'!FP60,10)</f>
        <v>0.000244081</v>
      </c>
      <c r="FQ60" s="1" t="n">
        <f aca="false">ROUND('qx mannen 2022'!FQ60,10)</f>
        <v>0.0002396332</v>
      </c>
    </row>
    <row r="61" customFormat="false" ht="15" hidden="false" customHeight="true" outlineLevel="0" collapsed="false">
      <c r="B61" s="1" t="n">
        <f aca="false">ROUND('qx mannen 2022'!B61,10)</f>
        <v>0.0063174395</v>
      </c>
      <c r="C61" s="1" t="n">
        <f aca="false">ROUND('qx mannen 2022'!C61,10)</f>
        <v>0.0061866431</v>
      </c>
      <c r="D61" s="1" t="n">
        <f aca="false">ROUND('qx mannen 2022'!D61,10)</f>
        <v>0.0060107404</v>
      </c>
      <c r="E61" s="1" t="n">
        <f aca="false">ROUND('qx mannen 2022'!E61,10)</f>
        <v>0.0058659947</v>
      </c>
      <c r="F61" s="1" t="n">
        <f aca="false">ROUND('qx mannen 2022'!F61,10)</f>
        <v>0.0057378791</v>
      </c>
      <c r="G61" s="1" t="n">
        <f aca="false">ROUND('qx mannen 2022'!G61,10)</f>
        <v>0.0056193068</v>
      </c>
      <c r="H61" s="1" t="n">
        <f aca="false">ROUND('qx mannen 2022'!H61,10)</f>
        <v>0.005506767</v>
      </c>
      <c r="I61" s="1" t="n">
        <f aca="false">ROUND('qx mannen 2022'!I61,10)</f>
        <v>0.0053984869</v>
      </c>
      <c r="J61" s="1" t="n">
        <f aca="false">ROUND('qx mannen 2022'!J61,10)</f>
        <v>0.0052935455</v>
      </c>
      <c r="K61" s="1" t="n">
        <f aca="false">ROUND('qx mannen 2022'!K61,10)</f>
        <v>0.0051914418</v>
      </c>
      <c r="L61" s="1" t="n">
        <f aca="false">ROUND('qx mannen 2022'!L61,10)</f>
        <v>0.0050918838</v>
      </c>
      <c r="M61" s="1" t="n">
        <f aca="false">ROUND('qx mannen 2022'!M61,10)</f>
        <v>0.0049946854</v>
      </c>
      <c r="N61" s="1" t="n">
        <f aca="false">ROUND('qx mannen 2022'!N61,10)</f>
        <v>0.0048997151</v>
      </c>
      <c r="O61" s="1" t="n">
        <f aca="false">ROUND('qx mannen 2022'!O61,10)</f>
        <v>0.0048068707</v>
      </c>
      <c r="P61" s="1" t="n">
        <f aca="false">ROUND('qx mannen 2022'!P61,10)</f>
        <v>0.0047160671</v>
      </c>
      <c r="Q61" s="1" t="n">
        <f aca="false">ROUND('qx mannen 2022'!Q61,10)</f>
        <v>0.0046272293</v>
      </c>
      <c r="R61" s="1" t="n">
        <f aca="false">ROUND('qx mannen 2022'!R61,10)</f>
        <v>0.00454029</v>
      </c>
      <c r="S61" s="1" t="n">
        <f aca="false">ROUND('qx mannen 2022'!S61,10)</f>
        <v>0.0044551866</v>
      </c>
      <c r="T61" s="1" t="n">
        <f aca="false">ROUND('qx mannen 2022'!T61,10)</f>
        <v>0.0043718614</v>
      </c>
      <c r="U61" s="1" t="n">
        <f aca="false">ROUND('qx mannen 2022'!U61,10)</f>
        <v>0.00429026</v>
      </c>
      <c r="V61" s="1" t="n">
        <f aca="false">ROUND('qx mannen 2022'!V61,10)</f>
        <v>0.0042103312</v>
      </c>
      <c r="W61" s="1" t="n">
        <f aca="false">ROUND('qx mannen 2022'!W61,10)</f>
        <v>0.0041320268</v>
      </c>
      <c r="X61" s="1" t="n">
        <f aca="false">ROUND('qx mannen 2022'!X61,10)</f>
        <v>0.0040553012</v>
      </c>
      <c r="Y61" s="1" t="n">
        <f aca="false">ROUND('qx mannen 2022'!Y61,10)</f>
        <v>0.003980111</v>
      </c>
      <c r="Z61" s="1" t="n">
        <f aca="false">ROUND('qx mannen 2022'!Z61,10)</f>
        <v>0.0039064153</v>
      </c>
      <c r="AA61" s="1" t="n">
        <f aca="false">ROUND('qx mannen 2022'!AA61,10)</f>
        <v>0.0038341749</v>
      </c>
      <c r="AB61" s="1" t="n">
        <f aca="false">ROUND('qx mannen 2022'!AB61,10)</f>
        <v>0.0037633525</v>
      </c>
      <c r="AC61" s="1" t="n">
        <f aca="false">ROUND('qx mannen 2022'!AC61,10)</f>
        <v>0.0036939126</v>
      </c>
      <c r="AD61" s="1" t="n">
        <f aca="false">ROUND('qx mannen 2022'!AD61,10)</f>
        <v>0.0036258211</v>
      </c>
      <c r="AE61" s="1" t="n">
        <f aca="false">ROUND('qx mannen 2022'!AE61,10)</f>
        <v>0.0035590457</v>
      </c>
      <c r="AF61" s="1" t="n">
        <f aca="false">ROUND('qx mannen 2022'!AF61,10)</f>
        <v>0.0034935549</v>
      </c>
      <c r="AG61" s="1" t="n">
        <f aca="false">ROUND('qx mannen 2022'!AG61,10)</f>
        <v>0.0034293191</v>
      </c>
      <c r="AH61" s="1" t="n">
        <f aca="false">ROUND('qx mannen 2022'!AH61,10)</f>
        <v>0.0033663093</v>
      </c>
      <c r="AI61" s="1" t="n">
        <f aca="false">ROUND('qx mannen 2022'!AI61,10)</f>
        <v>0.0033044978</v>
      </c>
      <c r="AJ61" s="1" t="n">
        <f aca="false">ROUND('qx mannen 2022'!AJ61,10)</f>
        <v>0.0032438581</v>
      </c>
      <c r="AK61" s="1" t="n">
        <f aca="false">ROUND('qx mannen 2022'!AK61,10)</f>
        <v>0.0031843644</v>
      </c>
      <c r="AL61" s="1" t="n">
        <f aca="false">ROUND('qx mannen 2022'!AL61,10)</f>
        <v>0.0031259918</v>
      </c>
      <c r="AM61" s="1" t="n">
        <f aca="false">ROUND('qx mannen 2022'!AM61,10)</f>
        <v>0.0030687164</v>
      </c>
      <c r="AN61" s="1" t="n">
        <f aca="false">ROUND('qx mannen 2022'!AN61,10)</f>
        <v>0.0030125148</v>
      </c>
      <c r="AO61" s="1" t="n">
        <f aca="false">ROUND('qx mannen 2022'!AO61,10)</f>
        <v>0.0029573647</v>
      </c>
      <c r="AP61" s="1" t="n">
        <f aca="false">ROUND('qx mannen 2022'!AP61,10)</f>
        <v>0.0029032441</v>
      </c>
      <c r="AQ61" s="1" t="n">
        <f aca="false">ROUND('qx mannen 2022'!AQ61,10)</f>
        <v>0.002850132</v>
      </c>
      <c r="AR61" s="1" t="n">
        <f aca="false">ROUND('qx mannen 2022'!AR61,10)</f>
        <v>0.0027980077</v>
      </c>
      <c r="AS61" s="1" t="n">
        <f aca="false">ROUND('qx mannen 2022'!AS61,10)</f>
        <v>0.0027468514</v>
      </c>
      <c r="AT61" s="1" t="n">
        <f aca="false">ROUND('qx mannen 2022'!AT61,10)</f>
        <v>0.0026966436</v>
      </c>
      <c r="AU61" s="1" t="n">
        <f aca="false">ROUND('qx mannen 2022'!AU61,10)</f>
        <v>0.0026473654</v>
      </c>
      <c r="AV61" s="1" t="n">
        <f aca="false">ROUND('qx mannen 2022'!AV61,10)</f>
        <v>0.0025989984</v>
      </c>
      <c r="AW61" s="1" t="n">
        <f aca="false">ROUND('qx mannen 2022'!AW61,10)</f>
        <v>0.0025515248</v>
      </c>
      <c r="AX61" s="1" t="n">
        <f aca="false">ROUND('qx mannen 2022'!AX61,10)</f>
        <v>0.0025049269</v>
      </c>
      <c r="AY61" s="1" t="n">
        <f aca="false">ROUND('qx mannen 2022'!AY61,10)</f>
        <v>0.0024591879</v>
      </c>
      <c r="AZ61" s="1" t="n">
        <f aca="false">ROUND('qx mannen 2022'!AZ61,10)</f>
        <v>0.0024142912</v>
      </c>
      <c r="BA61" s="1" t="n">
        <f aca="false">ROUND('qx mannen 2022'!BA61,10)</f>
        <v>0.0023702203</v>
      </c>
      <c r="BB61" s="1" t="n">
        <f aca="false">ROUND('qx mannen 2022'!BB61,10)</f>
        <v>0.0023269597</v>
      </c>
      <c r="BC61" s="1" t="n">
        <f aca="false">ROUND('qx mannen 2022'!BC61,10)</f>
        <v>0.0022844937</v>
      </c>
      <c r="BD61" s="1" t="n">
        <f aca="false">ROUND('qx mannen 2022'!BD61,10)</f>
        <v>0.0022428072</v>
      </c>
      <c r="BE61" s="1" t="n">
        <f aca="false">ROUND('qx mannen 2022'!BE61,10)</f>
        <v>0.0022018855</v>
      </c>
      <c r="BF61" s="1" t="n">
        <f aca="false">ROUND('qx mannen 2022'!BF61,10)</f>
        <v>0.0021617142</v>
      </c>
      <c r="BG61" s="1" t="n">
        <f aca="false">ROUND('qx mannen 2022'!BG61,10)</f>
        <v>0.0021222789</v>
      </c>
      <c r="BH61" s="1" t="n">
        <f aca="false">ROUND('qx mannen 2022'!BH61,10)</f>
        <v>0.002083566</v>
      </c>
      <c r="BI61" s="1" t="n">
        <f aca="false">ROUND('qx mannen 2022'!BI61,10)</f>
        <v>0.0020455619</v>
      </c>
      <c r="BJ61" s="1" t="n">
        <f aca="false">ROUND('qx mannen 2022'!BJ61,10)</f>
        <v>0.0020082532</v>
      </c>
      <c r="BK61" s="1" t="n">
        <f aca="false">ROUND('qx mannen 2022'!BK61,10)</f>
        <v>0.0019716271</v>
      </c>
      <c r="BL61" s="1" t="n">
        <f aca="false">ROUND('qx mannen 2022'!BL61,10)</f>
        <v>0.0019356708</v>
      </c>
      <c r="BM61" s="1" t="n">
        <f aca="false">ROUND('qx mannen 2022'!BM61,10)</f>
        <v>0.0019003719</v>
      </c>
      <c r="BN61" s="1" t="n">
        <f aca="false">ROUND('qx mannen 2022'!BN61,10)</f>
        <v>0.0018657181</v>
      </c>
      <c r="BO61" s="1" t="n">
        <f aca="false">ROUND('qx mannen 2022'!BO61,10)</f>
        <v>0.0018316975</v>
      </c>
      <c r="BP61" s="1" t="n">
        <f aca="false">ROUND('qx mannen 2022'!BP61,10)</f>
        <v>0.0017982984</v>
      </c>
      <c r="BQ61" s="1" t="n">
        <f aca="false">ROUND('qx mannen 2022'!BQ61,10)</f>
        <v>0.0017655092</v>
      </c>
      <c r="BR61" s="1" t="n">
        <f aca="false">ROUND('qx mannen 2022'!BR61,10)</f>
        <v>0.0017333188</v>
      </c>
      <c r="BS61" s="1" t="n">
        <f aca="false">ROUND('qx mannen 2022'!BS61,10)</f>
        <v>0.001701716</v>
      </c>
      <c r="BT61" s="1" t="n">
        <f aca="false">ROUND('qx mannen 2022'!BT61,10)</f>
        <v>0.0016706901</v>
      </c>
      <c r="BU61" s="1" t="n">
        <f aca="false">ROUND('qx mannen 2022'!BU61,10)</f>
        <v>0.0016402304</v>
      </c>
      <c r="BV61" s="1" t="n">
        <f aca="false">ROUND('qx mannen 2022'!BV61,10)</f>
        <v>0.0016103266</v>
      </c>
      <c r="BW61" s="1" t="n">
        <f aca="false">ROUND('qx mannen 2022'!BW61,10)</f>
        <v>0.0015809683</v>
      </c>
      <c r="BX61" s="1" t="n">
        <f aca="false">ROUND('qx mannen 2022'!BX61,10)</f>
        <v>0.0015521456</v>
      </c>
      <c r="BY61" s="1" t="n">
        <f aca="false">ROUND('qx mannen 2022'!BY61,10)</f>
        <v>0.0015238487</v>
      </c>
      <c r="BZ61" s="1" t="n">
        <f aca="false">ROUND('qx mannen 2022'!BZ61,10)</f>
        <v>0.0014960679</v>
      </c>
      <c r="CA61" s="1" t="n">
        <f aca="false">ROUND('qx mannen 2022'!CA61,10)</f>
        <v>0.0014687938</v>
      </c>
      <c r="CB61" s="1" t="n">
        <f aca="false">ROUND('qx mannen 2022'!CB61,10)</f>
        <v>0.001442017</v>
      </c>
      <c r="CC61" s="1" t="n">
        <f aca="false">ROUND('qx mannen 2022'!CC61,10)</f>
        <v>0.0014157285</v>
      </c>
      <c r="CD61" s="1" t="n">
        <f aca="false">ROUND('qx mannen 2022'!CD61,10)</f>
        <v>0.0013899194</v>
      </c>
      <c r="CE61" s="1" t="n">
        <f aca="false">ROUND('qx mannen 2022'!CE61,10)</f>
        <v>0.0013645808</v>
      </c>
      <c r="CF61" s="1" t="n">
        <f aca="false">ROUND('qx mannen 2022'!CF61,10)</f>
        <v>0.0013397042</v>
      </c>
      <c r="CG61" s="1" t="n">
        <f aca="false">ROUND('qx mannen 2022'!CG61,10)</f>
        <v>0.0013152811</v>
      </c>
      <c r="CH61" s="1" t="n">
        <f aca="false">ROUND('qx mannen 2022'!CH61,10)</f>
        <v>0.0012913033</v>
      </c>
      <c r="CI61" s="1" t="n">
        <f aca="false">ROUND('qx mannen 2022'!CI61,10)</f>
        <v>0.0012677625</v>
      </c>
      <c r="CJ61" s="1" t="n">
        <f aca="false">ROUND('qx mannen 2022'!CJ61,10)</f>
        <v>0.0012446509</v>
      </c>
      <c r="CK61" s="1" t="n">
        <f aca="false">ROUND('qx mannen 2022'!CK61,10)</f>
        <v>0.0012219606</v>
      </c>
      <c r="CL61" s="1" t="n">
        <f aca="false">ROUND('qx mannen 2022'!CL61,10)</f>
        <v>0.0011996839</v>
      </c>
      <c r="CM61" s="1" t="n">
        <f aca="false">ROUND('qx mannen 2022'!CM61,10)</f>
        <v>0.0011778132</v>
      </c>
      <c r="CN61" s="1" t="n">
        <f aca="false">ROUND('qx mannen 2022'!CN61,10)</f>
        <v>0.0011563411</v>
      </c>
      <c r="CO61" s="1" t="n">
        <f aca="false">ROUND('qx mannen 2022'!CO61,10)</f>
        <v>0.0011352604</v>
      </c>
      <c r="CP61" s="1" t="n">
        <f aca="false">ROUND('qx mannen 2022'!CP61,10)</f>
        <v>0.001114564</v>
      </c>
      <c r="CQ61" s="1" t="n">
        <f aca="false">ROUND('qx mannen 2022'!CQ61,10)</f>
        <v>0.0010942448</v>
      </c>
      <c r="CR61" s="1" t="n">
        <f aca="false">ROUND('qx mannen 2022'!CR61,10)</f>
        <v>0.0010742959</v>
      </c>
      <c r="CS61" s="1" t="n">
        <f aca="false">ROUND('qx mannen 2022'!CS61,10)</f>
        <v>0.0010547106</v>
      </c>
      <c r="CT61" s="1" t="n">
        <f aca="false">ROUND('qx mannen 2022'!CT61,10)</f>
        <v>0.0010354822</v>
      </c>
      <c r="CU61" s="1" t="n">
        <f aca="false">ROUND('qx mannen 2022'!CU61,10)</f>
        <v>0.0010166043</v>
      </c>
      <c r="CV61" s="1" t="n">
        <f aca="false">ROUND('qx mannen 2022'!CV61,10)</f>
        <v>0.0009980705</v>
      </c>
      <c r="CW61" s="1" t="n">
        <f aca="false">ROUND('qx mannen 2022'!CW61,10)</f>
        <v>0.0009798745</v>
      </c>
      <c r="CX61" s="1" t="n">
        <f aca="false">ROUND('qx mannen 2022'!CX61,10)</f>
        <v>0.0009620101</v>
      </c>
      <c r="CY61" s="1" t="n">
        <f aca="false">ROUND('qx mannen 2022'!CY61,10)</f>
        <v>0.0009444713</v>
      </c>
      <c r="CZ61" s="1" t="n">
        <f aca="false">ROUND('qx mannen 2022'!CZ61,10)</f>
        <v>0.0009272521</v>
      </c>
      <c r="DA61" s="1" t="n">
        <f aca="false">ROUND('qx mannen 2022'!DA61,10)</f>
        <v>0.0009103468</v>
      </c>
      <c r="DB61" s="1" t="n">
        <f aca="false">ROUND('qx mannen 2022'!DB61,10)</f>
        <v>0.0008937496</v>
      </c>
      <c r="DC61" s="1" t="n">
        <f aca="false">ROUND('qx mannen 2022'!DC61,10)</f>
        <v>0.0008774549</v>
      </c>
      <c r="DD61" s="1" t="n">
        <f aca="false">ROUND('qx mannen 2022'!DD61,10)</f>
        <v>0.0008614572</v>
      </c>
      <c r="DE61" s="1" t="n">
        <f aca="false">ROUND('qx mannen 2022'!DE61,10)</f>
        <v>0.000845751</v>
      </c>
      <c r="DF61" s="1" t="n">
        <f aca="false">ROUND('qx mannen 2022'!DF61,10)</f>
        <v>0.0008303312</v>
      </c>
      <c r="DG61" s="1" t="n">
        <f aca="false">ROUND('qx mannen 2022'!DG61,10)</f>
        <v>0.0008151923</v>
      </c>
      <c r="DH61" s="1" t="n">
        <f aca="false">ROUND('qx mannen 2022'!DH61,10)</f>
        <v>0.0008003294</v>
      </c>
      <c r="DI61" s="1" t="n">
        <f aca="false">ROUND('qx mannen 2022'!DI61,10)</f>
        <v>0.0007857374</v>
      </c>
      <c r="DJ61" s="1" t="n">
        <f aca="false">ROUND('qx mannen 2022'!DJ61,10)</f>
        <v>0.0007714114</v>
      </c>
      <c r="DK61" s="1" t="n">
        <f aca="false">ROUND('qx mannen 2022'!DK61,10)</f>
        <v>0.0007573465</v>
      </c>
      <c r="DL61" s="1" t="n">
        <f aca="false">ROUND('qx mannen 2022'!DL61,10)</f>
        <v>0.0007435379</v>
      </c>
      <c r="DM61" s="1" t="n">
        <f aca="false">ROUND('qx mannen 2022'!DM61,10)</f>
        <v>0.0007299811</v>
      </c>
      <c r="DN61" s="1" t="n">
        <f aca="false">ROUND('qx mannen 2022'!DN61,10)</f>
        <v>0.0007166713</v>
      </c>
      <c r="DO61" s="1" t="n">
        <f aca="false">ROUND('qx mannen 2022'!DO61,10)</f>
        <v>0.0007036041</v>
      </c>
      <c r="DP61" s="1" t="n">
        <f aca="false">ROUND('qx mannen 2022'!DP61,10)</f>
        <v>0.0006907752</v>
      </c>
      <c r="DQ61" s="1" t="n">
        <f aca="false">ROUND('qx mannen 2022'!DQ61,10)</f>
        <v>0.00067818</v>
      </c>
      <c r="DR61" s="1" t="n">
        <f aca="false">ROUND('qx mannen 2022'!DR61,10)</f>
        <v>0.0006658145</v>
      </c>
      <c r="DS61" s="1" t="n">
        <f aca="false">ROUND('qx mannen 2022'!DS61,10)</f>
        <v>0.0006536743</v>
      </c>
      <c r="DT61" s="1" t="n">
        <f aca="false">ROUND('qx mannen 2022'!DT61,10)</f>
        <v>0.0006417555</v>
      </c>
      <c r="DU61" s="1" t="n">
        <f aca="false">ROUND('qx mannen 2022'!DU61,10)</f>
        <v>0.0006300539</v>
      </c>
      <c r="DV61" s="1" t="n">
        <f aca="false">ROUND('qx mannen 2022'!DV61,10)</f>
        <v>0.0006185656</v>
      </c>
      <c r="DW61" s="1" t="n">
        <f aca="false">ROUND('qx mannen 2022'!DW61,10)</f>
        <v>0.0006072867</v>
      </c>
      <c r="DX61" s="1" t="n">
        <f aca="false">ROUND('qx mannen 2022'!DX61,10)</f>
        <v>0.0005962135</v>
      </c>
      <c r="DY61" s="1" t="n">
        <f aca="false">ROUND('qx mannen 2022'!DY61,10)</f>
        <v>0.000585342</v>
      </c>
      <c r="DZ61" s="1" t="n">
        <f aca="false">ROUND('qx mannen 2022'!DZ61,10)</f>
        <v>0.0005746688</v>
      </c>
      <c r="EA61" s="1" t="n">
        <f aca="false">ROUND('qx mannen 2022'!EA61,10)</f>
        <v>0.0005641901</v>
      </c>
      <c r="EB61" s="1" t="n">
        <f aca="false">ROUND('qx mannen 2022'!EB61,10)</f>
        <v>0.0005539025</v>
      </c>
      <c r="EC61" s="1" t="n">
        <f aca="false">ROUND('qx mannen 2022'!EC61,10)</f>
        <v>0.0005438024</v>
      </c>
      <c r="ED61" s="1" t="n">
        <f aca="false">ROUND('qx mannen 2022'!ED61,10)</f>
        <v>0.0005338864</v>
      </c>
      <c r="EE61" s="1" t="n">
        <f aca="false">ROUND('qx mannen 2022'!EE61,10)</f>
        <v>0.0005241512</v>
      </c>
      <c r="EF61" s="1" t="n">
        <f aca="false">ROUND('qx mannen 2022'!EF61,10)</f>
        <v>0.0005145934</v>
      </c>
      <c r="EG61" s="1" t="n">
        <f aca="false">ROUND('qx mannen 2022'!EG61,10)</f>
        <v>0.0005052099</v>
      </c>
      <c r="EH61" s="1" t="n">
        <f aca="false">ROUND('qx mannen 2022'!EH61,10)</f>
        <v>0.0004959975</v>
      </c>
      <c r="EI61" s="1" t="n">
        <f aca="false">ROUND('qx mannen 2022'!EI61,10)</f>
        <v>0.000486953</v>
      </c>
      <c r="EJ61" s="1" t="n">
        <f aca="false">ROUND('qx mannen 2022'!EJ61,10)</f>
        <v>0.0004780734</v>
      </c>
      <c r="EK61" s="1" t="n">
        <f aca="false">ROUND('qx mannen 2022'!EK61,10)</f>
        <v>0.0004693557</v>
      </c>
      <c r="EL61" s="1" t="n">
        <f aca="false">ROUND('qx mannen 2022'!EL61,10)</f>
        <v>0.0004607969</v>
      </c>
      <c r="EM61" s="1" t="n">
        <f aca="false">ROUND('qx mannen 2022'!EM61,10)</f>
        <v>0.0004523941</v>
      </c>
      <c r="EN61" s="1" t="n">
        <f aca="false">ROUND('qx mannen 2022'!EN61,10)</f>
        <v>0.0004441446</v>
      </c>
      <c r="EO61" s="1" t="n">
        <f aca="false">ROUND('qx mannen 2022'!EO61,10)</f>
        <v>0.0004360454</v>
      </c>
      <c r="EP61" s="1" t="n">
        <f aca="false">ROUND('qx mannen 2022'!EP61,10)</f>
        <v>0.0004280939</v>
      </c>
      <c r="EQ61" s="1" t="n">
        <f aca="false">ROUND('qx mannen 2022'!EQ61,10)</f>
        <v>0.0004202874</v>
      </c>
      <c r="ER61" s="1" t="n">
        <f aca="false">ROUND('qx mannen 2022'!ER61,10)</f>
        <v>0.0004126232</v>
      </c>
      <c r="ES61" s="1" t="n">
        <f aca="false">ROUND('qx mannen 2022'!ES61,10)</f>
        <v>0.0004050987</v>
      </c>
      <c r="ET61" s="1" t="n">
        <f aca="false">ROUND('qx mannen 2022'!ET61,10)</f>
        <v>0.0003977115</v>
      </c>
      <c r="EU61" s="1" t="n">
        <f aca="false">ROUND('qx mannen 2022'!EU61,10)</f>
        <v>0.0003904589</v>
      </c>
      <c r="EV61" s="1" t="n">
        <f aca="false">ROUND('qx mannen 2022'!EV61,10)</f>
        <v>0.0003833385</v>
      </c>
      <c r="EW61" s="1" t="n">
        <f aca="false">ROUND('qx mannen 2022'!EW61,10)</f>
        <v>0.000376348</v>
      </c>
      <c r="EX61" s="1" t="n">
        <f aca="false">ROUND('qx mannen 2022'!EX61,10)</f>
        <v>0.0003694849</v>
      </c>
      <c r="EY61" s="1" t="n">
        <f aca="false">ROUND('qx mannen 2022'!EY61,10)</f>
        <v>0.000362747</v>
      </c>
      <c r="EZ61" s="1" t="n">
        <f aca="false">ROUND('qx mannen 2022'!EZ61,10)</f>
        <v>0.0003561319</v>
      </c>
      <c r="FA61" s="1" t="n">
        <f aca="false">ROUND('qx mannen 2022'!FA61,10)</f>
        <v>0.0003496374</v>
      </c>
      <c r="FB61" s="1" t="n">
        <f aca="false">ROUND('qx mannen 2022'!FB61,10)</f>
        <v>0.0003432613</v>
      </c>
      <c r="FC61" s="1" t="n">
        <f aca="false">ROUND('qx mannen 2022'!FC61,10)</f>
        <v>0.0003370015</v>
      </c>
      <c r="FD61" s="1" t="n">
        <f aca="false">ROUND('qx mannen 2022'!FD61,10)</f>
        <v>0.0003308558</v>
      </c>
      <c r="FE61" s="1" t="n">
        <f aca="false">ROUND('qx mannen 2022'!FE61,10)</f>
        <v>0.0003248222</v>
      </c>
      <c r="FF61" s="1" t="n">
        <f aca="false">ROUND('qx mannen 2022'!FF61,10)</f>
        <v>0.0003188986</v>
      </c>
      <c r="FG61" s="1" t="n">
        <f aca="false">ROUND('qx mannen 2022'!FG61,10)</f>
        <v>0.000313083</v>
      </c>
      <c r="FH61" s="1" t="n">
        <f aca="false">ROUND('qx mannen 2022'!FH61,10)</f>
        <v>0.0003073735</v>
      </c>
      <c r="FI61" s="1" t="n">
        <f aca="false">ROUND('qx mannen 2022'!FI61,10)</f>
        <v>0.000301768</v>
      </c>
      <c r="FJ61" s="1" t="n">
        <f aca="false">ROUND('qx mannen 2022'!FJ61,10)</f>
        <v>0.0002962648</v>
      </c>
      <c r="FK61" s="1" t="n">
        <f aca="false">ROUND('qx mannen 2022'!FK61,10)</f>
        <v>0.0002908619</v>
      </c>
      <c r="FL61" s="1" t="n">
        <f aca="false">ROUND('qx mannen 2022'!FL61,10)</f>
        <v>0.0002855575</v>
      </c>
      <c r="FM61" s="1" t="n">
        <f aca="false">ROUND('qx mannen 2022'!FM61,10)</f>
        <v>0.0002803498</v>
      </c>
      <c r="FN61" s="1" t="n">
        <f aca="false">ROUND('qx mannen 2022'!FN61,10)</f>
        <v>0.0002752371</v>
      </c>
      <c r="FO61" s="1" t="n">
        <f aca="false">ROUND('qx mannen 2022'!FO61,10)</f>
        <v>0.0002702177</v>
      </c>
      <c r="FP61" s="1" t="n">
        <f aca="false">ROUND('qx mannen 2022'!FP61,10)</f>
        <v>0.0002652897</v>
      </c>
      <c r="FQ61" s="1" t="n">
        <f aca="false">ROUND('qx mannen 2022'!FQ61,10)</f>
        <v>0.0002604517</v>
      </c>
    </row>
    <row r="62" customFormat="false" ht="15" hidden="false" customHeight="true" outlineLevel="0" collapsed="false">
      <c r="B62" s="1" t="n">
        <f aca="false">ROUND('qx mannen 2022'!B62,10)</f>
        <v>0.0070299617</v>
      </c>
      <c r="C62" s="1" t="n">
        <f aca="false">ROUND('qx mannen 2022'!C62,10)</f>
        <v>0.0068855716</v>
      </c>
      <c r="D62" s="1" t="n">
        <f aca="false">ROUND('qx mannen 2022'!D62,10)</f>
        <v>0.006689398</v>
      </c>
      <c r="E62" s="1" t="n">
        <f aca="false">ROUND('qx mannen 2022'!E62,10)</f>
        <v>0.0065283263</v>
      </c>
      <c r="F62" s="1" t="n">
        <f aca="false">ROUND('qx mannen 2022'!F62,10)</f>
        <v>0.0063858577</v>
      </c>
      <c r="G62" s="1" t="n">
        <f aca="false">ROUND('qx mannen 2022'!G62,10)</f>
        <v>0.0062539597</v>
      </c>
      <c r="H62" s="1" t="n">
        <f aca="false">ROUND('qx mannen 2022'!H62,10)</f>
        <v>0.0061286664</v>
      </c>
      <c r="I62" s="1" t="n">
        <f aca="false">ROUND('qx mannen 2022'!I62,10)</f>
        <v>0.0060079875</v>
      </c>
      <c r="J62" s="1" t="n">
        <f aca="false">ROUND('qx mannen 2022'!J62,10)</f>
        <v>0.0058908991</v>
      </c>
      <c r="K62" s="1" t="n">
        <f aca="false">ROUND('qx mannen 2022'!K62,10)</f>
        <v>0.0057768533</v>
      </c>
      <c r="L62" s="1" t="n">
        <f aca="false">ROUND('qx mannen 2022'!L62,10)</f>
        <v>0.0056655378</v>
      </c>
      <c r="M62" s="1" t="n">
        <f aca="false">ROUND('qx mannen 2022'!M62,10)</f>
        <v>0.0055567587</v>
      </c>
      <c r="N62" s="1" t="n">
        <f aca="false">ROUND('qx mannen 2022'!N62,10)</f>
        <v>0.0054503826</v>
      </c>
      <c r="O62" s="1" t="n">
        <f aca="false">ROUND('qx mannen 2022'!O62,10)</f>
        <v>0.0053463077</v>
      </c>
      <c r="P62" s="1" t="n">
        <f aca="false">ROUND('qx mannen 2022'!P62,10)</f>
        <v>0.0052444501</v>
      </c>
      <c r="Q62" s="1" t="n">
        <f aca="false">ROUND('qx mannen 2022'!Q62,10)</f>
        <v>0.0051447366</v>
      </c>
      <c r="R62" s="1" t="n">
        <f aca="false">ROUND('qx mannen 2022'!R62,10)</f>
        <v>0.0050471006</v>
      </c>
      <c r="S62" s="1" t="n">
        <f aca="false">ROUND('qx mannen 2022'!S62,10)</f>
        <v>0.0049514808</v>
      </c>
      <c r="T62" s="1" t="n">
        <f aca="false">ROUND('qx mannen 2022'!T62,10)</f>
        <v>0.0048578196</v>
      </c>
      <c r="U62" s="1" t="n">
        <f aca="false">ROUND('qx mannen 2022'!U62,10)</f>
        <v>0.004766063</v>
      </c>
      <c r="V62" s="1" t="n">
        <f aca="false">ROUND('qx mannen 2022'!V62,10)</f>
        <v>0.0046761594</v>
      </c>
      <c r="W62" s="1" t="n">
        <f aca="false">ROUND('qx mannen 2022'!W62,10)</f>
        <v>0.00458806</v>
      </c>
      <c r="X62" s="1" t="n">
        <f aca="false">ROUND('qx mannen 2022'!X62,10)</f>
        <v>0.0045017185</v>
      </c>
      <c r="Y62" s="1" t="n">
        <f aca="false">ROUND('qx mannen 2022'!Y62,10)</f>
        <v>0.0044170903</v>
      </c>
      <c r="Z62" s="1" t="n">
        <f aca="false">ROUND('qx mannen 2022'!Z62,10)</f>
        <v>0.0043341332</v>
      </c>
      <c r="AA62" s="1" t="n">
        <f aca="false">ROUND('qx mannen 2022'!AA62,10)</f>
        <v>0.0042528064</v>
      </c>
      <c r="AB62" s="1" t="n">
        <f aca="false">ROUND('qx mannen 2022'!AB62,10)</f>
        <v>0.004173071</v>
      </c>
      <c r="AC62" s="1" t="n">
        <f aca="false">ROUND('qx mannen 2022'!AC62,10)</f>
        <v>0.0040948896</v>
      </c>
      <c r="AD62" s="1" t="n">
        <f aca="false">ROUND('qx mannen 2022'!AD62,10)</f>
        <v>0.0040182263</v>
      </c>
      <c r="AE62" s="1" t="n">
        <f aca="false">ROUND('qx mannen 2022'!AE62,10)</f>
        <v>0.0039430464</v>
      </c>
      <c r="AF62" s="1" t="n">
        <f aca="false">ROUND('qx mannen 2022'!AF62,10)</f>
        <v>0.0038693167</v>
      </c>
      <c r="AG62" s="1" t="n">
        <f aca="false">ROUND('qx mannen 2022'!AG62,10)</f>
        <v>0.0037970048</v>
      </c>
      <c r="AH62" s="1" t="n">
        <f aca="false">ROUND('qx mannen 2022'!AH62,10)</f>
        <v>0.0037260799</v>
      </c>
      <c r="AI62" s="1" t="n">
        <f aca="false">ROUND('qx mannen 2022'!AI62,10)</f>
        <v>0.0036565117</v>
      </c>
      <c r="AJ62" s="1" t="n">
        <f aca="false">ROUND('qx mannen 2022'!AJ62,10)</f>
        <v>0.0035882712</v>
      </c>
      <c r="AK62" s="1" t="n">
        <f aca="false">ROUND('qx mannen 2022'!AK62,10)</f>
        <v>0.0035213304</v>
      </c>
      <c r="AL62" s="1" t="n">
        <f aca="false">ROUND('qx mannen 2022'!AL62,10)</f>
        <v>0.0034556618</v>
      </c>
      <c r="AM62" s="1" t="n">
        <f aca="false">ROUND('qx mannen 2022'!AM62,10)</f>
        <v>0.0033912389</v>
      </c>
      <c r="AN62" s="1" t="n">
        <f aca="false">ROUND('qx mannen 2022'!AN62,10)</f>
        <v>0.0033280362</v>
      </c>
      <c r="AO62" s="1" t="n">
        <f aca="false">ROUND('qx mannen 2022'!AO62,10)</f>
        <v>0.0032660285</v>
      </c>
      <c r="AP62" s="1" t="n">
        <f aca="false">ROUND('qx mannen 2022'!AP62,10)</f>
        <v>0.0032051915</v>
      </c>
      <c r="AQ62" s="1" t="n">
        <f aca="false">ROUND('qx mannen 2022'!AQ62,10)</f>
        <v>0.0031455016</v>
      </c>
      <c r="AR62" s="1" t="n">
        <f aca="false">ROUND('qx mannen 2022'!AR62,10)</f>
        <v>0.0030869358</v>
      </c>
      <c r="AS62" s="1" t="n">
        <f aca="false">ROUND('qx mannen 2022'!AS62,10)</f>
        <v>0.0030294716</v>
      </c>
      <c r="AT62" s="1" t="n">
        <f aca="false">ROUND('qx mannen 2022'!AT62,10)</f>
        <v>0.0029730872</v>
      </c>
      <c r="AU62" s="1" t="n">
        <f aca="false">ROUND('qx mannen 2022'!AU62,10)</f>
        <v>0.0029177613</v>
      </c>
      <c r="AV62" s="1" t="n">
        <f aca="false">ROUND('qx mannen 2022'!AV62,10)</f>
        <v>0.002863473</v>
      </c>
      <c r="AW62" s="1" t="n">
        <f aca="false">ROUND('qx mannen 2022'!AW62,10)</f>
        <v>0.0028102021</v>
      </c>
      <c r="AX62" s="1" t="n">
        <f aca="false">ROUND('qx mannen 2022'!AX62,10)</f>
        <v>0.0027579287</v>
      </c>
      <c r="AY62" s="1" t="n">
        <f aca="false">ROUND('qx mannen 2022'!AY62,10)</f>
        <v>0.0027066335</v>
      </c>
      <c r="AZ62" s="1" t="n">
        <f aca="false">ROUND('qx mannen 2022'!AZ62,10)</f>
        <v>0.0026562975</v>
      </c>
      <c r="BA62" s="1" t="n">
        <f aca="false">ROUND('qx mannen 2022'!BA62,10)</f>
        <v>0.0026069022</v>
      </c>
      <c r="BB62" s="1" t="n">
        <f aca="false">ROUND('qx mannen 2022'!BB62,10)</f>
        <v>0.0025584296</v>
      </c>
      <c r="BC62" s="1" t="n">
        <f aca="false">ROUND('qx mannen 2022'!BC62,10)</f>
        <v>0.002510862</v>
      </c>
      <c r="BD62" s="1" t="n">
        <f aca="false">ROUND('qx mannen 2022'!BD62,10)</f>
        <v>0.002464182</v>
      </c>
      <c r="BE62" s="1" t="n">
        <f aca="false">ROUND('qx mannen 2022'!BE62,10)</f>
        <v>0.0024183728</v>
      </c>
      <c r="BF62" s="1" t="n">
        <f aca="false">ROUND('qx mannen 2022'!BF62,10)</f>
        <v>0.0023734178</v>
      </c>
      <c r="BG62" s="1" t="n">
        <f aca="false">ROUND('qx mannen 2022'!BG62,10)</f>
        <v>0.0023293007</v>
      </c>
      <c r="BH62" s="1" t="n">
        <f aca="false">ROUND('qx mannen 2022'!BH62,10)</f>
        <v>0.0022860056</v>
      </c>
      <c r="BI62" s="1" t="n">
        <f aca="false">ROUND('qx mannen 2022'!BI62,10)</f>
        <v>0.002243517</v>
      </c>
      <c r="BJ62" s="1" t="n">
        <f aca="false">ROUND('qx mannen 2022'!BJ62,10)</f>
        <v>0.0022018197</v>
      </c>
      <c r="BK62" s="1" t="n">
        <f aca="false">ROUND('qx mannen 2022'!BK62,10)</f>
        <v>0.0021608987</v>
      </c>
      <c r="BL62" s="1" t="n">
        <f aca="false">ROUND('qx mannen 2022'!BL62,10)</f>
        <v>0.0021207394</v>
      </c>
      <c r="BM62" s="1" t="n">
        <f aca="false">ROUND('qx mannen 2022'!BM62,10)</f>
        <v>0.0020813275</v>
      </c>
      <c r="BN62" s="1" t="n">
        <f aca="false">ROUND('qx mannen 2022'!BN62,10)</f>
        <v>0.0020426489</v>
      </c>
      <c r="BO62" s="1" t="n">
        <f aca="false">ROUND('qx mannen 2022'!BO62,10)</f>
        <v>0.0020046898</v>
      </c>
      <c r="BP62" s="1" t="n">
        <f aca="false">ROUND('qx mannen 2022'!BP62,10)</f>
        <v>0.0019674368</v>
      </c>
      <c r="BQ62" s="1" t="n">
        <f aca="false">ROUND('qx mannen 2022'!BQ62,10)</f>
        <v>0.0019308766</v>
      </c>
      <c r="BR62" s="1" t="n">
        <f aca="false">ROUND('qx mannen 2022'!BR62,10)</f>
        <v>0.0018949962</v>
      </c>
      <c r="BS62" s="1" t="n">
        <f aca="false">ROUND('qx mannen 2022'!BS62,10)</f>
        <v>0.0018597829</v>
      </c>
      <c r="BT62" s="1" t="n">
        <f aca="false">ROUND('qx mannen 2022'!BT62,10)</f>
        <v>0.0018252243</v>
      </c>
      <c r="BU62" s="1" t="n">
        <f aca="false">ROUND('qx mannen 2022'!BU62,10)</f>
        <v>0.0017913081</v>
      </c>
      <c r="BV62" s="1" t="n">
        <f aca="false">ROUND('qx mannen 2022'!BV62,10)</f>
        <v>0.0017580224</v>
      </c>
      <c r="BW62" s="1" t="n">
        <f aca="false">ROUND('qx mannen 2022'!BW62,10)</f>
        <v>0.0017253552</v>
      </c>
      <c r="BX62" s="1" t="n">
        <f aca="false">ROUND('qx mannen 2022'!BX62,10)</f>
        <v>0.0016932952</v>
      </c>
      <c r="BY62" s="1" t="n">
        <f aca="false">ROUND('qx mannen 2022'!BY62,10)</f>
        <v>0.001661831</v>
      </c>
      <c r="BZ62" s="1" t="n">
        <f aca="false">ROUND('qx mannen 2022'!BZ62,10)</f>
        <v>0.0016309514</v>
      </c>
      <c r="CA62" s="1" t="n">
        <f aca="false">ROUND('qx mannen 2022'!CA62,10)</f>
        <v>0.0016006456</v>
      </c>
      <c r="CB62" s="1" t="n">
        <f aca="false">ROUND('qx mannen 2022'!CB62,10)</f>
        <v>0.001570903</v>
      </c>
      <c r="CC62" s="1" t="n">
        <f aca="false">ROUND('qx mannen 2022'!CC62,10)</f>
        <v>0.0015417129</v>
      </c>
      <c r="CD62" s="1" t="n">
        <f aca="false">ROUND('qx mannen 2022'!CD62,10)</f>
        <v>0.0015130652</v>
      </c>
      <c r="CE62" s="1" t="n">
        <f aca="false">ROUND('qx mannen 2022'!CE62,10)</f>
        <v>0.0014849497</v>
      </c>
      <c r="CF62" s="1" t="n">
        <f aca="false">ROUND('qx mannen 2022'!CF62,10)</f>
        <v>0.0014573565</v>
      </c>
      <c r="CG62" s="1" t="n">
        <f aca="false">ROUND('qx mannen 2022'!CG62,10)</f>
        <v>0.001430276</v>
      </c>
      <c r="CH62" s="1" t="n">
        <f aca="false">ROUND('qx mannen 2022'!CH62,10)</f>
        <v>0.0014036985</v>
      </c>
      <c r="CI62" s="1" t="n">
        <f aca="false">ROUND('qx mannen 2022'!CI62,10)</f>
        <v>0.0013776148</v>
      </c>
      <c r="CJ62" s="1" t="n">
        <f aca="false">ROUND('qx mannen 2022'!CJ62,10)</f>
        <v>0.0013520156</v>
      </c>
      <c r="CK62" s="1" t="n">
        <f aca="false">ROUND('qx mannen 2022'!CK62,10)</f>
        <v>0.001326892</v>
      </c>
      <c r="CL62" s="1" t="n">
        <f aca="false">ROUND('qx mannen 2022'!CL62,10)</f>
        <v>0.0013022351</v>
      </c>
      <c r="CM62" s="1" t="n">
        <f aca="false">ROUND('qx mannen 2022'!CM62,10)</f>
        <v>0.0012780362</v>
      </c>
      <c r="CN62" s="1" t="n">
        <f aca="false">ROUND('qx mannen 2022'!CN62,10)</f>
        <v>0.0012542868</v>
      </c>
      <c r="CO62" s="1" t="n">
        <f aca="false">ROUND('qx mannen 2022'!CO62,10)</f>
        <v>0.0012309786</v>
      </c>
      <c r="CP62" s="1" t="n">
        <f aca="false">ROUND('qx mannen 2022'!CP62,10)</f>
        <v>0.0012081034</v>
      </c>
      <c r="CQ62" s="1" t="n">
        <f aca="false">ROUND('qx mannen 2022'!CQ62,10)</f>
        <v>0.0011856531</v>
      </c>
      <c r="CR62" s="1" t="n">
        <f aca="false">ROUND('qx mannen 2022'!CR62,10)</f>
        <v>0.0011636198</v>
      </c>
      <c r="CS62" s="1" t="n">
        <f aca="false">ROUND('qx mannen 2022'!CS62,10)</f>
        <v>0.0011419958</v>
      </c>
      <c r="CT62" s="1" t="n">
        <f aca="false">ROUND('qx mannen 2022'!CT62,10)</f>
        <v>0.0011207736</v>
      </c>
      <c r="CU62" s="1" t="n">
        <f aca="false">ROUND('qx mannen 2022'!CU62,10)</f>
        <v>0.0010999455</v>
      </c>
      <c r="CV62" s="1" t="n">
        <f aca="false">ROUND('qx mannen 2022'!CV62,10)</f>
        <v>0.0010795044</v>
      </c>
      <c r="CW62" s="1" t="n">
        <f aca="false">ROUND('qx mannen 2022'!CW62,10)</f>
        <v>0.001059443</v>
      </c>
      <c r="CX62" s="1" t="n">
        <f aca="false">ROUND('qx mannen 2022'!CX62,10)</f>
        <v>0.0010397542</v>
      </c>
      <c r="CY62" s="1" t="n">
        <f aca="false">ROUND('qx mannen 2022'!CY62,10)</f>
        <v>0.0010204312</v>
      </c>
      <c r="CZ62" s="1" t="n">
        <f aca="false">ROUND('qx mannen 2022'!CZ62,10)</f>
        <v>0.0010014672</v>
      </c>
      <c r="DA62" s="1" t="n">
        <f aca="false">ROUND('qx mannen 2022'!DA62,10)</f>
        <v>0.0009828555</v>
      </c>
      <c r="DB62" s="1" t="n">
        <f aca="false">ROUND('qx mannen 2022'!DB62,10)</f>
        <v>0.0009645895</v>
      </c>
      <c r="DC62" s="1" t="n">
        <f aca="false">ROUND('qx mannen 2022'!DC62,10)</f>
        <v>0.0009466629</v>
      </c>
      <c r="DD62" s="1" t="n">
        <f aca="false">ROUND('qx mannen 2022'!DD62,10)</f>
        <v>0.0009290692</v>
      </c>
      <c r="DE62" s="1" t="n">
        <f aca="false">ROUND('qx mannen 2022'!DE62,10)</f>
        <v>0.0009118025</v>
      </c>
      <c r="DF62" s="1" t="n">
        <f aca="false">ROUND('qx mannen 2022'!DF62,10)</f>
        <v>0.0008948565</v>
      </c>
      <c r="DG62" s="1" t="n">
        <f aca="false">ROUND('qx mannen 2022'!DG62,10)</f>
        <v>0.0008782253</v>
      </c>
      <c r="DH62" s="1" t="n">
        <f aca="false">ROUND('qx mannen 2022'!DH62,10)</f>
        <v>0.0008619032</v>
      </c>
      <c r="DI62" s="1" t="n">
        <f aca="false">ROUND('qx mannen 2022'!DI62,10)</f>
        <v>0.0008458842</v>
      </c>
      <c r="DJ62" s="1" t="n">
        <f aca="false">ROUND('qx mannen 2022'!DJ62,10)</f>
        <v>0.0008301629</v>
      </c>
      <c r="DK62" s="1" t="n">
        <f aca="false">ROUND('qx mannen 2022'!DK62,10)</f>
        <v>0.0008147337</v>
      </c>
      <c r="DL62" s="1" t="n">
        <f aca="false">ROUND('qx mannen 2022'!DL62,10)</f>
        <v>0.0007995911</v>
      </c>
      <c r="DM62" s="1" t="n">
        <f aca="false">ROUND('qx mannen 2022'!DM62,10)</f>
        <v>0.0007847299</v>
      </c>
      <c r="DN62" s="1" t="n">
        <f aca="false">ROUND('qx mannen 2022'!DN62,10)</f>
        <v>0.0007701447</v>
      </c>
      <c r="DO62" s="1" t="n">
        <f aca="false">ROUND('qx mannen 2022'!DO62,10)</f>
        <v>0.0007558306</v>
      </c>
      <c r="DP62" s="1" t="n">
        <f aca="false">ROUND('qx mannen 2022'!DP62,10)</f>
        <v>0.0007417824</v>
      </c>
      <c r="DQ62" s="1" t="n">
        <f aca="false">ROUND('qx mannen 2022'!DQ62,10)</f>
        <v>0.0007279953</v>
      </c>
      <c r="DR62" s="1" t="n">
        <f aca="false">ROUND('qx mannen 2022'!DR62,10)</f>
        <v>0.0007144643</v>
      </c>
      <c r="DS62" s="1" t="n">
        <f aca="false">ROUND('qx mannen 2022'!DS62,10)</f>
        <v>0.0007011847</v>
      </c>
      <c r="DT62" s="1" t="n">
        <f aca="false">ROUND('qx mannen 2022'!DT62,10)</f>
        <v>0.0006881519</v>
      </c>
      <c r="DU62" s="1" t="n">
        <f aca="false">ROUND('qx mannen 2022'!DU62,10)</f>
        <v>0.0006753612</v>
      </c>
      <c r="DV62" s="1" t="n">
        <f aca="false">ROUND('qx mannen 2022'!DV62,10)</f>
        <v>0.0006628082</v>
      </c>
      <c r="DW62" s="1" t="n">
        <f aca="false">ROUND('qx mannen 2022'!DW62,10)</f>
        <v>0.0006504884</v>
      </c>
      <c r="DX62" s="1" t="n">
        <f aca="false">ROUND('qx mannen 2022'!DX62,10)</f>
        <v>0.0006383976</v>
      </c>
      <c r="DY62" s="1" t="n">
        <f aca="false">ROUND('qx mannen 2022'!DY62,10)</f>
        <v>0.0006265314</v>
      </c>
      <c r="DZ62" s="1" t="n">
        <f aca="false">ROUND('qx mannen 2022'!DZ62,10)</f>
        <v>0.0006148858</v>
      </c>
      <c r="EA62" s="1" t="n">
        <f aca="false">ROUND('qx mannen 2022'!EA62,10)</f>
        <v>0.0006034565</v>
      </c>
      <c r="EB62" s="1" t="n">
        <f aca="false">ROUND('qx mannen 2022'!EB62,10)</f>
        <v>0.0005922396</v>
      </c>
      <c r="EC62" s="1" t="n">
        <f aca="false">ROUND('qx mannen 2022'!EC62,10)</f>
        <v>0.0005812312</v>
      </c>
      <c r="ED62" s="1" t="n">
        <f aca="false">ROUND('qx mannen 2022'!ED62,10)</f>
        <v>0.0005704273</v>
      </c>
      <c r="EE62" s="1" t="n">
        <f aca="false">ROUND('qx mannen 2022'!EE62,10)</f>
        <v>0.0005598242</v>
      </c>
      <c r="EF62" s="1" t="n">
        <f aca="false">ROUND('qx mannen 2022'!EF62,10)</f>
        <v>0.0005494181</v>
      </c>
      <c r="EG62" s="1" t="n">
        <f aca="false">ROUND('qx mannen 2022'!EG62,10)</f>
        <v>0.0005392054</v>
      </c>
      <c r="EH62" s="1" t="n">
        <f aca="false">ROUND('qx mannen 2022'!EH62,10)</f>
        <v>0.0005291825</v>
      </c>
      <c r="EI62" s="1" t="n">
        <f aca="false">ROUND('qx mannen 2022'!EI62,10)</f>
        <v>0.0005193459</v>
      </c>
      <c r="EJ62" s="1" t="n">
        <f aca="false">ROUND('qx mannen 2022'!EJ62,10)</f>
        <v>0.000509692</v>
      </c>
      <c r="EK62" s="1" t="n">
        <f aca="false">ROUND('qx mannen 2022'!EK62,10)</f>
        <v>0.0005002176</v>
      </c>
      <c r="EL62" s="1" t="n">
        <f aca="false">ROUND('qx mannen 2022'!EL62,10)</f>
        <v>0.0004909192</v>
      </c>
      <c r="EM62" s="1" t="n">
        <f aca="false">ROUND('qx mannen 2022'!EM62,10)</f>
        <v>0.0004817937</v>
      </c>
      <c r="EN62" s="1" t="n">
        <f aca="false">ROUND('qx mannen 2022'!EN62,10)</f>
        <v>0.0004728377</v>
      </c>
      <c r="EO62" s="1" t="n">
        <f aca="false">ROUND('qx mannen 2022'!EO62,10)</f>
        <v>0.0004640482</v>
      </c>
      <c r="EP62" s="1" t="n">
        <f aca="false">ROUND('qx mannen 2022'!EP62,10)</f>
        <v>0.000455422</v>
      </c>
      <c r="EQ62" s="1" t="n">
        <f aca="false">ROUND('qx mannen 2022'!EQ62,10)</f>
        <v>0.0004469561</v>
      </c>
      <c r="ER62" s="1" t="n">
        <f aca="false">ROUND('qx mannen 2022'!ER62,10)</f>
        <v>0.0004386476</v>
      </c>
      <c r="ES62" s="1" t="n">
        <f aca="false">ROUND('qx mannen 2022'!ES62,10)</f>
        <v>0.0004304935</v>
      </c>
      <c r="ET62" s="1" t="n">
        <f aca="false">ROUND('qx mannen 2022'!ET62,10)</f>
        <v>0.000422491</v>
      </c>
      <c r="EU62" s="1" t="n">
        <f aca="false">ROUND('qx mannen 2022'!EU62,10)</f>
        <v>0.0004146371</v>
      </c>
      <c r="EV62" s="1" t="n">
        <f aca="false">ROUND('qx mannen 2022'!EV62,10)</f>
        <v>0.0004069293</v>
      </c>
      <c r="EW62" s="1" t="n">
        <f aca="false">ROUND('qx mannen 2022'!EW62,10)</f>
        <v>0.0003993647</v>
      </c>
      <c r="EX62" s="1" t="n">
        <f aca="false">ROUND('qx mannen 2022'!EX62,10)</f>
        <v>0.0003919407</v>
      </c>
      <c r="EY62" s="1" t="n">
        <f aca="false">ROUND('qx mannen 2022'!EY62,10)</f>
        <v>0.0003846546</v>
      </c>
      <c r="EZ62" s="1" t="n">
        <f aca="false">ROUND('qx mannen 2022'!EZ62,10)</f>
        <v>0.000377504</v>
      </c>
      <c r="FA62" s="1" t="n">
        <f aca="false">ROUND('qx mannen 2022'!FA62,10)</f>
        <v>0.0003704863</v>
      </c>
      <c r="FB62" s="1" t="n">
        <f aca="false">ROUND('qx mannen 2022'!FB62,10)</f>
        <v>0.0003635991</v>
      </c>
      <c r="FC62" s="1" t="n">
        <f aca="false">ROUND('qx mannen 2022'!FC62,10)</f>
        <v>0.0003568398</v>
      </c>
      <c r="FD62" s="1" t="n">
        <f aca="false">ROUND('qx mannen 2022'!FD62,10)</f>
        <v>0.0003502062</v>
      </c>
      <c r="FE62" s="1" t="n">
        <f aca="false">ROUND('qx mannen 2022'!FE62,10)</f>
        <v>0.0003436958</v>
      </c>
      <c r="FF62" s="1" t="n">
        <f aca="false">ROUND('qx mannen 2022'!FF62,10)</f>
        <v>0.0003373065</v>
      </c>
      <c r="FG62" s="1" t="n">
        <f aca="false">ROUND('qx mannen 2022'!FG62,10)</f>
        <v>0.000331036</v>
      </c>
      <c r="FH62" s="1" t="n">
        <f aca="false">ROUND('qx mannen 2022'!FH62,10)</f>
        <v>0.0003248819</v>
      </c>
      <c r="FI62" s="1" t="n">
        <f aca="false">ROUND('qx mannen 2022'!FI62,10)</f>
        <v>0.0003188423</v>
      </c>
      <c r="FJ62" s="1" t="n">
        <f aca="false">ROUND('qx mannen 2022'!FJ62,10)</f>
        <v>0.000312915</v>
      </c>
      <c r="FK62" s="1" t="n">
        <f aca="false">ROUND('qx mannen 2022'!FK62,10)</f>
        <v>0.0003070978</v>
      </c>
      <c r="FL62" s="1" t="n">
        <f aca="false">ROUND('qx mannen 2022'!FL62,10)</f>
        <v>0.0003013887</v>
      </c>
      <c r="FM62" s="1" t="n">
        <f aca="false">ROUND('qx mannen 2022'!FM62,10)</f>
        <v>0.0002957857</v>
      </c>
      <c r="FN62" s="1" t="n">
        <f aca="false">ROUND('qx mannen 2022'!FN62,10)</f>
        <v>0.0002902869</v>
      </c>
      <c r="FO62" s="1" t="n">
        <f aca="false">ROUND('qx mannen 2022'!FO62,10)</f>
        <v>0.0002848904</v>
      </c>
      <c r="FP62" s="1" t="n">
        <f aca="false">ROUND('qx mannen 2022'!FP62,10)</f>
        <v>0.0002795941</v>
      </c>
      <c r="FQ62" s="1" t="n">
        <f aca="false">ROUND('qx mannen 2022'!FQ62,10)</f>
        <v>0.0002743963</v>
      </c>
    </row>
    <row r="63" customFormat="false" ht="15" hidden="false" customHeight="true" outlineLevel="0" collapsed="false">
      <c r="B63" s="1" t="n">
        <f aca="false">ROUND('qx mannen 2022'!B63,10)</f>
        <v>0.007712525</v>
      </c>
      <c r="C63" s="1" t="n">
        <f aca="false">ROUND('qx mannen 2022'!C63,10)</f>
        <v>0.0075550989</v>
      </c>
      <c r="D63" s="1" t="n">
        <f aca="false">ROUND('qx mannen 2022'!D63,10)</f>
        <v>0.0073268369</v>
      </c>
      <c r="E63" s="1" t="n">
        <f aca="false">ROUND('qx mannen 2022'!E63,10)</f>
        <v>0.0071446907</v>
      </c>
      <c r="F63" s="1" t="n">
        <f aca="false">ROUND('qx mannen 2022'!F63,10)</f>
        <v>0.0069864853</v>
      </c>
      <c r="G63" s="1" t="n">
        <f aca="false">ROUND('qx mannen 2022'!G63,10)</f>
        <v>0.0068414841</v>
      </c>
      <c r="H63" s="1" t="n">
        <f aca="false">ROUND('qx mannen 2022'!H63,10)</f>
        <v>0.0067044182</v>
      </c>
      <c r="I63" s="1" t="n">
        <f aca="false">ROUND('qx mannen 2022'!I63,10)</f>
        <v>0.0065726679</v>
      </c>
      <c r="J63" s="1" t="n">
        <f aca="false">ROUND('qx mannen 2022'!J63,10)</f>
        <v>0.0064449062</v>
      </c>
      <c r="K63" s="1" t="n">
        <f aca="false">ROUND('qx mannen 2022'!K63,10)</f>
        <v>0.0063204403</v>
      </c>
      <c r="L63" s="1" t="n">
        <f aca="false">ROUND('qx mannen 2022'!L63,10)</f>
        <v>0.0061988908</v>
      </c>
      <c r="M63" s="1" t="n">
        <f aca="false">ROUND('qx mannen 2022'!M63,10)</f>
        <v>0.0060800332</v>
      </c>
      <c r="N63" s="1" t="n">
        <f aca="false">ROUND('qx mannen 2022'!N63,10)</f>
        <v>0.0059637218</v>
      </c>
      <c r="O63" s="1" t="n">
        <f aca="false">ROUND('qx mannen 2022'!O63,10)</f>
        <v>0.0058498508</v>
      </c>
      <c r="P63" s="1" t="n">
        <f aca="false">ROUND('qx mannen 2022'!P63,10)</f>
        <v>0.0057383358</v>
      </c>
      <c r="Q63" s="1" t="n">
        <f aca="false">ROUND('qx mannen 2022'!Q63,10)</f>
        <v>0.0056291046</v>
      </c>
      <c r="R63" s="1" t="n">
        <f aca="false">ROUND('qx mannen 2022'!R63,10)</f>
        <v>0.0055220925</v>
      </c>
      <c r="S63" s="1" t="n">
        <f aca="false">ROUND('qx mannen 2022'!S63,10)</f>
        <v>0.0054172394</v>
      </c>
      <c r="T63" s="1" t="n">
        <f aca="false">ROUND('qx mannen 2022'!T63,10)</f>
        <v>0.0053144894</v>
      </c>
      <c r="U63" s="1" t="n">
        <f aca="false">ROUND('qx mannen 2022'!U63,10)</f>
        <v>0.005213789</v>
      </c>
      <c r="V63" s="1" t="n">
        <f aca="false">ROUND('qx mannen 2022'!V63,10)</f>
        <v>0.0051150876</v>
      </c>
      <c r="W63" s="1" t="n">
        <f aca="false">ROUND('qx mannen 2022'!W63,10)</f>
        <v>0.0050183367</v>
      </c>
      <c r="X63" s="1" t="n">
        <f aca="false">ROUND('qx mannen 2022'!X63,10)</f>
        <v>0.0049234898</v>
      </c>
      <c r="Y63" s="1" t="n">
        <f aca="false">ROUND('qx mannen 2022'!Y63,10)</f>
        <v>0.0048305023</v>
      </c>
      <c r="Z63" s="1" t="n">
        <f aca="false">ROUND('qx mannen 2022'!Z63,10)</f>
        <v>0.0047393313</v>
      </c>
      <c r="AA63" s="1" t="n">
        <f aca="false">ROUND('qx mannen 2022'!AA63,10)</f>
        <v>0.0046499354</v>
      </c>
      <c r="AB63" s="1" t="n">
        <f aca="false">ROUND('qx mannen 2022'!AB63,10)</f>
        <v>0.0045622747</v>
      </c>
      <c r="AC63" s="1" t="n">
        <f aca="false">ROUND('qx mannen 2022'!AC63,10)</f>
        <v>0.0044763108</v>
      </c>
      <c r="AD63" s="1" t="n">
        <f aca="false">ROUND('qx mannen 2022'!AD63,10)</f>
        <v>0.0043920065</v>
      </c>
      <c r="AE63" s="1" t="n">
        <f aca="false">ROUND('qx mannen 2022'!AE63,10)</f>
        <v>0.0043093259</v>
      </c>
      <c r="AF63" s="1" t="n">
        <f aca="false">ROUND('qx mannen 2022'!AF63,10)</f>
        <v>0.0042282341</v>
      </c>
      <c r="AG63" s="1" t="n">
        <f aca="false">ROUND('qx mannen 2022'!AG63,10)</f>
        <v>0.0041486974</v>
      </c>
      <c r="AH63" s="1" t="n">
        <f aca="false">ROUND('qx mannen 2022'!AH63,10)</f>
        <v>0.004070683</v>
      </c>
      <c r="AI63" s="1" t="n">
        <f aca="false">ROUND('qx mannen 2022'!AI63,10)</f>
        <v>0.0039941593</v>
      </c>
      <c r="AJ63" s="1" t="n">
        <f aca="false">ROUND('qx mannen 2022'!AJ63,10)</f>
        <v>0.0039190953</v>
      </c>
      <c r="AK63" s="1" t="n">
        <f aca="false">ROUND('qx mannen 2022'!AK63,10)</f>
        <v>0.0038454611</v>
      </c>
      <c r="AL63" s="1" t="n">
        <f aca="false">ROUND('qx mannen 2022'!AL63,10)</f>
        <v>0.0037732275</v>
      </c>
      <c r="AM63" s="1" t="n">
        <f aca="false">ROUND('qx mannen 2022'!AM63,10)</f>
        <v>0.0037023661</v>
      </c>
      <c r="AN63" s="1" t="n">
        <f aca="false">ROUND('qx mannen 2022'!AN63,10)</f>
        <v>0.0036328492</v>
      </c>
      <c r="AO63" s="1" t="n">
        <f aca="false">ROUND('qx mannen 2022'!AO63,10)</f>
        <v>0.00356465</v>
      </c>
      <c r="AP63" s="1" t="n">
        <f aca="false">ROUND('qx mannen 2022'!AP63,10)</f>
        <v>0.0034977421</v>
      </c>
      <c r="AQ63" s="1" t="n">
        <f aca="false">ROUND('qx mannen 2022'!AQ63,10)</f>
        <v>0.0034321</v>
      </c>
      <c r="AR63" s="1" t="n">
        <f aca="false">ROUND('qx mannen 2022'!AR63,10)</f>
        <v>0.0033676986</v>
      </c>
      <c r="AS63" s="1" t="n">
        <f aca="false">ROUND('qx mannen 2022'!AS63,10)</f>
        <v>0.0033045136</v>
      </c>
      <c r="AT63" s="1" t="n">
        <f aca="false">ROUND('qx mannen 2022'!AT63,10)</f>
        <v>0.0032425211</v>
      </c>
      <c r="AU63" s="1" t="n">
        <f aca="false">ROUND('qx mannen 2022'!AU63,10)</f>
        <v>0.0031816978</v>
      </c>
      <c r="AV63" s="1" t="n">
        <f aca="false">ROUND('qx mannen 2022'!AV63,10)</f>
        <v>0.0031220211</v>
      </c>
      <c r="AW63" s="1" t="n">
        <f aca="false">ROUND('qx mannen 2022'!AW63,10)</f>
        <v>0.0030634686</v>
      </c>
      <c r="AX63" s="1" t="n">
        <f aca="false">ROUND('qx mannen 2022'!AX63,10)</f>
        <v>0.0030060186</v>
      </c>
      <c r="AY63" s="1" t="n">
        <f aca="false">ROUND('qx mannen 2022'!AY63,10)</f>
        <v>0.0029496499</v>
      </c>
      <c r="AZ63" s="1" t="n">
        <f aca="false">ROUND('qx mannen 2022'!AZ63,10)</f>
        <v>0.0028943417</v>
      </c>
      <c r="BA63" s="1" t="n">
        <f aca="false">ROUND('qx mannen 2022'!BA63,10)</f>
        <v>0.0028400736</v>
      </c>
      <c r="BB63" s="1" t="n">
        <f aca="false">ROUND('qx mannen 2022'!BB63,10)</f>
        <v>0.0027868256</v>
      </c>
      <c r="BC63" s="1" t="n">
        <f aca="false">ROUND('qx mannen 2022'!BC63,10)</f>
        <v>0.0027345783</v>
      </c>
      <c r="BD63" s="1" t="n">
        <f aca="false">ROUND('qx mannen 2022'!BD63,10)</f>
        <v>0.0026833125</v>
      </c>
      <c r="BE63" s="1" t="n">
        <f aca="false">ROUND('qx mannen 2022'!BE63,10)</f>
        <v>0.0026330096</v>
      </c>
      <c r="BF63" s="1" t="n">
        <f aca="false">ROUND('qx mannen 2022'!BF63,10)</f>
        <v>0.0025836513</v>
      </c>
      <c r="BG63" s="1" t="n">
        <f aca="false">ROUND('qx mannen 2022'!BG63,10)</f>
        <v>0.0025352195</v>
      </c>
      <c r="BH63" s="1" t="n">
        <f aca="false">ROUND('qx mannen 2022'!BH63,10)</f>
        <v>0.0024876967</v>
      </c>
      <c r="BI63" s="1" t="n">
        <f aca="false">ROUND('qx mannen 2022'!BI63,10)</f>
        <v>0.0024410658</v>
      </c>
      <c r="BJ63" s="1" t="n">
        <f aca="false">ROUND('qx mannen 2022'!BJ63,10)</f>
        <v>0.0023953096</v>
      </c>
      <c r="BK63" s="1" t="n">
        <f aca="false">ROUND('qx mannen 2022'!BK63,10)</f>
        <v>0.0023504119</v>
      </c>
      <c r="BL63" s="1" t="n">
        <f aca="false">ROUND('qx mannen 2022'!BL63,10)</f>
        <v>0.0023063562</v>
      </c>
      <c r="BM63" s="1" t="n">
        <f aca="false">ROUND('qx mannen 2022'!BM63,10)</f>
        <v>0.0022631268</v>
      </c>
      <c r="BN63" s="1" t="n">
        <f aca="false">ROUND('qx mannen 2022'!BN63,10)</f>
        <v>0.002220708</v>
      </c>
      <c r="BO63" s="1" t="n">
        <f aca="false">ROUND('qx mannen 2022'!BO63,10)</f>
        <v>0.0021790845</v>
      </c>
      <c r="BP63" s="1" t="n">
        <f aca="false">ROUND('qx mannen 2022'!BP63,10)</f>
        <v>0.0021382414</v>
      </c>
      <c r="BQ63" s="1" t="n">
        <f aca="false">ROUND('qx mannen 2022'!BQ63,10)</f>
        <v>0.0020981639</v>
      </c>
      <c r="BR63" s="1" t="n">
        <f aca="false">ROUND('qx mannen 2022'!BR63,10)</f>
        <v>0.0020588377</v>
      </c>
      <c r="BS63" s="1" t="n">
        <f aca="false">ROUND('qx mannen 2022'!BS63,10)</f>
        <v>0.0020202486</v>
      </c>
      <c r="BT63" s="1" t="n">
        <f aca="false">ROUND('qx mannen 2022'!BT63,10)</f>
        <v>0.0019823827</v>
      </c>
      <c r="BU63" s="1" t="n">
        <f aca="false">ROUND('qx mannen 2022'!BU63,10)</f>
        <v>0.0019452265</v>
      </c>
      <c r="BV63" s="1" t="n">
        <f aca="false">ROUND('qx mannen 2022'!BV63,10)</f>
        <v>0.0019087667</v>
      </c>
      <c r="BW63" s="1" t="n">
        <f aca="false">ROUND('qx mannen 2022'!BW63,10)</f>
        <v>0.0018729901</v>
      </c>
      <c r="BX63" s="1" t="n">
        <f aca="false">ROUND('qx mannen 2022'!BX63,10)</f>
        <v>0.0018378839</v>
      </c>
      <c r="BY63" s="1" t="n">
        <f aca="false">ROUND('qx mannen 2022'!BY63,10)</f>
        <v>0.0018034355</v>
      </c>
      <c r="BZ63" s="1" t="n">
        <f aca="false">ROUND('qx mannen 2022'!BZ63,10)</f>
        <v>0.0017696327</v>
      </c>
      <c r="CA63" s="1" t="n">
        <f aca="false">ROUND('qx mannen 2022'!CA63,10)</f>
        <v>0.0017364632</v>
      </c>
      <c r="CB63" s="1" t="n">
        <f aca="false">ROUND('qx mannen 2022'!CB63,10)</f>
        <v>0.0017039152</v>
      </c>
      <c r="CC63" s="1" t="n">
        <f aca="false">ROUND('qx mannen 2022'!CC63,10)</f>
        <v>0.0016719771</v>
      </c>
      <c r="CD63" s="1" t="n">
        <f aca="false">ROUND('qx mannen 2022'!CD63,10)</f>
        <v>0.0016406374</v>
      </c>
      <c r="CE63" s="1" t="n">
        <f aca="false">ROUND('qx mannen 2022'!CE63,10)</f>
        <v>0.0016098849</v>
      </c>
      <c r="CF63" s="1" t="n">
        <f aca="false">ROUND('qx mannen 2022'!CF63,10)</f>
        <v>0.0015797086</v>
      </c>
      <c r="CG63" s="1" t="n">
        <f aca="false">ROUND('qx mannen 2022'!CG63,10)</f>
        <v>0.0015500976</v>
      </c>
      <c r="CH63" s="1" t="n">
        <f aca="false">ROUND('qx mannen 2022'!CH63,10)</f>
        <v>0.0015210415</v>
      </c>
      <c r="CI63" s="1" t="n">
        <f aca="false">ROUND('qx mannen 2022'!CI63,10)</f>
        <v>0.0014925298</v>
      </c>
      <c r="CJ63" s="1" t="n">
        <f aca="false">ROUND('qx mannen 2022'!CJ63,10)</f>
        <v>0.0014645522</v>
      </c>
      <c r="CK63" s="1" t="n">
        <f aca="false">ROUND('qx mannen 2022'!CK63,10)</f>
        <v>0.0014370989</v>
      </c>
      <c r="CL63" s="1" t="n">
        <f aca="false">ROUND('qx mannen 2022'!CL63,10)</f>
        <v>0.0014101599</v>
      </c>
      <c r="CM63" s="1" t="n">
        <f aca="false">ROUND('qx mannen 2022'!CM63,10)</f>
        <v>0.0013837257</v>
      </c>
      <c r="CN63" s="1" t="n">
        <f aca="false">ROUND('qx mannen 2022'!CN63,10)</f>
        <v>0.0013577867</v>
      </c>
      <c r="CO63" s="1" t="n">
        <f aca="false">ROUND('qx mannen 2022'!CO63,10)</f>
        <v>0.0013323338</v>
      </c>
      <c r="CP63" s="1" t="n">
        <f aca="false">ROUND('qx mannen 2022'!CP63,10)</f>
        <v>0.0013073577</v>
      </c>
      <c r="CQ63" s="1" t="n">
        <f aca="false">ROUND('qx mannen 2022'!CQ63,10)</f>
        <v>0.0012828497</v>
      </c>
      <c r="CR63" s="1" t="n">
        <f aca="false">ROUND('qx mannen 2022'!CR63,10)</f>
        <v>0.0012588008</v>
      </c>
      <c r="CS63" s="1" t="n">
        <f aca="false">ROUND('qx mannen 2022'!CS63,10)</f>
        <v>0.0012352026</v>
      </c>
      <c r="CT63" s="1" t="n">
        <f aca="false">ROUND('qx mannen 2022'!CT63,10)</f>
        <v>0.0012120465</v>
      </c>
      <c r="CU63" s="1" t="n">
        <f aca="false">ROUND('qx mannen 2022'!CU63,10)</f>
        <v>0.0011893243</v>
      </c>
      <c r="CV63" s="1" t="n">
        <f aca="false">ROUND('qx mannen 2022'!CV63,10)</f>
        <v>0.0011670279</v>
      </c>
      <c r="CW63" s="1" t="n">
        <f aca="false">ROUND('qx mannen 2022'!CW63,10)</f>
        <v>0.0011451493</v>
      </c>
      <c r="CX63" s="1" t="n">
        <f aca="false">ROUND('qx mannen 2022'!CX63,10)</f>
        <v>0.0011236806</v>
      </c>
      <c r="CY63" s="1" t="n">
        <f aca="false">ROUND('qx mannen 2022'!CY63,10)</f>
        <v>0.0011026143</v>
      </c>
      <c r="CZ63" s="1" t="n">
        <f aca="false">ROUND('qx mannen 2022'!CZ63,10)</f>
        <v>0.0010819427</v>
      </c>
      <c r="DA63" s="1" t="n">
        <f aca="false">ROUND('qx mannen 2022'!DA63,10)</f>
        <v>0.0010616585</v>
      </c>
      <c r="DB63" s="1" t="n">
        <f aca="false">ROUND('qx mannen 2022'!DB63,10)</f>
        <v>0.0010417543</v>
      </c>
      <c r="DC63" s="1" t="n">
        <f aca="false">ROUND('qx mannen 2022'!DC63,10)</f>
        <v>0.0010222232</v>
      </c>
      <c r="DD63" s="1" t="n">
        <f aca="false">ROUND('qx mannen 2022'!DD63,10)</f>
        <v>0.0010030581</v>
      </c>
      <c r="DE63" s="1" t="n">
        <f aca="false">ROUND('qx mannen 2022'!DE63,10)</f>
        <v>0.0009842522</v>
      </c>
      <c r="DF63" s="1" t="n">
        <f aca="false">ROUND('qx mannen 2022'!DF63,10)</f>
        <v>0.0009657986</v>
      </c>
      <c r="DG63" s="1" t="n">
        <f aca="false">ROUND('qx mannen 2022'!DG63,10)</f>
        <v>0.000947691</v>
      </c>
      <c r="DH63" s="1" t="n">
        <f aca="false">ROUND('qx mannen 2022'!DH63,10)</f>
        <v>0.0009299226</v>
      </c>
      <c r="DI63" s="1" t="n">
        <f aca="false">ROUND('qx mannen 2022'!DI63,10)</f>
        <v>0.0009124873</v>
      </c>
      <c r="DJ63" s="1" t="n">
        <f aca="false">ROUND('qx mannen 2022'!DJ63,10)</f>
        <v>0.0008953787</v>
      </c>
      <c r="DK63" s="1" t="n">
        <f aca="false">ROUND('qx mannen 2022'!DK63,10)</f>
        <v>0.0008785908</v>
      </c>
      <c r="DL63" s="1" t="n">
        <f aca="false">ROUND('qx mannen 2022'!DL63,10)</f>
        <v>0.0008621175</v>
      </c>
      <c r="DM63" s="1" t="n">
        <f aca="false">ROUND('qx mannen 2022'!DM63,10)</f>
        <v>0.000845953</v>
      </c>
      <c r="DN63" s="1" t="n">
        <f aca="false">ROUND('qx mannen 2022'!DN63,10)</f>
        <v>0.0008300914</v>
      </c>
      <c r="DO63" s="1" t="n">
        <f aca="false">ROUND('qx mannen 2022'!DO63,10)</f>
        <v>0.0008145271</v>
      </c>
      <c r="DP63" s="1" t="n">
        <f aca="false">ROUND('qx mannen 2022'!DP63,10)</f>
        <v>0.0007992545</v>
      </c>
      <c r="DQ63" s="1" t="n">
        <f aca="false">ROUND('qx mannen 2022'!DQ63,10)</f>
        <v>0.0007842682</v>
      </c>
      <c r="DR63" s="1" t="n">
        <f aca="false">ROUND('qx mannen 2022'!DR63,10)</f>
        <v>0.0007695628</v>
      </c>
      <c r="DS63" s="1" t="n">
        <f aca="false">ROUND('qx mannen 2022'!DS63,10)</f>
        <v>0.000755133</v>
      </c>
      <c r="DT63" s="1" t="n">
        <f aca="false">ROUND('qx mannen 2022'!DT63,10)</f>
        <v>0.0007409737</v>
      </c>
      <c r="DU63" s="1" t="n">
        <f aca="false">ROUND('qx mannen 2022'!DU63,10)</f>
        <v>0.0007270798</v>
      </c>
      <c r="DV63" s="1" t="n">
        <f aca="false">ROUND('qx mannen 2022'!DV63,10)</f>
        <v>0.0007134464</v>
      </c>
      <c r="DW63" s="1" t="n">
        <f aca="false">ROUND('qx mannen 2022'!DW63,10)</f>
        <v>0.0007000685</v>
      </c>
      <c r="DX63" s="1" t="n">
        <f aca="false">ROUND('qx mannen 2022'!DX63,10)</f>
        <v>0.0006869413</v>
      </c>
      <c r="DY63" s="1" t="n">
        <f aca="false">ROUND('qx mannen 2022'!DY63,10)</f>
        <v>0.0006740602</v>
      </c>
      <c r="DZ63" s="1" t="n">
        <f aca="false">ROUND('qx mannen 2022'!DZ63,10)</f>
        <v>0.0006614206</v>
      </c>
      <c r="EA63" s="1" t="n">
        <f aca="false">ROUND('qx mannen 2022'!EA63,10)</f>
        <v>0.0006490179</v>
      </c>
      <c r="EB63" s="1" t="n">
        <f aca="false">ROUND('qx mannen 2022'!EB63,10)</f>
        <v>0.0006368477</v>
      </c>
      <c r="EC63" s="1" t="n">
        <f aca="false">ROUND('qx mannen 2022'!EC63,10)</f>
        <v>0.0006249057</v>
      </c>
      <c r="ED63" s="1" t="n">
        <f aca="false">ROUND('qx mannen 2022'!ED63,10)</f>
        <v>0.0006131875</v>
      </c>
      <c r="EE63" s="1" t="n">
        <f aca="false">ROUND('qx mannen 2022'!EE63,10)</f>
        <v>0.000601689</v>
      </c>
      <c r="EF63" s="1" t="n">
        <f aca="false">ROUND('qx mannen 2022'!EF63,10)</f>
        <v>0.0005904061</v>
      </c>
      <c r="EG63" s="1" t="n">
        <f aca="false">ROUND('qx mannen 2022'!EG63,10)</f>
        <v>0.0005793347</v>
      </c>
      <c r="EH63" s="1" t="n">
        <f aca="false">ROUND('qx mannen 2022'!EH63,10)</f>
        <v>0.0005684708</v>
      </c>
      <c r="EI63" s="1" t="n">
        <f aca="false">ROUND('qx mannen 2022'!EI63,10)</f>
        <v>0.0005578106</v>
      </c>
      <c r="EJ63" s="1" t="n">
        <f aca="false">ROUND('qx mannen 2022'!EJ63,10)</f>
        <v>0.0005473502</v>
      </c>
      <c r="EK63" s="1" t="n">
        <f aca="false">ROUND('qx mannen 2022'!EK63,10)</f>
        <v>0.000537086</v>
      </c>
      <c r="EL63" s="1" t="n">
        <f aca="false">ROUND('qx mannen 2022'!EL63,10)</f>
        <v>0.0005270142</v>
      </c>
      <c r="EM63" s="1" t="n">
        <f aca="false">ROUND('qx mannen 2022'!EM63,10)</f>
        <v>0.0005171312</v>
      </c>
      <c r="EN63" s="1" t="n">
        <f aca="false">ROUND('qx mannen 2022'!EN63,10)</f>
        <v>0.0005074335</v>
      </c>
      <c r="EO63" s="1" t="n">
        <f aca="false">ROUND('qx mannen 2022'!EO63,10)</f>
        <v>0.0004979176</v>
      </c>
      <c r="EP63" s="1" t="n">
        <f aca="false">ROUND('qx mannen 2022'!EP63,10)</f>
        <v>0.0004885801</v>
      </c>
      <c r="EQ63" s="1" t="n">
        <f aca="false">ROUND('qx mannen 2022'!EQ63,10)</f>
        <v>0.0004794177</v>
      </c>
      <c r="ER63" s="1" t="n">
        <f aca="false">ROUND('qx mannen 2022'!ER63,10)</f>
        <v>0.0004704271</v>
      </c>
      <c r="ES63" s="1" t="n">
        <f aca="false">ROUND('qx mannen 2022'!ES63,10)</f>
        <v>0.000461605</v>
      </c>
      <c r="ET63" s="1" t="n">
        <f aca="false">ROUND('qx mannen 2022'!ET63,10)</f>
        <v>0.0004529484</v>
      </c>
      <c r="EU63" s="1" t="n">
        <f aca="false">ROUND('qx mannen 2022'!EU63,10)</f>
        <v>0.000444454</v>
      </c>
      <c r="EV63" s="1" t="n">
        <f aca="false">ROUND('qx mannen 2022'!EV63,10)</f>
        <v>0.0004361189</v>
      </c>
      <c r="EW63" s="1" t="n">
        <f aca="false">ROUND('qx mannen 2022'!EW63,10)</f>
        <v>0.0004279401</v>
      </c>
      <c r="EX63" s="1" t="n">
        <f aca="false">ROUND('qx mannen 2022'!EX63,10)</f>
        <v>0.0004199146</v>
      </c>
      <c r="EY63" s="1" t="n">
        <f aca="false">ROUND('qx mannen 2022'!EY63,10)</f>
        <v>0.0004120397</v>
      </c>
      <c r="EZ63" s="1" t="n">
        <f aca="false">ROUND('qx mannen 2022'!EZ63,10)</f>
        <v>0.0004043123</v>
      </c>
      <c r="FA63" s="1" t="n">
        <f aca="false">ROUND('qx mannen 2022'!FA63,10)</f>
        <v>0.0003967299</v>
      </c>
      <c r="FB63" s="1" t="n">
        <f aca="false">ROUND('qx mannen 2022'!FB63,10)</f>
        <v>0.0003892896</v>
      </c>
      <c r="FC63" s="1" t="n">
        <f aca="false">ROUND('qx mannen 2022'!FC63,10)</f>
        <v>0.0003819889</v>
      </c>
      <c r="FD63" s="1" t="n">
        <f aca="false">ROUND('qx mannen 2022'!FD63,10)</f>
        <v>0.000374825</v>
      </c>
      <c r="FE63" s="1" t="n">
        <f aca="false">ROUND('qx mannen 2022'!FE63,10)</f>
        <v>0.0003677955</v>
      </c>
      <c r="FF63" s="1" t="n">
        <f aca="false">ROUND('qx mannen 2022'!FF63,10)</f>
        <v>0.0003608977</v>
      </c>
      <c r="FG63" s="1" t="n">
        <f aca="false">ROUND('qx mannen 2022'!FG63,10)</f>
        <v>0.0003541293</v>
      </c>
      <c r="FH63" s="1" t="n">
        <f aca="false">ROUND('qx mannen 2022'!FH63,10)</f>
        <v>0.0003474879</v>
      </c>
      <c r="FI63" s="1" t="n">
        <f aca="false">ROUND('qx mannen 2022'!FI63,10)</f>
        <v>0.0003409709</v>
      </c>
      <c r="FJ63" s="1" t="n">
        <f aca="false">ROUND('qx mannen 2022'!FJ63,10)</f>
        <v>0.0003345762</v>
      </c>
      <c r="FK63" s="1" t="n">
        <f aca="false">ROUND('qx mannen 2022'!FK63,10)</f>
        <v>0.0003283014</v>
      </c>
      <c r="FL63" s="1" t="n">
        <f aca="false">ROUND('qx mannen 2022'!FL63,10)</f>
        <v>0.0003221442</v>
      </c>
      <c r="FM63" s="1" t="n">
        <f aca="false">ROUND('qx mannen 2022'!FM63,10)</f>
        <v>0.0003161025</v>
      </c>
      <c r="FN63" s="1" t="n">
        <f aca="false">ROUND('qx mannen 2022'!FN63,10)</f>
        <v>0.0003101741</v>
      </c>
      <c r="FO63" s="1" t="n">
        <f aca="false">ROUND('qx mannen 2022'!FO63,10)</f>
        <v>0.0003043568</v>
      </c>
      <c r="FP63" s="1" t="n">
        <f aca="false">ROUND('qx mannen 2022'!FP63,10)</f>
        <v>0.0002986487</v>
      </c>
      <c r="FQ63" s="1" t="n">
        <f aca="false">ROUND('qx mannen 2022'!FQ63,10)</f>
        <v>0.0002930476</v>
      </c>
    </row>
    <row r="64" customFormat="false" ht="15" hidden="false" customHeight="true" outlineLevel="0" collapsed="false">
      <c r="B64" s="1" t="n">
        <f aca="false">ROUND('qx mannen 2022'!B64,10)</f>
        <v>0.0085290652</v>
      </c>
      <c r="C64" s="1" t="n">
        <f aca="false">ROUND('qx mannen 2022'!C64,10)</f>
        <v>0.0083503775</v>
      </c>
      <c r="D64" s="1" t="n">
        <f aca="false">ROUND('qx mannen 2022'!D64,10)</f>
        <v>0.008100756</v>
      </c>
      <c r="E64" s="1" t="n">
        <f aca="false">ROUND('qx mannen 2022'!E64,10)</f>
        <v>0.0078984923</v>
      </c>
      <c r="F64" s="1" t="n">
        <f aca="false">ROUND('qx mannen 2022'!F64,10)</f>
        <v>0.0077211009</v>
      </c>
      <c r="G64" s="1" t="n">
        <f aca="false">ROUND('qx mannen 2022'!G64,10)</f>
        <v>0.0075576687</v>
      </c>
      <c r="H64" s="1" t="n">
        <f aca="false">ROUND('qx mannen 2022'!H64,10)</f>
        <v>0.0074028243</v>
      </c>
      <c r="I64" s="1" t="n">
        <f aca="false">ROUND('qx mannen 2022'!I64,10)</f>
        <v>0.0072538837</v>
      </c>
      <c r="J64" s="1" t="n">
        <f aca="false">ROUND('qx mannen 2022'!J64,10)</f>
        <v>0.0071094755</v>
      </c>
      <c r="K64" s="1" t="n">
        <f aca="false">ROUND('qx mannen 2022'!K64,10)</f>
        <v>0.0069688729</v>
      </c>
      <c r="L64" s="1" t="n">
        <f aca="false">ROUND('qx mannen 2022'!L64,10)</f>
        <v>0.0068316684</v>
      </c>
      <c r="M64" s="1" t="n">
        <f aca="false">ROUND('qx mannen 2022'!M64,10)</f>
        <v>0.0066976135</v>
      </c>
      <c r="N64" s="1" t="n">
        <f aca="false">ROUND('qx mannen 2022'!N64,10)</f>
        <v>0.0065665403</v>
      </c>
      <c r="O64" s="1" t="n">
        <f aca="false">ROUND('qx mannen 2022'!O64,10)</f>
        <v>0.0064383235</v>
      </c>
      <c r="P64" s="1" t="n">
        <f aca="false">ROUND('qx mannen 2022'!P64,10)</f>
        <v>0.0063128604</v>
      </c>
      <c r="Q64" s="1" t="n">
        <f aca="false">ROUND('qx mannen 2022'!Q64,10)</f>
        <v>0.006190062</v>
      </c>
      <c r="R64" s="1" t="n">
        <f aca="false">ROUND('qx mannen 2022'!R64,10)</f>
        <v>0.0060698478</v>
      </c>
      <c r="S64" s="1" t="n">
        <f aca="false">ROUND('qx mannen 2022'!S64,10)</f>
        <v>0.0059521434</v>
      </c>
      <c r="T64" s="1" t="n">
        <f aca="false">ROUND('qx mannen 2022'!T64,10)</f>
        <v>0.005836879</v>
      </c>
      <c r="U64" s="1" t="n">
        <f aca="false">ROUND('qx mannen 2022'!U64,10)</f>
        <v>0.0057239887</v>
      </c>
      <c r="V64" s="1" t="n">
        <f aca="false">ROUND('qx mannen 2022'!V64,10)</f>
        <v>0.0056134098</v>
      </c>
      <c r="W64" s="1" t="n">
        <f aca="false">ROUND('qx mannen 2022'!W64,10)</f>
        <v>0.0055050826</v>
      </c>
      <c r="X64" s="1" t="n">
        <f aca="false">ROUND('qx mannen 2022'!X64,10)</f>
        <v>0.0053989502</v>
      </c>
      <c r="Y64" s="1" t="n">
        <f aca="false">ROUND('qx mannen 2022'!Y64,10)</f>
        <v>0.005294958</v>
      </c>
      <c r="Z64" s="1" t="n">
        <f aca="false">ROUND('qx mannen 2022'!Z64,10)</f>
        <v>0.0051930538</v>
      </c>
      <c r="AA64" s="1" t="n">
        <f aca="false">ROUND('qx mannen 2022'!AA64,10)</f>
        <v>0.0050931874</v>
      </c>
      <c r="AB64" s="1" t="n">
        <f aca="false">ROUND('qx mannen 2022'!AB64,10)</f>
        <v>0.0049953107</v>
      </c>
      <c r="AC64" s="1" t="n">
        <f aca="false">ROUND('qx mannen 2022'!AC64,10)</f>
        <v>0.0048993772</v>
      </c>
      <c r="AD64" s="1" t="n">
        <f aca="false">ROUND('qx mannen 2022'!AD64,10)</f>
        <v>0.0048053424</v>
      </c>
      <c r="AE64" s="1" t="n">
        <f aca="false">ROUND('qx mannen 2022'!AE64,10)</f>
        <v>0.004713163</v>
      </c>
      <c r="AF64" s="1" t="n">
        <f aca="false">ROUND('qx mannen 2022'!AF64,10)</f>
        <v>0.0046227976</v>
      </c>
      <c r="AG64" s="1" t="n">
        <f aca="false">ROUND('qx mannen 2022'!AG64,10)</f>
        <v>0.0045342059</v>
      </c>
      <c r="AH64" s="1" t="n">
        <f aca="false">ROUND('qx mannen 2022'!AH64,10)</f>
        <v>0.0044473491</v>
      </c>
      <c r="AI64" s="1" t="n">
        <f aca="false">ROUND('qx mannen 2022'!AI64,10)</f>
        <v>0.0043621894</v>
      </c>
      <c r="AJ64" s="1" t="n">
        <f aca="false">ROUND('qx mannen 2022'!AJ64,10)</f>
        <v>0.0042786904</v>
      </c>
      <c r="AK64" s="1" t="n">
        <f aca="false">ROUND('qx mannen 2022'!AK64,10)</f>
        <v>0.0041968167</v>
      </c>
      <c r="AL64" s="1" t="n">
        <f aca="false">ROUND('qx mannen 2022'!AL64,10)</f>
        <v>0.0041165339</v>
      </c>
      <c r="AM64" s="1" t="n">
        <f aca="false">ROUND('qx mannen 2022'!AM64,10)</f>
        <v>0.0040378087</v>
      </c>
      <c r="AN64" s="1" t="n">
        <f aca="false">ROUND('qx mannen 2022'!AN64,10)</f>
        <v>0.0039606086</v>
      </c>
      <c r="AO64" s="1" t="n">
        <f aca="false">ROUND('qx mannen 2022'!AO64,10)</f>
        <v>0.0038849021</v>
      </c>
      <c r="AP64" s="1" t="n">
        <f aca="false">ROUND('qx mannen 2022'!AP64,10)</f>
        <v>0.0038106585</v>
      </c>
      <c r="AQ64" s="1" t="n">
        <f aca="false">ROUND('qx mannen 2022'!AQ64,10)</f>
        <v>0.0037378478</v>
      </c>
      <c r="AR64" s="1" t="n">
        <f aca="false">ROUND('qx mannen 2022'!AR64,10)</f>
        <v>0.003666441</v>
      </c>
      <c r="AS64" s="1" t="n">
        <f aca="false">ROUND('qx mannen 2022'!AS64,10)</f>
        <v>0.0035964096</v>
      </c>
      <c r="AT64" s="1" t="n">
        <f aca="false">ROUND('qx mannen 2022'!AT64,10)</f>
        <v>0.0035277259</v>
      </c>
      <c r="AU64" s="1" t="n">
        <f aca="false">ROUND('qx mannen 2022'!AU64,10)</f>
        <v>0.003460363</v>
      </c>
      <c r="AV64" s="1" t="n">
        <f aca="false">ROUND('qx mannen 2022'!AV64,10)</f>
        <v>0.0033942944</v>
      </c>
      <c r="AW64" s="1" t="n">
        <f aca="false">ROUND('qx mannen 2022'!AW64,10)</f>
        <v>0.0033294944</v>
      </c>
      <c r="AX64" s="1" t="n">
        <f aca="false">ROUND('qx mannen 2022'!AX64,10)</f>
        <v>0.0032659379</v>
      </c>
      <c r="AY64" s="1" t="n">
        <f aca="false">ROUND('qx mannen 2022'!AY64,10)</f>
        <v>0.0032036003</v>
      </c>
      <c r="AZ64" s="1" t="n">
        <f aca="false">ROUND('qx mannen 2022'!AZ64,10)</f>
        <v>0.0031424575</v>
      </c>
      <c r="BA64" s="1" t="n">
        <f aca="false">ROUND('qx mannen 2022'!BA64,10)</f>
        <v>0.0030824861</v>
      </c>
      <c r="BB64" s="1" t="n">
        <f aca="false">ROUND('qx mannen 2022'!BB64,10)</f>
        <v>0.0030236631</v>
      </c>
      <c r="BC64" s="1" t="n">
        <f aca="false">ROUND('qx mannen 2022'!BC64,10)</f>
        <v>0.0029659661</v>
      </c>
      <c r="BD64" s="1" t="n">
        <f aca="false">ROUND('qx mannen 2022'!BD64,10)</f>
        <v>0.0029093731</v>
      </c>
      <c r="BE64" s="1" t="n">
        <f aca="false">ROUND('qx mannen 2022'!BE64,10)</f>
        <v>0.0028538626</v>
      </c>
      <c r="BF64" s="1" t="n">
        <f aca="false">ROUND('qx mannen 2022'!BF64,10)</f>
        <v>0.0027994136</v>
      </c>
      <c r="BG64" s="1" t="n">
        <f aca="false">ROUND('qx mannen 2022'!BG64,10)</f>
        <v>0.0027460054</v>
      </c>
      <c r="BH64" s="1" t="n">
        <f aca="false">ROUND('qx mannen 2022'!BH64,10)</f>
        <v>0.0026936179</v>
      </c>
      <c r="BI64" s="1" t="n">
        <f aca="false">ROUND('qx mannen 2022'!BI64,10)</f>
        <v>0.0026422313</v>
      </c>
      <c r="BJ64" s="1" t="n">
        <f aca="false">ROUND('qx mannen 2022'!BJ64,10)</f>
        <v>0.0025918264</v>
      </c>
      <c r="BK64" s="1" t="n">
        <f aca="false">ROUND('qx mannen 2022'!BK64,10)</f>
        <v>0.002542384</v>
      </c>
      <c r="BL64" s="1" t="n">
        <f aca="false">ROUND('qx mannen 2022'!BL64,10)</f>
        <v>0.0024938858</v>
      </c>
      <c r="BM64" s="1" t="n">
        <f aca="false">ROUND('qx mannen 2022'!BM64,10)</f>
        <v>0.0024463135</v>
      </c>
      <c r="BN64" s="1" t="n">
        <f aca="false">ROUND('qx mannen 2022'!BN64,10)</f>
        <v>0.0023996493</v>
      </c>
      <c r="BO64" s="1" t="n">
        <f aca="false">ROUND('qx mannen 2022'!BO64,10)</f>
        <v>0.0023538758</v>
      </c>
      <c r="BP64" s="1" t="n">
        <f aca="false">ROUND('qx mannen 2022'!BP64,10)</f>
        <v>0.0023089758</v>
      </c>
      <c r="BQ64" s="1" t="n">
        <f aca="false">ROUND('qx mannen 2022'!BQ64,10)</f>
        <v>0.0022649325</v>
      </c>
      <c r="BR64" s="1" t="n">
        <f aca="false">ROUND('qx mannen 2022'!BR64,10)</f>
        <v>0.0022217296</v>
      </c>
      <c r="BS64" s="1" t="n">
        <f aca="false">ROUND('qx mannen 2022'!BS64,10)</f>
        <v>0.002179351</v>
      </c>
      <c r="BT64" s="1" t="n">
        <f aca="false">ROUND('qx mannen 2022'!BT64,10)</f>
        <v>0.0021377808</v>
      </c>
      <c r="BU64" s="1" t="n">
        <f aca="false">ROUND('qx mannen 2022'!BU64,10)</f>
        <v>0.0020970035</v>
      </c>
      <c r="BV64" s="1" t="n">
        <f aca="false">ROUND('qx mannen 2022'!BV64,10)</f>
        <v>0.0020570041</v>
      </c>
      <c r="BW64" s="1" t="n">
        <f aca="false">ROUND('qx mannen 2022'!BW64,10)</f>
        <v>0.0020177675</v>
      </c>
      <c r="BX64" s="1" t="n">
        <f aca="false">ROUND('qx mannen 2022'!BX64,10)</f>
        <v>0.0019792793</v>
      </c>
      <c r="BY64" s="1" t="n">
        <f aca="false">ROUND('qx mannen 2022'!BY64,10)</f>
        <v>0.0019415251</v>
      </c>
      <c r="BZ64" s="1" t="n">
        <f aca="false">ROUND('qx mannen 2022'!BZ64,10)</f>
        <v>0.0019044909</v>
      </c>
      <c r="CA64" s="1" t="n">
        <f aca="false">ROUND('qx mannen 2022'!CA64,10)</f>
        <v>0.0018681629</v>
      </c>
      <c r="CB64" s="1" t="n">
        <f aca="false">ROUND('qx mannen 2022'!CB64,10)</f>
        <v>0.0018325277</v>
      </c>
      <c r="CC64" s="1" t="n">
        <f aca="false">ROUND('qx mannen 2022'!CC64,10)</f>
        <v>0.001797572</v>
      </c>
      <c r="CD64" s="1" t="n">
        <f aca="false">ROUND('qx mannen 2022'!CD64,10)</f>
        <v>0.0017632828</v>
      </c>
      <c r="CE64" s="1" t="n">
        <f aca="false">ROUND('qx mannen 2022'!CE64,10)</f>
        <v>0.0017296475</v>
      </c>
      <c r="CF64" s="1" t="n">
        <f aca="false">ROUND('qx mannen 2022'!CF64,10)</f>
        <v>0.0016966535</v>
      </c>
      <c r="CG64" s="1" t="n">
        <f aca="false">ROUND('qx mannen 2022'!CG64,10)</f>
        <v>0.0016642886</v>
      </c>
      <c r="CH64" s="1" t="n">
        <f aca="false">ROUND('qx mannen 2022'!CH64,10)</f>
        <v>0.0016325409</v>
      </c>
      <c r="CI64" s="1" t="n">
        <f aca="false">ROUND('qx mannen 2022'!CI64,10)</f>
        <v>0.0016013985</v>
      </c>
      <c r="CJ64" s="1" t="n">
        <f aca="false">ROUND('qx mannen 2022'!CJ64,10)</f>
        <v>0.0015708499</v>
      </c>
      <c r="CK64" s="1" t="n">
        <f aca="false">ROUND('qx mannen 2022'!CK64,10)</f>
        <v>0.0015408838</v>
      </c>
      <c r="CL64" s="1" t="n">
        <f aca="false">ROUND('qx mannen 2022'!CL64,10)</f>
        <v>0.001511489</v>
      </c>
      <c r="CM64" s="1" t="n">
        <f aca="false">ROUND('qx mannen 2022'!CM64,10)</f>
        <v>0.0014826548</v>
      </c>
      <c r="CN64" s="1" t="n">
        <f aca="false">ROUND('qx mannen 2022'!CN64,10)</f>
        <v>0.0014543703</v>
      </c>
      <c r="CO64" s="1" t="n">
        <f aca="false">ROUND('qx mannen 2022'!CO64,10)</f>
        <v>0.0014266252</v>
      </c>
      <c r="CP64" s="1" t="n">
        <f aca="false">ROUND('qx mannen 2022'!CP64,10)</f>
        <v>0.001399409</v>
      </c>
      <c r="CQ64" s="1" t="n">
        <f aca="false">ROUND('qx mannen 2022'!CQ64,10)</f>
        <v>0.0013727119</v>
      </c>
      <c r="CR64" s="1" t="n">
        <f aca="false">ROUND('qx mannen 2022'!CR64,10)</f>
        <v>0.0013465238</v>
      </c>
      <c r="CS64" s="1" t="n">
        <f aca="false">ROUND('qx mannen 2022'!CS64,10)</f>
        <v>0.001320835</v>
      </c>
      <c r="CT64" s="1" t="n">
        <f aca="false">ROUND('qx mannen 2022'!CT64,10)</f>
        <v>0.0012956361</v>
      </c>
      <c r="CU64" s="1" t="n">
        <f aca="false">ROUND('qx mannen 2022'!CU64,10)</f>
        <v>0.0012709177</v>
      </c>
      <c r="CV64" s="1" t="n">
        <f aca="false">ROUND('qx mannen 2022'!CV64,10)</f>
        <v>0.0012466706</v>
      </c>
      <c r="CW64" s="1" t="n">
        <f aca="false">ROUND('qx mannen 2022'!CW64,10)</f>
        <v>0.0012228859</v>
      </c>
      <c r="CX64" s="1" t="n">
        <f aca="false">ROUND('qx mannen 2022'!CX64,10)</f>
        <v>0.0011995548</v>
      </c>
      <c r="CY64" s="1" t="n">
        <f aca="false">ROUND('qx mannen 2022'!CY64,10)</f>
        <v>0.0011766686</v>
      </c>
      <c r="CZ64" s="1" t="n">
        <f aca="false">ROUND('qx mannen 2022'!CZ64,10)</f>
        <v>0.0011542188</v>
      </c>
      <c r="DA64" s="1" t="n">
        <f aca="false">ROUND('qx mannen 2022'!DA64,10)</f>
        <v>0.0011321971</v>
      </c>
      <c r="DB64" s="1" t="n">
        <f aca="false">ROUND('qx mannen 2022'!DB64,10)</f>
        <v>0.0011105954</v>
      </c>
      <c r="DC64" s="1" t="n">
        <f aca="false">ROUND('qx mannen 2022'!DC64,10)</f>
        <v>0.0010894056</v>
      </c>
      <c r="DD64" s="1" t="n">
        <f aca="false">ROUND('qx mannen 2022'!DD64,10)</f>
        <v>0.00106862</v>
      </c>
      <c r="DE64" s="1" t="n">
        <f aca="false">ROUND('qx mannen 2022'!DE64,10)</f>
        <v>0.0010482307</v>
      </c>
      <c r="DF64" s="1" t="n">
        <f aca="false">ROUND('qx mannen 2022'!DF64,10)</f>
        <v>0.0010282303</v>
      </c>
      <c r="DG64" s="1" t="n">
        <f aca="false">ROUND('qx mannen 2022'!DG64,10)</f>
        <v>0.0010086113</v>
      </c>
      <c r="DH64" s="1" t="n">
        <f aca="false">ROUND('qx mannen 2022'!DH64,10)</f>
        <v>0.0009893665</v>
      </c>
      <c r="DI64" s="1" t="n">
        <f aca="false">ROUND('qx mannen 2022'!DI64,10)</f>
        <v>0.0009704888</v>
      </c>
      <c r="DJ64" s="1" t="n">
        <f aca="false">ROUND('qx mannen 2022'!DJ64,10)</f>
        <v>0.000951971</v>
      </c>
      <c r="DK64" s="1" t="n">
        <f aca="false">ROUND('qx mannen 2022'!DK64,10)</f>
        <v>0.0009338065</v>
      </c>
      <c r="DL64" s="1" t="n">
        <f aca="false">ROUND('qx mannen 2022'!DL64,10)</f>
        <v>0.0009159884</v>
      </c>
      <c r="DM64" s="1" t="n">
        <f aca="false">ROUND('qx mannen 2022'!DM64,10)</f>
        <v>0.0008985102</v>
      </c>
      <c r="DN64" s="1" t="n">
        <f aca="false">ROUND('qx mannen 2022'!DN64,10)</f>
        <v>0.0008813653</v>
      </c>
      <c r="DO64" s="1" t="n">
        <f aca="false">ROUND('qx mannen 2022'!DO64,10)</f>
        <v>0.0008645474</v>
      </c>
      <c r="DP64" s="1" t="n">
        <f aca="false">ROUND('qx mannen 2022'!DP64,10)</f>
        <v>0.0008480504</v>
      </c>
      <c r="DQ64" s="1" t="n">
        <f aca="false">ROUND('qx mannen 2022'!DQ64,10)</f>
        <v>0.000831868</v>
      </c>
      <c r="DR64" s="1" t="n">
        <f aca="false">ROUND('qx mannen 2022'!DR64,10)</f>
        <v>0.0008159942</v>
      </c>
      <c r="DS64" s="1" t="n">
        <f aca="false">ROUND('qx mannen 2022'!DS64,10)</f>
        <v>0.0008004233</v>
      </c>
      <c r="DT64" s="1" t="n">
        <f aca="false">ROUND('qx mannen 2022'!DT64,10)</f>
        <v>0.0007851494</v>
      </c>
      <c r="DU64" s="1" t="n">
        <f aca="false">ROUND('qx mannen 2022'!DU64,10)</f>
        <v>0.0007701668</v>
      </c>
      <c r="DV64" s="1" t="n">
        <f aca="false">ROUND('qx mannen 2022'!DV64,10)</f>
        <v>0.00075547</v>
      </c>
      <c r="DW64" s="1" t="n">
        <f aca="false">ROUND('qx mannen 2022'!DW64,10)</f>
        <v>0.0007410536</v>
      </c>
      <c r="DX64" s="1" t="n">
        <f aca="false">ROUND('qx mannen 2022'!DX64,10)</f>
        <v>0.0007269122</v>
      </c>
      <c r="DY64" s="1" t="n">
        <f aca="false">ROUND('qx mannen 2022'!DY64,10)</f>
        <v>0.0007130406</v>
      </c>
      <c r="DZ64" s="1" t="n">
        <f aca="false">ROUND('qx mannen 2022'!DZ64,10)</f>
        <v>0.0006994335</v>
      </c>
      <c r="EA64" s="1" t="n">
        <f aca="false">ROUND('qx mannen 2022'!EA64,10)</f>
        <v>0.0006860861</v>
      </c>
      <c r="EB64" s="1" t="n">
        <f aca="false">ROUND('qx mannen 2022'!EB64,10)</f>
        <v>0.0006729933</v>
      </c>
      <c r="EC64" s="1" t="n">
        <f aca="false">ROUND('qx mannen 2022'!EC64,10)</f>
        <v>0.0006601502</v>
      </c>
      <c r="ED64" s="1" t="n">
        <f aca="false">ROUND('qx mannen 2022'!ED64,10)</f>
        <v>0.0006475522</v>
      </c>
      <c r="EE64" s="1" t="n">
        <f aca="false">ROUND('qx mannen 2022'!EE64,10)</f>
        <v>0.0006351945</v>
      </c>
      <c r="EF64" s="1" t="n">
        <f aca="false">ROUND('qx mannen 2022'!EF64,10)</f>
        <v>0.0006230726</v>
      </c>
      <c r="EG64" s="1" t="n">
        <f aca="false">ROUND('qx mannen 2022'!EG64,10)</f>
        <v>0.0006111819</v>
      </c>
      <c r="EH64" s="1" t="n">
        <f aca="false">ROUND('qx mannen 2022'!EH64,10)</f>
        <v>0.0005995181</v>
      </c>
      <c r="EI64" s="1" t="n">
        <f aca="false">ROUND('qx mannen 2022'!EI64,10)</f>
        <v>0.0005880768</v>
      </c>
      <c r="EJ64" s="1" t="n">
        <f aca="false">ROUND('qx mannen 2022'!EJ64,10)</f>
        <v>0.0005768538</v>
      </c>
      <c r="EK64" s="1" t="n">
        <f aca="false">ROUND('qx mannen 2022'!EK64,10)</f>
        <v>0.000565845</v>
      </c>
      <c r="EL64" s="1" t="n">
        <f aca="false">ROUND('qx mannen 2022'!EL64,10)</f>
        <v>0.0005550461</v>
      </c>
      <c r="EM64" s="1" t="n">
        <f aca="false">ROUND('qx mannen 2022'!EM64,10)</f>
        <v>0.0005444533</v>
      </c>
      <c r="EN64" s="1" t="n">
        <f aca="false">ROUND('qx mannen 2022'!EN64,10)</f>
        <v>0.0005340626</v>
      </c>
      <c r="EO64" s="1" t="n">
        <f aca="false">ROUND('qx mannen 2022'!EO64,10)</f>
        <v>0.0005238702</v>
      </c>
      <c r="EP64" s="1" t="n">
        <f aca="false">ROUND('qx mannen 2022'!EP64,10)</f>
        <v>0.0005138722</v>
      </c>
      <c r="EQ64" s="1" t="n">
        <f aca="false">ROUND('qx mannen 2022'!EQ64,10)</f>
        <v>0.000504065</v>
      </c>
      <c r="ER64" s="1" t="n">
        <f aca="false">ROUND('qx mannen 2022'!ER64,10)</f>
        <v>0.0004944449</v>
      </c>
      <c r="ES64" s="1" t="n">
        <f aca="false">ROUND('qx mannen 2022'!ES64,10)</f>
        <v>0.0004850084</v>
      </c>
      <c r="ET64" s="1" t="n">
        <f aca="false">ROUND('qx mannen 2022'!ET64,10)</f>
        <v>0.0004757519</v>
      </c>
      <c r="EU64" s="1" t="n">
        <f aca="false">ROUND('qx mannen 2022'!EU64,10)</f>
        <v>0.000466672</v>
      </c>
      <c r="EV64" s="1" t="n">
        <f aca="false">ROUND('qx mannen 2022'!EV64,10)</f>
        <v>0.0004577654</v>
      </c>
      <c r="EW64" s="1" t="n">
        <f aca="false">ROUND('qx mannen 2022'!EW64,10)</f>
        <v>0.0004490288</v>
      </c>
      <c r="EX64" s="1" t="n">
        <f aca="false">ROUND('qx mannen 2022'!EX64,10)</f>
        <v>0.0004404588</v>
      </c>
      <c r="EY64" s="1" t="n">
        <f aca="false">ROUND('qx mannen 2022'!EY64,10)</f>
        <v>0.0004320524</v>
      </c>
      <c r="EZ64" s="1" t="n">
        <f aca="false">ROUND('qx mannen 2022'!EZ64,10)</f>
        <v>0.0004238064</v>
      </c>
      <c r="FA64" s="1" t="n">
        <f aca="false">ROUND('qx mannen 2022'!FA64,10)</f>
        <v>0.0004157177</v>
      </c>
      <c r="FB64" s="1" t="n">
        <f aca="false">ROUND('qx mannen 2022'!FB64,10)</f>
        <v>0.0004077834</v>
      </c>
      <c r="FC64" s="1" t="n">
        <f aca="false">ROUND('qx mannen 2022'!FC64,10)</f>
        <v>0.0004000005</v>
      </c>
      <c r="FD64" s="1" t="n">
        <f aca="false">ROUND('qx mannen 2022'!FD64,10)</f>
        <v>0.0003923661</v>
      </c>
      <c r="FE64" s="1" t="n">
        <f aca="false">ROUND('qx mannen 2022'!FE64,10)</f>
        <v>0.0003848774</v>
      </c>
      <c r="FF64" s="1" t="n">
        <f aca="false">ROUND('qx mannen 2022'!FF64,10)</f>
        <v>0.0003775316</v>
      </c>
      <c r="FG64" s="1" t="n">
        <f aca="false">ROUND('qx mannen 2022'!FG64,10)</f>
        <v>0.0003703259</v>
      </c>
      <c r="FH64" s="1" t="n">
        <f aca="false">ROUND('qx mannen 2022'!FH64,10)</f>
        <v>0.0003632578</v>
      </c>
      <c r="FI64" s="1" t="n">
        <f aca="false">ROUND('qx mannen 2022'!FI64,10)</f>
        <v>0.0003563245</v>
      </c>
      <c r="FJ64" s="1" t="n">
        <f aca="false">ROUND('qx mannen 2022'!FJ64,10)</f>
        <v>0.0003495236</v>
      </c>
      <c r="FK64" s="1" t="n">
        <f aca="false">ROUND('qx mannen 2022'!FK64,10)</f>
        <v>0.0003428524</v>
      </c>
      <c r="FL64" s="1" t="n">
        <f aca="false">ROUND('qx mannen 2022'!FL64,10)</f>
        <v>0.0003363086</v>
      </c>
      <c r="FM64" s="1" t="n">
        <f aca="false">ROUND('qx mannen 2022'!FM64,10)</f>
        <v>0.0003298896</v>
      </c>
      <c r="FN64" s="1" t="n">
        <f aca="false">ROUND('qx mannen 2022'!FN64,10)</f>
        <v>0.0003235931</v>
      </c>
      <c r="FO64" s="1" t="n">
        <f aca="false">ROUND('qx mannen 2022'!FO64,10)</f>
        <v>0.0003174168</v>
      </c>
      <c r="FP64" s="1" t="n">
        <f aca="false">ROUND('qx mannen 2022'!FP64,10)</f>
        <v>0.0003113583</v>
      </c>
      <c r="FQ64" s="1" t="n">
        <f aca="false">ROUND('qx mannen 2022'!FQ64,10)</f>
        <v>0.0003054155</v>
      </c>
    </row>
    <row r="65" customFormat="false" ht="15" hidden="false" customHeight="true" outlineLevel="0" collapsed="false">
      <c r="B65" s="1" t="n">
        <f aca="false">ROUND('qx mannen 2022'!B65,10)</f>
        <v>0.0097462482</v>
      </c>
      <c r="C65" s="1" t="n">
        <f aca="false">ROUND('qx mannen 2022'!C65,10)</f>
        <v>0.0095347581</v>
      </c>
      <c r="D65" s="1" t="n">
        <f aca="false">ROUND('qx mannen 2022'!D65,10)</f>
        <v>0.0091031274</v>
      </c>
      <c r="E65" s="1" t="n">
        <f aca="false">ROUND('qx mannen 2022'!E65,10)</f>
        <v>0.008806028</v>
      </c>
      <c r="F65" s="1" t="n">
        <f aca="false">ROUND('qx mannen 2022'!F65,10)</f>
        <v>0.008574965</v>
      </c>
      <c r="G65" s="1" t="n">
        <f aca="false">ROUND('qx mannen 2022'!G65,10)</f>
        <v>0.0083776766</v>
      </c>
      <c r="H65" s="1" t="n">
        <f aca="false">ROUND('qx mannen 2022'!H65,10)</f>
        <v>0.0081986265</v>
      </c>
      <c r="I65" s="1" t="n">
        <f aca="false">ROUND('qx mannen 2022'!I65,10)</f>
        <v>0.0080302297</v>
      </c>
      <c r="J65" s="1" t="n">
        <f aca="false">ROUND('qx mannen 2022'!J65,10)</f>
        <v>0.0078687404</v>
      </c>
      <c r="K65" s="1" t="n">
        <f aca="false">ROUND('qx mannen 2022'!K65,10)</f>
        <v>0.007712282</v>
      </c>
      <c r="L65" s="1" t="n">
        <f aca="false">ROUND('qx mannen 2022'!L65,10)</f>
        <v>0.0075598926</v>
      </c>
      <c r="M65" s="1" t="n">
        <f aca="false">ROUND('qx mannen 2022'!M65,10)</f>
        <v>0.0074110595</v>
      </c>
      <c r="N65" s="1" t="n">
        <f aca="false">ROUND('qx mannen 2022'!N65,10)</f>
        <v>0.0072654919</v>
      </c>
      <c r="O65" s="1" t="n">
        <f aca="false">ROUND('qx mannen 2022'!O65,10)</f>
        <v>0.0071230095</v>
      </c>
      <c r="P65" s="1" t="n">
        <f aca="false">ROUND('qx mannen 2022'!P65,10)</f>
        <v>0.0069834873</v>
      </c>
      <c r="Q65" s="1" t="n">
        <f aca="false">ROUND('qx mannen 2022'!Q65,10)</f>
        <v>0.0068468294</v>
      </c>
      <c r="R65" s="1" t="n">
        <f aca="false">ROUND('qx mannen 2022'!R65,10)</f>
        <v>0.0067129549</v>
      </c>
      <c r="S65" s="1" t="n">
        <f aca="false">ROUND('qx mannen 2022'!S65,10)</f>
        <v>0.006581792</v>
      </c>
      <c r="T65" s="1" t="n">
        <f aca="false">ROUND('qx mannen 2022'!T65,10)</f>
        <v>0.0064532743</v>
      </c>
      <c r="U65" s="1" t="n">
        <f aca="false">ROUND('qx mannen 2022'!U65,10)</f>
        <v>0.0063273392</v>
      </c>
      <c r="V65" s="1" t="n">
        <f aca="false">ROUND('qx mannen 2022'!V65,10)</f>
        <v>0.0062039269</v>
      </c>
      <c r="W65" s="1" t="n">
        <f aca="false">ROUND('qx mannen 2022'!W65,10)</f>
        <v>0.0060829802</v>
      </c>
      <c r="X65" s="1" t="n">
        <f aca="false">ROUND('qx mannen 2022'!X65,10)</f>
        <v>0.0059644437</v>
      </c>
      <c r="Y65" s="1" t="n">
        <f aca="false">ROUND('qx mannen 2022'!Y65,10)</f>
        <v>0.005848264</v>
      </c>
      <c r="Z65" s="1" t="n">
        <f aca="false">ROUND('qx mannen 2022'!Z65,10)</f>
        <v>0.0057343895</v>
      </c>
      <c r="AA65" s="1" t="n">
        <f aca="false">ROUND('qx mannen 2022'!AA65,10)</f>
        <v>0.0056227701</v>
      </c>
      <c r="AB65" s="1" t="n">
        <f aca="false">ROUND('qx mannen 2022'!AB65,10)</f>
        <v>0.0055133572</v>
      </c>
      <c r="AC65" s="1" t="n">
        <f aca="false">ROUND('qx mannen 2022'!AC65,10)</f>
        <v>0.0054061036</v>
      </c>
      <c r="AD65" s="1" t="n">
        <f aca="false">ROUND('qx mannen 2022'!AD65,10)</f>
        <v>0.0053009636</v>
      </c>
      <c r="AE65" s="1" t="n">
        <f aca="false">ROUND('qx mannen 2022'!AE65,10)</f>
        <v>0.0051978927</v>
      </c>
      <c r="AF65" s="1" t="n">
        <f aca="false">ROUND('qx mannen 2022'!AF65,10)</f>
        <v>0.0050968475</v>
      </c>
      <c r="AG65" s="1" t="n">
        <f aca="false">ROUND('qx mannen 2022'!AG65,10)</f>
        <v>0.004997786</v>
      </c>
      <c r="AH65" s="1" t="n">
        <f aca="false">ROUND('qx mannen 2022'!AH65,10)</f>
        <v>0.004900667</v>
      </c>
      <c r="AI65" s="1" t="n">
        <f aca="false">ROUND('qx mannen 2022'!AI65,10)</f>
        <v>0.0048054506</v>
      </c>
      <c r="AJ65" s="1" t="n">
        <f aca="false">ROUND('qx mannen 2022'!AJ65,10)</f>
        <v>0.0047120979</v>
      </c>
      <c r="AK65" s="1" t="n">
        <f aca="false">ROUND('qx mannen 2022'!AK65,10)</f>
        <v>0.0046205708</v>
      </c>
      <c r="AL65" s="1" t="n">
        <f aca="false">ROUND('qx mannen 2022'!AL65,10)</f>
        <v>0.0045308322</v>
      </c>
      <c r="AM65" s="1" t="n">
        <f aca="false">ROUND('qx mannen 2022'!AM65,10)</f>
        <v>0.004442846</v>
      </c>
      <c r="AN65" s="1" t="n">
        <f aca="false">ROUND('qx mannen 2022'!AN65,10)</f>
        <v>0.0043565768</v>
      </c>
      <c r="AO65" s="1" t="n">
        <f aca="false">ROUND('qx mannen 2022'!AO65,10)</f>
        <v>0.0042719901</v>
      </c>
      <c r="AP65" s="1" t="n">
        <f aca="false">ROUND('qx mannen 2022'!AP65,10)</f>
        <v>0.0041890523</v>
      </c>
      <c r="AQ65" s="1" t="n">
        <f aca="false">ROUND('qx mannen 2022'!AQ65,10)</f>
        <v>0.0041077303</v>
      </c>
      <c r="AR65" s="1" t="n">
        <f aca="false">ROUND('qx mannen 2022'!AR65,10)</f>
        <v>0.0040279919</v>
      </c>
      <c r="AS65" s="1" t="n">
        <f aca="false">ROUND('qx mannen 2022'!AS65,10)</f>
        <v>0.0039498058</v>
      </c>
      <c r="AT65" s="1" t="n">
        <f aca="false">ROUND('qx mannen 2022'!AT65,10)</f>
        <v>0.003873141</v>
      </c>
      <c r="AU65" s="1" t="n">
        <f aca="false">ROUND('qx mannen 2022'!AU65,10)</f>
        <v>0.0037979675</v>
      </c>
      <c r="AV65" s="1" t="n">
        <f aca="false">ROUND('qx mannen 2022'!AV65,10)</f>
        <v>0.0037242557</v>
      </c>
      <c r="AW65" s="1" t="n">
        <f aca="false">ROUND('qx mannen 2022'!AW65,10)</f>
        <v>0.003651977</v>
      </c>
      <c r="AX65" s="1" t="n">
        <f aca="false">ROUND('qx mannen 2022'!AX65,10)</f>
        <v>0.0035811029</v>
      </c>
      <c r="AY65" s="1" t="n">
        <f aca="false">ROUND('qx mannen 2022'!AY65,10)</f>
        <v>0.003511606</v>
      </c>
      <c r="AZ65" s="1" t="n">
        <f aca="false">ROUND('qx mannen 2022'!AZ65,10)</f>
        <v>0.0034434591</v>
      </c>
      <c r="BA65" s="1" t="n">
        <f aca="false">ROUND('qx mannen 2022'!BA65,10)</f>
        <v>0.0033766358</v>
      </c>
      <c r="BB65" s="1" t="n">
        <f aca="false">ROUND('qx mannen 2022'!BB65,10)</f>
        <v>0.0033111101</v>
      </c>
      <c r="BC65" s="1" t="n">
        <f aca="false">ROUND('qx mannen 2022'!BC65,10)</f>
        <v>0.0032468566</v>
      </c>
      <c r="BD65" s="1" t="n">
        <f aca="false">ROUND('qx mannen 2022'!BD65,10)</f>
        <v>0.0031838505</v>
      </c>
      <c r="BE65" s="1" t="n">
        <f aca="false">ROUND('qx mannen 2022'!BE65,10)</f>
        <v>0.0031220674</v>
      </c>
      <c r="BF65" s="1" t="n">
        <f aca="false">ROUND('qx mannen 2022'!BF65,10)</f>
        <v>0.0030614834</v>
      </c>
      <c r="BG65" s="1" t="n">
        <f aca="false">ROUND('qx mannen 2022'!BG65,10)</f>
        <v>0.003002075</v>
      </c>
      <c r="BH65" s="1" t="n">
        <f aca="false">ROUND('qx mannen 2022'!BH65,10)</f>
        <v>0.0029438195</v>
      </c>
      <c r="BI65" s="1" t="n">
        <f aca="false">ROUND('qx mannen 2022'!BI65,10)</f>
        <v>0.0028866943</v>
      </c>
      <c r="BJ65" s="1" t="n">
        <f aca="false">ROUND('qx mannen 2022'!BJ65,10)</f>
        <v>0.0028306774</v>
      </c>
      <c r="BK65" s="1" t="n">
        <f aca="false">ROUND('qx mannen 2022'!BK65,10)</f>
        <v>0.0027757473</v>
      </c>
      <c r="BL65" s="1" t="n">
        <f aca="false">ROUND('qx mannen 2022'!BL65,10)</f>
        <v>0.0027218828</v>
      </c>
      <c r="BM65" s="1" t="n">
        <f aca="false">ROUND('qx mannen 2022'!BM65,10)</f>
        <v>0.0026690631</v>
      </c>
      <c r="BN65" s="1" t="n">
        <f aca="false">ROUND('qx mannen 2022'!BN65,10)</f>
        <v>0.002617268</v>
      </c>
      <c r="BO65" s="1" t="n">
        <f aca="false">ROUND('qx mannen 2022'!BO65,10)</f>
        <v>0.0025664776</v>
      </c>
      <c r="BP65" s="1" t="n">
        <f aca="false">ROUND('qx mannen 2022'!BP65,10)</f>
        <v>0.0025166723</v>
      </c>
      <c r="BQ65" s="1" t="n">
        <f aca="false">ROUND('qx mannen 2022'!BQ65,10)</f>
        <v>0.002467833</v>
      </c>
      <c r="BR65" s="1" t="n">
        <f aca="false">ROUND('qx mannen 2022'!BR65,10)</f>
        <v>0.002419941</v>
      </c>
      <c r="BS65" s="1" t="n">
        <f aca="false">ROUND('qx mannen 2022'!BS65,10)</f>
        <v>0.0023729779</v>
      </c>
      <c r="BT65" s="1" t="n">
        <f aca="false">ROUND('qx mannen 2022'!BT65,10)</f>
        <v>0.0023269256</v>
      </c>
      <c r="BU65" s="1" t="n">
        <f aca="false">ROUND('qx mannen 2022'!BU65,10)</f>
        <v>0.0022817664</v>
      </c>
      <c r="BV65" s="1" t="n">
        <f aca="false">ROUND('qx mannen 2022'!BV65,10)</f>
        <v>0.0022374832</v>
      </c>
      <c r="BW65" s="1" t="n">
        <f aca="false">ROUND('qx mannen 2022'!BW65,10)</f>
        <v>0.0021940587</v>
      </c>
      <c r="BX65" s="1" t="n">
        <f aca="false">ROUND('qx mannen 2022'!BX65,10)</f>
        <v>0.0021514765</v>
      </c>
      <c r="BY65" s="1" t="n">
        <f aca="false">ROUND('qx mannen 2022'!BY65,10)</f>
        <v>0.0021097202</v>
      </c>
      <c r="BZ65" s="1" t="n">
        <f aca="false">ROUND('qx mannen 2022'!BZ65,10)</f>
        <v>0.0020687737</v>
      </c>
      <c r="CA65" s="1" t="n">
        <f aca="false">ROUND('qx mannen 2022'!CA65,10)</f>
        <v>0.0020286213</v>
      </c>
      <c r="CB65" s="1" t="n">
        <f aca="false">ROUND('qx mannen 2022'!CB65,10)</f>
        <v>0.0019892477</v>
      </c>
      <c r="CC65" s="1" t="n">
        <f aca="false">ROUND('qx mannen 2022'!CC65,10)</f>
        <v>0.0019506378</v>
      </c>
      <c r="CD65" s="1" t="n">
        <f aca="false">ROUND('qx mannen 2022'!CD65,10)</f>
        <v>0.0019127768</v>
      </c>
      <c r="CE65" s="1" t="n">
        <f aca="false">ROUND('qx mannen 2022'!CE65,10)</f>
        <v>0.00187565</v>
      </c>
      <c r="CF65" s="1" t="n">
        <f aca="false">ROUND('qx mannen 2022'!CF65,10)</f>
        <v>0.0018392434</v>
      </c>
      <c r="CG65" s="1" t="n">
        <f aca="false">ROUND('qx mannen 2022'!CG65,10)</f>
        <v>0.001803543</v>
      </c>
      <c r="CH65" s="1" t="n">
        <f aca="false">ROUND('qx mannen 2022'!CH65,10)</f>
        <v>0.001768535</v>
      </c>
      <c r="CI65" s="1" t="n">
        <f aca="false">ROUND('qx mannen 2022'!CI65,10)</f>
        <v>0.0017342061</v>
      </c>
      <c r="CJ65" s="1" t="n">
        <f aca="false">ROUND('qx mannen 2022'!CJ65,10)</f>
        <v>0.0017005431</v>
      </c>
      <c r="CK65" s="1" t="n">
        <f aca="false">ROUND('qx mannen 2022'!CK65,10)</f>
        <v>0.0016675331</v>
      </c>
      <c r="CL65" s="1" t="n">
        <f aca="false">ROUND('qx mannen 2022'!CL65,10)</f>
        <v>0.0016351634</v>
      </c>
      <c r="CM65" s="1" t="n">
        <f aca="false">ROUND('qx mannen 2022'!CM65,10)</f>
        <v>0.0016034216</v>
      </c>
      <c r="CN65" s="1" t="n">
        <f aca="false">ROUND('qx mannen 2022'!CN65,10)</f>
        <v>0.0015722956</v>
      </c>
      <c r="CO65" s="1" t="n">
        <f aca="false">ROUND('qx mannen 2022'!CO65,10)</f>
        <v>0.0015417734</v>
      </c>
      <c r="CP65" s="1" t="n">
        <f aca="false">ROUND('qx mannen 2022'!CP65,10)</f>
        <v>0.0015118433</v>
      </c>
      <c r="CQ65" s="1" t="n">
        <f aca="false">ROUND('qx mannen 2022'!CQ65,10)</f>
        <v>0.0014824938</v>
      </c>
      <c r="CR65" s="1" t="n">
        <f aca="false">ROUND('qx mannen 2022'!CR65,10)</f>
        <v>0.0014537138</v>
      </c>
      <c r="CS65" s="1" t="n">
        <f aca="false">ROUND('qx mannen 2022'!CS65,10)</f>
        <v>0.0014254921</v>
      </c>
      <c r="CT65" s="1" t="n">
        <f aca="false">ROUND('qx mannen 2022'!CT65,10)</f>
        <v>0.001397818</v>
      </c>
      <c r="CU65" s="1" t="n">
        <f aca="false">ROUND('qx mannen 2022'!CU65,10)</f>
        <v>0.0013706808</v>
      </c>
      <c r="CV65" s="1" t="n">
        <f aca="false">ROUND('qx mannen 2022'!CV65,10)</f>
        <v>0.0013440701</v>
      </c>
      <c r="CW65" s="1" t="n">
        <f aca="false">ROUND('qx mannen 2022'!CW65,10)</f>
        <v>0.0013179757</v>
      </c>
      <c r="CX65" s="1" t="n">
        <f aca="false">ROUND('qx mannen 2022'!CX65,10)</f>
        <v>0.0012923876</v>
      </c>
      <c r="CY65" s="1" t="n">
        <f aca="false">ROUND('qx mannen 2022'!CY65,10)</f>
        <v>0.001267296</v>
      </c>
      <c r="CZ65" s="1" t="n">
        <f aca="false">ROUND('qx mannen 2022'!CZ65,10)</f>
        <v>0.0012426913</v>
      </c>
      <c r="DA65" s="1" t="n">
        <f aca="false">ROUND('qx mannen 2022'!DA65,10)</f>
        <v>0.001218564</v>
      </c>
      <c r="DB65" s="1" t="n">
        <f aca="false">ROUND('qx mannen 2022'!DB65,10)</f>
        <v>0.0011949049</v>
      </c>
      <c r="DC65" s="1" t="n">
        <f aca="false">ROUND('qx mannen 2022'!DC65,10)</f>
        <v>0.0011717049</v>
      </c>
      <c r="DD65" s="1" t="n">
        <f aca="false">ROUND('qx mannen 2022'!DD65,10)</f>
        <v>0.0011489551</v>
      </c>
      <c r="DE65" s="1" t="n">
        <f aca="false">ROUND('qx mannen 2022'!DE65,10)</f>
        <v>0.0011266467</v>
      </c>
      <c r="DF65" s="1" t="n">
        <f aca="false">ROUND('qx mannen 2022'!DF65,10)</f>
        <v>0.0011047713</v>
      </c>
      <c r="DG65" s="1" t="n">
        <f aca="false">ROUND('qx mannen 2022'!DG65,10)</f>
        <v>0.0010833204</v>
      </c>
      <c r="DH65" s="1" t="n">
        <f aca="false">ROUND('qx mannen 2022'!DH65,10)</f>
        <v>0.0010622858</v>
      </c>
      <c r="DI65" s="1" t="n">
        <f aca="false">ROUND('qx mannen 2022'!DI65,10)</f>
        <v>0.0010416594</v>
      </c>
      <c r="DJ65" s="1" t="n">
        <f aca="false">ROUND('qx mannen 2022'!DJ65,10)</f>
        <v>0.0010214333</v>
      </c>
      <c r="DK65" s="1" t="n">
        <f aca="false">ROUND('qx mannen 2022'!DK65,10)</f>
        <v>0.0010015998</v>
      </c>
      <c r="DL65" s="1" t="n">
        <f aca="false">ROUND('qx mannen 2022'!DL65,10)</f>
        <v>0.0009821512</v>
      </c>
      <c r="DM65" s="1" t="n">
        <f aca="false">ROUND('qx mannen 2022'!DM65,10)</f>
        <v>0.00096308</v>
      </c>
      <c r="DN65" s="1" t="n">
        <f aca="false">ROUND('qx mannen 2022'!DN65,10)</f>
        <v>0.0009443791</v>
      </c>
      <c r="DO65" s="1" t="n">
        <f aca="false">ROUND('qx mannen 2022'!DO65,10)</f>
        <v>0.000926041</v>
      </c>
      <c r="DP65" s="1" t="n">
        <f aca="false">ROUND('qx mannen 2022'!DP65,10)</f>
        <v>0.000908059</v>
      </c>
      <c r="DQ65" s="1" t="n">
        <f aca="false">ROUND('qx mannen 2022'!DQ65,10)</f>
        <v>0.0008904259</v>
      </c>
      <c r="DR65" s="1" t="n">
        <f aca="false">ROUND('qx mannen 2022'!DR65,10)</f>
        <v>0.0008731351</v>
      </c>
      <c r="DS65" s="1" t="n">
        <f aca="false">ROUND('qx mannen 2022'!DS65,10)</f>
        <v>0.0008561799</v>
      </c>
      <c r="DT65" s="1" t="n">
        <f aca="false">ROUND('qx mannen 2022'!DT65,10)</f>
        <v>0.0008395539</v>
      </c>
      <c r="DU65" s="1" t="n">
        <f aca="false">ROUND('qx mannen 2022'!DU65,10)</f>
        <v>0.0008232505</v>
      </c>
      <c r="DV65" s="1" t="n">
        <f aca="false">ROUND('qx mannen 2022'!DV65,10)</f>
        <v>0.0008072637</v>
      </c>
      <c r="DW65" s="1" t="n">
        <f aca="false">ROUND('qx mannen 2022'!DW65,10)</f>
        <v>0.0007915871</v>
      </c>
      <c r="DX65" s="1" t="n">
        <f aca="false">ROUND('qx mannen 2022'!DX65,10)</f>
        <v>0.0007762149</v>
      </c>
      <c r="DY65" s="1" t="n">
        <f aca="false">ROUND('qx mannen 2022'!DY65,10)</f>
        <v>0.0007611411</v>
      </c>
      <c r="DZ65" s="1" t="n">
        <f aca="false">ROUND('qx mannen 2022'!DZ65,10)</f>
        <v>0.0007463599</v>
      </c>
      <c r="EA65" s="1" t="n">
        <f aca="false">ROUND('qx mannen 2022'!EA65,10)</f>
        <v>0.0007318656</v>
      </c>
      <c r="EB65" s="1" t="n">
        <f aca="false">ROUND('qx mannen 2022'!EB65,10)</f>
        <v>0.0007176528</v>
      </c>
      <c r="EC65" s="1" t="n">
        <f aca="false">ROUND('qx mannen 2022'!EC65,10)</f>
        <v>0.0007037158</v>
      </c>
      <c r="ED65" s="1" t="n">
        <f aca="false">ROUND('qx mannen 2022'!ED65,10)</f>
        <v>0.0006900494</v>
      </c>
      <c r="EE65" s="1" t="n">
        <f aca="false">ROUND('qx mannen 2022'!EE65,10)</f>
        <v>0.0006766484</v>
      </c>
      <c r="EF65" s="1" t="n">
        <f aca="false">ROUND('qx mannen 2022'!EF65,10)</f>
        <v>0.0006635075</v>
      </c>
      <c r="EG65" s="1" t="n">
        <f aca="false">ROUND('qx mannen 2022'!EG65,10)</f>
        <v>0.0006506217</v>
      </c>
      <c r="EH65" s="1" t="n">
        <f aca="false">ROUND('qx mannen 2022'!EH65,10)</f>
        <v>0.0006379861</v>
      </c>
      <c r="EI65" s="1" t="n">
        <f aca="false">ROUND('qx mannen 2022'!EI65,10)</f>
        <v>0.0006255958</v>
      </c>
      <c r="EJ65" s="1" t="n">
        <f aca="false">ROUND('qx mannen 2022'!EJ65,10)</f>
        <v>0.000613446</v>
      </c>
      <c r="EK65" s="1" t="n">
        <f aca="false">ROUND('qx mannen 2022'!EK65,10)</f>
        <v>0.0006015322</v>
      </c>
      <c r="EL65" s="1" t="n">
        <f aca="false">ROUND('qx mannen 2022'!EL65,10)</f>
        <v>0.0005898497</v>
      </c>
      <c r="EM65" s="1" t="n">
        <f aca="false">ROUND('qx mannen 2022'!EM65,10)</f>
        <v>0.000578394</v>
      </c>
      <c r="EN65" s="1" t="n">
        <f aca="false">ROUND('qx mannen 2022'!EN65,10)</f>
        <v>0.0005671607</v>
      </c>
      <c r="EO65" s="1" t="n">
        <f aca="false">ROUND('qx mannen 2022'!EO65,10)</f>
        <v>0.0005561455</v>
      </c>
      <c r="EP65" s="1" t="n">
        <f aca="false">ROUND('qx mannen 2022'!EP65,10)</f>
        <v>0.0005453442</v>
      </c>
      <c r="EQ65" s="1" t="n">
        <f aca="false">ROUND('qx mannen 2022'!EQ65,10)</f>
        <v>0.0005347526</v>
      </c>
      <c r="ER65" s="1" t="n">
        <f aca="false">ROUND('qx mannen 2022'!ER65,10)</f>
        <v>0.0005243667</v>
      </c>
      <c r="ES65" s="1" t="n">
        <f aca="false">ROUND('qx mannen 2022'!ES65,10)</f>
        <v>0.0005141825</v>
      </c>
      <c r="ET65" s="1" t="n">
        <f aca="false">ROUND('qx mannen 2022'!ET65,10)</f>
        <v>0.0005041959</v>
      </c>
      <c r="EU65" s="1" t="n">
        <f aca="false">ROUND('qx mannen 2022'!EU65,10)</f>
        <v>0.0004944033</v>
      </c>
      <c r="EV65" s="1" t="n">
        <f aca="false">ROUND('qx mannen 2022'!EV65,10)</f>
        <v>0.0004848009</v>
      </c>
      <c r="EW65" s="1" t="n">
        <f aca="false">ROUND('qx mannen 2022'!EW65,10)</f>
        <v>0.0004753849</v>
      </c>
      <c r="EX65" s="1" t="n">
        <f aca="false">ROUND('qx mannen 2022'!EX65,10)</f>
        <v>0.0004661517</v>
      </c>
      <c r="EY65" s="1" t="n">
        <f aca="false">ROUND('qx mannen 2022'!EY65,10)</f>
        <v>0.0004570979</v>
      </c>
      <c r="EZ65" s="1" t="n">
        <f aca="false">ROUND('qx mannen 2022'!EZ65,10)</f>
        <v>0.0004482198</v>
      </c>
      <c r="FA65" s="1" t="n">
        <f aca="false">ROUND('qx mannen 2022'!FA65,10)</f>
        <v>0.0004395142</v>
      </c>
      <c r="FB65" s="1" t="n">
        <f aca="false">ROUND('qx mannen 2022'!FB65,10)</f>
        <v>0.0004309776</v>
      </c>
      <c r="FC65" s="1" t="n">
        <f aca="false">ROUND('qx mannen 2022'!FC65,10)</f>
        <v>0.0004226067</v>
      </c>
      <c r="FD65" s="1" t="n">
        <f aca="false">ROUND('qx mannen 2022'!FD65,10)</f>
        <v>0.0004143984</v>
      </c>
      <c r="FE65" s="1" t="n">
        <f aca="false">ROUND('qx mannen 2022'!FE65,10)</f>
        <v>0.0004063496</v>
      </c>
      <c r="FF65" s="1" t="n">
        <f aca="false">ROUND('qx mannen 2022'!FF65,10)</f>
        <v>0.000398457</v>
      </c>
      <c r="FG65" s="1" t="n">
        <f aca="false">ROUND('qx mannen 2022'!FG65,10)</f>
        <v>0.0003907177</v>
      </c>
      <c r="FH65" s="1" t="n">
        <f aca="false">ROUND('qx mannen 2022'!FH65,10)</f>
        <v>0.0003831286</v>
      </c>
      <c r="FI65" s="1" t="n">
        <f aca="false">ROUND('qx mannen 2022'!FI65,10)</f>
        <v>0.000375687</v>
      </c>
      <c r="FJ65" s="1" t="n">
        <f aca="false">ROUND('qx mannen 2022'!FJ65,10)</f>
        <v>0.0003683899</v>
      </c>
      <c r="FK65" s="1" t="n">
        <f aca="false">ROUND('qx mannen 2022'!FK65,10)</f>
        <v>0.0003612344</v>
      </c>
      <c r="FL65" s="1" t="n">
        <f aca="false">ROUND('qx mannen 2022'!FL65,10)</f>
        <v>0.000354218</v>
      </c>
      <c r="FM65" s="1" t="n">
        <f aca="false">ROUND('qx mannen 2022'!FM65,10)</f>
        <v>0.0003473378</v>
      </c>
      <c r="FN65" s="1" t="n">
        <f aca="false">ROUND('qx mannen 2022'!FN65,10)</f>
        <v>0.0003405912</v>
      </c>
      <c r="FO65" s="1" t="n">
        <f aca="false">ROUND('qx mannen 2022'!FO65,10)</f>
        <v>0.0003339756</v>
      </c>
      <c r="FP65" s="1" t="n">
        <f aca="false">ROUND('qx mannen 2022'!FP65,10)</f>
        <v>0.0003274885</v>
      </c>
      <c r="FQ65" s="1" t="n">
        <f aca="false">ROUND('qx mannen 2022'!FQ65,10)</f>
        <v>0.0003211274</v>
      </c>
    </row>
    <row r="66" customFormat="false" ht="15" hidden="false" customHeight="true" outlineLevel="0" collapsed="false">
      <c r="B66" s="1" t="n">
        <f aca="false">ROUND('qx mannen 2022'!B66,10)</f>
        <v>0.0105767467</v>
      </c>
      <c r="C66" s="1" t="n">
        <f aca="false">ROUND('qx mannen 2022'!C66,10)</f>
        <v>0.010353379</v>
      </c>
      <c r="D66" s="1" t="n">
        <f aca="false">ROUND('qx mannen 2022'!D66,10)</f>
        <v>0.0099225958</v>
      </c>
      <c r="E66" s="1" t="n">
        <f aca="false">ROUND('qx mannen 2022'!E66,10)</f>
        <v>0.0096180789</v>
      </c>
      <c r="F66" s="1" t="n">
        <f aca="false">ROUND('qx mannen 2022'!F66,10)</f>
        <v>0.0093758415</v>
      </c>
      <c r="G66" s="1" t="n">
        <f aca="false">ROUND('qx mannen 2022'!G66,10)</f>
        <v>0.0091655876</v>
      </c>
      <c r="H66" s="1" t="n">
        <f aca="false">ROUND('qx mannen 2022'!H66,10)</f>
        <v>0.0089726988</v>
      </c>
      <c r="I66" s="1" t="n">
        <f aca="false">ROUND('qx mannen 2022'!I66,10)</f>
        <v>0.0087900415</v>
      </c>
      <c r="J66" s="1" t="n">
        <f aca="false">ROUND('qx mannen 2022'!J66,10)</f>
        <v>0.0086141028</v>
      </c>
      <c r="K66" s="1" t="n">
        <f aca="false">ROUND('qx mannen 2022'!K66,10)</f>
        <v>0.0084431332</v>
      </c>
      <c r="L66" s="1" t="n">
        <f aca="false">ROUND('qx mannen 2022'!L66,10)</f>
        <v>0.0082762454</v>
      </c>
      <c r="M66" s="1" t="n">
        <f aca="false">ROUND('qx mannen 2022'!M66,10)</f>
        <v>0.0081129742</v>
      </c>
      <c r="N66" s="1" t="n">
        <f aca="false">ROUND('qx mannen 2022'!N66,10)</f>
        <v>0.0079530617</v>
      </c>
      <c r="O66" s="1" t="n">
        <f aca="false">ROUND('qx mannen 2022'!O66,10)</f>
        <v>0.0077963519</v>
      </c>
      <c r="P66" s="1" t="n">
        <f aca="false">ROUND('qx mannen 2022'!P66,10)</f>
        <v>0.0076427394</v>
      </c>
      <c r="Q66" s="1" t="n">
        <f aca="false">ROUND('qx mannen 2022'!Q66,10)</f>
        <v>0.0074921439</v>
      </c>
      <c r="R66" s="1" t="n">
        <f aca="false">ROUND('qx mannen 2022'!R66,10)</f>
        <v>0.0073444976</v>
      </c>
      <c r="S66" s="1" t="n">
        <f aca="false">ROUND('qx mannen 2022'!S66,10)</f>
        <v>0.0071997398</v>
      </c>
      <c r="T66" s="1" t="n">
        <f aca="false">ROUND('qx mannen 2022'!T66,10)</f>
        <v>0.0070578133</v>
      </c>
      <c r="U66" s="1" t="n">
        <f aca="false">ROUND('qx mannen 2022'!U66,10)</f>
        <v>0.0069186632</v>
      </c>
      <c r="V66" s="1" t="n">
        <f aca="false">ROUND('qx mannen 2022'!V66,10)</f>
        <v>0.0067822361</v>
      </c>
      <c r="W66" s="1" t="n">
        <f aca="false">ROUND('qx mannen 2022'!W66,10)</f>
        <v>0.00664848</v>
      </c>
      <c r="X66" s="1" t="n">
        <f aca="false">ROUND('qx mannen 2022'!X66,10)</f>
        <v>0.0065173437</v>
      </c>
      <c r="Y66" s="1" t="n">
        <f aca="false">ROUND('qx mannen 2022'!Y66,10)</f>
        <v>0.0063887771</v>
      </c>
      <c r="Z66" s="1" t="n">
        <f aca="false">ROUND('qx mannen 2022'!Z66,10)</f>
        <v>0.006262731</v>
      </c>
      <c r="AA66" s="1" t="n">
        <f aca="false">ROUND('qx mannen 2022'!AA66,10)</f>
        <v>0.006139157</v>
      </c>
      <c r="AB66" s="1" t="n">
        <f aca="false">ROUND('qx mannen 2022'!AB66,10)</f>
        <v>0.0060180075</v>
      </c>
      <c r="AC66" s="1" t="n">
        <f aca="false">ROUND('qx mannen 2022'!AC66,10)</f>
        <v>0.0058992359</v>
      </c>
      <c r="AD66" s="1" t="n">
        <f aca="false">ROUND('qx mannen 2022'!AD66,10)</f>
        <v>0.0057827964</v>
      </c>
      <c r="AE66" s="1" t="n">
        <f aca="false">ROUND('qx mannen 2022'!AE66,10)</f>
        <v>0.0056686438</v>
      </c>
      <c r="AF66" s="1" t="n">
        <f aca="false">ROUND('qx mannen 2022'!AF66,10)</f>
        <v>0.005556734</v>
      </c>
      <c r="AG66" s="1" t="n">
        <f aca="false">ROUND('qx mannen 2022'!AG66,10)</f>
        <v>0.0054470236</v>
      </c>
      <c r="AH66" s="1" t="n">
        <f aca="false">ROUND('qx mannen 2022'!AH66,10)</f>
        <v>0.0053394699</v>
      </c>
      <c r="AI66" s="1" t="n">
        <f aca="false">ROUND('qx mannen 2022'!AI66,10)</f>
        <v>0.0052340312</v>
      </c>
      <c r="AJ66" s="1" t="n">
        <f aca="false">ROUND('qx mannen 2022'!AJ66,10)</f>
        <v>0.0051306663</v>
      </c>
      <c r="AK66" s="1" t="n">
        <f aca="false">ROUND('qx mannen 2022'!AK66,10)</f>
        <v>0.0050293349</v>
      </c>
      <c r="AL66" s="1" t="n">
        <f aca="false">ROUND('qx mannen 2022'!AL66,10)</f>
        <v>0.0049299976</v>
      </c>
      <c r="AM66" s="1" t="n">
        <f aca="false">ROUND('qx mannen 2022'!AM66,10)</f>
        <v>0.0048326154</v>
      </c>
      <c r="AN66" s="1" t="n">
        <f aca="false">ROUND('qx mannen 2022'!AN66,10)</f>
        <v>0.0047371503</v>
      </c>
      <c r="AO66" s="1" t="n">
        <f aca="false">ROUND('qx mannen 2022'!AO66,10)</f>
        <v>0.0046435648</v>
      </c>
      <c r="AP66" s="1" t="n">
        <f aca="false">ROUND('qx mannen 2022'!AP66,10)</f>
        <v>0.0045518224</v>
      </c>
      <c r="AQ66" s="1" t="n">
        <f aca="false">ROUND('qx mannen 2022'!AQ66,10)</f>
        <v>0.0044618871</v>
      </c>
      <c r="AR66" s="1" t="n">
        <f aca="false">ROUND('qx mannen 2022'!AR66,10)</f>
        <v>0.0043737235</v>
      </c>
      <c r="AS66" s="1" t="n">
        <f aca="false">ROUND('qx mannen 2022'!AS66,10)</f>
        <v>0.004287297</v>
      </c>
      <c r="AT66" s="1" t="n">
        <f aca="false">ROUND('qx mannen 2022'!AT66,10)</f>
        <v>0.0042025736</v>
      </c>
      <c r="AU66" s="1" t="n">
        <f aca="false">ROUND('qx mannen 2022'!AU66,10)</f>
        <v>0.0041195201</v>
      </c>
      <c r="AV66" s="1" t="n">
        <f aca="false">ROUND('qx mannen 2022'!AV66,10)</f>
        <v>0.0040381038</v>
      </c>
      <c r="AW66" s="1" t="n">
        <f aca="false">ROUND('qx mannen 2022'!AW66,10)</f>
        <v>0.0039582925</v>
      </c>
      <c r="AX66" s="1" t="n">
        <f aca="false">ROUND('qx mannen 2022'!AX66,10)</f>
        <v>0.0038800549</v>
      </c>
      <c r="AY66" s="1" t="n">
        <f aca="false">ROUND('qx mannen 2022'!AY66,10)</f>
        <v>0.00380336</v>
      </c>
      <c r="AZ66" s="1" t="n">
        <f aca="false">ROUND('qx mannen 2022'!AZ66,10)</f>
        <v>0.0037281778</v>
      </c>
      <c r="BA66" s="1" t="n">
        <f aca="false">ROUND('qx mannen 2022'!BA66,10)</f>
        <v>0.0036544784</v>
      </c>
      <c r="BB66" s="1" t="n">
        <f aca="false">ROUND('qx mannen 2022'!BB66,10)</f>
        <v>0.0035822328</v>
      </c>
      <c r="BC66" s="1" t="n">
        <f aca="false">ROUND('qx mannen 2022'!BC66,10)</f>
        <v>0.0035114125</v>
      </c>
      <c r="BD66" s="1" t="n">
        <f aca="false">ROUND('qx mannen 2022'!BD66,10)</f>
        <v>0.0034419895</v>
      </c>
      <c r="BE66" s="1" t="n">
        <f aca="false">ROUND('qx mannen 2022'!BE66,10)</f>
        <v>0.0033739364</v>
      </c>
      <c r="BF66" s="1" t="n">
        <f aca="false">ROUND('qx mannen 2022'!BF66,10)</f>
        <v>0.0033072262</v>
      </c>
      <c r="BG66" s="1" t="n">
        <f aca="false">ROUND('qx mannen 2022'!BG66,10)</f>
        <v>0.0032418326</v>
      </c>
      <c r="BH66" s="1" t="n">
        <f aca="false">ROUND('qx mannen 2022'!BH66,10)</f>
        <v>0.0031777297</v>
      </c>
      <c r="BI66" s="1" t="n">
        <f aca="false">ROUND('qx mannen 2022'!BI66,10)</f>
        <v>0.0031148921</v>
      </c>
      <c r="BJ66" s="1" t="n">
        <f aca="false">ROUND('qx mannen 2022'!BJ66,10)</f>
        <v>0.0030532949</v>
      </c>
      <c r="BK66" s="1" t="n">
        <f aca="false">ROUND('qx mannen 2022'!BK66,10)</f>
        <v>0.0029929138</v>
      </c>
      <c r="BL66" s="1" t="n">
        <f aca="false">ROUND('qx mannen 2022'!BL66,10)</f>
        <v>0.0029337249</v>
      </c>
      <c r="BM66" s="1" t="n">
        <f aca="false">ROUND('qx mannen 2022'!BM66,10)</f>
        <v>0.0028757047</v>
      </c>
      <c r="BN66" s="1" t="n">
        <f aca="false">ROUND('qx mannen 2022'!BN66,10)</f>
        <v>0.0028188301</v>
      </c>
      <c r="BO66" s="1" t="n">
        <f aca="false">ROUND('qx mannen 2022'!BO66,10)</f>
        <v>0.0027630787</v>
      </c>
      <c r="BP66" s="1" t="n">
        <f aca="false">ROUND('qx mannen 2022'!BP66,10)</f>
        <v>0.0027084284</v>
      </c>
      <c r="BQ66" s="1" t="n">
        <f aca="false">ROUND('qx mannen 2022'!BQ66,10)</f>
        <v>0.0026548574</v>
      </c>
      <c r="BR66" s="1" t="n">
        <f aca="false">ROUND('qx mannen 2022'!BR66,10)</f>
        <v>0.0026023446</v>
      </c>
      <c r="BS66" s="1" t="n">
        <f aca="false">ROUND('qx mannen 2022'!BS66,10)</f>
        <v>0.002550869</v>
      </c>
      <c r="BT66" s="1" t="n">
        <f aca="false">ROUND('qx mannen 2022'!BT66,10)</f>
        <v>0.0025004103</v>
      </c>
      <c r="BU66" s="1" t="n">
        <f aca="false">ROUND('qx mannen 2022'!BU66,10)</f>
        <v>0.0024509484</v>
      </c>
      <c r="BV66" s="1" t="n">
        <f aca="false">ROUND('qx mannen 2022'!BV66,10)</f>
        <v>0.0024024637</v>
      </c>
      <c r="BW66" s="1" t="n">
        <f aca="false">ROUND('qx mannen 2022'!BW66,10)</f>
        <v>0.0023549369</v>
      </c>
      <c r="BX66" s="1" t="n">
        <f aca="false">ROUND('qx mannen 2022'!BX66,10)</f>
        <v>0.0023083492</v>
      </c>
      <c r="BY66" s="1" t="n">
        <f aca="false">ROUND('qx mannen 2022'!BY66,10)</f>
        <v>0.002262682</v>
      </c>
      <c r="BZ66" s="1" t="n">
        <f aca="false">ROUND('qx mannen 2022'!BZ66,10)</f>
        <v>0.0022179172</v>
      </c>
      <c r="CA66" s="1" t="n">
        <f aca="false">ROUND('qx mannen 2022'!CA66,10)</f>
        <v>0.0021740371</v>
      </c>
      <c r="CB66" s="1" t="n">
        <f aca="false">ROUND('qx mannen 2022'!CB66,10)</f>
        <v>0.0021310241</v>
      </c>
      <c r="CC66" s="1" t="n">
        <f aca="false">ROUND('qx mannen 2022'!CC66,10)</f>
        <v>0.0020888612</v>
      </c>
      <c r="CD66" s="1" t="n">
        <f aca="false">ROUND('qx mannen 2022'!CD66,10)</f>
        <v>0.0020475317</v>
      </c>
      <c r="CE66" s="1" t="n">
        <f aca="false">ROUND('qx mannen 2022'!CE66,10)</f>
        <v>0.002007019</v>
      </c>
      <c r="CF66" s="1" t="n">
        <f aca="false">ROUND('qx mannen 2022'!CF66,10)</f>
        <v>0.0019673071</v>
      </c>
      <c r="CG66" s="1" t="n">
        <f aca="false">ROUND('qx mannen 2022'!CG66,10)</f>
        <v>0.0019283802</v>
      </c>
      <c r="CH66" s="1" t="n">
        <f aca="false">ROUND('qx mannen 2022'!CH66,10)</f>
        <v>0.0018902227</v>
      </c>
      <c r="CI66" s="1" t="n">
        <f aca="false">ROUND('qx mannen 2022'!CI66,10)</f>
        <v>0.0018528196</v>
      </c>
      <c r="CJ66" s="1" t="n">
        <f aca="false">ROUND('qx mannen 2022'!CJ66,10)</f>
        <v>0.0018161559</v>
      </c>
      <c r="CK66" s="1" t="n">
        <f aca="false">ROUND('qx mannen 2022'!CK66,10)</f>
        <v>0.0017802171</v>
      </c>
      <c r="CL66" s="1" t="n">
        <f aca="false">ROUND('qx mannen 2022'!CL66,10)</f>
        <v>0.0017449888</v>
      </c>
      <c r="CM66" s="1" t="n">
        <f aca="false">ROUND('qx mannen 2022'!CM66,10)</f>
        <v>0.001710457</v>
      </c>
      <c r="CN66" s="1" t="n">
        <f aca="false">ROUND('qx mannen 2022'!CN66,10)</f>
        <v>0.0016766079</v>
      </c>
      <c r="CO66" s="1" t="n">
        <f aca="false">ROUND('qx mannen 2022'!CO66,10)</f>
        <v>0.0016434282</v>
      </c>
      <c r="CP66" s="1" t="n">
        <f aca="false">ROUND('qx mannen 2022'!CP66,10)</f>
        <v>0.0016109046</v>
      </c>
      <c r="CQ66" s="1" t="n">
        <f aca="false">ROUND('qx mannen 2022'!CQ66,10)</f>
        <v>0.001579024</v>
      </c>
      <c r="CR66" s="1" t="n">
        <f aca="false">ROUND('qx mannen 2022'!CR66,10)</f>
        <v>0.0015477739</v>
      </c>
      <c r="CS66" s="1" t="n">
        <f aca="false">ROUND('qx mannen 2022'!CS66,10)</f>
        <v>0.0015171418</v>
      </c>
      <c r="CT66" s="1" t="n">
        <f aca="false">ROUND('qx mannen 2022'!CT66,10)</f>
        <v>0.0014871155</v>
      </c>
      <c r="CU66" s="1" t="n">
        <f aca="false">ROUND('qx mannen 2022'!CU66,10)</f>
        <v>0.001457683</v>
      </c>
      <c r="CV66" s="1" t="n">
        <f aca="false">ROUND('qx mannen 2022'!CV66,10)</f>
        <v>0.0014288326</v>
      </c>
      <c r="CW66" s="1" t="n">
        <f aca="false">ROUND('qx mannen 2022'!CW66,10)</f>
        <v>0.0014005528</v>
      </c>
      <c r="CX66" s="1" t="n">
        <f aca="false">ROUND('qx mannen 2022'!CX66,10)</f>
        <v>0.0013728324</v>
      </c>
      <c r="CY66" s="1" t="n">
        <f aca="false">ROUND('qx mannen 2022'!CY66,10)</f>
        <v>0.0013456602</v>
      </c>
      <c r="CZ66" s="1" t="n">
        <f aca="false">ROUND('qx mannen 2022'!CZ66,10)</f>
        <v>0.0013190255</v>
      </c>
      <c r="DA66" s="1" t="n">
        <f aca="false">ROUND('qx mannen 2022'!DA66,10)</f>
        <v>0.0012929176</v>
      </c>
      <c r="DB66" s="1" t="n">
        <f aca="false">ROUND('qx mannen 2022'!DB66,10)</f>
        <v>0.0012673261</v>
      </c>
      <c r="DC66" s="1" t="n">
        <f aca="false">ROUND('qx mannen 2022'!DC66,10)</f>
        <v>0.0012422409</v>
      </c>
      <c r="DD66" s="1" t="n">
        <f aca="false">ROUND('qx mannen 2022'!DD66,10)</f>
        <v>0.0012176519</v>
      </c>
      <c r="DE66" s="1" t="n">
        <f aca="false">ROUND('qx mannen 2022'!DE66,10)</f>
        <v>0.0011935493</v>
      </c>
      <c r="DF66" s="1" t="n">
        <f aca="false">ROUND('qx mannen 2022'!DF66,10)</f>
        <v>0.0011699235</v>
      </c>
      <c r="DG66" s="1" t="n">
        <f aca="false">ROUND('qx mannen 2022'!DG66,10)</f>
        <v>0.0011467652</v>
      </c>
      <c r="DH66" s="1" t="n">
        <f aca="false">ROUND('qx mannen 2022'!DH66,10)</f>
        <v>0.0011240649</v>
      </c>
      <c r="DI66" s="1" t="n">
        <f aca="false">ROUND('qx mannen 2022'!DI66,10)</f>
        <v>0.0011018138</v>
      </c>
      <c r="DJ66" s="1" t="n">
        <f aca="false">ROUND('qx mannen 2022'!DJ66,10)</f>
        <v>0.0010800029</v>
      </c>
      <c r="DK66" s="1" t="n">
        <f aca="false">ROUND('qx mannen 2022'!DK66,10)</f>
        <v>0.0010586236</v>
      </c>
      <c r="DL66" s="1" t="n">
        <f aca="false">ROUND('qx mannen 2022'!DL66,10)</f>
        <v>0.0010376672</v>
      </c>
      <c r="DM66" s="1" t="n">
        <f aca="false">ROUND('qx mannen 2022'!DM66,10)</f>
        <v>0.0010171255</v>
      </c>
      <c r="DN66" s="1" t="n">
        <f aca="false">ROUND('qx mannen 2022'!DN66,10)</f>
        <v>0.0009969902</v>
      </c>
      <c r="DO66" s="1" t="n">
        <f aca="false">ROUND('qx mannen 2022'!DO66,10)</f>
        <v>0.0009772533</v>
      </c>
      <c r="DP66" s="1" t="n">
        <f aca="false">ROUND('qx mannen 2022'!DP66,10)</f>
        <v>0.000957907</v>
      </c>
      <c r="DQ66" s="1" t="n">
        <f aca="false">ROUND('qx mannen 2022'!DQ66,10)</f>
        <v>0.0009389434</v>
      </c>
      <c r="DR66" s="1" t="n">
        <f aca="false">ROUND('qx mannen 2022'!DR66,10)</f>
        <v>0.0009203551</v>
      </c>
      <c r="DS66" s="1" t="n">
        <f aca="false">ROUND('qx mannen 2022'!DS66,10)</f>
        <v>0.0009021347</v>
      </c>
      <c r="DT66" s="1" t="n">
        <f aca="false">ROUND('qx mannen 2022'!DT66,10)</f>
        <v>0.0008842748</v>
      </c>
      <c r="DU66" s="1" t="n">
        <f aca="false">ROUND('qx mannen 2022'!DU66,10)</f>
        <v>0.0008667683</v>
      </c>
      <c r="DV66" s="1" t="n">
        <f aca="false">ROUND('qx mannen 2022'!DV66,10)</f>
        <v>0.0008496082</v>
      </c>
      <c r="DW66" s="1" t="n">
        <f aca="false">ROUND('qx mannen 2022'!DW66,10)</f>
        <v>0.0008327878</v>
      </c>
      <c r="DX66" s="1" t="n">
        <f aca="false">ROUND('qx mannen 2022'!DX66,10)</f>
        <v>0.0008163002</v>
      </c>
      <c r="DY66" s="1" t="n">
        <f aca="false">ROUND('qx mannen 2022'!DY66,10)</f>
        <v>0.0008001389</v>
      </c>
      <c r="DZ66" s="1" t="n">
        <f aca="false">ROUND('qx mannen 2022'!DZ66,10)</f>
        <v>0.0007842974</v>
      </c>
      <c r="EA66" s="1" t="n">
        <f aca="false">ROUND('qx mannen 2022'!EA66,10)</f>
        <v>0.0007687695</v>
      </c>
      <c r="EB66" s="1" t="n">
        <f aca="false">ROUND('qx mannen 2022'!EB66,10)</f>
        <v>0.0007535489</v>
      </c>
      <c r="EC66" s="1" t="n">
        <f aca="false">ROUND('qx mannen 2022'!EC66,10)</f>
        <v>0.0007386295</v>
      </c>
      <c r="ED66" s="1" t="n">
        <f aca="false">ROUND('qx mannen 2022'!ED66,10)</f>
        <v>0.0007240054</v>
      </c>
      <c r="EE66" s="1" t="n">
        <f aca="false">ROUND('qx mannen 2022'!EE66,10)</f>
        <v>0.0007096707</v>
      </c>
      <c r="EF66" s="1" t="n">
        <f aca="false">ROUND('qx mannen 2022'!EF66,10)</f>
        <v>0.0006956197</v>
      </c>
      <c r="EG66" s="1" t="n">
        <f aca="false">ROUND('qx mannen 2022'!EG66,10)</f>
        <v>0.0006818469</v>
      </c>
      <c r="EH66" s="1" t="n">
        <f aca="false">ROUND('qx mannen 2022'!EH66,10)</f>
        <v>0.0006683466</v>
      </c>
      <c r="EI66" s="1" t="n">
        <f aca="false">ROUND('qx mannen 2022'!EI66,10)</f>
        <v>0.0006551136</v>
      </c>
      <c r="EJ66" s="1" t="n">
        <f aca="false">ROUND('qx mannen 2022'!EJ66,10)</f>
        <v>0.0006421425</v>
      </c>
      <c r="EK66" s="1" t="n">
        <f aca="false">ROUND('qx mannen 2022'!EK66,10)</f>
        <v>0.0006294281</v>
      </c>
      <c r="EL66" s="1" t="n">
        <f aca="false">ROUND('qx mannen 2022'!EL66,10)</f>
        <v>0.0006169654</v>
      </c>
      <c r="EM66" s="1" t="n">
        <f aca="false">ROUND('qx mannen 2022'!EM66,10)</f>
        <v>0.0006047494</v>
      </c>
      <c r="EN66" s="1" t="n">
        <f aca="false">ROUND('qx mannen 2022'!EN66,10)</f>
        <v>0.0005927752</v>
      </c>
      <c r="EO66" s="1" t="n">
        <f aca="false">ROUND('qx mannen 2022'!EO66,10)</f>
        <v>0.000581038</v>
      </c>
      <c r="EP66" s="1" t="n">
        <f aca="false">ROUND('qx mannen 2022'!EP66,10)</f>
        <v>0.0005695332</v>
      </c>
      <c r="EQ66" s="1" t="n">
        <f aca="false">ROUND('qx mannen 2022'!EQ66,10)</f>
        <v>0.0005582561</v>
      </c>
      <c r="ER66" s="1" t="n">
        <f aca="false">ROUND('qx mannen 2022'!ER66,10)</f>
        <v>0.0005472022</v>
      </c>
      <c r="ES66" s="1" t="n">
        <f aca="false">ROUND('qx mannen 2022'!ES66,10)</f>
        <v>0.0005363671</v>
      </c>
      <c r="ET66" s="1" t="n">
        <f aca="false">ROUND('qx mannen 2022'!ET66,10)</f>
        <v>0.0005257465</v>
      </c>
      <c r="EU66" s="1" t="n">
        <f aca="false">ROUND('qx mannen 2022'!EU66,10)</f>
        <v>0.0005153362</v>
      </c>
      <c r="EV66" s="1" t="n">
        <f aca="false">ROUND('qx mannen 2022'!EV66,10)</f>
        <v>0.000505132</v>
      </c>
      <c r="EW66" s="1" t="n">
        <f aca="false">ROUND('qx mannen 2022'!EW66,10)</f>
        <v>0.0004951297</v>
      </c>
      <c r="EX66" s="1" t="n">
        <f aca="false">ROUND('qx mannen 2022'!EX66,10)</f>
        <v>0.0004853255</v>
      </c>
      <c r="EY66" s="1" t="n">
        <f aca="false">ROUND('qx mannen 2022'!EY66,10)</f>
        <v>0.0004757153</v>
      </c>
      <c r="EZ66" s="1" t="n">
        <f aca="false">ROUND('qx mannen 2022'!EZ66,10)</f>
        <v>0.0004662954</v>
      </c>
      <c r="FA66" s="1" t="n">
        <f aca="false">ROUND('qx mannen 2022'!FA66,10)</f>
        <v>0.000457062</v>
      </c>
      <c r="FB66" s="1" t="n">
        <f aca="false">ROUND('qx mannen 2022'!FB66,10)</f>
        <v>0.0004480114</v>
      </c>
      <c r="FC66" s="1" t="n">
        <f aca="false">ROUND('qx mannen 2022'!FC66,10)</f>
        <v>0.00043914</v>
      </c>
      <c r="FD66" s="1" t="n">
        <f aca="false">ROUND('qx mannen 2022'!FD66,10)</f>
        <v>0.0004304442</v>
      </c>
      <c r="FE66" s="1" t="n">
        <f aca="false">ROUND('qx mannen 2022'!FE66,10)</f>
        <v>0.0004219205</v>
      </c>
      <c r="FF66" s="1" t="n">
        <f aca="false">ROUND('qx mannen 2022'!FF66,10)</f>
        <v>0.0004135656</v>
      </c>
      <c r="FG66" s="1" t="n">
        <f aca="false">ROUND('qx mannen 2022'!FG66,10)</f>
        <v>0.0004053762</v>
      </c>
      <c r="FH66" s="1" t="n">
        <f aca="false">ROUND('qx mannen 2022'!FH66,10)</f>
        <v>0.0003973488</v>
      </c>
      <c r="FI66" s="1" t="n">
        <f aca="false">ROUND('qx mannen 2022'!FI66,10)</f>
        <v>0.0003894804</v>
      </c>
      <c r="FJ66" s="1" t="n">
        <f aca="false">ROUND('qx mannen 2022'!FJ66,10)</f>
        <v>0.0003817678</v>
      </c>
      <c r="FK66" s="1" t="n">
        <f aca="false">ROUND('qx mannen 2022'!FK66,10)</f>
        <v>0.0003742078</v>
      </c>
      <c r="FL66" s="1" t="n">
        <f aca="false">ROUND('qx mannen 2022'!FL66,10)</f>
        <v>0.0003667976</v>
      </c>
      <c r="FM66" s="1" t="n">
        <f aca="false">ROUND('qx mannen 2022'!FM66,10)</f>
        <v>0.000359534</v>
      </c>
      <c r="FN66" s="1" t="n">
        <f aca="false">ROUND('qx mannen 2022'!FN66,10)</f>
        <v>0.0003524143</v>
      </c>
      <c r="FO66" s="1" t="n">
        <f aca="false">ROUND('qx mannen 2022'!FO66,10)</f>
        <v>0.0003454355</v>
      </c>
      <c r="FP66" s="1" t="n">
        <f aca="false">ROUND('qx mannen 2022'!FP66,10)</f>
        <v>0.0003385949</v>
      </c>
      <c r="FQ66" s="1" t="n">
        <f aca="false">ROUND('qx mannen 2022'!FQ66,10)</f>
        <v>0.0003318898</v>
      </c>
    </row>
    <row r="67" customFormat="false" ht="15" hidden="false" customHeight="true" outlineLevel="0" collapsed="false">
      <c r="B67" s="1" t="n">
        <f aca="false">ROUND('qx mannen 2022'!B67,10)</f>
        <v>0.0118530117</v>
      </c>
      <c r="C67" s="1" t="n">
        <f aca="false">ROUND('qx mannen 2022'!C67,10)</f>
        <v>0.0115901117</v>
      </c>
      <c r="D67" s="1" t="n">
        <f aca="false">ROUND('qx mannen 2022'!D67,10)</f>
        <v>0.0110336004</v>
      </c>
      <c r="E67" s="1" t="n">
        <f aca="false">ROUND('qx mannen 2022'!E67,10)</f>
        <v>0.01065589</v>
      </c>
      <c r="F67" s="1" t="n">
        <f aca="false">ROUND('qx mannen 2022'!F67,10)</f>
        <v>0.0103654157</v>
      </c>
      <c r="G67" s="1" t="n">
        <f aca="false">ROUND('qx mannen 2022'!G67,10)</f>
        <v>0.0101192477</v>
      </c>
      <c r="H67" s="1" t="n">
        <f aca="false">ROUND('qx mannen 2022'!H67,10)</f>
        <v>0.009896779</v>
      </c>
      <c r="I67" s="1" t="n">
        <f aca="false">ROUND('qx mannen 2022'!I67,10)</f>
        <v>0.0096879801</v>
      </c>
      <c r="J67" s="1" t="n">
        <f aca="false">ROUND('qx mannen 2022'!J67,10)</f>
        <v>0.0094879184</v>
      </c>
      <c r="K67" s="1" t="n">
        <f aca="false">ROUND('qx mannen 2022'!K67,10)</f>
        <v>0.0092941385</v>
      </c>
      <c r="L67" s="1" t="n">
        <f aca="false">ROUND('qx mannen 2022'!L67,10)</f>
        <v>0.009105395</v>
      </c>
      <c r="M67" s="1" t="n">
        <f aca="false">ROUND('qx mannen 2022'!M67,10)</f>
        <v>0.008921035</v>
      </c>
      <c r="N67" s="1" t="n">
        <f aca="false">ROUND('qx mannen 2022'!N67,10)</f>
        <v>0.0087406972</v>
      </c>
      <c r="O67" s="1" t="n">
        <f aca="false">ROUND('qx mannen 2022'!O67,10)</f>
        <v>0.008564164</v>
      </c>
      <c r="P67" s="1" t="n">
        <f aca="false">ROUND('qx mannen 2022'!P67,10)</f>
        <v>0.0083912893</v>
      </c>
      <c r="Q67" s="1" t="n">
        <f aca="false">ROUND('qx mannen 2022'!Q67,10)</f>
        <v>0.0082219634</v>
      </c>
      <c r="R67" s="1" t="n">
        <f aca="false">ROUND('qx mannen 2022'!R67,10)</f>
        <v>0.0080560948</v>
      </c>
      <c r="S67" s="1" t="n">
        <f aca="false">ROUND('qx mannen 2022'!S67,10)</f>
        <v>0.0078936027</v>
      </c>
      <c r="T67" s="1" t="n">
        <f aca="false">ROUND('qx mannen 2022'!T67,10)</f>
        <v>0.0077344117</v>
      </c>
      <c r="U67" s="1" t="n">
        <f aca="false">ROUND('qx mannen 2022'!U67,10)</f>
        <v>0.0075784504</v>
      </c>
      <c r="V67" s="1" t="n">
        <f aca="false">ROUND('qx mannen 2022'!V67,10)</f>
        <v>0.0074256502</v>
      </c>
      <c r="W67" s="1" t="n">
        <f aca="false">ROUND('qx mannen 2022'!W67,10)</f>
        <v>0.0072759444</v>
      </c>
      <c r="X67" s="1" t="n">
        <f aca="false">ROUND('qx mannen 2022'!X67,10)</f>
        <v>0.0071292683</v>
      </c>
      <c r="Y67" s="1" t="n">
        <f aca="false">ROUND('qx mannen 2022'!Y67,10)</f>
        <v>0.0069855588</v>
      </c>
      <c r="Z67" s="1" t="n">
        <f aca="false">ROUND('qx mannen 2022'!Z67,10)</f>
        <v>0.0068447544</v>
      </c>
      <c r="AA67" s="1" t="n">
        <f aca="false">ROUND('qx mannen 2022'!AA67,10)</f>
        <v>0.0067067949</v>
      </c>
      <c r="AB67" s="1" t="n">
        <f aca="false">ROUND('qx mannen 2022'!AB67,10)</f>
        <v>0.0065716218</v>
      </c>
      <c r="AC67" s="1" t="n">
        <f aca="false">ROUND('qx mannen 2022'!AC67,10)</f>
        <v>0.0064391777</v>
      </c>
      <c r="AD67" s="1" t="n">
        <f aca="false">ROUND('qx mannen 2022'!AD67,10)</f>
        <v>0.0063094065</v>
      </c>
      <c r="AE67" s="1" t="n">
        <f aca="false">ROUND('qx mannen 2022'!AE67,10)</f>
        <v>0.0061822536</v>
      </c>
      <c r="AF67" s="1" t="n">
        <f aca="false">ROUND('qx mannen 2022'!AF67,10)</f>
        <v>0.0060576653</v>
      </c>
      <c r="AG67" s="1" t="n">
        <f aca="false">ROUND('qx mannen 2022'!AG67,10)</f>
        <v>0.0059355893</v>
      </c>
      <c r="AH67" s="1" t="n">
        <f aca="false">ROUND('qx mannen 2022'!AH67,10)</f>
        <v>0.0058159744</v>
      </c>
      <c r="AI67" s="1" t="n">
        <f aca="false">ROUND('qx mannen 2022'!AI67,10)</f>
        <v>0.0056987704</v>
      </c>
      <c r="AJ67" s="1" t="n">
        <f aca="false">ROUND('qx mannen 2022'!AJ67,10)</f>
        <v>0.0055839284</v>
      </c>
      <c r="AK67" s="1" t="n">
        <f aca="false">ROUND('qx mannen 2022'!AK67,10)</f>
        <v>0.0054714004</v>
      </c>
      <c r="AL67" s="1" t="n">
        <f aca="false">ROUND('qx mannen 2022'!AL67,10)</f>
        <v>0.0053611394</v>
      </c>
      <c r="AM67" s="1" t="n">
        <f aca="false">ROUND('qx mannen 2022'!AM67,10)</f>
        <v>0.0052530995</v>
      </c>
      <c r="AN67" s="1" t="n">
        <f aca="false">ROUND('qx mannen 2022'!AN67,10)</f>
        <v>0.0051472358</v>
      </c>
      <c r="AO67" s="1" t="n">
        <f aca="false">ROUND('qx mannen 2022'!AO67,10)</f>
        <v>0.0050435041</v>
      </c>
      <c r="AP67" s="1" t="n">
        <f aca="false">ROUND('qx mannen 2022'!AP67,10)</f>
        <v>0.0049418613</v>
      </c>
      <c r="AQ67" s="1" t="n">
        <f aca="false">ROUND('qx mannen 2022'!AQ67,10)</f>
        <v>0.0048422654</v>
      </c>
      <c r="AR67" s="1" t="n">
        <f aca="false">ROUND('qx mannen 2022'!AR67,10)</f>
        <v>0.0047446748</v>
      </c>
      <c r="AS67" s="1" t="n">
        <f aca="false">ROUND('qx mannen 2022'!AS67,10)</f>
        <v>0.0046490492</v>
      </c>
      <c r="AT67" s="1" t="n">
        <f aca="false">ROUND('qx mannen 2022'!AT67,10)</f>
        <v>0.004555349</v>
      </c>
      <c r="AU67" s="1" t="n">
        <f aca="false">ROUND('qx mannen 2022'!AU67,10)</f>
        <v>0.0044635352</v>
      </c>
      <c r="AV67" s="1" t="n">
        <f aca="false">ROUND('qx mannen 2022'!AV67,10)</f>
        <v>0.0043735699</v>
      </c>
      <c r="AW67" s="1" t="n">
        <f aca="false">ROUND('qx mannen 2022'!AW67,10)</f>
        <v>0.0042854158</v>
      </c>
      <c r="AX67" s="1" t="n">
        <f aca="false">ROUND('qx mannen 2022'!AX67,10)</f>
        <v>0.0041990365</v>
      </c>
      <c r="AY67" s="1" t="n">
        <f aca="false">ROUND('qx mannen 2022'!AY67,10)</f>
        <v>0.0041143961</v>
      </c>
      <c r="AZ67" s="1" t="n">
        <f aca="false">ROUND('qx mannen 2022'!AZ67,10)</f>
        <v>0.0040314598</v>
      </c>
      <c r="BA67" s="1" t="n">
        <f aca="false">ROUND('qx mannen 2022'!BA67,10)</f>
        <v>0.0039501932</v>
      </c>
      <c r="BB67" s="1" t="n">
        <f aca="false">ROUND('qx mannen 2022'!BB67,10)</f>
        <v>0.0038705626</v>
      </c>
      <c r="BC67" s="1" t="n">
        <f aca="false">ROUND('qx mannen 2022'!BC67,10)</f>
        <v>0.0037925353</v>
      </c>
      <c r="BD67" s="1" t="n">
        <f aca="false">ROUND('qx mannen 2022'!BD67,10)</f>
        <v>0.0037160789</v>
      </c>
      <c r="BE67" s="1" t="n">
        <f aca="false">ROUND('qx mannen 2022'!BE67,10)</f>
        <v>0.0036411618</v>
      </c>
      <c r="BF67" s="1" t="n">
        <f aca="false">ROUND('qx mannen 2022'!BF67,10)</f>
        <v>0.0035677531</v>
      </c>
      <c r="BG67" s="1" t="n">
        <f aca="false">ROUND('qx mannen 2022'!BG67,10)</f>
        <v>0.0034958225</v>
      </c>
      <c r="BH67" s="1" t="n">
        <f aca="false">ROUND('qx mannen 2022'!BH67,10)</f>
        <v>0.0034253402</v>
      </c>
      <c r="BI67" s="1" t="n">
        <f aca="false">ROUND('qx mannen 2022'!BI67,10)</f>
        <v>0.0033562771</v>
      </c>
      <c r="BJ67" s="1" t="n">
        <f aca="false">ROUND('qx mannen 2022'!BJ67,10)</f>
        <v>0.0032886047</v>
      </c>
      <c r="BK67" s="1" t="n">
        <f aca="false">ROUND('qx mannen 2022'!BK67,10)</f>
        <v>0.003222295</v>
      </c>
      <c r="BL67" s="1" t="n">
        <f aca="false">ROUND('qx mannen 2022'!BL67,10)</f>
        <v>0.0031573206</v>
      </c>
      <c r="BM67" s="1" t="n">
        <f aca="false">ROUND('qx mannen 2022'!BM67,10)</f>
        <v>0.0030936547</v>
      </c>
      <c r="BN67" s="1" t="n">
        <f aca="false">ROUND('qx mannen 2022'!BN67,10)</f>
        <v>0.003031271</v>
      </c>
      <c r="BO67" s="1" t="n">
        <f aca="false">ROUND('qx mannen 2022'!BO67,10)</f>
        <v>0.0029701437</v>
      </c>
      <c r="BP67" s="1" t="n">
        <f aca="false">ROUND('qx mannen 2022'!BP67,10)</f>
        <v>0.0029102475</v>
      </c>
      <c r="BQ67" s="1" t="n">
        <f aca="false">ROUND('qx mannen 2022'!BQ67,10)</f>
        <v>0.0028515577</v>
      </c>
      <c r="BR67" s="1" t="n">
        <f aca="false">ROUND('qx mannen 2022'!BR67,10)</f>
        <v>0.0027940501</v>
      </c>
      <c r="BS67" s="1" t="n">
        <f aca="false">ROUND('qx mannen 2022'!BS67,10)</f>
        <v>0.0027377008</v>
      </c>
      <c r="BT67" s="1" t="n">
        <f aca="false">ROUND('qx mannen 2022'!BT67,10)</f>
        <v>0.0026824866</v>
      </c>
      <c r="BU67" s="1" t="n">
        <f aca="false">ROUND('qx mannen 2022'!BU67,10)</f>
        <v>0.0026283846</v>
      </c>
      <c r="BV67" s="1" t="n">
        <f aca="false">ROUND('qx mannen 2022'!BV67,10)</f>
        <v>0.0025753726</v>
      </c>
      <c r="BW67" s="1" t="n">
        <f aca="false">ROUND('qx mannen 2022'!BW67,10)</f>
        <v>0.0025234285</v>
      </c>
      <c r="BX67" s="1" t="n">
        <f aca="false">ROUND('qx mannen 2022'!BX67,10)</f>
        <v>0.002472531</v>
      </c>
      <c r="BY67" s="1" t="n">
        <f aca="false">ROUND('qx mannen 2022'!BY67,10)</f>
        <v>0.0024226589</v>
      </c>
      <c r="BZ67" s="1" t="n">
        <f aca="false">ROUND('qx mannen 2022'!BZ67,10)</f>
        <v>0.0023737917</v>
      </c>
      <c r="CA67" s="1" t="n">
        <f aca="false">ROUND('qx mannen 2022'!CA67,10)</f>
        <v>0.0023259091</v>
      </c>
      <c r="CB67" s="1" t="n">
        <f aca="false">ROUND('qx mannen 2022'!CB67,10)</f>
        <v>0.0022789914</v>
      </c>
      <c r="CC67" s="1" t="n">
        <f aca="false">ROUND('qx mannen 2022'!CC67,10)</f>
        <v>0.002233019</v>
      </c>
      <c r="CD67" s="1" t="n">
        <f aca="false">ROUND('qx mannen 2022'!CD67,10)</f>
        <v>0.0021879731</v>
      </c>
      <c r="CE67" s="1" t="n">
        <f aca="false">ROUND('qx mannen 2022'!CE67,10)</f>
        <v>0.002143835</v>
      </c>
      <c r="CF67" s="1" t="n">
        <f aca="false">ROUND('qx mannen 2022'!CF67,10)</f>
        <v>0.0021005864</v>
      </c>
      <c r="CG67" s="1" t="n">
        <f aca="false">ROUND('qx mannen 2022'!CG67,10)</f>
        <v>0.0020582094</v>
      </c>
      <c r="CH67" s="1" t="n">
        <f aca="false">ROUND('qx mannen 2022'!CH67,10)</f>
        <v>0.0020166865</v>
      </c>
      <c r="CI67" s="1" t="n">
        <f aca="false">ROUND('qx mannen 2022'!CI67,10)</f>
        <v>0.0019760005</v>
      </c>
      <c r="CJ67" s="1" t="n">
        <f aca="false">ROUND('qx mannen 2022'!CJ67,10)</f>
        <v>0.0019361346</v>
      </c>
      <c r="CK67" s="1" t="n">
        <f aca="false">ROUND('qx mannen 2022'!CK67,10)</f>
        <v>0.0018970722</v>
      </c>
      <c r="CL67" s="1" t="n">
        <f aca="false">ROUND('qx mannen 2022'!CL67,10)</f>
        <v>0.0018587973</v>
      </c>
      <c r="CM67" s="1" t="n">
        <f aca="false">ROUND('qx mannen 2022'!CM67,10)</f>
        <v>0.0018212939</v>
      </c>
      <c r="CN67" s="1" t="n">
        <f aca="false">ROUND('qx mannen 2022'!CN67,10)</f>
        <v>0.0017845465</v>
      </c>
      <c r="CO67" s="1" t="n">
        <f aca="false">ROUND('qx mannen 2022'!CO67,10)</f>
        <v>0.0017485399</v>
      </c>
      <c r="CP67" s="1" t="n">
        <f aca="false">ROUND('qx mannen 2022'!CP67,10)</f>
        <v>0.0017132592</v>
      </c>
      <c r="CQ67" s="1" t="n">
        <f aca="false">ROUND('qx mannen 2022'!CQ67,10)</f>
        <v>0.0016786898</v>
      </c>
      <c r="CR67" s="1" t="n">
        <f aca="false">ROUND('qx mannen 2022'!CR67,10)</f>
        <v>0.0016448174</v>
      </c>
      <c r="CS67" s="1" t="n">
        <f aca="false">ROUND('qx mannen 2022'!CS67,10)</f>
        <v>0.0016116279</v>
      </c>
      <c r="CT67" s="1" t="n">
        <f aca="false">ROUND('qx mannen 2022'!CT67,10)</f>
        <v>0.0015791076</v>
      </c>
      <c r="CU67" s="1" t="n">
        <f aca="false">ROUND('qx mannen 2022'!CU67,10)</f>
        <v>0.001547243</v>
      </c>
      <c r="CV67" s="1" t="n">
        <f aca="false">ROUND('qx mannen 2022'!CV67,10)</f>
        <v>0.0015160209</v>
      </c>
      <c r="CW67" s="1" t="n">
        <f aca="false">ROUND('qx mannen 2022'!CW67,10)</f>
        <v>0.0014854284</v>
      </c>
      <c r="CX67" s="1" t="n">
        <f aca="false">ROUND('qx mannen 2022'!CX67,10)</f>
        <v>0.0014554528</v>
      </c>
      <c r="CY67" s="1" t="n">
        <f aca="false">ROUND('qx mannen 2022'!CY67,10)</f>
        <v>0.0014260817</v>
      </c>
      <c r="CZ67" s="1" t="n">
        <f aca="false">ROUND('qx mannen 2022'!CZ67,10)</f>
        <v>0.0013973029</v>
      </c>
      <c r="DA67" s="1" t="n">
        <f aca="false">ROUND('qx mannen 2022'!DA67,10)</f>
        <v>0.0013691044</v>
      </c>
      <c r="DB67" s="1" t="n">
        <f aca="false">ROUND('qx mannen 2022'!DB67,10)</f>
        <v>0.0013414747</v>
      </c>
      <c r="DC67" s="1" t="n">
        <f aca="false">ROUND('qx mannen 2022'!DC67,10)</f>
        <v>0.0013144022</v>
      </c>
      <c r="DD67" s="1" t="n">
        <f aca="false">ROUND('qx mannen 2022'!DD67,10)</f>
        <v>0.0012878757</v>
      </c>
      <c r="DE67" s="1" t="n">
        <f aca="false">ROUND('qx mannen 2022'!DE67,10)</f>
        <v>0.0012618841</v>
      </c>
      <c r="DF67" s="1" t="n">
        <f aca="false">ROUND('qx mannen 2022'!DF67,10)</f>
        <v>0.0012364169</v>
      </c>
      <c r="DG67" s="1" t="n">
        <f aca="false">ROUND('qx mannen 2022'!DG67,10)</f>
        <v>0.0012114633</v>
      </c>
      <c r="DH67" s="1" t="n">
        <f aca="false">ROUND('qx mannen 2022'!DH67,10)</f>
        <v>0.001187013</v>
      </c>
      <c r="DI67" s="1" t="n">
        <f aca="false">ROUND('qx mannen 2022'!DI67,10)</f>
        <v>0.0011630559</v>
      </c>
      <c r="DJ67" s="1" t="n">
        <f aca="false">ROUND('qx mannen 2022'!DJ67,10)</f>
        <v>0.001139582</v>
      </c>
      <c r="DK67" s="1" t="n">
        <f aca="false">ROUND('qx mannen 2022'!DK67,10)</f>
        <v>0.0011165817</v>
      </c>
      <c r="DL67" s="1" t="n">
        <f aca="false">ROUND('qx mannen 2022'!DL67,10)</f>
        <v>0.0010940453</v>
      </c>
      <c r="DM67" s="1" t="n">
        <f aca="false">ROUND('qx mannen 2022'!DM67,10)</f>
        <v>0.0010719635</v>
      </c>
      <c r="DN67" s="1" t="n">
        <f aca="false">ROUND('qx mannen 2022'!DN67,10)</f>
        <v>0.0010503272</v>
      </c>
      <c r="DO67" s="1" t="n">
        <f aca="false">ROUND('qx mannen 2022'!DO67,10)</f>
        <v>0.0010291274</v>
      </c>
      <c r="DP67" s="1" t="n">
        <f aca="false">ROUND('qx mannen 2022'!DP67,10)</f>
        <v>0.0010083553</v>
      </c>
      <c r="DQ67" s="1" t="n">
        <f aca="false">ROUND('qx mannen 2022'!DQ67,10)</f>
        <v>0.0009880022</v>
      </c>
      <c r="DR67" s="1" t="n">
        <f aca="false">ROUND('qx mannen 2022'!DR67,10)</f>
        <v>0.0009680597</v>
      </c>
      <c r="DS67" s="1" t="n">
        <f aca="false">ROUND('qx mannen 2022'!DS67,10)</f>
        <v>0.0009485196</v>
      </c>
      <c r="DT67" s="1" t="n">
        <f aca="false">ROUND('qx mannen 2022'!DT67,10)</f>
        <v>0.0009293737</v>
      </c>
      <c r="DU67" s="1" t="n">
        <f aca="false">ROUND('qx mannen 2022'!DU67,10)</f>
        <v>0.0009106141</v>
      </c>
      <c r="DV67" s="1" t="n">
        <f aca="false">ROUND('qx mannen 2022'!DV67,10)</f>
        <v>0.000892233</v>
      </c>
      <c r="DW67" s="1" t="n">
        <f aca="false">ROUND('qx mannen 2022'!DW67,10)</f>
        <v>0.0008742228</v>
      </c>
      <c r="DX67" s="1" t="n">
        <f aca="false">ROUND('qx mannen 2022'!DX67,10)</f>
        <v>0.0008565759</v>
      </c>
      <c r="DY67" s="1" t="n">
        <f aca="false">ROUND('qx mannen 2022'!DY67,10)</f>
        <v>0.0008392852</v>
      </c>
      <c r="DZ67" s="1" t="n">
        <f aca="false">ROUND('qx mannen 2022'!DZ67,10)</f>
        <v>0.0008223433</v>
      </c>
      <c r="EA67" s="1" t="n">
        <f aca="false">ROUND('qx mannen 2022'!EA67,10)</f>
        <v>0.0008057432</v>
      </c>
      <c r="EB67" s="1" t="n">
        <f aca="false">ROUND('qx mannen 2022'!EB67,10)</f>
        <v>0.0007894782</v>
      </c>
      <c r="EC67" s="1" t="n">
        <f aca="false">ROUND('qx mannen 2022'!EC67,10)</f>
        <v>0.0007735413</v>
      </c>
      <c r="ED67" s="1" t="n">
        <f aca="false">ROUND('qx mannen 2022'!ED67,10)</f>
        <v>0.000757926</v>
      </c>
      <c r="EE67" s="1" t="n">
        <f aca="false">ROUND('qx mannen 2022'!EE67,10)</f>
        <v>0.0007426258</v>
      </c>
      <c r="EF67" s="1" t="n">
        <f aca="false">ROUND('qx mannen 2022'!EF67,10)</f>
        <v>0.0007276344</v>
      </c>
      <c r="EG67" s="1" t="n">
        <f aca="false">ROUND('qx mannen 2022'!EG67,10)</f>
        <v>0.0007129455</v>
      </c>
      <c r="EH67" s="1" t="n">
        <f aca="false">ROUND('qx mannen 2022'!EH67,10)</f>
        <v>0.000698553</v>
      </c>
      <c r="EI67" s="1" t="n">
        <f aca="false">ROUND('qx mannen 2022'!EI67,10)</f>
        <v>0.000684451</v>
      </c>
      <c r="EJ67" s="1" t="n">
        <f aca="false">ROUND('qx mannen 2022'!EJ67,10)</f>
        <v>0.0006706336</v>
      </c>
      <c r="EK67" s="1" t="n">
        <f aca="false">ROUND('qx mannen 2022'!EK67,10)</f>
        <v>0.000657095</v>
      </c>
      <c r="EL67" s="1" t="n">
        <f aca="false">ROUND('qx mannen 2022'!EL67,10)</f>
        <v>0.0006438296</v>
      </c>
      <c r="EM67" s="1" t="n">
        <f aca="false">ROUND('qx mannen 2022'!EM67,10)</f>
        <v>0.000630832</v>
      </c>
      <c r="EN67" s="1" t="n">
        <f aca="false">ROUND('qx mannen 2022'!EN67,10)</f>
        <v>0.0006180966</v>
      </c>
      <c r="EO67" s="1" t="n">
        <f aca="false">ROUND('qx mannen 2022'!EO67,10)</f>
        <v>0.0006056183</v>
      </c>
      <c r="EP67" s="1" t="n">
        <f aca="false">ROUND('qx mannen 2022'!EP67,10)</f>
        <v>0.0005933918</v>
      </c>
      <c r="EQ67" s="1" t="n">
        <f aca="false">ROUND('qx mannen 2022'!EQ67,10)</f>
        <v>0.0005814121</v>
      </c>
      <c r="ER67" s="1" t="n">
        <f aca="false">ROUND('qx mannen 2022'!ER67,10)</f>
        <v>0.0005696742</v>
      </c>
      <c r="ES67" s="1" t="n">
        <f aca="false">ROUND('qx mannen 2022'!ES67,10)</f>
        <v>0.0005581732</v>
      </c>
      <c r="ET67" s="1" t="n">
        <f aca="false">ROUND('qx mannen 2022'!ET67,10)</f>
        <v>0.0005469043</v>
      </c>
      <c r="EU67" s="1" t="n">
        <f aca="false">ROUND('qx mannen 2022'!EU67,10)</f>
        <v>0.0005358629</v>
      </c>
      <c r="EV67" s="1" t="n">
        <f aca="false">ROUND('qx mannen 2022'!EV67,10)</f>
        <v>0.0005250443</v>
      </c>
      <c r="EW67" s="1" t="n">
        <f aca="false">ROUND('qx mannen 2022'!EW67,10)</f>
        <v>0.0005144441</v>
      </c>
      <c r="EX67" s="1" t="n">
        <f aca="false">ROUND('qx mannen 2022'!EX67,10)</f>
        <v>0.0005040578</v>
      </c>
      <c r="EY67" s="1" t="n">
        <f aca="false">ROUND('qx mannen 2022'!EY67,10)</f>
        <v>0.0004938812</v>
      </c>
      <c r="EZ67" s="1" t="n">
        <f aca="false">ROUND('qx mannen 2022'!EZ67,10)</f>
        <v>0.00048391</v>
      </c>
      <c r="FA67" s="1" t="n">
        <f aca="false">ROUND('qx mannen 2022'!FA67,10)</f>
        <v>0.00047414</v>
      </c>
      <c r="FB67" s="1" t="n">
        <f aca="false">ROUND('qx mannen 2022'!FB67,10)</f>
        <v>0.0004645673</v>
      </c>
      <c r="FC67" s="1" t="n">
        <f aca="false">ROUND('qx mannen 2022'!FC67,10)</f>
        <v>0.0004551877</v>
      </c>
      <c r="FD67" s="1" t="n">
        <f aca="false">ROUND('qx mannen 2022'!FD67,10)</f>
        <v>0.0004459975</v>
      </c>
      <c r="FE67" s="1" t="n">
        <f aca="false">ROUND('qx mannen 2022'!FE67,10)</f>
        <v>0.0004369929</v>
      </c>
      <c r="FF67" s="1" t="n">
        <f aca="false">ROUND('qx mannen 2022'!FF67,10)</f>
        <v>0.0004281699</v>
      </c>
      <c r="FG67" s="1" t="n">
        <f aca="false">ROUND('qx mannen 2022'!FG67,10)</f>
        <v>0.0004195251</v>
      </c>
      <c r="FH67" s="1" t="n">
        <f aca="false">ROUND('qx mannen 2022'!FH67,10)</f>
        <v>0.0004110548</v>
      </c>
      <c r="FI67" s="1" t="n">
        <f aca="false">ROUND('qx mannen 2022'!FI67,10)</f>
        <v>0.0004027555</v>
      </c>
      <c r="FJ67" s="1" t="n">
        <f aca="false">ROUND('qx mannen 2022'!FJ67,10)</f>
        <v>0.0003946237</v>
      </c>
      <c r="FK67" s="1" t="n">
        <f aca="false">ROUND('qx mannen 2022'!FK67,10)</f>
        <v>0.000386656</v>
      </c>
      <c r="FL67" s="1" t="n">
        <f aca="false">ROUND('qx mannen 2022'!FL67,10)</f>
        <v>0.0003788492</v>
      </c>
      <c r="FM67" s="1" t="n">
        <f aca="false">ROUND('qx mannen 2022'!FM67,10)</f>
        <v>0.0003712</v>
      </c>
      <c r="FN67" s="1" t="n">
        <f aca="false">ROUND('qx mannen 2022'!FN67,10)</f>
        <v>0.0003637052</v>
      </c>
      <c r="FO67" s="1" t="n">
        <f aca="false">ROUND('qx mannen 2022'!FO67,10)</f>
        <v>0.0003563617</v>
      </c>
      <c r="FP67" s="1" t="n">
        <f aca="false">ROUND('qx mannen 2022'!FP67,10)</f>
        <v>0.0003491665</v>
      </c>
      <c r="FQ67" s="1" t="n">
        <f aca="false">ROUND('qx mannen 2022'!FQ67,10)</f>
        <v>0.0003421165</v>
      </c>
    </row>
    <row r="68" customFormat="false" ht="15" hidden="false" customHeight="true" outlineLevel="0" collapsed="false">
      <c r="B68" s="1" t="n">
        <f aca="false">ROUND('qx mannen 2022'!B68,10)</f>
        <v>0.0129625485</v>
      </c>
      <c r="C68" s="1" t="n">
        <f aca="false">ROUND('qx mannen 2022'!C68,10)</f>
        <v>0.0126850541</v>
      </c>
      <c r="D68" s="1" t="n">
        <f aca="false">ROUND('qx mannen 2022'!D68,10)</f>
        <v>0.0121209412</v>
      </c>
      <c r="E68" s="1" t="n">
        <f aca="false">ROUND('qx mannen 2022'!E68,10)</f>
        <v>0.0117303026</v>
      </c>
      <c r="F68" s="1" t="n">
        <f aca="false">ROUND('qx mannen 2022'!F68,10)</f>
        <v>0.0114245959</v>
      </c>
      <c r="G68" s="1" t="n">
        <f aca="false">ROUND('qx mannen 2022'!G68,10)</f>
        <v>0.0111621046</v>
      </c>
      <c r="H68" s="1" t="n">
        <f aca="false">ROUND('qx mannen 2022'!H68,10)</f>
        <v>0.0109227657</v>
      </c>
      <c r="I68" s="1" t="n">
        <f aca="false">ROUND('qx mannen 2022'!I68,10)</f>
        <v>0.0106968181</v>
      </c>
      <c r="J68" s="1" t="n">
        <f aca="false">ROUND('qx mannen 2022'!J68,10)</f>
        <v>0.0104794744</v>
      </c>
      <c r="K68" s="1" t="n">
        <f aca="false">ROUND('qx mannen 2022'!K68,10)</f>
        <v>0.0102683659</v>
      </c>
      <c r="L68" s="1" t="n">
        <f aca="false">ROUND('qx mannen 2022'!L68,10)</f>
        <v>0.0100623045</v>
      </c>
      <c r="M68" s="1" t="n">
        <f aca="false">ROUND('qx mannen 2022'!M68,10)</f>
        <v>0.009860679</v>
      </c>
      <c r="N68" s="1" t="n">
        <f aca="false">ROUND('qx mannen 2022'!N68,10)</f>
        <v>0.0096631602</v>
      </c>
      <c r="O68" s="1" t="n">
        <f aca="false">ROUND('qx mannen 2022'!O68,10)</f>
        <v>0.009469557</v>
      </c>
      <c r="P68" s="1" t="n">
        <f aca="false">ROUND('qx mannen 2022'!P68,10)</f>
        <v>0.0092797455</v>
      </c>
      <c r="Q68" s="1" t="n">
        <f aca="false">ROUND('qx mannen 2022'!Q68,10)</f>
        <v>0.0090936346</v>
      </c>
      <c r="R68" s="1" t="n">
        <f aca="false">ROUND('qx mannen 2022'!R68,10)</f>
        <v>0.0089111495</v>
      </c>
      <c r="S68" s="1" t="n">
        <f aca="false">ROUND('qx mannen 2022'!S68,10)</f>
        <v>0.0087322229</v>
      </c>
      <c r="T68" s="1" t="n">
        <f aca="false">ROUND('qx mannen 2022'!T68,10)</f>
        <v>0.0085567917</v>
      </c>
      <c r="U68" s="1" t="n">
        <f aca="false">ROUND('qx mannen 2022'!U68,10)</f>
        <v>0.0083847945</v>
      </c>
      <c r="V68" s="1" t="n">
        <f aca="false">ROUND('qx mannen 2022'!V68,10)</f>
        <v>0.0082161713</v>
      </c>
      <c r="W68" s="1" t="n">
        <f aca="false">ROUND('qx mannen 2022'!W68,10)</f>
        <v>0.0080508627</v>
      </c>
      <c r="X68" s="1" t="n">
        <f aca="false">ROUND('qx mannen 2022'!X68,10)</f>
        <v>0.0078888099</v>
      </c>
      <c r="Y68" s="1" t="n">
        <f aca="false">ROUND('qx mannen 2022'!Y68,10)</f>
        <v>0.0077299547</v>
      </c>
      <c r="Z68" s="1" t="n">
        <f aca="false">ROUND('qx mannen 2022'!Z68,10)</f>
        <v>0.0075742394</v>
      </c>
      <c r="AA68" s="1" t="n">
        <f aca="false">ROUND('qx mannen 2022'!AA68,10)</f>
        <v>0.0074216069</v>
      </c>
      <c r="AB68" s="1" t="n">
        <f aca="false">ROUND('qx mannen 2022'!AB68,10)</f>
        <v>0.0072720005</v>
      </c>
      <c r="AC68" s="1" t="n">
        <f aca="false">ROUND('qx mannen 2022'!AC68,10)</f>
        <v>0.0071253645</v>
      </c>
      <c r="AD68" s="1" t="n">
        <f aca="false">ROUND('qx mannen 2022'!AD68,10)</f>
        <v>0.0069816435</v>
      </c>
      <c r="AE68" s="1" t="n">
        <f aca="false">ROUND('qx mannen 2022'!AE68,10)</f>
        <v>0.0068407831</v>
      </c>
      <c r="AF68" s="1" t="n">
        <f aca="false">ROUND('qx mannen 2022'!AF68,10)</f>
        <v>0.0067027294</v>
      </c>
      <c r="AG68" s="1" t="n">
        <f aca="false">ROUND('qx mannen 2022'!AG68,10)</f>
        <v>0.0065674292</v>
      </c>
      <c r="AH68" s="1" t="n">
        <f aca="false">ROUND('qx mannen 2022'!AH68,10)</f>
        <v>0.0064348303</v>
      </c>
      <c r="AI68" s="1" t="n">
        <f aca="false">ROUND('qx mannen 2022'!AI68,10)</f>
        <v>0.0063048811</v>
      </c>
      <c r="AJ68" s="1" t="n">
        <f aca="false">ROUND('qx mannen 2022'!AJ68,10)</f>
        <v>0.0061775308</v>
      </c>
      <c r="AK68" s="1" t="n">
        <f aca="false">ROUND('qx mannen 2022'!AK68,10)</f>
        <v>0.0060527294</v>
      </c>
      <c r="AL68" s="1" t="n">
        <f aca="false">ROUND('qx mannen 2022'!AL68,10)</f>
        <v>0.0059304277</v>
      </c>
      <c r="AM68" s="1" t="n">
        <f aca="false">ROUND('qx mannen 2022'!AM68,10)</f>
        <v>0.0058105772</v>
      </c>
      <c r="AN68" s="1" t="n">
        <f aca="false">ROUND('qx mannen 2022'!AN68,10)</f>
        <v>0.0056931304</v>
      </c>
      <c r="AO68" s="1" t="n">
        <f aca="false">ROUND('qx mannen 2022'!AO68,10)</f>
        <v>0.0055780403</v>
      </c>
      <c r="AP68" s="1" t="n">
        <f aca="false">ROUND('qx mannen 2022'!AP68,10)</f>
        <v>0.005465261</v>
      </c>
      <c r="AQ68" s="1" t="n">
        <f aca="false">ROUND('qx mannen 2022'!AQ68,10)</f>
        <v>0.0053547472</v>
      </c>
      <c r="AR68" s="1" t="n">
        <f aca="false">ROUND('qx mannen 2022'!AR68,10)</f>
        <v>0.0052464545</v>
      </c>
      <c r="AS68" s="1" t="n">
        <f aca="false">ROUND('qx mannen 2022'!AS68,10)</f>
        <v>0.0051403392</v>
      </c>
      <c r="AT68" s="1" t="n">
        <f aca="false">ROUND('qx mannen 2022'!AT68,10)</f>
        <v>0.0050363585</v>
      </c>
      <c r="AU68" s="1" t="n">
        <f aca="false">ROUND('qx mannen 2022'!AU68,10)</f>
        <v>0.0049344701</v>
      </c>
      <c r="AV68" s="1" t="n">
        <f aca="false">ROUND('qx mannen 2022'!AV68,10)</f>
        <v>0.0048346328</v>
      </c>
      <c r="AW68" s="1" t="n">
        <f aca="false">ROUND('qx mannen 2022'!AW68,10)</f>
        <v>0.004736806</v>
      </c>
      <c r="AX68" s="1" t="n">
        <f aca="false">ROUND('qx mannen 2022'!AX68,10)</f>
        <v>0.0046409498</v>
      </c>
      <c r="AY68" s="1" t="n">
        <f aca="false">ROUND('qx mannen 2022'!AY68,10)</f>
        <v>0.0045470251</v>
      </c>
      <c r="AZ68" s="1" t="n">
        <f aca="false">ROUND('qx mannen 2022'!AZ68,10)</f>
        <v>0.0044549936</v>
      </c>
      <c r="BA68" s="1" t="n">
        <f aca="false">ROUND('qx mannen 2022'!BA68,10)</f>
        <v>0.0043648175</v>
      </c>
      <c r="BB68" s="1" t="n">
        <f aca="false">ROUND('qx mannen 2022'!BB68,10)</f>
        <v>0.00427646</v>
      </c>
      <c r="BC68" s="1" t="n">
        <f aca="false">ROUND('qx mannen 2022'!BC68,10)</f>
        <v>0.0041898848</v>
      </c>
      <c r="BD68" s="1" t="n">
        <f aca="false">ROUND('qx mannen 2022'!BD68,10)</f>
        <v>0.0041050563</v>
      </c>
      <c r="BE68" s="1" t="n">
        <f aca="false">ROUND('qx mannen 2022'!BE68,10)</f>
        <v>0.0040219396</v>
      </c>
      <c r="BF68" s="1" t="n">
        <f aca="false">ROUND('qx mannen 2022'!BF68,10)</f>
        <v>0.0039405006</v>
      </c>
      <c r="BG68" s="1" t="n">
        <f aca="false">ROUND('qx mannen 2022'!BG68,10)</f>
        <v>0.0038607058</v>
      </c>
      <c r="BH68" s="1" t="n">
        <f aca="false">ROUND('qx mannen 2022'!BH68,10)</f>
        <v>0.0037825221</v>
      </c>
      <c r="BI68" s="1" t="n">
        <f aca="false">ROUND('qx mannen 2022'!BI68,10)</f>
        <v>0.0037059174</v>
      </c>
      <c r="BJ68" s="1" t="n">
        <f aca="false">ROUND('qx mannen 2022'!BJ68,10)</f>
        <v>0.00363086</v>
      </c>
      <c r="BK68" s="1" t="n">
        <f aca="false">ROUND('qx mannen 2022'!BK68,10)</f>
        <v>0.0035573189</v>
      </c>
      <c r="BL68" s="1" t="n">
        <f aca="false">ROUND('qx mannen 2022'!BL68,10)</f>
        <v>0.0034852636</v>
      </c>
      <c r="BM68" s="1" t="n">
        <f aca="false">ROUND('qx mannen 2022'!BM68,10)</f>
        <v>0.0034146645</v>
      </c>
      <c r="BN68" s="1" t="n">
        <f aca="false">ROUND('qx mannen 2022'!BN68,10)</f>
        <v>0.0033454922</v>
      </c>
      <c r="BO68" s="1" t="n">
        <f aca="false">ROUND('qx mannen 2022'!BO68,10)</f>
        <v>0.003277718</v>
      </c>
      <c r="BP68" s="1" t="n">
        <f aca="false">ROUND('qx mannen 2022'!BP68,10)</f>
        <v>0.0032113139</v>
      </c>
      <c r="BQ68" s="1" t="n">
        <f aca="false">ROUND('qx mannen 2022'!BQ68,10)</f>
        <v>0.0031462524</v>
      </c>
      <c r="BR68" s="1" t="n">
        <f aca="false">ROUND('qx mannen 2022'!BR68,10)</f>
        <v>0.0030825064</v>
      </c>
      <c r="BS68" s="1" t="n">
        <f aca="false">ROUND('qx mannen 2022'!BS68,10)</f>
        <v>0.0030200495</v>
      </c>
      <c r="BT68" s="1" t="n">
        <f aca="false">ROUND('qx mannen 2022'!BT68,10)</f>
        <v>0.0029588557</v>
      </c>
      <c r="BU68" s="1" t="n">
        <f aca="false">ROUND('qx mannen 2022'!BU68,10)</f>
        <v>0.0028988996</v>
      </c>
      <c r="BV68" s="1" t="n">
        <f aca="false">ROUND('qx mannen 2022'!BV68,10)</f>
        <v>0.0028401563</v>
      </c>
      <c r="BW68" s="1" t="n">
        <f aca="false">ROUND('qx mannen 2022'!BW68,10)</f>
        <v>0.0027826014</v>
      </c>
      <c r="BX68" s="1" t="n">
        <f aca="false">ROUND('qx mannen 2022'!BX68,10)</f>
        <v>0.0027262109</v>
      </c>
      <c r="BY68" s="1" t="n">
        <f aca="false">ROUND('qx mannen 2022'!BY68,10)</f>
        <v>0.0026709613</v>
      </c>
      <c r="BZ68" s="1" t="n">
        <f aca="false">ROUND('qx mannen 2022'!BZ68,10)</f>
        <v>0.0026168298</v>
      </c>
      <c r="CA68" s="1" t="n">
        <f aca="false">ROUND('qx mannen 2022'!CA68,10)</f>
        <v>0.0025637936</v>
      </c>
      <c r="CB68" s="1" t="n">
        <f aca="false">ROUND('qx mannen 2022'!CB68,10)</f>
        <v>0.0025118308</v>
      </c>
      <c r="CC68" s="1" t="n">
        <f aca="false">ROUND('qx mannen 2022'!CC68,10)</f>
        <v>0.0024609197</v>
      </c>
      <c r="CD68" s="1" t="n">
        <f aca="false">ROUND('qx mannen 2022'!CD68,10)</f>
        <v>0.002411039</v>
      </c>
      <c r="CE68" s="1" t="n">
        <f aca="false">ROUND('qx mannen 2022'!CE68,10)</f>
        <v>0.002362168</v>
      </c>
      <c r="CF68" s="1" t="n">
        <f aca="false">ROUND('qx mannen 2022'!CF68,10)</f>
        <v>0.0023142864</v>
      </c>
      <c r="CG68" s="1" t="n">
        <f aca="false">ROUND('qx mannen 2022'!CG68,10)</f>
        <v>0.002267374</v>
      </c>
      <c r="CH68" s="1" t="n">
        <f aca="false">ROUND('qx mannen 2022'!CH68,10)</f>
        <v>0.0022214115</v>
      </c>
      <c r="CI68" s="1" t="n">
        <f aca="false">ROUND('qx mannen 2022'!CI68,10)</f>
        <v>0.0021763795</v>
      </c>
      <c r="CJ68" s="1" t="n">
        <f aca="false">ROUND('qx mannen 2022'!CJ68,10)</f>
        <v>0.0021322594</v>
      </c>
      <c r="CK68" s="1" t="n">
        <f aca="false">ROUND('qx mannen 2022'!CK68,10)</f>
        <v>0.0020890326</v>
      </c>
      <c r="CL68" s="1" t="n">
        <f aca="false">ROUND('qx mannen 2022'!CL68,10)</f>
        <v>0.0020466812</v>
      </c>
      <c r="CM68" s="1" t="n">
        <f aca="false">ROUND('qx mannen 2022'!CM68,10)</f>
        <v>0.0020051875</v>
      </c>
      <c r="CN68" s="1" t="n">
        <f aca="false">ROUND('qx mannen 2022'!CN68,10)</f>
        <v>0.0019645341</v>
      </c>
      <c r="CO68" s="1" t="n">
        <f aca="false">ROUND('qx mannen 2022'!CO68,10)</f>
        <v>0.0019247041</v>
      </c>
      <c r="CP68" s="1" t="n">
        <f aca="false">ROUND('qx mannen 2022'!CP68,10)</f>
        <v>0.0018856807</v>
      </c>
      <c r="CQ68" s="1" t="n">
        <f aca="false">ROUND('qx mannen 2022'!CQ68,10)</f>
        <v>0.0018474478</v>
      </c>
      <c r="CR68" s="1" t="n">
        <f aca="false">ROUND('qx mannen 2022'!CR68,10)</f>
        <v>0.0018099894</v>
      </c>
      <c r="CS68" s="1" t="n">
        <f aca="false">ROUND('qx mannen 2022'!CS68,10)</f>
        <v>0.0017732897</v>
      </c>
      <c r="CT68" s="1" t="n">
        <f aca="false">ROUND('qx mannen 2022'!CT68,10)</f>
        <v>0.0017373335</v>
      </c>
      <c r="CU68" s="1" t="n">
        <f aca="false">ROUND('qx mannen 2022'!CU68,10)</f>
        <v>0.0017021057</v>
      </c>
      <c r="CV68" s="1" t="n">
        <f aca="false">ROUND('qx mannen 2022'!CV68,10)</f>
        <v>0.0016675915</v>
      </c>
      <c r="CW68" s="1" t="n">
        <f aca="false">ROUND('qx mannen 2022'!CW68,10)</f>
        <v>0.0016337767</v>
      </c>
      <c r="CX68" s="1" t="n">
        <f aca="false">ROUND('qx mannen 2022'!CX68,10)</f>
        <v>0.0016006469</v>
      </c>
      <c r="CY68" s="1" t="n">
        <f aca="false">ROUND('qx mannen 2022'!CY68,10)</f>
        <v>0.0015681884</v>
      </c>
      <c r="CZ68" s="1" t="n">
        <f aca="false">ROUND('qx mannen 2022'!CZ68,10)</f>
        <v>0.0015363876</v>
      </c>
      <c r="DA68" s="1" t="n">
        <f aca="false">ROUND('qx mannen 2022'!DA68,10)</f>
        <v>0.0015052311</v>
      </c>
      <c r="DB68" s="1" t="n">
        <f aca="false">ROUND('qx mannen 2022'!DB68,10)</f>
        <v>0.001474706</v>
      </c>
      <c r="DC68" s="1" t="n">
        <f aca="false">ROUND('qx mannen 2022'!DC68,10)</f>
        <v>0.0014447995</v>
      </c>
      <c r="DD68" s="1" t="n">
        <f aca="false">ROUND('qx mannen 2022'!DD68,10)</f>
        <v>0.001415499</v>
      </c>
      <c r="DE68" s="1" t="n">
        <f aca="false">ROUND('qx mannen 2022'!DE68,10)</f>
        <v>0.0013867923</v>
      </c>
      <c r="DF68" s="1" t="n">
        <f aca="false">ROUND('qx mannen 2022'!DF68,10)</f>
        <v>0.0013586674</v>
      </c>
      <c r="DG68" s="1" t="n">
        <f aca="false">ROUND('qx mannen 2022'!DG68,10)</f>
        <v>0.0013311125</v>
      </c>
      <c r="DH68" s="1" t="n">
        <f aca="false">ROUND('qx mannen 2022'!DH68,10)</f>
        <v>0.001304116</v>
      </c>
      <c r="DI68" s="1" t="n">
        <f aca="false">ROUND('qx mannen 2022'!DI68,10)</f>
        <v>0.0012776667</v>
      </c>
      <c r="DJ68" s="1" t="n">
        <f aca="false">ROUND('qx mannen 2022'!DJ68,10)</f>
        <v>0.0012517535</v>
      </c>
      <c r="DK68" s="1" t="n">
        <f aca="false">ROUND('qx mannen 2022'!DK68,10)</f>
        <v>0.0012263655</v>
      </c>
      <c r="DL68" s="1" t="n">
        <f aca="false">ROUND('qx mannen 2022'!DL68,10)</f>
        <v>0.0012014921</v>
      </c>
      <c r="DM68" s="1" t="n">
        <f aca="false">ROUND('qx mannen 2022'!DM68,10)</f>
        <v>0.0011771229</v>
      </c>
      <c r="DN68" s="1" t="n">
        <f aca="false">ROUND('qx mannen 2022'!DN68,10)</f>
        <v>0.0011532477</v>
      </c>
      <c r="DO68" s="1" t="n">
        <f aca="false">ROUND('qx mannen 2022'!DO68,10)</f>
        <v>0.0011298565</v>
      </c>
      <c r="DP68" s="1" t="n">
        <f aca="false">ROUND('qx mannen 2022'!DP68,10)</f>
        <v>0.0011069394</v>
      </c>
      <c r="DQ68" s="1" t="n">
        <f aca="false">ROUND('qx mannen 2022'!DQ68,10)</f>
        <v>0.0010844869</v>
      </c>
      <c r="DR68" s="1" t="n">
        <f aca="false">ROUND('qx mannen 2022'!DR68,10)</f>
        <v>0.0010624896</v>
      </c>
      <c r="DS68" s="1" t="n">
        <f aca="false">ROUND('qx mannen 2022'!DS68,10)</f>
        <v>0.0010409382</v>
      </c>
      <c r="DT68" s="1" t="n">
        <f aca="false">ROUND('qx mannen 2022'!DT68,10)</f>
        <v>0.0010198238</v>
      </c>
      <c r="DU68" s="1" t="n">
        <f aca="false">ROUND('qx mannen 2022'!DU68,10)</f>
        <v>0.0009991374</v>
      </c>
      <c r="DV68" s="1" t="n">
        <f aca="false">ROUND('qx mannen 2022'!DV68,10)</f>
        <v>0.0009788704</v>
      </c>
      <c r="DW68" s="1" t="n">
        <f aca="false">ROUND('qx mannen 2022'!DW68,10)</f>
        <v>0.0009590143</v>
      </c>
      <c r="DX68" s="1" t="n">
        <f aca="false">ROUND('qx mannen 2022'!DX68,10)</f>
        <v>0.0009395608</v>
      </c>
      <c r="DY68" s="1" t="n">
        <f aca="false">ROUND('qx mannen 2022'!DY68,10)</f>
        <v>0.0009205018</v>
      </c>
      <c r="DZ68" s="1" t="n">
        <f aca="false">ROUND('qx mannen 2022'!DZ68,10)</f>
        <v>0.0009018291</v>
      </c>
      <c r="EA68" s="1" t="n">
        <f aca="false">ROUND('qx mannen 2022'!EA68,10)</f>
        <v>0.0008835351</v>
      </c>
      <c r="EB68" s="1" t="n">
        <f aca="false">ROUND('qx mannen 2022'!EB68,10)</f>
        <v>0.000865612</v>
      </c>
      <c r="EC68" s="1" t="n">
        <f aca="false">ROUND('qx mannen 2022'!EC68,10)</f>
        <v>0.0008480524</v>
      </c>
      <c r="ED68" s="1" t="n">
        <f aca="false">ROUND('qx mannen 2022'!ED68,10)</f>
        <v>0.0008308488</v>
      </c>
      <c r="EE68" s="1" t="n">
        <f aca="false">ROUND('qx mannen 2022'!EE68,10)</f>
        <v>0.0008139941</v>
      </c>
      <c r="EF68" s="1" t="n">
        <f aca="false">ROUND('qx mannen 2022'!EF68,10)</f>
        <v>0.0007974811</v>
      </c>
      <c r="EG68" s="1" t="n">
        <f aca="false">ROUND('qx mannen 2022'!EG68,10)</f>
        <v>0.000781303</v>
      </c>
      <c r="EH68" s="1" t="n">
        <f aca="false">ROUND('qx mannen 2022'!EH68,10)</f>
        <v>0.000765453</v>
      </c>
      <c r="EI68" s="1" t="n">
        <f aca="false">ROUND('qx mannen 2022'!EI68,10)</f>
        <v>0.0007499244</v>
      </c>
      <c r="EJ68" s="1" t="n">
        <f aca="false">ROUND('qx mannen 2022'!EJ68,10)</f>
        <v>0.0007347107</v>
      </c>
      <c r="EK68" s="1" t="n">
        <f aca="false">ROUND('qx mannen 2022'!EK68,10)</f>
        <v>0.0007198055</v>
      </c>
      <c r="EL68" s="1" t="n">
        <f aca="false">ROUND('qx mannen 2022'!EL68,10)</f>
        <v>0.0007052026</v>
      </c>
      <c r="EM68" s="1" t="n">
        <f aca="false">ROUND('qx mannen 2022'!EM68,10)</f>
        <v>0.0006908958</v>
      </c>
      <c r="EN68" s="1" t="n">
        <f aca="false">ROUND('qx mannen 2022'!EN68,10)</f>
        <v>0.0006768793</v>
      </c>
      <c r="EO68" s="1" t="n">
        <f aca="false">ROUND('qx mannen 2022'!EO68,10)</f>
        <v>0.0006631469</v>
      </c>
      <c r="EP68" s="1" t="n">
        <f aca="false">ROUND('qx mannen 2022'!EP68,10)</f>
        <v>0.0006496931</v>
      </c>
      <c r="EQ68" s="1" t="n">
        <f aca="false">ROUND('qx mannen 2022'!EQ68,10)</f>
        <v>0.0006365121</v>
      </c>
      <c r="ER68" s="1" t="n">
        <f aca="false">ROUND('qx mannen 2022'!ER68,10)</f>
        <v>0.0006235985</v>
      </c>
      <c r="ES68" s="1" t="n">
        <f aca="false">ROUND('qx mannen 2022'!ES68,10)</f>
        <v>0.0006109468</v>
      </c>
      <c r="ET68" s="1" t="n">
        <f aca="false">ROUND('qx mannen 2022'!ET68,10)</f>
        <v>0.0005985517</v>
      </c>
      <c r="EU68" s="1" t="n">
        <f aca="false">ROUND('qx mannen 2022'!EU68,10)</f>
        <v>0.000586408</v>
      </c>
      <c r="EV68" s="1" t="n">
        <f aca="false">ROUND('qx mannen 2022'!EV68,10)</f>
        <v>0.0005745106</v>
      </c>
      <c r="EW68" s="1" t="n">
        <f aca="false">ROUND('qx mannen 2022'!EW68,10)</f>
        <v>0.0005628545</v>
      </c>
      <c r="EX68" s="1" t="n">
        <f aca="false">ROUND('qx mannen 2022'!EX68,10)</f>
        <v>0.0005514348</v>
      </c>
      <c r="EY68" s="1" t="n">
        <f aca="false">ROUND('qx mannen 2022'!EY68,10)</f>
        <v>0.0005402468</v>
      </c>
      <c r="EZ68" s="1" t="n">
        <f aca="false">ROUND('qx mannen 2022'!EZ68,10)</f>
        <v>0.0005292857</v>
      </c>
      <c r="FA68" s="1" t="n">
        <f aca="false">ROUND('qx mannen 2022'!FA68,10)</f>
        <v>0.0005185469</v>
      </c>
      <c r="FB68" s="1" t="n">
        <f aca="false">ROUND('qx mannen 2022'!FB68,10)</f>
        <v>0.000508026</v>
      </c>
      <c r="FC68" s="1" t="n">
        <f aca="false">ROUND('qx mannen 2022'!FC68,10)</f>
        <v>0.0004977184</v>
      </c>
      <c r="FD68" s="1" t="n">
        <f aca="false">ROUND('qx mannen 2022'!FD68,10)</f>
        <v>0.00048762</v>
      </c>
      <c r="FE68" s="1" t="n">
        <f aca="false">ROUND('qx mannen 2022'!FE68,10)</f>
        <v>0.0004777264</v>
      </c>
      <c r="FF68" s="1" t="n">
        <f aca="false">ROUND('qx mannen 2022'!FF68,10)</f>
        <v>0.0004680334</v>
      </c>
      <c r="FG68" s="1" t="n">
        <f aca="false">ROUND('qx mannen 2022'!FG68,10)</f>
        <v>0.0004585371</v>
      </c>
      <c r="FH68" s="1" t="n">
        <f aca="false">ROUND('qx mannen 2022'!FH68,10)</f>
        <v>0.0004492335</v>
      </c>
      <c r="FI68" s="1" t="n">
        <f aca="false">ROUND('qx mannen 2022'!FI68,10)</f>
        <v>0.0004401185</v>
      </c>
      <c r="FJ68" s="1" t="n">
        <f aca="false">ROUND('qx mannen 2022'!FJ68,10)</f>
        <v>0.0004311885</v>
      </c>
      <c r="FK68" s="1" t="n">
        <f aca="false">ROUND('qx mannen 2022'!FK68,10)</f>
        <v>0.0004224396</v>
      </c>
      <c r="FL68" s="1" t="n">
        <f aca="false">ROUND('qx mannen 2022'!FL68,10)</f>
        <v>0.0004138682</v>
      </c>
      <c r="FM68" s="1" t="n">
        <f aca="false">ROUND('qx mannen 2022'!FM68,10)</f>
        <v>0.0004054707</v>
      </c>
      <c r="FN68" s="1" t="n">
        <f aca="false">ROUND('qx mannen 2022'!FN68,10)</f>
        <v>0.0003972435</v>
      </c>
      <c r="FO68" s="1" t="n">
        <f aca="false">ROUND('qx mannen 2022'!FO68,10)</f>
        <v>0.0003891833</v>
      </c>
      <c r="FP68" s="1" t="n">
        <f aca="false">ROUND('qx mannen 2022'!FP68,10)</f>
        <v>0.0003812865</v>
      </c>
      <c r="FQ68" s="1" t="n">
        <f aca="false">ROUND('qx mannen 2022'!FQ68,10)</f>
        <v>0.00037355</v>
      </c>
    </row>
    <row r="69" customFormat="false" ht="15" hidden="false" customHeight="true" outlineLevel="0" collapsed="false">
      <c r="B69" s="1" t="n">
        <f aca="false">ROUND('qx mannen 2022'!B69,10)</f>
        <v>0.0142388496</v>
      </c>
      <c r="C69" s="1" t="n">
        <f aca="false">ROUND('qx mannen 2022'!C69,10)</f>
        <v>0.0139252032</v>
      </c>
      <c r="D69" s="1" t="n">
        <f aca="false">ROUND('qx mannen 2022'!D69,10)</f>
        <v>0.0132547545</v>
      </c>
      <c r="E69" s="1" t="n">
        <f aca="false">ROUND('qx mannen 2022'!E69,10)</f>
        <v>0.012800113</v>
      </c>
      <c r="F69" s="1" t="n">
        <f aca="false">ROUND('qx mannen 2022'!F69,10)</f>
        <v>0.0124504449</v>
      </c>
      <c r="G69" s="1" t="n">
        <f aca="false">ROUND('qx mannen 2022'!G69,10)</f>
        <v>0.0121538311</v>
      </c>
      <c r="H69" s="1" t="n">
        <f aca="false">ROUND('qx mannen 2022'!H69,10)</f>
        <v>0.0118853846</v>
      </c>
      <c r="I69" s="1" t="n">
        <f aca="false">ROUND('qx mannen 2022'!I69,10)</f>
        <v>0.0116330247</v>
      </c>
      <c r="J69" s="1" t="n">
        <f aca="false">ROUND('qx mannen 2022'!J69,10)</f>
        <v>0.0113908382</v>
      </c>
      <c r="K69" s="1" t="n">
        <f aca="false">ROUND('qx mannen 2022'!K69,10)</f>
        <v>0.0111559071</v>
      </c>
      <c r="L69" s="1" t="n">
        <f aca="false">ROUND('qx mannen 2022'!L69,10)</f>
        <v>0.0109267735</v>
      </c>
      <c r="M69" s="1" t="n">
        <f aca="false">ROUND('qx mannen 2022'!M69,10)</f>
        <v>0.0107026922</v>
      </c>
      <c r="N69" s="1" t="n">
        <f aca="false">ROUND('qx mannen 2022'!N69,10)</f>
        <v>0.0104832664</v>
      </c>
      <c r="O69" s="1" t="n">
        <f aca="false">ROUND('qx mannen 2022'!O69,10)</f>
        <v>0.010268269</v>
      </c>
      <c r="P69" s="1" t="n">
        <f aca="false">ROUND('qx mannen 2022'!P69,10)</f>
        <v>0.0100575557</v>
      </c>
      <c r="Q69" s="1" t="n">
        <f aca="false">ROUND('qx mannen 2022'!Q69,10)</f>
        <v>0.0098510223</v>
      </c>
      <c r="R69" s="1" t="n">
        <f aca="false">ROUND('qx mannen 2022'!R69,10)</f>
        <v>0.0096485841</v>
      </c>
      <c r="S69" s="1" t="n">
        <f aca="false">ROUND('qx mannen 2022'!S69,10)</f>
        <v>0.0094501656</v>
      </c>
      <c r="T69" s="1" t="n">
        <f aca="false">ROUND('qx mannen 2022'!T69,10)</f>
        <v>0.009255696</v>
      </c>
      <c r="U69" s="1" t="n">
        <f aca="false">ROUND('qx mannen 2022'!U69,10)</f>
        <v>0.0090651065</v>
      </c>
      <c r="V69" s="1" t="n">
        <f aca="false">ROUND('qx mannen 2022'!V69,10)</f>
        <v>0.0088783295</v>
      </c>
      <c r="W69" s="1" t="n">
        <f aca="false">ROUND('qx mannen 2022'!W69,10)</f>
        <v>0.0086952982</v>
      </c>
      <c r="X69" s="1" t="n">
        <f aca="false">ROUND('qx mannen 2022'!X69,10)</f>
        <v>0.0085159462</v>
      </c>
      <c r="Y69" s="1" t="n">
        <f aca="false">ROUND('qx mannen 2022'!Y69,10)</f>
        <v>0.0083402076</v>
      </c>
      <c r="Z69" s="1" t="n">
        <f aca="false">ROUND('qx mannen 2022'!Z69,10)</f>
        <v>0.0081680168</v>
      </c>
      <c r="AA69" s="1" t="n">
        <f aca="false">ROUND('qx mannen 2022'!AA69,10)</f>
        <v>0.007999309</v>
      </c>
      <c r="AB69" s="1" t="n">
        <f aca="false">ROUND('qx mannen 2022'!AB69,10)</f>
        <v>0.0078340198</v>
      </c>
      <c r="AC69" s="1" t="n">
        <f aca="false">ROUND('qx mannen 2022'!AC69,10)</f>
        <v>0.0076720855</v>
      </c>
      <c r="AD69" s="1" t="n">
        <f aca="false">ROUND('qx mannen 2022'!AD69,10)</f>
        <v>0.0075134432</v>
      </c>
      <c r="AE69" s="1" t="n">
        <f aca="false">ROUND('qx mannen 2022'!AE69,10)</f>
        <v>0.0073580304</v>
      </c>
      <c r="AF69" s="1" t="n">
        <f aca="false">ROUND('qx mannen 2022'!AF69,10)</f>
        <v>0.0072057857</v>
      </c>
      <c r="AG69" s="1" t="n">
        <f aca="false">ROUND('qx mannen 2022'!AG69,10)</f>
        <v>0.0070566482</v>
      </c>
      <c r="AH69" s="1" t="n">
        <f aca="false">ROUND('qx mannen 2022'!AH69,10)</f>
        <v>0.0069105581</v>
      </c>
      <c r="AI69" s="1" t="n">
        <f aca="false">ROUND('qx mannen 2022'!AI69,10)</f>
        <v>0.0067674563</v>
      </c>
      <c r="AJ69" s="1" t="n">
        <f aca="false">ROUND('qx mannen 2022'!AJ69,10)</f>
        <v>0.0066272845</v>
      </c>
      <c r="AK69" s="1" t="n">
        <f aca="false">ROUND('qx mannen 2022'!AK69,10)</f>
        <v>0.0064899853</v>
      </c>
      <c r="AL69" s="1" t="n">
        <f aca="false">ROUND('qx mannen 2022'!AL69,10)</f>
        <v>0.0063555025</v>
      </c>
      <c r="AM69" s="1" t="n">
        <f aca="false">ROUND('qx mannen 2022'!AM69,10)</f>
        <v>0.0062237803</v>
      </c>
      <c r="AN69" s="1" t="n">
        <f aca="false">ROUND('qx mannen 2022'!AN69,10)</f>
        <v>0.0060947641</v>
      </c>
      <c r="AO69" s="1" t="n">
        <f aca="false">ROUND('qx mannen 2022'!AO69,10)</f>
        <v>0.0059684002</v>
      </c>
      <c r="AP69" s="1" t="n">
        <f aca="false">ROUND('qx mannen 2022'!AP69,10)</f>
        <v>0.0058446357</v>
      </c>
      <c r="AQ69" s="1" t="n">
        <f aca="false">ROUND('qx mannen 2022'!AQ69,10)</f>
        <v>0.0057234187</v>
      </c>
      <c r="AR69" s="1" t="n">
        <f aca="false">ROUND('qx mannen 2022'!AR69,10)</f>
        <v>0.0056046982</v>
      </c>
      <c r="AS69" s="1" t="n">
        <f aca="false">ROUND('qx mannen 2022'!AS69,10)</f>
        <v>0.005488424</v>
      </c>
      <c r="AT69" s="1" t="n">
        <f aca="false">ROUND('qx mannen 2022'!AT69,10)</f>
        <v>0.0053745469</v>
      </c>
      <c r="AU69" s="1" t="n">
        <f aca="false">ROUND('qx mannen 2022'!AU69,10)</f>
        <v>0.0052630187</v>
      </c>
      <c r="AV69" s="1" t="n">
        <f aca="false">ROUND('qx mannen 2022'!AV69,10)</f>
        <v>0.0051537918</v>
      </c>
      <c r="AW69" s="1" t="n">
        <f aca="false">ROUND('qx mannen 2022'!AW69,10)</f>
        <v>0.0050468197</v>
      </c>
      <c r="AX69" s="1" t="n">
        <f aca="false">ROUND('qx mannen 2022'!AX69,10)</f>
        <v>0.0049420566</v>
      </c>
      <c r="AY69" s="1" t="n">
        <f aca="false">ROUND('qx mannen 2022'!AY69,10)</f>
        <v>0.0048394578</v>
      </c>
      <c r="AZ69" s="1" t="n">
        <f aca="false">ROUND('qx mannen 2022'!AZ69,10)</f>
        <v>0.0047389792</v>
      </c>
      <c r="BA69" s="1" t="n">
        <f aca="false">ROUND('qx mannen 2022'!BA69,10)</f>
        <v>0.0046405777</v>
      </c>
      <c r="BB69" s="1" t="n">
        <f aca="false">ROUND('qx mannen 2022'!BB69,10)</f>
        <v>0.0045442109</v>
      </c>
      <c r="BC69" s="1" t="n">
        <f aca="false">ROUND('qx mannen 2022'!BC69,10)</f>
        <v>0.0044498373</v>
      </c>
      <c r="BD69" s="1" t="n">
        <f aca="false">ROUND('qx mannen 2022'!BD69,10)</f>
        <v>0.0043574163</v>
      </c>
      <c r="BE69" s="1" t="n">
        <f aca="false">ROUND('qx mannen 2022'!BE69,10)</f>
        <v>0.0042669079</v>
      </c>
      <c r="BF69" s="1" t="n">
        <f aca="false">ROUND('qx mannen 2022'!BF69,10)</f>
        <v>0.0041782729</v>
      </c>
      <c r="BG69" s="1" t="n">
        <f aca="false">ROUND('qx mannen 2022'!BG69,10)</f>
        <v>0.004091473</v>
      </c>
      <c r="BH69" s="1" t="n">
        <f aca="false">ROUND('qx mannen 2022'!BH69,10)</f>
        <v>0.0040064705</v>
      </c>
      <c r="BI69" s="1" t="n">
        <f aca="false">ROUND('qx mannen 2022'!BI69,10)</f>
        <v>0.0039232287</v>
      </c>
      <c r="BJ69" s="1" t="n">
        <f aca="false">ROUND('qx mannen 2022'!BJ69,10)</f>
        <v>0.0038417113</v>
      </c>
      <c r="BK69" s="1" t="n">
        <f aca="false">ROUND('qx mannen 2022'!BK69,10)</f>
        <v>0.0037618829</v>
      </c>
      <c r="BL69" s="1" t="n">
        <f aca="false">ROUND('qx mannen 2022'!BL69,10)</f>
        <v>0.0036837089</v>
      </c>
      <c r="BM69" s="1" t="n">
        <f aca="false">ROUND('qx mannen 2022'!BM69,10)</f>
        <v>0.0036071552</v>
      </c>
      <c r="BN69" s="1" t="n">
        <f aca="false">ROUND('qx mannen 2022'!BN69,10)</f>
        <v>0.0035321884</v>
      </c>
      <c r="BO69" s="1" t="n">
        <f aca="false">ROUND('qx mannen 2022'!BO69,10)</f>
        <v>0.0034587758</v>
      </c>
      <c r="BP69" s="1" t="n">
        <f aca="false">ROUND('qx mannen 2022'!BP69,10)</f>
        <v>0.0033868856</v>
      </c>
      <c r="BQ69" s="1" t="n">
        <f aca="false">ROUND('qx mannen 2022'!BQ69,10)</f>
        <v>0.0033164862</v>
      </c>
      <c r="BR69" s="1" t="n">
        <f aca="false">ROUND('qx mannen 2022'!BR69,10)</f>
        <v>0.003247547</v>
      </c>
      <c r="BS69" s="1" t="n">
        <f aca="false">ROUND('qx mannen 2022'!BS69,10)</f>
        <v>0.0031800379</v>
      </c>
      <c r="BT69" s="1" t="n">
        <f aca="false">ROUND('qx mannen 2022'!BT69,10)</f>
        <v>0.0031139293</v>
      </c>
      <c r="BU69" s="1" t="n">
        <f aca="false">ROUND('qx mannen 2022'!BU69,10)</f>
        <v>0.0030491923</v>
      </c>
      <c r="BV69" s="1" t="n">
        <f aca="false">ROUND('qx mannen 2022'!BV69,10)</f>
        <v>0.0029857987</v>
      </c>
      <c r="BW69" s="1" t="n">
        <f aca="false">ROUND('qx mannen 2022'!BW69,10)</f>
        <v>0.0029237206</v>
      </c>
      <c r="BX69" s="1" t="n">
        <f aca="false">ROUND('qx mannen 2022'!BX69,10)</f>
        <v>0.0028629309</v>
      </c>
      <c r="BY69" s="1" t="n">
        <f aca="false">ROUND('qx mannen 2022'!BY69,10)</f>
        <v>0.002803403</v>
      </c>
      <c r="BZ69" s="1" t="n">
        <f aca="false">ROUND('qx mannen 2022'!BZ69,10)</f>
        <v>0.0027451108</v>
      </c>
      <c r="CA69" s="1" t="n">
        <f aca="false">ROUND('qx mannen 2022'!CA69,10)</f>
        <v>0.0026880288</v>
      </c>
      <c r="CB69" s="1" t="n">
        <f aca="false">ROUND('qx mannen 2022'!CB69,10)</f>
        <v>0.0026321318</v>
      </c>
      <c r="CC69" s="1" t="n">
        <f aca="false">ROUND('qx mannen 2022'!CC69,10)</f>
        <v>0.0025773955</v>
      </c>
      <c r="CD69" s="1" t="n">
        <f aca="false">ROUND('qx mannen 2022'!CD69,10)</f>
        <v>0.0025237958</v>
      </c>
      <c r="CE69" s="1" t="n">
        <f aca="false">ROUND('qx mannen 2022'!CE69,10)</f>
        <v>0.0024713091</v>
      </c>
      <c r="CF69" s="1" t="n">
        <f aca="false">ROUND('qx mannen 2022'!CF69,10)</f>
        <v>0.0024199125</v>
      </c>
      <c r="CG69" s="1" t="n">
        <f aca="false">ROUND('qx mannen 2022'!CG69,10)</f>
        <v>0.0023695834</v>
      </c>
      <c r="CH69" s="1" t="n">
        <f aca="false">ROUND('qx mannen 2022'!CH69,10)</f>
        <v>0.0023202996</v>
      </c>
      <c r="CI69" s="1" t="n">
        <f aca="false">ROUND('qx mannen 2022'!CI69,10)</f>
        <v>0.0022720396</v>
      </c>
      <c r="CJ69" s="1" t="n">
        <f aca="false">ROUND('qx mannen 2022'!CJ69,10)</f>
        <v>0.002224782</v>
      </c>
      <c r="CK69" s="1" t="n">
        <f aca="false">ROUND('qx mannen 2022'!CK69,10)</f>
        <v>0.0021785062</v>
      </c>
      <c r="CL69" s="1" t="n">
        <f aca="false">ROUND('qx mannen 2022'!CL69,10)</f>
        <v>0.0021331919</v>
      </c>
      <c r="CM69" s="1" t="n">
        <f aca="false">ROUND('qx mannen 2022'!CM69,10)</f>
        <v>0.002088819</v>
      </c>
      <c r="CN69" s="1" t="n">
        <f aca="false">ROUND('qx mannen 2022'!CN69,10)</f>
        <v>0.0020453681</v>
      </c>
      <c r="CO69" s="1" t="n">
        <f aca="false">ROUND('qx mannen 2022'!CO69,10)</f>
        <v>0.0020028201</v>
      </c>
      <c r="CP69" s="1" t="n">
        <f aca="false">ROUND('qx mannen 2022'!CP69,10)</f>
        <v>0.0019611562</v>
      </c>
      <c r="CQ69" s="1" t="n">
        <f aca="false">ROUND('qx mannen 2022'!CQ69,10)</f>
        <v>0.0019203581</v>
      </c>
      <c r="CR69" s="1" t="n">
        <f aca="false">ROUND('qx mannen 2022'!CR69,10)</f>
        <v>0.0018804079</v>
      </c>
      <c r="CS69" s="1" t="n">
        <f aca="false">ROUND('qx mannen 2022'!CS69,10)</f>
        <v>0.001841288</v>
      </c>
      <c r="CT69" s="1" t="n">
        <f aca="false">ROUND('qx mannen 2022'!CT69,10)</f>
        <v>0.0018029812</v>
      </c>
      <c r="CU69" s="1" t="n">
        <f aca="false">ROUND('qx mannen 2022'!CU69,10)</f>
        <v>0.0017654706</v>
      </c>
      <c r="CV69" s="1" t="n">
        <f aca="false">ROUND('qx mannen 2022'!CV69,10)</f>
        <v>0.0017287396</v>
      </c>
      <c r="CW69" s="1" t="n">
        <f aca="false">ROUND('qx mannen 2022'!CW69,10)</f>
        <v>0.0016927722</v>
      </c>
      <c r="CX69" s="1" t="n">
        <f aca="false">ROUND('qx mannen 2022'!CX69,10)</f>
        <v>0.0016575524</v>
      </c>
      <c r="CY69" s="1" t="n">
        <f aca="false">ROUND('qx mannen 2022'!CY69,10)</f>
        <v>0.0016230648</v>
      </c>
      <c r="CZ69" s="1" t="n">
        <f aca="false">ROUND('qx mannen 2022'!CZ69,10)</f>
        <v>0.0015892942</v>
      </c>
      <c r="DA69" s="1" t="n">
        <f aca="false">ROUND('qx mannen 2022'!DA69,10)</f>
        <v>0.0015562256</v>
      </c>
      <c r="DB69" s="1" t="n">
        <f aca="false">ROUND('qx mannen 2022'!DB69,10)</f>
        <v>0.0015238446</v>
      </c>
      <c r="DC69" s="1" t="n">
        <f aca="false">ROUND('qx mannen 2022'!DC69,10)</f>
        <v>0.0014921368</v>
      </c>
      <c r="DD69" s="1" t="n">
        <f aca="false">ROUND('qx mannen 2022'!DD69,10)</f>
        <v>0.0014610883</v>
      </c>
      <c r="DE69" s="1" t="n">
        <f aca="false">ROUND('qx mannen 2022'!DE69,10)</f>
        <v>0.0014306853</v>
      </c>
      <c r="DF69" s="1" t="n">
        <f aca="false">ROUND('qx mannen 2022'!DF69,10)</f>
        <v>0.0014009145</v>
      </c>
      <c r="DG69" s="1" t="n">
        <f aca="false">ROUND('qx mannen 2022'!DG69,10)</f>
        <v>0.0013717628</v>
      </c>
      <c r="DH69" s="1" t="n">
        <f aca="false">ROUND('qx mannen 2022'!DH69,10)</f>
        <v>0.0013432173</v>
      </c>
      <c r="DI69" s="1" t="n">
        <f aca="false">ROUND('qx mannen 2022'!DI69,10)</f>
        <v>0.0013152654</v>
      </c>
      <c r="DJ69" s="1" t="n">
        <f aca="false">ROUND('qx mannen 2022'!DJ69,10)</f>
        <v>0.0012878948</v>
      </c>
      <c r="DK69" s="1" t="n">
        <f aca="false">ROUND('qx mannen 2022'!DK69,10)</f>
        <v>0.0012610934</v>
      </c>
      <c r="DL69" s="1" t="n">
        <f aca="false">ROUND('qx mannen 2022'!DL69,10)</f>
        <v>0.0012348494</v>
      </c>
      <c r="DM69" s="1" t="n">
        <f aca="false">ROUND('qx mannen 2022'!DM69,10)</f>
        <v>0.0012091512</v>
      </c>
      <c r="DN69" s="1" t="n">
        <f aca="false">ROUND('qx mannen 2022'!DN69,10)</f>
        <v>0.0011839875</v>
      </c>
      <c r="DO69" s="1" t="n">
        <f aca="false">ROUND('qx mannen 2022'!DO69,10)</f>
        <v>0.0011593471</v>
      </c>
      <c r="DP69" s="1" t="n">
        <f aca="false">ROUND('qx mannen 2022'!DP69,10)</f>
        <v>0.0011352193</v>
      </c>
      <c r="DQ69" s="1" t="n">
        <f aca="false">ROUND('qx mannen 2022'!DQ69,10)</f>
        <v>0.0011115933</v>
      </c>
      <c r="DR69" s="1" t="n">
        <f aca="false">ROUND('qx mannen 2022'!DR69,10)</f>
        <v>0.0010884588</v>
      </c>
      <c r="DS69" s="1" t="n">
        <f aca="false">ROUND('qx mannen 2022'!DS69,10)</f>
        <v>0.0010658054</v>
      </c>
      <c r="DT69" s="1" t="n">
        <f aca="false">ROUND('qx mannen 2022'!DT69,10)</f>
        <v>0.0010436233</v>
      </c>
      <c r="DU69" s="1" t="n">
        <f aca="false">ROUND('qx mannen 2022'!DU69,10)</f>
        <v>0.0010219026</v>
      </c>
      <c r="DV69" s="1" t="n">
        <f aca="false">ROUND('qx mannen 2022'!DV69,10)</f>
        <v>0.0010006337</v>
      </c>
      <c r="DW69" s="1" t="n">
        <f aca="false">ROUND('qx mannen 2022'!DW69,10)</f>
        <v>0.0009798073</v>
      </c>
      <c r="DX69" s="1" t="n">
        <f aca="false">ROUND('qx mannen 2022'!DX69,10)</f>
        <v>0.0009594142</v>
      </c>
      <c r="DY69" s="1" t="n">
        <f aca="false">ROUND('qx mannen 2022'!DY69,10)</f>
        <v>0.0009394453</v>
      </c>
      <c r="DZ69" s="1" t="n">
        <f aca="false">ROUND('qx mannen 2022'!DZ69,10)</f>
        <v>0.0009198918</v>
      </c>
      <c r="EA69" s="1" t="n">
        <f aca="false">ROUND('qx mannen 2022'!EA69,10)</f>
        <v>0.0009007451</v>
      </c>
      <c r="EB69" s="1" t="n">
        <f aca="false">ROUND('qx mannen 2022'!EB69,10)</f>
        <v>0.0008819968</v>
      </c>
      <c r="EC69" s="1" t="n">
        <f aca="false">ROUND('qx mannen 2022'!EC69,10)</f>
        <v>0.0008636385</v>
      </c>
      <c r="ED69" s="1" t="n">
        <f aca="false">ROUND('qx mannen 2022'!ED69,10)</f>
        <v>0.0008456622</v>
      </c>
      <c r="EE69" s="1" t="n">
        <f aca="false">ROUND('qx mannen 2022'!EE69,10)</f>
        <v>0.0008280599</v>
      </c>
      <c r="EF69" s="1" t="n">
        <f aca="false">ROUND('qx mannen 2022'!EF69,10)</f>
        <v>0.0008108238</v>
      </c>
      <c r="EG69" s="1" t="n">
        <f aca="false">ROUND('qx mannen 2022'!EG69,10)</f>
        <v>0.0007939464</v>
      </c>
      <c r="EH69" s="1" t="n">
        <f aca="false">ROUND('qx mannen 2022'!EH69,10)</f>
        <v>0.0007774201</v>
      </c>
      <c r="EI69" s="1" t="n">
        <f aca="false">ROUND('qx mannen 2022'!EI69,10)</f>
        <v>0.0007612377</v>
      </c>
      <c r="EJ69" s="1" t="n">
        <f aca="false">ROUND('qx mannen 2022'!EJ69,10)</f>
        <v>0.0007453921</v>
      </c>
      <c r="EK69" s="1" t="n">
        <f aca="false">ROUND('qx mannen 2022'!EK69,10)</f>
        <v>0.0007298761</v>
      </c>
      <c r="EL69" s="1" t="n">
        <f aca="false">ROUND('qx mannen 2022'!EL69,10)</f>
        <v>0.000714683</v>
      </c>
      <c r="EM69" s="1" t="n">
        <f aca="false">ROUND('qx mannen 2022'!EM69,10)</f>
        <v>0.000699806</v>
      </c>
      <c r="EN69" s="1" t="n">
        <f aca="false">ROUND('qx mannen 2022'!EN69,10)</f>
        <v>0.0006852387</v>
      </c>
      <c r="EO69" s="1" t="n">
        <f aca="false">ROUND('qx mannen 2022'!EO69,10)</f>
        <v>0.0006709744</v>
      </c>
      <c r="EP69" s="1" t="n">
        <f aca="false">ROUND('qx mannen 2022'!EP69,10)</f>
        <v>0.000657007</v>
      </c>
      <c r="EQ69" s="1" t="n">
        <f aca="false">ROUND('qx mannen 2022'!EQ69,10)</f>
        <v>0.0006433303</v>
      </c>
      <c r="ER69" s="1" t="n">
        <f aca="false">ROUND('qx mannen 2022'!ER69,10)</f>
        <v>0.0006299381</v>
      </c>
      <c r="ES69" s="1" t="n">
        <f aca="false">ROUND('qx mannen 2022'!ES69,10)</f>
        <v>0.0006168247</v>
      </c>
      <c r="ET69" s="1" t="n">
        <f aca="false">ROUND('qx mannen 2022'!ET69,10)</f>
        <v>0.0006039842</v>
      </c>
      <c r="EU69" s="1" t="n">
        <f aca="false">ROUND('qx mannen 2022'!EU69,10)</f>
        <v>0.0005914108</v>
      </c>
      <c r="EV69" s="1" t="n">
        <f aca="false">ROUND('qx mannen 2022'!EV69,10)</f>
        <v>0.0005790992</v>
      </c>
      <c r="EW69" s="1" t="n">
        <f aca="false">ROUND('qx mannen 2022'!EW69,10)</f>
        <v>0.0005670438</v>
      </c>
      <c r="EX69" s="1" t="n">
        <f aca="false">ROUND('qx mannen 2022'!EX69,10)</f>
        <v>0.0005552392</v>
      </c>
      <c r="EY69" s="1" t="n">
        <f aca="false">ROUND('qx mannen 2022'!EY69,10)</f>
        <v>0.0005436804</v>
      </c>
      <c r="EZ69" s="1" t="n">
        <f aca="false">ROUND('qx mannen 2022'!EZ69,10)</f>
        <v>0.0005323621</v>
      </c>
      <c r="FA69" s="1" t="n">
        <f aca="false">ROUND('qx mannen 2022'!FA69,10)</f>
        <v>0.0005212794</v>
      </c>
      <c r="FB69" s="1" t="n">
        <f aca="false">ROUND('qx mannen 2022'!FB69,10)</f>
        <v>0.0005104273</v>
      </c>
      <c r="FC69" s="1" t="n">
        <f aca="false">ROUND('qx mannen 2022'!FC69,10)</f>
        <v>0.0004998011</v>
      </c>
      <c r="FD69" s="1" t="n">
        <f aca="false">ROUND('qx mannen 2022'!FD69,10)</f>
        <v>0.0004893961</v>
      </c>
      <c r="FE69" s="1" t="n">
        <f aca="false">ROUND('qx mannen 2022'!FE69,10)</f>
        <v>0.0004792076</v>
      </c>
      <c r="FF69" s="1" t="n">
        <f aca="false">ROUND('qx mannen 2022'!FF69,10)</f>
        <v>0.0004692312</v>
      </c>
      <c r="FG69" s="1" t="n">
        <f aca="false">ROUND('qx mannen 2022'!FG69,10)</f>
        <v>0.0004594624</v>
      </c>
      <c r="FH69" s="1" t="n">
        <f aca="false">ROUND('qx mannen 2022'!FH69,10)</f>
        <v>0.000449897</v>
      </c>
      <c r="FI69" s="1" t="n">
        <f aca="false">ROUND('qx mannen 2022'!FI69,10)</f>
        <v>0.0004405306</v>
      </c>
      <c r="FJ69" s="1" t="n">
        <f aca="false">ROUND('qx mannen 2022'!FJ69,10)</f>
        <v>0.0004313592</v>
      </c>
      <c r="FK69" s="1" t="n">
        <f aca="false">ROUND('qx mannen 2022'!FK69,10)</f>
        <v>0.0004223788</v>
      </c>
      <c r="FL69" s="1" t="n">
        <f aca="false">ROUND('qx mannen 2022'!FL69,10)</f>
        <v>0.0004135852</v>
      </c>
      <c r="FM69" s="1" t="n">
        <f aca="false">ROUND('qx mannen 2022'!FM69,10)</f>
        <v>0.0004049747</v>
      </c>
      <c r="FN69" s="1" t="n">
        <f aca="false">ROUND('qx mannen 2022'!FN69,10)</f>
        <v>0.0003965434</v>
      </c>
      <c r="FO69" s="1" t="n">
        <f aca="false">ROUND('qx mannen 2022'!FO69,10)</f>
        <v>0.0003882876</v>
      </c>
      <c r="FP69" s="1" t="n">
        <f aca="false">ROUND('qx mannen 2022'!FP69,10)</f>
        <v>0.0003802036</v>
      </c>
      <c r="FQ69" s="1" t="n">
        <f aca="false">ROUND('qx mannen 2022'!FQ69,10)</f>
        <v>0.0003722879</v>
      </c>
    </row>
    <row r="70" customFormat="false" ht="15" hidden="false" customHeight="true" outlineLevel="0" collapsed="false">
      <c r="B70" s="1" t="n">
        <f aca="false">ROUND('qx mannen 2022'!B70,10)</f>
        <v>0.0157435232</v>
      </c>
      <c r="C70" s="1" t="n">
        <f aca="false">ROUND('qx mannen 2022'!C70,10)</f>
        <v>0.015397313</v>
      </c>
      <c r="D70" s="1" t="n">
        <f aca="false">ROUND('qx mannen 2022'!D70,10)</f>
        <v>0.0146532187</v>
      </c>
      <c r="E70" s="1" t="n">
        <f aca="false">ROUND('qx mannen 2022'!E70,10)</f>
        <v>0.0141493286</v>
      </c>
      <c r="F70" s="1" t="n">
        <f aca="false">ROUND('qx mannen 2022'!F70,10)</f>
        <v>0.0137621571</v>
      </c>
      <c r="G70" s="1" t="n">
        <f aca="false">ROUND('qx mannen 2022'!G70,10)</f>
        <v>0.013433883</v>
      </c>
      <c r="H70" s="1" t="n">
        <f aca="false">ROUND('qx mannen 2022'!H70,10)</f>
        <v>0.0131368031</v>
      </c>
      <c r="I70" s="1" t="n">
        <f aca="false">ROUND('qx mannen 2022'!I70,10)</f>
        <v>0.0128574789</v>
      </c>
      <c r="J70" s="1" t="n">
        <f aca="false">ROUND('qx mannen 2022'!J70,10)</f>
        <v>0.0125893411</v>
      </c>
      <c r="K70" s="1" t="n">
        <f aca="false">ROUND('qx mannen 2022'!K70,10)</f>
        <v>0.012329155</v>
      </c>
      <c r="L70" s="1" t="n">
        <f aca="false">ROUND('qx mannen 2022'!L70,10)</f>
        <v>0.0120753109</v>
      </c>
      <c r="M70" s="1" t="n">
        <f aca="false">ROUND('qx mannen 2022'!M70,10)</f>
        <v>0.0118269919</v>
      </c>
      <c r="N70" s="1" t="n">
        <f aca="false">ROUND('qx mannen 2022'!N70,10)</f>
        <v>0.0115837675</v>
      </c>
      <c r="O70" s="1" t="n">
        <f aca="false">ROUND('qx mannen 2022'!O70,10)</f>
        <v>0.0113453955</v>
      </c>
      <c r="P70" s="1" t="n">
        <f aca="false">ROUND('qx mannen 2022'!P70,10)</f>
        <v>0.0111117245</v>
      </c>
      <c r="Q70" s="1" t="n">
        <f aca="false">ROUND('qx mannen 2022'!Q70,10)</f>
        <v>0.010882647</v>
      </c>
      <c r="R70" s="1" t="n">
        <f aca="false">ROUND('qx mannen 2022'!R70,10)</f>
        <v>0.0106580763</v>
      </c>
      <c r="S70" s="1" t="n">
        <f aca="false">ROUND('qx mannen 2022'!S70,10)</f>
        <v>0.0104379351</v>
      </c>
      <c r="T70" s="1" t="n">
        <f aca="false">ROUND('qx mannen 2022'!T70,10)</f>
        <v>0.0102221506</v>
      </c>
      <c r="U70" s="1" t="n">
        <f aca="false">ROUND('qx mannen 2022'!U70,10)</f>
        <v>0.0100106517</v>
      </c>
      <c r="V70" s="1" t="n">
        <f aca="false">ROUND('qx mannen 2022'!V70,10)</f>
        <v>0.0098033679</v>
      </c>
      <c r="W70" s="1" t="n">
        <f aca="false">ROUND('qx mannen 2022'!W70,10)</f>
        <v>0.0096002292</v>
      </c>
      <c r="X70" s="1" t="n">
        <f aca="false">ROUND('qx mannen 2022'!X70,10)</f>
        <v>0.0094011654</v>
      </c>
      <c r="Y70" s="1" t="n">
        <f aca="false">ROUND('qx mannen 2022'!Y70,10)</f>
        <v>0.0092061065</v>
      </c>
      <c r="Z70" s="1" t="n">
        <f aca="false">ROUND('qx mannen 2022'!Z70,10)</f>
        <v>0.0090149826</v>
      </c>
      <c r="AA70" s="1" t="n">
        <f aca="false">ROUND('qx mannen 2022'!AA70,10)</f>
        <v>0.0088277241</v>
      </c>
      <c r="AB70" s="1" t="n">
        <f aca="false">ROUND('qx mannen 2022'!AB70,10)</f>
        <v>0.0086442616</v>
      </c>
      <c r="AC70" s="1" t="n">
        <f aca="false">ROUND('qx mannen 2022'!AC70,10)</f>
        <v>0.0084645263</v>
      </c>
      <c r="AD70" s="1" t="n">
        <f aca="false">ROUND('qx mannen 2022'!AD70,10)</f>
        <v>0.0082884497</v>
      </c>
      <c r="AE70" s="1" t="n">
        <f aca="false">ROUND('qx mannen 2022'!AE70,10)</f>
        <v>0.0081159641</v>
      </c>
      <c r="AF70" s="1" t="n">
        <f aca="false">ROUND('qx mannen 2022'!AF70,10)</f>
        <v>0.0079470023</v>
      </c>
      <c r="AG70" s="1" t="n">
        <f aca="false">ROUND('qx mannen 2022'!AG70,10)</f>
        <v>0.0077814979</v>
      </c>
      <c r="AH70" s="1" t="n">
        <f aca="false">ROUND('qx mannen 2022'!AH70,10)</f>
        <v>0.007619385</v>
      </c>
      <c r="AI70" s="1" t="n">
        <f aca="false">ROUND('qx mannen 2022'!AI70,10)</f>
        <v>0.0074605988</v>
      </c>
      <c r="AJ70" s="1" t="n">
        <f aca="false">ROUND('qx mannen 2022'!AJ70,10)</f>
        <v>0.0073050752</v>
      </c>
      <c r="AK70" s="1" t="n">
        <f aca="false">ROUND('qx mannen 2022'!AK70,10)</f>
        <v>0.0071527509</v>
      </c>
      <c r="AL70" s="1" t="n">
        <f aca="false">ROUND('qx mannen 2022'!AL70,10)</f>
        <v>0.0070035636</v>
      </c>
      <c r="AM70" s="1" t="n">
        <f aca="false">ROUND('qx mannen 2022'!AM70,10)</f>
        <v>0.0068574518</v>
      </c>
      <c r="AN70" s="1" t="n">
        <f aca="false">ROUND('qx mannen 2022'!AN70,10)</f>
        <v>0.006714355</v>
      </c>
      <c r="AO70" s="1" t="n">
        <f aca="false">ROUND('qx mannen 2022'!AO70,10)</f>
        <v>0.0065742136</v>
      </c>
      <c r="AP70" s="1" t="n">
        <f aca="false">ROUND('qx mannen 2022'!AP70,10)</f>
        <v>0.006436969</v>
      </c>
      <c r="AQ70" s="1" t="n">
        <f aca="false">ROUND('qx mannen 2022'!AQ70,10)</f>
        <v>0.0063025635</v>
      </c>
      <c r="AR70" s="1" t="n">
        <f aca="false">ROUND('qx mannen 2022'!AR70,10)</f>
        <v>0.0061709404</v>
      </c>
      <c r="AS70" s="1" t="n">
        <f aca="false">ROUND('qx mannen 2022'!AS70,10)</f>
        <v>0.0060420439</v>
      </c>
      <c r="AT70" s="1" t="n">
        <f aca="false">ROUND('qx mannen 2022'!AT70,10)</f>
        <v>0.0059158191</v>
      </c>
      <c r="AU70" s="1" t="n">
        <f aca="false">ROUND('qx mannen 2022'!AU70,10)</f>
        <v>0.0057922123</v>
      </c>
      <c r="AV70" s="1" t="n">
        <f aca="false">ROUND('qx mannen 2022'!AV70,10)</f>
        <v>0.0056711706</v>
      </c>
      <c r="AW70" s="1" t="n">
        <f aca="false">ROUND('qx mannen 2022'!AW70,10)</f>
        <v>0.0055526419</v>
      </c>
      <c r="AX70" s="1" t="n">
        <f aca="false">ROUND('qx mannen 2022'!AX70,10)</f>
        <v>0.0054365754</v>
      </c>
      <c r="AY70" s="1" t="n">
        <f aca="false">ROUND('qx mannen 2022'!AY70,10)</f>
        <v>0.0053229209</v>
      </c>
      <c r="AZ70" s="1" t="n">
        <f aca="false">ROUND('qx mannen 2022'!AZ70,10)</f>
        <v>0.0052116293</v>
      </c>
      <c r="BA70" s="1" t="n">
        <f aca="false">ROUND('qx mannen 2022'!BA70,10)</f>
        <v>0.0051026525</v>
      </c>
      <c r="BB70" s="1" t="n">
        <f aca="false">ROUND('qx mannen 2022'!BB70,10)</f>
        <v>0.0049959431</v>
      </c>
      <c r="BC70" s="1" t="n">
        <f aca="false">ROUND('qx mannen 2022'!BC70,10)</f>
        <v>0.0048914547</v>
      </c>
      <c r="BD70" s="1" t="n">
        <f aca="false">ROUND('qx mannen 2022'!BD70,10)</f>
        <v>0.0047891417</v>
      </c>
      <c r="BE70" s="1" t="n">
        <f aca="false">ROUND('qx mannen 2022'!BE70,10)</f>
        <v>0.0046889597</v>
      </c>
      <c r="BF70" s="1" t="n">
        <f aca="false">ROUND('qx mannen 2022'!BF70,10)</f>
        <v>0.0045908647</v>
      </c>
      <c r="BG70" s="1" t="n">
        <f aca="false">ROUND('qx mannen 2022'!BG70,10)</f>
        <v>0.0044948139</v>
      </c>
      <c r="BH70" s="1" t="n">
        <f aca="false">ROUND('qx mannen 2022'!BH70,10)</f>
        <v>0.0044007652</v>
      </c>
      <c r="BI70" s="1" t="n">
        <f aca="false">ROUND('qx mannen 2022'!BI70,10)</f>
        <v>0.0043086773</v>
      </c>
      <c r="BJ70" s="1" t="n">
        <f aca="false">ROUND('qx mannen 2022'!BJ70,10)</f>
        <v>0.0042185097</v>
      </c>
      <c r="BK70" s="1" t="n">
        <f aca="false">ROUND('qx mannen 2022'!BK70,10)</f>
        <v>0.004130223</v>
      </c>
      <c r="BL70" s="1" t="n">
        <f aca="false">ROUND('qx mannen 2022'!BL70,10)</f>
        <v>0.0040437781</v>
      </c>
      <c r="BM70" s="1" t="n">
        <f aca="false">ROUND('qx mannen 2022'!BM70,10)</f>
        <v>0.0039591371</v>
      </c>
      <c r="BN70" s="1" t="n">
        <f aca="false">ROUND('qx mannen 2022'!BN70,10)</f>
        <v>0.0038762626</v>
      </c>
      <c r="BO70" s="1" t="n">
        <f aca="false">ROUND('qx mannen 2022'!BO70,10)</f>
        <v>0.003795118</v>
      </c>
      <c r="BP70" s="1" t="n">
        <f aca="false">ROUND('qx mannen 2022'!BP70,10)</f>
        <v>0.0037156676</v>
      </c>
      <c r="BQ70" s="1" t="n">
        <f aca="false">ROUND('qx mannen 2022'!BQ70,10)</f>
        <v>0.0036378762</v>
      </c>
      <c r="BR70" s="1" t="n">
        <f aca="false">ROUND('qx mannen 2022'!BR70,10)</f>
        <v>0.0035617093</v>
      </c>
      <c r="BS70" s="1" t="n">
        <f aca="false">ROUND('qx mannen 2022'!BS70,10)</f>
        <v>0.0034871334</v>
      </c>
      <c r="BT70" s="1" t="n">
        <f aca="false">ROUND('qx mannen 2022'!BT70,10)</f>
        <v>0.0034141154</v>
      </c>
      <c r="BU70" s="1" t="n">
        <f aca="false">ROUND('qx mannen 2022'!BU70,10)</f>
        <v>0.003342623</v>
      </c>
      <c r="BV70" s="1" t="n">
        <f aca="false">ROUND('qx mannen 2022'!BV70,10)</f>
        <v>0.0032726244</v>
      </c>
      <c r="BW70" s="1" t="n">
        <f aca="false">ROUND('qx mannen 2022'!BW70,10)</f>
        <v>0.0032040886</v>
      </c>
      <c r="BX70" s="1" t="n">
        <f aca="false">ROUND('qx mannen 2022'!BX70,10)</f>
        <v>0.0031369853</v>
      </c>
      <c r="BY70" s="1" t="n">
        <f aca="false">ROUND('qx mannen 2022'!BY70,10)</f>
        <v>0.0030712845</v>
      </c>
      <c r="BZ70" s="1" t="n">
        <f aca="false">ROUND('qx mannen 2022'!BZ70,10)</f>
        <v>0.0030069573</v>
      </c>
      <c r="CA70" s="1" t="n">
        <f aca="false">ROUND('qx mannen 2022'!CA70,10)</f>
        <v>0.0029439749</v>
      </c>
      <c r="CB70" s="1" t="n">
        <f aca="false">ROUND('qx mannen 2022'!CB70,10)</f>
        <v>0.0028823094</v>
      </c>
      <c r="CC70" s="1" t="n">
        <f aca="false">ROUND('qx mannen 2022'!CC70,10)</f>
        <v>0.0028219333</v>
      </c>
      <c r="CD70" s="1" t="n">
        <f aca="false">ROUND('qx mannen 2022'!CD70,10)</f>
        <v>0.0027628199</v>
      </c>
      <c r="CE70" s="1" t="n">
        <f aca="false">ROUND('qx mannen 2022'!CE70,10)</f>
        <v>0.0027049428</v>
      </c>
      <c r="CF70" s="1" t="n">
        <f aca="false">ROUND('qx mannen 2022'!CF70,10)</f>
        <v>0.0026482762</v>
      </c>
      <c r="CG70" s="1" t="n">
        <f aca="false">ROUND('qx mannen 2022'!CG70,10)</f>
        <v>0.002592795</v>
      </c>
      <c r="CH70" s="1" t="n">
        <f aca="false">ROUND('qx mannen 2022'!CH70,10)</f>
        <v>0.0025384744</v>
      </c>
      <c r="CI70" s="1" t="n">
        <f aca="false">ROUND('qx mannen 2022'!CI70,10)</f>
        <v>0.0024852903</v>
      </c>
      <c r="CJ70" s="1" t="n">
        <f aca="false">ROUND('qx mannen 2022'!CJ70,10)</f>
        <v>0.0024332189</v>
      </c>
      <c r="CK70" s="1" t="n">
        <f aca="false">ROUND('qx mannen 2022'!CK70,10)</f>
        <v>0.0023822369</v>
      </c>
      <c r="CL70" s="1" t="n">
        <f aca="false">ROUND('qx mannen 2022'!CL70,10)</f>
        <v>0.0023323218</v>
      </c>
      <c r="CM70" s="1" t="n">
        <f aca="false">ROUND('qx mannen 2022'!CM70,10)</f>
        <v>0.0022834513</v>
      </c>
      <c r="CN70" s="1" t="n">
        <f aca="false">ROUND('qx mannen 2022'!CN70,10)</f>
        <v>0.0022356035</v>
      </c>
      <c r="CO70" s="1" t="n">
        <f aca="false">ROUND('qx mannen 2022'!CO70,10)</f>
        <v>0.002188757</v>
      </c>
      <c r="CP70" s="1" t="n">
        <f aca="false">ROUND('qx mannen 2022'!CP70,10)</f>
        <v>0.0021428911</v>
      </c>
      <c r="CQ70" s="1" t="n">
        <f aca="false">ROUND('qx mannen 2022'!CQ70,10)</f>
        <v>0.0020979852</v>
      </c>
      <c r="CR70" s="1" t="n">
        <f aca="false">ROUND('qx mannen 2022'!CR70,10)</f>
        <v>0.0020540193</v>
      </c>
      <c r="CS70" s="1" t="n">
        <f aca="false">ROUND('qx mannen 2022'!CS70,10)</f>
        <v>0.0020109738</v>
      </c>
      <c r="CT70" s="1" t="n">
        <f aca="false">ROUND('qx mannen 2022'!CT70,10)</f>
        <v>0.0019688294</v>
      </c>
      <c r="CU70" s="1" t="n">
        <f aca="false">ROUND('qx mannen 2022'!CU70,10)</f>
        <v>0.0019275673</v>
      </c>
      <c r="CV70" s="1" t="n">
        <f aca="false">ROUND('qx mannen 2022'!CV70,10)</f>
        <v>0.0018871691</v>
      </c>
      <c r="CW70" s="1" t="n">
        <f aca="false">ROUND('qx mannen 2022'!CW70,10)</f>
        <v>0.0018476167</v>
      </c>
      <c r="CX70" s="1" t="n">
        <f aca="false">ROUND('qx mannen 2022'!CX70,10)</f>
        <v>0.0018088925</v>
      </c>
      <c r="CY70" s="1" t="n">
        <f aca="false">ROUND('qx mannen 2022'!CY70,10)</f>
        <v>0.0017709792</v>
      </c>
      <c r="CZ70" s="1" t="n">
        <f aca="false">ROUND('qx mannen 2022'!CZ70,10)</f>
        <v>0.0017338597</v>
      </c>
      <c r="DA70" s="1" t="n">
        <f aca="false">ROUND('qx mannen 2022'!DA70,10)</f>
        <v>0.0016975176</v>
      </c>
      <c r="DB70" s="1" t="n">
        <f aca="false">ROUND('qx mannen 2022'!DB70,10)</f>
        <v>0.0016619366</v>
      </c>
      <c r="DC70" s="1" t="n">
        <f aca="false">ROUND('qx mannen 2022'!DC70,10)</f>
        <v>0.0016271007</v>
      </c>
      <c r="DD70" s="1" t="n">
        <f aca="false">ROUND('qx mannen 2022'!DD70,10)</f>
        <v>0.0015929944</v>
      </c>
      <c r="DE70" s="1" t="n">
        <f aca="false">ROUND('qx mannen 2022'!DE70,10)</f>
        <v>0.0015596025</v>
      </c>
      <c r="DF70" s="1" t="n">
        <f aca="false">ROUND('qx mannen 2022'!DF70,10)</f>
        <v>0.00152691</v>
      </c>
      <c r="DG70" s="1" t="n">
        <f aca="false">ROUND('qx mannen 2022'!DG70,10)</f>
        <v>0.0014949022</v>
      </c>
      <c r="DH70" s="1" t="n">
        <f aca="false">ROUND('qx mannen 2022'!DH70,10)</f>
        <v>0.0014635649</v>
      </c>
      <c r="DI70" s="1" t="n">
        <f aca="false">ROUND('qx mannen 2022'!DI70,10)</f>
        <v>0.001432884</v>
      </c>
      <c r="DJ70" s="1" t="n">
        <f aca="false">ROUND('qx mannen 2022'!DJ70,10)</f>
        <v>0.0014028458</v>
      </c>
      <c r="DK70" s="1" t="n">
        <f aca="false">ROUND('qx mannen 2022'!DK70,10)</f>
        <v>0.0013734369</v>
      </c>
      <c r="DL70" s="1" t="n">
        <f aca="false">ROUND('qx mannen 2022'!DL70,10)</f>
        <v>0.001344644</v>
      </c>
      <c r="DM70" s="1" t="n">
        <f aca="false">ROUND('qx mannen 2022'!DM70,10)</f>
        <v>0.0013164544</v>
      </c>
      <c r="DN70" s="1" t="n">
        <f aca="false">ROUND('qx mannen 2022'!DN70,10)</f>
        <v>0.0012888554</v>
      </c>
      <c r="DO70" s="1" t="n">
        <f aca="false">ROUND('qx mannen 2022'!DO70,10)</f>
        <v>0.0012618346</v>
      </c>
      <c r="DP70" s="1" t="n">
        <f aca="false">ROUND('qx mannen 2022'!DP70,10)</f>
        <v>0.0012353799</v>
      </c>
      <c r="DQ70" s="1" t="n">
        <f aca="false">ROUND('qx mannen 2022'!DQ70,10)</f>
        <v>0.0012094795</v>
      </c>
      <c r="DR70" s="1" t="n">
        <f aca="false">ROUND('qx mannen 2022'!DR70,10)</f>
        <v>0.0011841218</v>
      </c>
      <c r="DS70" s="1" t="n">
        <f aca="false">ROUND('qx mannen 2022'!DS70,10)</f>
        <v>0.0011592955</v>
      </c>
      <c r="DT70" s="1" t="n">
        <f aca="false">ROUND('qx mannen 2022'!DT70,10)</f>
        <v>0.0011349893</v>
      </c>
      <c r="DU70" s="1" t="n">
        <f aca="false">ROUND('qx mannen 2022'!DU70,10)</f>
        <v>0.0011111925</v>
      </c>
      <c r="DV70" s="1" t="n">
        <f aca="false">ROUND('qx mannen 2022'!DV70,10)</f>
        <v>0.0010878943</v>
      </c>
      <c r="DW70" s="1" t="n">
        <f aca="false">ROUND('qx mannen 2022'!DW70,10)</f>
        <v>0.0010650843</v>
      </c>
      <c r="DX70" s="1" t="n">
        <f aca="false">ROUND('qx mannen 2022'!DX70,10)</f>
        <v>0.0010427524</v>
      </c>
      <c r="DY70" s="1" t="n">
        <f aca="false">ROUND('qx mannen 2022'!DY70,10)</f>
        <v>0.0010208885</v>
      </c>
      <c r="DZ70" s="1" t="n">
        <f aca="false">ROUND('qx mannen 2022'!DZ70,10)</f>
        <v>0.0009994827</v>
      </c>
      <c r="EA70" s="1" t="n">
        <f aca="false">ROUND('qx mannen 2022'!EA70,10)</f>
        <v>0.0009785256</v>
      </c>
      <c r="EB70" s="1" t="n">
        <f aca="false">ROUND('qx mannen 2022'!EB70,10)</f>
        <v>0.0009580077</v>
      </c>
      <c r="EC70" s="1" t="n">
        <f aca="false">ROUND('qx mannen 2022'!EC70,10)</f>
        <v>0.0009379198</v>
      </c>
      <c r="ED70" s="1" t="n">
        <f aca="false">ROUND('qx mannen 2022'!ED70,10)</f>
        <v>0.0009182529</v>
      </c>
      <c r="EE70" s="1" t="n">
        <f aca="false">ROUND('qx mannen 2022'!EE70,10)</f>
        <v>0.0008989982</v>
      </c>
      <c r="EF70" s="1" t="n">
        <f aca="false">ROUND('qx mannen 2022'!EF70,10)</f>
        <v>0.0008801471</v>
      </c>
      <c r="EG70" s="1" t="n">
        <f aca="false">ROUND('qx mannen 2022'!EG70,10)</f>
        <v>0.0008616911</v>
      </c>
      <c r="EH70" s="1" t="n">
        <f aca="false">ROUND('qx mannen 2022'!EH70,10)</f>
        <v>0.0008436219</v>
      </c>
      <c r="EI70" s="1" t="n">
        <f aca="false">ROUND('qx mannen 2022'!EI70,10)</f>
        <v>0.0008259315</v>
      </c>
      <c r="EJ70" s="1" t="n">
        <f aca="false">ROUND('qx mannen 2022'!EJ70,10)</f>
        <v>0.0008086119</v>
      </c>
      <c r="EK70" s="1" t="n">
        <f aca="false">ROUND('qx mannen 2022'!EK70,10)</f>
        <v>0.0007916553</v>
      </c>
      <c r="EL70" s="1" t="n">
        <f aca="false">ROUND('qx mannen 2022'!EL70,10)</f>
        <v>0.0007750542</v>
      </c>
      <c r="EM70" s="1" t="n">
        <f aca="false">ROUND('qx mannen 2022'!EM70,10)</f>
        <v>0.0007588011</v>
      </c>
      <c r="EN70" s="1" t="n">
        <f aca="false">ROUND('qx mannen 2022'!EN70,10)</f>
        <v>0.0007428887</v>
      </c>
      <c r="EO70" s="1" t="n">
        <f aca="false">ROUND('qx mannen 2022'!EO70,10)</f>
        <v>0.0007273098</v>
      </c>
      <c r="EP70" s="1" t="n">
        <f aca="false">ROUND('qx mannen 2022'!EP70,10)</f>
        <v>0.0007120576</v>
      </c>
      <c r="EQ70" s="1" t="n">
        <f aca="false">ROUND('qx mannen 2022'!EQ70,10)</f>
        <v>0.000697125</v>
      </c>
      <c r="ER70" s="1" t="n">
        <f aca="false">ROUND('qx mannen 2022'!ER70,10)</f>
        <v>0.0006825056</v>
      </c>
      <c r="ES70" s="1" t="n">
        <f aca="false">ROUND('qx mannen 2022'!ES70,10)</f>
        <v>0.0006681926</v>
      </c>
      <c r="ET70" s="1" t="n">
        <f aca="false">ROUND('qx mannen 2022'!ET70,10)</f>
        <v>0.0006541796</v>
      </c>
      <c r="EU70" s="1" t="n">
        <f aca="false">ROUND('qx mannen 2022'!EU70,10)</f>
        <v>0.0006404605</v>
      </c>
      <c r="EV70" s="1" t="n">
        <f aca="false">ROUND('qx mannen 2022'!EV70,10)</f>
        <v>0.0006270289</v>
      </c>
      <c r="EW70" s="1" t="n">
        <f aca="false">ROUND('qx mannen 2022'!EW70,10)</f>
        <v>0.000613879</v>
      </c>
      <c r="EX70" s="1" t="n">
        <f aca="false">ROUND('qx mannen 2022'!EX70,10)</f>
        <v>0.0006010047</v>
      </c>
      <c r="EY70" s="1" t="n">
        <f aca="false">ROUND('qx mannen 2022'!EY70,10)</f>
        <v>0.0005884004</v>
      </c>
      <c r="EZ70" s="1" t="n">
        <f aca="false">ROUND('qx mannen 2022'!EZ70,10)</f>
        <v>0.0005760603</v>
      </c>
      <c r="FA70" s="1" t="n">
        <f aca="false">ROUND('qx mannen 2022'!FA70,10)</f>
        <v>0.000563979</v>
      </c>
      <c r="FB70" s="1" t="n">
        <f aca="false">ROUND('qx mannen 2022'!FB70,10)</f>
        <v>0.0005521509</v>
      </c>
      <c r="FC70" s="1" t="n">
        <f aca="false">ROUND('qx mannen 2022'!FC70,10)</f>
        <v>0.0005405709</v>
      </c>
      <c r="FD70" s="1" t="n">
        <f aca="false">ROUND('qx mannen 2022'!FD70,10)</f>
        <v>0.0005292336</v>
      </c>
      <c r="FE70" s="1" t="n">
        <f aca="false">ROUND('qx mannen 2022'!FE70,10)</f>
        <v>0.0005181341</v>
      </c>
      <c r="FF70" s="1" t="n">
        <f aca="false">ROUND('qx mannen 2022'!FF70,10)</f>
        <v>0.0005072673</v>
      </c>
      <c r="FG70" s="1" t="n">
        <f aca="false">ROUND('qx mannen 2022'!FG70,10)</f>
        <v>0.0004966284</v>
      </c>
      <c r="FH70" s="1" t="n">
        <f aca="false">ROUND('qx mannen 2022'!FH70,10)</f>
        <v>0.0004862125</v>
      </c>
      <c r="FI70" s="1" t="n">
        <f aca="false">ROUND('qx mannen 2022'!FI70,10)</f>
        <v>0.000476015</v>
      </c>
      <c r="FJ70" s="1" t="n">
        <f aca="false">ROUND('qx mannen 2022'!FJ70,10)</f>
        <v>0.0004660314</v>
      </c>
      <c r="FK70" s="1" t="n">
        <f aca="false">ROUND('qx mannen 2022'!FK70,10)</f>
        <v>0.0004562571</v>
      </c>
      <c r="FL70" s="1" t="n">
        <f aca="false">ROUND('qx mannen 2022'!FL70,10)</f>
        <v>0.0004466877</v>
      </c>
      <c r="FM70" s="1" t="n">
        <f aca="false">ROUND('qx mannen 2022'!FM70,10)</f>
        <v>0.000437319</v>
      </c>
      <c r="FN70" s="1" t="n">
        <f aca="false">ROUND('qx mannen 2022'!FN70,10)</f>
        <v>0.0004281468</v>
      </c>
      <c r="FO70" s="1" t="n">
        <f aca="false">ROUND('qx mannen 2022'!FO70,10)</f>
        <v>0.0004191669</v>
      </c>
      <c r="FP70" s="1" t="n">
        <f aca="false">ROUND('qx mannen 2022'!FP70,10)</f>
        <v>0.0004103753</v>
      </c>
      <c r="FQ70" s="1" t="n">
        <f aca="false">ROUND('qx mannen 2022'!FQ70,10)</f>
        <v>0.0004017681</v>
      </c>
    </row>
    <row r="71" customFormat="false" ht="15" hidden="false" customHeight="true" outlineLevel="0" collapsed="false">
      <c r="B71" s="1" t="n">
        <f aca="false">ROUND('qx mannen 2022'!B71,10)</f>
        <v>0.0172903939</v>
      </c>
      <c r="C71" s="1" t="n">
        <f aca="false">ROUND('qx mannen 2022'!C71,10)</f>
        <v>0.0169211812</v>
      </c>
      <c r="D71" s="1" t="n">
        <f aca="false">ROUND('qx mannen 2022'!D71,10)</f>
        <v>0.0161428128</v>
      </c>
      <c r="E71" s="1" t="n">
        <f aca="false">ROUND('qx mannen 2022'!E71,10)</f>
        <v>0.0156097047</v>
      </c>
      <c r="F71" s="1" t="n">
        <f aca="false">ROUND('qx mannen 2022'!F71,10)</f>
        <v>0.0151958814</v>
      </c>
      <c r="G71" s="1" t="n">
        <f aca="false">ROUND('qx mannen 2022'!G71,10)</f>
        <v>0.0148421832</v>
      </c>
      <c r="H71" s="1" t="n">
        <f aca="false">ROUND('qx mannen 2022'!H71,10)</f>
        <v>0.0145202427</v>
      </c>
      <c r="I71" s="1" t="n">
        <f aca="false">ROUND('qx mannen 2022'!I71,10)</f>
        <v>0.0142163146</v>
      </c>
      <c r="J71" s="1" t="n">
        <f aca="false">ROUND('qx mannen 2022'!J71,10)</f>
        <v>0.0139237028</v>
      </c>
      <c r="K71" s="1" t="n">
        <f aca="false">ROUND('qx mannen 2022'!K71,10)</f>
        <v>0.0136391342</v>
      </c>
      <c r="L71" s="1" t="n">
        <f aca="false">ROUND('qx mannen 2022'!L71,10)</f>
        <v>0.0133610018</v>
      </c>
      <c r="M71" s="1" t="n">
        <f aca="false">ROUND('qx mannen 2022'!M71,10)</f>
        <v>0.0130885098</v>
      </c>
      <c r="N71" s="1" t="n">
        <f aca="false">ROUND('qx mannen 2022'!N71,10)</f>
        <v>0.0128212551</v>
      </c>
      <c r="O71" s="1" t="n">
        <f aca="false">ROUND('qx mannen 2022'!O71,10)</f>
        <v>0.0125590242</v>
      </c>
      <c r="P71" s="1" t="n">
        <f aca="false">ROUND('qx mannen 2022'!P71,10)</f>
        <v>0.0123016932</v>
      </c>
      <c r="Q71" s="1" t="n">
        <f aca="false">ROUND('qx mannen 2022'!Q71,10)</f>
        <v>0.0120491797</v>
      </c>
      <c r="R71" s="1" t="n">
        <f aca="false">ROUND('qx mannen 2022'!R71,10)</f>
        <v>0.0118014192</v>
      </c>
      <c r="S71" s="1" t="n">
        <f aca="false">ROUND('qx mannen 2022'!S71,10)</f>
        <v>0.011558354</v>
      </c>
      <c r="T71" s="1" t="n">
        <f aca="false">ROUND('qx mannen 2022'!T71,10)</f>
        <v>0.0113199284</v>
      </c>
      <c r="U71" s="1" t="n">
        <f aca="false">ROUND('qx mannen 2022'!U71,10)</f>
        <v>0.0110860856</v>
      </c>
      <c r="V71" s="1" t="n">
        <f aca="false">ROUND('qx mannen 2022'!V71,10)</f>
        <v>0.0108567676</v>
      </c>
      <c r="W71" s="1" t="n">
        <f aca="false">ROUND('qx mannen 2022'!W71,10)</f>
        <v>0.0106319146</v>
      </c>
      <c r="X71" s="1" t="n">
        <f aca="false">ROUND('qx mannen 2022'!X71,10)</f>
        <v>0.0104114647</v>
      </c>
      <c r="Y71" s="1" t="n">
        <f aca="false">ROUND('qx mannen 2022'!Y71,10)</f>
        <v>0.010195355</v>
      </c>
      <c r="Z71" s="1" t="n">
        <f aca="false">ROUND('qx mannen 2022'!Z71,10)</f>
        <v>0.0099835208</v>
      </c>
      <c r="AA71" s="1" t="n">
        <f aca="false">ROUND('qx mannen 2022'!AA71,10)</f>
        <v>0.0097758966</v>
      </c>
      <c r="AB71" s="1" t="n">
        <f aca="false">ROUND('qx mannen 2022'!AB71,10)</f>
        <v>0.0095724159</v>
      </c>
      <c r="AC71" s="1" t="n">
        <f aca="false">ROUND('qx mannen 2022'!AC71,10)</f>
        <v>0.0093730118</v>
      </c>
      <c r="AD71" s="1" t="n">
        <f aca="false">ROUND('qx mannen 2022'!AD71,10)</f>
        <v>0.0091776168</v>
      </c>
      <c r="AE71" s="1" t="n">
        <f aca="false">ROUND('qx mannen 2022'!AE71,10)</f>
        <v>0.0089861631</v>
      </c>
      <c r="AF71" s="1" t="n">
        <f aca="false">ROUND('qx mannen 2022'!AF71,10)</f>
        <v>0.008798583</v>
      </c>
      <c r="AG71" s="1" t="n">
        <f aca="false">ROUND('qx mannen 2022'!AG71,10)</f>
        <v>0.0086148087</v>
      </c>
      <c r="AH71" s="1" t="n">
        <f aca="false">ROUND('qx mannen 2022'!AH71,10)</f>
        <v>0.0084347725</v>
      </c>
      <c r="AI71" s="1" t="n">
        <f aca="false">ROUND('qx mannen 2022'!AI71,10)</f>
        <v>0.0082584073</v>
      </c>
      <c r="AJ71" s="1" t="n">
        <f aca="false">ROUND('qx mannen 2022'!AJ71,10)</f>
        <v>0.0080856462</v>
      </c>
      <c r="AK71" s="1" t="n">
        <f aca="false">ROUND('qx mannen 2022'!AK71,10)</f>
        <v>0.0079164226</v>
      </c>
      <c r="AL71" s="1" t="n">
        <f aca="false">ROUND('qx mannen 2022'!AL71,10)</f>
        <v>0.0077506707</v>
      </c>
      <c r="AM71" s="1" t="n">
        <f aca="false">ROUND('qx mannen 2022'!AM71,10)</f>
        <v>0.0075883253</v>
      </c>
      <c r="AN71" s="1" t="n">
        <f aca="false">ROUND('qx mannen 2022'!AN71,10)</f>
        <v>0.0074293218</v>
      </c>
      <c r="AO71" s="1" t="n">
        <f aca="false">ROUND('qx mannen 2022'!AO71,10)</f>
        <v>0.0072735964</v>
      </c>
      <c r="AP71" s="1" t="n">
        <f aca="false">ROUND('qx mannen 2022'!AP71,10)</f>
        <v>0.0071210858</v>
      </c>
      <c r="AQ71" s="1" t="n">
        <f aca="false">ROUND('qx mannen 2022'!AQ71,10)</f>
        <v>0.006971728</v>
      </c>
      <c r="AR71" s="1" t="n">
        <f aca="false">ROUND('qx mannen 2022'!AR71,10)</f>
        <v>0.0068254613</v>
      </c>
      <c r="AS71" s="1" t="n">
        <f aca="false">ROUND('qx mannen 2022'!AS71,10)</f>
        <v>0.0066822253</v>
      </c>
      <c r="AT71" s="1" t="n">
        <f aca="false">ROUND('qx mannen 2022'!AT71,10)</f>
        <v>0.0065419602</v>
      </c>
      <c r="AU71" s="1" t="n">
        <f aca="false">ROUND('qx mannen 2022'!AU71,10)</f>
        <v>0.0064046072</v>
      </c>
      <c r="AV71" s="1" t="n">
        <f aca="false">ROUND('qx mannen 2022'!AV71,10)</f>
        <v>0.0062701085</v>
      </c>
      <c r="AW71" s="1" t="n">
        <f aca="false">ROUND('qx mannen 2022'!AW71,10)</f>
        <v>0.006138407</v>
      </c>
      <c r="AX71" s="1" t="n">
        <f aca="false">ROUND('qx mannen 2022'!AX71,10)</f>
        <v>0.0060094467</v>
      </c>
      <c r="AY71" s="1" t="n">
        <f aca="false">ROUND('qx mannen 2022'!AY71,10)</f>
        <v>0.0058831726</v>
      </c>
      <c r="AZ71" s="1" t="n">
        <f aca="false">ROUND('qx mannen 2022'!AZ71,10)</f>
        <v>0.0057595305</v>
      </c>
      <c r="BA71" s="1" t="n">
        <f aca="false">ROUND('qx mannen 2022'!BA71,10)</f>
        <v>0.0056384671</v>
      </c>
      <c r="BB71" s="1" t="n">
        <f aca="false">ROUND('qx mannen 2022'!BB71,10)</f>
        <v>0.0055199301</v>
      </c>
      <c r="BC71" s="1" t="n">
        <f aca="false">ROUND('qx mannen 2022'!BC71,10)</f>
        <v>0.0054038683</v>
      </c>
      <c r="BD71" s="1" t="n">
        <f aca="false">ROUND('qx mannen 2022'!BD71,10)</f>
        <v>0.0052902311</v>
      </c>
      <c r="BE71" s="1" t="n">
        <f aca="false">ROUND('qx mannen 2022'!BE71,10)</f>
        <v>0.0051789691</v>
      </c>
      <c r="BF71" s="1" t="n">
        <f aca="false">ROUND('qx mannen 2022'!BF71,10)</f>
        <v>0.0050700337</v>
      </c>
      <c r="BG71" s="1" t="n">
        <f aca="false">ROUND('qx mannen 2022'!BG71,10)</f>
        <v>0.0049633772</v>
      </c>
      <c r="BH71" s="1" t="n">
        <f aca="false">ROUND('qx mannen 2022'!BH71,10)</f>
        <v>0.0048589528</v>
      </c>
      <c r="BI71" s="1" t="n">
        <f aca="false">ROUND('qx mannen 2022'!BI71,10)</f>
        <v>0.0047567145</v>
      </c>
      <c r="BJ71" s="1" t="n">
        <f aca="false">ROUND('qx mannen 2022'!BJ71,10)</f>
        <v>0.0046566175</v>
      </c>
      <c r="BK71" s="1" t="n">
        <f aca="false">ROUND('qx mannen 2022'!BK71,10)</f>
        <v>0.0045586175</v>
      </c>
      <c r="BL71" s="1" t="n">
        <f aca="false">ROUND('qx mannen 2022'!BL71,10)</f>
        <v>0.0044626712</v>
      </c>
      <c r="BM71" s="1" t="n">
        <f aca="false">ROUND('qx mannen 2022'!BM71,10)</f>
        <v>0.0043687363</v>
      </c>
      <c r="BN71" s="1" t="n">
        <f aca="false">ROUND('qx mannen 2022'!BN71,10)</f>
        <v>0.0042767709</v>
      </c>
      <c r="BO71" s="1" t="n">
        <f aca="false">ROUND('qx mannen 2022'!BO71,10)</f>
        <v>0.0041867344</v>
      </c>
      <c r="BP71" s="1" t="n">
        <f aca="false">ROUND('qx mannen 2022'!BP71,10)</f>
        <v>0.0040985868</v>
      </c>
      <c r="BQ71" s="1" t="n">
        <f aca="false">ROUND('qx mannen 2022'!BQ71,10)</f>
        <v>0.0040122889</v>
      </c>
      <c r="BR71" s="1" t="n">
        <f aca="false">ROUND('qx mannen 2022'!BR71,10)</f>
        <v>0.0039278021</v>
      </c>
      <c r="BS71" s="1" t="n">
        <f aca="false">ROUND('qx mannen 2022'!BS71,10)</f>
        <v>0.003845089</v>
      </c>
      <c r="BT71" s="1" t="n">
        <f aca="false">ROUND('qx mannen 2022'!BT71,10)</f>
        <v>0.0037641126</v>
      </c>
      <c r="BU71" s="1" t="n">
        <f aca="false">ROUND('qx mannen 2022'!BU71,10)</f>
        <v>0.0036848366</v>
      </c>
      <c r="BV71" s="1" t="n">
        <f aca="false">ROUND('qx mannen 2022'!BV71,10)</f>
        <v>0.0036072258</v>
      </c>
      <c r="BW71" s="1" t="n">
        <f aca="false">ROUND('qx mannen 2022'!BW71,10)</f>
        <v>0.0035312455</v>
      </c>
      <c r="BX71" s="1" t="n">
        <f aca="false">ROUND('qx mannen 2022'!BX71,10)</f>
        <v>0.0034568615</v>
      </c>
      <c r="BY71" s="1" t="n">
        <f aca="false">ROUND('qx mannen 2022'!BY71,10)</f>
        <v>0.0033840406</v>
      </c>
      <c r="BZ71" s="1" t="n">
        <f aca="false">ROUND('qx mannen 2022'!BZ71,10)</f>
        <v>0.0033127502</v>
      </c>
      <c r="CA71" s="1" t="n">
        <f aca="false">ROUND('qx mannen 2022'!CA71,10)</f>
        <v>0.0032429583</v>
      </c>
      <c r="CB71" s="1" t="n">
        <f aca="false">ROUND('qx mannen 2022'!CB71,10)</f>
        <v>0.0031746336</v>
      </c>
      <c r="CC71" s="1" t="n">
        <f aca="false">ROUND('qx mannen 2022'!CC71,10)</f>
        <v>0.0031077454</v>
      </c>
      <c r="CD71" s="1" t="n">
        <f aca="false">ROUND('qx mannen 2022'!CD71,10)</f>
        <v>0.0030422638</v>
      </c>
      <c r="CE71" s="1" t="n">
        <f aca="false">ROUND('qx mannen 2022'!CE71,10)</f>
        <v>0.0029781591</v>
      </c>
      <c r="CF71" s="1" t="n">
        <f aca="false">ROUND('qx mannen 2022'!CF71,10)</f>
        <v>0.0029154028</v>
      </c>
      <c r="CG71" s="1" t="n">
        <f aca="false">ROUND('qx mannen 2022'!CG71,10)</f>
        <v>0.0028539665</v>
      </c>
      <c r="CH71" s="1" t="n">
        <f aca="false">ROUND('qx mannen 2022'!CH71,10)</f>
        <v>0.0027938225</v>
      </c>
      <c r="CI71" s="1" t="n">
        <f aca="false">ROUND('qx mannen 2022'!CI71,10)</f>
        <v>0.0027349439</v>
      </c>
      <c r="CJ71" s="1" t="n">
        <f aca="false">ROUND('qx mannen 2022'!CJ71,10)</f>
        <v>0.0026773041</v>
      </c>
      <c r="CK71" s="1" t="n">
        <f aca="false">ROUND('qx mannen 2022'!CK71,10)</f>
        <v>0.0026208771</v>
      </c>
      <c r="CL71" s="1" t="n">
        <f aca="false">ROUND('qx mannen 2022'!CL71,10)</f>
        <v>0.0025656376</v>
      </c>
      <c r="CM71" s="1" t="n">
        <f aca="false">ROUND('qx mannen 2022'!CM71,10)</f>
        <v>0.0025115606</v>
      </c>
      <c r="CN71" s="1" t="n">
        <f aca="false">ROUND('qx mannen 2022'!CN71,10)</f>
        <v>0.0024586218</v>
      </c>
      <c r="CO71" s="1" t="n">
        <f aca="false">ROUND('qx mannen 2022'!CO71,10)</f>
        <v>0.0024067972</v>
      </c>
      <c r="CP71" s="1" t="n">
        <f aca="false">ROUND('qx mannen 2022'!CP71,10)</f>
        <v>0.0023560636</v>
      </c>
      <c r="CQ71" s="1" t="n">
        <f aca="false">ROUND('qx mannen 2022'!CQ71,10)</f>
        <v>0.002306398</v>
      </c>
      <c r="CR71" s="1" t="n">
        <f aca="false">ROUND('qx mannen 2022'!CR71,10)</f>
        <v>0.0022577779</v>
      </c>
      <c r="CS71" s="1" t="n">
        <f aca="false">ROUND('qx mannen 2022'!CS71,10)</f>
        <v>0.0022101816</v>
      </c>
      <c r="CT71" s="1" t="n">
        <f aca="false">ROUND('qx mannen 2022'!CT71,10)</f>
        <v>0.0021635873</v>
      </c>
      <c r="CU71" s="1" t="n">
        <f aca="false">ROUND('qx mannen 2022'!CU71,10)</f>
        <v>0.0021179742</v>
      </c>
      <c r="CV71" s="1" t="n">
        <f aca="false">ROUND('qx mannen 2022'!CV71,10)</f>
        <v>0.0020733217</v>
      </c>
      <c r="CW71" s="1" t="n">
        <f aca="false">ROUND('qx mannen 2022'!CW71,10)</f>
        <v>0.0020296094</v>
      </c>
      <c r="CX71" s="1" t="n">
        <f aca="false">ROUND('qx mannen 2022'!CX71,10)</f>
        <v>0.0019868178</v>
      </c>
      <c r="CY71" s="1" t="n">
        <f aca="false">ROUND('qx mannen 2022'!CY71,10)</f>
        <v>0.0019449274</v>
      </c>
      <c r="CZ71" s="1" t="n">
        <f aca="false">ROUND('qx mannen 2022'!CZ71,10)</f>
        <v>0.0019039193</v>
      </c>
      <c r="DA71" s="1" t="n">
        <f aca="false">ROUND('qx mannen 2022'!DA71,10)</f>
        <v>0.0018637749</v>
      </c>
      <c r="DB71" s="1" t="n">
        <f aca="false">ROUND('qx mannen 2022'!DB71,10)</f>
        <v>0.0018244762</v>
      </c>
      <c r="DC71" s="1" t="n">
        <f aca="false">ROUND('qx mannen 2022'!DC71,10)</f>
        <v>0.0017860054</v>
      </c>
      <c r="DD71" s="1" t="n">
        <f aca="false">ROUND('qx mannen 2022'!DD71,10)</f>
        <v>0.0017483449</v>
      </c>
      <c r="DE71" s="1" t="n">
        <f aca="false">ROUND('qx mannen 2022'!DE71,10)</f>
        <v>0.0017114779</v>
      </c>
      <c r="DF71" s="1" t="n">
        <f aca="false">ROUND('qx mannen 2022'!DF71,10)</f>
        <v>0.0016753876</v>
      </c>
      <c r="DG71" s="1" t="n">
        <f aca="false">ROUND('qx mannen 2022'!DG71,10)</f>
        <v>0.0016400576</v>
      </c>
      <c r="DH71" s="1" t="n">
        <f aca="false">ROUND('qx mannen 2022'!DH71,10)</f>
        <v>0.0016054721</v>
      </c>
      <c r="DI71" s="1" t="n">
        <f aca="false">ROUND('qx mannen 2022'!DI71,10)</f>
        <v>0.0015716153</v>
      </c>
      <c r="DJ71" s="1" t="n">
        <f aca="false">ROUND('qx mannen 2022'!DJ71,10)</f>
        <v>0.0015384719</v>
      </c>
      <c r="DK71" s="1" t="n">
        <f aca="false">ROUND('qx mannen 2022'!DK71,10)</f>
        <v>0.0015060269</v>
      </c>
      <c r="DL71" s="1" t="n">
        <f aca="false">ROUND('qx mannen 2022'!DL71,10)</f>
        <v>0.0014742656</v>
      </c>
      <c r="DM71" s="1" t="n">
        <f aca="false">ROUND('qx mannen 2022'!DM71,10)</f>
        <v>0.0014431736</v>
      </c>
      <c r="DN71" s="1" t="n">
        <f aca="false">ROUND('qx mannen 2022'!DN71,10)</f>
        <v>0.0014127369</v>
      </c>
      <c r="DO71" s="1" t="n">
        <f aca="false">ROUND('qx mannen 2022'!DO71,10)</f>
        <v>0.0013829416</v>
      </c>
      <c r="DP71" s="1" t="n">
        <f aca="false">ROUND('qx mannen 2022'!DP71,10)</f>
        <v>0.0013537743</v>
      </c>
      <c r="DQ71" s="1" t="n">
        <f aca="false">ROUND('qx mannen 2022'!DQ71,10)</f>
        <v>0.0013252218</v>
      </c>
      <c r="DR71" s="1" t="n">
        <f aca="false">ROUND('qx mannen 2022'!DR71,10)</f>
        <v>0.001297271</v>
      </c>
      <c r="DS71" s="1" t="n">
        <f aca="false">ROUND('qx mannen 2022'!DS71,10)</f>
        <v>0.0012699094</v>
      </c>
      <c r="DT71" s="1" t="n">
        <f aca="false">ROUND('qx mannen 2022'!DT71,10)</f>
        <v>0.0012431245</v>
      </c>
      <c r="DU71" s="1" t="n">
        <f aca="false">ROUND('qx mannen 2022'!DU71,10)</f>
        <v>0.0012169042</v>
      </c>
      <c r="DV71" s="1" t="n">
        <f aca="false">ROUND('qx mannen 2022'!DV71,10)</f>
        <v>0.0011912366</v>
      </c>
      <c r="DW71" s="1" t="n">
        <f aca="false">ROUND('qx mannen 2022'!DW71,10)</f>
        <v>0.00116611</v>
      </c>
      <c r="DX71" s="1" t="n">
        <f aca="false">ROUND('qx mannen 2022'!DX71,10)</f>
        <v>0.0011415132</v>
      </c>
      <c r="DY71" s="1" t="n">
        <f aca="false">ROUND('qx mannen 2022'!DY71,10)</f>
        <v>0.0011174349</v>
      </c>
      <c r="DZ71" s="1" t="n">
        <f aca="false">ROUND('qx mannen 2022'!DZ71,10)</f>
        <v>0.0010938641</v>
      </c>
      <c r="EA71" s="1" t="n">
        <f aca="false">ROUND('qx mannen 2022'!EA71,10)</f>
        <v>0.0010707904</v>
      </c>
      <c r="EB71" s="1" t="n">
        <f aca="false">ROUND('qx mannen 2022'!EB71,10)</f>
        <v>0.001048203</v>
      </c>
      <c r="EC71" s="1" t="n">
        <f aca="false">ROUND('qx mannen 2022'!EC71,10)</f>
        <v>0.0010260919</v>
      </c>
      <c r="ED71" s="1" t="n">
        <f aca="false">ROUND('qx mannen 2022'!ED71,10)</f>
        <v>0.0010044469</v>
      </c>
      <c r="EE71" s="1" t="n">
        <f aca="false">ROUND('qx mannen 2022'!EE71,10)</f>
        <v>0.0009832584</v>
      </c>
      <c r="EF71" s="1" t="n">
        <f aca="false">ROUND('qx mannen 2022'!EF71,10)</f>
        <v>0.0009625165</v>
      </c>
      <c r="EG71" s="1" t="n">
        <f aca="false">ROUND('qx mannen 2022'!EG71,10)</f>
        <v>0.000942212</v>
      </c>
      <c r="EH71" s="1" t="n">
        <f aca="false">ROUND('qx mannen 2022'!EH71,10)</f>
        <v>0.0009223357</v>
      </c>
      <c r="EI71" s="1" t="n">
        <f aca="false">ROUND('qx mannen 2022'!EI71,10)</f>
        <v>0.0009028784</v>
      </c>
      <c r="EJ71" s="1" t="n">
        <f aca="false">ROUND('qx mannen 2022'!EJ71,10)</f>
        <v>0.0008838314</v>
      </c>
      <c r="EK71" s="1" t="n">
        <f aca="false">ROUND('qx mannen 2022'!EK71,10)</f>
        <v>0.0008651861</v>
      </c>
      <c r="EL71" s="1" t="n">
        <f aca="false">ROUND('qx mannen 2022'!EL71,10)</f>
        <v>0.0008469339</v>
      </c>
      <c r="EM71" s="1" t="n">
        <f aca="false">ROUND('qx mannen 2022'!EM71,10)</f>
        <v>0.0008290667</v>
      </c>
      <c r="EN71" s="1" t="n">
        <f aca="false">ROUND('qx mannen 2022'!EN71,10)</f>
        <v>0.0008115762</v>
      </c>
      <c r="EO71" s="1" t="n">
        <f aca="false">ROUND('qx mannen 2022'!EO71,10)</f>
        <v>0.0007944545</v>
      </c>
      <c r="EP71" s="1" t="n">
        <f aca="false">ROUND('qx mannen 2022'!EP71,10)</f>
        <v>0.0007776939</v>
      </c>
      <c r="EQ71" s="1" t="n">
        <f aca="false">ROUND('qx mannen 2022'!EQ71,10)</f>
        <v>0.0007612868</v>
      </c>
      <c r="ER71" s="1" t="n">
        <f aca="false">ROUND('qx mannen 2022'!ER71,10)</f>
        <v>0.0007452257</v>
      </c>
      <c r="ES71" s="1" t="n">
        <f aca="false">ROUND('qx mannen 2022'!ES71,10)</f>
        <v>0.0007295033</v>
      </c>
      <c r="ET71" s="1" t="n">
        <f aca="false">ROUND('qx mannen 2022'!ET71,10)</f>
        <v>0.0007141125</v>
      </c>
      <c r="EU71" s="1" t="n">
        <f aca="false">ROUND('qx mannen 2022'!EU71,10)</f>
        <v>0.0006990463</v>
      </c>
      <c r="EV71" s="1" t="n">
        <f aca="false">ROUND('qx mannen 2022'!EV71,10)</f>
        <v>0.0006842979</v>
      </c>
      <c r="EW71" s="1" t="n">
        <f aca="false">ROUND('qx mannen 2022'!EW71,10)</f>
        <v>0.0006698605</v>
      </c>
      <c r="EX71" s="1" t="n">
        <f aca="false">ROUND('qx mannen 2022'!EX71,10)</f>
        <v>0.0006557276</v>
      </c>
      <c r="EY71" s="1" t="n">
        <f aca="false">ROUND('qx mannen 2022'!EY71,10)</f>
        <v>0.0006418928</v>
      </c>
      <c r="EZ71" s="1" t="n">
        <f aca="false">ROUND('qx mannen 2022'!EZ71,10)</f>
        <v>0.0006283498</v>
      </c>
      <c r="FA71" s="1" t="n">
        <f aca="false">ROUND('qx mannen 2022'!FA71,10)</f>
        <v>0.0006150924</v>
      </c>
      <c r="FB71" s="1" t="n">
        <f aca="false">ROUND('qx mannen 2022'!FB71,10)</f>
        <v>0.0006021147</v>
      </c>
      <c r="FC71" s="1" t="n">
        <f aca="false">ROUND('qx mannen 2022'!FC71,10)</f>
        <v>0.0005894107</v>
      </c>
      <c r="FD71" s="1" t="n">
        <f aca="false">ROUND('qx mannen 2022'!FD71,10)</f>
        <v>0.0005769746</v>
      </c>
      <c r="FE71" s="1" t="n">
        <f aca="false">ROUND('qx mannen 2022'!FE71,10)</f>
        <v>0.0005648009</v>
      </c>
      <c r="FF71" s="1" t="n">
        <f aca="false">ROUND('qx mannen 2022'!FF71,10)</f>
        <v>0.000552884</v>
      </c>
      <c r="FG71" s="1" t="n">
        <f aca="false">ROUND('qx mannen 2022'!FG71,10)</f>
        <v>0.0005412184</v>
      </c>
      <c r="FH71" s="1" t="n">
        <f aca="false">ROUND('qx mannen 2022'!FH71,10)</f>
        <v>0.0005297989</v>
      </c>
      <c r="FI71" s="1" t="n">
        <f aca="false">ROUND('qx mannen 2022'!FI71,10)</f>
        <v>0.0005186203</v>
      </c>
      <c r="FJ71" s="1" t="n">
        <f aca="false">ROUND('qx mannen 2022'!FJ71,10)</f>
        <v>0.0005076775</v>
      </c>
      <c r="FK71" s="1" t="n">
        <f aca="false">ROUND('qx mannen 2022'!FK71,10)</f>
        <v>0.0004969656</v>
      </c>
      <c r="FL71" s="1" t="n">
        <f aca="false">ROUND('qx mannen 2022'!FL71,10)</f>
        <v>0.0004864796</v>
      </c>
      <c r="FM71" s="1" t="n">
        <f aca="false">ROUND('qx mannen 2022'!FM71,10)</f>
        <v>0.0004762148</v>
      </c>
      <c r="FN71" s="1" t="n">
        <f aca="false">ROUND('qx mannen 2022'!FN71,10)</f>
        <v>0.0004661665</v>
      </c>
      <c r="FO71" s="1" t="n">
        <f aca="false">ROUND('qx mannen 2022'!FO71,10)</f>
        <v>0.0004563302</v>
      </c>
      <c r="FP71" s="1" t="n">
        <f aca="false">ROUND('qx mannen 2022'!FP71,10)</f>
        <v>0.0004467014</v>
      </c>
      <c r="FQ71" s="1" t="n">
        <f aca="false">ROUND('qx mannen 2022'!FQ71,10)</f>
        <v>0.0004372758</v>
      </c>
    </row>
    <row r="72" customFormat="false" ht="15" hidden="false" customHeight="true" outlineLevel="0" collapsed="false">
      <c r="B72" s="1" t="n">
        <f aca="false">ROUND('qx mannen 2022'!B72,10)</f>
        <v>0.0192392943</v>
      </c>
      <c r="C72" s="1" t="n">
        <f aca="false">ROUND('qx mannen 2022'!C72,10)</f>
        <v>0.0188208774</v>
      </c>
      <c r="D72" s="1" t="n">
        <f aca="false">ROUND('qx mannen 2022'!D72,10)</f>
        <v>0.0178015532</v>
      </c>
      <c r="E72" s="1" t="n">
        <f aca="false">ROUND('qx mannen 2022'!E72,10)</f>
        <v>0.0171406435</v>
      </c>
      <c r="F72" s="1" t="n">
        <f aca="false">ROUND('qx mannen 2022'!F72,10)</f>
        <v>0.0166513579</v>
      </c>
      <c r="G72" s="1" t="n">
        <f aca="false">ROUND('qx mannen 2022'!G72,10)</f>
        <v>0.0162471376</v>
      </c>
      <c r="H72" s="1" t="n">
        <f aca="false">ROUND('qx mannen 2022'!H72,10)</f>
        <v>0.0158867712</v>
      </c>
      <c r="I72" s="1" t="n">
        <f aca="false">ROUND('qx mannen 2022'!I72,10)</f>
        <v>0.0155503751</v>
      </c>
      <c r="J72" s="1" t="n">
        <f aca="false">ROUND('qx mannen 2022'!J72,10)</f>
        <v>0.0152282974</v>
      </c>
      <c r="K72" s="1" t="n">
        <f aca="false">ROUND('qx mannen 2022'!K72,10)</f>
        <v>0.0149158429</v>
      </c>
      <c r="L72" s="1" t="n">
        <f aca="false">ROUND('qx mannen 2022'!L72,10)</f>
        <v>0.0146107259</v>
      </c>
      <c r="M72" s="1" t="n">
        <f aca="false">ROUND('qx mannen 2022'!M72,10)</f>
        <v>0.0143118328</v>
      </c>
      <c r="N72" s="1" t="n">
        <f aca="false">ROUND('qx mannen 2022'!N72,10)</f>
        <v>0.0140186174</v>
      </c>
      <c r="O72" s="1" t="n">
        <f aca="false">ROUND('qx mannen 2022'!O72,10)</f>
        <v>0.0137308071</v>
      </c>
      <c r="P72" s="1" t="n">
        <f aca="false">ROUND('qx mannen 2022'!P72,10)</f>
        <v>0.0134482581</v>
      </c>
      <c r="Q72" s="1" t="n">
        <f aca="false">ROUND('qx mannen 2022'!Q72,10)</f>
        <v>0.013170886</v>
      </c>
      <c r="R72" s="1" t="n">
        <f aca="false">ROUND('qx mannen 2022'!R72,10)</f>
        <v>0.0128986319</v>
      </c>
      <c r="S72" s="1" t="n">
        <f aca="false">ROUND('qx mannen 2022'!S72,10)</f>
        <v>0.0126314465</v>
      </c>
      <c r="T72" s="1" t="n">
        <f aca="false">ROUND('qx mannen 2022'!T72,10)</f>
        <v>0.0123692819</v>
      </c>
      <c r="U72" s="1" t="n">
        <f aca="false">ROUND('qx mannen 2022'!U72,10)</f>
        <v>0.0121120893</v>
      </c>
      <c r="V72" s="1" t="n">
        <f aca="false">ROUND('qx mannen 2022'!V72,10)</f>
        <v>0.0118598167</v>
      </c>
      <c r="W72" s="1" t="n">
        <f aca="false">ROUND('qx mannen 2022'!W72,10)</f>
        <v>0.0116124091</v>
      </c>
      <c r="X72" s="1" t="n">
        <f aca="false">ROUND('qx mannen 2022'!X72,10)</f>
        <v>0.0113698085</v>
      </c>
      <c r="Y72" s="1" t="n">
        <f aca="false">ROUND('qx mannen 2022'!Y72,10)</f>
        <v>0.011131954</v>
      </c>
      <c r="Z72" s="1" t="n">
        <f aca="false">ROUND('qx mannen 2022'!Z72,10)</f>
        <v>0.0108987825</v>
      </c>
      <c r="AA72" s="1" t="n">
        <f aca="false">ROUND('qx mannen 2022'!AA72,10)</f>
        <v>0.0106702285</v>
      </c>
      <c r="AB72" s="1" t="n">
        <f aca="false">ROUND('qx mannen 2022'!AB72,10)</f>
        <v>0.010446225</v>
      </c>
      <c r="AC72" s="1" t="n">
        <f aca="false">ROUND('qx mannen 2022'!AC72,10)</f>
        <v>0.0102267034</v>
      </c>
      <c r="AD72" s="1" t="n">
        <f aca="false">ROUND('qx mannen 2022'!AD72,10)</f>
        <v>0.010011594</v>
      </c>
      <c r="AE72" s="1" t="n">
        <f aca="false">ROUND('qx mannen 2022'!AE72,10)</f>
        <v>0.0098008264</v>
      </c>
      <c r="AF72" s="1" t="n">
        <f aca="false">ROUND('qx mannen 2022'!AF72,10)</f>
        <v>0.0095943293</v>
      </c>
      <c r="AG72" s="1" t="n">
        <f aca="false">ROUND('qx mannen 2022'!AG72,10)</f>
        <v>0.0093920311</v>
      </c>
      <c r="AH72" s="1" t="n">
        <f aca="false">ROUND('qx mannen 2022'!AH72,10)</f>
        <v>0.00919386</v>
      </c>
      <c r="AI72" s="1" t="n">
        <f aca="false">ROUND('qx mannen 2022'!AI72,10)</f>
        <v>0.008999744</v>
      </c>
      <c r="AJ72" s="1" t="n">
        <f aca="false">ROUND('qx mannen 2022'!AJ72,10)</f>
        <v>0.0088096114</v>
      </c>
      <c r="AK72" s="1" t="n">
        <f aca="false">ROUND('qx mannen 2022'!AK72,10)</f>
        <v>0.0086233904</v>
      </c>
      <c r="AL72" s="1" t="n">
        <f aca="false">ROUND('qx mannen 2022'!AL72,10)</f>
        <v>0.0084410099</v>
      </c>
      <c r="AM72" s="1" t="n">
        <f aca="false">ROUND('qx mannen 2022'!AM72,10)</f>
        <v>0.0082623989</v>
      </c>
      <c r="AN72" s="1" t="n">
        <f aca="false">ROUND('qx mannen 2022'!AN72,10)</f>
        <v>0.0080874872</v>
      </c>
      <c r="AO72" s="1" t="n">
        <f aca="false">ROUND('qx mannen 2022'!AO72,10)</f>
        <v>0.0079162049</v>
      </c>
      <c r="AP72" s="1" t="n">
        <f aca="false">ROUND('qx mannen 2022'!AP72,10)</f>
        <v>0.0077484831</v>
      </c>
      <c r="AQ72" s="1" t="n">
        <f aca="false">ROUND('qx mannen 2022'!AQ72,10)</f>
        <v>0.0075842534</v>
      </c>
      <c r="AR72" s="1" t="n">
        <f aca="false">ROUND('qx mannen 2022'!AR72,10)</f>
        <v>0.0074234483</v>
      </c>
      <c r="AS72" s="1" t="n">
        <f aca="false">ROUND('qx mannen 2022'!AS72,10)</f>
        <v>0.0072660012</v>
      </c>
      <c r="AT72" s="1" t="n">
        <f aca="false">ROUND('qx mannen 2022'!AT72,10)</f>
        <v>0.007111846</v>
      </c>
      <c r="AU72" s="1" t="n">
        <f aca="false">ROUND('qx mannen 2022'!AU72,10)</f>
        <v>0.0069609181</v>
      </c>
      <c r="AV72" s="1" t="n">
        <f aca="false">ROUND('qx mannen 2022'!AV72,10)</f>
        <v>0.0068131532</v>
      </c>
      <c r="AW72" s="1" t="n">
        <f aca="false">ROUND('qx mannen 2022'!AW72,10)</f>
        <v>0.0066684885</v>
      </c>
      <c r="AX72" s="1" t="n">
        <f aca="false">ROUND('qx mannen 2022'!AX72,10)</f>
        <v>0.0065268617</v>
      </c>
      <c r="AY72" s="1" t="n">
        <f aca="false">ROUND('qx mannen 2022'!AY72,10)</f>
        <v>0.0063882119</v>
      </c>
      <c r="AZ72" s="1" t="n">
        <f aca="false">ROUND('qx mannen 2022'!AZ72,10)</f>
        <v>0.0062524788</v>
      </c>
      <c r="BA72" s="1" t="n">
        <f aca="false">ROUND('qx mannen 2022'!BA72,10)</f>
        <v>0.0061196034</v>
      </c>
      <c r="BB72" s="1" t="n">
        <f aca="false">ROUND('qx mannen 2022'!BB72,10)</f>
        <v>0.0059895276</v>
      </c>
      <c r="BC72" s="1" t="n">
        <f aca="false">ROUND('qx mannen 2022'!BC72,10)</f>
        <v>0.0058621942</v>
      </c>
      <c r="BD72" s="1" t="n">
        <f aca="false">ROUND('qx mannen 2022'!BD72,10)</f>
        <v>0.0057375472</v>
      </c>
      <c r="BE72" s="1" t="n">
        <f aca="false">ROUND('qx mannen 2022'!BE72,10)</f>
        <v>0.0056155314</v>
      </c>
      <c r="BF72" s="1" t="n">
        <f aca="false">ROUND('qx mannen 2022'!BF72,10)</f>
        <v>0.0054960927</v>
      </c>
      <c r="BG72" s="1" t="n">
        <f aca="false">ROUND('qx mannen 2022'!BG72,10)</f>
        <v>0.0053791781</v>
      </c>
      <c r="BH72" s="1" t="n">
        <f aca="false">ROUND('qx mannen 2022'!BH72,10)</f>
        <v>0.0052647353</v>
      </c>
      <c r="BI72" s="1" t="n">
        <f aca="false">ROUND('qx mannen 2022'!BI72,10)</f>
        <v>0.0051527132</v>
      </c>
      <c r="BJ72" s="1" t="n">
        <f aca="false">ROUND('qx mannen 2022'!BJ72,10)</f>
        <v>0.0050430617</v>
      </c>
      <c r="BK72" s="1" t="n">
        <f aca="false">ROUND('qx mannen 2022'!BK72,10)</f>
        <v>0.0049357314</v>
      </c>
      <c r="BL72" s="1" t="n">
        <f aca="false">ROUND('qx mannen 2022'!BL72,10)</f>
        <v>0.0048306741</v>
      </c>
      <c r="BM72" s="1" t="n">
        <f aca="false">ROUND('qx mannen 2022'!BM72,10)</f>
        <v>0.0047278425</v>
      </c>
      <c r="BN72" s="1" t="n">
        <f aca="false">ROUND('qx mannen 2022'!BN72,10)</f>
        <v>0.0046271902</v>
      </c>
      <c r="BO72" s="1" t="n">
        <f aca="false">ROUND('qx mannen 2022'!BO72,10)</f>
        <v>0.0045286715</v>
      </c>
      <c r="BP72" s="1" t="n">
        <f aca="false">ROUND('qx mannen 2022'!BP72,10)</f>
        <v>0.0044322419</v>
      </c>
      <c r="BQ72" s="1" t="n">
        <f aca="false">ROUND('qx mannen 2022'!BQ72,10)</f>
        <v>0.0043378577</v>
      </c>
      <c r="BR72" s="1" t="n">
        <f aca="false">ROUND('qx mannen 2022'!BR72,10)</f>
        <v>0.0042454759</v>
      </c>
      <c r="BS72" s="1" t="n">
        <f aca="false">ROUND('qx mannen 2022'!BS72,10)</f>
        <v>0.0041550547</v>
      </c>
      <c r="BT72" s="1" t="n">
        <f aca="false">ROUND('qx mannen 2022'!BT72,10)</f>
        <v>0.0040665528</v>
      </c>
      <c r="BU72" s="1" t="n">
        <f aca="false">ROUND('qx mannen 2022'!BU72,10)</f>
        <v>0.0039799299</v>
      </c>
      <c r="BV72" s="1" t="n">
        <f aca="false">ROUND('qx mannen 2022'!BV72,10)</f>
        <v>0.0038951464</v>
      </c>
      <c r="BW72" s="1" t="n">
        <f aca="false">ROUND('qx mannen 2022'!BW72,10)</f>
        <v>0.0038121638</v>
      </c>
      <c r="BX72" s="1" t="n">
        <f aca="false">ROUND('qx mannen 2022'!BX72,10)</f>
        <v>0.003730944</v>
      </c>
      <c r="BY72" s="1" t="n">
        <f aca="false">ROUND('qx mannen 2022'!BY72,10)</f>
        <v>0.0036514499</v>
      </c>
      <c r="BZ72" s="1" t="n">
        <f aca="false">ROUND('qx mannen 2022'!BZ72,10)</f>
        <v>0.0035736451</v>
      </c>
      <c r="CA72" s="1" t="n">
        <f aca="false">ROUND('qx mannen 2022'!CA72,10)</f>
        <v>0.003497494</v>
      </c>
      <c r="CB72" s="1" t="n">
        <f aca="false">ROUND('qx mannen 2022'!CB72,10)</f>
        <v>0.0034229618</v>
      </c>
      <c r="CC72" s="1" t="n">
        <f aca="false">ROUND('qx mannen 2022'!CC72,10)</f>
        <v>0.0033500141</v>
      </c>
      <c r="CD72" s="1" t="n">
        <f aca="false">ROUND('qx mannen 2022'!CD72,10)</f>
        <v>0.0032786175</v>
      </c>
      <c r="CE72" s="1" t="n">
        <f aca="false">ROUND('qx mannen 2022'!CE72,10)</f>
        <v>0.0032087393</v>
      </c>
      <c r="CF72" s="1" t="n">
        <f aca="false">ROUND('qx mannen 2022'!CF72,10)</f>
        <v>0.0031403473</v>
      </c>
      <c r="CG72" s="1" t="n">
        <f aca="false">ROUND('qx mannen 2022'!CG72,10)</f>
        <v>0.0030734101</v>
      </c>
      <c r="CH72" s="1" t="n">
        <f aca="false">ROUND('qx mannen 2022'!CH72,10)</f>
        <v>0.0030078969</v>
      </c>
      <c r="CI72" s="1" t="n">
        <f aca="false">ROUND('qx mannen 2022'!CI72,10)</f>
        <v>0.0029437775</v>
      </c>
      <c r="CJ72" s="1" t="n">
        <f aca="false">ROUND('qx mannen 2022'!CJ72,10)</f>
        <v>0.0028810225</v>
      </c>
      <c r="CK72" s="1" t="n">
        <f aca="false">ROUND('qx mannen 2022'!CK72,10)</f>
        <v>0.002819603</v>
      </c>
      <c r="CL72" s="1" t="n">
        <f aca="false">ROUND('qx mannen 2022'!CL72,10)</f>
        <v>0.0027594906</v>
      </c>
      <c r="CM72" s="1" t="n">
        <f aca="false">ROUND('qx mannen 2022'!CM72,10)</f>
        <v>0.0027006577</v>
      </c>
      <c r="CN72" s="1" t="n">
        <f aca="false">ROUND('qx mannen 2022'!CN72,10)</f>
        <v>0.0026430771</v>
      </c>
      <c r="CO72" s="1" t="n">
        <f aca="false">ROUND('qx mannen 2022'!CO72,10)</f>
        <v>0.0025867223</v>
      </c>
      <c r="CP72" s="1" t="n">
        <f aca="false">ROUND('qx mannen 2022'!CP72,10)</f>
        <v>0.0025315672</v>
      </c>
      <c r="CQ72" s="1" t="n">
        <f aca="false">ROUND('qx mannen 2022'!CQ72,10)</f>
        <v>0.0024775865</v>
      </c>
      <c r="CR72" s="1" t="n">
        <f aca="false">ROUND('qx mannen 2022'!CR72,10)</f>
        <v>0.0024247552</v>
      </c>
      <c r="CS72" s="1" t="n">
        <f aca="false">ROUND('qx mannen 2022'!CS72,10)</f>
        <v>0.0023730489</v>
      </c>
      <c r="CT72" s="1" t="n">
        <f aca="false">ROUND('qx mannen 2022'!CT72,10)</f>
        <v>0.0023224438</v>
      </c>
      <c r="CU72" s="1" t="n">
        <f aca="false">ROUND('qx mannen 2022'!CU72,10)</f>
        <v>0.0022729164</v>
      </c>
      <c r="CV72" s="1" t="n">
        <f aca="false">ROUND('qx mannen 2022'!CV72,10)</f>
        <v>0.0022244438</v>
      </c>
      <c r="CW72" s="1" t="n">
        <f aca="false">ROUND('qx mannen 2022'!CW72,10)</f>
        <v>0.0021770038</v>
      </c>
      <c r="CX72" s="1" t="n">
        <f aca="false">ROUND('qx mannen 2022'!CX72,10)</f>
        <v>0.0021305742</v>
      </c>
      <c r="CY72" s="1" t="n">
        <f aca="false">ROUND('qx mannen 2022'!CY72,10)</f>
        <v>0.0020851338</v>
      </c>
      <c r="CZ72" s="1" t="n">
        <f aca="false">ROUND('qx mannen 2022'!CZ72,10)</f>
        <v>0.0020406614</v>
      </c>
      <c r="DA72" s="1" t="n">
        <f aca="false">ROUND('qx mannen 2022'!DA72,10)</f>
        <v>0.0019971365</v>
      </c>
      <c r="DB72" s="1" t="n">
        <f aca="false">ROUND('qx mannen 2022'!DB72,10)</f>
        <v>0.0019545389</v>
      </c>
      <c r="DC72" s="1" t="n">
        <f aca="false">ROUND('qx mannen 2022'!DC72,10)</f>
        <v>0.0019128489</v>
      </c>
      <c r="DD72" s="1" t="n">
        <f aca="false">ROUND('qx mannen 2022'!DD72,10)</f>
        <v>0.0018720473</v>
      </c>
      <c r="DE72" s="1" t="n">
        <f aca="false">ROUND('qx mannen 2022'!DE72,10)</f>
        <v>0.0018321152</v>
      </c>
      <c r="DF72" s="1" t="n">
        <f aca="false">ROUND('qx mannen 2022'!DF72,10)</f>
        <v>0.001793034</v>
      </c>
      <c r="DG72" s="1" t="n">
        <f aca="false">ROUND('qx mannen 2022'!DG72,10)</f>
        <v>0.0017547856</v>
      </c>
      <c r="DH72" s="1" t="n">
        <f aca="false">ROUND('qx mannen 2022'!DH72,10)</f>
        <v>0.0017173525</v>
      </c>
      <c r="DI72" s="1" t="n">
        <f aca="false">ROUND('qx mannen 2022'!DI72,10)</f>
        <v>0.0016807171</v>
      </c>
      <c r="DJ72" s="1" t="n">
        <f aca="false">ROUND('qx mannen 2022'!DJ72,10)</f>
        <v>0.0016448626</v>
      </c>
      <c r="DK72" s="1" t="n">
        <f aca="false">ROUND('qx mannen 2022'!DK72,10)</f>
        <v>0.0016097723</v>
      </c>
      <c r="DL72" s="1" t="n">
        <f aca="false">ROUND('qx mannen 2022'!DL72,10)</f>
        <v>0.00157543</v>
      </c>
      <c r="DM72" s="1" t="n">
        <f aca="false">ROUND('qx mannen 2022'!DM72,10)</f>
        <v>0.0015418197</v>
      </c>
      <c r="DN72" s="1" t="n">
        <f aca="false">ROUND('qx mannen 2022'!DN72,10)</f>
        <v>0.0015089259</v>
      </c>
      <c r="DO72" s="1" t="n">
        <f aca="false">ROUND('qx mannen 2022'!DO72,10)</f>
        <v>0.0014767334</v>
      </c>
      <c r="DP72" s="1" t="n">
        <f aca="false">ROUND('qx mannen 2022'!DP72,10)</f>
        <v>0.0014452271</v>
      </c>
      <c r="DQ72" s="1" t="n">
        <f aca="false">ROUND('qx mannen 2022'!DQ72,10)</f>
        <v>0.0014143925</v>
      </c>
      <c r="DR72" s="1" t="n">
        <f aca="false">ROUND('qx mannen 2022'!DR72,10)</f>
        <v>0.0013842154</v>
      </c>
      <c r="DS72" s="1" t="n">
        <f aca="false">ROUND('qx mannen 2022'!DS72,10)</f>
        <v>0.0013546816</v>
      </c>
      <c r="DT72" s="1" t="n">
        <f aca="false">ROUND('qx mannen 2022'!DT72,10)</f>
        <v>0.0013257775</v>
      </c>
      <c r="DU72" s="1" t="n">
        <f aca="false">ROUND('qx mannen 2022'!DU72,10)</f>
        <v>0.0012974898</v>
      </c>
      <c r="DV72" s="1" t="n">
        <f aca="false">ROUND('qx mannen 2022'!DV72,10)</f>
        <v>0.0012698052</v>
      </c>
      <c r="DW72" s="1" t="n">
        <f aca="false">ROUND('qx mannen 2022'!DW72,10)</f>
        <v>0.0012427109</v>
      </c>
      <c r="DX72" s="1" t="n">
        <f aca="false">ROUND('qx mannen 2022'!DX72,10)</f>
        <v>0.0012161944</v>
      </c>
      <c r="DY72" s="1" t="n">
        <f aca="false">ROUND('qx mannen 2022'!DY72,10)</f>
        <v>0.0011902434</v>
      </c>
      <c r="DZ72" s="1" t="n">
        <f aca="false">ROUND('qx mannen 2022'!DZ72,10)</f>
        <v>0.0011648457</v>
      </c>
      <c r="EA72" s="1" t="n">
        <f aca="false">ROUND('qx mannen 2022'!EA72,10)</f>
        <v>0.0011399897</v>
      </c>
      <c r="EB72" s="1" t="n">
        <f aca="false">ROUND('qx mannen 2022'!EB72,10)</f>
        <v>0.0011156638</v>
      </c>
      <c r="EC72" s="1" t="n">
        <f aca="false">ROUND('qx mannen 2022'!EC72,10)</f>
        <v>0.0010918567</v>
      </c>
      <c r="ED72" s="1" t="n">
        <f aca="false">ROUND('qx mannen 2022'!ED72,10)</f>
        <v>0.0010685573</v>
      </c>
      <c r="EE72" s="1" t="n">
        <f aca="false">ROUND('qx mannen 2022'!EE72,10)</f>
        <v>0.0010457548</v>
      </c>
      <c r="EF72" s="1" t="n">
        <f aca="false">ROUND('qx mannen 2022'!EF72,10)</f>
        <v>0.0010234387</v>
      </c>
      <c r="EG72" s="1" t="n">
        <f aca="false">ROUND('qx mannen 2022'!EG72,10)</f>
        <v>0.0010015985</v>
      </c>
      <c r="EH72" s="1" t="n">
        <f aca="false">ROUND('qx mannen 2022'!EH72,10)</f>
        <v>0.0009802242</v>
      </c>
      <c r="EI72" s="1" t="n">
        <f aca="false">ROUND('qx mannen 2022'!EI72,10)</f>
        <v>0.0009593058</v>
      </c>
      <c r="EJ72" s="1" t="n">
        <f aca="false">ROUND('qx mannen 2022'!EJ72,10)</f>
        <v>0.0009388336</v>
      </c>
      <c r="EK72" s="1" t="n">
        <f aca="false">ROUND('qx mannen 2022'!EK72,10)</f>
        <v>0.0009187981</v>
      </c>
      <c r="EL72" s="1" t="n">
        <f aca="false">ROUND('qx mannen 2022'!EL72,10)</f>
        <v>0.00089919</v>
      </c>
      <c r="EM72" s="1" t="n">
        <f aca="false">ROUND('qx mannen 2022'!EM72,10)</f>
        <v>0.0008800001</v>
      </c>
      <c r="EN72" s="1" t="n">
        <f aca="false">ROUND('qx mannen 2022'!EN72,10)</f>
        <v>0.0008612196</v>
      </c>
      <c r="EO72" s="1" t="n">
        <f aca="false">ROUND('qx mannen 2022'!EO72,10)</f>
        <v>0.0008428397</v>
      </c>
      <c r="EP72" s="1" t="n">
        <f aca="false">ROUND('qx mannen 2022'!EP72,10)</f>
        <v>0.000824852</v>
      </c>
      <c r="EQ72" s="1" t="n">
        <f aca="false">ROUND('qx mannen 2022'!EQ72,10)</f>
        <v>0.0008072479</v>
      </c>
      <c r="ER72" s="1" t="n">
        <f aca="false">ROUND('qx mannen 2022'!ER72,10)</f>
        <v>0.0007900194</v>
      </c>
      <c r="ES72" s="1" t="n">
        <f aca="false">ROUND('qx mannen 2022'!ES72,10)</f>
        <v>0.0007731585</v>
      </c>
      <c r="ET72" s="1" t="n">
        <f aca="false">ROUND('qx mannen 2022'!ET72,10)</f>
        <v>0.0007566573</v>
      </c>
      <c r="EU72" s="1" t="n">
        <f aca="false">ROUND('qx mannen 2022'!EU72,10)</f>
        <v>0.0007405081</v>
      </c>
      <c r="EV72" s="1" t="n">
        <f aca="false">ROUND('qx mannen 2022'!EV72,10)</f>
        <v>0.0007247035</v>
      </c>
      <c r="EW72" s="1" t="n">
        <f aca="false">ROUND('qx mannen 2022'!EW72,10)</f>
        <v>0.000709236</v>
      </c>
      <c r="EX72" s="1" t="n">
        <f aca="false">ROUND('qx mannen 2022'!EX72,10)</f>
        <v>0.0006940986</v>
      </c>
      <c r="EY72" s="1" t="n">
        <f aca="false">ROUND('qx mannen 2022'!EY72,10)</f>
        <v>0.0006792842</v>
      </c>
      <c r="EZ72" s="1" t="n">
        <f aca="false">ROUND('qx mannen 2022'!EZ72,10)</f>
        <v>0.0006647858</v>
      </c>
      <c r="FA72" s="1" t="n">
        <f aca="false">ROUND('qx mannen 2022'!FA72,10)</f>
        <v>0.0006505968</v>
      </c>
      <c r="FB72" s="1" t="n">
        <f aca="false">ROUND('qx mannen 2022'!FB72,10)</f>
        <v>0.0006367105</v>
      </c>
      <c r="FC72" s="1" t="n">
        <f aca="false">ROUND('qx mannen 2022'!FC72,10)</f>
        <v>0.0006231205</v>
      </c>
      <c r="FD72" s="1" t="n">
        <f aca="false">ROUND('qx mannen 2022'!FD72,10)</f>
        <v>0.0006098205</v>
      </c>
      <c r="FE72" s="1" t="n">
        <f aca="false">ROUND('qx mannen 2022'!FE72,10)</f>
        <v>0.0005968043</v>
      </c>
      <c r="FF72" s="1" t="n">
        <f aca="false">ROUND('qx mannen 2022'!FF72,10)</f>
        <v>0.0005840659</v>
      </c>
      <c r="FG72" s="1" t="n">
        <f aca="false">ROUND('qx mannen 2022'!FG72,10)</f>
        <v>0.0005715992</v>
      </c>
      <c r="FH72" s="1" t="n">
        <f aca="false">ROUND('qx mannen 2022'!FH72,10)</f>
        <v>0.0005593986</v>
      </c>
      <c r="FI72" s="1" t="n">
        <f aca="false">ROUND('qx mannen 2022'!FI72,10)</f>
        <v>0.0005474583</v>
      </c>
      <c r="FJ72" s="1" t="n">
        <f aca="false">ROUND('qx mannen 2022'!FJ72,10)</f>
        <v>0.0005357728</v>
      </c>
      <c r="FK72" s="1" t="n">
        <f aca="false">ROUND('qx mannen 2022'!FK72,10)</f>
        <v>0.0005243367</v>
      </c>
      <c r="FL72" s="1" t="n">
        <f aca="false">ROUND('qx mannen 2022'!FL72,10)</f>
        <v>0.0005131446</v>
      </c>
      <c r="FM72" s="1" t="n">
        <f aca="false">ROUND('qx mannen 2022'!FM72,10)</f>
        <v>0.0005021914</v>
      </c>
      <c r="FN72" s="1" t="n">
        <f aca="false">ROUND('qx mannen 2022'!FN72,10)</f>
        <v>0.0004914719</v>
      </c>
      <c r="FO72" s="1" t="n">
        <f aca="false">ROUND('qx mannen 2022'!FO72,10)</f>
        <v>0.0004809811</v>
      </c>
      <c r="FP72" s="1" t="n">
        <f aca="false">ROUND('qx mannen 2022'!FP72,10)</f>
        <v>0.0004707143</v>
      </c>
      <c r="FQ72" s="1" t="n">
        <f aca="false">ROUND('qx mannen 2022'!FQ72,10)</f>
        <v>0.0004606665</v>
      </c>
    </row>
    <row r="73" customFormat="false" ht="15" hidden="false" customHeight="true" outlineLevel="0" collapsed="false">
      <c r="B73" s="1" t="n">
        <f aca="false">ROUND('qx mannen 2022'!B73,10)</f>
        <v>0.0215648345</v>
      </c>
      <c r="C73" s="1" t="n">
        <f aca="false">ROUND('qx mannen 2022'!C73,10)</f>
        <v>0.0211154781</v>
      </c>
      <c r="D73" s="1" t="n">
        <f aca="false">ROUND('qx mannen 2022'!D73,10)</f>
        <v>0.019907894</v>
      </c>
      <c r="E73" s="1" t="n">
        <f aca="false">ROUND('qx mannen 2022'!E73,10)</f>
        <v>0.0191475565</v>
      </c>
      <c r="F73" s="1" t="n">
        <f aca="false">ROUND('qx mannen 2022'!F73,10)</f>
        <v>0.018599369</v>
      </c>
      <c r="G73" s="1" t="n">
        <f aca="false">ROUND('qx mannen 2022'!G73,10)</f>
        <v>0.0181550415</v>
      </c>
      <c r="H73" s="1" t="n">
        <f aca="false">ROUND('qx mannen 2022'!H73,10)</f>
        <v>0.0177631995</v>
      </c>
      <c r="I73" s="1" t="n">
        <f aca="false">ROUND('qx mannen 2022'!I73,10)</f>
        <v>0.0173991345</v>
      </c>
      <c r="J73" s="1" t="n">
        <f aca="false">ROUND('qx mannen 2022'!J73,10)</f>
        <v>0.0170509106</v>
      </c>
      <c r="K73" s="1" t="n">
        <f aca="false">ROUND('qx mannen 2022'!K73,10)</f>
        <v>0.016712773</v>
      </c>
      <c r="L73" s="1" t="n">
        <f aca="false">ROUND('qx mannen 2022'!L73,10)</f>
        <v>0.0163819701</v>
      </c>
      <c r="M73" s="1" t="n">
        <f aca="false">ROUND('qx mannen 2022'!M73,10)</f>
        <v>0.0160572077</v>
      </c>
      <c r="N73" s="1" t="n">
        <f aca="false">ROUND('qx mannen 2022'!N73,10)</f>
        <v>0.0157378947</v>
      </c>
      <c r="O73" s="1" t="n">
        <f aca="false">ROUND('qx mannen 2022'!O73,10)</f>
        <v>0.0154237754</v>
      </c>
      <c r="P73" s="1" t="n">
        <f aca="false">ROUND('qx mannen 2022'!P73,10)</f>
        <v>0.0151147498</v>
      </c>
      <c r="Q73" s="1" t="n">
        <f aca="false">ROUND('qx mannen 2022'!Q73,10)</f>
        <v>0.0148107864</v>
      </c>
      <c r="R73" s="1" t="n">
        <f aca="false">ROUND('qx mannen 2022'!R73,10)</f>
        <v>0.0145118807</v>
      </c>
      <c r="S73" s="1" t="n">
        <f aca="false">ROUND('qx mannen 2022'!S73,10)</f>
        <v>0.0142180349</v>
      </c>
      <c r="T73" s="1" t="n">
        <f aca="false">ROUND('qx mannen 2022'!T73,10)</f>
        <v>0.0139292492</v>
      </c>
      <c r="U73" s="1" t="n">
        <f aca="false">ROUND('qx mannen 2022'!U73,10)</f>
        <v>0.0136455178</v>
      </c>
      <c r="V73" s="1" t="n">
        <f aca="false">ROUND('qx mannen 2022'!V73,10)</f>
        <v>0.0133668277</v>
      </c>
      <c r="W73" s="1" t="n">
        <f aca="false">ROUND('qx mannen 2022'!W73,10)</f>
        <v>0.0130931584</v>
      </c>
      <c r="X73" s="1" t="n">
        <f aca="false">ROUND('qx mannen 2022'!X73,10)</f>
        <v>0.0128244824</v>
      </c>
      <c r="Y73" s="1" t="n">
        <f aca="false">ROUND('qx mannen 2022'!Y73,10)</f>
        <v>0.0125607659</v>
      </c>
      <c r="Z73" s="1" t="n">
        <f aca="false">ROUND('qx mannen 2022'!Z73,10)</f>
        <v>0.0123019691</v>
      </c>
      <c r="AA73" s="1" t="n">
        <f aca="false">ROUND('qx mannen 2022'!AA73,10)</f>
        <v>0.0120480474</v>
      </c>
      <c r="AB73" s="1" t="n">
        <f aca="false">ROUND('qx mannen 2022'!AB73,10)</f>
        <v>0.0117989514</v>
      </c>
      <c r="AC73" s="1" t="n">
        <f aca="false">ROUND('qx mannen 2022'!AC73,10)</f>
        <v>0.0115546279</v>
      </c>
      <c r="AD73" s="1" t="n">
        <f aca="false">ROUND('qx mannen 2022'!AD73,10)</f>
        <v>0.0113150206</v>
      </c>
      <c r="AE73" s="1" t="n">
        <f aca="false">ROUND('qx mannen 2022'!AE73,10)</f>
        <v>0.01108007</v>
      </c>
      <c r="AF73" s="1" t="n">
        <f aca="false">ROUND('qx mannen 2022'!AF73,10)</f>
        <v>0.0108497142</v>
      </c>
      <c r="AG73" s="1" t="n">
        <f aca="false">ROUND('qx mannen 2022'!AG73,10)</f>
        <v>0.0106238894</v>
      </c>
      <c r="AH73" s="1" t="n">
        <f aca="false">ROUND('qx mannen 2022'!AH73,10)</f>
        <v>0.01040253</v>
      </c>
      <c r="AI73" s="1" t="n">
        <f aca="false">ROUND('qx mannen 2022'!AI73,10)</f>
        <v>0.010185569</v>
      </c>
      <c r="AJ73" s="1" t="n">
        <f aca="false">ROUND('qx mannen 2022'!AJ73,10)</f>
        <v>0.0099729384</v>
      </c>
      <c r="AK73" s="1" t="n">
        <f aca="false">ROUND('qx mannen 2022'!AK73,10)</f>
        <v>0.0097645693</v>
      </c>
      <c r="AL73" s="1" t="n">
        <f aca="false">ROUND('qx mannen 2022'!AL73,10)</f>
        <v>0.0095603922</v>
      </c>
      <c r="AM73" s="1" t="n">
        <f aca="false">ROUND('qx mannen 2022'!AM73,10)</f>
        <v>0.0093603372</v>
      </c>
      <c r="AN73" s="1" t="n">
        <f aca="false">ROUND('qx mannen 2022'!AN73,10)</f>
        <v>0.0091643341</v>
      </c>
      <c r="AO73" s="1" t="n">
        <f aca="false">ROUND('qx mannen 2022'!AO73,10)</f>
        <v>0.0089723128</v>
      </c>
      <c r="AP73" s="1" t="n">
        <f aca="false">ROUND('qx mannen 2022'!AP73,10)</f>
        <v>0.0087842031</v>
      </c>
      <c r="AQ73" s="1" t="n">
        <f aca="false">ROUND('qx mannen 2022'!AQ73,10)</f>
        <v>0.0085999352</v>
      </c>
      <c r="AR73" s="1" t="n">
        <f aca="false">ROUND('qx mannen 2022'!AR73,10)</f>
        <v>0.0084194395</v>
      </c>
      <c r="AS73" s="1" t="n">
        <f aca="false">ROUND('qx mannen 2022'!AS73,10)</f>
        <v>0.0082426468</v>
      </c>
      <c r="AT73" s="1" t="n">
        <f aca="false">ROUND('qx mannen 2022'!AT73,10)</f>
        <v>0.0080694886</v>
      </c>
      <c r="AU73" s="1" t="n">
        <f aca="false">ROUND('qx mannen 2022'!AU73,10)</f>
        <v>0.0078998967</v>
      </c>
      <c r="AV73" s="1" t="n">
        <f aca="false">ROUND('qx mannen 2022'!AV73,10)</f>
        <v>0.0077338039</v>
      </c>
      <c r="AW73" s="1" t="n">
        <f aca="false">ROUND('qx mannen 2022'!AW73,10)</f>
        <v>0.0075711433</v>
      </c>
      <c r="AX73" s="1" t="n">
        <f aca="false">ROUND('qx mannen 2022'!AX73,10)</f>
        <v>0.0074118492</v>
      </c>
      <c r="AY73" s="1" t="n">
        <f aca="false">ROUND('qx mannen 2022'!AY73,10)</f>
        <v>0.0072558563</v>
      </c>
      <c r="AZ73" s="1" t="n">
        <f aca="false">ROUND('qx mannen 2022'!AZ73,10)</f>
        <v>0.0071031005</v>
      </c>
      <c r="BA73" s="1" t="n">
        <f aca="false">ROUND('qx mannen 2022'!BA73,10)</f>
        <v>0.0069535184</v>
      </c>
      <c r="BB73" s="1" t="n">
        <f aca="false">ROUND('qx mannen 2022'!BB73,10)</f>
        <v>0.0068070474</v>
      </c>
      <c r="BC73" s="1" t="n">
        <f aca="false">ROUND('qx mannen 2022'!BC73,10)</f>
        <v>0.0066636261</v>
      </c>
      <c r="BD73" s="1" t="n">
        <f aca="false">ROUND('qx mannen 2022'!BD73,10)</f>
        <v>0.0065231937</v>
      </c>
      <c r="BE73" s="1" t="n">
        <f aca="false">ROUND('qx mannen 2022'!BE73,10)</f>
        <v>0.0063856907</v>
      </c>
      <c r="BF73" s="1" t="n">
        <f aca="false">ROUND('qx mannen 2022'!BF73,10)</f>
        <v>0.0062510582</v>
      </c>
      <c r="BG73" s="1" t="n">
        <f aca="false">ROUND('qx mannen 2022'!BG73,10)</f>
        <v>0.0061192386</v>
      </c>
      <c r="BH73" s="1" t="n">
        <f aca="false">ROUND('qx mannen 2022'!BH73,10)</f>
        <v>0.005990175</v>
      </c>
      <c r="BI73" s="1" t="n">
        <f aca="false">ROUND('qx mannen 2022'!BI73,10)</f>
        <v>0.0058638117</v>
      </c>
      <c r="BJ73" s="1" t="n">
        <f aca="false">ROUND('qx mannen 2022'!BJ73,10)</f>
        <v>0.0057400939</v>
      </c>
      <c r="BK73" s="1" t="n">
        <f aca="false">ROUND('qx mannen 2022'!BK73,10)</f>
        <v>0.0056189676</v>
      </c>
      <c r="BL73" s="1" t="n">
        <f aca="false">ROUND('qx mannen 2022'!BL73,10)</f>
        <v>0.00550038</v>
      </c>
      <c r="BM73" s="1" t="n">
        <f aca="false">ROUND('qx mannen 2022'!BM73,10)</f>
        <v>0.0053842792</v>
      </c>
      <c r="BN73" s="1" t="n">
        <f aca="false">ROUND('qx mannen 2022'!BN73,10)</f>
        <v>0.0052706141</v>
      </c>
      <c r="BO73" s="1" t="n">
        <f aca="false">ROUND('qx mannen 2022'!BO73,10)</f>
        <v>0.0051593348</v>
      </c>
      <c r="BP73" s="1" t="n">
        <f aca="false">ROUND('qx mannen 2022'!BP73,10)</f>
        <v>0.0050503922</v>
      </c>
      <c r="BQ73" s="1" t="n">
        <f aca="false">ROUND('qx mannen 2022'!BQ73,10)</f>
        <v>0.004943738</v>
      </c>
      <c r="BR73" s="1" t="n">
        <f aca="false">ROUND('qx mannen 2022'!BR73,10)</f>
        <v>0.0048393252</v>
      </c>
      <c r="BS73" s="1" t="n">
        <f aca="false">ROUND('qx mannen 2022'!BS73,10)</f>
        <v>0.0047371072</v>
      </c>
      <c r="BT73" s="1" t="n">
        <f aca="false">ROUND('qx mannen 2022'!BT73,10)</f>
        <v>0.0046370388</v>
      </c>
      <c r="BU73" s="1" t="n">
        <f aca="false">ROUND('qx mannen 2022'!BU73,10)</f>
        <v>0.0045390753</v>
      </c>
      <c r="BV73" s="1" t="n">
        <f aca="false">ROUND('qx mannen 2022'!BV73,10)</f>
        <v>0.004443173</v>
      </c>
      <c r="BW73" s="1" t="n">
        <f aca="false">ROUND('qx mannen 2022'!BW73,10)</f>
        <v>0.0043492892</v>
      </c>
      <c r="BX73" s="1" t="n">
        <f aca="false">ROUND('qx mannen 2022'!BX73,10)</f>
        <v>0.0042573818</v>
      </c>
      <c r="BY73" s="1" t="n">
        <f aca="false">ROUND('qx mannen 2022'!BY73,10)</f>
        <v>0.0041674098</v>
      </c>
      <c r="BZ73" s="1" t="n">
        <f aca="false">ROUND('qx mannen 2022'!BZ73,10)</f>
        <v>0.0040793328</v>
      </c>
      <c r="CA73" s="1" t="n">
        <f aca="false">ROUND('qx mannen 2022'!CA73,10)</f>
        <v>0.0039931113</v>
      </c>
      <c r="CB73" s="1" t="n">
        <f aca="false">ROUND('qx mannen 2022'!CB73,10)</f>
        <v>0.0039087066</v>
      </c>
      <c r="CC73" s="1" t="n">
        <f aca="false">ROUND('qx mannen 2022'!CC73,10)</f>
        <v>0.0038260807</v>
      </c>
      <c r="CD73" s="1" t="n">
        <f aca="false">ROUND('qx mannen 2022'!CD73,10)</f>
        <v>0.0037451965</v>
      </c>
      <c r="CE73" s="1" t="n">
        <f aca="false">ROUND('qx mannen 2022'!CE73,10)</f>
        <v>0.0036660175</v>
      </c>
      <c r="CF73" s="1" t="n">
        <f aca="false">ROUND('qx mannen 2022'!CF73,10)</f>
        <v>0.0035885081</v>
      </c>
      <c r="CG73" s="1" t="n">
        <f aca="false">ROUND('qx mannen 2022'!CG73,10)</f>
        <v>0.0035126334</v>
      </c>
      <c r="CH73" s="1" t="n">
        <f aca="false">ROUND('qx mannen 2022'!CH73,10)</f>
        <v>0.0034383591</v>
      </c>
      <c r="CI73" s="1" t="n">
        <f aca="false">ROUND('qx mannen 2022'!CI73,10)</f>
        <v>0.0033656516</v>
      </c>
      <c r="CJ73" s="1" t="n">
        <f aca="false">ROUND('qx mannen 2022'!CJ73,10)</f>
        <v>0.0032944782</v>
      </c>
      <c r="CK73" s="1" t="n">
        <f aca="false">ROUND('qx mannen 2022'!CK73,10)</f>
        <v>0.0032248066</v>
      </c>
      <c r="CL73" s="1" t="n">
        <f aca="false">ROUND('qx mannen 2022'!CL73,10)</f>
        <v>0.0031566054</v>
      </c>
      <c r="CM73" s="1" t="n">
        <f aca="false">ROUND('qx mannen 2022'!CM73,10)</f>
        <v>0.0030898436</v>
      </c>
      <c r="CN73" s="1" t="n">
        <f aca="false">ROUND('qx mannen 2022'!CN73,10)</f>
        <v>0.0030244911</v>
      </c>
      <c r="CO73" s="1" t="n">
        <f aca="false">ROUND('qx mannen 2022'!CO73,10)</f>
        <v>0.0029605182</v>
      </c>
      <c r="CP73" s="1" t="n">
        <f aca="false">ROUND('qx mannen 2022'!CP73,10)</f>
        <v>0.002897896</v>
      </c>
      <c r="CQ73" s="1" t="n">
        <f aca="false">ROUND('qx mannen 2022'!CQ73,10)</f>
        <v>0.0028365961</v>
      </c>
      <c r="CR73" s="1" t="n">
        <f aca="false">ROUND('qx mannen 2022'!CR73,10)</f>
        <v>0.0027765907</v>
      </c>
      <c r="CS73" s="1" t="n">
        <f aca="false">ROUND('qx mannen 2022'!CS73,10)</f>
        <v>0.0027178525</v>
      </c>
      <c r="CT73" s="1" t="n">
        <f aca="false">ROUND('qx mannen 2022'!CT73,10)</f>
        <v>0.0026603549</v>
      </c>
      <c r="CU73" s="1" t="n">
        <f aca="false">ROUND('qx mannen 2022'!CU73,10)</f>
        <v>0.0026040719</v>
      </c>
      <c r="CV73" s="1" t="n">
        <f aca="false">ROUND('qx mannen 2022'!CV73,10)</f>
        <v>0.0025489777</v>
      </c>
      <c r="CW73" s="1" t="n">
        <f aca="false">ROUND('qx mannen 2022'!CW73,10)</f>
        <v>0.0024950475</v>
      </c>
      <c r="CX73" s="1" t="n">
        <f aca="false">ROUND('qx mannen 2022'!CX73,10)</f>
        <v>0.0024422567</v>
      </c>
      <c r="CY73" s="1" t="n">
        <f aca="false">ROUND('qx mannen 2022'!CY73,10)</f>
        <v>0.0023905814</v>
      </c>
      <c r="CZ73" s="1" t="n">
        <f aca="false">ROUND('qx mannen 2022'!CZ73,10)</f>
        <v>0.0023399979</v>
      </c>
      <c r="DA73" s="1" t="n">
        <f aca="false">ROUND('qx mannen 2022'!DA73,10)</f>
        <v>0.0022904834</v>
      </c>
      <c r="DB73" s="1" t="n">
        <f aca="false">ROUND('qx mannen 2022'!DB73,10)</f>
        <v>0.0022420153</v>
      </c>
      <c r="DC73" s="1" t="n">
        <f aca="false">ROUND('qx mannen 2022'!DC73,10)</f>
        <v>0.0021945716</v>
      </c>
      <c r="DD73" s="1" t="n">
        <f aca="false">ROUND('qx mannen 2022'!DD73,10)</f>
        <v>0.0021481306</v>
      </c>
      <c r="DE73" s="1" t="n">
        <f aca="false">ROUND('qx mannen 2022'!DE73,10)</f>
        <v>0.0021026712</v>
      </c>
      <c r="DF73" s="1" t="n">
        <f aca="false">ROUND('qx mannen 2022'!DF73,10)</f>
        <v>0.0020581728</v>
      </c>
      <c r="DG73" s="1" t="n">
        <f aca="false">ROUND('qx mannen 2022'!DG73,10)</f>
        <v>0.0020146151</v>
      </c>
      <c r="DH73" s="1" t="n">
        <f aca="false">ROUND('qx mannen 2022'!DH73,10)</f>
        <v>0.0019719782</v>
      </c>
      <c r="DI73" s="1" t="n">
        <f aca="false">ROUND('qx mannen 2022'!DI73,10)</f>
        <v>0.0019302426</v>
      </c>
      <c r="DJ73" s="1" t="n">
        <f aca="false">ROUND('qx mannen 2022'!DJ73,10)</f>
        <v>0.0018893895</v>
      </c>
      <c r="DK73" s="1" t="n">
        <f aca="false">ROUND('qx mannen 2022'!DK73,10)</f>
        <v>0.0018494002</v>
      </c>
      <c r="DL73" s="1" t="n">
        <f aca="false">ROUND('qx mannen 2022'!DL73,10)</f>
        <v>0.0018102565</v>
      </c>
      <c r="DM73" s="1" t="n">
        <f aca="false">ROUND('qx mannen 2022'!DM73,10)</f>
        <v>0.0017719404</v>
      </c>
      <c r="DN73" s="1" t="n">
        <f aca="false">ROUND('qx mannen 2022'!DN73,10)</f>
        <v>0.0017344346</v>
      </c>
      <c r="DO73" s="1" t="n">
        <f aca="false">ROUND('qx mannen 2022'!DO73,10)</f>
        <v>0.001697722</v>
      </c>
      <c r="DP73" s="1" t="n">
        <f aca="false">ROUND('qx mannen 2022'!DP73,10)</f>
        <v>0.0016617858</v>
      </c>
      <c r="DQ73" s="1" t="n">
        <f aca="false">ROUND('qx mannen 2022'!DQ73,10)</f>
        <v>0.0016266096</v>
      </c>
      <c r="DR73" s="1" t="n">
        <f aca="false">ROUND('qx mannen 2022'!DR73,10)</f>
        <v>0.0015921774</v>
      </c>
      <c r="DS73" s="1" t="n">
        <f aca="false">ROUND('qx mannen 2022'!DS73,10)</f>
        <v>0.0015584734</v>
      </c>
      <c r="DT73" s="1" t="n">
        <f aca="false">ROUND('qx mannen 2022'!DT73,10)</f>
        <v>0.0015254823</v>
      </c>
      <c r="DU73" s="1" t="n">
        <f aca="false">ROUND('qx mannen 2022'!DU73,10)</f>
        <v>0.0014931891</v>
      </c>
      <c r="DV73" s="1" t="n">
        <f aca="false">ROUND('qx mannen 2022'!DV73,10)</f>
        <v>0.001461579</v>
      </c>
      <c r="DW73" s="1" t="n">
        <f aca="false">ROUND('qx mannen 2022'!DW73,10)</f>
        <v>0.0014306375</v>
      </c>
      <c r="DX73" s="1" t="n">
        <f aca="false">ROUND('qx mannen 2022'!DX73,10)</f>
        <v>0.0014003506</v>
      </c>
      <c r="DY73" s="1" t="n">
        <f aca="false">ROUND('qx mannen 2022'!DY73,10)</f>
        <v>0.0013707045</v>
      </c>
      <c r="DZ73" s="1" t="n">
        <f aca="false">ROUND('qx mannen 2022'!DZ73,10)</f>
        <v>0.0013416855</v>
      </c>
      <c r="EA73" s="1" t="n">
        <f aca="false">ROUND('qx mannen 2022'!EA73,10)</f>
        <v>0.0013132804</v>
      </c>
      <c r="EB73" s="1" t="n">
        <f aca="false">ROUND('qx mannen 2022'!EB73,10)</f>
        <v>0.0012854764</v>
      </c>
      <c r="EC73" s="1" t="n">
        <f aca="false">ROUND('qx mannen 2022'!EC73,10)</f>
        <v>0.0012582606</v>
      </c>
      <c r="ED73" s="1" t="n">
        <f aca="false">ROUND('qx mannen 2022'!ED73,10)</f>
        <v>0.0012316206</v>
      </c>
      <c r="EE73" s="1" t="n">
        <f aca="false">ROUND('qx mannen 2022'!EE73,10)</f>
        <v>0.0012055443</v>
      </c>
      <c r="EF73" s="1" t="n">
        <f aca="false">ROUND('qx mannen 2022'!EF73,10)</f>
        <v>0.0011800198</v>
      </c>
      <c r="EG73" s="1" t="n">
        <f aca="false">ROUND('qx mannen 2022'!EG73,10)</f>
        <v>0.0011550354</v>
      </c>
      <c r="EH73" s="1" t="n">
        <f aca="false">ROUND('qx mannen 2022'!EH73,10)</f>
        <v>0.0011305797</v>
      </c>
      <c r="EI73" s="1" t="n">
        <f aca="false">ROUND('qx mannen 2022'!EI73,10)</f>
        <v>0.0011066414</v>
      </c>
      <c r="EJ73" s="1" t="n">
        <f aca="false">ROUND('qx mannen 2022'!EJ73,10)</f>
        <v>0.0010832098</v>
      </c>
      <c r="EK73" s="1" t="n">
        <f aca="false">ROUND('qx mannen 2022'!EK73,10)</f>
        <v>0.001060274</v>
      </c>
      <c r="EL73" s="1" t="n">
        <f aca="false">ROUND('qx mannen 2022'!EL73,10)</f>
        <v>0.0010378236</v>
      </c>
      <c r="EM73" s="1" t="n">
        <f aca="false">ROUND('qx mannen 2022'!EM73,10)</f>
        <v>0.0010158483</v>
      </c>
      <c r="EN73" s="1" t="n">
        <f aca="false">ROUND('qx mannen 2022'!EN73,10)</f>
        <v>0.0009943381</v>
      </c>
      <c r="EO73" s="1" t="n">
        <f aca="false">ROUND('qx mannen 2022'!EO73,10)</f>
        <v>0.0009732832</v>
      </c>
      <c r="EP73" s="1" t="n">
        <f aca="false">ROUND('qx mannen 2022'!EP73,10)</f>
        <v>0.0009526739</v>
      </c>
      <c r="EQ73" s="1" t="n">
        <f aca="false">ROUND('qx mannen 2022'!EQ73,10)</f>
        <v>0.0009325007</v>
      </c>
      <c r="ER73" s="1" t="n">
        <f aca="false">ROUND('qx mannen 2022'!ER73,10)</f>
        <v>0.0009127546</v>
      </c>
      <c r="ES73" s="1" t="n">
        <f aca="false">ROUND('qx mannen 2022'!ES73,10)</f>
        <v>0.0008934264</v>
      </c>
      <c r="ET73" s="1" t="n">
        <f aca="false">ROUND('qx mannen 2022'!ET73,10)</f>
        <v>0.0008745073</v>
      </c>
      <c r="EU73" s="1" t="n">
        <f aca="false">ROUND('qx mannen 2022'!EU73,10)</f>
        <v>0.0008559886</v>
      </c>
      <c r="EV73" s="1" t="n">
        <f aca="false">ROUND('qx mannen 2022'!EV73,10)</f>
        <v>0.000837862</v>
      </c>
      <c r="EW73" s="1" t="n">
        <f aca="false">ROUND('qx mannen 2022'!EW73,10)</f>
        <v>0.000820119</v>
      </c>
      <c r="EX73" s="1" t="n">
        <f aca="false">ROUND('qx mannen 2022'!EX73,10)</f>
        <v>0.0008027516</v>
      </c>
      <c r="EY73" s="1" t="n">
        <f aca="false">ROUND('qx mannen 2022'!EY73,10)</f>
        <v>0.0007857519</v>
      </c>
      <c r="EZ73" s="1" t="n">
        <f aca="false">ROUND('qx mannen 2022'!EZ73,10)</f>
        <v>0.000769112</v>
      </c>
      <c r="FA73" s="1" t="n">
        <f aca="false">ROUND('qx mannen 2022'!FA73,10)</f>
        <v>0.0007528243</v>
      </c>
      <c r="FB73" s="1" t="n">
        <f aca="false">ROUND('qx mannen 2022'!FB73,10)</f>
        <v>0.0007368815</v>
      </c>
      <c r="FC73" s="1" t="n">
        <f aca="false">ROUND('qx mannen 2022'!FC73,10)</f>
        <v>0.0007212762</v>
      </c>
      <c r="FD73" s="1" t="n">
        <f aca="false">ROUND('qx mannen 2022'!FD73,10)</f>
        <v>0.0007060012</v>
      </c>
      <c r="FE73" s="1" t="n">
        <f aca="false">ROUND('qx mannen 2022'!FE73,10)</f>
        <v>0.0006910496</v>
      </c>
      <c r="FF73" s="1" t="n">
        <f aca="false">ROUND('qx mannen 2022'!FF73,10)</f>
        <v>0.0006764146</v>
      </c>
      <c r="FG73" s="1" t="n">
        <f aca="false">ROUND('qx mannen 2022'!FG73,10)</f>
        <v>0.0006620893</v>
      </c>
      <c r="FH73" s="1" t="n">
        <f aca="false">ROUND('qx mannen 2022'!FH73,10)</f>
        <v>0.0006480674</v>
      </c>
      <c r="FI73" s="1" t="n">
        <f aca="false">ROUND('qx mannen 2022'!FI73,10)</f>
        <v>0.0006343423</v>
      </c>
      <c r="FJ73" s="1" t="n">
        <f aca="false">ROUND('qx mannen 2022'!FJ73,10)</f>
        <v>0.0006209078</v>
      </c>
      <c r="FK73" s="1" t="n">
        <f aca="false">ROUND('qx mannen 2022'!FK73,10)</f>
        <v>0.0006077578</v>
      </c>
      <c r="FL73" s="1" t="n">
        <f aca="false">ROUND('qx mannen 2022'!FL73,10)</f>
        <v>0.0005948862</v>
      </c>
      <c r="FM73" s="1" t="n">
        <f aca="false">ROUND('qx mannen 2022'!FM73,10)</f>
        <v>0.0005822871</v>
      </c>
      <c r="FN73" s="1" t="n">
        <f aca="false">ROUND('qx mannen 2022'!FN73,10)</f>
        <v>0.0005699547</v>
      </c>
      <c r="FO73" s="1" t="n">
        <f aca="false">ROUND('qx mannen 2022'!FO73,10)</f>
        <v>0.0005578835</v>
      </c>
      <c r="FP73" s="1" t="n">
        <f aca="false">ROUND('qx mannen 2022'!FP73,10)</f>
        <v>0.0005460679</v>
      </c>
      <c r="FQ73" s="1" t="n">
        <f aca="false">ROUND('qx mannen 2022'!FQ73,10)</f>
        <v>0.0005345024</v>
      </c>
    </row>
    <row r="74" customFormat="false" ht="15" hidden="false" customHeight="true" outlineLevel="0" collapsed="false">
      <c r="B74" s="1" t="n">
        <f aca="false">ROUND('qx mannen 2022'!B74,10)</f>
        <v>0.0238291216</v>
      </c>
      <c r="C74" s="1" t="n">
        <f aca="false">ROUND('qx mannen 2022'!C74,10)</f>
        <v>0.0233417064</v>
      </c>
      <c r="D74" s="1" t="n">
        <f aca="false">ROUND('qx mannen 2022'!D74,10)</f>
        <v>0.0220778705</v>
      </c>
      <c r="E74" s="1" t="n">
        <f aca="false">ROUND('qx mannen 2022'!E74,10)</f>
        <v>0.0212703752</v>
      </c>
      <c r="F74" s="1" t="n">
        <f aca="false">ROUND('qx mannen 2022'!F74,10)</f>
        <v>0.0206800659</v>
      </c>
      <c r="G74" s="1" t="n">
        <f aca="false">ROUND('qx mannen 2022'!G74,10)</f>
        <v>0.0201962746</v>
      </c>
      <c r="H74" s="1" t="n">
        <f aca="false">ROUND('qx mannen 2022'!H74,10)</f>
        <v>0.0197663885</v>
      </c>
      <c r="I74" s="1" t="n">
        <f aca="false">ROUND('qx mannen 2022'!I74,10)</f>
        <v>0.0193650926</v>
      </c>
      <c r="J74" s="1" t="n">
        <f aca="false">ROUND('qx mannen 2022'!J74,10)</f>
        <v>0.0189801699</v>
      </c>
      <c r="K74" s="1" t="n">
        <f aca="false">ROUND('qx mannen 2022'!K74,10)</f>
        <v>0.0186057469</v>
      </c>
      <c r="L74" s="1" t="n">
        <f aca="false">ROUND('qx mannen 2022'!L74,10)</f>
        <v>0.0182390319</v>
      </c>
      <c r="M74" s="1" t="n">
        <f aca="false">ROUND('qx mannen 2022'!M74,10)</f>
        <v>0.0178787267</v>
      </c>
      <c r="N74" s="1" t="n">
        <f aca="false">ROUND('qx mannen 2022'!N74,10)</f>
        <v>0.017524253</v>
      </c>
      <c r="O74" s="1" t="n">
        <f aca="false">ROUND('qx mannen 2022'!O74,10)</f>
        <v>0.0171753734</v>
      </c>
      <c r="P74" s="1" t="n">
        <f aca="false">ROUND('qx mannen 2022'!P74,10)</f>
        <v>0.0168320074</v>
      </c>
      <c r="Q74" s="1" t="n">
        <f aca="false">ROUND('qx mannen 2022'!Q74,10)</f>
        <v>0.0164941424</v>
      </c>
      <c r="R74" s="1" t="n">
        <f aca="false">ROUND('qx mannen 2022'!R74,10)</f>
        <v>0.0161617902</v>
      </c>
      <c r="S74" s="1" t="n">
        <f aca="false">ROUND('qx mannen 2022'!S74,10)</f>
        <v>0.0158349678</v>
      </c>
      <c r="T74" s="1" t="n">
        <f aca="false">ROUND('qx mannen 2022'!T74,10)</f>
        <v>0.0155136874</v>
      </c>
      <c r="U74" s="1" t="n">
        <f aca="false">ROUND('qx mannen 2022'!U74,10)</f>
        <v>0.0151979534</v>
      </c>
      <c r="V74" s="1" t="n">
        <f aca="false">ROUND('qx mannen 2022'!V74,10)</f>
        <v>0.0148877607</v>
      </c>
      <c r="W74" s="1" t="n">
        <f aca="false">ROUND('qx mannen 2022'!W74,10)</f>
        <v>0.0145830951</v>
      </c>
      <c r="X74" s="1" t="n">
        <f aca="false">ROUND('qx mannen 2022'!X74,10)</f>
        <v>0.0142839336</v>
      </c>
      <c r="Y74" s="1" t="n">
        <f aca="false">ROUND('qx mannen 2022'!Y74,10)</f>
        <v>0.0139902455</v>
      </c>
      <c r="Z74" s="1" t="n">
        <f aca="false">ROUND('qx mannen 2022'!Z74,10)</f>
        <v>0.0137019927</v>
      </c>
      <c r="AA74" s="1" t="n">
        <f aca="false">ROUND('qx mannen 2022'!AA74,10)</f>
        <v>0.0134191309</v>
      </c>
      <c r="AB74" s="1" t="n">
        <f aca="false">ROUND('qx mannen 2022'!AB74,10)</f>
        <v>0.0131416105</v>
      </c>
      <c r="AC74" s="1" t="n">
        <f aca="false">ROUND('qx mannen 2022'!AC74,10)</f>
        <v>0.0128693767</v>
      </c>
      <c r="AD74" s="1" t="n">
        <f aca="false">ROUND('qx mannen 2022'!AD74,10)</f>
        <v>0.0126023707</v>
      </c>
      <c r="AE74" s="1" t="n">
        <f aca="false">ROUND('qx mannen 2022'!AE74,10)</f>
        <v>0.0123405301</v>
      </c>
      <c r="AF74" s="1" t="n">
        <f aca="false">ROUND('qx mannen 2022'!AF74,10)</f>
        <v>0.0120837892</v>
      </c>
      <c r="AG74" s="1" t="n">
        <f aca="false">ROUND('qx mannen 2022'!AG74,10)</f>
        <v>0.0118320799</v>
      </c>
      <c r="AH74" s="1" t="n">
        <f aca="false">ROUND('qx mannen 2022'!AH74,10)</f>
        <v>0.0115853318</v>
      </c>
      <c r="AI74" s="1" t="n">
        <f aca="false">ROUND('qx mannen 2022'!AI74,10)</f>
        <v>0.0113434726</v>
      </c>
      <c r="AJ74" s="1" t="n">
        <f aca="false">ROUND('qx mannen 2022'!AJ74,10)</f>
        <v>0.0111064288</v>
      </c>
      <c r="AK74" s="1" t="n">
        <f aca="false">ROUND('qx mannen 2022'!AK74,10)</f>
        <v>0.0108741254</v>
      </c>
      <c r="AL74" s="1" t="n">
        <f aca="false">ROUND('qx mannen 2022'!AL74,10)</f>
        <v>0.0106464867</v>
      </c>
      <c r="AM74" s="1" t="n">
        <f aca="false">ROUND('qx mannen 2022'!AM74,10)</f>
        <v>0.0104234363</v>
      </c>
      <c r="AN74" s="1" t="n">
        <f aca="false">ROUND('qx mannen 2022'!AN74,10)</f>
        <v>0.0102048976</v>
      </c>
      <c r="AO74" s="1" t="n">
        <f aca="false">ROUND('qx mannen 2022'!AO74,10)</f>
        <v>0.0099907934</v>
      </c>
      <c r="AP74" s="1" t="n">
        <f aca="false">ROUND('qx mannen 2022'!AP74,10)</f>
        <v>0.0097810467</v>
      </c>
      <c r="AQ74" s="1" t="n">
        <f aca="false">ROUND('qx mannen 2022'!AQ74,10)</f>
        <v>0.0095755806</v>
      </c>
      <c r="AR74" s="1" t="n">
        <f aca="false">ROUND('qx mannen 2022'!AR74,10)</f>
        <v>0.0093743184</v>
      </c>
      <c r="AS74" s="1" t="n">
        <f aca="false">ROUND('qx mannen 2022'!AS74,10)</f>
        <v>0.0091771838</v>
      </c>
      <c r="AT74" s="1" t="n">
        <f aca="false">ROUND('qx mannen 2022'!AT74,10)</f>
        <v>0.0089841009</v>
      </c>
      <c r="AU74" s="1" t="n">
        <f aca="false">ROUND('qx mannen 2022'!AU74,10)</f>
        <v>0.0087949945</v>
      </c>
      <c r="AV74" s="1" t="n">
        <f aca="false">ROUND('qx mannen 2022'!AV74,10)</f>
        <v>0.00860979</v>
      </c>
      <c r="AW74" s="1" t="n">
        <f aca="false">ROUND('qx mannen 2022'!AW74,10)</f>
        <v>0.0084284134</v>
      </c>
      <c r="AX74" s="1" t="n">
        <f aca="false">ROUND('qx mannen 2022'!AX74,10)</f>
        <v>0.0082507917</v>
      </c>
      <c r="AY74" s="1" t="n">
        <f aca="false">ROUND('qx mannen 2022'!AY74,10)</f>
        <v>0.0080768527</v>
      </c>
      <c r="AZ74" s="1" t="n">
        <f aca="false">ROUND('qx mannen 2022'!AZ74,10)</f>
        <v>0.0079065249</v>
      </c>
      <c r="BA74" s="1" t="n">
        <f aca="false">ROUND('qx mannen 2022'!BA74,10)</f>
        <v>0.007739738</v>
      </c>
      <c r="BB74" s="1" t="n">
        <f aca="false">ROUND('qx mannen 2022'!BB74,10)</f>
        <v>0.0075764225</v>
      </c>
      <c r="BC74" s="1" t="n">
        <f aca="false">ROUND('qx mannen 2022'!BC74,10)</f>
        <v>0.00741651</v>
      </c>
      <c r="BD74" s="1" t="n">
        <f aca="false">ROUND('qx mannen 2022'!BD74,10)</f>
        <v>0.0072599329</v>
      </c>
      <c r="BE74" s="1" t="n">
        <f aca="false">ROUND('qx mannen 2022'!BE74,10)</f>
        <v>0.0071066249</v>
      </c>
      <c r="BF74" s="1" t="n">
        <f aca="false">ROUND('qx mannen 2022'!BF74,10)</f>
        <v>0.0069565206</v>
      </c>
      <c r="BG74" s="1" t="n">
        <f aca="false">ROUND('qx mannen 2022'!BG74,10)</f>
        <v>0.0068095557</v>
      </c>
      <c r="BH74" s="1" t="n">
        <f aca="false">ROUND('qx mannen 2022'!BH74,10)</f>
        <v>0.0066656668</v>
      </c>
      <c r="BI74" s="1" t="n">
        <f aca="false">ROUND('qx mannen 2022'!BI74,10)</f>
        <v>0.0065247919</v>
      </c>
      <c r="BJ74" s="1" t="n">
        <f aca="false">ROUND('qx mannen 2022'!BJ74,10)</f>
        <v>0.0063868697</v>
      </c>
      <c r="BK74" s="1" t="n">
        <f aca="false">ROUND('qx mannen 2022'!BK74,10)</f>
        <v>0.0062518403</v>
      </c>
      <c r="BL74" s="1" t="n">
        <f aca="false">ROUND('qx mannen 2022'!BL74,10)</f>
        <v>0.0061196446</v>
      </c>
      <c r="BM74" s="1" t="n">
        <f aca="false">ROUND('qx mannen 2022'!BM74,10)</f>
        <v>0.0059902248</v>
      </c>
      <c r="BN74" s="1" t="n">
        <f aca="false">ROUND('qx mannen 2022'!BN74,10)</f>
        <v>0.0058635239</v>
      </c>
      <c r="BO74" s="1" t="n">
        <f aca="false">ROUND('qx mannen 2022'!BO74,10)</f>
        <v>0.0057394861</v>
      </c>
      <c r="BP74" s="1" t="n">
        <f aca="false">ROUND('qx mannen 2022'!BP74,10)</f>
        <v>0.0056180566</v>
      </c>
      <c r="BQ74" s="1" t="n">
        <f aca="false">ROUND('qx mannen 2022'!BQ74,10)</f>
        <v>0.0054991818</v>
      </c>
      <c r="BR74" s="1" t="n">
        <f aca="false">ROUND('qx mannen 2022'!BR74,10)</f>
        <v>0.0053828088</v>
      </c>
      <c r="BS74" s="1" t="n">
        <f aca="false">ROUND('qx mannen 2022'!BS74,10)</f>
        <v>0.0052688859</v>
      </c>
      <c r="BT74" s="1" t="n">
        <f aca="false">ROUND('qx mannen 2022'!BT74,10)</f>
        <v>0.0051573624</v>
      </c>
      <c r="BU74" s="1" t="n">
        <f aca="false">ROUND('qx mannen 2022'!BU74,10)</f>
        <v>0.0050481885</v>
      </c>
      <c r="BV74" s="1" t="n">
        <f aca="false">ROUND('qx mannen 2022'!BV74,10)</f>
        <v>0.0049413155</v>
      </c>
      <c r="BW74" s="1" t="n">
        <f aca="false">ROUND('qx mannen 2022'!BW74,10)</f>
        <v>0.0048366955</v>
      </c>
      <c r="BX74" s="1" t="n">
        <f aca="false">ROUND('qx mannen 2022'!BX74,10)</f>
        <v>0.0047342817</v>
      </c>
      <c r="BY74" s="1" t="n">
        <f aca="false">ROUND('qx mannen 2022'!BY74,10)</f>
        <v>0.0046340281</v>
      </c>
      <c r="BZ74" s="1" t="n">
        <f aca="false">ROUND('qx mannen 2022'!BZ74,10)</f>
        <v>0.0045358897</v>
      </c>
      <c r="CA74" s="1" t="n">
        <f aca="false">ROUND('qx mannen 2022'!CA74,10)</f>
        <v>0.0044398223</v>
      </c>
      <c r="CB74" s="1" t="n">
        <f aca="false">ROUND('qx mannen 2022'!CB74,10)</f>
        <v>0.0043457826</v>
      </c>
      <c r="CC74" s="1" t="n">
        <f aca="false">ROUND('qx mannen 2022'!CC74,10)</f>
        <v>0.0042537284</v>
      </c>
      <c r="CD74" s="1" t="n">
        <f aca="false">ROUND('qx mannen 2022'!CD74,10)</f>
        <v>0.004163618</v>
      </c>
      <c r="CE74" s="1" t="n">
        <f aca="false">ROUND('qx mannen 2022'!CE74,10)</f>
        <v>0.0040754108</v>
      </c>
      <c r="CF74" s="1" t="n">
        <f aca="false">ROUND('qx mannen 2022'!CF74,10)</f>
        <v>0.003989067</v>
      </c>
      <c r="CG74" s="1" t="n">
        <f aca="false">ROUND('qx mannen 2022'!CG74,10)</f>
        <v>0.0039045474</v>
      </c>
      <c r="CH74" s="1" t="n">
        <f aca="false">ROUND('qx mannen 2022'!CH74,10)</f>
        <v>0.0038218138</v>
      </c>
      <c r="CI74" s="1" t="n">
        <f aca="false">ROUND('qx mannen 2022'!CI74,10)</f>
        <v>0.0037408288</v>
      </c>
      <c r="CJ74" s="1" t="n">
        <f aca="false">ROUND('qx mannen 2022'!CJ74,10)</f>
        <v>0.0036615557</v>
      </c>
      <c r="CK74" s="1" t="n">
        <f aca="false">ROUND('qx mannen 2022'!CK74,10)</f>
        <v>0.0035839584</v>
      </c>
      <c r="CL74" s="1" t="n">
        <f aca="false">ROUND('qx mannen 2022'!CL74,10)</f>
        <v>0.0035080019</v>
      </c>
      <c r="CM74" s="1" t="n">
        <f aca="false">ROUND('qx mannen 2022'!CM74,10)</f>
        <v>0.0034336515</v>
      </c>
      <c r="CN74" s="1" t="n">
        <f aca="false">ROUND('qx mannen 2022'!CN74,10)</f>
        <v>0.0033608736</v>
      </c>
      <c r="CO74" s="1" t="n">
        <f aca="false">ROUND('qx mannen 2022'!CO74,10)</f>
        <v>0.0032896351</v>
      </c>
      <c r="CP74" s="1" t="n">
        <f aca="false">ROUND('qx mannen 2022'!CP74,10)</f>
        <v>0.0032199035</v>
      </c>
      <c r="CQ74" s="1" t="n">
        <f aca="false">ROUND('qx mannen 2022'!CQ74,10)</f>
        <v>0.0031516472</v>
      </c>
      <c r="CR74" s="1" t="n">
        <f aca="false">ROUND('qx mannen 2022'!CR74,10)</f>
        <v>0.003084835</v>
      </c>
      <c r="CS74" s="1" t="n">
        <f aca="false">ROUND('qx mannen 2022'!CS74,10)</f>
        <v>0.0030194367</v>
      </c>
      <c r="CT74" s="1" t="n">
        <f aca="false">ROUND('qx mannen 2022'!CT74,10)</f>
        <v>0.0029554223</v>
      </c>
      <c r="CU74" s="1" t="n">
        <f aca="false">ROUND('qx mannen 2022'!CU74,10)</f>
        <v>0.0028927628</v>
      </c>
      <c r="CV74" s="1" t="n">
        <f aca="false">ROUND('qx mannen 2022'!CV74,10)</f>
        <v>0.0028314295</v>
      </c>
      <c r="CW74" s="1" t="n">
        <f aca="false">ROUND('qx mannen 2022'!CW74,10)</f>
        <v>0.0027713946</v>
      </c>
      <c r="CX74" s="1" t="n">
        <f aca="false">ROUND('qx mannen 2022'!CX74,10)</f>
        <v>0.0027126305</v>
      </c>
      <c r="CY74" s="1" t="n">
        <f aca="false">ROUND('qx mannen 2022'!CY74,10)</f>
        <v>0.0026551106</v>
      </c>
      <c r="CZ74" s="1" t="n">
        <f aca="false">ROUND('qx mannen 2022'!CZ74,10)</f>
        <v>0.0025988086</v>
      </c>
      <c r="DA74" s="1" t="n">
        <f aca="false">ROUND('qx mannen 2022'!DA74,10)</f>
        <v>0.0025436987</v>
      </c>
      <c r="DB74" s="1" t="n">
        <f aca="false">ROUND('qx mannen 2022'!DB74,10)</f>
        <v>0.0024897559</v>
      </c>
      <c r="DC74" s="1" t="n">
        <f aca="false">ROUND('qx mannen 2022'!DC74,10)</f>
        <v>0.0024369554</v>
      </c>
      <c r="DD74" s="1" t="n">
        <f aca="false">ROUND('qx mannen 2022'!DD74,10)</f>
        <v>0.0023852732</v>
      </c>
      <c r="DE74" s="1" t="n">
        <f aca="false">ROUND('qx mannen 2022'!DE74,10)</f>
        <v>0.0023346857</v>
      </c>
      <c r="DF74" s="1" t="n">
        <f aca="false">ROUND('qx mannen 2022'!DF74,10)</f>
        <v>0.0022851697</v>
      </c>
      <c r="DG74" s="1" t="n">
        <f aca="false">ROUND('qx mannen 2022'!DG74,10)</f>
        <v>0.0022367025</v>
      </c>
      <c r="DH74" s="1" t="n">
        <f aca="false">ROUND('qx mannen 2022'!DH74,10)</f>
        <v>0.0021892621</v>
      </c>
      <c r="DI74" s="1" t="n">
        <f aca="false">ROUND('qx mannen 2022'!DI74,10)</f>
        <v>0.0021428268</v>
      </c>
      <c r="DJ74" s="1" t="n">
        <f aca="false">ROUND('qx mannen 2022'!DJ74,10)</f>
        <v>0.0020973752</v>
      </c>
      <c r="DK74" s="1" t="n">
        <f aca="false">ROUND('qx mannen 2022'!DK74,10)</f>
        <v>0.0020528867</v>
      </c>
      <c r="DL74" s="1" t="n">
        <f aca="false">ROUND('qx mannen 2022'!DL74,10)</f>
        <v>0.0020093408</v>
      </c>
      <c r="DM74" s="1" t="n">
        <f aca="false">ROUND('qx mannen 2022'!DM74,10)</f>
        <v>0.0019667177</v>
      </c>
      <c r="DN74" s="1" t="n">
        <f aca="false">ROUND('qx mannen 2022'!DN74,10)</f>
        <v>0.0019249977</v>
      </c>
      <c r="DO74" s="1" t="n">
        <f aca="false">ROUND('qx mannen 2022'!DO74,10)</f>
        <v>0.0018841619</v>
      </c>
      <c r="DP74" s="1" t="n">
        <f aca="false">ROUND('qx mannen 2022'!DP74,10)</f>
        <v>0.0018441915</v>
      </c>
      <c r="DQ74" s="1" t="n">
        <f aca="false">ROUND('qx mannen 2022'!DQ74,10)</f>
        <v>0.0018050683</v>
      </c>
      <c r="DR74" s="1" t="n">
        <f aca="false">ROUND('qx mannen 2022'!DR74,10)</f>
        <v>0.0017667742</v>
      </c>
      <c r="DS74" s="1" t="n">
        <f aca="false">ROUND('qx mannen 2022'!DS74,10)</f>
        <v>0.0017292918</v>
      </c>
      <c r="DT74" s="1" t="n">
        <f aca="false">ROUND('qx mannen 2022'!DT74,10)</f>
        <v>0.0016926039</v>
      </c>
      <c r="DU74" s="1" t="n">
        <f aca="false">ROUND('qx mannen 2022'!DU74,10)</f>
        <v>0.0016566937</v>
      </c>
      <c r="DV74" s="1" t="n">
        <f aca="false">ROUND('qx mannen 2022'!DV74,10)</f>
        <v>0.0016215447</v>
      </c>
      <c r="DW74" s="1" t="n">
        <f aca="false">ROUND('qx mannen 2022'!DW74,10)</f>
        <v>0.0015871408</v>
      </c>
      <c r="DX74" s="1" t="n">
        <f aca="false">ROUND('qx mannen 2022'!DX74,10)</f>
        <v>0.0015534663</v>
      </c>
      <c r="DY74" s="1" t="n">
        <f aca="false">ROUND('qx mannen 2022'!DY74,10)</f>
        <v>0.0015205057</v>
      </c>
      <c r="DZ74" s="1" t="n">
        <f aca="false">ROUND('qx mannen 2022'!DZ74,10)</f>
        <v>0.0014882439</v>
      </c>
      <c r="EA74" s="1" t="n">
        <f aca="false">ROUND('qx mannen 2022'!EA74,10)</f>
        <v>0.0014566661</v>
      </c>
      <c r="EB74" s="1" t="n">
        <f aca="false">ROUND('qx mannen 2022'!EB74,10)</f>
        <v>0.0014257578</v>
      </c>
      <c r="EC74" s="1" t="n">
        <f aca="false">ROUND('qx mannen 2022'!EC74,10)</f>
        <v>0.0013955049</v>
      </c>
      <c r="ED74" s="1" t="n">
        <f aca="false">ROUND('qx mannen 2022'!ED74,10)</f>
        <v>0.0013658935</v>
      </c>
      <c r="EE74" s="1" t="n">
        <f aca="false">ROUND('qx mannen 2022'!EE74,10)</f>
        <v>0.0013369099</v>
      </c>
      <c r="EF74" s="1" t="n">
        <f aca="false">ROUND('qx mannen 2022'!EF74,10)</f>
        <v>0.001308541</v>
      </c>
      <c r="EG74" s="1" t="n">
        <f aca="false">ROUND('qx mannen 2022'!EG74,10)</f>
        <v>0.0012807737</v>
      </c>
      <c r="EH74" s="1" t="n">
        <f aca="false">ROUND('qx mannen 2022'!EH74,10)</f>
        <v>0.0012535952</v>
      </c>
      <c r="EI74" s="1" t="n">
        <f aca="false">ROUND('qx mannen 2022'!EI74,10)</f>
        <v>0.0012269931</v>
      </c>
      <c r="EJ74" s="1" t="n">
        <f aca="false">ROUND('qx mannen 2022'!EJ74,10)</f>
        <v>0.0012009551</v>
      </c>
      <c r="EK74" s="1" t="n">
        <f aca="false">ROUND('qx mannen 2022'!EK74,10)</f>
        <v>0.0011754694</v>
      </c>
      <c r="EL74" s="1" t="n">
        <f aca="false">ROUND('qx mannen 2022'!EL74,10)</f>
        <v>0.0011505242</v>
      </c>
      <c r="EM74" s="1" t="n">
        <f aca="false">ROUND('qx mannen 2022'!EM74,10)</f>
        <v>0.0011261081</v>
      </c>
      <c r="EN74" s="1" t="n">
        <f aca="false">ROUND('qx mannen 2022'!EN74,10)</f>
        <v>0.0011022098</v>
      </c>
      <c r="EO74" s="1" t="n">
        <f aca="false">ROUND('qx mannen 2022'!EO74,10)</f>
        <v>0.0010788184</v>
      </c>
      <c r="EP74" s="1" t="n">
        <f aca="false">ROUND('qx mannen 2022'!EP74,10)</f>
        <v>0.0010559232</v>
      </c>
      <c r="EQ74" s="1" t="n">
        <f aca="false">ROUND('qx mannen 2022'!EQ74,10)</f>
        <v>0.0010335136</v>
      </c>
      <c r="ER74" s="1" t="n">
        <f aca="false">ROUND('qx mannen 2022'!ER74,10)</f>
        <v>0.0010115794</v>
      </c>
      <c r="ES74" s="1" t="n">
        <f aca="false">ROUND('qx mannen 2022'!ES74,10)</f>
        <v>0.0009901105</v>
      </c>
      <c r="ET74" s="1" t="n">
        <f aca="false">ROUND('qx mannen 2022'!ET74,10)</f>
        <v>0.0009690969</v>
      </c>
      <c r="EU74" s="1" t="n">
        <f aca="false">ROUND('qx mannen 2022'!EU74,10)</f>
        <v>0.0009485291</v>
      </c>
      <c r="EV74" s="1" t="n">
        <f aca="false">ROUND('qx mannen 2022'!EV74,10)</f>
        <v>0.0009283977</v>
      </c>
      <c r="EW74" s="1" t="n">
        <f aca="false">ROUND('qx mannen 2022'!EW74,10)</f>
        <v>0.0009086933</v>
      </c>
      <c r="EX74" s="1" t="n">
        <f aca="false">ROUND('qx mannen 2022'!EX74,10)</f>
        <v>0.0008894069</v>
      </c>
      <c r="EY74" s="1" t="n">
        <f aca="false">ROUND('qx mannen 2022'!EY74,10)</f>
        <v>0.0008705297</v>
      </c>
      <c r="EZ74" s="1" t="n">
        <f aca="false">ROUND('qx mannen 2022'!EZ74,10)</f>
        <v>0.000852053</v>
      </c>
      <c r="FA74" s="1" t="n">
        <f aca="false">ROUND('qx mannen 2022'!FA74,10)</f>
        <v>0.0008339683</v>
      </c>
      <c r="FB74" s="1" t="n">
        <f aca="false">ROUND('qx mannen 2022'!FB74,10)</f>
        <v>0.0008162673</v>
      </c>
      <c r="FC74" s="1" t="n">
        <f aca="false">ROUND('qx mannen 2022'!FC74,10)</f>
        <v>0.0007989418</v>
      </c>
      <c r="FD74" s="1" t="n">
        <f aca="false">ROUND('qx mannen 2022'!FD74,10)</f>
        <v>0.0007819839</v>
      </c>
      <c r="FE74" s="1" t="n">
        <f aca="false">ROUND('qx mannen 2022'!FE74,10)</f>
        <v>0.0007653858</v>
      </c>
      <c r="FF74" s="1" t="n">
        <f aca="false">ROUND('qx mannen 2022'!FF74,10)</f>
        <v>0.0007491399</v>
      </c>
      <c r="FG74" s="1" t="n">
        <f aca="false">ROUND('qx mannen 2022'!FG74,10)</f>
        <v>0.0007332387</v>
      </c>
      <c r="FH74" s="1" t="n">
        <f aca="false">ROUND('qx mannen 2022'!FH74,10)</f>
        <v>0.0007176749</v>
      </c>
      <c r="FI74" s="1" t="n">
        <f aca="false">ROUND('qx mannen 2022'!FI74,10)</f>
        <v>0.0007024413</v>
      </c>
      <c r="FJ74" s="1" t="n">
        <f aca="false">ROUND('qx mannen 2022'!FJ74,10)</f>
        <v>0.000687531</v>
      </c>
      <c r="FK74" s="1" t="n">
        <f aca="false">ROUND('qx mannen 2022'!FK74,10)</f>
        <v>0.0006729371</v>
      </c>
      <c r="FL74" s="1" t="n">
        <f aca="false">ROUND('qx mannen 2022'!FL74,10)</f>
        <v>0.0006586528</v>
      </c>
      <c r="FM74" s="1" t="n">
        <f aca="false">ROUND('qx mannen 2022'!FM74,10)</f>
        <v>0.0006446716</v>
      </c>
      <c r="FN74" s="1" t="n">
        <f aca="false">ROUND('qx mannen 2022'!FN74,10)</f>
        <v>0.0006309872</v>
      </c>
      <c r="FO74" s="1" t="n">
        <f aca="false">ROUND('qx mannen 2022'!FO74,10)</f>
        <v>0.0006175931</v>
      </c>
      <c r="FP74" s="1" t="n">
        <f aca="false">ROUND('qx mannen 2022'!FP74,10)</f>
        <v>0.0006044832</v>
      </c>
      <c r="FQ74" s="1" t="n">
        <f aca="false">ROUND('qx mannen 2022'!FQ74,10)</f>
        <v>0.0005916516</v>
      </c>
    </row>
    <row r="75" customFormat="false" ht="15" hidden="false" customHeight="true" outlineLevel="0" collapsed="false">
      <c r="B75" s="1" t="n">
        <f aca="false">ROUND('qx mannen 2022'!B75,10)</f>
        <v>0.0261671128</v>
      </c>
      <c r="C75" s="1" t="n">
        <f aca="false">ROUND('qx mannen 2022'!C75,10)</f>
        <v>0.0256535712</v>
      </c>
      <c r="D75" s="1" t="n">
        <f aca="false">ROUND('qx mannen 2022'!D75,10)</f>
        <v>0.0244021905</v>
      </c>
      <c r="E75" s="1" t="n">
        <f aca="false">ROUND('qx mannen 2022'!E75,10)</f>
        <v>0.0235812236</v>
      </c>
      <c r="F75" s="1" t="n">
        <f aca="false">ROUND('qx mannen 2022'!F75,10)</f>
        <v>0.0229662011</v>
      </c>
      <c r="G75" s="1" t="n">
        <f aca="false">ROUND('qx mannen 2022'!G75,10)</f>
        <v>0.0224524333</v>
      </c>
      <c r="H75" s="1" t="n">
        <f aca="false">ROUND('qx mannen 2022'!H75,10)</f>
        <v>0.0219899779</v>
      </c>
      <c r="I75" s="1" t="n">
        <f aca="false">ROUND('qx mannen 2022'!I75,10)</f>
        <v>0.0215547942</v>
      </c>
      <c r="J75" s="1" t="n">
        <f aca="false">ROUND('qx mannen 2022'!J75,10)</f>
        <v>0.0211353082</v>
      </c>
      <c r="K75" s="1" t="n">
        <f aca="false">ROUND('qx mannen 2022'!K75,10)</f>
        <v>0.0207259913</v>
      </c>
      <c r="L75" s="1" t="n">
        <f aca="false">ROUND('qx mannen 2022'!L75,10)</f>
        <v>0.0203242505</v>
      </c>
      <c r="M75" s="1" t="n">
        <f aca="false">ROUND('qx mannen 2022'!M75,10)</f>
        <v>0.0199289134</v>
      </c>
      <c r="N75" s="1" t="n">
        <f aca="false">ROUND('qx mannen 2022'!N75,10)</f>
        <v>0.0195394883</v>
      </c>
      <c r="O75" s="1" t="n">
        <f aca="false">ROUND('qx mannen 2022'!O75,10)</f>
        <v>0.019155803</v>
      </c>
      <c r="P75" s="1" t="n">
        <f aca="false">ROUND('qx mannen 2022'!P75,10)</f>
        <v>0.018777829</v>
      </c>
      <c r="Q75" s="1" t="n">
        <f aca="false">ROUND('qx mannen 2022'!Q75,10)</f>
        <v>0.0184055967</v>
      </c>
      <c r="R75" s="1" t="n">
        <f aca="false">ROUND('qx mannen 2022'!R75,10)</f>
        <v>0.018039155</v>
      </c>
      <c r="S75" s="1" t="n">
        <f aca="false">ROUND('qx mannen 2022'!S75,10)</f>
        <v>0.0176785522</v>
      </c>
      <c r="T75" s="1" t="n">
        <f aca="false">ROUND('qx mannen 2022'!T75,10)</f>
        <v>0.0173238283</v>
      </c>
      <c r="U75" s="1" t="n">
        <f aca="false">ROUND('qx mannen 2022'!U75,10)</f>
        <v>0.016975011</v>
      </c>
      <c r="V75" s="1" t="n">
        <f aca="false">ROUND('qx mannen 2022'!V75,10)</f>
        <v>0.0166321158</v>
      </c>
      <c r="W75" s="1" t="n">
        <f aca="false">ROUND('qx mannen 2022'!W75,10)</f>
        <v>0.016295146</v>
      </c>
      <c r="X75" s="1" t="n">
        <f aca="false">ROUND('qx mannen 2022'!X75,10)</f>
        <v>0.0159640936</v>
      </c>
      <c r="Y75" s="1" t="n">
        <f aca="false">ROUND('qx mannen 2022'!Y75,10)</f>
        <v>0.0156389401</v>
      </c>
      <c r="Z75" s="1" t="n">
        <f aca="false">ROUND('qx mannen 2022'!Z75,10)</f>
        <v>0.0153196581</v>
      </c>
      <c r="AA75" s="1" t="n">
        <f aca="false">ROUND('qx mannen 2022'!AA75,10)</f>
        <v>0.0150062117</v>
      </c>
      <c r="AB75" s="1" t="n">
        <f aca="false">ROUND('qx mannen 2022'!AB75,10)</f>
        <v>0.014698558</v>
      </c>
      <c r="AC75" s="1" t="n">
        <f aca="false">ROUND('qx mannen 2022'!AC75,10)</f>
        <v>0.0143966475</v>
      </c>
      <c r="AD75" s="1" t="n">
        <f aca="false">ROUND('qx mannen 2022'!AD75,10)</f>
        <v>0.0141004251</v>
      </c>
      <c r="AE75" s="1" t="n">
        <f aca="false">ROUND('qx mannen 2022'!AE75,10)</f>
        <v>0.0138098311</v>
      </c>
      <c r="AF75" s="1" t="n">
        <f aca="false">ROUND('qx mannen 2022'!AF75,10)</f>
        <v>0.0135248014</v>
      </c>
      <c r="AG75" s="1" t="n">
        <f aca="false">ROUND('qx mannen 2022'!AG75,10)</f>
        <v>0.0132452681</v>
      </c>
      <c r="AH75" s="1" t="n">
        <f aca="false">ROUND('qx mannen 2022'!AH75,10)</f>
        <v>0.0129711605</v>
      </c>
      <c r="AI75" s="1" t="n">
        <f aca="false">ROUND('qx mannen 2022'!AI75,10)</f>
        <v>0.0127024053</v>
      </c>
      <c r="AJ75" s="1" t="n">
        <f aca="false">ROUND('qx mannen 2022'!AJ75,10)</f>
        <v>0.0124389267</v>
      </c>
      <c r="AK75" s="1" t="n">
        <f aca="false">ROUND('qx mannen 2022'!AK75,10)</f>
        <v>0.0121806475</v>
      </c>
      <c r="AL75" s="1" t="n">
        <f aca="false">ROUND('qx mannen 2022'!AL75,10)</f>
        <v>0.0119274888</v>
      </c>
      <c r="AM75" s="1" t="n">
        <f aca="false">ROUND('qx mannen 2022'!AM75,10)</f>
        <v>0.0116793706</v>
      </c>
      <c r="AN75" s="1" t="n">
        <f aca="false">ROUND('qx mannen 2022'!AN75,10)</f>
        <v>0.0114362124</v>
      </c>
      <c r="AO75" s="1" t="n">
        <f aca="false">ROUND('qx mannen 2022'!AO75,10)</f>
        <v>0.0111979325</v>
      </c>
      <c r="AP75" s="1" t="n">
        <f aca="false">ROUND('qx mannen 2022'!AP75,10)</f>
        <v>0.0109644495</v>
      </c>
      <c r="AQ75" s="1" t="n">
        <f aca="false">ROUND('qx mannen 2022'!AQ75,10)</f>
        <v>0.0107356812</v>
      </c>
      <c r="AR75" s="1" t="n">
        <f aca="false">ROUND('qx mannen 2022'!AR75,10)</f>
        <v>0.0105115459</v>
      </c>
      <c r="AS75" s="1" t="n">
        <f aca="false">ROUND('qx mannen 2022'!AS75,10)</f>
        <v>0.0102919618</v>
      </c>
      <c r="AT75" s="1" t="n">
        <f aca="false">ROUND('qx mannen 2022'!AT75,10)</f>
        <v>0.0100768475</v>
      </c>
      <c r="AU75" s="1" t="n">
        <f aca="false">ROUND('qx mannen 2022'!AU75,10)</f>
        <v>0.009866122</v>
      </c>
      <c r="AV75" s="1" t="n">
        <f aca="false">ROUND('qx mannen 2022'!AV75,10)</f>
        <v>0.009659705</v>
      </c>
      <c r="AW75" s="1" t="n">
        <f aca="false">ROUND('qx mannen 2022'!AW75,10)</f>
        <v>0.0094575164</v>
      </c>
      <c r="AX75" s="1" t="n">
        <f aca="false">ROUND('qx mannen 2022'!AX75,10)</f>
        <v>0.0092594774</v>
      </c>
      <c r="AY75" s="1" t="n">
        <f aca="false">ROUND('qx mannen 2022'!AY75,10)</f>
        <v>0.0090655095</v>
      </c>
      <c r="AZ75" s="1" t="n">
        <f aca="false">ROUND('qx mannen 2022'!AZ75,10)</f>
        <v>0.0088755353</v>
      </c>
      <c r="BA75" s="1" t="n">
        <f aca="false">ROUND('qx mannen 2022'!BA75,10)</f>
        <v>0.0086894783</v>
      </c>
      <c r="BB75" s="1" t="n">
        <f aca="false">ROUND('qx mannen 2022'!BB75,10)</f>
        <v>0.0085072629</v>
      </c>
      <c r="BC75" s="1" t="n">
        <f aca="false">ROUND('qx mannen 2022'!BC75,10)</f>
        <v>0.0083288144</v>
      </c>
      <c r="BD75" s="1" t="n">
        <f aca="false">ROUND('qx mannen 2022'!BD75,10)</f>
        <v>0.0081540595</v>
      </c>
      <c r="BE75" s="1" t="n">
        <f aca="false">ROUND('qx mannen 2022'!BE75,10)</f>
        <v>0.0079829254</v>
      </c>
      <c r="BF75" s="1" t="n">
        <f aca="false">ROUND('qx mannen 2022'!BF75,10)</f>
        <v>0.0078153408</v>
      </c>
      <c r="BG75" s="1" t="n">
        <f aca="false">ROUND('qx mannen 2022'!BG75,10)</f>
        <v>0.0076512354</v>
      </c>
      <c r="BH75" s="1" t="n">
        <f aca="false">ROUND('qx mannen 2022'!BH75,10)</f>
        <v>0.0074905399</v>
      </c>
      <c r="BI75" s="1" t="n">
        <f aca="false">ROUND('qx mannen 2022'!BI75,10)</f>
        <v>0.0073331862</v>
      </c>
      <c r="BJ75" s="1" t="n">
        <f aca="false">ROUND('qx mannen 2022'!BJ75,10)</f>
        <v>0.0071791073</v>
      </c>
      <c r="BK75" s="1" t="n">
        <f aca="false">ROUND('qx mannen 2022'!BK75,10)</f>
        <v>0.0070282374</v>
      </c>
      <c r="BL75" s="1" t="n">
        <f aca="false">ROUND('qx mannen 2022'!BL75,10)</f>
        <v>0.0068805118</v>
      </c>
      <c r="BM75" s="1" t="n">
        <f aca="false">ROUND('qx mannen 2022'!BM75,10)</f>
        <v>0.0067358668</v>
      </c>
      <c r="BN75" s="1" t="n">
        <f aca="false">ROUND('qx mannen 2022'!BN75,10)</f>
        <v>0.0065942399</v>
      </c>
      <c r="BO75" s="1" t="n">
        <f aca="false">ROUND('qx mannen 2022'!BO75,10)</f>
        <v>0.0064555699</v>
      </c>
      <c r="BP75" s="1" t="n">
        <f aca="false">ROUND('qx mannen 2022'!BP75,10)</f>
        <v>0.0063197964</v>
      </c>
      <c r="BQ75" s="1" t="n">
        <f aca="false">ROUND('qx mannen 2022'!BQ75,10)</f>
        <v>0.0061868604</v>
      </c>
      <c r="BR75" s="1" t="n">
        <f aca="false">ROUND('qx mannen 2022'!BR75,10)</f>
        <v>0.0060567037</v>
      </c>
      <c r="BS75" s="1" t="n">
        <f aca="false">ROUND('qx mannen 2022'!BS75,10)</f>
        <v>0.0059292695</v>
      </c>
      <c r="BT75" s="1" t="n">
        <f aca="false">ROUND('qx mannen 2022'!BT75,10)</f>
        <v>0.0058045019</v>
      </c>
      <c r="BU75" s="1" t="n">
        <f aca="false">ROUND('qx mannen 2022'!BU75,10)</f>
        <v>0.005682346</v>
      </c>
      <c r="BV75" s="1" t="n">
        <f aca="false">ROUND('qx mannen 2022'!BV75,10)</f>
        <v>0.0055627481</v>
      </c>
      <c r="BW75" s="1" t="n">
        <f aca="false">ROUND('qx mannen 2022'!BW75,10)</f>
        <v>0.0054456555</v>
      </c>
      <c r="BX75" s="1" t="n">
        <f aca="false">ROUND('qx mannen 2022'!BX75,10)</f>
        <v>0.0053310164</v>
      </c>
      <c r="BY75" s="1" t="n">
        <f aca="false">ROUND('qx mannen 2022'!BY75,10)</f>
        <v>0.0052187802</v>
      </c>
      <c r="BZ75" s="1" t="n">
        <f aca="false">ROUND('qx mannen 2022'!BZ75,10)</f>
        <v>0.0051088972</v>
      </c>
      <c r="CA75" s="1" t="n">
        <f aca="false">ROUND('qx mannen 2022'!CA75,10)</f>
        <v>0.0050013185</v>
      </c>
      <c r="CB75" s="1" t="n">
        <f aca="false">ROUND('qx mannen 2022'!CB75,10)</f>
        <v>0.0048959965</v>
      </c>
      <c r="CC75" s="1" t="n">
        <f aca="false">ROUND('qx mannen 2022'!CC75,10)</f>
        <v>0.0047928844</v>
      </c>
      <c r="CD75" s="1" t="n">
        <f aca="false">ROUND('qx mannen 2022'!CD75,10)</f>
        <v>0.0046919363</v>
      </c>
      <c r="CE75" s="1" t="n">
        <f aca="false">ROUND('qx mannen 2022'!CE75,10)</f>
        <v>0.0045931071</v>
      </c>
      <c r="CF75" s="1" t="n">
        <f aca="false">ROUND('qx mannen 2022'!CF75,10)</f>
        <v>0.004496353</v>
      </c>
      <c r="CG75" s="1" t="n">
        <f aca="false">ROUND('qx mannen 2022'!CG75,10)</f>
        <v>0.0044016306</v>
      </c>
      <c r="CH75" s="1" t="n">
        <f aca="false">ROUND('qx mannen 2022'!CH75,10)</f>
        <v>0.0043088977</v>
      </c>
      <c r="CI75" s="1" t="n">
        <f aca="false">ROUND('qx mannen 2022'!CI75,10)</f>
        <v>0.0042181128</v>
      </c>
      <c r="CJ75" s="1" t="n">
        <f aca="false">ROUND('qx mannen 2022'!CJ75,10)</f>
        <v>0.0041292353</v>
      </c>
      <c r="CK75" s="1" t="n">
        <f aca="false">ROUND('qx mannen 2022'!CK75,10)</f>
        <v>0.0040422256</v>
      </c>
      <c r="CL75" s="1" t="n">
        <f aca="false">ROUND('qx mannen 2022'!CL75,10)</f>
        <v>0.0039570444</v>
      </c>
      <c r="CM75" s="1" t="n">
        <f aca="false">ROUND('qx mannen 2022'!CM75,10)</f>
        <v>0.0038736538</v>
      </c>
      <c r="CN75" s="1" t="n">
        <f aca="false">ROUND('qx mannen 2022'!CN75,10)</f>
        <v>0.0037920164</v>
      </c>
      <c r="CO75" s="1" t="n">
        <f aca="false">ROUND('qx mannen 2022'!CO75,10)</f>
        <v>0.0037120954</v>
      </c>
      <c r="CP75" s="1" t="n">
        <f aca="false">ROUND('qx mannen 2022'!CP75,10)</f>
        <v>0.003633855</v>
      </c>
      <c r="CQ75" s="1" t="n">
        <f aca="false">ROUND('qx mannen 2022'!CQ75,10)</f>
        <v>0.00355726</v>
      </c>
      <c r="CR75" s="1" t="n">
        <f aca="false">ROUND('qx mannen 2022'!CR75,10)</f>
        <v>0.0034822761</v>
      </c>
      <c r="CS75" s="1" t="n">
        <f aca="false">ROUND('qx mannen 2022'!CS75,10)</f>
        <v>0.0034088696</v>
      </c>
      <c r="CT75" s="1" t="n">
        <f aca="false">ROUND('qx mannen 2022'!CT75,10)</f>
        <v>0.0033370074</v>
      </c>
      <c r="CU75" s="1" t="n">
        <f aca="false">ROUND('qx mannen 2022'!CU75,10)</f>
        <v>0.0032666572</v>
      </c>
      <c r="CV75" s="1" t="n">
        <f aca="false">ROUND('qx mannen 2022'!CV75,10)</f>
        <v>0.0031977873</v>
      </c>
      <c r="CW75" s="1" t="n">
        <f aca="false">ROUND('qx mannen 2022'!CW75,10)</f>
        <v>0.0031303667</v>
      </c>
      <c r="CX75" s="1" t="n">
        <f aca="false">ROUND('qx mannen 2022'!CX75,10)</f>
        <v>0.003064365</v>
      </c>
      <c r="CY75" s="1" t="n">
        <f aca="false">ROUND('qx mannen 2022'!CY75,10)</f>
        <v>0.0029997526</v>
      </c>
      <c r="CZ75" s="1" t="n">
        <f aca="false">ROUND('qx mannen 2022'!CZ75,10)</f>
        <v>0.0029365003</v>
      </c>
      <c r="DA75" s="1" t="n">
        <f aca="false">ROUND('qx mannen 2022'!DA75,10)</f>
        <v>0.0028745795</v>
      </c>
      <c r="DB75" s="1" t="n">
        <f aca="false">ROUND('qx mannen 2022'!DB75,10)</f>
        <v>0.0028139623</v>
      </c>
      <c r="DC75" s="1" t="n">
        <f aca="false">ROUND('qx mannen 2022'!DC75,10)</f>
        <v>0.0027546214</v>
      </c>
      <c r="DD75" s="1" t="n">
        <f aca="false">ROUND('qx mannen 2022'!DD75,10)</f>
        <v>0.0026965301</v>
      </c>
      <c r="DE75" s="1" t="n">
        <f aca="false">ROUND('qx mannen 2022'!DE75,10)</f>
        <v>0.002639662</v>
      </c>
      <c r="DF75" s="1" t="n">
        <f aca="false">ROUND('qx mannen 2022'!DF75,10)</f>
        <v>0.0025839915</v>
      </c>
      <c r="DG75" s="1" t="n">
        <f aca="false">ROUND('qx mannen 2022'!DG75,10)</f>
        <v>0.0025294935</v>
      </c>
      <c r="DH75" s="1" t="n">
        <f aca="false">ROUND('qx mannen 2022'!DH75,10)</f>
        <v>0.0024761434</v>
      </c>
      <c r="DI75" s="1" t="n">
        <f aca="false">ROUND('qx mannen 2022'!DI75,10)</f>
        <v>0.0024239169</v>
      </c>
      <c r="DJ75" s="1" t="n">
        <f aca="false">ROUND('qx mannen 2022'!DJ75,10)</f>
        <v>0.0023727907</v>
      </c>
      <c r="DK75" s="1" t="n">
        <f aca="false">ROUND('qx mannen 2022'!DK75,10)</f>
        <v>0.0023227414</v>
      </c>
      <c r="DL75" s="1" t="n">
        <f aca="false">ROUND('qx mannen 2022'!DL75,10)</f>
        <v>0.0022737466</v>
      </c>
      <c r="DM75" s="1" t="n">
        <f aca="false">ROUND('qx mannen 2022'!DM75,10)</f>
        <v>0.002225784</v>
      </c>
      <c r="DN75" s="1" t="n">
        <f aca="false">ROUND('qx mannen 2022'!DN75,10)</f>
        <v>0.002178832</v>
      </c>
      <c r="DO75" s="1" t="n">
        <f aca="false">ROUND('qx mannen 2022'!DO75,10)</f>
        <v>0.0021328693</v>
      </c>
      <c r="DP75" s="1" t="n">
        <f aca="false">ROUND('qx mannen 2022'!DP75,10)</f>
        <v>0.0020878751</v>
      </c>
      <c r="DQ75" s="1" t="n">
        <f aca="false">ROUND('qx mannen 2022'!DQ75,10)</f>
        <v>0.002043829</v>
      </c>
      <c r="DR75" s="1" t="n">
        <f aca="false">ROUND('qx mannen 2022'!DR75,10)</f>
        <v>0.0020007112</v>
      </c>
      <c r="DS75" s="1" t="n">
        <f aca="false">ROUND('qx mannen 2022'!DS75,10)</f>
        <v>0.0019585021</v>
      </c>
      <c r="DT75" s="1" t="n">
        <f aca="false">ROUND('qx mannen 2022'!DT75,10)</f>
        <v>0.0019171826</v>
      </c>
      <c r="DU75" s="1" t="n">
        <f aca="false">ROUND('qx mannen 2022'!DU75,10)</f>
        <v>0.001876734</v>
      </c>
      <c r="DV75" s="1" t="n">
        <f aca="false">ROUND('qx mannen 2022'!DV75,10)</f>
        <v>0.0018371379</v>
      </c>
      <c r="DW75" s="1" t="n">
        <f aca="false">ROUND('qx mannen 2022'!DW75,10)</f>
        <v>0.0017983765</v>
      </c>
      <c r="DX75" s="1" t="n">
        <f aca="false">ROUND('qx mannen 2022'!DX75,10)</f>
        <v>0.0017604322</v>
      </c>
      <c r="DY75" s="1" t="n">
        <f aca="false">ROUND('qx mannen 2022'!DY75,10)</f>
        <v>0.0017232877</v>
      </c>
      <c r="DZ75" s="1" t="n">
        <f aca="false">ROUND('qx mannen 2022'!DZ75,10)</f>
        <v>0.0016869263</v>
      </c>
      <c r="EA75" s="1" t="n">
        <f aca="false">ROUND('qx mannen 2022'!EA75,10)</f>
        <v>0.0016513315</v>
      </c>
      <c r="EB75" s="1" t="n">
        <f aca="false">ROUND('qx mannen 2022'!EB75,10)</f>
        <v>0.0016164871</v>
      </c>
      <c r="EC75" s="1" t="n">
        <f aca="false">ROUND('qx mannen 2022'!EC75,10)</f>
        <v>0.0015823773</v>
      </c>
      <c r="ED75" s="1" t="n">
        <f aca="false">ROUND('qx mannen 2022'!ED75,10)</f>
        <v>0.0015489867</v>
      </c>
      <c r="EE75" s="1" t="n">
        <f aca="false">ROUND('qx mannen 2022'!EE75,10)</f>
        <v>0.0015163002</v>
      </c>
      <c r="EF75" s="1" t="n">
        <f aca="false">ROUND('qx mannen 2022'!EF75,10)</f>
        <v>0.0014843029</v>
      </c>
      <c r="EG75" s="1" t="n">
        <f aca="false">ROUND('qx mannen 2022'!EG75,10)</f>
        <v>0.0014529803</v>
      </c>
      <c r="EH75" s="1" t="n">
        <f aca="false">ROUND('qx mannen 2022'!EH75,10)</f>
        <v>0.0014223183</v>
      </c>
      <c r="EI75" s="1" t="n">
        <f aca="false">ROUND('qx mannen 2022'!EI75,10)</f>
        <v>0.0013923028</v>
      </c>
      <c r="EJ75" s="1" t="n">
        <f aca="false">ROUND('qx mannen 2022'!EJ75,10)</f>
        <v>0.0013629203</v>
      </c>
      <c r="EK75" s="1" t="n">
        <f aca="false">ROUND('qx mannen 2022'!EK75,10)</f>
        <v>0.0013341574</v>
      </c>
      <c r="EL75" s="1" t="n">
        <f aca="false">ROUND('qx mannen 2022'!EL75,10)</f>
        <v>0.0013060012</v>
      </c>
      <c r="EM75" s="1" t="n">
        <f aca="false">ROUND('qx mannen 2022'!EM75,10)</f>
        <v>0.0012784388</v>
      </c>
      <c r="EN75" s="1" t="n">
        <f aca="false">ROUND('qx mannen 2022'!EN75,10)</f>
        <v>0.0012514577</v>
      </c>
      <c r="EO75" s="1" t="n">
        <f aca="false">ROUND('qx mannen 2022'!EO75,10)</f>
        <v>0.0012250457</v>
      </c>
      <c r="EP75" s="1" t="n">
        <f aca="false">ROUND('qx mannen 2022'!EP75,10)</f>
        <v>0.0011991908</v>
      </c>
      <c r="EQ75" s="1" t="n">
        <f aca="false">ROUND('qx mannen 2022'!EQ75,10)</f>
        <v>0.0011738812</v>
      </c>
      <c r="ER75" s="1" t="n">
        <f aca="false">ROUND('qx mannen 2022'!ER75,10)</f>
        <v>0.0011491055</v>
      </c>
      <c r="ES75" s="1" t="n">
        <f aca="false">ROUND('qx mannen 2022'!ES75,10)</f>
        <v>0.0011248524</v>
      </c>
      <c r="ET75" s="1" t="n">
        <f aca="false">ROUND('qx mannen 2022'!ET75,10)</f>
        <v>0.0011011109</v>
      </c>
      <c r="EU75" s="1" t="n">
        <f aca="false">ROUND('qx mannen 2022'!EU75,10)</f>
        <v>0.0010778702</v>
      </c>
      <c r="EV75" s="1" t="n">
        <f aca="false">ROUND('qx mannen 2022'!EV75,10)</f>
        <v>0.0010551198</v>
      </c>
      <c r="EW75" s="1" t="n">
        <f aca="false">ROUND('qx mannen 2022'!EW75,10)</f>
        <v>0.0010328493</v>
      </c>
      <c r="EX75" s="1" t="n">
        <f aca="false">ROUND('qx mannen 2022'!EX75,10)</f>
        <v>0.0010110487</v>
      </c>
      <c r="EY75" s="1" t="n">
        <f aca="false">ROUND('qx mannen 2022'!EY75,10)</f>
        <v>0.0009897079</v>
      </c>
      <c r="EZ75" s="1" t="n">
        <f aca="false">ROUND('qx mannen 2022'!EZ75,10)</f>
        <v>0.0009688174</v>
      </c>
      <c r="FA75" s="1" t="n">
        <f aca="false">ROUND('qx mannen 2022'!FA75,10)</f>
        <v>0.0009483677</v>
      </c>
      <c r="FB75" s="1" t="n">
        <f aca="false">ROUND('qx mannen 2022'!FB75,10)</f>
        <v>0.0009283494</v>
      </c>
      <c r="FC75" s="1" t="n">
        <f aca="false">ROUND('qx mannen 2022'!FC75,10)</f>
        <v>0.0009087535</v>
      </c>
      <c r="FD75" s="1" t="n">
        <f aca="false">ROUND('qx mannen 2022'!FD75,10)</f>
        <v>0.000889571</v>
      </c>
      <c r="FE75" s="1" t="n">
        <f aca="false">ROUND('qx mannen 2022'!FE75,10)</f>
        <v>0.0008707932</v>
      </c>
      <c r="FF75" s="1" t="n">
        <f aca="false">ROUND('qx mannen 2022'!FF75,10)</f>
        <v>0.0008524117</v>
      </c>
      <c r="FG75" s="1" t="n">
        <f aca="false">ROUND('qx mannen 2022'!FG75,10)</f>
        <v>0.000834418</v>
      </c>
      <c r="FH75" s="1" t="n">
        <f aca="false">ROUND('qx mannen 2022'!FH75,10)</f>
        <v>0.0008168039</v>
      </c>
      <c r="FI75" s="1" t="n">
        <f aca="false">ROUND('qx mannen 2022'!FI75,10)</f>
        <v>0.0007995616</v>
      </c>
      <c r="FJ75" s="1" t="n">
        <f aca="false">ROUND('qx mannen 2022'!FJ75,10)</f>
        <v>0.0007826831</v>
      </c>
      <c r="FK75" s="1" t="n">
        <f aca="false">ROUND('qx mannen 2022'!FK75,10)</f>
        <v>0.0007661607</v>
      </c>
      <c r="FL75" s="1" t="n">
        <f aca="false">ROUND('qx mannen 2022'!FL75,10)</f>
        <v>0.000749987</v>
      </c>
      <c r="FM75" s="1" t="n">
        <f aca="false">ROUND('qx mannen 2022'!FM75,10)</f>
        <v>0.0007341546</v>
      </c>
      <c r="FN75" s="1" t="n">
        <f aca="false">ROUND('qx mannen 2022'!FN75,10)</f>
        <v>0.0007186564</v>
      </c>
      <c r="FO75" s="1" t="n">
        <f aca="false">ROUND('qx mannen 2022'!FO75,10)</f>
        <v>0.0007034851</v>
      </c>
      <c r="FP75" s="1" t="n">
        <f aca="false">ROUND('qx mannen 2022'!FP75,10)</f>
        <v>0.0006886341</v>
      </c>
      <c r="FQ75" s="1" t="n">
        <f aca="false">ROUND('qx mannen 2022'!FQ75,10)</f>
        <v>0.0006740964</v>
      </c>
    </row>
    <row r="76" customFormat="false" ht="15" hidden="false" customHeight="true" outlineLevel="0" collapsed="false">
      <c r="B76" s="1" t="n">
        <f aca="false">ROUND('qx mannen 2022'!B76,10)</f>
        <v>0.0291495781</v>
      </c>
      <c r="C76" s="1" t="n">
        <f aca="false">ROUND('qx mannen 2022'!C76,10)</f>
        <v>0.0285855926</v>
      </c>
      <c r="D76" s="1" t="n">
        <f aca="false">ROUND('qx mannen 2022'!D76,10)</f>
        <v>0.0272291911</v>
      </c>
      <c r="E76" s="1" t="n">
        <f aca="false">ROUND('qx mannen 2022'!E76,10)</f>
        <v>0.0263344297</v>
      </c>
      <c r="F76" s="1" t="n">
        <f aca="false">ROUND('qx mannen 2022'!F76,10)</f>
        <v>0.0256609285</v>
      </c>
      <c r="G76" s="1" t="n">
        <f aca="false">ROUND('qx mannen 2022'!G76,10)</f>
        <v>0.0250963444</v>
      </c>
      <c r="H76" s="1" t="n">
        <f aca="false">ROUND('qx mannen 2022'!H76,10)</f>
        <v>0.0245870214</v>
      </c>
      <c r="I76" s="1" t="n">
        <f aca="false">ROUND('qx mannen 2022'!I76,10)</f>
        <v>0.0241071136</v>
      </c>
      <c r="J76" s="1" t="n">
        <f aca="false">ROUND('qx mannen 2022'!J76,10)</f>
        <v>0.0236441727</v>
      </c>
      <c r="K76" s="1" t="n">
        <f aca="false">ROUND('qx mannen 2022'!K76,10)</f>
        <v>0.0231922509</v>
      </c>
      <c r="L76" s="1" t="n">
        <f aca="false">ROUND('qx mannen 2022'!L76,10)</f>
        <v>0.0227485585</v>
      </c>
      <c r="M76" s="1" t="n">
        <f aca="false">ROUND('qx mannen 2022'!M76,10)</f>
        <v>0.0223118345</v>
      </c>
      <c r="N76" s="1" t="n">
        <f aca="false">ROUND('qx mannen 2022'!N76,10)</f>
        <v>0.0218815508</v>
      </c>
      <c r="O76" s="1" t="n">
        <f aca="false">ROUND('qx mannen 2022'!O76,10)</f>
        <v>0.021457523</v>
      </c>
      <c r="P76" s="1" t="n">
        <f aca="false">ROUND('qx mannen 2022'!P76,10)</f>
        <v>0.0210397219</v>
      </c>
      <c r="Q76" s="1" t="n">
        <f aca="false">ROUND('qx mannen 2022'!Q76,10)</f>
        <v>0.0206281816</v>
      </c>
      <c r="R76" s="1" t="n">
        <f aca="false">ROUND('qx mannen 2022'!R76,10)</f>
        <v>0.0202229558</v>
      </c>
      <c r="S76" s="1" t="n">
        <f aca="false">ROUND('qx mannen 2022'!S76,10)</f>
        <v>0.0198240982</v>
      </c>
      <c r="T76" s="1" t="n">
        <f aca="false">ROUND('qx mannen 2022'!T76,10)</f>
        <v>0.0194316529</v>
      </c>
      <c r="U76" s="1" t="n">
        <f aca="false">ROUND('qx mannen 2022'!U76,10)</f>
        <v>0.0190456511</v>
      </c>
      <c r="V76" s="1" t="n">
        <f aca="false">ROUND('qx mannen 2022'!V76,10)</f>
        <v>0.0186661108</v>
      </c>
      <c r="W76" s="1" t="n">
        <f aca="false">ROUND('qx mannen 2022'!W76,10)</f>
        <v>0.0182930365</v>
      </c>
      <c r="X76" s="1" t="n">
        <f aca="false">ROUND('qx mannen 2022'!X76,10)</f>
        <v>0.0179264209</v>
      </c>
      <c r="Y76" s="1" t="n">
        <f aca="false">ROUND('qx mannen 2022'!Y76,10)</f>
        <v>0.0175662452</v>
      </c>
      <c r="Z76" s="1" t="n">
        <f aca="false">ROUND('qx mannen 2022'!Z76,10)</f>
        <v>0.0172124806</v>
      </c>
      <c r="AA76" s="1" t="n">
        <f aca="false">ROUND('qx mannen 2022'!AA76,10)</f>
        <v>0.0168650898</v>
      </c>
      <c r="AB76" s="1" t="n">
        <f aca="false">ROUND('qx mannen 2022'!AB76,10)</f>
        <v>0.016524027</v>
      </c>
      <c r="AC76" s="1" t="n">
        <f aca="false">ROUND('qx mannen 2022'!AC76,10)</f>
        <v>0.01618924</v>
      </c>
      <c r="AD76" s="1" t="n">
        <f aca="false">ROUND('qx mannen 2022'!AD76,10)</f>
        <v>0.0158606703</v>
      </c>
      <c r="AE76" s="1" t="n">
        <f aca="false">ROUND('qx mannen 2022'!AE76,10)</f>
        <v>0.0155382539</v>
      </c>
      <c r="AF76" s="1" t="n">
        <f aca="false">ROUND('qx mannen 2022'!AF76,10)</f>
        <v>0.0152219225</v>
      </c>
      <c r="AG76" s="1" t="n">
        <f aca="false">ROUND('qx mannen 2022'!AG76,10)</f>
        <v>0.0149116037</v>
      </c>
      <c r="AH76" s="1" t="n">
        <f aca="false">ROUND('qx mannen 2022'!AH76,10)</f>
        <v>0.0146072217</v>
      </c>
      <c r="AI76" s="1" t="n">
        <f aca="false">ROUND('qx mannen 2022'!AI76,10)</f>
        <v>0.0143086978</v>
      </c>
      <c r="AJ76" s="1" t="n">
        <f aca="false">ROUND('qx mannen 2022'!AJ76,10)</f>
        <v>0.014015951</v>
      </c>
      <c r="AK76" s="1" t="n">
        <f aca="false">ROUND('qx mannen 2022'!AK76,10)</f>
        <v>0.0137288983</v>
      </c>
      <c r="AL76" s="1" t="n">
        <f aca="false">ROUND('qx mannen 2022'!AL76,10)</f>
        <v>0.0134474549</v>
      </c>
      <c r="AM76" s="1" t="n">
        <f aca="false">ROUND('qx mannen 2022'!AM76,10)</f>
        <v>0.0131715351</v>
      </c>
      <c r="AN76" s="1" t="n">
        <f aca="false">ROUND('qx mannen 2022'!AN76,10)</f>
        <v>0.0129010518</v>
      </c>
      <c r="AO76" s="1" t="n">
        <f aca="false">ROUND('qx mannen 2022'!AO76,10)</f>
        <v>0.0126359176</v>
      </c>
      <c r="AP76" s="1" t="n">
        <f aca="false">ROUND('qx mannen 2022'!AP76,10)</f>
        <v>0.0123760444</v>
      </c>
      <c r="AQ76" s="1" t="n">
        <f aca="false">ROUND('qx mannen 2022'!AQ76,10)</f>
        <v>0.012121344</v>
      </c>
      <c r="AR76" s="1" t="n">
        <f aca="false">ROUND('qx mannen 2022'!AR76,10)</f>
        <v>0.0118717281</v>
      </c>
      <c r="AS76" s="1" t="n">
        <f aca="false">ROUND('qx mannen 2022'!AS76,10)</f>
        <v>0.0116271085</v>
      </c>
      <c r="AT76" s="1" t="n">
        <f aca="false">ROUND('qx mannen 2022'!AT76,10)</f>
        <v>0.0113873975</v>
      </c>
      <c r="AU76" s="1" t="n">
        <f aca="false">ROUND('qx mannen 2022'!AU76,10)</f>
        <v>0.0111525075</v>
      </c>
      <c r="AV76" s="1" t="n">
        <f aca="false">ROUND('qx mannen 2022'!AV76,10)</f>
        <v>0.0109223517</v>
      </c>
      <c r="AW76" s="1" t="n">
        <f aca="false">ROUND('qx mannen 2022'!AW76,10)</f>
        <v>0.0106968438</v>
      </c>
      <c r="AX76" s="1" t="n">
        <f aca="false">ROUND('qx mannen 2022'!AX76,10)</f>
        <v>0.0104758983</v>
      </c>
      <c r="AY76" s="1" t="n">
        <f aca="false">ROUND('qx mannen 2022'!AY76,10)</f>
        <v>0.0102594305</v>
      </c>
      <c r="AZ76" s="1" t="n">
        <f aca="false">ROUND('qx mannen 2022'!AZ76,10)</f>
        <v>0.0100473566</v>
      </c>
      <c r="BA76" s="1" t="n">
        <f aca="false">ROUND('qx mannen 2022'!BA76,10)</f>
        <v>0.0098395938</v>
      </c>
      <c r="BB76" s="1" t="n">
        <f aca="false">ROUND('qx mannen 2022'!BB76,10)</f>
        <v>0.0096360601</v>
      </c>
      <c r="BC76" s="1" t="n">
        <f aca="false">ROUND('qx mannen 2022'!BC76,10)</f>
        <v>0.0094366749</v>
      </c>
      <c r="BD76" s="1" t="n">
        <f aca="false">ROUND('qx mannen 2022'!BD76,10)</f>
        <v>0.0092413582</v>
      </c>
      <c r="BE76" s="1" t="n">
        <f aca="false">ROUND('qx mannen 2022'!BE76,10)</f>
        <v>0.0090500316</v>
      </c>
      <c r="BF76" s="1" t="n">
        <f aca="false">ROUND('qx mannen 2022'!BF76,10)</f>
        <v>0.0088626175</v>
      </c>
      <c r="BG76" s="1" t="n">
        <f aca="false">ROUND('qx mannen 2022'!BG76,10)</f>
        <v>0.0086790396</v>
      </c>
      <c r="BH76" s="1" t="n">
        <f aca="false">ROUND('qx mannen 2022'!BH76,10)</f>
        <v>0.0084992227</v>
      </c>
      <c r="BI76" s="1" t="n">
        <f aca="false">ROUND('qx mannen 2022'!BI76,10)</f>
        <v>0.0083230929</v>
      </c>
      <c r="BJ76" s="1" t="n">
        <f aca="false">ROUND('qx mannen 2022'!BJ76,10)</f>
        <v>0.0081505774</v>
      </c>
      <c r="BK76" s="1" t="n">
        <f aca="false">ROUND('qx mannen 2022'!BK76,10)</f>
        <v>0.0079816046</v>
      </c>
      <c r="BL76" s="1" t="n">
        <f aca="false">ROUND('qx mannen 2022'!BL76,10)</f>
        <v>0.0078161042</v>
      </c>
      <c r="BM76" s="1" t="n">
        <f aca="false">ROUND('qx mannen 2022'!BM76,10)</f>
        <v>0.007654007</v>
      </c>
      <c r="BN76" s="1" t="n">
        <f aca="false">ROUND('qx mannen 2022'!BN76,10)</f>
        <v>0.007495245</v>
      </c>
      <c r="BO76" s="1" t="n">
        <f aca="false">ROUND('qx mannen 2022'!BO76,10)</f>
        <v>0.0073397514</v>
      </c>
      <c r="BP76" s="1" t="n">
        <f aca="false">ROUND('qx mannen 2022'!BP76,10)</f>
        <v>0.0071874606</v>
      </c>
      <c r="BQ76" s="1" t="n">
        <f aca="false">ROUND('qx mannen 2022'!BQ76,10)</f>
        <v>0.0070383082</v>
      </c>
      <c r="BR76" s="1" t="n">
        <f aca="false">ROUND('qx mannen 2022'!BR76,10)</f>
        <v>0.0068922311</v>
      </c>
      <c r="BS76" s="1" t="n">
        <f aca="false">ROUND('qx mannen 2022'!BS76,10)</f>
        <v>0.006749167</v>
      </c>
      <c r="BT76" s="1" t="n">
        <f aca="false">ROUND('qx mannen 2022'!BT76,10)</f>
        <v>0.0066090552</v>
      </c>
      <c r="BU76" s="1" t="n">
        <f aca="false">ROUND('qx mannen 2022'!BU76,10)</f>
        <v>0.0064718357</v>
      </c>
      <c r="BV76" s="1" t="n">
        <f aca="false">ROUND('qx mannen 2022'!BV76,10)</f>
        <v>0.0063374499</v>
      </c>
      <c r="BW76" s="1" t="n">
        <f aca="false">ROUND('qx mannen 2022'!BW76,10)</f>
        <v>0.0062058404</v>
      </c>
      <c r="BX76" s="1" t="n">
        <f aca="false">ROUND('qx mannen 2022'!BX76,10)</f>
        <v>0.0060769505</v>
      </c>
      <c r="BY76" s="1" t="n">
        <f aca="false">ROUND('qx mannen 2022'!BY76,10)</f>
        <v>0.005950725</v>
      </c>
      <c r="BZ76" s="1" t="n">
        <f aca="false">ROUND('qx mannen 2022'!BZ76,10)</f>
        <v>0.0058271095</v>
      </c>
      <c r="CA76" s="1" t="n">
        <f aca="false">ROUND('qx mannen 2022'!CA76,10)</f>
        <v>0.0057060508</v>
      </c>
      <c r="CB76" s="1" t="n">
        <f aca="false">ROUND('qx mannen 2022'!CB76,10)</f>
        <v>0.0055874966</v>
      </c>
      <c r="CC76" s="1" t="n">
        <f aca="false">ROUND('qx mannen 2022'!CC76,10)</f>
        <v>0.0054713958</v>
      </c>
      <c r="CD76" s="1" t="n">
        <f aca="false">ROUND('qx mannen 2022'!CD76,10)</f>
        <v>0.0053576982</v>
      </c>
      <c r="CE76" s="1" t="n">
        <f aca="false">ROUND('qx mannen 2022'!CE76,10)</f>
        <v>0.0052463545</v>
      </c>
      <c r="CF76" s="1" t="n">
        <f aca="false">ROUND('qx mannen 2022'!CF76,10)</f>
        <v>0.0051373165</v>
      </c>
      <c r="CG76" s="1" t="n">
        <f aca="false">ROUND('qx mannen 2022'!CG76,10)</f>
        <v>0.0050305369</v>
      </c>
      <c r="CH76" s="1" t="n">
        <f aca="false">ROUND('qx mannen 2022'!CH76,10)</f>
        <v>0.0049259694</v>
      </c>
      <c r="CI76" s="1" t="n">
        <f aca="false">ROUND('qx mannen 2022'!CI76,10)</f>
        <v>0.0048235686</v>
      </c>
      <c r="CJ76" s="1" t="n">
        <f aca="false">ROUND('qx mannen 2022'!CJ76,10)</f>
        <v>0.0047232899</v>
      </c>
      <c r="CK76" s="1" t="n">
        <f aca="false">ROUND('qx mannen 2022'!CK76,10)</f>
        <v>0.0046250897</v>
      </c>
      <c r="CL76" s="1" t="n">
        <f aca="false">ROUND('qx mannen 2022'!CL76,10)</f>
        <v>0.0045289253</v>
      </c>
      <c r="CM76" s="1" t="n">
        <f aca="false">ROUND('qx mannen 2022'!CM76,10)</f>
        <v>0.0044347547</v>
      </c>
      <c r="CN76" s="1" t="n">
        <f aca="false">ROUND('qx mannen 2022'!CN76,10)</f>
        <v>0.004342537</v>
      </c>
      <c r="CO76" s="1" t="n">
        <f aca="false">ROUND('qx mannen 2022'!CO76,10)</f>
        <v>0.0042522318</v>
      </c>
      <c r="CP76" s="1" t="n">
        <f aca="false">ROUND('qx mannen 2022'!CP76,10)</f>
        <v>0.0041637998</v>
      </c>
      <c r="CQ76" s="1" t="n">
        <f aca="false">ROUND('qx mannen 2022'!CQ76,10)</f>
        <v>0.0040772024</v>
      </c>
      <c r="CR76" s="1" t="n">
        <f aca="false">ROUND('qx mannen 2022'!CR76,10)</f>
        <v>0.0039924018</v>
      </c>
      <c r="CS76" s="1" t="n">
        <f aca="false">ROUND('qx mannen 2022'!CS76,10)</f>
        <v>0.0039093608</v>
      </c>
      <c r="CT76" s="1" t="n">
        <f aca="false">ROUND('qx mannen 2022'!CT76,10)</f>
        <v>0.0038280432</v>
      </c>
      <c r="CU76" s="1" t="n">
        <f aca="false">ROUND('qx mannen 2022'!CU76,10)</f>
        <v>0.0037484133</v>
      </c>
      <c r="CV76" s="1" t="n">
        <f aca="false">ROUND('qx mannen 2022'!CV76,10)</f>
        <v>0.0036704364</v>
      </c>
      <c r="CW76" s="1" t="n">
        <f aca="false">ROUND('qx mannen 2022'!CW76,10)</f>
        <v>0.0035940783</v>
      </c>
      <c r="CX76" s="1" t="n">
        <f aca="false">ROUND('qx mannen 2022'!CX76,10)</f>
        <v>0.0035193055</v>
      </c>
      <c r="CY76" s="1" t="n">
        <f aca="false">ROUND('qx mannen 2022'!CY76,10)</f>
        <v>0.0034460853</v>
      </c>
      <c r="CZ76" s="1" t="n">
        <f aca="false">ROUND('qx mannen 2022'!CZ76,10)</f>
        <v>0.0033743856</v>
      </c>
      <c r="DA76" s="1" t="n">
        <f aca="false">ROUND('qx mannen 2022'!DA76,10)</f>
        <v>0.0033041749</v>
      </c>
      <c r="DB76" s="1" t="n">
        <f aca="false">ROUND('qx mannen 2022'!DB76,10)</f>
        <v>0.0032354225</v>
      </c>
      <c r="DC76" s="1" t="n">
        <f aca="false">ROUND('qx mannen 2022'!DC76,10)</f>
        <v>0.0031680982</v>
      </c>
      <c r="DD76" s="1" t="n">
        <f aca="false">ROUND('qx mannen 2022'!DD76,10)</f>
        <v>0.0031021724</v>
      </c>
      <c r="DE76" s="1" t="n">
        <f aca="false">ROUND('qx mannen 2022'!DE76,10)</f>
        <v>0.0030376162</v>
      </c>
      <c r="DF76" s="1" t="n">
        <f aca="false">ROUND('qx mannen 2022'!DF76,10)</f>
        <v>0.0029744012</v>
      </c>
      <c r="DG76" s="1" t="n">
        <f aca="false">ROUND('qx mannen 2022'!DG76,10)</f>
        <v>0.0029124997</v>
      </c>
      <c r="DH76" s="1" t="n">
        <f aca="false">ROUND('qx mannen 2022'!DH76,10)</f>
        <v>0.0028518845</v>
      </c>
      <c r="DI76" s="1" t="n">
        <f aca="false">ROUND('qx mannen 2022'!DI76,10)</f>
        <v>0.0027925289</v>
      </c>
      <c r="DJ76" s="1" t="n">
        <f aca="false">ROUND('qx mannen 2022'!DJ76,10)</f>
        <v>0.0027344069</v>
      </c>
      <c r="DK76" s="1" t="n">
        <f aca="false">ROUND('qx mannen 2022'!DK76,10)</f>
        <v>0.0026774929</v>
      </c>
      <c r="DL76" s="1" t="n">
        <f aca="false">ROUND('qx mannen 2022'!DL76,10)</f>
        <v>0.0026217618</v>
      </c>
      <c r="DM76" s="1" t="n">
        <f aca="false">ROUND('qx mannen 2022'!DM76,10)</f>
        <v>0.0025671892</v>
      </c>
      <c r="DN76" s="1" t="n">
        <f aca="false">ROUND('qx mannen 2022'!DN76,10)</f>
        <v>0.002513751</v>
      </c>
      <c r="DO76" s="1" t="n">
        <f aca="false">ROUND('qx mannen 2022'!DO76,10)</f>
        <v>0.0024614238</v>
      </c>
      <c r="DP76" s="1" t="n">
        <f aca="false">ROUND('qx mannen 2022'!DP76,10)</f>
        <v>0.0024101844</v>
      </c>
      <c r="DQ76" s="1" t="n">
        <f aca="false">ROUND('qx mannen 2022'!DQ76,10)</f>
        <v>0.0023600104</v>
      </c>
      <c r="DR76" s="1" t="n">
        <f aca="false">ROUND('qx mannen 2022'!DR76,10)</f>
        <v>0.0023108796</v>
      </c>
      <c r="DS76" s="1" t="n">
        <f aca="false">ROUND('qx mannen 2022'!DS76,10)</f>
        <v>0.0022627704</v>
      </c>
      <c r="DT76" s="1" t="n">
        <f aca="false">ROUND('qx mannen 2022'!DT76,10)</f>
        <v>0.0022156616</v>
      </c>
      <c r="DU76" s="1" t="n">
        <f aca="false">ROUND('qx mannen 2022'!DU76,10)</f>
        <v>0.0021695325</v>
      </c>
      <c r="DV76" s="1" t="n">
        <f aca="false">ROUND('qx mannen 2022'!DV76,10)</f>
        <v>0.0021243627</v>
      </c>
      <c r="DW76" s="1" t="n">
        <f aca="false">ROUND('qx mannen 2022'!DW76,10)</f>
        <v>0.0020801323</v>
      </c>
      <c r="DX76" s="1" t="n">
        <f aca="false">ROUND('qx mannen 2022'!DX76,10)</f>
        <v>0.0020368219</v>
      </c>
      <c r="DY76" s="1" t="n">
        <f aca="false">ROUND('qx mannen 2022'!DY76,10)</f>
        <v>0.0019944123</v>
      </c>
      <c r="DZ76" s="1" t="n">
        <f aca="false">ROUND('qx mannen 2022'!DZ76,10)</f>
        <v>0.0019528848</v>
      </c>
      <c r="EA76" s="1" t="n">
        <f aca="false">ROUND('qx mannen 2022'!EA76,10)</f>
        <v>0.0019122212</v>
      </c>
      <c r="EB76" s="1" t="n">
        <f aca="false">ROUND('qx mannen 2022'!EB76,10)</f>
        <v>0.0018724035</v>
      </c>
      <c r="EC76" s="1" t="n">
        <f aca="false">ROUND('qx mannen 2022'!EC76,10)</f>
        <v>0.0018334141</v>
      </c>
      <c r="ED76" s="1" t="n">
        <f aca="false">ROUND('qx mannen 2022'!ED76,10)</f>
        <v>0.0017952359</v>
      </c>
      <c r="EE76" s="1" t="n">
        <f aca="false">ROUND('qx mannen 2022'!EE76,10)</f>
        <v>0.0017578519</v>
      </c>
      <c r="EF76" s="1" t="n">
        <f aca="false">ROUND('qx mannen 2022'!EF76,10)</f>
        <v>0.0017212457</v>
      </c>
      <c r="EG76" s="1" t="n">
        <f aca="false">ROUND('qx mannen 2022'!EG76,10)</f>
        <v>0.0016854012</v>
      </c>
      <c r="EH76" s="1" t="n">
        <f aca="false">ROUND('qx mannen 2022'!EH76,10)</f>
        <v>0.0016503026</v>
      </c>
      <c r="EI76" s="1" t="n">
        <f aca="false">ROUND('qx mannen 2022'!EI76,10)</f>
        <v>0.0016159342</v>
      </c>
      <c r="EJ76" s="1" t="n">
        <f aca="false">ROUND('qx mannen 2022'!EJ76,10)</f>
        <v>0.001582281</v>
      </c>
      <c r="EK76" s="1" t="n">
        <f aca="false">ROUND('qx mannen 2022'!EK76,10)</f>
        <v>0.0015493281</v>
      </c>
      <c r="EL76" s="1" t="n">
        <f aca="false">ROUND('qx mannen 2022'!EL76,10)</f>
        <v>0.001517061</v>
      </c>
      <c r="EM76" s="1" t="n">
        <f aca="false">ROUND('qx mannen 2022'!EM76,10)</f>
        <v>0.0014854654</v>
      </c>
      <c r="EN76" s="1" t="n">
        <f aca="false">ROUND('qx mannen 2022'!EN76,10)</f>
        <v>0.0014545273</v>
      </c>
      <c r="EO76" s="1" t="n">
        <f aca="false">ROUND('qx mannen 2022'!EO76,10)</f>
        <v>0.0014242332</v>
      </c>
      <c r="EP76" s="1" t="n">
        <f aca="false">ROUND('qx mannen 2022'!EP76,10)</f>
        <v>0.0013945695</v>
      </c>
      <c r="EQ76" s="1" t="n">
        <f aca="false">ROUND('qx mannen 2022'!EQ76,10)</f>
        <v>0.0013655232</v>
      </c>
      <c r="ER76" s="1" t="n">
        <f aca="false">ROUND('qx mannen 2022'!ER76,10)</f>
        <v>0.0013370815</v>
      </c>
      <c r="ES76" s="1" t="n">
        <f aca="false">ROUND('qx mannen 2022'!ES76,10)</f>
        <v>0.0013092318</v>
      </c>
      <c r="ET76" s="1" t="n">
        <f aca="false">ROUND('qx mannen 2022'!ET76,10)</f>
        <v>0.0012819618</v>
      </c>
      <c r="EU76" s="1" t="n">
        <f aca="false">ROUND('qx mannen 2022'!EU76,10)</f>
        <v>0.0012552595</v>
      </c>
      <c r="EV76" s="1" t="n">
        <f aca="false">ROUND('qx mannen 2022'!EV76,10)</f>
        <v>0.001229113</v>
      </c>
      <c r="EW76" s="1" t="n">
        <f aca="false">ROUND('qx mannen 2022'!EW76,10)</f>
        <v>0.0012035108</v>
      </c>
      <c r="EX76" s="1" t="n">
        <f aca="false">ROUND('qx mannen 2022'!EX76,10)</f>
        <v>0.0011784415</v>
      </c>
      <c r="EY76" s="1" t="n">
        <f aca="false">ROUND('qx mannen 2022'!EY76,10)</f>
        <v>0.0011538942</v>
      </c>
      <c r="EZ76" s="1" t="n">
        <f aca="false">ROUND('qx mannen 2022'!EZ76,10)</f>
        <v>0.0011298579</v>
      </c>
      <c r="FA76" s="1" t="n">
        <f aca="false">ROUND('qx mannen 2022'!FA76,10)</f>
        <v>0.001106322</v>
      </c>
      <c r="FB76" s="1" t="n">
        <f aca="false">ROUND('qx mannen 2022'!FB76,10)</f>
        <v>0.0010832761</v>
      </c>
      <c r="FC76" s="1" t="n">
        <f aca="false">ROUND('qx mannen 2022'!FC76,10)</f>
        <v>0.00106071</v>
      </c>
      <c r="FD76" s="1" t="n">
        <f aca="false">ROUND('qx mannen 2022'!FD76,10)</f>
        <v>0.0010386138</v>
      </c>
      <c r="FE76" s="1" t="n">
        <f aca="false">ROUND('qx mannen 2022'!FE76,10)</f>
        <v>0.0010169776</v>
      </c>
      <c r="FF76" s="1" t="n">
        <f aca="false">ROUND('qx mannen 2022'!FF76,10)</f>
        <v>0.0009957919</v>
      </c>
      <c r="FG76" s="1" t="n">
        <f aca="false">ROUND('qx mannen 2022'!FG76,10)</f>
        <v>0.0009750473</v>
      </c>
      <c r="FH76" s="1" t="n">
        <f aca="false">ROUND('qx mannen 2022'!FH76,10)</f>
        <v>0.0009547347</v>
      </c>
      <c r="FI76" s="1" t="n">
        <f aca="false">ROUND('qx mannen 2022'!FI76,10)</f>
        <v>0.0009348451</v>
      </c>
      <c r="FJ76" s="1" t="n">
        <f aca="false">ROUND('qx mannen 2022'!FJ76,10)</f>
        <v>0.0009153696</v>
      </c>
      <c r="FK76" s="1" t="n">
        <f aca="false">ROUND('qx mannen 2022'!FK76,10)</f>
        <v>0.0008962996</v>
      </c>
      <c r="FL76" s="1" t="n">
        <f aca="false">ROUND('qx mannen 2022'!FL76,10)</f>
        <v>0.0008776268</v>
      </c>
      <c r="FM76" s="1" t="n">
        <f aca="false">ROUND('qx mannen 2022'!FM76,10)</f>
        <v>0.0008593428</v>
      </c>
      <c r="FN76" s="1" t="n">
        <f aca="false">ROUND('qx mannen 2022'!FN76,10)</f>
        <v>0.0008414396</v>
      </c>
      <c r="FO76" s="1" t="n">
        <f aca="false">ROUND('qx mannen 2022'!FO76,10)</f>
        <v>0.0008239092</v>
      </c>
      <c r="FP76" s="1" t="n">
        <f aca="false">ROUND('qx mannen 2022'!FP76,10)</f>
        <v>0.0008067439</v>
      </c>
      <c r="FQ76" s="1" t="n">
        <f aca="false">ROUND('qx mannen 2022'!FQ76,10)</f>
        <v>0.0007899361</v>
      </c>
    </row>
    <row r="77" customFormat="false" ht="15" hidden="false" customHeight="true" outlineLevel="0" collapsed="false">
      <c r="B77" s="1" t="n">
        <f aca="false">ROUND('qx mannen 2022'!B77,10)</f>
        <v>0.0339776824</v>
      </c>
      <c r="C77" s="1" t="n">
        <f aca="false">ROUND('qx mannen 2022'!C77,10)</f>
        <v>0.0332822364</v>
      </c>
      <c r="D77" s="1" t="n">
        <f aca="false">ROUND('qx mannen 2022'!D77,10)</f>
        <v>0.0310848077</v>
      </c>
      <c r="E77" s="1" t="n">
        <f aca="false">ROUND('qx mannen 2022'!E77,10)</f>
        <v>0.0297718533</v>
      </c>
      <c r="F77" s="1" t="n">
        <f aca="false">ROUND('qx mannen 2022'!F77,10)</f>
        <v>0.0288728578</v>
      </c>
      <c r="G77" s="1" t="n">
        <f aca="false">ROUND('qx mannen 2022'!G77,10)</f>
        <v>0.0281741097</v>
      </c>
      <c r="H77" s="1" t="n">
        <f aca="false">ROUND('qx mannen 2022'!H77,10)</f>
        <v>0.0275748926</v>
      </c>
      <c r="I77" s="1" t="n">
        <f aca="false">ROUND('qx mannen 2022'!I77,10)</f>
        <v>0.027026899</v>
      </c>
      <c r="J77" s="1" t="n">
        <f aca="false">ROUND('qx mannen 2022'!J77,10)</f>
        <v>0.0265068088</v>
      </c>
      <c r="K77" s="1" t="n">
        <f aca="false">ROUND('qx mannen 2022'!K77,10)</f>
        <v>0.0260033771</v>
      </c>
      <c r="L77" s="1" t="n">
        <f aca="false">ROUND('qx mannen 2022'!L77,10)</f>
        <v>0.0255112263</v>
      </c>
      <c r="M77" s="1" t="n">
        <f aca="false">ROUND('qx mannen 2022'!M77,10)</f>
        <v>0.0250278305</v>
      </c>
      <c r="N77" s="1" t="n">
        <f aca="false">ROUND('qx mannen 2022'!N77,10)</f>
        <v>0.0245520442</v>
      </c>
      <c r="O77" s="1" t="n">
        <f aca="false">ROUND('qx mannen 2022'!O77,10)</f>
        <v>0.0240833828</v>
      </c>
      <c r="P77" s="1" t="n">
        <f aca="false">ROUND('qx mannen 2022'!P77,10)</f>
        <v>0.0236216715</v>
      </c>
      <c r="Q77" s="1" t="n">
        <f aca="false">ROUND('qx mannen 2022'!Q77,10)</f>
        <v>0.0231668746</v>
      </c>
      <c r="R77" s="1" t="n">
        <f aca="false">ROUND('qx mannen 2022'!R77,10)</f>
        <v>0.0227190126</v>
      </c>
      <c r="S77" s="1" t="n">
        <f aca="false">ROUND('qx mannen 2022'!S77,10)</f>
        <v>0.0222781229</v>
      </c>
      <c r="T77" s="1" t="n">
        <f aca="false">ROUND('qx mannen 2022'!T77,10)</f>
        <v>0.0218442418</v>
      </c>
      <c r="U77" s="1" t="n">
        <f aca="false">ROUND('qx mannen 2022'!U77,10)</f>
        <v>0.0214173965</v>
      </c>
      <c r="V77" s="1" t="n">
        <f aca="false">ROUND('qx mannen 2022'!V77,10)</f>
        <v>0.0209976019</v>
      </c>
      <c r="W77" s="1" t="n">
        <f aca="false">ROUND('qx mannen 2022'!W77,10)</f>
        <v>0.0205848603</v>
      </c>
      <c r="X77" s="1" t="n">
        <f aca="false">ROUND('qx mannen 2022'!X77,10)</f>
        <v>0.0201791616</v>
      </c>
      <c r="Y77" s="1" t="n">
        <f aca="false">ROUND('qx mannen 2022'!Y77,10)</f>
        <v>0.0197804841</v>
      </c>
      <c r="Z77" s="1" t="n">
        <f aca="false">ROUND('qx mannen 2022'!Z77,10)</f>
        <v>0.019388796</v>
      </c>
      <c r="AA77" s="1" t="n">
        <f aca="false">ROUND('qx mannen 2022'!AA77,10)</f>
        <v>0.019004056</v>
      </c>
      <c r="AB77" s="1" t="n">
        <f aca="false">ROUND('qx mannen 2022'!AB77,10)</f>
        <v>0.0186262146</v>
      </c>
      <c r="AC77" s="1" t="n">
        <f aca="false">ROUND('qx mannen 2022'!AC77,10)</f>
        <v>0.0182552149</v>
      </c>
      <c r="AD77" s="1" t="n">
        <f aca="false">ROUND('qx mannen 2022'!AD77,10)</f>
        <v>0.0178909938</v>
      </c>
      <c r="AE77" s="1" t="n">
        <f aca="false">ROUND('qx mannen 2022'!AE77,10)</f>
        <v>0.0175334825</v>
      </c>
      <c r="AF77" s="1" t="n">
        <f aca="false">ROUND('qx mannen 2022'!AF77,10)</f>
        <v>0.0171826072</v>
      </c>
      <c r="AG77" s="1" t="n">
        <f aca="false">ROUND('qx mannen 2022'!AG77,10)</f>
        <v>0.0168382901</v>
      </c>
      <c r="AH77" s="1" t="n">
        <f aca="false">ROUND('qx mannen 2022'!AH77,10)</f>
        <v>0.0165004499</v>
      </c>
      <c r="AI77" s="1" t="n">
        <f aca="false">ROUND('qx mannen 2022'!AI77,10)</f>
        <v>0.0161690019</v>
      </c>
      <c r="AJ77" s="1" t="n">
        <f aca="false">ROUND('qx mannen 2022'!AJ77,10)</f>
        <v>0.0158438592</v>
      </c>
      <c r="AK77" s="1" t="n">
        <f aca="false">ROUND('qx mannen 2022'!AK77,10)</f>
        <v>0.0155249326</v>
      </c>
      <c r="AL77" s="1" t="n">
        <f aca="false">ROUND('qx mannen 2022'!AL77,10)</f>
        <v>0.0152121313</v>
      </c>
      <c r="AM77" s="1" t="n">
        <f aca="false">ROUND('qx mannen 2022'!AM77,10)</f>
        <v>0.0149053631</v>
      </c>
      <c r="AN77" s="1" t="n">
        <f aca="false">ROUND('qx mannen 2022'!AN77,10)</f>
        <v>0.0146045348</v>
      </c>
      <c r="AO77" s="1" t="n">
        <f aca="false">ROUND('qx mannen 2022'!AO77,10)</f>
        <v>0.0143095524</v>
      </c>
      <c r="AP77" s="1" t="n">
        <f aca="false">ROUND('qx mannen 2022'!AP77,10)</f>
        <v>0.0140203214</v>
      </c>
      <c r="AQ77" s="1" t="n">
        <f aca="false">ROUND('qx mannen 2022'!AQ77,10)</f>
        <v>0.0137367471</v>
      </c>
      <c r="AR77" s="1" t="n">
        <f aca="false">ROUND('qx mannen 2022'!AR77,10)</f>
        <v>0.0134587347</v>
      </c>
      <c r="AS77" s="1" t="n">
        <f aca="false">ROUND('qx mannen 2022'!AS77,10)</f>
        <v>0.0131861896</v>
      </c>
      <c r="AT77" s="1" t="n">
        <f aca="false">ROUND('qx mannen 2022'!AT77,10)</f>
        <v>0.0129190173</v>
      </c>
      <c r="AU77" s="1" t="n">
        <f aca="false">ROUND('qx mannen 2022'!AU77,10)</f>
        <v>0.012657124</v>
      </c>
      <c r="AV77" s="1" t="n">
        <f aca="false">ROUND('qx mannen 2022'!AV77,10)</f>
        <v>0.0124004162</v>
      </c>
      <c r="AW77" s="1" t="n">
        <f aca="false">ROUND('qx mannen 2022'!AW77,10)</f>
        <v>0.0121488013</v>
      </c>
      <c r="AX77" s="1" t="n">
        <f aca="false">ROUND('qx mannen 2022'!AX77,10)</f>
        <v>0.0119021872</v>
      </c>
      <c r="AY77" s="1" t="n">
        <f aca="false">ROUND('qx mannen 2022'!AY77,10)</f>
        <v>0.0116604829</v>
      </c>
      <c r="AZ77" s="1" t="n">
        <f aca="false">ROUND('qx mannen 2022'!AZ77,10)</f>
        <v>0.0114235983</v>
      </c>
      <c r="BA77" s="1" t="n">
        <f aca="false">ROUND('qx mannen 2022'!BA77,10)</f>
        <v>0.011191444</v>
      </c>
      <c r="BB77" s="1" t="n">
        <f aca="false">ROUND('qx mannen 2022'!BB77,10)</f>
        <v>0.0109639319</v>
      </c>
      <c r="BC77" s="1" t="n">
        <f aca="false">ROUND('qx mannen 2022'!BC77,10)</f>
        <v>0.0107409751</v>
      </c>
      <c r="BD77" s="1" t="n">
        <f aca="false">ROUND('qx mannen 2022'!BD77,10)</f>
        <v>0.0105224876</v>
      </c>
      <c r="BE77" s="1" t="n">
        <f aca="false">ROUND('qx mannen 2022'!BE77,10)</f>
        <v>0.0103083846</v>
      </c>
      <c r="BF77" s="1" t="n">
        <f aca="false">ROUND('qx mannen 2022'!BF77,10)</f>
        <v>0.0100985826</v>
      </c>
      <c r="BG77" s="1" t="n">
        <f aca="false">ROUND('qx mannen 2022'!BG77,10)</f>
        <v>0.0098929993</v>
      </c>
      <c r="BH77" s="1" t="n">
        <f aca="false">ROUND('qx mannen 2022'!BH77,10)</f>
        <v>0.0096915535</v>
      </c>
      <c r="BI77" s="1" t="n">
        <f aca="false">ROUND('qx mannen 2022'!BI77,10)</f>
        <v>0.0094941654</v>
      </c>
      <c r="BJ77" s="1" t="n">
        <f aca="false">ROUND('qx mannen 2022'!BJ77,10)</f>
        <v>0.0093007564</v>
      </c>
      <c r="BK77" s="1" t="n">
        <f aca="false">ROUND('qx mannen 2022'!BK77,10)</f>
        <v>0.0091112492</v>
      </c>
      <c r="BL77" s="1" t="n">
        <f aca="false">ROUND('qx mannen 2022'!BL77,10)</f>
        <v>0.0089255676</v>
      </c>
      <c r="BM77" s="1" t="n">
        <f aca="false">ROUND('qx mannen 2022'!BM77,10)</f>
        <v>0.008743637</v>
      </c>
      <c r="BN77" s="1" t="n">
        <f aca="false">ROUND('qx mannen 2022'!BN77,10)</f>
        <v>0.0085653838</v>
      </c>
      <c r="BO77" s="1" t="n">
        <f aca="false">ROUND('qx mannen 2022'!BO77,10)</f>
        <v>0.0083907357</v>
      </c>
      <c r="BP77" s="1" t="n">
        <f aca="false">ROUND('qx mannen 2022'!BP77,10)</f>
        <v>0.0082196217</v>
      </c>
      <c r="BQ77" s="1" t="n">
        <f aca="false">ROUND('qx mannen 2022'!BQ77,10)</f>
        <v>0.008051972</v>
      </c>
      <c r="BR77" s="1" t="n">
        <f aca="false">ROUND('qx mannen 2022'!BR77,10)</f>
        <v>0.0078877182</v>
      </c>
      <c r="BS77" s="1" t="n">
        <f aca="false">ROUND('qx mannen 2022'!BS77,10)</f>
        <v>0.007726793</v>
      </c>
      <c r="BT77" s="1" t="n">
        <f aca="false">ROUND('qx mannen 2022'!BT77,10)</f>
        <v>0.0075691303</v>
      </c>
      <c r="BU77" s="1" t="n">
        <f aca="false">ROUND('qx mannen 2022'!BU77,10)</f>
        <v>0.0074146652</v>
      </c>
      <c r="BV77" s="1" t="n">
        <f aca="false">ROUND('qx mannen 2022'!BV77,10)</f>
        <v>0.0072633341</v>
      </c>
      <c r="BW77" s="1" t="n">
        <f aca="false">ROUND('qx mannen 2022'!BW77,10)</f>
        <v>0.0071150745</v>
      </c>
      <c r="BX77" s="1" t="n">
        <f aca="false">ROUND('qx mannen 2022'!BX77,10)</f>
        <v>0.0069698251</v>
      </c>
      <c r="BY77" s="1" t="n">
        <f aca="false">ROUND('qx mannen 2022'!BY77,10)</f>
        <v>0.0068275257</v>
      </c>
      <c r="BZ77" s="1" t="n">
        <f aca="false">ROUND('qx mannen 2022'!BZ77,10)</f>
        <v>0.0066881172</v>
      </c>
      <c r="CA77" s="1" t="n">
        <f aca="false">ROUND('qx mannen 2022'!CA77,10)</f>
        <v>0.0065515419</v>
      </c>
      <c r="CB77" s="1" t="n">
        <f aca="false">ROUND('qx mannen 2022'!CB77,10)</f>
        <v>0.0064177428</v>
      </c>
      <c r="CC77" s="1" t="n">
        <f aca="false">ROUND('qx mannen 2022'!CC77,10)</f>
        <v>0.0062866643</v>
      </c>
      <c r="CD77" s="1" t="n">
        <f aca="false">ROUND('qx mannen 2022'!CD77,10)</f>
        <v>0.0061582517</v>
      </c>
      <c r="CE77" s="1" t="n">
        <f aca="false">ROUND('qx mannen 2022'!CE77,10)</f>
        <v>0.0060324514</v>
      </c>
      <c r="CF77" s="1" t="n">
        <f aca="false">ROUND('qx mannen 2022'!CF77,10)</f>
        <v>0.0059092108</v>
      </c>
      <c r="CG77" s="1" t="n">
        <f aca="false">ROUND('qx mannen 2022'!CG77,10)</f>
        <v>0.0057884785</v>
      </c>
      <c r="CH77" s="1" t="n">
        <f aca="false">ROUND('qx mannen 2022'!CH77,10)</f>
        <v>0.0056702037</v>
      </c>
      <c r="CI77" s="1" t="n">
        <f aca="false">ROUND('qx mannen 2022'!CI77,10)</f>
        <v>0.0055543371</v>
      </c>
      <c r="CJ77" s="1" t="n">
        <f aca="false">ROUND('qx mannen 2022'!CJ77,10)</f>
        <v>0.0054408301</v>
      </c>
      <c r="CK77" s="1" t="n">
        <f aca="false">ROUND('qx mannen 2022'!CK77,10)</f>
        <v>0.0053296349</v>
      </c>
      <c r="CL77" s="1" t="n">
        <f aca="false">ROUND('qx mannen 2022'!CL77,10)</f>
        <v>0.0052207049</v>
      </c>
      <c r="CM77" s="1" t="n">
        <f aca="false">ROUND('qx mannen 2022'!CM77,10)</f>
        <v>0.0051139944</v>
      </c>
      <c r="CN77" s="1" t="n">
        <f aca="false">ROUND('qx mannen 2022'!CN77,10)</f>
        <v>0.0050094584</v>
      </c>
      <c r="CO77" s="1" t="n">
        <f aca="false">ROUND('qx mannen 2022'!CO77,10)</f>
        <v>0.0049070529</v>
      </c>
      <c r="CP77" s="1" t="n">
        <f aca="false">ROUND('qx mannen 2022'!CP77,10)</f>
        <v>0.004806735</v>
      </c>
      <c r="CQ77" s="1" t="n">
        <f aca="false">ROUND('qx mannen 2022'!CQ77,10)</f>
        <v>0.0047084622</v>
      </c>
      <c r="CR77" s="1" t="n">
        <f aca="false">ROUND('qx mannen 2022'!CR77,10)</f>
        <v>0.0046121932</v>
      </c>
      <c r="CS77" s="1" t="n">
        <f aca="false">ROUND('qx mannen 2022'!CS77,10)</f>
        <v>0.0045178873</v>
      </c>
      <c r="CT77" s="1" t="n">
        <f aca="false">ROUND('qx mannen 2022'!CT77,10)</f>
        <v>0.0044255049</v>
      </c>
      <c r="CU77" s="1" t="n">
        <f aca="false">ROUND('qx mannen 2022'!CU77,10)</f>
        <v>0.0043350068</v>
      </c>
      <c r="CV77" s="1" t="n">
        <f aca="false">ROUND('qx mannen 2022'!CV77,10)</f>
        <v>0.004246355</v>
      </c>
      <c r="CW77" s="1" t="n">
        <f aca="false">ROUND('qx mannen 2022'!CW77,10)</f>
        <v>0.0041595118</v>
      </c>
      <c r="CX77" s="1" t="n">
        <f aca="false">ROUND('qx mannen 2022'!CX77,10)</f>
        <v>0.0040744406</v>
      </c>
      <c r="CY77" s="1" t="n">
        <f aca="false">ROUND('qx mannen 2022'!CY77,10)</f>
        <v>0.0039911055</v>
      </c>
      <c r="CZ77" s="1" t="n">
        <f aca="false">ROUND('qx mannen 2022'!CZ77,10)</f>
        <v>0.0039094712</v>
      </c>
      <c r="DA77" s="1" t="n">
        <f aca="false">ROUND('qx mannen 2022'!DA77,10)</f>
        <v>0.0038295031</v>
      </c>
      <c r="DB77" s="1" t="n">
        <f aca="false">ROUND('qx mannen 2022'!DB77,10)</f>
        <v>0.0037511674</v>
      </c>
      <c r="DC77" s="1" t="n">
        <f aca="false">ROUND('qx mannen 2022'!DC77,10)</f>
        <v>0.0036744309</v>
      </c>
      <c r="DD77" s="1" t="n">
        <f aca="false">ROUND('qx mannen 2022'!DD77,10)</f>
        <v>0.0035992611</v>
      </c>
      <c r="DE77" s="1" t="n">
        <f aca="false">ROUND('qx mannen 2022'!DE77,10)</f>
        <v>0.0035256262</v>
      </c>
      <c r="DF77" s="1" t="n">
        <f aca="false">ROUND('qx mannen 2022'!DF77,10)</f>
        <v>0.003453495</v>
      </c>
      <c r="DG77" s="1" t="n">
        <f aca="false">ROUND('qx mannen 2022'!DG77,10)</f>
        <v>0.0033828368</v>
      </c>
      <c r="DH77" s="1" t="n">
        <f aca="false">ROUND('qx mannen 2022'!DH77,10)</f>
        <v>0.0033136218</v>
      </c>
      <c r="DI77" s="1" t="n">
        <f aca="false">ROUND('qx mannen 2022'!DI77,10)</f>
        <v>0.0032458205</v>
      </c>
      <c r="DJ77" s="1" t="n">
        <f aca="false">ROUND('qx mannen 2022'!DJ77,10)</f>
        <v>0.0031794041</v>
      </c>
      <c r="DK77" s="1" t="n">
        <f aca="false">ROUND('qx mannen 2022'!DK77,10)</f>
        <v>0.0031143445</v>
      </c>
      <c r="DL77" s="1" t="n">
        <f aca="false">ROUND('qx mannen 2022'!DL77,10)</f>
        <v>0.0030506141</v>
      </c>
      <c r="DM77" s="1" t="n">
        <f aca="false">ROUND('qx mannen 2022'!DM77,10)</f>
        <v>0.0029881859</v>
      </c>
      <c r="DN77" s="1" t="n">
        <f aca="false">ROUND('qx mannen 2022'!DN77,10)</f>
        <v>0.0029270331</v>
      </c>
      <c r="DO77" s="1" t="n">
        <f aca="false">ROUND('qx mannen 2022'!DO77,10)</f>
        <v>0.00286713</v>
      </c>
      <c r="DP77" s="1" t="n">
        <f aca="false">ROUND('qx mannen 2022'!DP77,10)</f>
        <v>0.0028084511</v>
      </c>
      <c r="DQ77" s="1" t="n">
        <f aca="false">ROUND('qx mannen 2022'!DQ77,10)</f>
        <v>0.0027509714</v>
      </c>
      <c r="DR77" s="1" t="n">
        <f aca="false">ROUND('qx mannen 2022'!DR77,10)</f>
        <v>0.0026946664</v>
      </c>
      <c r="DS77" s="1" t="n">
        <f aca="false">ROUND('qx mannen 2022'!DS77,10)</f>
        <v>0.0026395123</v>
      </c>
      <c r="DT77" s="1" t="n">
        <f aca="false">ROUND('qx mannen 2022'!DT77,10)</f>
        <v>0.0025854855</v>
      </c>
      <c r="DU77" s="1" t="n">
        <f aca="false">ROUND('qx mannen 2022'!DU77,10)</f>
        <v>0.0025325632</v>
      </c>
      <c r="DV77" s="1" t="n">
        <f aca="false">ROUND('qx mannen 2022'!DV77,10)</f>
        <v>0.0024807227</v>
      </c>
      <c r="DW77" s="1" t="n">
        <f aca="false">ROUND('qx mannen 2022'!DW77,10)</f>
        <v>0.0024299421</v>
      </c>
      <c r="DX77" s="1" t="n">
        <f aca="false">ROUND('qx mannen 2022'!DX77,10)</f>
        <v>0.0023801996</v>
      </c>
      <c r="DY77" s="1" t="n">
        <f aca="false">ROUND('qx mannen 2022'!DY77,10)</f>
        <v>0.0023314743</v>
      </c>
      <c r="DZ77" s="1" t="n">
        <f aca="false">ROUND('qx mannen 2022'!DZ77,10)</f>
        <v>0.0022837452</v>
      </c>
      <c r="EA77" s="1" t="n">
        <f aca="false">ROUND('qx mannen 2022'!EA77,10)</f>
        <v>0.0022369921</v>
      </c>
      <c r="EB77" s="1" t="n">
        <f aca="false">ROUND('qx mannen 2022'!EB77,10)</f>
        <v>0.002191195</v>
      </c>
      <c r="EC77" s="1" t="n">
        <f aca="false">ROUND('qx mannen 2022'!EC77,10)</f>
        <v>0.0021463345</v>
      </c>
      <c r="ED77" s="1" t="n">
        <f aca="false">ROUND('qx mannen 2022'!ED77,10)</f>
        <v>0.0021023915</v>
      </c>
      <c r="EE77" s="1" t="n">
        <f aca="false">ROUND('qx mannen 2022'!EE77,10)</f>
        <v>0.0020593472</v>
      </c>
      <c r="EF77" s="1" t="n">
        <f aca="false">ROUND('qx mannen 2022'!EF77,10)</f>
        <v>0.0020171832</v>
      </c>
      <c r="EG77" s="1" t="n">
        <f aca="false">ROUND('qx mannen 2022'!EG77,10)</f>
        <v>0.0019758817</v>
      </c>
      <c r="EH77" s="1" t="n">
        <f aca="false">ROUND('qx mannen 2022'!EH77,10)</f>
        <v>0.001935425</v>
      </c>
      <c r="EI77" s="1" t="n">
        <f aca="false">ROUND('qx mannen 2022'!EI77,10)</f>
        <v>0.0018957959</v>
      </c>
      <c r="EJ77" s="1" t="n">
        <f aca="false">ROUND('qx mannen 2022'!EJ77,10)</f>
        <v>0.0018569774</v>
      </c>
      <c r="EK77" s="1" t="n">
        <f aca="false">ROUND('qx mannen 2022'!EK77,10)</f>
        <v>0.0018189531</v>
      </c>
      <c r="EL77" s="1" t="n">
        <f aca="false">ROUND('qx mannen 2022'!EL77,10)</f>
        <v>0.0017817066</v>
      </c>
      <c r="EM77" s="1" t="n">
        <f aca="false">ROUND('qx mannen 2022'!EM77,10)</f>
        <v>0.0017452222</v>
      </c>
      <c r="EN77" s="1" t="n">
        <f aca="false">ROUND('qx mannen 2022'!EN77,10)</f>
        <v>0.0017094842</v>
      </c>
      <c r="EO77" s="1" t="n">
        <f aca="false">ROUND('qx mannen 2022'!EO77,10)</f>
        <v>0.0016744774</v>
      </c>
      <c r="EP77" s="1" t="n">
        <f aca="false">ROUND('qx mannen 2022'!EP77,10)</f>
        <v>0.0016401869</v>
      </c>
      <c r="EQ77" s="1" t="n">
        <f aca="false">ROUND('qx mannen 2022'!EQ77,10)</f>
        <v>0.0016065981</v>
      </c>
      <c r="ER77" s="1" t="n">
        <f aca="false">ROUND('qx mannen 2022'!ER77,10)</f>
        <v>0.0015736965</v>
      </c>
      <c r="ES77" s="1" t="n">
        <f aca="false">ROUND('qx mannen 2022'!ES77,10)</f>
        <v>0.0015414683</v>
      </c>
      <c r="ET77" s="1" t="n">
        <f aca="false">ROUND('qx mannen 2022'!ET77,10)</f>
        <v>0.0015098995</v>
      </c>
      <c r="EU77" s="1" t="n">
        <f aca="false">ROUND('qx mannen 2022'!EU77,10)</f>
        <v>0.0014789768</v>
      </c>
      <c r="EV77" s="1" t="n">
        <f aca="false">ROUND('qx mannen 2022'!EV77,10)</f>
        <v>0.0014486869</v>
      </c>
      <c r="EW77" s="1" t="n">
        <f aca="false">ROUND('qx mannen 2022'!EW77,10)</f>
        <v>0.0014190169</v>
      </c>
      <c r="EX77" s="1" t="n">
        <f aca="false">ROUND('qx mannen 2022'!EX77,10)</f>
        <v>0.0013899541</v>
      </c>
      <c r="EY77" s="1" t="n">
        <f aca="false">ROUND('qx mannen 2022'!EY77,10)</f>
        <v>0.0013614862</v>
      </c>
      <c r="EZ77" s="1" t="n">
        <f aca="false">ROUND('qx mannen 2022'!EZ77,10)</f>
        <v>0.0013336009</v>
      </c>
      <c r="FA77" s="1" t="n">
        <f aca="false">ROUND('qx mannen 2022'!FA77,10)</f>
        <v>0.0013062864</v>
      </c>
      <c r="FB77" s="1" t="n">
        <f aca="false">ROUND('qx mannen 2022'!FB77,10)</f>
        <v>0.001279531</v>
      </c>
      <c r="FC77" s="1" t="n">
        <f aca="false">ROUND('qx mannen 2022'!FC77,10)</f>
        <v>0.0012533232</v>
      </c>
      <c r="FD77" s="1" t="n">
        <f aca="false">ROUND('qx mannen 2022'!FD77,10)</f>
        <v>0.0012276519</v>
      </c>
      <c r="FE77" s="1" t="n">
        <f aca="false">ROUND('qx mannen 2022'!FE77,10)</f>
        <v>0.0012025061</v>
      </c>
      <c r="FF77" s="1" t="n">
        <f aca="false">ROUND('qx mannen 2022'!FF77,10)</f>
        <v>0.0011778751</v>
      </c>
      <c r="FG77" s="1" t="n">
        <f aca="false">ROUND('qx mannen 2022'!FG77,10)</f>
        <v>0.0011537483</v>
      </c>
      <c r="FH77" s="1" t="n">
        <f aca="false">ROUND('qx mannen 2022'!FH77,10)</f>
        <v>0.0011301154</v>
      </c>
      <c r="FI77" s="1" t="n">
        <f aca="false">ROUND('qx mannen 2022'!FI77,10)</f>
        <v>0.0011069663</v>
      </c>
      <c r="FJ77" s="1" t="n">
        <f aca="false">ROUND('qx mannen 2022'!FJ77,10)</f>
        <v>0.0010842911</v>
      </c>
      <c r="FK77" s="1" t="n">
        <f aca="false">ROUND('qx mannen 2022'!FK77,10)</f>
        <v>0.0010620802</v>
      </c>
      <c r="FL77" s="1" t="n">
        <f aca="false">ROUND('qx mannen 2022'!FL77,10)</f>
        <v>0.001040324</v>
      </c>
      <c r="FM77" s="1" t="n">
        <f aca="false">ROUND('qx mannen 2022'!FM77,10)</f>
        <v>0.0010190132</v>
      </c>
      <c r="FN77" s="1" t="n">
        <f aca="false">ROUND('qx mannen 2022'!FN77,10)</f>
        <v>0.0009981388</v>
      </c>
      <c r="FO77" s="1" t="n">
        <f aca="false">ROUND('qx mannen 2022'!FO77,10)</f>
        <v>0.0009776918</v>
      </c>
      <c r="FP77" s="1" t="n">
        <f aca="false">ROUND('qx mannen 2022'!FP77,10)</f>
        <v>0.0009576634</v>
      </c>
      <c r="FQ77" s="1" t="n">
        <f aca="false">ROUND('qx mannen 2022'!FQ77,10)</f>
        <v>0.0009380451</v>
      </c>
    </row>
    <row r="78" customFormat="false" ht="15" hidden="false" customHeight="true" outlineLevel="0" collapsed="false">
      <c r="B78" s="1" t="n">
        <f aca="false">ROUND('qx mannen 2022'!B78,10)</f>
        <v>0.0379871266</v>
      </c>
      <c r="C78" s="1" t="n">
        <f aca="false">ROUND('qx mannen 2022'!C78,10)</f>
        <v>0.037248587</v>
      </c>
      <c r="D78" s="1" t="n">
        <f aca="false">ROUND('qx mannen 2022'!D78,10)</f>
        <v>0.0347778369</v>
      </c>
      <c r="E78" s="1" t="n">
        <f aca="false">ROUND('qx mannen 2022'!E78,10)</f>
        <v>0.0333196474</v>
      </c>
      <c r="F78" s="1" t="n">
        <f aca="false">ROUND('qx mannen 2022'!F78,10)</f>
        <v>0.0323338632</v>
      </c>
      <c r="G78" s="1" t="n">
        <f aca="false">ROUND('qx mannen 2022'!G78,10)</f>
        <v>0.0315754413</v>
      </c>
      <c r="H78" s="1" t="n">
        <f aca="false">ROUND('qx mannen 2022'!H78,10)</f>
        <v>0.0309289723</v>
      </c>
      <c r="I78" s="1" t="n">
        <f aca="false">ROUND('qx mannen 2022'!I78,10)</f>
        <v>0.0303391463</v>
      </c>
      <c r="J78" s="1" t="n">
        <f aca="false">ROUND('qx mannen 2022'!J78,10)</f>
        <v>0.0297793121</v>
      </c>
      <c r="K78" s="1" t="n">
        <f aca="false">ROUND('qx mannen 2022'!K78,10)</f>
        <v>0.0292366723</v>
      </c>
      <c r="L78" s="1" t="n">
        <f aca="false">ROUND('qx mannen 2022'!L78,10)</f>
        <v>0.0287051621</v>
      </c>
      <c r="M78" s="1" t="n">
        <f aca="false">ROUND('qx mannen 2022'!M78,10)</f>
        <v>0.028181988</v>
      </c>
      <c r="N78" s="1" t="n">
        <f aca="false">ROUND('qx mannen 2022'!N78,10)</f>
        <v>0.0276659372</v>
      </c>
      <c r="O78" s="1" t="n">
        <f aca="false">ROUND('qx mannen 2022'!O78,10)</f>
        <v>0.0271565509</v>
      </c>
      <c r="P78" s="1" t="n">
        <f aca="false">ROUND('qx mannen 2022'!P78,10)</f>
        <v>0.0266537202</v>
      </c>
      <c r="Q78" s="1" t="n">
        <f aca="false">ROUND('qx mannen 2022'!Q78,10)</f>
        <v>0.02615749</v>
      </c>
      <c r="R78" s="1" t="n">
        <f aca="false">ROUND('qx mannen 2022'!R78,10)</f>
        <v>0.0256679641</v>
      </c>
      <c r="S78" s="1" t="n">
        <f aca="false">ROUND('qx mannen 2022'!S78,10)</f>
        <v>0.0251852603</v>
      </c>
      <c r="T78" s="1" t="n">
        <f aca="false">ROUND('qx mannen 2022'!T78,10)</f>
        <v>0.0247094897</v>
      </c>
      <c r="U78" s="1" t="n">
        <f aca="false">ROUND('qx mannen 2022'!U78,10)</f>
        <v>0.0242407479</v>
      </c>
      <c r="V78" s="1" t="n">
        <f aca="false">ROUND('qx mannen 2022'!V78,10)</f>
        <v>0.023779112</v>
      </c>
      <c r="W78" s="1" t="n">
        <f aca="false">ROUND('qx mannen 2022'!W78,10)</f>
        <v>0.0233246403</v>
      </c>
      <c r="X78" s="1" t="n">
        <f aca="false">ROUND('qx mannen 2022'!X78,10)</f>
        <v>0.0228773729</v>
      </c>
      <c r="Y78" s="1" t="n">
        <f aca="false">ROUND('qx mannen 2022'!Y78,10)</f>
        <v>0.022437333</v>
      </c>
      <c r="Z78" s="1" t="n">
        <f aca="false">ROUND('qx mannen 2022'!Z78,10)</f>
        <v>0.0220045288</v>
      </c>
      <c r="AA78" s="1" t="n">
        <f aca="false">ROUND('qx mannen 2022'!AA78,10)</f>
        <v>0.0215789546</v>
      </c>
      <c r="AB78" s="1" t="n">
        <f aca="false">ROUND('qx mannen 2022'!AB78,10)</f>
        <v>0.0211605923</v>
      </c>
      <c r="AC78" s="1" t="n">
        <f aca="false">ROUND('qx mannen 2022'!AC78,10)</f>
        <v>0.0207494127</v>
      </c>
      <c r="AD78" s="1" t="n">
        <f aca="false">ROUND('qx mannen 2022'!AD78,10)</f>
        <v>0.0203453772</v>
      </c>
      <c r="AE78" s="1" t="n">
        <f aca="false">ROUND('qx mannen 2022'!AE78,10)</f>
        <v>0.0199484382</v>
      </c>
      <c r="AF78" s="1" t="n">
        <f aca="false">ROUND('qx mannen 2022'!AF78,10)</f>
        <v>0.0195585406</v>
      </c>
      <c r="AG78" s="1" t="n">
        <f aca="false">ROUND('qx mannen 2022'!AG78,10)</f>
        <v>0.0191756226</v>
      </c>
      <c r="AH78" s="1" t="n">
        <f aca="false">ROUND('qx mannen 2022'!AH78,10)</f>
        <v>0.0187996165</v>
      </c>
      <c r="AI78" s="1" t="n">
        <f aca="false">ROUND('qx mannen 2022'!AI78,10)</f>
        <v>0.0184304495</v>
      </c>
      <c r="AJ78" s="1" t="n">
        <f aca="false">ROUND('qx mannen 2022'!AJ78,10)</f>
        <v>0.0180680445</v>
      </c>
      <c r="AK78" s="1" t="n">
        <f aca="false">ROUND('qx mannen 2022'!AK78,10)</f>
        <v>0.0177123203</v>
      </c>
      <c r="AL78" s="1" t="n">
        <f aca="false">ROUND('qx mannen 2022'!AL78,10)</f>
        <v>0.017363193</v>
      </c>
      <c r="AM78" s="1" t="n">
        <f aca="false">ROUND('qx mannen 2022'!AM78,10)</f>
        <v>0.0170205754</v>
      </c>
      <c r="AN78" s="1" t="n">
        <f aca="false">ROUND('qx mannen 2022'!AN78,10)</f>
        <v>0.0166843783</v>
      </c>
      <c r="AO78" s="1" t="n">
        <f aca="false">ROUND('qx mannen 2022'!AO78,10)</f>
        <v>0.0163545108</v>
      </c>
      <c r="AP78" s="1" t="n">
        <f aca="false">ROUND('qx mannen 2022'!AP78,10)</f>
        <v>0.0160308802</v>
      </c>
      <c r="AQ78" s="1" t="n">
        <f aca="false">ROUND('qx mannen 2022'!AQ78,10)</f>
        <v>0.0157133929</v>
      </c>
      <c r="AR78" s="1" t="n">
        <f aca="false">ROUND('qx mannen 2022'!AR78,10)</f>
        <v>0.0154019541</v>
      </c>
      <c r="AS78" s="1" t="n">
        <f aca="false">ROUND('qx mannen 2022'!AS78,10)</f>
        <v>0.0150964687</v>
      </c>
      <c r="AT78" s="1" t="n">
        <f aca="false">ROUND('qx mannen 2022'!AT78,10)</f>
        <v>0.0147968412</v>
      </c>
      <c r="AU78" s="1" t="n">
        <f aca="false">ROUND('qx mannen 2022'!AU78,10)</f>
        <v>0.0145029759</v>
      </c>
      <c r="AV78" s="1" t="n">
        <f aca="false">ROUND('qx mannen 2022'!AV78,10)</f>
        <v>0.0142147771</v>
      </c>
      <c r="AW78" s="1" t="n">
        <f aca="false">ROUND('qx mannen 2022'!AW78,10)</f>
        <v>0.0139321493</v>
      </c>
      <c r="AX78" s="1" t="n">
        <f aca="false">ROUND('qx mannen 2022'!AX78,10)</f>
        <v>0.0136549974</v>
      </c>
      <c r="AY78" s="1" t="n">
        <f aca="false">ROUND('qx mannen 2022'!AY78,10)</f>
        <v>0.0133832269</v>
      </c>
      <c r="AZ78" s="1" t="n">
        <f aca="false">ROUND('qx mannen 2022'!AZ78,10)</f>
        <v>0.0131167436</v>
      </c>
      <c r="BA78" s="1" t="n">
        <f aca="false">ROUND('qx mannen 2022'!BA78,10)</f>
        <v>0.0128554544</v>
      </c>
      <c r="BB78" s="1" t="n">
        <f aca="false">ROUND('qx mannen 2022'!BB78,10)</f>
        <v>0.0125992668</v>
      </c>
      <c r="BC78" s="1" t="n">
        <f aca="false">ROUND('qx mannen 2022'!BC78,10)</f>
        <v>0.012348089</v>
      </c>
      <c r="BD78" s="1" t="n">
        <f aca="false">ROUND('qx mannen 2022'!BD78,10)</f>
        <v>0.0121018305</v>
      </c>
      <c r="BE78" s="1" t="n">
        <f aca="false">ROUND('qx mannen 2022'!BE78,10)</f>
        <v>0.0118604016</v>
      </c>
      <c r="BF78" s="1" t="n">
        <f aca="false">ROUND('qx mannen 2022'!BF78,10)</f>
        <v>0.0116237137</v>
      </c>
      <c r="BG78" s="1" t="n">
        <f aca="false">ROUND('qx mannen 2022'!BG78,10)</f>
        <v>0.0113916793</v>
      </c>
      <c r="BH78" s="1" t="n">
        <f aca="false">ROUND('qx mannen 2022'!BH78,10)</f>
        <v>0.011164212</v>
      </c>
      <c r="BI78" s="1" t="n">
        <f aca="false">ROUND('qx mannen 2022'!BI78,10)</f>
        <v>0.0109412266</v>
      </c>
      <c r="BJ78" s="1" t="n">
        <f aca="false">ROUND('qx mannen 2022'!BJ78,10)</f>
        <v>0.0107226392</v>
      </c>
      <c r="BK78" s="1" t="n">
        <f aca="false">ROUND('qx mannen 2022'!BK78,10)</f>
        <v>0.010508367</v>
      </c>
      <c r="BL78" s="1" t="n">
        <f aca="false">ROUND('qx mannen 2022'!BL78,10)</f>
        <v>0.0102983284</v>
      </c>
      <c r="BM78" s="1" t="n">
        <f aca="false">ROUND('qx mannen 2022'!BM78,10)</f>
        <v>0.0100924431</v>
      </c>
      <c r="BN78" s="1" t="n">
        <f aca="false">ROUND('qx mannen 2022'!BN78,10)</f>
        <v>0.0098906322</v>
      </c>
      <c r="BO78" s="1" t="n">
        <f aca="false">ROUND('qx mannen 2022'!BO78,10)</f>
        <v>0.0096928177</v>
      </c>
      <c r="BP78" s="1" t="n">
        <f aca="false">ROUND('qx mannen 2022'!BP78,10)</f>
        <v>0.0094989231</v>
      </c>
      <c r="BQ78" s="1" t="n">
        <f aca="false">ROUND('qx mannen 2022'!BQ78,10)</f>
        <v>0.0093088732</v>
      </c>
      <c r="BR78" s="1" t="n">
        <f aca="false">ROUND('qx mannen 2022'!BR78,10)</f>
        <v>0.009122594</v>
      </c>
      <c r="BS78" s="1" t="n">
        <f aca="false">ROUND('qx mannen 2022'!BS78,10)</f>
        <v>0.0089400127</v>
      </c>
      <c r="BT78" s="1" t="n">
        <f aca="false">ROUND('qx mannen 2022'!BT78,10)</f>
        <v>0.0087610577</v>
      </c>
      <c r="BU78" s="1" t="n">
        <f aca="false">ROUND('qx mannen 2022'!BU78,10)</f>
        <v>0.0085856589</v>
      </c>
      <c r="BV78" s="1" t="n">
        <f aca="false">ROUND('qx mannen 2022'!BV78,10)</f>
        <v>0.0084137472</v>
      </c>
      <c r="BW78" s="1" t="n">
        <f aca="false">ROUND('qx mannen 2022'!BW78,10)</f>
        <v>0.0082452546</v>
      </c>
      <c r="BX78" s="1" t="n">
        <f aca="false">ROUND('qx mannen 2022'!BX78,10)</f>
        <v>0.0080801147</v>
      </c>
      <c r="BY78" s="1" t="n">
        <f aca="false">ROUND('qx mannen 2022'!BY78,10)</f>
        <v>0.007918262</v>
      </c>
      <c r="BZ78" s="1" t="n">
        <f aca="false">ROUND('qx mannen 2022'!BZ78,10)</f>
        <v>0.0077596323</v>
      </c>
      <c r="CA78" s="1" t="n">
        <f aca="false">ROUND('qx mannen 2022'!CA78,10)</f>
        <v>0.0076041625</v>
      </c>
      <c r="CB78" s="1" t="n">
        <f aca="false">ROUND('qx mannen 2022'!CB78,10)</f>
        <v>0.0074517906</v>
      </c>
      <c r="CC78" s="1" t="n">
        <f aca="false">ROUND('qx mannen 2022'!CC78,10)</f>
        <v>0.007302456</v>
      </c>
      <c r="CD78" s="1" t="n">
        <f aca="false">ROUND('qx mannen 2022'!CD78,10)</f>
        <v>0.007156099</v>
      </c>
      <c r="CE78" s="1" t="n">
        <f aca="false">ROUND('qx mannen 2022'!CE78,10)</f>
        <v>0.007012661</v>
      </c>
      <c r="CF78" s="1" t="n">
        <f aca="false">ROUND('qx mannen 2022'!CF78,10)</f>
        <v>0.0068720846</v>
      </c>
      <c r="CG78" s="1" t="n">
        <f aca="false">ROUND('qx mannen 2022'!CG78,10)</f>
        <v>0.0067343135</v>
      </c>
      <c r="CH78" s="1" t="n">
        <f aca="false">ROUND('qx mannen 2022'!CH78,10)</f>
        <v>0.0065992924</v>
      </c>
      <c r="CI78" s="1" t="n">
        <f aca="false">ROUND('qx mannen 2022'!CI78,10)</f>
        <v>0.0064669669</v>
      </c>
      <c r="CJ78" s="1" t="n">
        <f aca="false">ROUND('qx mannen 2022'!CJ78,10)</f>
        <v>0.006337284</v>
      </c>
      <c r="CK78" s="1" t="n">
        <f aca="false">ROUND('qx mannen 2022'!CK78,10)</f>
        <v>0.0062101913</v>
      </c>
      <c r="CL78" s="1" t="n">
        <f aca="false">ROUND('qx mannen 2022'!CL78,10)</f>
        <v>0.0060856377</v>
      </c>
      <c r="CM78" s="1" t="n">
        <f aca="false">ROUND('qx mannen 2022'!CM78,10)</f>
        <v>0.0059635729</v>
      </c>
      <c r="CN78" s="1" t="n">
        <f aca="false">ROUND('qx mannen 2022'!CN78,10)</f>
        <v>0.0058439477</v>
      </c>
      <c r="CO78" s="1" t="n">
        <f aca="false">ROUND('qx mannen 2022'!CO78,10)</f>
        <v>0.0057267137</v>
      </c>
      <c r="CP78" s="1" t="n">
        <f aca="false">ROUND('qx mannen 2022'!CP78,10)</f>
        <v>0.0056118236</v>
      </c>
      <c r="CQ78" s="1" t="n">
        <f aca="false">ROUND('qx mannen 2022'!CQ78,10)</f>
        <v>0.0054992309</v>
      </c>
      <c r="CR78" s="1" t="n">
        <f aca="false">ROUND('qx mannen 2022'!CR78,10)</f>
        <v>0.00538889</v>
      </c>
      <c r="CS78" s="1" t="n">
        <f aca="false">ROUND('qx mannen 2022'!CS78,10)</f>
        <v>0.0052807562</v>
      </c>
      <c r="CT78" s="1" t="n">
        <f aca="false">ROUND('qx mannen 2022'!CT78,10)</f>
        <v>0.0051747857</v>
      </c>
      <c r="CU78" s="1" t="n">
        <f aca="false">ROUND('qx mannen 2022'!CU78,10)</f>
        <v>0.0050709355</v>
      </c>
      <c r="CV78" s="1" t="n">
        <f aca="false">ROUND('qx mannen 2022'!CV78,10)</f>
        <v>0.0049691636</v>
      </c>
      <c r="CW78" s="1" t="n">
        <f aca="false">ROUND('qx mannen 2022'!CW78,10)</f>
        <v>0.0048694285</v>
      </c>
      <c r="CX78" s="1" t="n">
        <f aca="false">ROUND('qx mannen 2022'!CX78,10)</f>
        <v>0.0047716898</v>
      </c>
      <c r="CY78" s="1" t="n">
        <f aca="false">ROUND('qx mannen 2022'!CY78,10)</f>
        <v>0.0046759077</v>
      </c>
      <c r="CZ78" s="1" t="n">
        <f aca="false">ROUND('qx mannen 2022'!CZ78,10)</f>
        <v>0.0045820434</v>
      </c>
      <c r="DA78" s="1" t="n">
        <f aca="false">ROUND('qx mannen 2022'!DA78,10)</f>
        <v>0.0044900587</v>
      </c>
      <c r="DB78" s="1" t="n">
        <f aca="false">ROUND('qx mannen 2022'!DB78,10)</f>
        <v>0.004399916</v>
      </c>
      <c r="DC78" s="1" t="n">
        <f aca="false">ROUND('qx mannen 2022'!DC78,10)</f>
        <v>0.0043115788</v>
      </c>
      <c r="DD78" s="1" t="n">
        <f aca="false">ROUND('qx mannen 2022'!DD78,10)</f>
        <v>0.004225011</v>
      </c>
      <c r="DE78" s="1" t="n">
        <f aca="false">ROUND('qx mannen 2022'!DE78,10)</f>
        <v>0.0041401775</v>
      </c>
      <c r="DF78" s="1" t="n">
        <f aca="false">ROUND('qx mannen 2022'!DF78,10)</f>
        <v>0.0040570436</v>
      </c>
      <c r="DG78" s="1" t="n">
        <f aca="false">ROUND('qx mannen 2022'!DG78,10)</f>
        <v>0.0039755754</v>
      </c>
      <c r="DH78" s="1" t="n">
        <f aca="false">ROUND('qx mannen 2022'!DH78,10)</f>
        <v>0.0038957397</v>
      </c>
      <c r="DI78" s="1" t="n">
        <f aca="false">ROUND('qx mannen 2022'!DI78,10)</f>
        <v>0.003817504</v>
      </c>
      <c r="DJ78" s="1" t="n">
        <f aca="false">ROUND('qx mannen 2022'!DJ78,10)</f>
        <v>0.0037408363</v>
      </c>
      <c r="DK78" s="1" t="n">
        <f aca="false">ROUND('qx mannen 2022'!DK78,10)</f>
        <v>0.0036657054</v>
      </c>
      <c r="DL78" s="1" t="n">
        <f aca="false">ROUND('qx mannen 2022'!DL78,10)</f>
        <v>0.0035920805</v>
      </c>
      <c r="DM78" s="1" t="n">
        <f aca="false">ROUND('qx mannen 2022'!DM78,10)</f>
        <v>0.0035199316</v>
      </c>
      <c r="DN78" s="1" t="n">
        <f aca="false">ROUND('qx mannen 2022'!DN78,10)</f>
        <v>0.0034492293</v>
      </c>
      <c r="DO78" s="1" t="n">
        <f aca="false">ROUND('qx mannen 2022'!DO78,10)</f>
        <v>0.0033799446</v>
      </c>
      <c r="DP78" s="1" t="n">
        <f aca="false">ROUND('qx mannen 2022'!DP78,10)</f>
        <v>0.0033120491</v>
      </c>
      <c r="DQ78" s="1" t="n">
        <f aca="false">ROUND('qx mannen 2022'!DQ78,10)</f>
        <v>0.0032455153</v>
      </c>
      <c r="DR78" s="1" t="n">
        <f aca="false">ROUND('qx mannen 2022'!DR78,10)</f>
        <v>0.0031803158</v>
      </c>
      <c r="DS78" s="1" t="n">
        <f aca="false">ROUND('qx mannen 2022'!DS78,10)</f>
        <v>0.0031164239</v>
      </c>
      <c r="DT78" s="1" t="n">
        <f aca="false">ROUND('qx mannen 2022'!DT78,10)</f>
        <v>0.0030538136</v>
      </c>
      <c r="DU78" s="1" t="n">
        <f aca="false">ROUND('qx mannen 2022'!DU78,10)</f>
        <v>0.0029924593</v>
      </c>
      <c r="DV78" s="1" t="n">
        <f aca="false">ROUND('qx mannen 2022'!DV78,10)</f>
        <v>0.0029323357</v>
      </c>
      <c r="DW78" s="1" t="n">
        <f aca="false">ROUND('qx mannen 2022'!DW78,10)</f>
        <v>0.0028734183</v>
      </c>
      <c r="DX78" s="1" t="n">
        <f aca="false">ROUND('qx mannen 2022'!DX78,10)</f>
        <v>0.002815683</v>
      </c>
      <c r="DY78" s="1" t="n">
        <f aca="false">ROUND('qx mannen 2022'!DY78,10)</f>
        <v>0.0027591062</v>
      </c>
      <c r="DZ78" s="1" t="n">
        <f aca="false">ROUND('qx mannen 2022'!DZ78,10)</f>
        <v>0.0027036645</v>
      </c>
      <c r="EA78" s="1" t="n">
        <f aca="false">ROUND('qx mannen 2022'!EA78,10)</f>
        <v>0.0026493354</v>
      </c>
      <c r="EB78" s="1" t="n">
        <f aca="false">ROUND('qx mannen 2022'!EB78,10)</f>
        <v>0.0025960966</v>
      </c>
      <c r="EC78" s="1" t="n">
        <f aca="false">ROUND('qx mannen 2022'!EC78,10)</f>
        <v>0.0025439263</v>
      </c>
      <c r="ED78" s="1" t="n">
        <f aca="false">ROUND('qx mannen 2022'!ED78,10)</f>
        <v>0.002492803</v>
      </c>
      <c r="EE78" s="1" t="n">
        <f aca="false">ROUND('qx mannen 2022'!EE78,10)</f>
        <v>0.0024427058</v>
      </c>
      <c r="EF78" s="1" t="n">
        <f aca="false">ROUND('qx mannen 2022'!EF78,10)</f>
        <v>0.0023936141</v>
      </c>
      <c r="EG78" s="1" t="n">
        <f aca="false">ROUND('qx mannen 2022'!EG78,10)</f>
        <v>0.0023455079</v>
      </c>
      <c r="EH78" s="1" t="n">
        <f aca="false">ROUND('qx mannen 2022'!EH78,10)</f>
        <v>0.0022983674</v>
      </c>
      <c r="EI78" s="1" t="n">
        <f aca="false">ROUND('qx mannen 2022'!EI78,10)</f>
        <v>0.0022521732</v>
      </c>
      <c r="EJ78" s="1" t="n">
        <f aca="false">ROUND('qx mannen 2022'!EJ78,10)</f>
        <v>0.0022069065</v>
      </c>
      <c r="EK78" s="1" t="n">
        <f aca="false">ROUND('qx mannen 2022'!EK78,10)</f>
        <v>0.0021625486</v>
      </c>
      <c r="EL78" s="1" t="n">
        <f aca="false">ROUND('qx mannen 2022'!EL78,10)</f>
        <v>0.0021190812</v>
      </c>
      <c r="EM78" s="1" t="n">
        <f aca="false">ROUND('qx mannen 2022'!EM78,10)</f>
        <v>0.0020764867</v>
      </c>
      <c r="EN78" s="1" t="n">
        <f aca="false">ROUND('qx mannen 2022'!EN78,10)</f>
        <v>0.0020347475</v>
      </c>
      <c r="EO78" s="1" t="n">
        <f aca="false">ROUND('qx mannen 2022'!EO78,10)</f>
        <v>0.0019938464</v>
      </c>
      <c r="EP78" s="1" t="n">
        <f aca="false">ROUND('qx mannen 2022'!EP78,10)</f>
        <v>0.0019537666</v>
      </c>
      <c r="EQ78" s="1" t="n">
        <f aca="false">ROUND('qx mannen 2022'!EQ78,10)</f>
        <v>0.0019144918</v>
      </c>
      <c r="ER78" s="1" t="n">
        <f aca="false">ROUND('qx mannen 2022'!ER78,10)</f>
        <v>0.0018760057</v>
      </c>
      <c r="ES78" s="1" t="n">
        <f aca="false">ROUND('qx mannen 2022'!ES78,10)</f>
        <v>0.0018382925</v>
      </c>
      <c r="ET78" s="1" t="n">
        <f aca="false">ROUND('qx mannen 2022'!ET78,10)</f>
        <v>0.0018013368</v>
      </c>
      <c r="EU78" s="1" t="n">
        <f aca="false">ROUND('qx mannen 2022'!EU78,10)</f>
        <v>0.0017651234</v>
      </c>
      <c r="EV78" s="1" t="n">
        <f aca="false">ROUND('qx mannen 2022'!EV78,10)</f>
        <v>0.0017296374</v>
      </c>
      <c r="EW78" s="1" t="n">
        <f aca="false">ROUND('qx mannen 2022'!EW78,10)</f>
        <v>0.0016948641</v>
      </c>
      <c r="EX78" s="1" t="n">
        <f aca="false">ROUND('qx mannen 2022'!EX78,10)</f>
        <v>0.0016607894</v>
      </c>
      <c r="EY78" s="1" t="n">
        <f aca="false">ROUND('qx mannen 2022'!EY78,10)</f>
        <v>0.0016273992</v>
      </c>
      <c r="EZ78" s="1" t="n">
        <f aca="false">ROUND('qx mannen 2022'!EZ78,10)</f>
        <v>0.0015946797</v>
      </c>
      <c r="FA78" s="1" t="n">
        <f aca="false">ROUND('qx mannen 2022'!FA78,10)</f>
        <v>0.0015626176</v>
      </c>
      <c r="FB78" s="1" t="n">
        <f aca="false">ROUND('qx mannen 2022'!FB78,10)</f>
        <v>0.0015311996</v>
      </c>
      <c r="FC78" s="1" t="n">
        <f aca="false">ROUND('qx mannen 2022'!FC78,10)</f>
        <v>0.0015004128</v>
      </c>
      <c r="FD78" s="1" t="n">
        <f aca="false">ROUND('qx mannen 2022'!FD78,10)</f>
        <v>0.0014702446</v>
      </c>
      <c r="FE78" s="1" t="n">
        <f aca="false">ROUND('qx mannen 2022'!FE78,10)</f>
        <v>0.0014406825</v>
      </c>
      <c r="FF78" s="1" t="n">
        <f aca="false">ROUND('qx mannen 2022'!FF78,10)</f>
        <v>0.0014117144</v>
      </c>
      <c r="FG78" s="1" t="n">
        <f aca="false">ROUND('qx mannen 2022'!FG78,10)</f>
        <v>0.0013833284</v>
      </c>
      <c r="FH78" s="1" t="n">
        <f aca="false">ROUND('qx mannen 2022'!FH78,10)</f>
        <v>0.0013555127</v>
      </c>
      <c r="FI78" s="1" t="n">
        <f aca="false">ROUND('qx mannen 2022'!FI78,10)</f>
        <v>0.001328256</v>
      </c>
      <c r="FJ78" s="1" t="n">
        <f aca="false">ROUND('qx mannen 2022'!FJ78,10)</f>
        <v>0.001301547</v>
      </c>
      <c r="FK78" s="1" t="n">
        <f aca="false">ROUND('qx mannen 2022'!FK78,10)</f>
        <v>0.0012753747</v>
      </c>
      <c r="FL78" s="1" t="n">
        <f aca="false">ROUND('qx mannen 2022'!FL78,10)</f>
        <v>0.0012497284</v>
      </c>
      <c r="FM78" s="1" t="n">
        <f aca="false">ROUND('qx mannen 2022'!FM78,10)</f>
        <v>0.0012245975</v>
      </c>
      <c r="FN78" s="1" t="n">
        <f aca="false">ROUND('qx mannen 2022'!FN78,10)</f>
        <v>0.0011999716</v>
      </c>
      <c r="FO78" s="1" t="n">
        <f aca="false">ROUND('qx mannen 2022'!FO78,10)</f>
        <v>0.0011758407</v>
      </c>
      <c r="FP78" s="1" t="n">
        <f aca="false">ROUND('qx mannen 2022'!FP78,10)</f>
        <v>0.0011521947</v>
      </c>
      <c r="FQ78" s="1" t="n">
        <f aca="false">ROUND('qx mannen 2022'!FQ78,10)</f>
        <v>0.001129024</v>
      </c>
    </row>
    <row r="79" customFormat="false" ht="15" hidden="false" customHeight="true" outlineLevel="0" collapsed="false">
      <c r="B79" s="1" t="n">
        <f aca="false">ROUND('qx mannen 2022'!B79,10)</f>
        <v>0.0420270797</v>
      </c>
      <c r="C79" s="1" t="n">
        <f aca="false">ROUND('qx mannen 2022'!C79,10)</f>
        <v>0.0412806021</v>
      </c>
      <c r="D79" s="1" t="n">
        <f aca="false">ROUND('qx mannen 2022'!D79,10)</f>
        <v>0.0387522624</v>
      </c>
      <c r="E79" s="1" t="n">
        <f aca="false">ROUND('qx mannen 2022'!E79,10)</f>
        <v>0.0372519075</v>
      </c>
      <c r="F79" s="1" t="n">
        <f aca="false">ROUND('qx mannen 2022'!F79,10)</f>
        <v>0.0362323041</v>
      </c>
      <c r="G79" s="1" t="n">
        <f aca="false">ROUND('qx mannen 2022'!G79,10)</f>
        <v>0.0354434828</v>
      </c>
      <c r="H79" s="1" t="n">
        <f aca="false">ROUND('qx mannen 2022'!H79,10)</f>
        <v>0.0347673128</v>
      </c>
      <c r="I79" s="1" t="n">
        <f aca="false">ROUND('qx mannen 2022'!I79,10)</f>
        <v>0.0341471368</v>
      </c>
      <c r="J79" s="1" t="n">
        <f aca="false">ROUND('qx mannen 2022'!J79,10)</f>
        <v>0.0335557115</v>
      </c>
      <c r="K79" s="1" t="n">
        <f aca="false">ROUND('qx mannen 2022'!K79,10)</f>
        <v>0.0329800399</v>
      </c>
      <c r="L79" s="1" t="n">
        <f aca="false">ROUND('qx mannen 2022'!L79,10)</f>
        <v>0.0324140539</v>
      </c>
      <c r="M79" s="1" t="n">
        <f aca="false">ROUND('qx mannen 2022'!M79,10)</f>
        <v>0.0318550487</v>
      </c>
      <c r="N79" s="1" t="n">
        <f aca="false">ROUND('qx mannen 2022'!N79,10)</f>
        <v>0.0313019402</v>
      </c>
      <c r="O79" s="1" t="n">
        <f aca="false">ROUND('qx mannen 2022'!O79,10)</f>
        <v>0.0307544108</v>
      </c>
      <c r="P79" s="1" t="n">
        <f aca="false">ROUND('qx mannen 2022'!P79,10)</f>
        <v>0.030212493</v>
      </c>
      <c r="Q79" s="1" t="n">
        <f aca="false">ROUND('qx mannen 2022'!Q79,10)</f>
        <v>0.0296763669</v>
      </c>
      <c r="R79" s="1" t="n">
        <f aca="false">ROUND('qx mannen 2022'!R79,10)</f>
        <v>0.0291462621</v>
      </c>
      <c r="S79" s="1" t="n">
        <f aca="false">ROUND('qx mannen 2022'!S79,10)</f>
        <v>0.0286224129</v>
      </c>
      <c r="T79" s="1" t="n">
        <f aca="false">ROUND('qx mannen 2022'!T79,10)</f>
        <v>0.0281050368</v>
      </c>
      <c r="U79" s="1" t="n">
        <f aca="false">ROUND('qx mannen 2022'!U79,10)</f>
        <v>0.0275943265</v>
      </c>
      <c r="V79" s="1" t="n">
        <f aca="false">ROUND('qx mannen 2022'!V79,10)</f>
        <v>0.0270904476</v>
      </c>
      <c r="W79" s="1" t="n">
        <f aca="false">ROUND('qx mannen 2022'!W79,10)</f>
        <v>0.0265935382</v>
      </c>
      <c r="X79" s="1" t="n">
        <f aca="false">ROUND('qx mannen 2022'!X79,10)</f>
        <v>0.0261037112</v>
      </c>
      <c r="Y79" s="1" t="n">
        <f aca="false">ROUND('qx mannen 2022'!Y79,10)</f>
        <v>0.0256210552</v>
      </c>
      <c r="Z79" s="1" t="n">
        <f aca="false">ROUND('qx mannen 2022'!Z79,10)</f>
        <v>0.0251456377</v>
      </c>
      <c r="AA79" s="1" t="n">
        <f aca="false">ROUND('qx mannen 2022'!AA79,10)</f>
        <v>0.0246775063</v>
      </c>
      <c r="AB79" s="1" t="n">
        <f aca="false">ROUND('qx mannen 2022'!AB79,10)</f>
        <v>0.0242166911</v>
      </c>
      <c r="AC79" s="1" t="n">
        <f aca="false">ROUND('qx mannen 2022'!AC79,10)</f>
        <v>0.0237632061</v>
      </c>
      <c r="AD79" s="1" t="n">
        <f aca="false">ROUND('qx mannen 2022'!AD79,10)</f>
        <v>0.0233170512</v>
      </c>
      <c r="AE79" s="1" t="n">
        <f aca="false">ROUND('qx mannen 2022'!AE79,10)</f>
        <v>0.0228782137</v>
      </c>
      <c r="AF79" s="1" t="n">
        <f aca="false">ROUND('qx mannen 2022'!AF79,10)</f>
        <v>0.0224466695</v>
      </c>
      <c r="AG79" s="1" t="n">
        <f aca="false">ROUND('qx mannen 2022'!AG79,10)</f>
        <v>0.0220223843</v>
      </c>
      <c r="AH79" s="1" t="n">
        <f aca="false">ROUND('qx mannen 2022'!AH79,10)</f>
        <v>0.021605315</v>
      </c>
      <c r="AI79" s="1" t="n">
        <f aca="false">ROUND('qx mannen 2022'!AI79,10)</f>
        <v>0.0211954107</v>
      </c>
      <c r="AJ79" s="1" t="n">
        <f aca="false">ROUND('qx mannen 2022'!AJ79,10)</f>
        <v>0.0207926133</v>
      </c>
      <c r="AK79" s="1" t="n">
        <f aca="false">ROUND('qx mannen 2022'!AK79,10)</f>
        <v>0.0203968588</v>
      </c>
      <c r="AL79" s="1" t="n">
        <f aca="false">ROUND('qx mannen 2022'!AL79,10)</f>
        <v>0.0200080778</v>
      </c>
      <c r="AM79" s="1" t="n">
        <f aca="false">ROUND('qx mannen 2022'!AM79,10)</f>
        <v>0.0196261962</v>
      </c>
      <c r="AN79" s="1" t="n">
        <f aca="false">ROUND('qx mannen 2022'!AN79,10)</f>
        <v>0.019251136</v>
      </c>
      <c r="AO79" s="1" t="n">
        <f aca="false">ROUND('qx mannen 2022'!AO79,10)</f>
        <v>0.0188828156</v>
      </c>
      <c r="AP79" s="1" t="n">
        <f aca="false">ROUND('qx mannen 2022'!AP79,10)</f>
        <v>0.0185211507</v>
      </c>
      <c r="AQ79" s="1" t="n">
        <f aca="false">ROUND('qx mannen 2022'!AQ79,10)</f>
        <v>0.0181660544</v>
      </c>
      <c r="AR79" s="1" t="n">
        <f aca="false">ROUND('qx mannen 2022'!AR79,10)</f>
        <v>0.0178174378</v>
      </c>
      <c r="AS79" s="1" t="n">
        <f aca="false">ROUND('qx mannen 2022'!AS79,10)</f>
        <v>0.0174752102</v>
      </c>
      <c r="AT79" s="1" t="n">
        <f aca="false">ROUND('qx mannen 2022'!AT79,10)</f>
        <v>0.0171392798</v>
      </c>
      <c r="AU79" s="1" t="n">
        <f aca="false">ROUND('qx mannen 2022'!AU79,10)</f>
        <v>0.0168095537</v>
      </c>
      <c r="AV79" s="1" t="n">
        <f aca="false">ROUND('qx mannen 2022'!AV79,10)</f>
        <v>0.016485938</v>
      </c>
      <c r="AW79" s="1" t="n">
        <f aca="false">ROUND('qx mannen 2022'!AW79,10)</f>
        <v>0.0161683388</v>
      </c>
      <c r="AX79" s="1" t="n">
        <f aca="false">ROUND('qx mannen 2022'!AX79,10)</f>
        <v>0.0158566614</v>
      </c>
      <c r="AY79" s="1" t="n">
        <f aca="false">ROUND('qx mannen 2022'!AY79,10)</f>
        <v>0.0155508112</v>
      </c>
      <c r="AZ79" s="1" t="n">
        <f aca="false">ROUND('qx mannen 2022'!AZ79,10)</f>
        <v>0.0152506938</v>
      </c>
      <c r="BA79" s="1" t="n">
        <f aca="false">ROUND('qx mannen 2022'!BA79,10)</f>
        <v>0.014956215</v>
      </c>
      <c r="BB79" s="1" t="n">
        <f aca="false">ROUND('qx mannen 2022'!BB79,10)</f>
        <v>0.0146672808</v>
      </c>
      <c r="BC79" s="1" t="n">
        <f aca="false">ROUND('qx mannen 2022'!BC79,10)</f>
        <v>0.0143837978</v>
      </c>
      <c r="BD79" s="1" t="n">
        <f aca="false">ROUND('qx mannen 2022'!BD79,10)</f>
        <v>0.0141056733</v>
      </c>
      <c r="BE79" s="1" t="n">
        <f aca="false">ROUND('qx mannen 2022'!BE79,10)</f>
        <v>0.0138328151</v>
      </c>
      <c r="BF79" s="1" t="n">
        <f aca="false">ROUND('qx mannen 2022'!BF79,10)</f>
        <v>0.013565132</v>
      </c>
      <c r="BG79" s="1" t="n">
        <f aca="false">ROUND('qx mannen 2022'!BG79,10)</f>
        <v>0.0133025335</v>
      </c>
      <c r="BH79" s="1" t="n">
        <f aca="false">ROUND('qx mannen 2022'!BH79,10)</f>
        <v>0.0130449301</v>
      </c>
      <c r="BI79" s="1" t="n">
        <f aca="false">ROUND('qx mannen 2022'!BI79,10)</f>
        <v>0.0127922332</v>
      </c>
      <c r="BJ79" s="1" t="n">
        <f aca="false">ROUND('qx mannen 2022'!BJ79,10)</f>
        <v>0.0125443554</v>
      </c>
      <c r="BK79" s="1" t="n">
        <f aca="false">ROUND('qx mannen 2022'!BK79,10)</f>
        <v>0.0123012101</v>
      </c>
      <c r="BL79" s="1" t="n">
        <f aca="false">ROUND('qx mannen 2022'!BL79,10)</f>
        <v>0.012062712</v>
      </c>
      <c r="BM79" s="1" t="n">
        <f aca="false">ROUND('qx mannen 2022'!BM79,10)</f>
        <v>0.0118287769</v>
      </c>
      <c r="BN79" s="1" t="n">
        <f aca="false">ROUND('qx mannen 2022'!BN79,10)</f>
        <v>0.0115993217</v>
      </c>
      <c r="BO79" s="1" t="n">
        <f aca="false">ROUND('qx mannen 2022'!BO79,10)</f>
        <v>0.0113742645</v>
      </c>
      <c r="BP79" s="1" t="n">
        <f aca="false">ROUND('qx mannen 2022'!BP79,10)</f>
        <v>0.0111535245</v>
      </c>
      <c r="BQ79" s="1" t="n">
        <f aca="false">ROUND('qx mannen 2022'!BQ79,10)</f>
        <v>0.0109370223</v>
      </c>
      <c r="BR79" s="1" t="n">
        <f aca="false">ROUND('qx mannen 2022'!BR79,10)</f>
        <v>0.0107246795</v>
      </c>
      <c r="BS79" s="1" t="n">
        <f aca="false">ROUND('qx mannen 2022'!BS79,10)</f>
        <v>0.010516419</v>
      </c>
      <c r="BT79" s="1" t="n">
        <f aca="false">ROUND('qx mannen 2022'!BT79,10)</f>
        <v>0.0103121649</v>
      </c>
      <c r="BU79" s="1" t="n">
        <f aca="false">ROUND('qx mannen 2022'!BU79,10)</f>
        <v>0.0101118425</v>
      </c>
      <c r="BV79" s="1" t="n">
        <f aca="false">ROUND('qx mannen 2022'!BV79,10)</f>
        <v>0.0099153783</v>
      </c>
      <c r="BW79" s="1" t="n">
        <f aca="false">ROUND('qx mannen 2022'!BW79,10)</f>
        <v>0.0097227002</v>
      </c>
      <c r="BX79" s="1" t="n">
        <f aca="false">ROUND('qx mannen 2022'!BX79,10)</f>
        <v>0.0095337369</v>
      </c>
      <c r="BY79" s="1" t="n">
        <f aca="false">ROUND('qx mannen 2022'!BY79,10)</f>
        <v>0.0093484187</v>
      </c>
      <c r="BZ79" s="1" t="n">
        <f aca="false">ROUND('qx mannen 2022'!BZ79,10)</f>
        <v>0.0091666769</v>
      </c>
      <c r="CA79" s="1" t="n">
        <f aca="false">ROUND('qx mannen 2022'!CA79,10)</f>
        <v>0.0089884439</v>
      </c>
      <c r="CB79" s="1" t="n">
        <f aca="false">ROUND('qx mannen 2022'!CB79,10)</f>
        <v>0.0088136534</v>
      </c>
      <c r="CC79" s="1" t="n">
        <f aca="false">ROUND('qx mannen 2022'!CC79,10)</f>
        <v>0.0086422403</v>
      </c>
      <c r="CD79" s="1" t="n">
        <f aca="false">ROUND('qx mannen 2022'!CD79,10)</f>
        <v>0.0084741405</v>
      </c>
      <c r="CE79" s="1" t="n">
        <f aca="false">ROUND('qx mannen 2022'!CE79,10)</f>
        <v>0.008309291</v>
      </c>
      <c r="CF79" s="1" t="n">
        <f aca="false">ROUND('qx mannen 2022'!CF79,10)</f>
        <v>0.0081476302</v>
      </c>
      <c r="CG79" s="1" t="n">
        <f aca="false">ROUND('qx mannen 2022'!CG79,10)</f>
        <v>0.0079890972</v>
      </c>
      <c r="CH79" s="1" t="n">
        <f aca="false">ROUND('qx mannen 2022'!CH79,10)</f>
        <v>0.0078336326</v>
      </c>
      <c r="CI79" s="1" t="n">
        <f aca="false">ROUND('qx mannen 2022'!CI79,10)</f>
        <v>0.0076811778</v>
      </c>
      <c r="CJ79" s="1" t="n">
        <f aca="false">ROUND('qx mannen 2022'!CJ79,10)</f>
        <v>0.0075316753</v>
      </c>
      <c r="CK79" s="1" t="n">
        <f aca="false">ROUND('qx mannen 2022'!CK79,10)</f>
        <v>0.0073850687</v>
      </c>
      <c r="CL79" s="1" t="n">
        <f aca="false">ROUND('qx mannen 2022'!CL79,10)</f>
        <v>0.0072413026</v>
      </c>
      <c r="CM79" s="1" t="n">
        <f aca="false">ROUND('qx mannen 2022'!CM79,10)</f>
        <v>0.0071003227</v>
      </c>
      <c r="CN79" s="1" t="n">
        <f aca="false">ROUND('qx mannen 2022'!CN79,10)</f>
        <v>0.0069620756</v>
      </c>
      <c r="CO79" s="1" t="n">
        <f aca="false">ROUND('qx mannen 2022'!CO79,10)</f>
        <v>0.0068265089</v>
      </c>
      <c r="CP79" s="1" t="n">
        <f aca="false">ROUND('qx mannen 2022'!CP79,10)</f>
        <v>0.0066935712</v>
      </c>
      <c r="CQ79" s="1" t="n">
        <f aca="false">ROUND('qx mannen 2022'!CQ79,10)</f>
        <v>0.006563212</v>
      </c>
      <c r="CR79" s="1" t="n">
        <f aca="false">ROUND('qx mannen 2022'!CR79,10)</f>
        <v>0.0064353818</v>
      </c>
      <c r="CS79" s="1" t="n">
        <f aca="false">ROUND('qx mannen 2022'!CS79,10)</f>
        <v>0.006310032</v>
      </c>
      <c r="CT79" s="1" t="n">
        <f aca="false">ROUND('qx mannen 2022'!CT79,10)</f>
        <v>0.006187115</v>
      </c>
      <c r="CU79" s="1" t="n">
        <f aca="false">ROUND('qx mannen 2022'!CU79,10)</f>
        <v>0.0060665839</v>
      </c>
      <c r="CV79" s="1" t="n">
        <f aca="false">ROUND('qx mannen 2022'!CV79,10)</f>
        <v>0.0059483927</v>
      </c>
      <c r="CW79" s="1" t="n">
        <f aca="false">ROUND('qx mannen 2022'!CW79,10)</f>
        <v>0.0058324965</v>
      </c>
      <c r="CX79" s="1" t="n">
        <f aca="false">ROUND('qx mannen 2022'!CX79,10)</f>
        <v>0.0057188511</v>
      </c>
      <c r="CY79" s="1" t="n">
        <f aca="false">ROUND('qx mannen 2022'!CY79,10)</f>
        <v>0.0056074129</v>
      </c>
      <c r="CZ79" s="1" t="n">
        <f aca="false">ROUND('qx mannen 2022'!CZ79,10)</f>
        <v>0.0054981396</v>
      </c>
      <c r="DA79" s="1" t="n">
        <f aca="false">ROUND('qx mannen 2022'!DA79,10)</f>
        <v>0.0053909893</v>
      </c>
      <c r="DB79" s="1" t="n">
        <f aca="false">ROUND('qx mannen 2022'!DB79,10)</f>
        <v>0.0052859211</v>
      </c>
      <c r="DC79" s="1" t="n">
        <f aca="false">ROUND('qx mannen 2022'!DC79,10)</f>
        <v>0.0051828947</v>
      </c>
      <c r="DD79" s="1" t="n">
        <f aca="false">ROUND('qx mannen 2022'!DD79,10)</f>
        <v>0.0050818708</v>
      </c>
      <c r="DE79" s="1" t="n">
        <f aca="false">ROUND('qx mannen 2022'!DE79,10)</f>
        <v>0.0049828107</v>
      </c>
      <c r="DF79" s="1" t="n">
        <f aca="false">ROUND('qx mannen 2022'!DF79,10)</f>
        <v>0.0048856764</v>
      </c>
      <c r="DG79" s="1" t="n">
        <f aca="false">ROUND('qx mannen 2022'!DG79,10)</f>
        <v>0.0047904308</v>
      </c>
      <c r="DH79" s="1" t="n">
        <f aca="false">ROUND('qx mannen 2022'!DH79,10)</f>
        <v>0.0046970372</v>
      </c>
      <c r="DI79" s="1" t="n">
        <f aca="false">ROUND('qx mannen 2022'!DI79,10)</f>
        <v>0.0046054599</v>
      </c>
      <c r="DJ79" s="1" t="n">
        <f aca="false">ROUND('qx mannen 2022'!DJ79,10)</f>
        <v>0.0045156638</v>
      </c>
      <c r="DK79" s="1" t="n">
        <f aca="false">ROUND('qx mannen 2022'!DK79,10)</f>
        <v>0.0044276144</v>
      </c>
      <c r="DL79" s="1" t="n">
        <f aca="false">ROUND('qx mannen 2022'!DL79,10)</f>
        <v>0.0043412778</v>
      </c>
      <c r="DM79" s="1" t="n">
        <f aca="false">ROUND('qx mannen 2022'!DM79,10)</f>
        <v>0.004256621</v>
      </c>
      <c r="DN79" s="1" t="n">
        <f aca="false">ROUND('qx mannen 2022'!DN79,10)</f>
        <v>0.0041736114</v>
      </c>
      <c r="DO79" s="1" t="n">
        <f aca="false">ROUND('qx mannen 2022'!DO79,10)</f>
        <v>0.0040922171</v>
      </c>
      <c r="DP79" s="1" t="n">
        <f aca="false">ROUND('qx mannen 2022'!DP79,10)</f>
        <v>0.0040124069</v>
      </c>
      <c r="DQ79" s="1" t="n">
        <f aca="false">ROUND('qx mannen 2022'!DQ79,10)</f>
        <v>0.0039341499</v>
      </c>
      <c r="DR79" s="1" t="n">
        <f aca="false">ROUND('qx mannen 2022'!DR79,10)</f>
        <v>0.0038574162</v>
      </c>
      <c r="DS79" s="1" t="n">
        <f aca="false">ROUND('qx mannen 2022'!DS79,10)</f>
        <v>0.0037821762</v>
      </c>
      <c r="DT79" s="1" t="n">
        <f aca="false">ROUND('qx mannen 2022'!DT79,10)</f>
        <v>0.0037084009</v>
      </c>
      <c r="DU79" s="1" t="n">
        <f aca="false">ROUND('qx mannen 2022'!DU79,10)</f>
        <v>0.003636062</v>
      </c>
      <c r="DV79" s="1" t="n">
        <f aca="false">ROUND('qx mannen 2022'!DV79,10)</f>
        <v>0.0035651316</v>
      </c>
      <c r="DW79" s="1" t="n">
        <f aca="false">ROUND('qx mannen 2022'!DW79,10)</f>
        <v>0.0034955824</v>
      </c>
      <c r="DX79" s="1" t="n">
        <f aca="false">ROUND('qx mannen 2022'!DX79,10)</f>
        <v>0.0034273875</v>
      </c>
      <c r="DY79" s="1" t="n">
        <f aca="false">ROUND('qx mannen 2022'!DY79,10)</f>
        <v>0.0033605207</v>
      </c>
      <c r="DZ79" s="1" t="n">
        <f aca="false">ROUND('qx mannen 2022'!DZ79,10)</f>
        <v>0.0032949563</v>
      </c>
      <c r="EA79" s="1" t="n">
        <f aca="false">ROUND('qx mannen 2022'!EA79,10)</f>
        <v>0.0032306689</v>
      </c>
      <c r="EB79" s="1" t="n">
        <f aca="false">ROUND('qx mannen 2022'!EB79,10)</f>
        <v>0.0031676338</v>
      </c>
      <c r="EC79" s="1" t="n">
        <f aca="false">ROUND('qx mannen 2022'!EC79,10)</f>
        <v>0.0031058266</v>
      </c>
      <c r="ED79" s="1" t="n">
        <f aca="false">ROUND('qx mannen 2022'!ED79,10)</f>
        <v>0.0030452236</v>
      </c>
      <c r="EE79" s="1" t="n">
        <f aca="false">ROUND('qx mannen 2022'!EE79,10)</f>
        <v>0.0029858013</v>
      </c>
      <c r="EF79" s="1" t="n">
        <f aca="false">ROUND('qx mannen 2022'!EF79,10)</f>
        <v>0.0029275367</v>
      </c>
      <c r="EG79" s="1" t="n">
        <f aca="false">ROUND('qx mannen 2022'!EG79,10)</f>
        <v>0.0028704075</v>
      </c>
      <c r="EH79" s="1" t="n">
        <f aca="false">ROUND('qx mannen 2022'!EH79,10)</f>
        <v>0.0028143915</v>
      </c>
      <c r="EI79" s="1" t="n">
        <f aca="false">ROUND('qx mannen 2022'!EI79,10)</f>
        <v>0.0027594671</v>
      </c>
      <c r="EJ79" s="1" t="n">
        <f aca="false">ROUND('qx mannen 2022'!EJ79,10)</f>
        <v>0.0027056132</v>
      </c>
      <c r="EK79" s="1" t="n">
        <f aca="false">ROUND('qx mannen 2022'!EK79,10)</f>
        <v>0.0026528088</v>
      </c>
      <c r="EL79" s="1" t="n">
        <f aca="false">ROUND('qx mannen 2022'!EL79,10)</f>
        <v>0.0026010336</v>
      </c>
      <c r="EM79" s="1" t="n">
        <f aca="false">ROUND('qx mannen 2022'!EM79,10)</f>
        <v>0.0025502677</v>
      </c>
      <c r="EN79" s="1" t="n">
        <f aca="false">ROUND('qx mannen 2022'!EN79,10)</f>
        <v>0.0025004913</v>
      </c>
      <c r="EO79" s="1" t="n">
        <f aca="false">ROUND('qx mannen 2022'!EO79,10)</f>
        <v>0.0024516852</v>
      </c>
      <c r="EP79" s="1" t="n">
        <f aca="false">ROUND('qx mannen 2022'!EP79,10)</f>
        <v>0.0024038306</v>
      </c>
      <c r="EQ79" s="1" t="n">
        <f aca="false">ROUND('qx mannen 2022'!EQ79,10)</f>
        <v>0.002356909</v>
      </c>
      <c r="ER79" s="1" t="n">
        <f aca="false">ROUND('qx mannen 2022'!ER79,10)</f>
        <v>0.0023109022</v>
      </c>
      <c r="ES79" s="1" t="n">
        <f aca="false">ROUND('qx mannen 2022'!ES79,10)</f>
        <v>0.0022657924</v>
      </c>
      <c r="ET79" s="1" t="n">
        <f aca="false">ROUND('qx mannen 2022'!ET79,10)</f>
        <v>0.0022215622</v>
      </c>
      <c r="EU79" s="1" t="n">
        <f aca="false">ROUND('qx mannen 2022'!EU79,10)</f>
        <v>0.0021781944</v>
      </c>
      <c r="EV79" s="1" t="n">
        <f aca="false">ROUND('qx mannen 2022'!EV79,10)</f>
        <v>0.0021356724</v>
      </c>
      <c r="EW79" s="1" t="n">
        <f aca="false">ROUND('qx mannen 2022'!EW79,10)</f>
        <v>0.0020939795</v>
      </c>
      <c r="EX79" s="1" t="n">
        <f aca="false">ROUND('qx mannen 2022'!EX79,10)</f>
        <v>0.0020530998</v>
      </c>
      <c r="EY79" s="1" t="n">
        <f aca="false">ROUND('qx mannen 2022'!EY79,10)</f>
        <v>0.0020130173</v>
      </c>
      <c r="EZ79" s="1" t="n">
        <f aca="false">ROUND('qx mannen 2022'!EZ79,10)</f>
        <v>0.0019737165</v>
      </c>
      <c r="FA79" s="1" t="n">
        <f aca="false">ROUND('qx mannen 2022'!FA79,10)</f>
        <v>0.0019351823</v>
      </c>
      <c r="FB79" s="1" t="n">
        <f aca="false">ROUND('qx mannen 2022'!FB79,10)</f>
        <v>0.0018973997</v>
      </c>
      <c r="FC79" s="1" t="n">
        <f aca="false">ROUND('qx mannen 2022'!FC79,10)</f>
        <v>0.0018603541</v>
      </c>
      <c r="FD79" s="1" t="n">
        <f aca="false">ROUND('qx mannen 2022'!FD79,10)</f>
        <v>0.0018240311</v>
      </c>
      <c r="FE79" s="1" t="n">
        <f aca="false">ROUND('qx mannen 2022'!FE79,10)</f>
        <v>0.0017884167</v>
      </c>
      <c r="FF79" s="1" t="n">
        <f aca="false">ROUND('qx mannen 2022'!FF79,10)</f>
        <v>0.0017534971</v>
      </c>
      <c r="FG79" s="1" t="n">
        <f aca="false">ROUND('qx mannen 2022'!FG79,10)</f>
        <v>0.0017192586</v>
      </c>
      <c r="FH79" s="1" t="n">
        <f aca="false">ROUND('qx mannen 2022'!FH79,10)</f>
        <v>0.0016856882</v>
      </c>
      <c r="FI79" s="1" t="n">
        <f aca="false">ROUND('qx mannen 2022'!FI79,10)</f>
        <v>0.0016527727</v>
      </c>
      <c r="FJ79" s="1" t="n">
        <f aca="false">ROUND('qx mannen 2022'!FJ79,10)</f>
        <v>0.0016204993</v>
      </c>
      <c r="FK79" s="1" t="n">
        <f aca="false">ROUND('qx mannen 2022'!FK79,10)</f>
        <v>0.0015888557</v>
      </c>
      <c r="FL79" s="1" t="n">
        <f aca="false">ROUND('qx mannen 2022'!FL79,10)</f>
        <v>0.0015578295</v>
      </c>
      <c r="FM79" s="1" t="n">
        <f aca="false">ROUND('qx mannen 2022'!FM79,10)</f>
        <v>0.0015274087</v>
      </c>
      <c r="FN79" s="1" t="n">
        <f aca="false">ROUND('qx mannen 2022'!FN79,10)</f>
        <v>0.0014975815</v>
      </c>
      <c r="FO79" s="1" t="n">
        <f aca="false">ROUND('qx mannen 2022'!FO79,10)</f>
        <v>0.0014683364</v>
      </c>
      <c r="FP79" s="1" t="n">
        <f aca="false">ROUND('qx mannen 2022'!FP79,10)</f>
        <v>0.0014396619</v>
      </c>
      <c r="FQ79" s="1" t="n">
        <f aca="false">ROUND('qx mannen 2022'!FQ79,10)</f>
        <v>0.001411547</v>
      </c>
    </row>
    <row r="80" customFormat="false" ht="15" hidden="false" customHeight="true" outlineLevel="0" collapsed="false">
      <c r="B80" s="1" t="n">
        <f aca="false">ROUND('qx mannen 2022'!B80,10)</f>
        <v>0.0476892266</v>
      </c>
      <c r="C80" s="1" t="n">
        <f aca="false">ROUND('qx mannen 2022'!C80,10)</f>
        <v>0.0468723406</v>
      </c>
      <c r="D80" s="1" t="n">
        <f aca="false">ROUND('qx mannen 2022'!D80,10)</f>
        <v>0.0438732975</v>
      </c>
      <c r="E80" s="1" t="n">
        <f aca="false">ROUND('qx mannen 2022'!E80,10)</f>
        <v>0.0421305219</v>
      </c>
      <c r="F80" s="1" t="n">
        <f aca="false">ROUND('qx mannen 2022'!F80,10)</f>
        <v>0.0409726757</v>
      </c>
      <c r="G80" s="1" t="n">
        <f aca="false">ROUND('qx mannen 2022'!G80,10)</f>
        <v>0.040094483</v>
      </c>
      <c r="H80" s="1" t="n">
        <f aca="false">ROUND('qx mannen 2022'!H80,10)</f>
        <v>0.039351951</v>
      </c>
      <c r="I80" s="1" t="n">
        <f aca="false">ROUND('qx mannen 2022'!I80,10)</f>
        <v>0.0386760536</v>
      </c>
      <c r="J80" s="1" t="n">
        <f aca="false">ROUND('qx mannen 2022'!J80,10)</f>
        <v>0.0380335936</v>
      </c>
      <c r="K80" s="1" t="n">
        <f aca="false">ROUND('qx mannen 2022'!K80,10)</f>
        <v>0.0374087262</v>
      </c>
      <c r="L80" s="1" t="n">
        <f aca="false">ROUND('qx mannen 2022'!L80,10)</f>
        <v>0.0367940505</v>
      </c>
      <c r="M80" s="1" t="n">
        <f aca="false">ROUND('qx mannen 2022'!M80,10)</f>
        <v>0.0361862692</v>
      </c>
      <c r="N80" s="1" t="n">
        <f aca="false">ROUND('qx mannen 2022'!N80,10)</f>
        <v>0.035584065</v>
      </c>
      <c r="O80" s="1" t="n">
        <f aca="false">ROUND('qx mannen 2022'!O80,10)</f>
        <v>0.0349870597</v>
      </c>
      <c r="P80" s="1" t="n">
        <f aca="false">ROUND('qx mannen 2022'!P80,10)</f>
        <v>0.0343953056</v>
      </c>
      <c r="Q80" s="1" t="n">
        <f aca="false">ROUND('qx mannen 2022'!Q80,10)</f>
        <v>0.0338090374</v>
      </c>
      <c r="R80" s="1" t="n">
        <f aca="false">ROUND('qx mannen 2022'!R80,10)</f>
        <v>0.0332285536</v>
      </c>
      <c r="S80" s="1" t="n">
        <f aca="false">ROUND('qx mannen 2022'!S80,10)</f>
        <v>0.0326541593</v>
      </c>
      <c r="T80" s="1" t="n">
        <f aca="false">ROUND('qx mannen 2022'!T80,10)</f>
        <v>0.0320861414</v>
      </c>
      <c r="U80" s="1" t="n">
        <f aca="false">ROUND('qx mannen 2022'!U80,10)</f>
        <v>0.0315247576</v>
      </c>
      <c r="V80" s="1" t="n">
        <f aca="false">ROUND('qx mannen 2022'!V80,10)</f>
        <v>0.0309702334</v>
      </c>
      <c r="W80" s="1" t="n">
        <f aca="false">ROUND('qx mannen 2022'!W80,10)</f>
        <v>0.0304227621</v>
      </c>
      <c r="X80" s="1" t="n">
        <f aca="false">ROUND('qx mannen 2022'!X80,10)</f>
        <v>0.0298825061</v>
      </c>
      <c r="Y80" s="1" t="n">
        <f aca="false">ROUND('qx mannen 2022'!Y80,10)</f>
        <v>0.0293495996</v>
      </c>
      <c r="Z80" s="1" t="n">
        <f aca="false">ROUND('qx mannen 2022'!Z80,10)</f>
        <v>0.0288241506</v>
      </c>
      <c r="AA80" s="1" t="n">
        <f aca="false">ROUND('qx mannen 2022'!AA80,10)</f>
        <v>0.0283062435</v>
      </c>
      <c r="AB80" s="1" t="n">
        <f aca="false">ROUND('qx mannen 2022'!AB80,10)</f>
        <v>0.0277959414</v>
      </c>
      <c r="AC80" s="1" t="n">
        <f aca="false">ROUND('qx mannen 2022'!AC80,10)</f>
        <v>0.027293288</v>
      </c>
      <c r="AD80" s="1" t="n">
        <f aca="false">ROUND('qx mannen 2022'!AD80,10)</f>
        <v>0.0267983095</v>
      </c>
      <c r="AE80" s="1" t="n">
        <f aca="false">ROUND('qx mannen 2022'!AE80,10)</f>
        <v>0.0263110168</v>
      </c>
      <c r="AF80" s="1" t="n">
        <f aca="false">ROUND('qx mannen 2022'!AF80,10)</f>
        <v>0.0258314067</v>
      </c>
      <c r="AG80" s="1" t="n">
        <f aca="false">ROUND('qx mannen 2022'!AG80,10)</f>
        <v>0.0253594634</v>
      </c>
      <c r="AH80" s="1" t="n">
        <f aca="false">ROUND('qx mannen 2022'!AH80,10)</f>
        <v>0.0248951604</v>
      </c>
      <c r="AI80" s="1" t="n">
        <f aca="false">ROUND('qx mannen 2022'!AI80,10)</f>
        <v>0.0244384607</v>
      </c>
      <c r="AJ80" s="1" t="n">
        <f aca="false">ROUND('qx mannen 2022'!AJ80,10)</f>
        <v>0.023989319</v>
      </c>
      <c r="AK80" s="1" t="n">
        <f aca="false">ROUND('qx mannen 2022'!AK80,10)</f>
        <v>0.0235476821</v>
      </c>
      <c r="AL80" s="1" t="n">
        <f aca="false">ROUND('qx mannen 2022'!AL80,10)</f>
        <v>0.0231134899</v>
      </c>
      <c r="AM80" s="1" t="n">
        <f aca="false">ROUND('qx mannen 2022'!AM80,10)</f>
        <v>0.0226866762</v>
      </c>
      <c r="AN80" s="1" t="n">
        <f aca="false">ROUND('qx mannen 2022'!AN80,10)</f>
        <v>0.0222671697</v>
      </c>
      <c r="AO80" s="1" t="n">
        <f aca="false">ROUND('qx mannen 2022'!AO80,10)</f>
        <v>0.0218548944</v>
      </c>
      <c r="AP80" s="1" t="n">
        <f aca="false">ROUND('qx mannen 2022'!AP80,10)</f>
        <v>0.0214497704</v>
      </c>
      <c r="AQ80" s="1" t="n">
        <f aca="false">ROUND('qx mannen 2022'!AQ80,10)</f>
        <v>0.0210517144</v>
      </c>
      <c r="AR80" s="1" t="n">
        <f aca="false">ROUND('qx mannen 2022'!AR80,10)</f>
        <v>0.0206606401</v>
      </c>
      <c r="AS80" s="1" t="n">
        <f aca="false">ROUND('qx mannen 2022'!AS80,10)</f>
        <v>0.0202764588</v>
      </c>
      <c r="AT80" s="1" t="n">
        <f aca="false">ROUND('qx mannen 2022'!AT80,10)</f>
        <v>0.0198990799</v>
      </c>
      <c r="AU80" s="1" t="n">
        <f aca="false">ROUND('qx mannen 2022'!AU80,10)</f>
        <v>0.0195284108</v>
      </c>
      <c r="AV80" s="1" t="n">
        <f aca="false">ROUND('qx mannen 2022'!AV80,10)</f>
        <v>0.0191643578</v>
      </c>
      <c r="AW80" s="1" t="n">
        <f aca="false">ROUND('qx mannen 2022'!AW80,10)</f>
        <v>0.0188068263</v>
      </c>
      <c r="AX80" s="1" t="n">
        <f aca="false">ROUND('qx mannen 2022'!AX80,10)</f>
        <v>0.0184557205</v>
      </c>
      <c r="AY80" s="1" t="n">
        <f aca="false">ROUND('qx mannen 2022'!AY80,10)</f>
        <v>0.0181109446</v>
      </c>
      <c r="AZ80" s="1" t="n">
        <f aca="false">ROUND('qx mannen 2022'!AZ80,10)</f>
        <v>0.017772402</v>
      </c>
      <c r="BA80" s="1" t="n">
        <f aca="false">ROUND('qx mannen 2022'!BA80,10)</f>
        <v>0.0174399963</v>
      </c>
      <c r="BB80" s="1" t="n">
        <f aca="false">ROUND('qx mannen 2022'!BB80,10)</f>
        <v>0.017113631</v>
      </c>
      <c r="BC80" s="1" t="n">
        <f aca="false">ROUND('qx mannen 2022'!BC80,10)</f>
        <v>0.01679321</v>
      </c>
      <c r="BD80" s="1" t="n">
        <f aca="false">ROUND('qx mannen 2022'!BD80,10)</f>
        <v>0.0164786373</v>
      </c>
      <c r="BE80" s="1" t="n">
        <f aca="false">ROUND('qx mannen 2022'!BE80,10)</f>
        <v>0.0161698175</v>
      </c>
      <c r="BF80" s="1" t="n">
        <f aca="false">ROUND('qx mannen 2022'!BF80,10)</f>
        <v>0.0158666558</v>
      </c>
      <c r="BG80" s="1" t="n">
        <f aca="false">ROUND('qx mannen 2022'!BG80,10)</f>
        <v>0.0155690581</v>
      </c>
      <c r="BH80" s="1" t="n">
        <f aca="false">ROUND('qx mannen 2022'!BH80,10)</f>
        <v>0.0152769309</v>
      </c>
      <c r="BI80" s="1" t="n">
        <f aca="false">ROUND('qx mannen 2022'!BI80,10)</f>
        <v>0.0149901817</v>
      </c>
      <c r="BJ80" s="1" t="n">
        <f aca="false">ROUND('qx mannen 2022'!BJ80,10)</f>
        <v>0.0147087188</v>
      </c>
      <c r="BK80" s="1" t="n">
        <f aca="false">ROUND('qx mannen 2022'!BK80,10)</f>
        <v>0.0144324515</v>
      </c>
      <c r="BL80" s="1" t="n">
        <f aca="false">ROUND('qx mannen 2022'!BL80,10)</f>
        <v>0.01416129</v>
      </c>
      <c r="BM80" s="1" t="n">
        <f aca="false">ROUND('qx mannen 2022'!BM80,10)</f>
        <v>0.0138951458</v>
      </c>
      <c r="BN80" s="1" t="n">
        <f aca="false">ROUND('qx mannen 2022'!BN80,10)</f>
        <v>0.0136339313</v>
      </c>
      <c r="BO80" s="1" t="n">
        <f aca="false">ROUND('qx mannen 2022'!BO80,10)</f>
        <v>0.0133775598</v>
      </c>
      <c r="BP80" s="1" t="n">
        <f aca="false">ROUND('qx mannen 2022'!BP80,10)</f>
        <v>0.0131259462</v>
      </c>
      <c r="BQ80" s="1" t="n">
        <f aca="false">ROUND('qx mannen 2022'!BQ80,10)</f>
        <v>0.0128790062</v>
      </c>
      <c r="BR80" s="1" t="n">
        <f aca="false">ROUND('qx mannen 2022'!BR80,10)</f>
        <v>0.0126366567</v>
      </c>
      <c r="BS80" s="1" t="n">
        <f aca="false">ROUND('qx mannen 2022'!BS80,10)</f>
        <v>0.012398816</v>
      </c>
      <c r="BT80" s="1" t="n">
        <f aca="false">ROUND('qx mannen 2022'!BT80,10)</f>
        <v>0.0121654033</v>
      </c>
      <c r="BU80" s="1" t="n">
        <f aca="false">ROUND('qx mannen 2022'!BU80,10)</f>
        <v>0.0119363393</v>
      </c>
      <c r="BV80" s="1" t="n">
        <f aca="false">ROUND('qx mannen 2022'!BV80,10)</f>
        <v>0.0117115456</v>
      </c>
      <c r="BW80" s="1" t="n">
        <f aca="false">ROUND('qx mannen 2022'!BW80,10)</f>
        <v>0.0114909453</v>
      </c>
      <c r="BX80" s="1" t="n">
        <f aca="false">ROUND('qx mannen 2022'!BX80,10)</f>
        <v>0.0112744625</v>
      </c>
      <c r="BY80" s="1" t="n">
        <f aca="false">ROUND('qx mannen 2022'!BY80,10)</f>
        <v>0.0110620225</v>
      </c>
      <c r="BZ80" s="1" t="n">
        <f aca="false">ROUND('qx mannen 2022'!BZ80,10)</f>
        <v>0.0108535519</v>
      </c>
      <c r="CA80" s="1" t="n">
        <f aca="false">ROUND('qx mannen 2022'!CA80,10)</f>
        <v>0.0106489784</v>
      </c>
      <c r="CB80" s="1" t="n">
        <f aca="false">ROUND('qx mannen 2022'!CB80,10)</f>
        <v>0.010448231</v>
      </c>
      <c r="CC80" s="1" t="n">
        <f aca="false">ROUND('qx mannen 2022'!CC80,10)</f>
        <v>0.0102512397</v>
      </c>
      <c r="CD80" s="1" t="n">
        <f aca="false">ROUND('qx mannen 2022'!CD80,10)</f>
        <v>0.0100579358</v>
      </c>
      <c r="CE80" s="1" t="n">
        <f aca="false">ROUND('qx mannen 2022'!CE80,10)</f>
        <v>0.0098682518</v>
      </c>
      <c r="CF80" s="1" t="n">
        <f aca="false">ROUND('qx mannen 2022'!CF80,10)</f>
        <v>0.0096821211</v>
      </c>
      <c r="CG80" s="1" t="n">
        <f aca="false">ROUND('qx mannen 2022'!CG80,10)</f>
        <v>0.0094994785</v>
      </c>
      <c r="CH80" s="1" t="n">
        <f aca="false">ROUND('qx mannen 2022'!CH80,10)</f>
        <v>0.0093202598</v>
      </c>
      <c r="CI80" s="1" t="n">
        <f aca="false">ROUND('qx mannen 2022'!CI80,10)</f>
        <v>0.0091444019</v>
      </c>
      <c r="CJ80" s="1" t="n">
        <f aca="false">ROUND('qx mannen 2022'!CJ80,10)</f>
        <v>0.0089718428</v>
      </c>
      <c r="CK80" s="1" t="n">
        <f aca="false">ROUND('qx mannen 2022'!CK80,10)</f>
        <v>0.0088025216</v>
      </c>
      <c r="CL80" s="1" t="n">
        <f aca="false">ROUND('qx mannen 2022'!CL80,10)</f>
        <v>0.0086363784</v>
      </c>
      <c r="CM80" s="1" t="n">
        <f aca="false">ROUND('qx mannen 2022'!CM80,10)</f>
        <v>0.0084733544</v>
      </c>
      <c r="CN80" s="1" t="n">
        <f aca="false">ROUND('qx mannen 2022'!CN80,10)</f>
        <v>0.008313392</v>
      </c>
      <c r="CO80" s="1" t="n">
        <f aca="false">ROUND('qx mannen 2022'!CO80,10)</f>
        <v>0.0081564343</v>
      </c>
      <c r="CP80" s="1" t="n">
        <f aca="false">ROUND('qx mannen 2022'!CP80,10)</f>
        <v>0.0080024257</v>
      </c>
      <c r="CQ80" s="1" t="n">
        <f aca="false">ROUND('qx mannen 2022'!CQ80,10)</f>
        <v>0.0078513113</v>
      </c>
      <c r="CR80" s="1" t="n">
        <f aca="false">ROUND('qx mannen 2022'!CR80,10)</f>
        <v>0.0077030374</v>
      </c>
      <c r="CS80" s="1" t="n">
        <f aca="false">ROUND('qx mannen 2022'!CS80,10)</f>
        <v>0.0075575513</v>
      </c>
      <c r="CT80" s="1" t="n">
        <f aca="false">ROUND('qx mannen 2022'!CT80,10)</f>
        <v>0.0074148011</v>
      </c>
      <c r="CU80" s="1" t="n">
        <f aca="false">ROUND('qx mannen 2022'!CU80,10)</f>
        <v>0.0072747359</v>
      </c>
      <c r="CV80" s="1" t="n">
        <f aca="false">ROUND('qx mannen 2022'!CV80,10)</f>
        <v>0.0071373057</v>
      </c>
      <c r="CW80" s="1" t="n">
        <f aca="false">ROUND('qx mannen 2022'!CW80,10)</f>
        <v>0.0070024613</v>
      </c>
      <c r="CX80" s="1" t="n">
        <f aca="false">ROUND('qx mannen 2022'!CX80,10)</f>
        <v>0.0068701547</v>
      </c>
      <c r="CY80" s="1" t="n">
        <f aca="false">ROUND('qx mannen 2022'!CY80,10)</f>
        <v>0.0067403384</v>
      </c>
      <c r="CZ80" s="1" t="n">
        <f aca="false">ROUND('qx mannen 2022'!CZ80,10)</f>
        <v>0.006612966</v>
      </c>
      <c r="DA80" s="1" t="n">
        <f aca="false">ROUND('qx mannen 2022'!DA80,10)</f>
        <v>0.0064879919</v>
      </c>
      <c r="DB80" s="1" t="n">
        <f aca="false">ROUND('qx mannen 2022'!DB80,10)</f>
        <v>0.0063653713</v>
      </c>
      <c r="DC80" s="1" t="n">
        <f aca="false">ROUND('qx mannen 2022'!DC80,10)</f>
        <v>0.0062450603</v>
      </c>
      <c r="DD80" s="1" t="n">
        <f aca="false">ROUND('qx mannen 2022'!DD80,10)</f>
        <v>0.0061270156</v>
      </c>
      <c r="DE80" s="1" t="n">
        <f aca="false">ROUND('qx mannen 2022'!DE80,10)</f>
        <v>0.0060111949</v>
      </c>
      <c r="DF80" s="1" t="n">
        <f aca="false">ROUND('qx mannen 2022'!DF80,10)</f>
        <v>0.0058975566</v>
      </c>
      <c r="DG80" s="1" t="n">
        <f aca="false">ROUND('qx mannen 2022'!DG80,10)</f>
        <v>0.0057860598</v>
      </c>
      <c r="DH80" s="1" t="n">
        <f aca="false">ROUND('qx mannen 2022'!DH80,10)</f>
        <v>0.0056766646</v>
      </c>
      <c r="DI80" s="1" t="n">
        <f aca="false">ROUND('qx mannen 2022'!DI80,10)</f>
        <v>0.0055693315</v>
      </c>
      <c r="DJ80" s="1" t="n">
        <f aca="false">ROUND('qx mannen 2022'!DJ80,10)</f>
        <v>0.0054640219</v>
      </c>
      <c r="DK80" s="1" t="n">
        <f aca="false">ROUND('qx mannen 2022'!DK80,10)</f>
        <v>0.0053606979</v>
      </c>
      <c r="DL80" s="1" t="n">
        <f aca="false">ROUND('qx mannen 2022'!DL80,10)</f>
        <v>0.0052593223</v>
      </c>
      <c r="DM80" s="1" t="n">
        <f aca="false">ROUND('qx mannen 2022'!DM80,10)</f>
        <v>0.0051598586</v>
      </c>
      <c r="DN80" s="1" t="n">
        <f aca="false">ROUND('qx mannen 2022'!DN80,10)</f>
        <v>0.005062271</v>
      </c>
      <c r="DO80" s="1" t="n">
        <f aca="false">ROUND('qx mannen 2022'!DO80,10)</f>
        <v>0.0049665241</v>
      </c>
      <c r="DP80" s="1" t="n">
        <f aca="false">ROUND('qx mannen 2022'!DP80,10)</f>
        <v>0.0048725836</v>
      </c>
      <c r="DQ80" s="1" t="n">
        <f aca="false">ROUND('qx mannen 2022'!DQ80,10)</f>
        <v>0.0047804155</v>
      </c>
      <c r="DR80" s="1" t="n">
        <f aca="false">ROUND('qx mannen 2022'!DR80,10)</f>
        <v>0.0046899866</v>
      </c>
      <c r="DS80" s="1" t="n">
        <f aca="false">ROUND('qx mannen 2022'!DS80,10)</f>
        <v>0.0046012642</v>
      </c>
      <c r="DT80" s="1" t="n">
        <f aca="false">ROUND('qx mannen 2022'!DT80,10)</f>
        <v>0.0045142163</v>
      </c>
      <c r="DU80" s="1" t="n">
        <f aca="false">ROUND('qx mannen 2022'!DU80,10)</f>
        <v>0.0044288113</v>
      </c>
      <c r="DV80" s="1" t="n">
        <f aca="false">ROUND('qx mannen 2022'!DV80,10)</f>
        <v>0.0043450186</v>
      </c>
      <c r="DW80" s="1" t="n">
        <f aca="false">ROUND('qx mannen 2022'!DW80,10)</f>
        <v>0.0042628077</v>
      </c>
      <c r="DX80" s="1" t="n">
        <f aca="false">ROUND('qx mannen 2022'!DX80,10)</f>
        <v>0.0041821489</v>
      </c>
      <c r="DY80" s="1" t="n">
        <f aca="false">ROUND('qx mannen 2022'!DY80,10)</f>
        <v>0.0041030131</v>
      </c>
      <c r="DZ80" s="1" t="n">
        <f aca="false">ROUND('qx mannen 2022'!DZ80,10)</f>
        <v>0.0040253716</v>
      </c>
      <c r="EA80" s="1" t="n">
        <f aca="false">ROUND('qx mannen 2022'!EA80,10)</f>
        <v>0.0039491964</v>
      </c>
      <c r="EB80" s="1" t="n">
        <f aca="false">ROUND('qx mannen 2022'!EB80,10)</f>
        <v>0.0038744598</v>
      </c>
      <c r="EC80" s="1" t="n">
        <f aca="false">ROUND('qx mannen 2022'!EC80,10)</f>
        <v>0.0038011348</v>
      </c>
      <c r="ED80" s="1" t="n">
        <f aca="false">ROUND('qx mannen 2022'!ED80,10)</f>
        <v>0.0037291949</v>
      </c>
      <c r="EE80" s="1" t="n">
        <f aca="false">ROUND('qx mannen 2022'!EE80,10)</f>
        <v>0.0036586139</v>
      </c>
      <c r="EF80" s="1" t="n">
        <f aca="false">ROUND('qx mannen 2022'!EF80,10)</f>
        <v>0.0035893664</v>
      </c>
      <c r="EG80" s="1" t="n">
        <f aca="false">ROUND('qx mannen 2022'!EG80,10)</f>
        <v>0.0035214272</v>
      </c>
      <c r="EH80" s="1" t="n">
        <f aca="false">ROUND('qx mannen 2022'!EH80,10)</f>
        <v>0.0034547717</v>
      </c>
      <c r="EI80" s="1" t="n">
        <f aca="false">ROUND('qx mannen 2022'!EI80,10)</f>
        <v>0.0033893756</v>
      </c>
      <c r="EJ80" s="1" t="n">
        <f aca="false">ROUND('qx mannen 2022'!EJ80,10)</f>
        <v>0.0033252154</v>
      </c>
      <c r="EK80" s="1" t="n">
        <f aca="false">ROUND('qx mannen 2022'!EK80,10)</f>
        <v>0.0032622677</v>
      </c>
      <c r="EL80" s="1" t="n">
        <f aca="false">ROUND('qx mannen 2022'!EL80,10)</f>
        <v>0.0032005097</v>
      </c>
      <c r="EM80" s="1" t="n">
        <f aca="false">ROUND('qx mannen 2022'!EM80,10)</f>
        <v>0.003139919</v>
      </c>
      <c r="EN80" s="1" t="n">
        <f aca="false">ROUND('qx mannen 2022'!EN80,10)</f>
        <v>0.0030804736</v>
      </c>
      <c r="EO80" s="1" t="n">
        <f aca="false">ROUND('qx mannen 2022'!EO80,10)</f>
        <v>0.0030221519</v>
      </c>
      <c r="EP80" s="1" t="n">
        <f aca="false">ROUND('qx mannen 2022'!EP80,10)</f>
        <v>0.0029649327</v>
      </c>
      <c r="EQ80" s="1" t="n">
        <f aca="false">ROUND('qx mannen 2022'!EQ80,10)</f>
        <v>0.0029087953</v>
      </c>
      <c r="ER80" s="1" t="n">
        <f aca="false">ROUND('qx mannen 2022'!ER80,10)</f>
        <v>0.0028537192</v>
      </c>
      <c r="ES80" s="1" t="n">
        <f aca="false">ROUND('qx mannen 2022'!ES80,10)</f>
        <v>0.0027996845</v>
      </c>
      <c r="ET80" s="1" t="n">
        <f aca="false">ROUND('qx mannen 2022'!ET80,10)</f>
        <v>0.0027466715</v>
      </c>
      <c r="EU80" s="1" t="n">
        <f aca="false">ROUND('qx mannen 2022'!EU80,10)</f>
        <v>0.0026946609</v>
      </c>
      <c r="EV80" s="1" t="n">
        <f aca="false">ROUND('qx mannen 2022'!EV80,10)</f>
        <v>0.0026436339</v>
      </c>
      <c r="EW80" s="1" t="n">
        <f aca="false">ROUND('qx mannen 2022'!EW80,10)</f>
        <v>0.0025935719</v>
      </c>
      <c r="EX80" s="1" t="n">
        <f aca="false">ROUND('qx mannen 2022'!EX80,10)</f>
        <v>0.0025444567</v>
      </c>
      <c r="EY80" s="1" t="n">
        <f aca="false">ROUND('qx mannen 2022'!EY80,10)</f>
        <v>0.0024962705</v>
      </c>
      <c r="EZ80" s="1" t="n">
        <f aca="false">ROUND('qx mannen 2022'!EZ80,10)</f>
        <v>0.0024489956</v>
      </c>
      <c r="FA80" s="1" t="n">
        <f aca="false">ROUND('qx mannen 2022'!FA80,10)</f>
        <v>0.002402615</v>
      </c>
      <c r="FB80" s="1" t="n">
        <f aca="false">ROUND('qx mannen 2022'!FB80,10)</f>
        <v>0.0023571117</v>
      </c>
      <c r="FC80" s="1" t="n">
        <f aca="false">ROUND('qx mannen 2022'!FC80,10)</f>
        <v>0.0023124692</v>
      </c>
      <c r="FD80" s="1" t="n">
        <f aca="false">ROUND('qx mannen 2022'!FD80,10)</f>
        <v>0.0022686712</v>
      </c>
      <c r="FE80" s="1" t="n">
        <f aca="false">ROUND('qx mannen 2022'!FE80,10)</f>
        <v>0.0022257019</v>
      </c>
      <c r="FF80" s="1" t="n">
        <f aca="false">ROUND('qx mannen 2022'!FF80,10)</f>
        <v>0.0021835455</v>
      </c>
      <c r="FG80" s="1" t="n">
        <f aca="false">ROUND('qx mannen 2022'!FG80,10)</f>
        <v>0.0021421867</v>
      </c>
      <c r="FH80" s="1" t="n">
        <f aca="false">ROUND('qx mannen 2022'!FH80,10)</f>
        <v>0.0021016104</v>
      </c>
      <c r="FI80" s="1" t="n">
        <f aca="false">ROUND('qx mannen 2022'!FI80,10)</f>
        <v>0.002061802</v>
      </c>
      <c r="FJ80" s="1" t="n">
        <f aca="false">ROUND('qx mannen 2022'!FJ80,10)</f>
        <v>0.0020227468</v>
      </c>
      <c r="FK80" s="1" t="n">
        <f aca="false">ROUND('qx mannen 2022'!FK80,10)</f>
        <v>0.0019844307</v>
      </c>
      <c r="FL80" s="1" t="n">
        <f aca="false">ROUND('qx mannen 2022'!FL80,10)</f>
        <v>0.0019468397</v>
      </c>
      <c r="FM80" s="1" t="n">
        <f aca="false">ROUND('qx mannen 2022'!FM80,10)</f>
        <v>0.0019099601</v>
      </c>
      <c r="FN80" s="1" t="n">
        <f aca="false">ROUND('qx mannen 2022'!FN80,10)</f>
        <v>0.0018737784</v>
      </c>
      <c r="FO80" s="1" t="n">
        <f aca="false">ROUND('qx mannen 2022'!FO80,10)</f>
        <v>0.0018382815</v>
      </c>
      <c r="FP80" s="1" t="n">
        <f aca="false">ROUND('qx mannen 2022'!FP80,10)</f>
        <v>0.0018034565</v>
      </c>
      <c r="FQ80" s="1" t="n">
        <f aca="false">ROUND('qx mannen 2022'!FQ80,10)</f>
        <v>0.0017692906</v>
      </c>
    </row>
    <row r="81" customFormat="false" ht="15" hidden="false" customHeight="true" outlineLevel="0" collapsed="false">
      <c r="B81" s="1" t="n">
        <f aca="false">ROUND('qx mannen 2022'!B81,10)</f>
        <v>0.0526560363</v>
      </c>
      <c r="C81" s="1" t="n">
        <f aca="false">ROUND('qx mannen 2022'!C81,10)</f>
        <v>0.051785697</v>
      </c>
      <c r="D81" s="1" t="n">
        <f aca="false">ROUND('qx mannen 2022'!D81,10)</f>
        <v>0.0489233304</v>
      </c>
      <c r="E81" s="1" t="n">
        <f aca="false">ROUND('qx mannen 2022'!E81,10)</f>
        <v>0.0472009535</v>
      </c>
      <c r="F81" s="1" t="n">
        <f aca="false">ROUND('qx mannen 2022'!F81,10)</f>
        <v>0.0460150112</v>
      </c>
      <c r="G81" s="1" t="n">
        <f aca="false">ROUND('qx mannen 2022'!G81,10)</f>
        <v>0.0450872637</v>
      </c>
      <c r="H81" s="1" t="n">
        <f aca="false">ROUND('qx mannen 2022'!H81,10)</f>
        <v>0.0442855536</v>
      </c>
      <c r="I81" s="1" t="n">
        <f aca="false">ROUND('qx mannen 2022'!I81,10)</f>
        <v>0.0435463209</v>
      </c>
      <c r="J81" s="1" t="n">
        <f aca="false">ROUND('qx mannen 2022'!J81,10)</f>
        <v>0.0428389639</v>
      </c>
      <c r="K81" s="1" t="n">
        <f aca="false">ROUND('qx mannen 2022'!K81,10)</f>
        <v>0.0421488837</v>
      </c>
      <c r="L81" s="1" t="n">
        <f aca="false">ROUND('qx mannen 2022'!L81,10)</f>
        <v>0.0414692773</v>
      </c>
      <c r="M81" s="1" t="n">
        <f aca="false">ROUND('qx mannen 2022'!M81,10)</f>
        <v>0.0407971314</v>
      </c>
      <c r="N81" s="1" t="n">
        <f aca="false">ROUND('qx mannen 2022'!N81,10)</f>
        <v>0.0401312591</v>
      </c>
      <c r="O81" s="1" t="n">
        <f aca="false">ROUND('qx mannen 2022'!O81,10)</f>
        <v>0.0394713381</v>
      </c>
      <c r="P81" s="1" t="n">
        <f aca="false">ROUND('qx mannen 2022'!P81,10)</f>
        <v>0.0388174407</v>
      </c>
      <c r="Q81" s="1" t="n">
        <f aca="false">ROUND('qx mannen 2022'!Q81,10)</f>
        <v>0.0381698046</v>
      </c>
      <c r="R81" s="1" t="n">
        <f aca="false">ROUND('qx mannen 2022'!R81,10)</f>
        <v>0.0375287226</v>
      </c>
      <c r="S81" s="1" t="n">
        <f aca="false">ROUND('qx mannen 2022'!S81,10)</f>
        <v>0.0368944911</v>
      </c>
      <c r="T81" s="1" t="n">
        <f aca="false">ROUND('qx mannen 2022'!T81,10)</f>
        <v>0.0362673868</v>
      </c>
      <c r="U81" s="1" t="n">
        <f aca="false">ROUND('qx mannen 2022'!U81,10)</f>
        <v>0.0356476568</v>
      </c>
      <c r="V81" s="1" t="n">
        <f aca="false">ROUND('qx mannen 2022'!V81,10)</f>
        <v>0.0350355162</v>
      </c>
      <c r="W81" s="1" t="n">
        <f aca="false">ROUND('qx mannen 2022'!W81,10)</f>
        <v>0.034431148</v>
      </c>
      <c r="X81" s="1" t="n">
        <f aca="false">ROUND('qx mannen 2022'!X81,10)</f>
        <v>0.033834705</v>
      </c>
      <c r="Y81" s="1" t="n">
        <f aca="false">ROUND('qx mannen 2022'!Y81,10)</f>
        <v>0.033246312</v>
      </c>
      <c r="Z81" s="1" t="n">
        <f aca="false">ROUND('qx mannen 2022'!Z81,10)</f>
        <v>0.0326660683</v>
      </c>
      <c r="AA81" s="1" t="n">
        <f aca="false">ROUND('qx mannen 2022'!AA81,10)</f>
        <v>0.0320940497</v>
      </c>
      <c r="AB81" s="1" t="n">
        <f aca="false">ROUND('qx mannen 2022'!AB81,10)</f>
        <v>0.0315303111</v>
      </c>
      <c r="AC81" s="1" t="n">
        <f aca="false">ROUND('qx mannen 2022'!AC81,10)</f>
        <v>0.0309748884</v>
      </c>
      <c r="AD81" s="1" t="n">
        <f aca="false">ROUND('qx mannen 2022'!AD81,10)</f>
        <v>0.0304278002</v>
      </c>
      <c r="AE81" s="1" t="n">
        <f aca="false">ROUND('qx mannen 2022'!AE81,10)</f>
        <v>0.0298890501</v>
      </c>
      <c r="AF81" s="1" t="n">
        <f aca="false">ROUND('qx mannen 2022'!AF81,10)</f>
        <v>0.0293586278</v>
      </c>
      <c r="AG81" s="1" t="n">
        <f aca="false">ROUND('qx mannen 2022'!AG81,10)</f>
        <v>0.0288365107</v>
      </c>
      <c r="AH81" s="1" t="n">
        <f aca="false">ROUND('qx mannen 2022'!AH81,10)</f>
        <v>0.0283226653</v>
      </c>
      <c r="AI81" s="1" t="n">
        <f aca="false">ROUND('qx mannen 2022'!AI81,10)</f>
        <v>0.0278170484</v>
      </c>
      <c r="AJ81" s="1" t="n">
        <f aca="false">ROUND('qx mannen 2022'!AJ81,10)</f>
        <v>0.0273196081</v>
      </c>
      <c r="AK81" s="1" t="n">
        <f aca="false">ROUND('qx mannen 2022'!AK81,10)</f>
        <v>0.0268302848</v>
      </c>
      <c r="AL81" s="1" t="n">
        <f aca="false">ROUND('qx mannen 2022'!AL81,10)</f>
        <v>0.0263490122</v>
      </c>
      <c r="AM81" s="1" t="n">
        <f aca="false">ROUND('qx mannen 2022'!AM81,10)</f>
        <v>0.0258757182</v>
      </c>
      <c r="AN81" s="1" t="n">
        <f aca="false">ROUND('qx mannen 2022'!AN81,10)</f>
        <v>0.0254103253</v>
      </c>
      <c r="AO81" s="1" t="n">
        <f aca="false">ROUND('qx mannen 2022'!AO81,10)</f>
        <v>0.0249527515</v>
      </c>
      <c r="AP81" s="1" t="n">
        <f aca="false">ROUND('qx mannen 2022'!AP81,10)</f>
        <v>0.0245029112</v>
      </c>
      <c r="AQ81" s="1" t="n">
        <f aca="false">ROUND('qx mannen 2022'!AQ81,10)</f>
        <v>0.0240607151</v>
      </c>
      <c r="AR81" s="1" t="n">
        <f aca="false">ROUND('qx mannen 2022'!AR81,10)</f>
        <v>0.0236260712</v>
      </c>
      <c r="AS81" s="1" t="n">
        <f aca="false">ROUND('qx mannen 2022'!AS81,10)</f>
        <v>0.023198885</v>
      </c>
      <c r="AT81" s="1" t="n">
        <f aca="false">ROUND('qx mannen 2022'!AT81,10)</f>
        <v>0.0227790602</v>
      </c>
      <c r="AU81" s="1" t="n">
        <f aca="false">ROUND('qx mannen 2022'!AU81,10)</f>
        <v>0.0223664986</v>
      </c>
      <c r="AV81" s="1" t="n">
        <f aca="false">ROUND('qx mannen 2022'!AV81,10)</f>
        <v>0.021961101</v>
      </c>
      <c r="AW81" s="1" t="n">
        <f aca="false">ROUND('qx mannen 2022'!AW81,10)</f>
        <v>0.0215627668</v>
      </c>
      <c r="AX81" s="1" t="n">
        <f aca="false">ROUND('qx mannen 2022'!AX81,10)</f>
        <v>0.0211713951</v>
      </c>
      <c r="AY81" s="1" t="n">
        <f aca="false">ROUND('qx mannen 2022'!AY81,10)</f>
        <v>0.0207868842</v>
      </c>
      <c r="AZ81" s="1" t="n">
        <f aca="false">ROUND('qx mannen 2022'!AZ81,10)</f>
        <v>0.0204091322</v>
      </c>
      <c r="BA81" s="1" t="n">
        <f aca="false">ROUND('qx mannen 2022'!BA81,10)</f>
        <v>0.0200380371</v>
      </c>
      <c r="BB81" s="1" t="n">
        <f aca="false">ROUND('qx mannen 2022'!BB81,10)</f>
        <v>0.019673497</v>
      </c>
      <c r="BC81" s="1" t="n">
        <f aca="false">ROUND('qx mannen 2022'!BC81,10)</f>
        <v>0.0193154103</v>
      </c>
      <c r="BD81" s="1" t="n">
        <f aca="false">ROUND('qx mannen 2022'!BD81,10)</f>
        <v>0.0189636756</v>
      </c>
      <c r="BE81" s="1" t="n">
        <f aca="false">ROUND('qx mannen 2022'!BE81,10)</f>
        <v>0.0186181922</v>
      </c>
      <c r="BF81" s="1" t="n">
        <f aca="false">ROUND('qx mannen 2022'!BF81,10)</f>
        <v>0.0182788598</v>
      </c>
      <c r="BG81" s="1" t="n">
        <f aca="false">ROUND('qx mannen 2022'!BG81,10)</f>
        <v>0.017945579</v>
      </c>
      <c r="BH81" s="1" t="n">
        <f aca="false">ROUND('qx mannen 2022'!BH81,10)</f>
        <v>0.0176182509</v>
      </c>
      <c r="BI81" s="1" t="n">
        <f aca="false">ROUND('qx mannen 2022'!BI81,10)</f>
        <v>0.0172967779</v>
      </c>
      <c r="BJ81" s="1" t="n">
        <f aca="false">ROUND('qx mannen 2022'!BJ81,10)</f>
        <v>0.0169810628</v>
      </c>
      <c r="BK81" s="1" t="n">
        <f aca="false">ROUND('qx mannen 2022'!BK81,10)</f>
        <v>0.0166710098</v>
      </c>
      <c r="BL81" s="1" t="n">
        <f aca="false">ROUND('qx mannen 2022'!BL81,10)</f>
        <v>0.0163665239</v>
      </c>
      <c r="BM81" s="1" t="n">
        <f aca="false">ROUND('qx mannen 2022'!BM81,10)</f>
        <v>0.0160675113</v>
      </c>
      <c r="BN81" s="1" t="n">
        <f aca="false">ROUND('qx mannen 2022'!BN81,10)</f>
        <v>0.0157738792</v>
      </c>
      <c r="BO81" s="1" t="n">
        <f aca="false">ROUND('qx mannen 2022'!BO81,10)</f>
        <v>0.0154855359</v>
      </c>
      <c r="BP81" s="1" t="n">
        <f aca="false">ROUND('qx mannen 2022'!BP81,10)</f>
        <v>0.015202391</v>
      </c>
      <c r="BQ81" s="1" t="n">
        <f aca="false">ROUND('qx mannen 2022'!BQ81,10)</f>
        <v>0.0149243553</v>
      </c>
      <c r="BR81" s="1" t="n">
        <f aca="false">ROUND('qx mannen 2022'!BR81,10)</f>
        <v>0.0146513406</v>
      </c>
      <c r="BS81" s="1" t="n">
        <f aca="false">ROUND('qx mannen 2022'!BS81,10)</f>
        <v>0.0143832601</v>
      </c>
      <c r="BT81" s="1" t="n">
        <f aca="false">ROUND('qx mannen 2022'!BT81,10)</f>
        <v>0.0141200282</v>
      </c>
      <c r="BU81" s="1" t="n">
        <f aca="false">ROUND('qx mannen 2022'!BU81,10)</f>
        <v>0.0138615604</v>
      </c>
      <c r="BV81" s="1" t="n">
        <f aca="false">ROUND('qx mannen 2022'!BV81,10)</f>
        <v>0.0136077735</v>
      </c>
      <c r="BW81" s="1" t="n">
        <f aca="false">ROUND('qx mannen 2022'!BW81,10)</f>
        <v>0.0133585857</v>
      </c>
      <c r="BX81" s="1" t="n">
        <f aca="false">ROUND('qx mannen 2022'!BX81,10)</f>
        <v>0.0131139162</v>
      </c>
      <c r="BY81" s="1" t="n">
        <f aca="false">ROUND('qx mannen 2022'!BY81,10)</f>
        <v>0.0128736855</v>
      </c>
      <c r="BZ81" s="1" t="n">
        <f aca="false">ROUND('qx mannen 2022'!BZ81,10)</f>
        <v>0.0126378155</v>
      </c>
      <c r="CA81" s="1" t="n">
        <f aca="false">ROUND('qx mannen 2022'!CA81,10)</f>
        <v>0.012406229</v>
      </c>
      <c r="CB81" s="1" t="n">
        <f aca="false">ROUND('qx mannen 2022'!CB81,10)</f>
        <v>0.0121788504</v>
      </c>
      <c r="CC81" s="1" t="n">
        <f aca="false">ROUND('qx mannen 2022'!CC81,10)</f>
        <v>0.011955605</v>
      </c>
      <c r="CD81" s="1" t="n">
        <f aca="false">ROUND('qx mannen 2022'!CD81,10)</f>
        <v>0.0117364194</v>
      </c>
      <c r="CE81" s="1" t="n">
        <f aca="false">ROUND('qx mannen 2022'!CE81,10)</f>
        <v>0.0115212215</v>
      </c>
      <c r="CF81" s="1" t="n">
        <f aca="false">ROUND('qx mannen 2022'!CF81,10)</f>
        <v>0.0113099402</v>
      </c>
      <c r="CG81" s="1" t="n">
        <f aca="false">ROUND('qx mannen 2022'!CG81,10)</f>
        <v>0.0111025057</v>
      </c>
      <c r="CH81" s="1" t="n">
        <f aca="false">ROUND('qx mannen 2022'!CH81,10)</f>
        <v>0.0108988493</v>
      </c>
      <c r="CI81" s="1" t="n">
        <f aca="false">ROUND('qx mannen 2022'!CI81,10)</f>
        <v>0.0106989034</v>
      </c>
      <c r="CJ81" s="1" t="n">
        <f aca="false">ROUND('qx mannen 2022'!CJ81,10)</f>
        <v>0.0105026017</v>
      </c>
      <c r="CK81" s="1" t="n">
        <f aca="false">ROUND('qx mannen 2022'!CK81,10)</f>
        <v>0.0103098789</v>
      </c>
      <c r="CL81" s="1" t="n">
        <f aca="false">ROUND('qx mannen 2022'!CL81,10)</f>
        <v>0.0101206708</v>
      </c>
      <c r="CM81" s="1" t="n">
        <f aca="false">ROUND('qx mannen 2022'!CM81,10)</f>
        <v>0.0099349143</v>
      </c>
      <c r="CN81" s="1" t="n">
        <f aca="false">ROUND('qx mannen 2022'!CN81,10)</f>
        <v>0.0097525473</v>
      </c>
      <c r="CO81" s="1" t="n">
        <f aca="false">ROUND('qx mannen 2022'!CO81,10)</f>
        <v>0.009573509</v>
      </c>
      <c r="CP81" s="1" t="n">
        <f aca="false">ROUND('qx mannen 2022'!CP81,10)</f>
        <v>0.0093977394</v>
      </c>
      <c r="CQ81" s="1" t="n">
        <f aca="false">ROUND('qx mannen 2022'!CQ81,10)</f>
        <v>0.0092251796</v>
      </c>
      <c r="CR81" s="1" t="n">
        <f aca="false">ROUND('qx mannen 2022'!CR81,10)</f>
        <v>0.0090557718</v>
      </c>
      <c r="CS81" s="1" t="n">
        <f aca="false">ROUND('qx mannen 2022'!CS81,10)</f>
        <v>0.0088894591</v>
      </c>
      <c r="CT81" s="1" t="n">
        <f aca="false">ROUND('qx mannen 2022'!CT81,10)</f>
        <v>0.0087261856</v>
      </c>
      <c r="CU81" s="1" t="n">
        <f aca="false">ROUND('qx mannen 2022'!CU81,10)</f>
        <v>0.0085658966</v>
      </c>
      <c r="CV81" s="1" t="n">
        <f aca="false">ROUND('qx mannen 2022'!CV81,10)</f>
        <v>0.0084085379</v>
      </c>
      <c r="CW81" s="1" t="n">
        <f aca="false">ROUND('qx mannen 2022'!CW81,10)</f>
        <v>0.0082540567</v>
      </c>
      <c r="CX81" s="1" t="n">
        <f aca="false">ROUND('qx mannen 2022'!CX81,10)</f>
        <v>0.0081024009</v>
      </c>
      <c r="CY81" s="1" t="n">
        <f aca="false">ROUND('qx mannen 2022'!CY81,10)</f>
        <v>0.0079535193</v>
      </c>
      <c r="CZ81" s="1" t="n">
        <f aca="false">ROUND('qx mannen 2022'!CZ81,10)</f>
        <v>0.0078073617</v>
      </c>
      <c r="DA81" s="1" t="n">
        <f aca="false">ROUND('qx mannen 2022'!DA81,10)</f>
        <v>0.0076638788</v>
      </c>
      <c r="DB81" s="1" t="n">
        <f aca="false">ROUND('qx mannen 2022'!DB81,10)</f>
        <v>0.0075230219</v>
      </c>
      <c r="DC81" s="1" t="n">
        <f aca="false">ROUND('qx mannen 2022'!DC81,10)</f>
        <v>0.0073847436</v>
      </c>
      <c r="DD81" s="1" t="n">
        <f aca="false">ROUND('qx mannen 2022'!DD81,10)</f>
        <v>0.0072489971</v>
      </c>
      <c r="DE81" s="1" t="n">
        <f aca="false">ROUND('qx mannen 2022'!DE81,10)</f>
        <v>0.0071157363</v>
      </c>
      <c r="DF81" s="1" t="n">
        <f aca="false">ROUND('qx mannen 2022'!DF81,10)</f>
        <v>0.0069849161</v>
      </c>
      <c r="DG81" s="1" t="n">
        <f aca="false">ROUND('qx mannen 2022'!DG81,10)</f>
        <v>0.0068564922</v>
      </c>
      <c r="DH81" s="1" t="n">
        <f aca="false">ROUND('qx mannen 2022'!DH81,10)</f>
        <v>0.0067304211</v>
      </c>
      <c r="DI81" s="1" t="n">
        <f aca="false">ROUND('qx mannen 2022'!DI81,10)</f>
        <v>0.00660666</v>
      </c>
      <c r="DJ81" s="1" t="n">
        <f aca="false">ROUND('qx mannen 2022'!DJ81,10)</f>
        <v>0.0064851669</v>
      </c>
      <c r="DK81" s="1" t="n">
        <f aca="false">ROUND('qx mannen 2022'!DK81,10)</f>
        <v>0.0063659004</v>
      </c>
      <c r="DL81" s="1" t="n">
        <f aca="false">ROUND('qx mannen 2022'!DL81,10)</f>
        <v>0.0062488202</v>
      </c>
      <c r="DM81" s="1" t="n">
        <f aca="false">ROUND('qx mannen 2022'!DM81,10)</f>
        <v>0.0061338863</v>
      </c>
      <c r="DN81" s="1" t="n">
        <f aca="false">ROUND('qx mannen 2022'!DN81,10)</f>
        <v>0.0060210598</v>
      </c>
      <c r="DO81" s="1" t="n">
        <f aca="false">ROUND('qx mannen 2022'!DO81,10)</f>
        <v>0.0059103022</v>
      </c>
      <c r="DP81" s="1" t="n">
        <f aca="false">ROUND('qx mannen 2022'!DP81,10)</f>
        <v>0.0058015759</v>
      </c>
      <c r="DQ81" s="1" t="n">
        <f aca="false">ROUND('qx mannen 2022'!DQ81,10)</f>
        <v>0.0056948438</v>
      </c>
      <c r="DR81" s="1" t="n">
        <f aca="false">ROUND('qx mannen 2022'!DR81,10)</f>
        <v>0.0055900696</v>
      </c>
      <c r="DS81" s="1" t="n">
        <f aca="false">ROUND('qx mannen 2022'!DS81,10)</f>
        <v>0.0054872175</v>
      </c>
      <c r="DT81" s="1" t="n">
        <f aca="false">ROUND('qx mannen 2022'!DT81,10)</f>
        <v>0.0053862526</v>
      </c>
      <c r="DU81" s="1" t="n">
        <f aca="false">ROUND('qx mannen 2022'!DU81,10)</f>
        <v>0.0052871403</v>
      </c>
      <c r="DV81" s="1" t="n">
        <f aca="false">ROUND('qx mannen 2022'!DV81,10)</f>
        <v>0.005189847</v>
      </c>
      <c r="DW81" s="1" t="n">
        <f aca="false">ROUND('qx mannen 2022'!DW81,10)</f>
        <v>0.0050943394</v>
      </c>
      <c r="DX81" s="1" t="n">
        <f aca="false">ROUND('qx mannen 2022'!DX81,10)</f>
        <v>0.0050005848</v>
      </c>
      <c r="DY81" s="1" t="n">
        <f aca="false">ROUND('qx mannen 2022'!DY81,10)</f>
        <v>0.0049085513</v>
      </c>
      <c r="DZ81" s="1" t="n">
        <f aca="false">ROUND('qx mannen 2022'!DZ81,10)</f>
        <v>0.0048182075</v>
      </c>
      <c r="EA81" s="1" t="n">
        <f aca="false">ROUND('qx mannen 2022'!EA81,10)</f>
        <v>0.0047295225</v>
      </c>
      <c r="EB81" s="1" t="n">
        <f aca="false">ROUND('qx mannen 2022'!EB81,10)</f>
        <v>0.004642466</v>
      </c>
      <c r="EC81" s="1" t="n">
        <f aca="false">ROUND('qx mannen 2022'!EC81,10)</f>
        <v>0.0045570082</v>
      </c>
      <c r="ED81" s="1" t="n">
        <f aca="false">ROUND('qx mannen 2022'!ED81,10)</f>
        <v>0.0044731199</v>
      </c>
      <c r="EE81" s="1" t="n">
        <f aca="false">ROUND('qx mannen 2022'!EE81,10)</f>
        <v>0.0043907724</v>
      </c>
      <c r="EF81" s="1" t="n">
        <f aca="false">ROUND('qx mannen 2022'!EF81,10)</f>
        <v>0.0043099376</v>
      </c>
      <c r="EG81" s="1" t="n">
        <f aca="false">ROUND('qx mannen 2022'!EG81,10)</f>
        <v>0.0042305877</v>
      </c>
      <c r="EH81" s="1" t="n">
        <f aca="false">ROUND('qx mannen 2022'!EH81,10)</f>
        <v>0.0041526957</v>
      </c>
      <c r="EI81" s="1" t="n">
        <f aca="false">ROUND('qx mannen 2022'!EI81,10)</f>
        <v>0.0040762348</v>
      </c>
      <c r="EJ81" s="1" t="n">
        <f aca="false">ROUND('qx mannen 2022'!EJ81,10)</f>
        <v>0.0040011789</v>
      </c>
      <c r="EK81" s="1" t="n">
        <f aca="false">ROUND('qx mannen 2022'!EK81,10)</f>
        <v>0.0039275023</v>
      </c>
      <c r="EL81" s="1" t="n">
        <f aca="false">ROUND('qx mannen 2022'!EL81,10)</f>
        <v>0.0038551796</v>
      </c>
      <c r="EM81" s="1" t="n">
        <f aca="false">ROUND('qx mannen 2022'!EM81,10)</f>
        <v>0.0037841862</v>
      </c>
      <c r="EN81" s="1" t="n">
        <f aca="false">ROUND('qx mannen 2022'!EN81,10)</f>
        <v>0.0037144977</v>
      </c>
      <c r="EO81" s="1" t="n">
        <f aca="false">ROUND('qx mannen 2022'!EO81,10)</f>
        <v>0.0036460902</v>
      </c>
      <c r="EP81" s="1" t="n">
        <f aca="false">ROUND('qx mannen 2022'!EP81,10)</f>
        <v>0.0035789402</v>
      </c>
      <c r="EQ81" s="1" t="n">
        <f aca="false">ROUND('qx mannen 2022'!EQ81,10)</f>
        <v>0.0035130247</v>
      </c>
      <c r="ER81" s="1" t="n">
        <f aca="false">ROUND('qx mannen 2022'!ER81,10)</f>
        <v>0.0034483211</v>
      </c>
      <c r="ES81" s="1" t="n">
        <f aca="false">ROUND('qx mannen 2022'!ES81,10)</f>
        <v>0.0033848072</v>
      </c>
      <c r="ET81" s="1" t="n">
        <f aca="false">ROUND('qx mannen 2022'!ET81,10)</f>
        <v>0.0033224612</v>
      </c>
      <c r="EU81" s="1" t="n">
        <f aca="false">ROUND('qx mannen 2022'!EU81,10)</f>
        <v>0.0032612617</v>
      </c>
      <c r="EV81" s="1" t="n">
        <f aca="false">ROUND('qx mannen 2022'!EV81,10)</f>
        <v>0.0032011876</v>
      </c>
      <c r="EW81" s="1" t="n">
        <f aca="false">ROUND('qx mannen 2022'!EW81,10)</f>
        <v>0.0031422184</v>
      </c>
      <c r="EX81" s="1" t="n">
        <f aca="false">ROUND('qx mannen 2022'!EX81,10)</f>
        <v>0.0030843338</v>
      </c>
      <c r="EY81" s="1" t="n">
        <f aca="false">ROUND('qx mannen 2022'!EY81,10)</f>
        <v>0.0030275139</v>
      </c>
      <c r="EZ81" s="1" t="n">
        <f aca="false">ROUND('qx mannen 2022'!EZ81,10)</f>
        <v>0.0029717391</v>
      </c>
      <c r="FA81" s="1" t="n">
        <f aca="false">ROUND('qx mannen 2022'!FA81,10)</f>
        <v>0.0029169904</v>
      </c>
      <c r="FB81" s="1" t="n">
        <f aca="false">ROUND('qx mannen 2022'!FB81,10)</f>
        <v>0.0028632488</v>
      </c>
      <c r="FC81" s="1" t="n">
        <f aca="false">ROUND('qx mannen 2022'!FC81,10)</f>
        <v>0.002810496</v>
      </c>
      <c r="FD81" s="1" t="n">
        <f aca="false">ROUND('qx mannen 2022'!FD81,10)</f>
        <v>0.0027587137</v>
      </c>
      <c r="FE81" s="1" t="n">
        <f aca="false">ROUND('qx mannen 2022'!FE81,10)</f>
        <v>0.0027078842</v>
      </c>
      <c r="FF81" s="1" t="n">
        <f aca="false">ROUND('qx mannen 2022'!FF81,10)</f>
        <v>0.00265799</v>
      </c>
      <c r="FG81" s="1" t="n">
        <f aca="false">ROUND('qx mannen 2022'!FG81,10)</f>
        <v>0.0026090139</v>
      </c>
      <c r="FH81" s="1" t="n">
        <f aca="false">ROUND('qx mannen 2022'!FH81,10)</f>
        <v>0.0025609391</v>
      </c>
      <c r="FI81" s="1" t="n">
        <f aca="false">ROUND('qx mannen 2022'!FI81,10)</f>
        <v>0.002513749</v>
      </c>
      <c r="FJ81" s="1" t="n">
        <f aca="false">ROUND('qx mannen 2022'!FJ81,10)</f>
        <v>0.0024674274</v>
      </c>
      <c r="FK81" s="1" t="n">
        <f aca="false">ROUND('qx mannen 2022'!FK81,10)</f>
        <v>0.0024219584</v>
      </c>
      <c r="FL81" s="1" t="n">
        <f aca="false">ROUND('qx mannen 2022'!FL81,10)</f>
        <v>0.0023773262</v>
      </c>
      <c r="FM81" s="1" t="n">
        <f aca="false">ROUND('qx mannen 2022'!FM81,10)</f>
        <v>0.0023335155</v>
      </c>
      <c r="FN81" s="1" t="n">
        <f aca="false">ROUND('qx mannen 2022'!FN81,10)</f>
        <v>0.0022905113</v>
      </c>
      <c r="FO81" s="1" t="n">
        <f aca="false">ROUND('qx mannen 2022'!FO81,10)</f>
        <v>0.0022482988</v>
      </c>
      <c r="FP81" s="1" t="n">
        <f aca="false">ROUND('qx mannen 2022'!FP81,10)</f>
        <v>0.0022068633</v>
      </c>
      <c r="FQ81" s="1" t="n">
        <f aca="false">ROUND('qx mannen 2022'!FQ81,10)</f>
        <v>0.0021661906</v>
      </c>
    </row>
    <row r="82" customFormat="false" ht="15" hidden="false" customHeight="true" outlineLevel="0" collapsed="false">
      <c r="B82" s="1" t="n">
        <f aca="false">ROUND('qx mannen 2022'!B82,10)</f>
        <v>0.0599644459</v>
      </c>
      <c r="C82" s="1" t="n">
        <f aca="false">ROUND('qx mannen 2022'!C82,10)</f>
        <v>0.0590313655</v>
      </c>
      <c r="D82" s="1" t="n">
        <f aca="false">ROUND('qx mannen 2022'!D82,10)</f>
        <v>0.0554055418</v>
      </c>
      <c r="E82" s="1" t="n">
        <f aca="false">ROUND('qx mannen 2022'!E82,10)</f>
        <v>0.0533156204</v>
      </c>
      <c r="F82" s="1" t="n">
        <f aca="false">ROUND('qx mannen 2022'!F82,10)</f>
        <v>0.0519414353</v>
      </c>
      <c r="G82" s="1" t="n">
        <f aca="false">ROUND('qx mannen 2022'!G82,10)</f>
        <v>0.0509087039</v>
      </c>
      <c r="H82" s="1" t="n">
        <f aca="false">ROUND('qx mannen 2022'!H82,10)</f>
        <v>0.0500404772</v>
      </c>
      <c r="I82" s="1" t="n">
        <f aca="false">ROUND('qx mannen 2022'!I82,10)</f>
        <v>0.0492518119</v>
      </c>
      <c r="J82" s="1" t="n">
        <f aca="false">ROUND('qx mannen 2022'!J82,10)</f>
        <v>0.0485018388</v>
      </c>
      <c r="K82" s="1" t="n">
        <f aca="false">ROUND('qx mannen 2022'!K82,10)</f>
        <v>0.0477710738</v>
      </c>
      <c r="L82" s="1" t="n">
        <f aca="false">ROUND('qx mannen 2022'!L82,10)</f>
        <v>0.047050455</v>
      </c>
      <c r="M82" s="1" t="n">
        <f aca="false">ROUND('qx mannen 2022'!M82,10)</f>
        <v>0.0463359927</v>
      </c>
      <c r="N82" s="1" t="n">
        <f aca="false">ROUND('qx mannen 2022'!N82,10)</f>
        <v>0.0456261457</v>
      </c>
      <c r="O82" s="1" t="n">
        <f aca="false">ROUND('qx mannen 2022'!O82,10)</f>
        <v>0.0449205348</v>
      </c>
      <c r="P82" s="1" t="n">
        <f aca="false">ROUND('qx mannen 2022'!P82,10)</f>
        <v>0.0442193122</v>
      </c>
      <c r="Q82" s="1" t="n">
        <f aca="false">ROUND('qx mannen 2022'!Q82,10)</f>
        <v>0.0435228544</v>
      </c>
      <c r="R82" s="1" t="n">
        <f aca="false">ROUND('qx mannen 2022'!R82,10)</f>
        <v>0.0428316137</v>
      </c>
      <c r="S82" s="1" t="n">
        <f aca="false">ROUND('qx mannen 2022'!S82,10)</f>
        <v>0.0421460484</v>
      </c>
      <c r="T82" s="1" t="n">
        <f aca="false">ROUND('qx mannen 2022'!T82,10)</f>
        <v>0.0414665911</v>
      </c>
      <c r="U82" s="1" t="n">
        <f aca="false">ROUND('qx mannen 2022'!U82,10)</f>
        <v>0.0407936353</v>
      </c>
      <c r="V82" s="1" t="n">
        <f aca="false">ROUND('qx mannen 2022'!V82,10)</f>
        <v>0.0401275316</v>
      </c>
      <c r="W82" s="1" t="n">
        <f aca="false">ROUND('qx mannen 2022'!W82,10)</f>
        <v>0.0394685877</v>
      </c>
      <c r="X82" s="1" t="n">
        <f aca="false">ROUND('qx mannen 2022'!X82,10)</f>
        <v>0.0388170706</v>
      </c>
      <c r="Y82" s="1" t="n">
        <f aca="false">ROUND('qx mannen 2022'!Y82,10)</f>
        <v>0.0381732092</v>
      </c>
      <c r="Z82" s="1" t="n">
        <f aca="false">ROUND('qx mannen 2022'!Z82,10)</f>
        <v>0.0375371976</v>
      </c>
      <c r="AA82" s="1" t="n">
        <f aca="false">ROUND('qx mannen 2022'!AA82,10)</f>
        <v>0.0369091982</v>
      </c>
      <c r="AB82" s="1" t="n">
        <f aca="false">ROUND('qx mannen 2022'!AB82,10)</f>
        <v>0.0362893441</v>
      </c>
      <c r="AC82" s="1" t="n">
        <f aca="false">ROUND('qx mannen 2022'!AC82,10)</f>
        <v>0.0356777426</v>
      </c>
      <c r="AD82" s="1" t="n">
        <f aca="false">ROUND('qx mannen 2022'!AD82,10)</f>
        <v>0.0350744771</v>
      </c>
      <c r="AE82" s="1" t="n">
        <f aca="false">ROUND('qx mannen 2022'!AE82,10)</f>
        <v>0.0344796095</v>
      </c>
      <c r="AF82" s="1" t="n">
        <f aca="false">ROUND('qx mannen 2022'!AF82,10)</f>
        <v>0.0338931825</v>
      </c>
      <c r="AG82" s="1" t="n">
        <f aca="false">ROUND('qx mannen 2022'!AG82,10)</f>
        <v>0.0333152214</v>
      </c>
      <c r="AH82" s="1" t="n">
        <f aca="false">ROUND('qx mannen 2022'!AH82,10)</f>
        <v>0.032745736</v>
      </c>
      <c r="AI82" s="1" t="n">
        <f aca="false">ROUND('qx mannen 2022'!AI82,10)</f>
        <v>0.032184722</v>
      </c>
      <c r="AJ82" s="1" t="n">
        <f aca="false">ROUND('qx mannen 2022'!AJ82,10)</f>
        <v>0.0316321624</v>
      </c>
      <c r="AK82" s="1" t="n">
        <f aca="false">ROUND('qx mannen 2022'!AK82,10)</f>
        <v>0.0310880293</v>
      </c>
      <c r="AL82" s="1" t="n">
        <f aca="false">ROUND('qx mannen 2022'!AL82,10)</f>
        <v>0.0305522845</v>
      </c>
      <c r="AM82" s="1" t="n">
        <f aca="false">ROUND('qx mannen 2022'!AM82,10)</f>
        <v>0.0300248812</v>
      </c>
      <c r="AN82" s="1" t="n">
        <f aca="false">ROUND('qx mannen 2022'!AN82,10)</f>
        <v>0.0295057643</v>
      </c>
      <c r="AO82" s="1" t="n">
        <f aca="false">ROUND('qx mannen 2022'!AO82,10)</f>
        <v>0.0289948722</v>
      </c>
      <c r="AP82" s="1" t="n">
        <f aca="false">ROUND('qx mannen 2022'!AP82,10)</f>
        <v>0.0284921366</v>
      </c>
      <c r="AQ82" s="1" t="n">
        <f aca="false">ROUND('qx mannen 2022'!AQ82,10)</f>
        <v>0.0279974843</v>
      </c>
      <c r="AR82" s="1" t="n">
        <f aca="false">ROUND('qx mannen 2022'!AR82,10)</f>
        <v>0.027510837</v>
      </c>
      <c r="AS82" s="1" t="n">
        <f aca="false">ROUND('qx mannen 2022'!AS82,10)</f>
        <v>0.0270321123</v>
      </c>
      <c r="AT82" s="1" t="n">
        <f aca="false">ROUND('qx mannen 2022'!AT82,10)</f>
        <v>0.0265612245</v>
      </c>
      <c r="AU82" s="1" t="n">
        <f aca="false">ROUND('qx mannen 2022'!AU82,10)</f>
        <v>0.0260980846</v>
      </c>
      <c r="AV82" s="1" t="n">
        <f aca="false">ROUND('qx mannen 2022'!AV82,10)</f>
        <v>0.025642601</v>
      </c>
      <c r="AW82" s="1" t="n">
        <f aca="false">ROUND('qx mannen 2022'!AW82,10)</f>
        <v>0.0251946801</v>
      </c>
      <c r="AX82" s="1" t="n">
        <f aca="false">ROUND('qx mannen 2022'!AX82,10)</f>
        <v>0.0247542262</v>
      </c>
      <c r="AY82" s="1" t="n">
        <f aca="false">ROUND('qx mannen 2022'!AY82,10)</f>
        <v>0.0243211423</v>
      </c>
      <c r="AZ82" s="1" t="n">
        <f aca="false">ROUND('qx mannen 2022'!AZ82,10)</f>
        <v>0.0238953303</v>
      </c>
      <c r="BA82" s="1" t="n">
        <f aca="false">ROUND('qx mannen 2022'!BA82,10)</f>
        <v>0.023476691</v>
      </c>
      <c r="BB82" s="1" t="n">
        <f aca="false">ROUND('qx mannen 2022'!BB82,10)</f>
        <v>0.0230651245</v>
      </c>
      <c r="BC82" s="1" t="n">
        <f aca="false">ROUND('qx mannen 2022'!BC82,10)</f>
        <v>0.0226605308</v>
      </c>
      <c r="BD82" s="1" t="n">
        <f aca="false">ROUND('qx mannen 2022'!BD82,10)</f>
        <v>0.0222628094</v>
      </c>
      <c r="BE82" s="1" t="n">
        <f aca="false">ROUND('qx mannen 2022'!BE82,10)</f>
        <v>0.0218718596</v>
      </c>
      <c r="BF82" s="1" t="n">
        <f aca="false">ROUND('qx mannen 2022'!BF82,10)</f>
        <v>0.0214875811</v>
      </c>
      <c r="BG82" s="1" t="n">
        <f aca="false">ROUND('qx mannen 2022'!BG82,10)</f>
        <v>0.0211098738</v>
      </c>
      <c r="BH82" s="1" t="n">
        <f aca="false">ROUND('qx mannen 2022'!BH82,10)</f>
        <v>0.0207386377</v>
      </c>
      <c r="BI82" s="1" t="n">
        <f aca="false">ROUND('qx mannen 2022'!BI82,10)</f>
        <v>0.0203737735</v>
      </c>
      <c r="BJ82" s="1" t="n">
        <f aca="false">ROUND('qx mannen 2022'!BJ82,10)</f>
        <v>0.0200151825</v>
      </c>
      <c r="BK82" s="1" t="n">
        <f aca="false">ROUND('qx mannen 2022'!BK82,10)</f>
        <v>0.0196627666</v>
      </c>
      <c r="BL82" s="1" t="n">
        <f aca="false">ROUND('qx mannen 2022'!BL82,10)</f>
        <v>0.0193164285</v>
      </c>
      <c r="BM82" s="1" t="n">
        <f aca="false">ROUND('qx mannen 2022'!BM82,10)</f>
        <v>0.0189760715</v>
      </c>
      <c r="BN82" s="1" t="n">
        <f aca="false">ROUND('qx mannen 2022'!BN82,10)</f>
        <v>0.0186416001</v>
      </c>
      <c r="BO82" s="1" t="n">
        <f aca="false">ROUND('qx mannen 2022'!BO82,10)</f>
        <v>0.0183129196</v>
      </c>
      <c r="BP82" s="1" t="n">
        <f aca="false">ROUND('qx mannen 2022'!BP82,10)</f>
        <v>0.0179899362</v>
      </c>
      <c r="BQ82" s="1" t="n">
        <f aca="false">ROUND('qx mannen 2022'!BQ82,10)</f>
        <v>0.0176725571</v>
      </c>
      <c r="BR82" s="1" t="n">
        <f aca="false">ROUND('qx mannen 2022'!BR82,10)</f>
        <v>0.0173606908</v>
      </c>
      <c r="BS82" s="1" t="n">
        <f aca="false">ROUND('qx mannen 2022'!BS82,10)</f>
        <v>0.0170542466</v>
      </c>
      <c r="BT82" s="1" t="n">
        <f aca="false">ROUND('qx mannen 2022'!BT82,10)</f>
        <v>0.0167531351</v>
      </c>
      <c r="BU82" s="1" t="n">
        <f aca="false">ROUND('qx mannen 2022'!BU82,10)</f>
        <v>0.0164572679</v>
      </c>
      <c r="BV82" s="1" t="n">
        <f aca="false">ROUND('qx mannen 2022'!BV82,10)</f>
        <v>0.0161665578</v>
      </c>
      <c r="BW82" s="1" t="n">
        <f aca="false">ROUND('qx mannen 2022'!BW82,10)</f>
        <v>0.0158809187</v>
      </c>
      <c r="BX82" s="1" t="n">
        <f aca="false">ROUND('qx mannen 2022'!BX82,10)</f>
        <v>0.0156002657</v>
      </c>
      <c r="BY82" s="1" t="n">
        <f aca="false">ROUND('qx mannen 2022'!BY82,10)</f>
        <v>0.0153245152</v>
      </c>
      <c r="BZ82" s="1" t="n">
        <f aca="false">ROUND('qx mannen 2022'!BZ82,10)</f>
        <v>0.0150535846</v>
      </c>
      <c r="CA82" s="1" t="n">
        <f aca="false">ROUND('qx mannen 2022'!CA82,10)</f>
        <v>0.0147873925</v>
      </c>
      <c r="CB82" s="1" t="n">
        <f aca="false">ROUND('qx mannen 2022'!CB82,10)</f>
        <v>0.0145258588</v>
      </c>
      <c r="CC82" s="1" t="n">
        <f aca="false">ROUND('qx mannen 2022'!CC82,10)</f>
        <v>0.0142689044</v>
      </c>
      <c r="CD82" s="1" t="n">
        <f aca="false">ROUND('qx mannen 2022'!CD82,10)</f>
        <v>0.0140164515</v>
      </c>
      <c r="CE82" s="1" t="n">
        <f aca="false">ROUND('qx mannen 2022'!CE82,10)</f>
        <v>0.0137684235</v>
      </c>
      <c r="CF82" s="1" t="n">
        <f aca="false">ROUND('qx mannen 2022'!CF82,10)</f>
        <v>0.0135247449</v>
      </c>
      <c r="CG82" s="1" t="n">
        <f aca="false">ROUND('qx mannen 2022'!CG82,10)</f>
        <v>0.0132853413</v>
      </c>
      <c r="CH82" s="1" t="n">
        <f aca="false">ROUND('qx mannen 2022'!CH82,10)</f>
        <v>0.0130501395</v>
      </c>
      <c r="CI82" s="1" t="n">
        <f aca="false">ROUND('qx mannen 2022'!CI82,10)</f>
        <v>0.0128190676</v>
      </c>
      <c r="CJ82" s="1" t="n">
        <f aca="false">ROUND('qx mannen 2022'!CJ82,10)</f>
        <v>0.0125920546</v>
      </c>
      <c r="CK82" s="1" t="n">
        <f aca="false">ROUND('qx mannen 2022'!CK82,10)</f>
        <v>0.0123690308</v>
      </c>
      <c r="CL82" s="1" t="n">
        <f aca="false">ROUND('qx mannen 2022'!CL82,10)</f>
        <v>0.0121499274</v>
      </c>
      <c r="CM82" s="1" t="n">
        <f aca="false">ROUND('qx mannen 2022'!CM82,10)</f>
        <v>0.0119346769</v>
      </c>
      <c r="CN82" s="1" t="n">
        <f aca="false">ROUND('qx mannen 2022'!CN82,10)</f>
        <v>0.0117232129</v>
      </c>
      <c r="CO82" s="1" t="n">
        <f aca="false">ROUND('qx mannen 2022'!CO82,10)</f>
        <v>0.0115154699</v>
      </c>
      <c r="CP82" s="1" t="n">
        <f aca="false">ROUND('qx mannen 2022'!CP82,10)</f>
        <v>0.0113113835</v>
      </c>
      <c r="CQ82" s="1" t="n">
        <f aca="false">ROUND('qx mannen 2022'!CQ82,10)</f>
        <v>0.0111108905</v>
      </c>
      <c r="CR82" s="1" t="n">
        <f aca="false">ROUND('qx mannen 2022'!CR82,10)</f>
        <v>0.0109139287</v>
      </c>
      <c r="CS82" s="1" t="n">
        <f aca="false">ROUND('qx mannen 2022'!CS82,10)</f>
        <v>0.0107204367</v>
      </c>
      <c r="CT82" s="1" t="n">
        <f aca="false">ROUND('qx mannen 2022'!CT82,10)</f>
        <v>0.0105303545</v>
      </c>
      <c r="CU82" s="1" t="n">
        <f aca="false">ROUND('qx mannen 2022'!CU82,10)</f>
        <v>0.0103436227</v>
      </c>
      <c r="CV82" s="1" t="n">
        <f aca="false">ROUND('qx mannen 2022'!CV82,10)</f>
        <v>0.0101601832</v>
      </c>
      <c r="CW82" s="1" t="n">
        <f aca="false">ROUND('qx mannen 2022'!CW82,10)</f>
        <v>0.0099799786</v>
      </c>
      <c r="CX82" s="1" t="n">
        <f aca="false">ROUND('qx mannen 2022'!CX82,10)</f>
        <v>0.0098029528</v>
      </c>
      <c r="CY82" s="1" t="n">
        <f aca="false">ROUND('qx mannen 2022'!CY82,10)</f>
        <v>0.0096290503</v>
      </c>
      <c r="CZ82" s="1" t="n">
        <f aca="false">ROUND('qx mannen 2022'!CZ82,10)</f>
        <v>0.0094582166</v>
      </c>
      <c r="DA82" s="1" t="n">
        <f aca="false">ROUND('qx mannen 2022'!DA82,10)</f>
        <v>0.0092903984</v>
      </c>
      <c r="DB82" s="1" t="n">
        <f aca="false">ROUND('qx mannen 2022'!DB82,10)</f>
        <v>0.0091255429</v>
      </c>
      <c r="DC82" s="1" t="n">
        <f aca="false">ROUND('qx mannen 2022'!DC82,10)</f>
        <v>0.0089635985</v>
      </c>
      <c r="DD82" s="1" t="n">
        <f aca="false">ROUND('qx mannen 2022'!DD82,10)</f>
        <v>0.0088045143</v>
      </c>
      <c r="DE82" s="1" t="n">
        <f aca="false">ROUND('qx mannen 2022'!DE82,10)</f>
        <v>0.0086482403</v>
      </c>
      <c r="DF82" s="1" t="n">
        <f aca="false">ROUND('qx mannen 2022'!DF82,10)</f>
        <v>0.0084947275</v>
      </c>
      <c r="DG82" s="1" t="n">
        <f aca="false">ROUND('qx mannen 2022'!DG82,10)</f>
        <v>0.0083439274</v>
      </c>
      <c r="DH82" s="1" t="n">
        <f aca="false">ROUND('qx mannen 2022'!DH82,10)</f>
        <v>0.0081957927</v>
      </c>
      <c r="DI82" s="1" t="n">
        <f aca="false">ROUND('qx mannen 2022'!DI82,10)</f>
        <v>0.0080502766</v>
      </c>
      <c r="DJ82" s="1" t="n">
        <f aca="false">ROUND('qx mannen 2022'!DJ82,10)</f>
        <v>0.0079073334</v>
      </c>
      <c r="DK82" s="1" t="n">
        <f aca="false">ROUND('qx mannen 2022'!DK82,10)</f>
        <v>0.0077669179</v>
      </c>
      <c r="DL82" s="1" t="n">
        <f aca="false">ROUND('qx mannen 2022'!DL82,10)</f>
        <v>0.0076289858</v>
      </c>
      <c r="DM82" s="1" t="n">
        <f aca="false">ROUND('qx mannen 2022'!DM82,10)</f>
        <v>0.0074934937</v>
      </c>
      <c r="DN82" s="1" t="n">
        <f aca="false">ROUND('qx mannen 2022'!DN82,10)</f>
        <v>0.0073603986</v>
      </c>
      <c r="DO82" s="1" t="n">
        <f aca="false">ROUND('qx mannen 2022'!DO82,10)</f>
        <v>0.0072296585</v>
      </c>
      <c r="DP82" s="1" t="n">
        <f aca="false">ROUND('qx mannen 2022'!DP82,10)</f>
        <v>0.0071012321</v>
      </c>
      <c r="DQ82" s="1" t="n">
        <f aca="false">ROUND('qx mannen 2022'!DQ82,10)</f>
        <v>0.0069750788</v>
      </c>
      <c r="DR82" s="1" t="n">
        <f aca="false">ROUND('qx mannen 2022'!DR82,10)</f>
        <v>0.0068511586</v>
      </c>
      <c r="DS82" s="1" t="n">
        <f aca="false">ROUND('qx mannen 2022'!DS82,10)</f>
        <v>0.0067294323</v>
      </c>
      <c r="DT82" s="1" t="n">
        <f aca="false">ROUND('qx mannen 2022'!DT82,10)</f>
        <v>0.0066098614</v>
      </c>
      <c r="DU82" s="1" t="n">
        <f aca="false">ROUND('qx mannen 2022'!DU82,10)</f>
        <v>0.0064924079</v>
      </c>
      <c r="DV82" s="1" t="n">
        <f aca="false">ROUND('qx mannen 2022'!DV82,10)</f>
        <v>0.0063770347</v>
      </c>
      <c r="DW82" s="1" t="n">
        <f aca="false">ROUND('qx mannen 2022'!DW82,10)</f>
        <v>0.0062637051</v>
      </c>
      <c r="DX82" s="1" t="n">
        <f aca="false">ROUND('qx mannen 2022'!DX82,10)</f>
        <v>0.0061523831</v>
      </c>
      <c r="DY82" s="1" t="n">
        <f aca="false">ROUND('qx mannen 2022'!DY82,10)</f>
        <v>0.0060430335</v>
      </c>
      <c r="DZ82" s="1" t="n">
        <f aca="false">ROUND('qx mannen 2022'!DZ82,10)</f>
        <v>0.0059356215</v>
      </c>
      <c r="EA82" s="1" t="n">
        <f aca="false">ROUND('qx mannen 2022'!EA82,10)</f>
        <v>0.0058301129</v>
      </c>
      <c r="EB82" s="1" t="n">
        <f aca="false">ROUND('qx mannen 2022'!EB82,10)</f>
        <v>0.0057264744</v>
      </c>
      <c r="EC82" s="1" t="n">
        <f aca="false">ROUND('qx mannen 2022'!EC82,10)</f>
        <v>0.0056246729</v>
      </c>
      <c r="ED82" s="1" t="n">
        <f aca="false">ROUND('qx mannen 2022'!ED82,10)</f>
        <v>0.005524676</v>
      </c>
      <c r="EE82" s="1" t="n">
        <f aca="false">ROUND('qx mannen 2022'!EE82,10)</f>
        <v>0.005426452</v>
      </c>
      <c r="EF82" s="1" t="n">
        <f aca="false">ROUND('qx mannen 2022'!EF82,10)</f>
        <v>0.0053299696</v>
      </c>
      <c r="EG82" s="1" t="n">
        <f aca="false">ROUND('qx mannen 2022'!EG82,10)</f>
        <v>0.005235198</v>
      </c>
      <c r="EH82" s="1" t="n">
        <f aca="false">ROUND('qx mannen 2022'!EH82,10)</f>
        <v>0.0051421072</v>
      </c>
      <c r="EI82" s="1" t="n">
        <f aca="false">ROUND('qx mannen 2022'!EI82,10)</f>
        <v>0.0050506675</v>
      </c>
      <c r="EJ82" s="1" t="n">
        <f aca="false">ROUND('qx mannen 2022'!EJ82,10)</f>
        <v>0.0049608497</v>
      </c>
      <c r="EK82" s="1" t="n">
        <f aca="false">ROUND('qx mannen 2022'!EK82,10)</f>
        <v>0.0048726251</v>
      </c>
      <c r="EL82" s="1" t="n">
        <f aca="false">ROUND('qx mannen 2022'!EL82,10)</f>
        <v>0.0047859658</v>
      </c>
      <c r="EM82" s="1" t="n">
        <f aca="false">ROUND('qx mannen 2022'!EM82,10)</f>
        <v>0.0047008441</v>
      </c>
      <c r="EN82" s="1" t="n">
        <f aca="false">ROUND('qx mannen 2022'!EN82,10)</f>
        <v>0.0046172327</v>
      </c>
      <c r="EO82" s="1" t="n">
        <f aca="false">ROUND('qx mannen 2022'!EO82,10)</f>
        <v>0.0045351051</v>
      </c>
      <c r="EP82" s="1" t="n">
        <f aca="false">ROUND('qx mannen 2022'!EP82,10)</f>
        <v>0.004454435</v>
      </c>
      <c r="EQ82" s="1" t="n">
        <f aca="false">ROUND('qx mannen 2022'!EQ82,10)</f>
        <v>0.0043751967</v>
      </c>
      <c r="ER82" s="1" t="n">
        <f aca="false">ROUND('qx mannen 2022'!ER82,10)</f>
        <v>0.0042973648</v>
      </c>
      <c r="ES82" s="1" t="n">
        <f aca="false">ROUND('qx mannen 2022'!ES82,10)</f>
        <v>0.0042209146</v>
      </c>
      <c r="ET82" s="1" t="n">
        <f aca="false">ROUND('qx mannen 2022'!ET82,10)</f>
        <v>0.0041458216</v>
      </c>
      <c r="EU82" s="1" t="n">
        <f aca="false">ROUND('qx mannen 2022'!EU82,10)</f>
        <v>0.0040720618</v>
      </c>
      <c r="EV82" s="1" t="n">
        <f aca="false">ROUND('qx mannen 2022'!EV82,10)</f>
        <v>0.0039996116</v>
      </c>
      <c r="EW82" s="1" t="n">
        <f aca="false">ROUND('qx mannen 2022'!EW82,10)</f>
        <v>0.003928448</v>
      </c>
      <c r="EX82" s="1" t="n">
        <f aca="false">ROUND('qx mannen 2022'!EX82,10)</f>
        <v>0.003858548</v>
      </c>
      <c r="EY82" s="1" t="n">
        <f aca="false">ROUND('qx mannen 2022'!EY82,10)</f>
        <v>0.0037898894</v>
      </c>
      <c r="EZ82" s="1" t="n">
        <f aca="false">ROUND('qx mannen 2022'!EZ82,10)</f>
        <v>0.0037224502</v>
      </c>
      <c r="FA82" s="1" t="n">
        <f aca="false">ROUND('qx mannen 2022'!FA82,10)</f>
        <v>0.0036562089</v>
      </c>
      <c r="FB82" s="1" t="n">
        <f aca="false">ROUND('qx mannen 2022'!FB82,10)</f>
        <v>0.0035911442</v>
      </c>
      <c r="FC82" s="1" t="n">
        <f aca="false">ROUND('qx mannen 2022'!FC82,10)</f>
        <v>0.0035272353</v>
      </c>
      <c r="FD82" s="1" t="n">
        <f aca="false">ROUND('qx mannen 2022'!FD82,10)</f>
        <v>0.0034644618</v>
      </c>
      <c r="FE82" s="1" t="n">
        <f aca="false">ROUND('qx mannen 2022'!FE82,10)</f>
        <v>0.0034028035</v>
      </c>
      <c r="FF82" s="1" t="n">
        <f aca="false">ROUND('qx mannen 2022'!FF82,10)</f>
        <v>0.0033422407</v>
      </c>
      <c r="FG82" s="1" t="n">
        <f aca="false">ROUND('qx mannen 2022'!FG82,10)</f>
        <v>0.0032827541</v>
      </c>
      <c r="FH82" s="1" t="n">
        <f aca="false">ROUND('qx mannen 2022'!FH82,10)</f>
        <v>0.0032243244</v>
      </c>
      <c r="FI82" s="1" t="n">
        <f aca="false">ROUND('qx mannen 2022'!FI82,10)</f>
        <v>0.0031669332</v>
      </c>
      <c r="FJ82" s="1" t="n">
        <f aca="false">ROUND('qx mannen 2022'!FJ82,10)</f>
        <v>0.0031105618</v>
      </c>
      <c r="FK82" s="1" t="n">
        <f aca="false">ROUND('qx mannen 2022'!FK82,10)</f>
        <v>0.0030551923</v>
      </c>
      <c r="FL82" s="1" t="n">
        <f aca="false">ROUND('qx mannen 2022'!FL82,10)</f>
        <v>0.003000807</v>
      </c>
      <c r="FM82" s="1" t="n">
        <f aca="false">ROUND('qx mannen 2022'!FM82,10)</f>
        <v>0.0029473883</v>
      </c>
      <c r="FN82" s="1" t="n">
        <f aca="false">ROUND('qx mannen 2022'!FN82,10)</f>
        <v>0.0028949192</v>
      </c>
      <c r="FO82" s="1" t="n">
        <f aca="false">ROUND('qx mannen 2022'!FO82,10)</f>
        <v>0.0028433827</v>
      </c>
      <c r="FP82" s="1" t="n">
        <f aca="false">ROUND('qx mannen 2022'!FP82,10)</f>
        <v>0.0027927625</v>
      </c>
      <c r="FQ82" s="1" t="n">
        <f aca="false">ROUND('qx mannen 2022'!FQ82,10)</f>
        <v>0.0027430422</v>
      </c>
    </row>
    <row r="83" customFormat="false" ht="15" hidden="false" customHeight="true" outlineLevel="0" collapsed="false">
      <c r="B83" s="1" t="n">
        <f aca="false">ROUND('qx mannen 2022'!B83,10)</f>
        <v>0.0675051325</v>
      </c>
      <c r="C83" s="1" t="n">
        <f aca="false">ROUND('qx mannen 2022'!C83,10)</f>
        <v>0.066558685</v>
      </c>
      <c r="D83" s="1" t="n">
        <f aca="false">ROUND('qx mannen 2022'!D83,10)</f>
        <v>0.0626230734</v>
      </c>
      <c r="E83" s="1" t="n">
        <f aca="false">ROUND('qx mannen 2022'!E83,10)</f>
        <v>0.0603761629</v>
      </c>
      <c r="F83" s="1" t="n">
        <f aca="false">ROUND('qx mannen 2022'!F83,10)</f>
        <v>0.0589161652</v>
      </c>
      <c r="G83" s="1" t="n">
        <f aca="false">ROUND('qx mannen 2022'!G83,10)</f>
        <v>0.0578303759</v>
      </c>
      <c r="H83" s="1" t="n">
        <f aca="false">ROUND('qx mannen 2022'!H83,10)</f>
        <v>0.0569233318</v>
      </c>
      <c r="I83" s="1" t="n">
        <f aca="false">ROUND('qx mannen 2022'!I83,10)</f>
        <v>0.0561011217</v>
      </c>
      <c r="J83" s="1" t="n">
        <f aca="false">ROUND('qx mannen 2022'!J83,10)</f>
        <v>0.0553185781</v>
      </c>
      <c r="K83" s="1" t="n">
        <f aca="false">ROUND('qx mannen 2022'!K83,10)</f>
        <v>0.0545542219</v>
      </c>
      <c r="L83" s="1" t="n">
        <f aca="false">ROUND('qx mannen 2022'!L83,10)</f>
        <v>0.0537981331</v>
      </c>
      <c r="M83" s="1" t="n">
        <f aca="false">ROUND('qx mannen 2022'!M83,10)</f>
        <v>0.0530460205</v>
      </c>
      <c r="N83" s="1" t="n">
        <f aca="false">ROUND('qx mannen 2022'!N83,10)</f>
        <v>0.0522963109</v>
      </c>
      <c r="O83" s="1" t="n">
        <f aca="false">ROUND('qx mannen 2022'!O83,10)</f>
        <v>0.0515487182</v>
      </c>
      <c r="P83" s="1" t="n">
        <f aca="false">ROUND('qx mannen 2022'!P83,10)</f>
        <v>0.0508035422</v>
      </c>
      <c r="Q83" s="1" t="n">
        <f aca="false">ROUND('qx mannen 2022'!Q83,10)</f>
        <v>0.0500613263</v>
      </c>
      <c r="R83" s="1" t="n">
        <f aca="false">ROUND('qx mannen 2022'!R83,10)</f>
        <v>0.0493226926</v>
      </c>
      <c r="S83" s="1" t="n">
        <f aca="false">ROUND('qx mannen 2022'!S83,10)</f>
        <v>0.0485882632</v>
      </c>
      <c r="T83" s="1" t="n">
        <f aca="false">ROUND('qx mannen 2022'!T83,10)</f>
        <v>0.0478586259</v>
      </c>
      <c r="U83" s="1" t="n">
        <f aca="false">ROUND('qx mannen 2022'!U83,10)</f>
        <v>0.0471343191</v>
      </c>
      <c r="V83" s="1" t="n">
        <f aca="false">ROUND('qx mannen 2022'!V83,10)</f>
        <v>0.0464158278</v>
      </c>
      <c r="W83" s="1" t="n">
        <f aca="false">ROUND('qx mannen 2022'!W83,10)</f>
        <v>0.0457035842</v>
      </c>
      <c r="X83" s="1" t="n">
        <f aca="false">ROUND('qx mannen 2022'!X83,10)</f>
        <v>0.0449979699</v>
      </c>
      <c r="Y83" s="1" t="n">
        <f aca="false">ROUND('qx mannen 2022'!Y83,10)</f>
        <v>0.0442993194</v>
      </c>
      <c r="Z83" s="1" t="n">
        <f aca="false">ROUND('qx mannen 2022'!Z83,10)</f>
        <v>0.0436079243</v>
      </c>
      <c r="AA83" s="1" t="n">
        <f aca="false">ROUND('qx mannen 2022'!AA83,10)</f>
        <v>0.0429240361</v>
      </c>
      <c r="AB83" s="1" t="n">
        <f aca="false">ROUND('qx mannen 2022'!AB83,10)</f>
        <v>0.0422478707</v>
      </c>
      <c r="AC83" s="1" t="n">
        <f aca="false">ROUND('qx mannen 2022'!AC83,10)</f>
        <v>0.0415796106</v>
      </c>
      <c r="AD83" s="1" t="n">
        <f aca="false">ROUND('qx mannen 2022'!AD83,10)</f>
        <v>0.0409194089</v>
      </c>
      <c r="AE83" s="1" t="n">
        <f aca="false">ROUND('qx mannen 2022'!AE83,10)</f>
        <v>0.0402673913</v>
      </c>
      <c r="AF83" s="1" t="n">
        <f aca="false">ROUND('qx mannen 2022'!AF83,10)</f>
        <v>0.0396236592</v>
      </c>
      <c r="AG83" s="1" t="n">
        <f aca="false">ROUND('qx mannen 2022'!AG83,10)</f>
        <v>0.0389882917</v>
      </c>
      <c r="AH83" s="1" t="n">
        <f aca="false">ROUND('qx mannen 2022'!AH83,10)</f>
        <v>0.0383613479</v>
      </c>
      <c r="AI83" s="1" t="n">
        <f aca="false">ROUND('qx mannen 2022'!AI83,10)</f>
        <v>0.0377428688</v>
      </c>
      <c r="AJ83" s="1" t="n">
        <f aca="false">ROUND('qx mannen 2022'!AJ83,10)</f>
        <v>0.037132879</v>
      </c>
      <c r="AK83" s="1" t="n">
        <f aca="false">ROUND('qx mannen 2022'!AK83,10)</f>
        <v>0.0365313887</v>
      </c>
      <c r="AL83" s="1" t="n">
        <f aca="false">ROUND('qx mannen 2022'!AL83,10)</f>
        <v>0.0359383946</v>
      </c>
      <c r="AM83" s="1" t="n">
        <f aca="false">ROUND('qx mannen 2022'!AM83,10)</f>
        <v>0.0353538817</v>
      </c>
      <c r="AN83" s="1" t="n">
        <f aca="false">ROUND('qx mannen 2022'!AN83,10)</f>
        <v>0.0347778245</v>
      </c>
      <c r="AO83" s="1" t="n">
        <f aca="false">ROUND('qx mannen 2022'!AO83,10)</f>
        <v>0.0342101879</v>
      </c>
      <c r="AP83" s="1" t="n">
        <f aca="false">ROUND('qx mannen 2022'!AP83,10)</f>
        <v>0.0336509284</v>
      </c>
      <c r="AQ83" s="1" t="n">
        <f aca="false">ROUND('qx mannen 2022'!AQ83,10)</f>
        <v>0.0330999949</v>
      </c>
      <c r="AR83" s="1" t="n">
        <f aca="false">ROUND('qx mannen 2022'!AR83,10)</f>
        <v>0.0325573297</v>
      </c>
      <c r="AS83" s="1" t="n">
        <f aca="false">ROUND('qx mannen 2022'!AS83,10)</f>
        <v>0.0320228691</v>
      </c>
      <c r="AT83" s="1" t="n">
        <f aca="false">ROUND('qx mannen 2022'!AT83,10)</f>
        <v>0.0314965444</v>
      </c>
      <c r="AU83" s="1" t="n">
        <f aca="false">ROUND('qx mannen 2022'!AU83,10)</f>
        <v>0.0309782821</v>
      </c>
      <c r="AV83" s="1" t="n">
        <f aca="false">ROUND('qx mannen 2022'!AV83,10)</f>
        <v>0.0304680048</v>
      </c>
      <c r="AW83" s="1" t="n">
        <f aca="false">ROUND('qx mannen 2022'!AW83,10)</f>
        <v>0.0299656315</v>
      </c>
      <c r="AX83" s="1" t="n">
        <f aca="false">ROUND('qx mannen 2022'!AX83,10)</f>
        <v>0.0294710785</v>
      </c>
      <c r="AY83" s="1" t="n">
        <f aca="false">ROUND('qx mannen 2022'!AY83,10)</f>
        <v>0.0289842591</v>
      </c>
      <c r="AZ83" s="1" t="n">
        <f aca="false">ROUND('qx mannen 2022'!AZ83,10)</f>
        <v>0.0285050848</v>
      </c>
      <c r="BA83" s="1" t="n">
        <f aca="false">ROUND('qx mannen 2022'!BA83,10)</f>
        <v>0.028033465</v>
      </c>
      <c r="BB83" s="1" t="n">
        <f aca="false">ROUND('qx mannen 2022'!BB83,10)</f>
        <v>0.0275693077</v>
      </c>
      <c r="BC83" s="1" t="n">
        <f aca="false">ROUND('qx mannen 2022'!BC83,10)</f>
        <v>0.0271125196</v>
      </c>
      <c r="BD83" s="1" t="n">
        <f aca="false">ROUND('qx mannen 2022'!BD83,10)</f>
        <v>0.0266630064</v>
      </c>
      <c r="BE83" s="1" t="n">
        <f aca="false">ROUND('qx mannen 2022'!BE83,10)</f>
        <v>0.0262206733</v>
      </c>
      <c r="BF83" s="1" t="n">
        <f aca="false">ROUND('qx mannen 2022'!BF83,10)</f>
        <v>0.0257854247</v>
      </c>
      <c r="BG83" s="1" t="n">
        <f aca="false">ROUND('qx mannen 2022'!BG83,10)</f>
        <v>0.0253571647</v>
      </c>
      <c r="BH83" s="1" t="n">
        <f aca="false">ROUND('qx mannen 2022'!BH83,10)</f>
        <v>0.0249357972</v>
      </c>
      <c r="BI83" s="1" t="n">
        <f aca="false">ROUND('qx mannen 2022'!BI83,10)</f>
        <v>0.0245212264</v>
      </c>
      <c r="BJ83" s="1" t="n">
        <f aca="false">ROUND('qx mannen 2022'!BJ83,10)</f>
        <v>0.0241133562</v>
      </c>
      <c r="BK83" s="1" t="n">
        <f aca="false">ROUND('qx mannen 2022'!BK83,10)</f>
        <v>0.0237120909</v>
      </c>
      <c r="BL83" s="1" t="n">
        <f aca="false">ROUND('qx mannen 2022'!BL83,10)</f>
        <v>0.0233173353</v>
      </c>
      <c r="BM83" s="1" t="n">
        <f aca="false">ROUND('qx mannen 2022'!BM83,10)</f>
        <v>0.0229289945</v>
      </c>
      <c r="BN83" s="1" t="n">
        <f aca="false">ROUND('qx mannen 2022'!BN83,10)</f>
        <v>0.022546974</v>
      </c>
      <c r="BO83" s="1" t="n">
        <f aca="false">ROUND('qx mannen 2022'!BO83,10)</f>
        <v>0.0221711803</v>
      </c>
      <c r="BP83" s="1" t="n">
        <f aca="false">ROUND('qx mannen 2022'!BP83,10)</f>
        <v>0.0218015202</v>
      </c>
      <c r="BQ83" s="1" t="n">
        <f aca="false">ROUND('qx mannen 2022'!BQ83,10)</f>
        <v>0.0214379015</v>
      </c>
      <c r="BR83" s="1" t="n">
        <f aca="false">ROUND('qx mannen 2022'!BR83,10)</f>
        <v>0.0210802326</v>
      </c>
      <c r="BS83" s="1" t="n">
        <f aca="false">ROUND('qx mannen 2022'!BS83,10)</f>
        <v>0.020728423</v>
      </c>
      <c r="BT83" s="1" t="n">
        <f aca="false">ROUND('qx mannen 2022'!BT83,10)</f>
        <v>0.0203823828</v>
      </c>
      <c r="BU83" s="1" t="n">
        <f aca="false">ROUND('qx mannen 2022'!BU83,10)</f>
        <v>0.0200420233</v>
      </c>
      <c r="BV83" s="1" t="n">
        <f aca="false">ROUND('qx mannen 2022'!BV83,10)</f>
        <v>0.0197072564</v>
      </c>
      <c r="BW83" s="1" t="n">
        <f aca="false">ROUND('qx mannen 2022'!BW83,10)</f>
        <v>0.0193779955</v>
      </c>
      <c r="BX83" s="1" t="n">
        <f aca="false">ROUND('qx mannen 2022'!BX83,10)</f>
        <v>0.0190541544</v>
      </c>
      <c r="BY83" s="1" t="n">
        <f aca="false">ROUND('qx mannen 2022'!BY83,10)</f>
        <v>0.0187356484</v>
      </c>
      <c r="BZ83" s="1" t="n">
        <f aca="false">ROUND('qx mannen 2022'!BZ83,10)</f>
        <v>0.0184223935</v>
      </c>
      <c r="CA83" s="1" t="n">
        <f aca="false">ROUND('qx mannen 2022'!CA83,10)</f>
        <v>0.018114307</v>
      </c>
      <c r="CB83" s="1" t="n">
        <f aca="false">ROUND('qx mannen 2022'!CB83,10)</f>
        <v>0.0178113072</v>
      </c>
      <c r="CC83" s="1" t="n">
        <f aca="false">ROUND('qx mannen 2022'!CC83,10)</f>
        <v>0.0175133132</v>
      </c>
      <c r="CD83" s="1" t="n">
        <f aca="false">ROUND('qx mannen 2022'!CD83,10)</f>
        <v>0.0172202455</v>
      </c>
      <c r="CE83" s="1" t="n">
        <f aca="false">ROUND('qx mannen 2022'!CE83,10)</f>
        <v>0.0169320256</v>
      </c>
      <c r="CF83" s="1" t="n">
        <f aca="false">ROUND('qx mannen 2022'!CF83,10)</f>
        <v>0.016648576</v>
      </c>
      <c r="CG83" s="1" t="n">
        <f aca="false">ROUND('qx mannen 2022'!CG83,10)</f>
        <v>0.0163698202</v>
      </c>
      <c r="CH83" s="1" t="n">
        <f aca="false">ROUND('qx mannen 2022'!CH83,10)</f>
        <v>0.016095683</v>
      </c>
      <c r="CI83" s="1" t="n">
        <f aca="false">ROUND('qx mannen 2022'!CI83,10)</f>
        <v>0.01582609</v>
      </c>
      <c r="CJ83" s="1" t="n">
        <f aca="false">ROUND('qx mannen 2022'!CJ83,10)</f>
        <v>0.015560968</v>
      </c>
      <c r="CK83" s="1" t="n">
        <f aca="false">ROUND('qx mannen 2022'!CK83,10)</f>
        <v>0.0153002449</v>
      </c>
      <c r="CL83" s="1" t="n">
        <f aca="false">ROUND('qx mannen 2022'!CL83,10)</f>
        <v>0.0150438496</v>
      </c>
      <c r="CM83" s="1" t="n">
        <f aca="false">ROUND('qx mannen 2022'!CM83,10)</f>
        <v>0.0147917119</v>
      </c>
      <c r="CN83" s="1" t="n">
        <f aca="false">ROUND('qx mannen 2022'!CN83,10)</f>
        <v>0.014543763</v>
      </c>
      <c r="CO83" s="1" t="n">
        <f aca="false">ROUND('qx mannen 2022'!CO83,10)</f>
        <v>0.0142999348</v>
      </c>
      <c r="CP83" s="1" t="n">
        <f aca="false">ROUND('qx mannen 2022'!CP83,10)</f>
        <v>0.0140601603</v>
      </c>
      <c r="CQ83" s="1" t="n">
        <f aca="false">ROUND('qx mannen 2022'!CQ83,10)</f>
        <v>0.0138243735</v>
      </c>
      <c r="CR83" s="1" t="n">
        <f aca="false">ROUND('qx mannen 2022'!CR83,10)</f>
        <v>0.0135925095</v>
      </c>
      <c r="CS83" s="1" t="n">
        <f aca="false">ROUND('qx mannen 2022'!CS83,10)</f>
        <v>0.0133645043</v>
      </c>
      <c r="CT83" s="1" t="n">
        <f aca="false">ROUND('qx mannen 2022'!CT83,10)</f>
        <v>0.0131402949</v>
      </c>
      <c r="CU83" s="1" t="n">
        <f aca="false">ROUND('qx mannen 2022'!CU83,10)</f>
        <v>0.0129198192</v>
      </c>
      <c r="CV83" s="1" t="n">
        <f aca="false">ROUND('qx mannen 2022'!CV83,10)</f>
        <v>0.0127030163</v>
      </c>
      <c r="CW83" s="1" t="n">
        <f aca="false">ROUND('qx mannen 2022'!CW83,10)</f>
        <v>0.0124898259</v>
      </c>
      <c r="CX83" s="1" t="n">
        <f aca="false">ROUND('qx mannen 2022'!CX83,10)</f>
        <v>0.0122801888</v>
      </c>
      <c r="CY83" s="1" t="n">
        <f aca="false">ROUND('qx mannen 2022'!CY83,10)</f>
        <v>0.0120740468</v>
      </c>
      <c r="CZ83" s="1" t="n">
        <f aca="false">ROUND('qx mannen 2022'!CZ83,10)</f>
        <v>0.0118713425</v>
      </c>
      <c r="DA83" s="1" t="n">
        <f aca="false">ROUND('qx mannen 2022'!DA83,10)</f>
        <v>0.0116720195</v>
      </c>
      <c r="DB83" s="1" t="n">
        <f aca="false">ROUND('qx mannen 2022'!DB83,10)</f>
        <v>0.0114760222</v>
      </c>
      <c r="DC83" s="1" t="n">
        <f aca="false">ROUND('qx mannen 2022'!DC83,10)</f>
        <v>0.0112832959</v>
      </c>
      <c r="DD83" s="1" t="n">
        <f aca="false">ROUND('qx mannen 2022'!DD83,10)</f>
        <v>0.0110937867</v>
      </c>
      <c r="DE83" s="1" t="n">
        <f aca="false">ROUND('qx mannen 2022'!DE83,10)</f>
        <v>0.0109074417</v>
      </c>
      <c r="DF83" s="1" t="n">
        <f aca="false">ROUND('qx mannen 2022'!DF83,10)</f>
        <v>0.0107242087</v>
      </c>
      <c r="DG83" s="1" t="n">
        <f aca="false">ROUND('qx mannen 2022'!DG83,10)</f>
        <v>0.0105440365</v>
      </c>
      <c r="DH83" s="1" t="n">
        <f aca="false">ROUND('qx mannen 2022'!DH83,10)</f>
        <v>0.0103668745</v>
      </c>
      <c r="DI83" s="1" t="n">
        <f aca="false">ROUND('qx mannen 2022'!DI83,10)</f>
        <v>0.010192673</v>
      </c>
      <c r="DJ83" s="1" t="n">
        <f aca="false">ROUND('qx mannen 2022'!DJ83,10)</f>
        <v>0.0100213833</v>
      </c>
      <c r="DK83" s="1" t="n">
        <f aca="false">ROUND('qx mannen 2022'!DK83,10)</f>
        <v>0.0098529571</v>
      </c>
      <c r="DL83" s="1" t="n">
        <f aca="false">ROUND('qx mannen 2022'!DL83,10)</f>
        <v>0.0096873471</v>
      </c>
      <c r="DM83" s="1" t="n">
        <f aca="false">ROUND('qx mannen 2022'!DM83,10)</f>
        <v>0.0095245068</v>
      </c>
      <c r="DN83" s="1" t="n">
        <f aca="false">ROUND('qx mannen 2022'!DN83,10)</f>
        <v>0.0093643903</v>
      </c>
      <c r="DO83" s="1" t="n">
        <f aca="false">ROUND('qx mannen 2022'!DO83,10)</f>
        <v>0.0092069526</v>
      </c>
      <c r="DP83" s="1" t="n">
        <f aca="false">ROUND('qx mannen 2022'!DP83,10)</f>
        <v>0.0090521493</v>
      </c>
      <c r="DQ83" s="1" t="n">
        <f aca="false">ROUND('qx mannen 2022'!DQ83,10)</f>
        <v>0.0088999367</v>
      </c>
      <c r="DR83" s="1" t="n">
        <f aca="false">ROUND('qx mannen 2022'!DR83,10)</f>
        <v>0.0087502719</v>
      </c>
      <c r="DS83" s="1" t="n">
        <f aca="false">ROUND('qx mannen 2022'!DS83,10)</f>
        <v>0.0086031128</v>
      </c>
      <c r="DT83" s="1" t="n">
        <f aca="false">ROUND('qx mannen 2022'!DT83,10)</f>
        <v>0.0084584176</v>
      </c>
      <c r="DU83" s="1" t="n">
        <f aca="false">ROUND('qx mannen 2022'!DU83,10)</f>
        <v>0.0083161456</v>
      </c>
      <c r="DV83" s="1" t="n">
        <f aca="false">ROUND('qx mannen 2022'!DV83,10)</f>
        <v>0.0081762566</v>
      </c>
      <c r="DW83" s="1" t="n">
        <f aca="false">ROUND('qx mannen 2022'!DW83,10)</f>
        <v>0.0080387109</v>
      </c>
      <c r="DX83" s="1" t="n">
        <f aca="false">ROUND('qx mannen 2022'!DX83,10)</f>
        <v>0.0079034697</v>
      </c>
      <c r="DY83" s="1" t="n">
        <f aca="false">ROUND('qx mannen 2022'!DY83,10)</f>
        <v>0.0077704946</v>
      </c>
      <c r="DZ83" s="1" t="n">
        <f aca="false">ROUND('qx mannen 2022'!DZ83,10)</f>
        <v>0.0076397481</v>
      </c>
      <c r="EA83" s="1" t="n">
        <f aca="false">ROUND('qx mannen 2022'!EA83,10)</f>
        <v>0.0075111931</v>
      </c>
      <c r="EB83" s="1" t="n">
        <f aca="false">ROUND('qx mannen 2022'!EB83,10)</f>
        <v>0.007384793</v>
      </c>
      <c r="EC83" s="1" t="n">
        <f aca="false">ROUND('qx mannen 2022'!EC83,10)</f>
        <v>0.0072605122</v>
      </c>
      <c r="ED83" s="1" t="n">
        <f aca="false">ROUND('qx mannen 2022'!ED83,10)</f>
        <v>0.0071383153</v>
      </c>
      <c r="EE83" s="1" t="n">
        <f aca="false">ROUND('qx mannen 2022'!EE83,10)</f>
        <v>0.0070181676</v>
      </c>
      <c r="EF83" s="1" t="n">
        <f aca="false">ROUND('qx mannen 2022'!EF83,10)</f>
        <v>0.0069000351</v>
      </c>
      <c r="EG83" s="1" t="n">
        <f aca="false">ROUND('qx mannen 2022'!EG83,10)</f>
        <v>0.0067838841</v>
      </c>
      <c r="EH83" s="1" t="n">
        <f aca="false">ROUND('qx mannen 2022'!EH83,10)</f>
        <v>0.0066696817</v>
      </c>
      <c r="EI83" s="1" t="n">
        <f aca="false">ROUND('qx mannen 2022'!EI83,10)</f>
        <v>0.0065573954</v>
      </c>
      <c r="EJ83" s="1" t="n">
        <f aca="false">ROUND('qx mannen 2022'!EJ83,10)</f>
        <v>0.0064469933</v>
      </c>
      <c r="EK83" s="1" t="n">
        <f aca="false">ROUND('qx mannen 2022'!EK83,10)</f>
        <v>0.006338444</v>
      </c>
      <c r="EL83" s="1" t="n">
        <f aca="false">ROUND('qx mannen 2022'!EL83,10)</f>
        <v>0.0062317165</v>
      </c>
      <c r="EM83" s="1" t="n">
        <f aca="false">ROUND('qx mannen 2022'!EM83,10)</f>
        <v>0.0061267806</v>
      </c>
      <c r="EN83" s="1" t="n">
        <f aca="false">ROUND('qx mannen 2022'!EN83,10)</f>
        <v>0.0060236063</v>
      </c>
      <c r="EO83" s="1" t="n">
        <f aca="false">ROUND('qx mannen 2022'!EO83,10)</f>
        <v>0.0059221642</v>
      </c>
      <c r="EP83" s="1" t="n">
        <f aca="false">ROUND('qx mannen 2022'!EP83,10)</f>
        <v>0.0058224254</v>
      </c>
      <c r="EQ83" s="1" t="n">
        <f aca="false">ROUND('qx mannen 2022'!EQ83,10)</f>
        <v>0.0057243615</v>
      </c>
      <c r="ER83" s="1" t="n">
        <f aca="false">ROUND('qx mannen 2022'!ER83,10)</f>
        <v>0.0056279445</v>
      </c>
      <c r="ES83" s="1" t="n">
        <f aca="false">ROUND('qx mannen 2022'!ES83,10)</f>
        <v>0.005533147</v>
      </c>
      <c r="ET83" s="1" t="n">
        <f aca="false">ROUND('qx mannen 2022'!ET83,10)</f>
        <v>0.0054399418</v>
      </c>
      <c r="EU83" s="1" t="n">
        <f aca="false">ROUND('qx mannen 2022'!EU83,10)</f>
        <v>0.0053483025</v>
      </c>
      <c r="EV83" s="1" t="n">
        <f aca="false">ROUND('qx mannen 2022'!EV83,10)</f>
        <v>0.0052582027</v>
      </c>
      <c r="EW83" s="1" t="n">
        <f aca="false">ROUND('qx mannen 2022'!EW83,10)</f>
        <v>0.0051696169</v>
      </c>
      <c r="EX83" s="1" t="n">
        <f aca="false">ROUND('qx mannen 2022'!EX83,10)</f>
        <v>0.0050825196</v>
      </c>
      <c r="EY83" s="1" t="n">
        <f aca="false">ROUND('qx mannen 2022'!EY83,10)</f>
        <v>0.0049968861</v>
      </c>
      <c r="EZ83" s="1" t="n">
        <f aca="false">ROUND('qx mannen 2022'!EZ83,10)</f>
        <v>0.0049126918</v>
      </c>
      <c r="FA83" s="1" t="n">
        <f aca="false">ROUND('qx mannen 2022'!FA83,10)</f>
        <v>0.0048299126</v>
      </c>
      <c r="FB83" s="1" t="n">
        <f aca="false">ROUND('qx mannen 2022'!FB83,10)</f>
        <v>0.0047485249</v>
      </c>
      <c r="FC83" s="1" t="n">
        <f aca="false">ROUND('qx mannen 2022'!FC83,10)</f>
        <v>0.0046685055</v>
      </c>
      <c r="FD83" s="1" t="n">
        <f aca="false">ROUND('qx mannen 2022'!FD83,10)</f>
        <v>0.0045898314</v>
      </c>
      <c r="FE83" s="1" t="n">
        <f aca="false">ROUND('qx mannen 2022'!FE83,10)</f>
        <v>0.00451248</v>
      </c>
      <c r="FF83" s="1" t="n">
        <f aca="false">ROUND('qx mannen 2022'!FF83,10)</f>
        <v>0.0044364294</v>
      </c>
      <c r="FG83" s="1" t="n">
        <f aca="false">ROUND('qx mannen 2022'!FG83,10)</f>
        <v>0.0043616576</v>
      </c>
      <c r="FH83" s="1" t="n">
        <f aca="false">ROUND('qx mannen 2022'!FH83,10)</f>
        <v>0.0042881434</v>
      </c>
      <c r="FI83" s="1" t="n">
        <f aca="false">ROUND('qx mannen 2022'!FI83,10)</f>
        <v>0.0042158655</v>
      </c>
      <c r="FJ83" s="1" t="n">
        <f aca="false">ROUND('qx mannen 2022'!FJ83,10)</f>
        <v>0.0041448034</v>
      </c>
      <c r="FK83" s="1" t="n">
        <f aca="false">ROUND('qx mannen 2022'!FK83,10)</f>
        <v>0.0040749367</v>
      </c>
      <c r="FL83" s="1" t="n">
        <f aca="false">ROUND('qx mannen 2022'!FL83,10)</f>
        <v>0.0040062452</v>
      </c>
      <c r="FM83" s="1" t="n">
        <f aca="false">ROUND('qx mannen 2022'!FM83,10)</f>
        <v>0.0039387094</v>
      </c>
      <c r="FN83" s="1" t="n">
        <f aca="false">ROUND('qx mannen 2022'!FN83,10)</f>
        <v>0.0038723099</v>
      </c>
      <c r="FO83" s="1" t="n">
        <f aca="false">ROUND('qx mannen 2022'!FO83,10)</f>
        <v>0.0038070276</v>
      </c>
      <c r="FP83" s="1" t="n">
        <f aca="false">ROUND('qx mannen 2022'!FP83,10)</f>
        <v>0.0037428439</v>
      </c>
      <c r="FQ83" s="1" t="n">
        <f aca="false">ROUND('qx mannen 2022'!FQ83,10)</f>
        <v>0.0036797402</v>
      </c>
    </row>
    <row r="84" customFormat="false" ht="15" hidden="false" customHeight="true" outlineLevel="0" collapsed="false">
      <c r="B84" s="1" t="n">
        <f aca="false">ROUND('qx mannen 2022'!B84,10)</f>
        <v>0.0761082335</v>
      </c>
      <c r="C84" s="1" t="n">
        <f aca="false">ROUND('qx mannen 2022'!C84,10)</f>
        <v>0.0750626745</v>
      </c>
      <c r="D84" s="1" t="n">
        <f aca="false">ROUND('qx mannen 2022'!D84,10)</f>
        <v>0.0703603128</v>
      </c>
      <c r="E84" s="1" t="n">
        <f aca="false">ROUND('qx mannen 2022'!E84,10)</f>
        <v>0.0677289938</v>
      </c>
      <c r="F84" s="1" t="n">
        <f aca="false">ROUND('qx mannen 2022'!F84,10)</f>
        <v>0.0660597214</v>
      </c>
      <c r="G84" s="1" t="n">
        <f aca="false">ROUND('qx mannen 2022'!G84,10)</f>
        <v>0.0648475535</v>
      </c>
      <c r="H84" s="1" t="n">
        <f aca="false">ROUND('qx mannen 2022'!H84,10)</f>
        <v>0.0638538106</v>
      </c>
      <c r="I84" s="1" t="n">
        <f aca="false">ROUND('qx mannen 2022'!I84,10)</f>
        <v>0.0629638017</v>
      </c>
      <c r="J84" s="1" t="n">
        <f aca="false">ROUND('qx mannen 2022'!J84,10)</f>
        <v>0.062122255</v>
      </c>
      <c r="K84" s="1" t="n">
        <f aca="false">ROUND('qx mannen 2022'!K84,10)</f>
        <v>0.0613027701</v>
      </c>
      <c r="L84" s="1" t="n">
        <f aca="false">ROUND('qx mannen 2022'!L84,10)</f>
        <v>0.0604930453</v>
      </c>
      <c r="M84" s="1" t="n">
        <f aca="false">ROUND('qx mannen 2022'!M84,10)</f>
        <v>0.059687658</v>
      </c>
      <c r="N84" s="1" t="n">
        <f aca="false">ROUND('qx mannen 2022'!N84,10)</f>
        <v>0.0588845181</v>
      </c>
      <c r="O84" s="1" t="n">
        <f aca="false">ROUND('qx mannen 2022'!O84,10)</f>
        <v>0.0580831242</v>
      </c>
      <c r="P84" s="1" t="n">
        <f aca="false">ROUND('qx mannen 2022'!P84,10)</f>
        <v>0.0572837071</v>
      </c>
      <c r="Q84" s="1" t="n">
        <f aca="false">ROUND('qx mannen 2022'!Q84,10)</f>
        <v>0.0564868111</v>
      </c>
      <c r="R84" s="1" t="n">
        <f aca="false">ROUND('qx mannen 2022'!R84,10)</f>
        <v>0.0556930912</v>
      </c>
      <c r="S84" s="1" t="n">
        <f aca="false">ROUND('qx mannen 2022'!S84,10)</f>
        <v>0.0549032164</v>
      </c>
      <c r="T84" s="1" t="n">
        <f aca="false">ROUND('qx mannen 2022'!T84,10)</f>
        <v>0.0541178253</v>
      </c>
      <c r="U84" s="1" t="n">
        <f aca="false">ROUND('qx mannen 2022'!U84,10)</f>
        <v>0.0533375081</v>
      </c>
      <c r="V84" s="1" t="n">
        <f aca="false">ROUND('qx mannen 2022'!V84,10)</f>
        <v>0.0525627992</v>
      </c>
      <c r="W84" s="1" t="n">
        <f aca="false">ROUND('qx mannen 2022'!W84,10)</f>
        <v>0.051794178</v>
      </c>
      <c r="X84" s="1" t="n">
        <f aca="false">ROUND('qx mannen 2022'!X84,10)</f>
        <v>0.0510320701</v>
      </c>
      <c r="Y84" s="1" t="n">
        <f aca="false">ROUND('qx mannen 2022'!Y84,10)</f>
        <v>0.0502768515</v>
      </c>
      <c r="Z84" s="1" t="n">
        <f aca="false">ROUND('qx mannen 2022'!Z84,10)</f>
        <v>0.0495288517</v>
      </c>
      <c r="AA84" s="1" t="n">
        <f aca="false">ROUND('qx mannen 2022'!AA84,10)</f>
        <v>0.0487883581</v>
      </c>
      <c r="AB84" s="1" t="n">
        <f aca="false">ROUND('qx mannen 2022'!AB84,10)</f>
        <v>0.0480556195</v>
      </c>
      <c r="AC84" s="1" t="n">
        <f aca="false">ROUND('qx mannen 2022'!AC84,10)</f>
        <v>0.0473308491</v>
      </c>
      <c r="AD84" s="1" t="n">
        <f aca="false">ROUND('qx mannen 2022'!AD84,10)</f>
        <v>0.0466142282</v>
      </c>
      <c r="AE84" s="1" t="n">
        <f aca="false">ROUND('qx mannen 2022'!AE84,10)</f>
        <v>0.0459059089</v>
      </c>
      <c r="AF84" s="1" t="n">
        <f aca="false">ROUND('qx mannen 2022'!AF84,10)</f>
        <v>0.045206017</v>
      </c>
      <c r="AG84" s="1" t="n">
        <f aca="false">ROUND('qx mannen 2022'!AG84,10)</f>
        <v>0.0445146539</v>
      </c>
      <c r="AH84" s="1" t="n">
        <f aca="false">ROUND('qx mannen 2022'!AH84,10)</f>
        <v>0.0438318998</v>
      </c>
      <c r="AI84" s="1" t="n">
        <f aca="false">ROUND('qx mannen 2022'!AI84,10)</f>
        <v>0.0431578147</v>
      </c>
      <c r="AJ84" s="1" t="n">
        <f aca="false">ROUND('qx mannen 2022'!AJ84,10)</f>
        <v>0.0424924413</v>
      </c>
      <c r="AK84" s="1" t="n">
        <f aca="false">ROUND('qx mannen 2022'!AK84,10)</f>
        <v>0.0418358059</v>
      </c>
      <c r="AL84" s="1" t="n">
        <f aca="false">ROUND('qx mannen 2022'!AL84,10)</f>
        <v>0.0411879207</v>
      </c>
      <c r="AM84" s="1" t="n">
        <f aca="false">ROUND('qx mannen 2022'!AM84,10)</f>
        <v>0.0405487847</v>
      </c>
      <c r="AN84" s="1" t="n">
        <f aca="false">ROUND('qx mannen 2022'!AN84,10)</f>
        <v>0.0399183851</v>
      </c>
      <c r="AO84" s="1" t="n">
        <f aca="false">ROUND('qx mannen 2022'!AO84,10)</f>
        <v>0.0392966989</v>
      </c>
      <c r="AP84" s="1" t="n">
        <f aca="false">ROUND('qx mannen 2022'!AP84,10)</f>
        <v>0.0386836934</v>
      </c>
      <c r="AQ84" s="1" t="n">
        <f aca="false">ROUND('qx mannen 2022'!AQ84,10)</f>
        <v>0.0380793276</v>
      </c>
      <c r="AR84" s="1" t="n">
        <f aca="false">ROUND('qx mannen 2022'!AR84,10)</f>
        <v>0.0374835532</v>
      </c>
      <c r="AS84" s="1" t="n">
        <f aca="false">ROUND('qx mannen 2022'!AS84,10)</f>
        <v>0.0368963149</v>
      </c>
      <c r="AT84" s="1" t="n">
        <f aca="false">ROUND('qx mannen 2022'!AT84,10)</f>
        <v>0.0363175516</v>
      </c>
      <c r="AU84" s="1" t="n">
        <f aca="false">ROUND('qx mannen 2022'!AU84,10)</f>
        <v>0.0357471971</v>
      </c>
      <c r="AV84" s="1" t="n">
        <f aca="false">ROUND('qx mannen 2022'!AV84,10)</f>
        <v>0.0351851803</v>
      </c>
      <c r="AW84" s="1" t="n">
        <f aca="false">ROUND('qx mannen 2022'!AW84,10)</f>
        <v>0.0346314264</v>
      </c>
      <c r="AX84" s="1" t="n">
        <f aca="false">ROUND('qx mannen 2022'!AX84,10)</f>
        <v>0.0340858567</v>
      </c>
      <c r="AY84" s="1" t="n">
        <f aca="false">ROUND('qx mannen 2022'!AY84,10)</f>
        <v>0.0335483896</v>
      </c>
      <c r="AZ84" s="1" t="n">
        <f aca="false">ROUND('qx mannen 2022'!AZ84,10)</f>
        <v>0.0330189409</v>
      </c>
      <c r="BA84" s="1" t="n">
        <f aca="false">ROUND('qx mannen 2022'!BA84,10)</f>
        <v>0.0324974239</v>
      </c>
      <c r="BB84" s="1" t="n">
        <f aca="false">ROUND('qx mannen 2022'!BB84,10)</f>
        <v>0.0319837501</v>
      </c>
      <c r="BC84" s="1" t="n">
        <f aca="false">ROUND('qx mannen 2022'!BC84,10)</f>
        <v>0.0314778294</v>
      </c>
      <c r="BD84" s="1" t="n">
        <f aca="false">ROUND('qx mannen 2022'!BD84,10)</f>
        <v>0.0309795704</v>
      </c>
      <c r="BE84" s="1" t="n">
        <f aca="false">ROUND('qx mannen 2022'!BE84,10)</f>
        <v>0.0304888805</v>
      </c>
      <c r="BF84" s="1" t="n">
        <f aca="false">ROUND('qx mannen 2022'!BF84,10)</f>
        <v>0.0300056663</v>
      </c>
      <c r="BG84" s="1" t="n">
        <f aca="false">ROUND('qx mannen 2022'!BG84,10)</f>
        <v>0.0295298338</v>
      </c>
      <c r="BH84" s="1" t="n">
        <f aca="false">ROUND('qx mannen 2022'!BH84,10)</f>
        <v>0.0290612886</v>
      </c>
      <c r="BI84" s="1" t="n">
        <f aca="false">ROUND('qx mannen 2022'!BI84,10)</f>
        <v>0.0285999358</v>
      </c>
      <c r="BJ84" s="1" t="n">
        <f aca="false">ROUND('qx mannen 2022'!BJ84,10)</f>
        <v>0.0281456806</v>
      </c>
      <c r="BK84" s="1" t="n">
        <f aca="false">ROUND('qx mannen 2022'!BK84,10)</f>
        <v>0.0276984282</v>
      </c>
      <c r="BL84" s="1" t="n">
        <f aca="false">ROUND('qx mannen 2022'!BL84,10)</f>
        <v>0.0272580837</v>
      </c>
      <c r="BM84" s="1" t="n">
        <f aca="false">ROUND('qx mannen 2022'!BM84,10)</f>
        <v>0.0268245529</v>
      </c>
      <c r="BN84" s="1" t="n">
        <f aca="false">ROUND('qx mannen 2022'!BN84,10)</f>
        <v>0.0263977414</v>
      </c>
      <c r="BO84" s="1" t="n">
        <f aca="false">ROUND('qx mannen 2022'!BO84,10)</f>
        <v>0.0259775556</v>
      </c>
      <c r="BP84" s="1" t="n">
        <f aca="false">ROUND('qx mannen 2022'!BP84,10)</f>
        <v>0.0255639024</v>
      </c>
      <c r="BQ84" s="1" t="n">
        <f aca="false">ROUND('qx mannen 2022'!BQ84,10)</f>
        <v>0.0251566892</v>
      </c>
      <c r="BR84" s="1" t="n">
        <f aca="false">ROUND('qx mannen 2022'!BR84,10)</f>
        <v>0.0247558239</v>
      </c>
      <c r="BS84" s="1" t="n">
        <f aca="false">ROUND('qx mannen 2022'!BS84,10)</f>
        <v>0.0243612155</v>
      </c>
      <c r="BT84" s="1" t="n">
        <f aca="false">ROUND('qx mannen 2022'!BT84,10)</f>
        <v>0.0239727735</v>
      </c>
      <c r="BU84" s="1" t="n">
        <f aca="false">ROUND('qx mannen 2022'!BU84,10)</f>
        <v>0.023590408</v>
      </c>
      <c r="BV84" s="1" t="n">
        <f aca="false">ROUND('qx mannen 2022'!BV84,10)</f>
        <v>0.0232140304</v>
      </c>
      <c r="BW84" s="1" t="n">
        <f aca="false">ROUND('qx mannen 2022'!BW84,10)</f>
        <v>0.0228435527</v>
      </c>
      <c r="BX84" s="1" t="n">
        <f aca="false">ROUND('qx mannen 2022'!BX84,10)</f>
        <v>0.0224788877</v>
      </c>
      <c r="BY84" s="1" t="n">
        <f aca="false">ROUND('qx mannen 2022'!BY84,10)</f>
        <v>0.0221199494</v>
      </c>
      <c r="BZ84" s="1" t="n">
        <f aca="false">ROUND('qx mannen 2022'!BZ84,10)</f>
        <v>0.0217666524</v>
      </c>
      <c r="CA84" s="1" t="n">
        <f aca="false">ROUND('qx mannen 2022'!CA84,10)</f>
        <v>0.0214189126</v>
      </c>
      <c r="CB84" s="1" t="n">
        <f aca="false">ROUND('qx mannen 2022'!CB84,10)</f>
        <v>0.0210766468</v>
      </c>
      <c r="CC84" s="1" t="n">
        <f aca="false">ROUND('qx mannen 2022'!CC84,10)</f>
        <v>0.0207397725</v>
      </c>
      <c r="CD84" s="1" t="n">
        <f aca="false">ROUND('qx mannen 2022'!CD84,10)</f>
        <v>0.0204082085</v>
      </c>
      <c r="CE84" s="1" t="n">
        <f aca="false">ROUND('qx mannen 2022'!CE84,10)</f>
        <v>0.0200818745</v>
      </c>
      <c r="CF84" s="1" t="n">
        <f aca="false">ROUND('qx mannen 2022'!CF84,10)</f>
        <v>0.0197606913</v>
      </c>
      <c r="CG84" s="1" t="n">
        <f aca="false">ROUND('qx mannen 2022'!CG84,10)</f>
        <v>0.0194445805</v>
      </c>
      <c r="CH84" s="1" t="n">
        <f aca="false">ROUND('qx mannen 2022'!CH84,10)</f>
        <v>0.019133465</v>
      </c>
      <c r="CI84" s="1" t="n">
        <f aca="false">ROUND('qx mannen 2022'!CI84,10)</f>
        <v>0.0188272683</v>
      </c>
      <c r="CJ84" s="1" t="n">
        <f aca="false">ROUND('qx mannen 2022'!CJ84,10)</f>
        <v>0.0185259154</v>
      </c>
      <c r="CK84" s="1" t="n">
        <f aca="false">ROUND('qx mannen 2022'!CK84,10)</f>
        <v>0.018229332</v>
      </c>
      <c r="CL84" s="1" t="n">
        <f aca="false">ROUND('qx mannen 2022'!CL84,10)</f>
        <v>0.0179374448</v>
      </c>
      <c r="CM84" s="1" t="n">
        <f aca="false">ROUND('qx mannen 2022'!CM84,10)</f>
        <v>0.0176501817</v>
      </c>
      <c r="CN84" s="1" t="n">
        <f aca="false">ROUND('qx mannen 2022'!CN84,10)</f>
        <v>0.0173674714</v>
      </c>
      <c r="CO84" s="1" t="n">
        <f aca="false">ROUND('qx mannen 2022'!CO84,10)</f>
        <v>0.0170892437</v>
      </c>
      <c r="CP84" s="1" t="n">
        <f aca="false">ROUND('qx mannen 2022'!CP84,10)</f>
        <v>0.0168154294</v>
      </c>
      <c r="CQ84" s="1" t="n">
        <f aca="false">ROUND('qx mannen 2022'!CQ84,10)</f>
        <v>0.0165459601</v>
      </c>
      <c r="CR84" s="1" t="n">
        <f aca="false">ROUND('qx mannen 2022'!CR84,10)</f>
        <v>0.0162807686</v>
      </c>
      <c r="CS84" s="1" t="n">
        <f aca="false">ROUND('qx mannen 2022'!CS84,10)</f>
        <v>0.0160197885</v>
      </c>
      <c r="CT84" s="1" t="n">
        <f aca="false">ROUND('qx mannen 2022'!CT84,10)</f>
        <v>0.0157629545</v>
      </c>
      <c r="CU84" s="1" t="n">
        <f aca="false">ROUND('qx mannen 2022'!CU84,10)</f>
        <v>0.0155102021</v>
      </c>
      <c r="CV84" s="1" t="n">
        <f aca="false">ROUND('qx mannen 2022'!CV84,10)</f>
        <v>0.0152614678</v>
      </c>
      <c r="CW84" s="1" t="n">
        <f aca="false">ROUND('qx mannen 2022'!CW84,10)</f>
        <v>0.0150166891</v>
      </c>
      <c r="CX84" s="1" t="n">
        <f aca="false">ROUND('qx mannen 2022'!CX84,10)</f>
        <v>0.0147758042</v>
      </c>
      <c r="CY84" s="1" t="n">
        <f aca="false">ROUND('qx mannen 2022'!CY84,10)</f>
        <v>0.0145387524</v>
      </c>
      <c r="CZ84" s="1" t="n">
        <f aca="false">ROUND('qx mannen 2022'!CZ84,10)</f>
        <v>0.0143054738</v>
      </c>
      <c r="DA84" s="1" t="n">
        <f aca="false">ROUND('qx mannen 2022'!DA84,10)</f>
        <v>0.0140759095</v>
      </c>
      <c r="DB84" s="1" t="n">
        <f aca="false">ROUND('qx mannen 2022'!DB84,10)</f>
        <v>0.0138500014</v>
      </c>
      <c r="DC84" s="1" t="n">
        <f aca="false">ROUND('qx mannen 2022'!DC84,10)</f>
        <v>0.0136276922</v>
      </c>
      <c r="DD84" s="1" t="n">
        <f aca="false">ROUND('qx mannen 2022'!DD84,10)</f>
        <v>0.0134089255</v>
      </c>
      <c r="DE84" s="1" t="n">
        <f aca="false">ROUND('qx mannen 2022'!DE84,10)</f>
        <v>0.0131936458</v>
      </c>
      <c r="DF84" s="1" t="n">
        <f aca="false">ROUND('qx mannen 2022'!DF84,10)</f>
        <v>0.0129817985</v>
      </c>
      <c r="DG84" s="1" t="n">
        <f aca="false">ROUND('qx mannen 2022'!DG84,10)</f>
        <v>0.0127733295</v>
      </c>
      <c r="DH84" s="1" t="n">
        <f aca="false">ROUND('qx mannen 2022'!DH84,10)</f>
        <v>0.0125681859</v>
      </c>
      <c r="DI84" s="1" t="n">
        <f aca="false">ROUND('qx mannen 2022'!DI84,10)</f>
        <v>0.0123663154</v>
      </c>
      <c r="DJ84" s="1" t="n">
        <f aca="false">ROUND('qx mannen 2022'!DJ84,10)</f>
        <v>0.0121676665</v>
      </c>
      <c r="DK84" s="1" t="n">
        <f aca="false">ROUND('qx mannen 2022'!DK84,10)</f>
        <v>0.0119721885</v>
      </c>
      <c r="DL84" s="1" t="n">
        <f aca="false">ROUND('qx mannen 2022'!DL84,10)</f>
        <v>0.0117798314</v>
      </c>
      <c r="DM84" s="1" t="n">
        <f aca="false">ROUND('qx mannen 2022'!DM84,10)</f>
        <v>0.0115905462</v>
      </c>
      <c r="DN84" s="1" t="n">
        <f aca="false">ROUND('qx mannen 2022'!DN84,10)</f>
        <v>0.0114042844</v>
      </c>
      <c r="DO84" s="1" t="n">
        <f aca="false">ROUND('qx mannen 2022'!DO84,10)</f>
        <v>0.0112209983</v>
      </c>
      <c r="DP84" s="1" t="n">
        <f aca="false">ROUND('qx mannen 2022'!DP84,10)</f>
        <v>0.0110406409</v>
      </c>
      <c r="DQ84" s="1" t="n">
        <f aca="false">ROUND('qx mannen 2022'!DQ84,10)</f>
        <v>0.0108631661</v>
      </c>
      <c r="DR84" s="1" t="n">
        <f aca="false">ROUND('qx mannen 2022'!DR84,10)</f>
        <v>0.0106885284</v>
      </c>
      <c r="DS84" s="1" t="n">
        <f aca="false">ROUND('qx mannen 2022'!DS84,10)</f>
        <v>0.0105166828</v>
      </c>
      <c r="DT84" s="1" t="n">
        <f aca="false">ROUND('qx mannen 2022'!DT84,10)</f>
        <v>0.0103475853</v>
      </c>
      <c r="DU84" s="1" t="n">
        <f aca="false">ROUND('qx mannen 2022'!DU84,10)</f>
        <v>0.0101811924</v>
      </c>
      <c r="DV84" s="1" t="n">
        <f aca="false">ROUND('qx mannen 2022'!DV84,10)</f>
        <v>0.0100174613</v>
      </c>
      <c r="DW84" s="1" t="n">
        <f aca="false">ROUND('qx mannen 2022'!DW84,10)</f>
        <v>0.00985635</v>
      </c>
      <c r="DX84" s="1" t="n">
        <f aca="false">ROUND('qx mannen 2022'!DX84,10)</f>
        <v>0.0096978169</v>
      </c>
      <c r="DY84" s="1" t="n">
        <f aca="false">ROUND('qx mannen 2022'!DY84,10)</f>
        <v>0.0095418211</v>
      </c>
      <c r="DZ84" s="1" t="n">
        <f aca="false">ROUND('qx mannen 2022'!DZ84,10)</f>
        <v>0.0093883226</v>
      </c>
      <c r="EA84" s="1" t="n">
        <f aca="false">ROUND('qx mannen 2022'!EA84,10)</f>
        <v>0.0092372817</v>
      </c>
      <c r="EB84" s="1" t="n">
        <f aca="false">ROUND('qx mannen 2022'!EB84,10)</f>
        <v>0.0090886595</v>
      </c>
      <c r="EC84" s="1" t="n">
        <f aca="false">ROUND('qx mannen 2022'!EC84,10)</f>
        <v>0.0089424175</v>
      </c>
      <c r="ED84" s="1" t="n">
        <f aca="false">ROUND('qx mannen 2022'!ED84,10)</f>
        <v>0.0087985181</v>
      </c>
      <c r="EE84" s="1" t="n">
        <f aca="false">ROUND('qx mannen 2022'!EE84,10)</f>
        <v>0.0086569241</v>
      </c>
      <c r="EF84" s="1" t="n">
        <f aca="false">ROUND('qx mannen 2022'!EF84,10)</f>
        <v>0.0085175988</v>
      </c>
      <c r="EG84" s="1" t="n">
        <f aca="false">ROUND('qx mannen 2022'!EG84,10)</f>
        <v>0.0083805063</v>
      </c>
      <c r="EH84" s="1" t="n">
        <f aca="false">ROUND('qx mannen 2022'!EH84,10)</f>
        <v>0.008245611</v>
      </c>
      <c r="EI84" s="1" t="n">
        <f aca="false">ROUND('qx mannen 2022'!EI84,10)</f>
        <v>0.008112878</v>
      </c>
      <c r="EJ84" s="1" t="n">
        <f aca="false">ROUND('qx mannen 2022'!EJ84,10)</f>
        <v>0.0079822731</v>
      </c>
      <c r="EK84" s="1" t="n">
        <f aca="false">ROUND('qx mannen 2022'!EK84,10)</f>
        <v>0.0078537622</v>
      </c>
      <c r="EL84" s="1" t="n">
        <f aca="false">ROUND('qx mannen 2022'!EL84,10)</f>
        <v>0.0077273122</v>
      </c>
      <c r="EM84" s="1" t="n">
        <f aca="false">ROUND('qx mannen 2022'!EM84,10)</f>
        <v>0.0076028903</v>
      </c>
      <c r="EN84" s="1" t="n">
        <f aca="false">ROUND('qx mannen 2022'!EN84,10)</f>
        <v>0.0074804642</v>
      </c>
      <c r="EO84" s="1" t="n">
        <f aca="false">ROUND('qx mannen 2022'!EO84,10)</f>
        <v>0.007360002</v>
      </c>
      <c r="EP84" s="1" t="n">
        <f aca="false">ROUND('qx mannen 2022'!EP84,10)</f>
        <v>0.0072414727</v>
      </c>
      <c r="EQ84" s="1" t="n">
        <f aca="false">ROUND('qx mannen 2022'!EQ84,10)</f>
        <v>0.0071248452</v>
      </c>
      <c r="ER84" s="1" t="n">
        <f aca="false">ROUND('qx mannen 2022'!ER84,10)</f>
        <v>0.0070100895</v>
      </c>
      <c r="ES84" s="1" t="n">
        <f aca="false">ROUND('qx mannen 2022'!ES84,10)</f>
        <v>0.0068971756</v>
      </c>
      <c r="ET84" s="1" t="n">
        <f aca="false">ROUND('qx mannen 2022'!ET84,10)</f>
        <v>0.0067860742</v>
      </c>
      <c r="EU84" s="1" t="n">
        <f aca="false">ROUND('qx mannen 2022'!EU84,10)</f>
        <v>0.0066767564</v>
      </c>
      <c r="EV84" s="1" t="n">
        <f aca="false">ROUND('qx mannen 2022'!EV84,10)</f>
        <v>0.0065691937</v>
      </c>
      <c r="EW84" s="1" t="n">
        <f aca="false">ROUND('qx mannen 2022'!EW84,10)</f>
        <v>0.0064633583</v>
      </c>
      <c r="EX84" s="1" t="n">
        <f aca="false">ROUND('qx mannen 2022'!EX84,10)</f>
        <v>0.0063592224</v>
      </c>
      <c r="EY84" s="1" t="n">
        <f aca="false">ROUND('qx mannen 2022'!EY84,10)</f>
        <v>0.0062567591</v>
      </c>
      <c r="EZ84" s="1" t="n">
        <f aca="false">ROUND('qx mannen 2022'!EZ84,10)</f>
        <v>0.0061559415</v>
      </c>
      <c r="FA84" s="1" t="n">
        <f aca="false">ROUND('qx mannen 2022'!FA84,10)</f>
        <v>0.0060567435</v>
      </c>
      <c r="FB84" s="1" t="n">
        <f aca="false">ROUND('qx mannen 2022'!FB84,10)</f>
        <v>0.0059591392</v>
      </c>
      <c r="FC84" s="1" t="n">
        <f aca="false">ROUND('qx mannen 2022'!FC84,10)</f>
        <v>0.0058631032</v>
      </c>
      <c r="FD84" s="1" t="n">
        <f aca="false">ROUND('qx mannen 2022'!FD84,10)</f>
        <v>0.0057686103</v>
      </c>
      <c r="FE84" s="1" t="n">
        <f aca="false">ROUND('qx mannen 2022'!FE84,10)</f>
        <v>0.0056756359</v>
      </c>
      <c r="FF84" s="1" t="n">
        <f aca="false">ROUND('qx mannen 2022'!FF84,10)</f>
        <v>0.0055841559</v>
      </c>
      <c r="FG84" s="1" t="n">
        <f aca="false">ROUND('qx mannen 2022'!FG84,10)</f>
        <v>0.0054941462</v>
      </c>
      <c r="FH84" s="1" t="n">
        <f aca="false">ROUND('qx mannen 2022'!FH84,10)</f>
        <v>0.0054055834</v>
      </c>
      <c r="FI84" s="1" t="n">
        <f aca="false">ROUND('qx mannen 2022'!FI84,10)</f>
        <v>0.0053184444</v>
      </c>
      <c r="FJ84" s="1" t="n">
        <f aca="false">ROUND('qx mannen 2022'!FJ84,10)</f>
        <v>0.0052327064</v>
      </c>
      <c r="FK84" s="1" t="n">
        <f aca="false">ROUND('qx mannen 2022'!FK84,10)</f>
        <v>0.0051483469</v>
      </c>
      <c r="FL84" s="1" t="n">
        <f aca="false">ROUND('qx mannen 2022'!FL84,10)</f>
        <v>0.005065344</v>
      </c>
      <c r="FM84" s="1" t="n">
        <f aca="false">ROUND('qx mannen 2022'!FM84,10)</f>
        <v>0.0049836759</v>
      </c>
      <c r="FN84" s="1" t="n">
        <f aca="false">ROUND('qx mannen 2022'!FN84,10)</f>
        <v>0.0049033213</v>
      </c>
      <c r="FO84" s="1" t="n">
        <f aca="false">ROUND('qx mannen 2022'!FO84,10)</f>
        <v>0.0048242592</v>
      </c>
      <c r="FP84" s="1" t="n">
        <f aca="false">ROUND('qx mannen 2022'!FP84,10)</f>
        <v>0.0047464688</v>
      </c>
      <c r="FQ84" s="1" t="n">
        <f aca="false">ROUND('qx mannen 2022'!FQ84,10)</f>
        <v>0.0046699299</v>
      </c>
    </row>
    <row r="85" customFormat="false" ht="15" hidden="false" customHeight="true" outlineLevel="0" collapsed="false">
      <c r="B85" s="1" t="n">
        <f aca="false">ROUND('qx mannen 2022'!B85,10)</f>
        <v>0.0854039415</v>
      </c>
      <c r="C85" s="1" t="n">
        <f aca="false">ROUND('qx mannen 2022'!C85,10)</f>
        <v>0.084344618</v>
      </c>
      <c r="D85" s="1" t="n">
        <f aca="false">ROUND('qx mannen 2022'!D85,10)</f>
        <v>0.0792262484</v>
      </c>
      <c r="E85" s="1" t="n">
        <f aca="false">ROUND('qx mannen 2022'!E85,10)</f>
        <v>0.076388887</v>
      </c>
      <c r="F85" s="1" t="n">
        <f aca="false">ROUND('qx mannen 2022'!F85,10)</f>
        <v>0.0746114835</v>
      </c>
      <c r="G85" s="1" t="n">
        <f aca="false">ROUND('qx mannen 2022'!G85,10)</f>
        <v>0.0733366172</v>
      </c>
      <c r="H85" s="1" t="n">
        <f aca="false">ROUND('qx mannen 2022'!H85,10)</f>
        <v>0.0723003549</v>
      </c>
      <c r="I85" s="1" t="n">
        <f aca="false">ROUND('qx mannen 2022'!I85,10)</f>
        <v>0.0713757484</v>
      </c>
      <c r="J85" s="1" t="n">
        <f aca="false">ROUND('qx mannen 2022'!J85,10)</f>
        <v>0.0705016146</v>
      </c>
      <c r="K85" s="1" t="n">
        <f aca="false">ROUND('qx mannen 2022'!K85,10)</f>
        <v>0.0696487704</v>
      </c>
      <c r="L85" s="1" t="n">
        <f aca="false">ROUND('qx mannen 2022'!L85,10)</f>
        <v>0.0688036778</v>
      </c>
      <c r="M85" s="1" t="n">
        <f aca="false">ROUND('qx mannen 2022'!M85,10)</f>
        <v>0.067960439</v>
      </c>
      <c r="N85" s="1" t="n">
        <f aca="false">ROUND('qx mannen 2022'!N85,10)</f>
        <v>0.0671168584</v>
      </c>
      <c r="O85" s="1" t="n">
        <f aca="false">ROUND('qx mannen 2022'!O85,10)</f>
        <v>0.0662725042</v>
      </c>
      <c r="P85" s="1" t="n">
        <f aca="false">ROUND('qx mannen 2022'!P85,10)</f>
        <v>0.0654277555</v>
      </c>
      <c r="Q85" s="1" t="n">
        <f aca="false">ROUND('qx mannen 2022'!Q85,10)</f>
        <v>0.0645833357</v>
      </c>
      <c r="R85" s="1" t="n">
        <f aca="false">ROUND('qx mannen 2022'!R85,10)</f>
        <v>0.0637400861</v>
      </c>
      <c r="S85" s="1" t="n">
        <f aca="false">ROUND('qx mannen 2022'!S85,10)</f>
        <v>0.0628988587</v>
      </c>
      <c r="T85" s="1" t="n">
        <f aca="false">ROUND('qx mannen 2022'!T85,10)</f>
        <v>0.0620604666</v>
      </c>
      <c r="U85" s="1" t="n">
        <f aca="false">ROUND('qx mannen 2022'!U85,10)</f>
        <v>0.0612256633</v>
      </c>
      <c r="V85" s="1" t="n">
        <f aca="false">ROUND('qx mannen 2022'!V85,10)</f>
        <v>0.0603951361</v>
      </c>
      <c r="W85" s="1" t="n">
        <f aca="false">ROUND('qx mannen 2022'!W85,10)</f>
        <v>0.0595695056</v>
      </c>
      <c r="X85" s="1" t="n">
        <f aca="false">ROUND('qx mannen 2022'!X85,10)</f>
        <v>0.0587493283</v>
      </c>
      <c r="Y85" s="1" t="n">
        <f aca="false">ROUND('qx mannen 2022'!Y85,10)</f>
        <v>0.057935101</v>
      </c>
      <c r="Z85" s="1" t="n">
        <f aca="false">ROUND('qx mannen 2022'!Z85,10)</f>
        <v>0.0571272651</v>
      </c>
      <c r="AA85" s="1" t="n">
        <f aca="false">ROUND('qx mannen 2022'!AA85,10)</f>
        <v>0.0563262109</v>
      </c>
      <c r="AB85" s="1" t="n">
        <f aca="false">ROUND('qx mannen 2022'!AB85,10)</f>
        <v>0.0555322819</v>
      </c>
      <c r="AC85" s="1" t="n">
        <f aca="false">ROUND('qx mannen 2022'!AC85,10)</f>
        <v>0.0547457792</v>
      </c>
      <c r="AD85" s="1" t="n">
        <f aca="false">ROUND('qx mannen 2022'!AD85,10)</f>
        <v>0.0539669646</v>
      </c>
      <c r="AE85" s="1" t="n">
        <f aca="false">ROUND('qx mannen 2022'!AE85,10)</f>
        <v>0.0531960646</v>
      </c>
      <c r="AF85" s="1" t="n">
        <f aca="false">ROUND('qx mannen 2022'!AF85,10)</f>
        <v>0.0524332734</v>
      </c>
      <c r="AG85" s="1" t="n">
        <f aca="false">ROUND('qx mannen 2022'!AG85,10)</f>
        <v>0.0516787557</v>
      </c>
      <c r="AH85" s="1" t="n">
        <f aca="false">ROUND('qx mannen 2022'!AH85,10)</f>
        <v>0.0509326494</v>
      </c>
      <c r="AI85" s="1" t="n">
        <f aca="false">ROUND('qx mannen 2022'!AI85,10)</f>
        <v>0.0501950686</v>
      </c>
      <c r="AJ85" s="1" t="n">
        <f aca="false">ROUND('qx mannen 2022'!AJ85,10)</f>
        <v>0.0494661048</v>
      </c>
      <c r="AK85" s="1" t="n">
        <f aca="false">ROUND('qx mannen 2022'!AK85,10)</f>
        <v>0.0487458299</v>
      </c>
      <c r="AL85" s="1" t="n">
        <f aca="false">ROUND('qx mannen 2022'!AL85,10)</f>
        <v>0.0480342978</v>
      </c>
      <c r="AM85" s="1" t="n">
        <f aca="false">ROUND('qx mannen 2022'!AM85,10)</f>
        <v>0.0473315459</v>
      </c>
      <c r="AN85" s="1" t="n">
        <f aca="false">ROUND('qx mannen 2022'!AN85,10)</f>
        <v>0.0466375969</v>
      </c>
      <c r="AO85" s="1" t="n">
        <f aca="false">ROUND('qx mannen 2022'!AO85,10)</f>
        <v>0.0459524602</v>
      </c>
      <c r="AP85" s="1" t="n">
        <f aca="false">ROUND('qx mannen 2022'!AP85,10)</f>
        <v>0.0452761331</v>
      </c>
      <c r="AQ85" s="1" t="n">
        <f aca="false">ROUND('qx mannen 2022'!AQ85,10)</f>
        <v>0.0446086022</v>
      </c>
      <c r="AR85" s="1" t="n">
        <f aca="false">ROUND('qx mannen 2022'!AR85,10)</f>
        <v>0.0439498444</v>
      </c>
      <c r="AS85" s="1" t="n">
        <f aca="false">ROUND('qx mannen 2022'!AS85,10)</f>
        <v>0.0432998278</v>
      </c>
      <c r="AT85" s="1" t="n">
        <f aca="false">ROUND('qx mannen 2022'!AT85,10)</f>
        <v>0.0426585127</v>
      </c>
      <c r="AU85" s="1" t="n">
        <f aca="false">ROUND('qx mannen 2022'!AU85,10)</f>
        <v>0.0420258525</v>
      </c>
      <c r="AV85" s="1" t="n">
        <f aca="false">ROUND('qx mannen 2022'!AV85,10)</f>
        <v>0.0414017943</v>
      </c>
      <c r="AW85" s="1" t="n">
        <f aca="false">ROUND('qx mannen 2022'!AW85,10)</f>
        <v>0.0407862796</v>
      </c>
      <c r="AX85" s="1" t="n">
        <f aca="false">ROUND('qx mannen 2022'!AX85,10)</f>
        <v>0.0401792452</v>
      </c>
      <c r="AY85" s="1" t="n">
        <f aca="false">ROUND('qx mannen 2022'!AY85,10)</f>
        <v>0.0395806233</v>
      </c>
      <c r="AZ85" s="1" t="n">
        <f aca="false">ROUND('qx mannen 2022'!AZ85,10)</f>
        <v>0.0389903424</v>
      </c>
      <c r="BA85" s="1" t="n">
        <f aca="false">ROUND('qx mannen 2022'!BA85,10)</f>
        <v>0.0384083277</v>
      </c>
      <c r="BB85" s="1" t="n">
        <f aca="false">ROUND('qx mannen 2022'!BB85,10)</f>
        <v>0.0378345013</v>
      </c>
      <c r="BC85" s="1" t="n">
        <f aca="false">ROUND('qx mannen 2022'!BC85,10)</f>
        <v>0.0372687828</v>
      </c>
      <c r="BD85" s="1" t="n">
        <f aca="false">ROUND('qx mannen 2022'!BD85,10)</f>
        <v>0.0367110899</v>
      </c>
      <c r="BE85" s="1" t="n">
        <f aca="false">ROUND('qx mannen 2022'!BE85,10)</f>
        <v>0.036161338</v>
      </c>
      <c r="BF85" s="1" t="n">
        <f aca="false">ROUND('qx mannen 2022'!BF85,10)</f>
        <v>0.0356194412</v>
      </c>
      <c r="BG85" s="1" t="n">
        <f aca="false">ROUND('qx mannen 2022'!BG85,10)</f>
        <v>0.0350853121</v>
      </c>
      <c r="BH85" s="1" t="n">
        <f aca="false">ROUND('qx mannen 2022'!BH85,10)</f>
        <v>0.0345588624</v>
      </c>
      <c r="BI85" s="1" t="n">
        <f aca="false">ROUND('qx mannen 2022'!BI85,10)</f>
        <v>0.0340400029</v>
      </c>
      <c r="BJ85" s="1" t="n">
        <f aca="false">ROUND('qx mannen 2022'!BJ85,10)</f>
        <v>0.0335286436</v>
      </c>
      <c r="BK85" s="1" t="n">
        <f aca="false">ROUND('qx mannen 2022'!BK85,10)</f>
        <v>0.0330246941</v>
      </c>
      <c r="BL85" s="1" t="n">
        <f aca="false">ROUND('qx mannen 2022'!BL85,10)</f>
        <v>0.0325280638</v>
      </c>
      <c r="BM85" s="1" t="n">
        <f aca="false">ROUND('qx mannen 2022'!BM85,10)</f>
        <v>0.0320386617</v>
      </c>
      <c r="BN85" s="1" t="n">
        <f aca="false">ROUND('qx mannen 2022'!BN85,10)</f>
        <v>0.0315563968</v>
      </c>
      <c r="BO85" s="1" t="n">
        <f aca="false">ROUND('qx mannen 2022'!BO85,10)</f>
        <v>0.0310811782</v>
      </c>
      <c r="BP85" s="1" t="n">
        <f aca="false">ROUND('qx mannen 2022'!BP85,10)</f>
        <v>0.0306129152</v>
      </c>
      <c r="BQ85" s="1" t="n">
        <f aca="false">ROUND('qx mannen 2022'!BQ85,10)</f>
        <v>0.0301515174</v>
      </c>
      <c r="BR85" s="1" t="n">
        <f aca="false">ROUND('qx mannen 2022'!BR85,10)</f>
        <v>0.0296968944</v>
      </c>
      <c r="BS85" s="1" t="n">
        <f aca="false">ROUND('qx mannen 2022'!BS85,10)</f>
        <v>0.0292489568</v>
      </c>
      <c r="BT85" s="1" t="n">
        <f aca="false">ROUND('qx mannen 2022'!BT85,10)</f>
        <v>0.0288076151</v>
      </c>
      <c r="BU85" s="1" t="n">
        <f aca="false">ROUND('qx mannen 2022'!BU85,10)</f>
        <v>0.0283727808</v>
      </c>
      <c r="BV85" s="1" t="n">
        <f aca="false">ROUND('qx mannen 2022'!BV85,10)</f>
        <v>0.0279443658</v>
      </c>
      <c r="BW85" s="1" t="n">
        <f aca="false">ROUND('qx mannen 2022'!BW85,10)</f>
        <v>0.0275222826</v>
      </c>
      <c r="BX85" s="1" t="n">
        <f aca="false">ROUND('qx mannen 2022'!BX85,10)</f>
        <v>0.0271064445</v>
      </c>
      <c r="BY85" s="1" t="n">
        <f aca="false">ROUND('qx mannen 2022'!BY85,10)</f>
        <v>0.0266967655</v>
      </c>
      <c r="BZ85" s="1" t="n">
        <f aca="false">ROUND('qx mannen 2022'!BZ85,10)</f>
        <v>0.0262931604</v>
      </c>
      <c r="CA85" s="1" t="n">
        <f aca="false">ROUND('qx mannen 2022'!CA85,10)</f>
        <v>0.0258955448</v>
      </c>
      <c r="CB85" s="1" t="n">
        <f aca="false">ROUND('qx mannen 2022'!CB85,10)</f>
        <v>0.025503835</v>
      </c>
      <c r="CC85" s="1" t="n">
        <f aca="false">ROUND('qx mannen 2022'!CC85,10)</f>
        <v>0.0251179481</v>
      </c>
      <c r="CD85" s="1" t="n">
        <f aca="false">ROUND('qx mannen 2022'!CD85,10)</f>
        <v>0.0247378024</v>
      </c>
      <c r="CE85" s="1" t="n">
        <f aca="false">ROUND('qx mannen 2022'!CE85,10)</f>
        <v>0.0243633167</v>
      </c>
      <c r="CF85" s="1" t="n">
        <f aca="false">ROUND('qx mannen 2022'!CF85,10)</f>
        <v>0.0239944108</v>
      </c>
      <c r="CG85" s="1" t="n">
        <f aca="false">ROUND('qx mannen 2022'!CG85,10)</f>
        <v>0.0236310054</v>
      </c>
      <c r="CH85" s="1" t="n">
        <f aca="false">ROUND('qx mannen 2022'!CH85,10)</f>
        <v>0.0232730223</v>
      </c>
      <c r="CI85" s="1" t="n">
        <f aca="false">ROUND('qx mannen 2022'!CI85,10)</f>
        <v>0.0229203838</v>
      </c>
      <c r="CJ85" s="1" t="n">
        <f aca="false">ROUND('qx mannen 2022'!CJ85,10)</f>
        <v>0.0225730135</v>
      </c>
      <c r="CK85" s="1" t="n">
        <f aca="false">ROUND('qx mannen 2022'!CK85,10)</f>
        <v>0.0222308358</v>
      </c>
      <c r="CL85" s="1" t="n">
        <f aca="false">ROUND('qx mannen 2022'!CL85,10)</f>
        <v>0.0218937758</v>
      </c>
      <c r="CM85" s="1" t="n">
        <f aca="false">ROUND('qx mannen 2022'!CM85,10)</f>
        <v>0.0215617598</v>
      </c>
      <c r="CN85" s="1" t="n">
        <f aca="false">ROUND('qx mannen 2022'!CN85,10)</f>
        <v>0.021234715</v>
      </c>
      <c r="CO85" s="1" t="n">
        <f aca="false">ROUND('qx mannen 2022'!CO85,10)</f>
        <v>0.0209125694</v>
      </c>
      <c r="CP85" s="1" t="n">
        <f aca="false">ROUND('qx mannen 2022'!CP85,10)</f>
        <v>0.0205952519</v>
      </c>
      <c r="CQ85" s="1" t="n">
        <f aca="false">ROUND('qx mannen 2022'!CQ85,10)</f>
        <v>0.0202826924</v>
      </c>
      <c r="CR85" s="1" t="n">
        <f aca="false">ROUND('qx mannen 2022'!CR85,10)</f>
        <v>0.0199748218</v>
      </c>
      <c r="CS85" s="1" t="n">
        <f aca="false">ROUND('qx mannen 2022'!CS85,10)</f>
        <v>0.0196715716</v>
      </c>
      <c r="CT85" s="1" t="n">
        <f aca="false">ROUND('qx mannen 2022'!CT85,10)</f>
        <v>0.0193728745</v>
      </c>
      <c r="CU85" s="1" t="n">
        <f aca="false">ROUND('qx mannen 2022'!CU85,10)</f>
        <v>0.019078664</v>
      </c>
      <c r="CV85" s="1" t="n">
        <f aca="false">ROUND('qx mannen 2022'!CV85,10)</f>
        <v>0.0187888744</v>
      </c>
      <c r="CW85" s="1" t="n">
        <f aca="false">ROUND('qx mannen 2022'!CW85,10)</f>
        <v>0.0185034411</v>
      </c>
      <c r="CX85" s="1" t="n">
        <f aca="false">ROUND('qx mannen 2022'!CX85,10)</f>
        <v>0.0182223</v>
      </c>
      <c r="CY85" s="1" t="n">
        <f aca="false">ROUND('qx mannen 2022'!CY85,10)</f>
        <v>0.0179453883</v>
      </c>
      <c r="CZ85" s="1" t="n">
        <f aca="false">ROUND('qx mannen 2022'!CZ85,10)</f>
        <v>0.0176726438</v>
      </c>
      <c r="DA85" s="1" t="n">
        <f aca="false">ROUND('qx mannen 2022'!DA85,10)</f>
        <v>0.0174040051</v>
      </c>
      <c r="DB85" s="1" t="n">
        <f aca="false">ROUND('qx mannen 2022'!DB85,10)</f>
        <v>0.0171394118</v>
      </c>
      <c r="DC85" s="1" t="n">
        <f aca="false">ROUND('qx mannen 2022'!DC85,10)</f>
        <v>0.0168788044</v>
      </c>
      <c r="DD85" s="1" t="n">
        <f aca="false">ROUND('qx mannen 2022'!DD85,10)</f>
        <v>0.0166221239</v>
      </c>
      <c r="DE85" s="1" t="n">
        <f aca="false">ROUND('qx mannen 2022'!DE85,10)</f>
        <v>0.0163693125</v>
      </c>
      <c r="DF85" s="1" t="n">
        <f aca="false">ROUND('qx mannen 2022'!DF85,10)</f>
        <v>0.0161203129</v>
      </c>
      <c r="DG85" s="1" t="n">
        <f aca="false">ROUND('qx mannen 2022'!DG85,10)</f>
        <v>0.0158750688</v>
      </c>
      <c r="DH85" s="1" t="n">
        <f aca="false">ROUND('qx mannen 2022'!DH85,10)</f>
        <v>0.0156335247</v>
      </c>
      <c r="DI85" s="1" t="n">
        <f aca="false">ROUND('qx mannen 2022'!DI85,10)</f>
        <v>0.0153956256</v>
      </c>
      <c r="DJ85" s="1" t="n">
        <f aca="false">ROUND('qx mannen 2022'!DJ85,10)</f>
        <v>0.0151613177</v>
      </c>
      <c r="DK85" s="1" t="n">
        <f aca="false">ROUND('qx mannen 2022'!DK85,10)</f>
        <v>0.0149305476</v>
      </c>
      <c r="DL85" s="1" t="n">
        <f aca="false">ROUND('qx mannen 2022'!DL85,10)</f>
        <v>0.0147032629</v>
      </c>
      <c r="DM85" s="1" t="n">
        <f aca="false">ROUND('qx mannen 2022'!DM85,10)</f>
        <v>0.0144794117</v>
      </c>
      <c r="DN85" s="1" t="n">
        <f aca="false">ROUND('qx mannen 2022'!DN85,10)</f>
        <v>0.0142589431</v>
      </c>
      <c r="DO85" s="1" t="n">
        <f aca="false">ROUND('qx mannen 2022'!DO85,10)</f>
        <v>0.0140418068</v>
      </c>
      <c r="DP85" s="1" t="n">
        <f aca="false">ROUND('qx mannen 2022'!DP85,10)</f>
        <v>0.0138279531</v>
      </c>
      <c r="DQ85" s="1" t="n">
        <f aca="false">ROUND('qx mannen 2022'!DQ85,10)</f>
        <v>0.0136173333</v>
      </c>
      <c r="DR85" s="1" t="n">
        <f aca="false">ROUND('qx mannen 2022'!DR85,10)</f>
        <v>0.0134098991</v>
      </c>
      <c r="DS85" s="1" t="n">
        <f aca="false">ROUND('qx mannen 2022'!DS85,10)</f>
        <v>0.0132056032</v>
      </c>
      <c r="DT85" s="1" t="n">
        <f aca="false">ROUND('qx mannen 2022'!DT85,10)</f>
        <v>0.0130043986</v>
      </c>
      <c r="DU85" s="1" t="n">
        <f aca="false">ROUND('qx mannen 2022'!DU85,10)</f>
        <v>0.0128062393</v>
      </c>
      <c r="DV85" s="1" t="n">
        <f aca="false">ROUND('qx mannen 2022'!DV85,10)</f>
        <v>0.0126110799</v>
      </c>
      <c r="DW85" s="1" t="n">
        <f aca="false">ROUND('qx mannen 2022'!DW85,10)</f>
        <v>0.0124188755</v>
      </c>
      <c r="DX85" s="1" t="n">
        <f aca="false">ROUND('qx mannen 2022'!DX85,10)</f>
        <v>0.012229582</v>
      </c>
      <c r="DY85" s="1" t="n">
        <f aca="false">ROUND('qx mannen 2022'!DY85,10)</f>
        <v>0.0120431559</v>
      </c>
      <c r="DZ85" s="1" t="n">
        <f aca="false">ROUND('qx mannen 2022'!DZ85,10)</f>
        <v>0.0118595543</v>
      </c>
      <c r="EA85" s="1" t="n">
        <f aca="false">ROUND('qx mannen 2022'!EA85,10)</f>
        <v>0.011678735</v>
      </c>
      <c r="EB85" s="1" t="n">
        <f aca="false">ROUND('qx mannen 2022'!EB85,10)</f>
        <v>0.0115006563</v>
      </c>
      <c r="EC85" s="1" t="n">
        <f aca="false">ROUND('qx mannen 2022'!EC85,10)</f>
        <v>0.0113252772</v>
      </c>
      <c r="ED85" s="1" t="n">
        <f aca="false">ROUND('qx mannen 2022'!ED85,10)</f>
        <v>0.0111525572</v>
      </c>
      <c r="EE85" s="1" t="n">
        <f aca="false">ROUND('qx mannen 2022'!EE85,10)</f>
        <v>0.0109824566</v>
      </c>
      <c r="EF85" s="1" t="n">
        <f aca="false">ROUND('qx mannen 2022'!EF85,10)</f>
        <v>0.010814936</v>
      </c>
      <c r="EG85" s="1" t="n">
        <f aca="false">ROUND('qx mannen 2022'!EG85,10)</f>
        <v>0.0106499568</v>
      </c>
      <c r="EH85" s="1" t="n">
        <f aca="false">ROUND('qx mannen 2022'!EH85,10)</f>
        <v>0.0104874808</v>
      </c>
      <c r="EI85" s="1" t="n">
        <f aca="false">ROUND('qx mannen 2022'!EI85,10)</f>
        <v>0.0103274705</v>
      </c>
      <c r="EJ85" s="1" t="n">
        <f aca="false">ROUND('qx mannen 2022'!EJ85,10)</f>
        <v>0.0101698889</v>
      </c>
      <c r="EK85" s="1" t="n">
        <f aca="false">ROUND('qx mannen 2022'!EK85,10)</f>
        <v>0.0100146994</v>
      </c>
      <c r="EL85" s="1" t="n">
        <f aca="false">ROUND('qx mannen 2022'!EL85,10)</f>
        <v>0.0098618662</v>
      </c>
      <c r="EM85" s="1" t="n">
        <f aca="false">ROUND('qx mannen 2022'!EM85,10)</f>
        <v>0.0097113538</v>
      </c>
      <c r="EN85" s="1" t="n">
        <f aca="false">ROUND('qx mannen 2022'!EN85,10)</f>
        <v>0.0095631274</v>
      </c>
      <c r="EO85" s="1" t="n">
        <f aca="false">ROUND('qx mannen 2022'!EO85,10)</f>
        <v>0.0094171526</v>
      </c>
      <c r="EP85" s="1" t="n">
        <f aca="false">ROUND('qx mannen 2022'!EP85,10)</f>
        <v>0.0092733954</v>
      </c>
      <c r="EQ85" s="1" t="n">
        <f aca="false">ROUND('qx mannen 2022'!EQ85,10)</f>
        <v>0.0091318227</v>
      </c>
      <c r="ER85" s="1" t="n">
        <f aca="false">ROUND('qx mannen 2022'!ER85,10)</f>
        <v>0.0089924013</v>
      </c>
      <c r="ES85" s="1" t="n">
        <f aca="false">ROUND('qx mannen 2022'!ES85,10)</f>
        <v>0.0088550991</v>
      </c>
      <c r="ET85" s="1" t="n">
        <f aca="false">ROUND('qx mannen 2022'!ET85,10)</f>
        <v>0.008719884</v>
      </c>
      <c r="EU85" s="1" t="n">
        <f aca="false">ROUND('qx mannen 2022'!EU85,10)</f>
        <v>0.0085867246</v>
      </c>
      <c r="EV85" s="1" t="n">
        <f aca="false">ROUND('qx mannen 2022'!EV85,10)</f>
        <v>0.0084555899</v>
      </c>
      <c r="EW85" s="1" t="n">
        <f aca="false">ROUND('qx mannen 2022'!EW85,10)</f>
        <v>0.0083264495</v>
      </c>
      <c r="EX85" s="1" t="n">
        <f aca="false">ROUND('qx mannen 2022'!EX85,10)</f>
        <v>0.0081992732</v>
      </c>
      <c r="EY85" s="1" t="n">
        <f aca="false">ROUND('qx mannen 2022'!EY85,10)</f>
        <v>0.0080740314</v>
      </c>
      <c r="EZ85" s="1" t="n">
        <f aca="false">ROUND('qx mannen 2022'!EZ85,10)</f>
        <v>0.0079506949</v>
      </c>
      <c r="FA85" s="1" t="n">
        <f aca="false">ROUND('qx mannen 2022'!FA85,10)</f>
        <v>0.0078292351</v>
      </c>
      <c r="FB85" s="1" t="n">
        <f aca="false">ROUND('qx mannen 2022'!FB85,10)</f>
        <v>0.0077096235</v>
      </c>
      <c r="FC85" s="1" t="n">
        <f aca="false">ROUND('qx mannen 2022'!FC85,10)</f>
        <v>0.0075918322</v>
      </c>
      <c r="FD85" s="1" t="n">
        <f aca="false">ROUND('qx mannen 2022'!FD85,10)</f>
        <v>0.0074758339</v>
      </c>
      <c r="FE85" s="1" t="n">
        <f aca="false">ROUND('qx mannen 2022'!FE85,10)</f>
        <v>0.0073616013</v>
      </c>
      <c r="FF85" s="1" t="n">
        <f aca="false">ROUND('qx mannen 2022'!FF85,10)</f>
        <v>0.0072491078</v>
      </c>
      <c r="FG85" s="1" t="n">
        <f aca="false">ROUND('qx mannen 2022'!FG85,10)</f>
        <v>0.0071383271</v>
      </c>
      <c r="FH85" s="1" t="n">
        <f aca="false">ROUND('qx mannen 2022'!FH85,10)</f>
        <v>0.0070292334</v>
      </c>
      <c r="FI85" s="1" t="n">
        <f aca="false">ROUND('qx mannen 2022'!FI85,10)</f>
        <v>0.0069218011</v>
      </c>
      <c r="FJ85" s="1" t="n">
        <f aca="false">ROUND('qx mannen 2022'!FJ85,10)</f>
        <v>0.0068160052</v>
      </c>
      <c r="FK85" s="1" t="n">
        <f aca="false">ROUND('qx mannen 2022'!FK85,10)</f>
        <v>0.0067118208</v>
      </c>
      <c r="FL85" s="1" t="n">
        <f aca="false">ROUND('qx mannen 2022'!FL85,10)</f>
        <v>0.0066092235</v>
      </c>
      <c r="FM85" s="1" t="n">
        <f aca="false">ROUND('qx mannen 2022'!FM85,10)</f>
        <v>0.0065081894</v>
      </c>
      <c r="FN85" s="1" t="n">
        <f aca="false">ROUND('qx mannen 2022'!FN85,10)</f>
        <v>0.0064086948</v>
      </c>
      <c r="FO85" s="1" t="n">
        <f aca="false">ROUND('qx mannen 2022'!FO85,10)</f>
        <v>0.0063107164</v>
      </c>
      <c r="FP85" s="1" t="n">
        <f aca="false">ROUND('qx mannen 2022'!FP85,10)</f>
        <v>0.0062142313</v>
      </c>
      <c r="FQ85" s="1" t="n">
        <f aca="false">ROUND('qx mannen 2022'!FQ85,10)</f>
        <v>0.0061192167</v>
      </c>
    </row>
    <row r="86" customFormat="false" ht="15" hidden="false" customHeight="true" outlineLevel="0" collapsed="false">
      <c r="B86" s="1" t="n">
        <f aca="false">ROUND('qx mannen 2022'!B86,10)</f>
        <v>0.0966986449</v>
      </c>
      <c r="C86" s="1" t="n">
        <f aca="false">ROUND('qx mannen 2022'!C86,10)</f>
        <v>0.0955302106</v>
      </c>
      <c r="D86" s="1" t="n">
        <f aca="false">ROUND('qx mannen 2022'!D86,10)</f>
        <v>0.0895673306</v>
      </c>
      <c r="E86" s="1" t="n">
        <f aca="false">ROUND('qx mannen 2022'!E86,10)</f>
        <v>0.0863030361</v>
      </c>
      <c r="F86" s="1" t="n">
        <f aca="false">ROUND('qx mannen 2022'!F86,10)</f>
        <v>0.0842918104</v>
      </c>
      <c r="G86" s="1" t="n">
        <f aca="false">ROUND('qx mannen 2022'!G86,10)</f>
        <v>0.0828751766</v>
      </c>
      <c r="H86" s="1" t="n">
        <f aca="false">ROUND('qx mannen 2022'!H86,10)</f>
        <v>0.0817415072</v>
      </c>
      <c r="I86" s="1" t="n">
        <f aca="false">ROUND('qx mannen 2022'!I86,10)</f>
        <v>0.0807407953</v>
      </c>
      <c r="J86" s="1" t="n">
        <f aca="false">ROUND('qx mannen 2022'!J86,10)</f>
        <v>0.0798005862</v>
      </c>
      <c r="K86" s="1" t="n">
        <f aca="false">ROUND('qx mannen 2022'!K86,10)</f>
        <v>0.0788861712</v>
      </c>
      <c r="L86" s="1" t="n">
        <f aca="false">ROUND('qx mannen 2022'!L86,10)</f>
        <v>0.0779813134</v>
      </c>
      <c r="M86" s="1" t="n">
        <f aca="false">ROUND('qx mannen 2022'!M86,10)</f>
        <v>0.0770788113</v>
      </c>
      <c r="N86" s="1" t="n">
        <f aca="false">ROUND('qx mannen 2022'!N86,10)</f>
        <v>0.0761758561</v>
      </c>
      <c r="O86" s="1" t="n">
        <f aca="false">ROUND('qx mannen 2022'!O86,10)</f>
        <v>0.0752717432</v>
      </c>
      <c r="P86" s="1" t="n">
        <f aca="false">ROUND('qx mannen 2022'!P86,10)</f>
        <v>0.0743667462</v>
      </c>
      <c r="Q86" s="1" t="n">
        <f aca="false">ROUND('qx mannen 2022'!Q86,10)</f>
        <v>0.073461564</v>
      </c>
      <c r="R86" s="1" t="n">
        <f aca="false">ROUND('qx mannen 2022'!R86,10)</f>
        <v>0.0725570527</v>
      </c>
      <c r="S86" s="1" t="n">
        <f aca="false">ROUND('qx mannen 2022'!S86,10)</f>
        <v>0.0716540964</v>
      </c>
      <c r="T86" s="1" t="n">
        <f aca="false">ROUND('qx mannen 2022'!T86,10)</f>
        <v>0.0707535481</v>
      </c>
      <c r="U86" s="1" t="n">
        <f aca="false">ROUND('qx mannen 2022'!U86,10)</f>
        <v>0.0698562032</v>
      </c>
      <c r="V86" s="1" t="n">
        <f aca="false">ROUND('qx mannen 2022'!V86,10)</f>
        <v>0.0689627911</v>
      </c>
      <c r="W86" s="1" t="n">
        <f aca="false">ROUND('qx mannen 2022'!W86,10)</f>
        <v>0.068073973</v>
      </c>
      <c r="X86" s="1" t="n">
        <f aca="false">ROUND('qx mannen 2022'!X86,10)</f>
        <v>0.0671903446</v>
      </c>
      <c r="Y86" s="1" t="n">
        <f aca="false">ROUND('qx mannen 2022'!Y86,10)</f>
        <v>0.0663124399</v>
      </c>
      <c r="Z86" s="1" t="n">
        <f aca="false">ROUND('qx mannen 2022'!Z86,10)</f>
        <v>0.0654407354</v>
      </c>
      <c r="AA86" s="1" t="n">
        <f aca="false">ROUND('qx mannen 2022'!AA86,10)</f>
        <v>0.0645756548</v>
      </c>
      <c r="AB86" s="1" t="n">
        <f aca="false">ROUND('qx mannen 2022'!AB86,10)</f>
        <v>0.0637175733</v>
      </c>
      <c r="AC86" s="1" t="n">
        <f aca="false">ROUND('qx mannen 2022'!AC86,10)</f>
        <v>0.0628668216</v>
      </c>
      <c r="AD86" s="1" t="n">
        <f aca="false">ROUND('qx mannen 2022'!AD86,10)</f>
        <v>0.0620236897</v>
      </c>
      <c r="AE86" s="1" t="n">
        <f aca="false">ROUND('qx mannen 2022'!AE86,10)</f>
        <v>0.061188431</v>
      </c>
      <c r="AF86" s="1" t="n">
        <f aca="false">ROUND('qx mannen 2022'!AF86,10)</f>
        <v>0.0603612645</v>
      </c>
      <c r="AG86" s="1" t="n">
        <f aca="false">ROUND('qx mannen 2022'!AG86,10)</f>
        <v>0.059542379</v>
      </c>
      <c r="AH86" s="1" t="n">
        <f aca="false">ROUND('qx mannen 2022'!AH86,10)</f>
        <v>0.0587319348</v>
      </c>
      <c r="AI86" s="1" t="n">
        <f aca="false">ROUND('qx mannen 2022'!AI86,10)</f>
        <v>0.0579300671</v>
      </c>
      <c r="AJ86" s="1" t="n">
        <f aca="false">ROUND('qx mannen 2022'!AJ86,10)</f>
        <v>0.0571368876</v>
      </c>
      <c r="AK86" s="1" t="n">
        <f aca="false">ROUND('qx mannen 2022'!AK86,10)</f>
        <v>0.0563524873</v>
      </c>
      <c r="AL86" s="1" t="n">
        <f aca="false">ROUND('qx mannen 2022'!AL86,10)</f>
        <v>0.0555769378</v>
      </c>
      <c r="AM86" s="1" t="n">
        <f aca="false">ROUND('qx mannen 2022'!AM86,10)</f>
        <v>0.0548102936</v>
      </c>
      <c r="AN86" s="1" t="n">
        <f aca="false">ROUND('qx mannen 2022'!AN86,10)</f>
        <v>0.0540525933</v>
      </c>
      <c r="AO86" s="1" t="n">
        <f aca="false">ROUND('qx mannen 2022'!AO86,10)</f>
        <v>0.0533038616</v>
      </c>
      <c r="AP86" s="1" t="n">
        <f aca="false">ROUND('qx mannen 2022'!AP86,10)</f>
        <v>0.05256411</v>
      </c>
      <c r="AQ86" s="1" t="n">
        <f aca="false">ROUND('qx mannen 2022'!AQ86,10)</f>
        <v>0.0518333387</v>
      </c>
      <c r="AR86" s="1" t="n">
        <f aca="false">ROUND('qx mannen 2022'!AR86,10)</f>
        <v>0.0511115373</v>
      </c>
      <c r="AS86" s="1" t="n">
        <f aca="false">ROUND('qx mannen 2022'!AS86,10)</f>
        <v>0.050398686</v>
      </c>
      <c r="AT86" s="1" t="n">
        <f aca="false">ROUND('qx mannen 2022'!AT86,10)</f>
        <v>0.0496947566</v>
      </c>
      <c r="AU86" s="1" t="n">
        <f aca="false">ROUND('qx mannen 2022'!AU86,10)</f>
        <v>0.048999713</v>
      </c>
      <c r="AV86" s="1" t="n">
        <f aca="false">ROUND('qx mannen 2022'!AV86,10)</f>
        <v>0.0483135127</v>
      </c>
      <c r="AW86" s="1" t="n">
        <f aca="false">ROUND('qx mannen 2022'!AW86,10)</f>
        <v>0.0476361068</v>
      </c>
      <c r="AX86" s="1" t="n">
        <f aca="false">ROUND('qx mannen 2022'!AX86,10)</f>
        <v>0.0469674411</v>
      </c>
      <c r="AY86" s="1" t="n">
        <f aca="false">ROUND('qx mannen 2022'!AY86,10)</f>
        <v>0.0463074563</v>
      </c>
      <c r="AZ86" s="1" t="n">
        <f aca="false">ROUND('qx mannen 2022'!AZ86,10)</f>
        <v>0.0456560891</v>
      </c>
      <c r="BA86" s="1" t="n">
        <f aca="false">ROUND('qx mannen 2022'!BA86,10)</f>
        <v>0.0450132721</v>
      </c>
      <c r="BB86" s="1" t="n">
        <f aca="false">ROUND('qx mannen 2022'!BB86,10)</f>
        <v>0.0443789349</v>
      </c>
      <c r="BC86" s="1" t="n">
        <f aca="false">ROUND('qx mannen 2022'!BC86,10)</f>
        <v>0.0437530037</v>
      </c>
      <c r="BD86" s="1" t="n">
        <f aca="false">ROUND('qx mannen 2022'!BD86,10)</f>
        <v>0.0431354024</v>
      </c>
      <c r="BE86" s="1" t="n">
        <f aca="false">ROUND('qx mannen 2022'!BE86,10)</f>
        <v>0.0425260526</v>
      </c>
      <c r="BF86" s="1" t="n">
        <f aca="false">ROUND('qx mannen 2022'!BF86,10)</f>
        <v>0.041924874</v>
      </c>
      <c r="BG86" s="1" t="n">
        <f aca="false">ROUND('qx mannen 2022'!BG86,10)</f>
        <v>0.0413317846</v>
      </c>
      <c r="BH86" s="1" t="n">
        <f aca="false">ROUND('qx mannen 2022'!BH86,10)</f>
        <v>0.0407467008</v>
      </c>
      <c r="BI86" s="1" t="n">
        <f aca="false">ROUND('qx mannen 2022'!BI86,10)</f>
        <v>0.0401695383</v>
      </c>
      <c r="BJ86" s="1" t="n">
        <f aca="false">ROUND('qx mannen 2022'!BJ86,10)</f>
        <v>0.0396002113</v>
      </c>
      <c r="BK86" s="1" t="n">
        <f aca="false">ROUND('qx mannen 2022'!BK86,10)</f>
        <v>0.0390386338</v>
      </c>
      <c r="BL86" s="1" t="n">
        <f aca="false">ROUND('qx mannen 2022'!BL86,10)</f>
        <v>0.0384847186</v>
      </c>
      <c r="BM86" s="1" t="n">
        <f aca="false">ROUND('qx mannen 2022'!BM86,10)</f>
        <v>0.0379383786</v>
      </c>
      <c r="BN86" s="1" t="n">
        <f aca="false">ROUND('qx mannen 2022'!BN86,10)</f>
        <v>0.037399526</v>
      </c>
      <c r="BO86" s="1" t="n">
        <f aca="false">ROUND('qx mannen 2022'!BO86,10)</f>
        <v>0.036868073</v>
      </c>
      <c r="BP86" s="1" t="n">
        <f aca="false">ROUND('qx mannen 2022'!BP86,10)</f>
        <v>0.0363439319</v>
      </c>
      <c r="BQ86" s="1" t="n">
        <f aca="false">ROUND('qx mannen 2022'!BQ86,10)</f>
        <v>0.0358270147</v>
      </c>
      <c r="BR86" s="1" t="n">
        <f aca="false">ROUND('qx mannen 2022'!BR86,10)</f>
        <v>0.0353172338</v>
      </c>
      <c r="BS86" s="1" t="n">
        <f aca="false">ROUND('qx mannen 2022'!BS86,10)</f>
        <v>0.0348145018</v>
      </c>
      <c r="BT86" s="1" t="n">
        <f aca="false">ROUND('qx mannen 2022'!BT86,10)</f>
        <v>0.0343187314</v>
      </c>
      <c r="BU86" s="1" t="n">
        <f aca="false">ROUND('qx mannen 2022'!BU86,10)</f>
        <v>0.033829836</v>
      </c>
      <c r="BV86" s="1" t="n">
        <f aca="false">ROUND('qx mannen 2022'!BV86,10)</f>
        <v>0.0333477291</v>
      </c>
      <c r="BW86" s="1" t="n">
        <f aca="false">ROUND('qx mannen 2022'!BW86,10)</f>
        <v>0.032872325</v>
      </c>
      <c r="BX86" s="1" t="n">
        <f aca="false">ROUND('qx mannen 2022'!BX86,10)</f>
        <v>0.0324035383</v>
      </c>
      <c r="BY86" s="1" t="n">
        <f aca="false">ROUND('qx mannen 2022'!BY86,10)</f>
        <v>0.0319412842</v>
      </c>
      <c r="BZ86" s="1" t="n">
        <f aca="false">ROUND('qx mannen 2022'!BZ86,10)</f>
        <v>0.0314854786</v>
      </c>
      <c r="CA86" s="1" t="n">
        <f aca="false">ROUND('qx mannen 2022'!CA86,10)</f>
        <v>0.0310360382</v>
      </c>
      <c r="CB86" s="1" t="n">
        <f aca="false">ROUND('qx mannen 2022'!CB86,10)</f>
        <v>0.03059288</v>
      </c>
      <c r="CC86" s="1" t="n">
        <f aca="false">ROUND('qx mannen 2022'!CC86,10)</f>
        <v>0.030155922</v>
      </c>
      <c r="CD86" s="1" t="n">
        <f aca="false">ROUND('qx mannen 2022'!CD86,10)</f>
        <v>0.0297250828</v>
      </c>
      <c r="CE86" s="1" t="n">
        <f aca="false">ROUND('qx mannen 2022'!CE86,10)</f>
        <v>0.0293002819</v>
      </c>
      <c r="CF86" s="1" t="n">
        <f aca="false">ROUND('qx mannen 2022'!CF86,10)</f>
        <v>0.0288814395</v>
      </c>
      <c r="CG86" s="1" t="n">
        <f aca="false">ROUND('qx mannen 2022'!CG86,10)</f>
        <v>0.0284684764</v>
      </c>
      <c r="CH86" s="1" t="n">
        <f aca="false">ROUND('qx mannen 2022'!CH86,10)</f>
        <v>0.0280613145</v>
      </c>
      <c r="CI86" s="1" t="n">
        <f aca="false">ROUND('qx mannen 2022'!CI86,10)</f>
        <v>0.0276598764</v>
      </c>
      <c r="CJ86" s="1" t="n">
        <f aca="false">ROUND('qx mannen 2022'!CJ86,10)</f>
        <v>0.0272640854</v>
      </c>
      <c r="CK86" s="1" t="n">
        <f aca="false">ROUND('qx mannen 2022'!CK86,10)</f>
        <v>0.0268738657</v>
      </c>
      <c r="CL86" s="1" t="n">
        <f aca="false">ROUND('qx mannen 2022'!CL86,10)</f>
        <v>0.0264891423</v>
      </c>
      <c r="CM86" s="1" t="n">
        <f aca="false">ROUND('qx mannen 2022'!CM86,10)</f>
        <v>0.0261098413</v>
      </c>
      <c r="CN86" s="1" t="n">
        <f aca="false">ROUND('qx mannen 2022'!CN86,10)</f>
        <v>0.0257358892</v>
      </c>
      <c r="CO86" s="1" t="n">
        <f aca="false">ROUND('qx mannen 2022'!CO86,10)</f>
        <v>0.0253672136</v>
      </c>
      <c r="CP86" s="1" t="n">
        <f aca="false">ROUND('qx mannen 2022'!CP86,10)</f>
        <v>0.0250037429</v>
      </c>
      <c r="CQ86" s="1" t="n">
        <f aca="false">ROUND('qx mannen 2022'!CQ86,10)</f>
        <v>0.0246454064</v>
      </c>
      <c r="CR86" s="1" t="n">
        <f aca="false">ROUND('qx mannen 2022'!CR86,10)</f>
        <v>0.024292134</v>
      </c>
      <c r="CS86" s="1" t="n">
        <f aca="false">ROUND('qx mannen 2022'!CS86,10)</f>
        <v>0.0239438567</v>
      </c>
      <c r="CT86" s="1" t="n">
        <f aca="false">ROUND('qx mannen 2022'!CT86,10)</f>
        <v>0.0236005063</v>
      </c>
      <c r="CU86" s="1" t="n">
        <f aca="false">ROUND('qx mannen 2022'!CU86,10)</f>
        <v>0.0232620153</v>
      </c>
      <c r="CV86" s="1" t="n">
        <f aca="false">ROUND('qx mannen 2022'!CV86,10)</f>
        <v>0.0229283171</v>
      </c>
      <c r="CW86" s="1" t="n">
        <f aca="false">ROUND('qx mannen 2022'!CW86,10)</f>
        <v>0.0225993459</v>
      </c>
      <c r="CX86" s="1" t="n">
        <f aca="false">ROUND('qx mannen 2022'!CX86,10)</f>
        <v>0.0222750367</v>
      </c>
      <c r="CY86" s="1" t="n">
        <f aca="false">ROUND('qx mannen 2022'!CY86,10)</f>
        <v>0.0219553253</v>
      </c>
      <c r="CZ86" s="1" t="n">
        <f aca="false">ROUND('qx mannen 2022'!CZ86,10)</f>
        <v>0.0216401485</v>
      </c>
      <c r="DA86" s="1" t="n">
        <f aca="false">ROUND('qx mannen 2022'!DA86,10)</f>
        <v>0.0213294437</v>
      </c>
      <c r="DB86" s="1" t="n">
        <f aca="false">ROUND('qx mannen 2022'!DB86,10)</f>
        <v>0.0210231491</v>
      </c>
      <c r="DC86" s="1" t="n">
        <f aca="false">ROUND('qx mannen 2022'!DC86,10)</f>
        <v>0.0207212036</v>
      </c>
      <c r="DD86" s="1" t="n">
        <f aca="false">ROUND('qx mannen 2022'!DD86,10)</f>
        <v>0.0204235473</v>
      </c>
      <c r="DE86" s="1" t="n">
        <f aca="false">ROUND('qx mannen 2022'!DE86,10)</f>
        <v>0.0201301205</v>
      </c>
      <c r="DF86" s="1" t="n">
        <f aca="false">ROUND('qx mannen 2022'!DF86,10)</f>
        <v>0.0198408648</v>
      </c>
      <c r="DG86" s="1" t="n">
        <f aca="false">ROUND('qx mannen 2022'!DG86,10)</f>
        <v>0.0195557221</v>
      </c>
      <c r="DH86" s="1" t="n">
        <f aca="false">ROUND('qx mannen 2022'!DH86,10)</f>
        <v>0.0192746353</v>
      </c>
      <c r="DI86" s="1" t="n">
        <f aca="false">ROUND('qx mannen 2022'!DI86,10)</f>
        <v>0.0189975481</v>
      </c>
      <c r="DJ86" s="1" t="n">
        <f aca="false">ROUND('qx mannen 2022'!DJ86,10)</f>
        <v>0.0187244048</v>
      </c>
      <c r="DK86" s="1" t="n">
        <f aca="false">ROUND('qx mannen 2022'!DK86,10)</f>
        <v>0.0184551505</v>
      </c>
      <c r="DL86" s="1" t="n">
        <f aca="false">ROUND('qx mannen 2022'!DL86,10)</f>
        <v>0.018189731</v>
      </c>
      <c r="DM86" s="1" t="n">
        <f aca="false">ROUND('qx mannen 2022'!DM86,10)</f>
        <v>0.0179280927</v>
      </c>
      <c r="DN86" s="1" t="n">
        <f aca="false">ROUND('qx mannen 2022'!DN86,10)</f>
        <v>0.017670183</v>
      </c>
      <c r="DO86" s="1" t="n">
        <f aca="false">ROUND('qx mannen 2022'!DO86,10)</f>
        <v>0.0174159497</v>
      </c>
      <c r="DP86" s="1" t="n">
        <f aca="false">ROUND('qx mannen 2022'!DP86,10)</f>
        <v>0.0171653415</v>
      </c>
      <c r="DQ86" s="1" t="n">
        <f aca="false">ROUND('qx mannen 2022'!DQ86,10)</f>
        <v>0.0169183076</v>
      </c>
      <c r="DR86" s="1" t="n">
        <f aca="false">ROUND('qx mannen 2022'!DR86,10)</f>
        <v>0.016674798</v>
      </c>
      <c r="DS86" s="1" t="n">
        <f aca="false">ROUND('qx mannen 2022'!DS86,10)</f>
        <v>0.0164347634</v>
      </c>
      <c r="DT86" s="1" t="n">
        <f aca="false">ROUND('qx mannen 2022'!DT86,10)</f>
        <v>0.016198155</v>
      </c>
      <c r="DU86" s="1" t="n">
        <f aca="false">ROUND('qx mannen 2022'!DU86,10)</f>
        <v>0.0159649249</v>
      </c>
      <c r="DV86" s="1" t="n">
        <f aca="false">ROUND('qx mannen 2022'!DV86,10)</f>
        <v>0.0157350256</v>
      </c>
      <c r="DW86" s="1" t="n">
        <f aca="false">ROUND('qx mannen 2022'!DW86,10)</f>
        <v>0.0155084104</v>
      </c>
      <c r="DX86" s="1" t="n">
        <f aca="false">ROUND('qx mannen 2022'!DX86,10)</f>
        <v>0.0152850332</v>
      </c>
      <c r="DY86" s="1" t="n">
        <f aca="false">ROUND('qx mannen 2022'!DY86,10)</f>
        <v>0.0150648484</v>
      </c>
      <c r="DZ86" s="1" t="n">
        <f aca="false">ROUND('qx mannen 2022'!DZ86,10)</f>
        <v>0.0148478112</v>
      </c>
      <c r="EA86" s="1" t="n">
        <f aca="false">ROUND('qx mannen 2022'!EA86,10)</f>
        <v>0.0146338772</v>
      </c>
      <c r="EB86" s="1" t="n">
        <f aca="false">ROUND('qx mannen 2022'!EB86,10)</f>
        <v>0.0144230029</v>
      </c>
      <c r="EC86" s="1" t="n">
        <f aca="false">ROUND('qx mannen 2022'!EC86,10)</f>
        <v>0.014215145</v>
      </c>
      <c r="ED86" s="1" t="n">
        <f aca="false">ROUND('qx mannen 2022'!ED86,10)</f>
        <v>0.0140102612</v>
      </c>
      <c r="EE86" s="1" t="n">
        <f aca="false">ROUND('qx mannen 2022'!EE86,10)</f>
        <v>0.0138083095</v>
      </c>
      <c r="EF86" s="1" t="n">
        <f aca="false">ROUND('qx mannen 2022'!EF86,10)</f>
        <v>0.0136092485</v>
      </c>
      <c r="EG86" s="1" t="n">
        <f aca="false">ROUND('qx mannen 2022'!EG86,10)</f>
        <v>0.0134130375</v>
      </c>
      <c r="EH86" s="1" t="n">
        <f aca="false">ROUND('qx mannen 2022'!EH86,10)</f>
        <v>0.0132196362</v>
      </c>
      <c r="EI86" s="1" t="n">
        <f aca="false">ROUND('qx mannen 2022'!EI86,10)</f>
        <v>0.013029005</v>
      </c>
      <c r="EJ86" s="1" t="n">
        <f aca="false">ROUND('qx mannen 2022'!EJ86,10)</f>
        <v>0.0128411047</v>
      </c>
      <c r="EK86" s="1" t="n">
        <f aca="false">ROUND('qx mannen 2022'!EK86,10)</f>
        <v>0.0126558967</v>
      </c>
      <c r="EL86" s="1" t="n">
        <f aca="false">ROUND('qx mannen 2022'!EL86,10)</f>
        <v>0.012473343</v>
      </c>
      <c r="EM86" s="1" t="n">
        <f aca="false">ROUND('qx mannen 2022'!EM86,10)</f>
        <v>0.012293406</v>
      </c>
      <c r="EN86" s="1" t="n">
        <f aca="false">ROUND('qx mannen 2022'!EN86,10)</f>
        <v>0.0121160487</v>
      </c>
      <c r="EO86" s="1" t="n">
        <f aca="false">ROUND('qx mannen 2022'!EO86,10)</f>
        <v>0.0119412346</v>
      </c>
      <c r="EP86" s="1" t="n">
        <f aca="false">ROUND('qx mannen 2022'!EP86,10)</f>
        <v>0.0117689276</v>
      </c>
      <c r="EQ86" s="1" t="n">
        <f aca="false">ROUND('qx mannen 2022'!EQ86,10)</f>
        <v>0.0115990923</v>
      </c>
      <c r="ER86" s="1" t="n">
        <f aca="false">ROUND('qx mannen 2022'!ER86,10)</f>
        <v>0.0114316936</v>
      </c>
      <c r="ES86" s="1" t="n">
        <f aca="false">ROUND('qx mannen 2022'!ES86,10)</f>
        <v>0.0112666969</v>
      </c>
      <c r="ET86" s="1" t="n">
        <f aca="false">ROUND('qx mannen 2022'!ET86,10)</f>
        <v>0.0111040682</v>
      </c>
      <c r="EU86" s="1" t="n">
        <f aca="false">ROUND('qx mannen 2022'!EU86,10)</f>
        <v>0.010943774</v>
      </c>
      <c r="EV86" s="1" t="n">
        <f aca="false">ROUND('qx mannen 2022'!EV86,10)</f>
        <v>0.010785781</v>
      </c>
      <c r="EW86" s="1" t="n">
        <f aca="false">ROUND('qx mannen 2022'!EW86,10)</f>
        <v>0.0106300566</v>
      </c>
      <c r="EX86" s="1" t="n">
        <f aca="false">ROUND('qx mannen 2022'!EX86,10)</f>
        <v>0.0104765686</v>
      </c>
      <c r="EY86" s="1" t="n">
        <f aca="false">ROUND('qx mannen 2022'!EY86,10)</f>
        <v>0.0103252852</v>
      </c>
      <c r="EZ86" s="1" t="n">
        <f aca="false">ROUND('qx mannen 2022'!EZ86,10)</f>
        <v>0.0101761751</v>
      </c>
      <c r="FA86" s="1" t="n">
        <f aca="false">ROUND('qx mannen 2022'!FA86,10)</f>
        <v>0.0100292073</v>
      </c>
      <c r="FB86" s="1" t="n">
        <f aca="false">ROUND('qx mannen 2022'!FB86,10)</f>
        <v>0.0098843515</v>
      </c>
      <c r="FC86" s="1" t="n">
        <f aca="false">ROUND('qx mannen 2022'!FC86,10)</f>
        <v>0.0097415776</v>
      </c>
      <c r="FD86" s="1" t="n">
        <f aca="false">ROUND('qx mannen 2022'!FD86,10)</f>
        <v>0.0096008559</v>
      </c>
      <c r="FE86" s="1" t="n">
        <f aca="false">ROUND('qx mannen 2022'!FE86,10)</f>
        <v>0.0094621573</v>
      </c>
      <c r="FF86" s="1" t="n">
        <f aca="false">ROUND('qx mannen 2022'!FF86,10)</f>
        <v>0.0093254529</v>
      </c>
      <c r="FG86" s="1" t="n">
        <f aca="false">ROUND('qx mannen 2022'!FG86,10)</f>
        <v>0.0091907144</v>
      </c>
      <c r="FH86" s="1" t="n">
        <f aca="false">ROUND('qx mannen 2022'!FH86,10)</f>
        <v>0.0090579137</v>
      </c>
      <c r="FI86" s="1" t="n">
        <f aca="false">ROUND('qx mannen 2022'!FI86,10)</f>
        <v>0.0089270233</v>
      </c>
      <c r="FJ86" s="1" t="n">
        <f aca="false">ROUND('qx mannen 2022'!FJ86,10)</f>
        <v>0.0087980158</v>
      </c>
      <c r="FK86" s="1" t="n">
        <f aca="false">ROUND('qx mannen 2022'!FK86,10)</f>
        <v>0.0086708645</v>
      </c>
      <c r="FL86" s="1" t="n">
        <f aca="false">ROUND('qx mannen 2022'!FL86,10)</f>
        <v>0.0085455429</v>
      </c>
      <c r="FM86" s="1" t="n">
        <f aca="false">ROUND('qx mannen 2022'!FM86,10)</f>
        <v>0.0084220249</v>
      </c>
      <c r="FN86" s="1" t="n">
        <f aca="false">ROUND('qx mannen 2022'!FN86,10)</f>
        <v>0.0083002847</v>
      </c>
      <c r="FO86" s="1" t="n">
        <f aca="false">ROUND('qx mannen 2022'!FO86,10)</f>
        <v>0.008180297</v>
      </c>
      <c r="FP86" s="1" t="n">
        <f aca="false">ROUND('qx mannen 2022'!FP86,10)</f>
        <v>0.0080620367</v>
      </c>
      <c r="FQ86" s="1" t="n">
        <f aca="false">ROUND('qx mannen 2022'!FQ86,10)</f>
        <v>0.0079454793</v>
      </c>
    </row>
    <row r="87" customFormat="false" ht="15" hidden="false" customHeight="true" outlineLevel="0" collapsed="false">
      <c r="B87" s="1" t="n">
        <f aca="false">ROUND('qx mannen 2022'!B87,10)</f>
        <v>0.1086102963</v>
      </c>
      <c r="C87" s="1" t="n">
        <f aca="false">ROUND('qx mannen 2022'!C87,10)</f>
        <v>0.1072943067</v>
      </c>
      <c r="D87" s="1" t="n">
        <f aca="false">ROUND('qx mannen 2022'!D87,10)</f>
        <v>0.100990283</v>
      </c>
      <c r="E87" s="1" t="n">
        <f aca="false">ROUND('qx mannen 2022'!E87,10)</f>
        <v>0.0974977435</v>
      </c>
      <c r="F87" s="1" t="n">
        <f aca="false">ROUND('qx mannen 2022'!F87,10)</f>
        <v>0.0953193782</v>
      </c>
      <c r="G87" s="1" t="n">
        <f aca="false">ROUND('qx mannen 2022'!G87,10)</f>
        <v>0.0937685995</v>
      </c>
      <c r="H87" s="1" t="n">
        <f aca="false">ROUND('qx mannen 2022'!H87,10)</f>
        <v>0.0925192051</v>
      </c>
      <c r="I87" s="1" t="n">
        <f aca="false">ROUND('qx mannen 2022'!I87,10)</f>
        <v>0.0914136966</v>
      </c>
      <c r="J87" s="1" t="n">
        <f aca="false">ROUND('qx mannen 2022'!J87,10)</f>
        <v>0.0903757274</v>
      </c>
      <c r="K87" s="1" t="n">
        <f aca="false">ROUND('qx mannen 2022'!K87,10)</f>
        <v>0.0893685088</v>
      </c>
      <c r="L87" s="1" t="n">
        <f aca="false">ROUND('qx mannen 2022'!L87,10)</f>
        <v>0.0883746372</v>
      </c>
      <c r="M87" s="1" t="n">
        <f aca="false">ROUND('qx mannen 2022'!M87,10)</f>
        <v>0.0873862089</v>
      </c>
      <c r="N87" s="1" t="n">
        <f aca="false">ROUND('qx mannen 2022'!N87,10)</f>
        <v>0.0863999537</v>
      </c>
      <c r="O87" s="1" t="n">
        <f aca="false">ROUND('qx mannen 2022'!O87,10)</f>
        <v>0.0854148348</v>
      </c>
      <c r="P87" s="1" t="n">
        <f aca="false">ROUND('qx mannen 2022'!P87,10)</f>
        <v>0.0844308668</v>
      </c>
      <c r="Q87" s="1" t="n">
        <f aca="false">ROUND('qx mannen 2022'!Q87,10)</f>
        <v>0.0834485342</v>
      </c>
      <c r="R87" s="1" t="n">
        <f aca="false">ROUND('qx mannen 2022'!R87,10)</f>
        <v>0.0824685086</v>
      </c>
      <c r="S87" s="1" t="n">
        <f aca="false">ROUND('qx mannen 2022'!S87,10)</f>
        <v>0.0814915117</v>
      </c>
      <c r="T87" s="1" t="n">
        <f aca="false">ROUND('qx mannen 2022'!T87,10)</f>
        <v>0.0805182513</v>
      </c>
      <c r="U87" s="1" t="n">
        <f aca="false">ROUND('qx mannen 2022'!U87,10)</f>
        <v>0.079549393</v>
      </c>
      <c r="V87" s="1" t="n">
        <f aca="false">ROUND('qx mannen 2022'!V87,10)</f>
        <v>0.0785855486</v>
      </c>
      <c r="W87" s="1" t="n">
        <f aca="false">ROUND('qx mannen 2022'!W87,10)</f>
        <v>0.0776272738</v>
      </c>
      <c r="X87" s="1" t="n">
        <f aca="false">ROUND('qx mannen 2022'!X87,10)</f>
        <v>0.0766750689</v>
      </c>
      <c r="Y87" s="1" t="n">
        <f aca="false">ROUND('qx mannen 2022'!Y87,10)</f>
        <v>0.0757293821</v>
      </c>
      <c r="Z87" s="1" t="n">
        <f aca="false">ROUND('qx mannen 2022'!Z87,10)</f>
        <v>0.0747906128</v>
      </c>
      <c r="AA87" s="1" t="n">
        <f aca="false">ROUND('qx mannen 2022'!AA87,10)</f>
        <v>0.0738591156</v>
      </c>
      <c r="AB87" s="1" t="n">
        <f aca="false">ROUND('qx mannen 2022'!AB87,10)</f>
        <v>0.0729352035</v>
      </c>
      <c r="AC87" s="1" t="n">
        <f aca="false">ROUND('qx mannen 2022'!AC87,10)</f>
        <v>0.072019152</v>
      </c>
      <c r="AD87" s="1" t="n">
        <f aca="false">ROUND('qx mannen 2022'!AD87,10)</f>
        <v>0.0711112017</v>
      </c>
      <c r="AE87" s="1" t="n">
        <f aca="false">ROUND('qx mannen 2022'!AE87,10)</f>
        <v>0.0702115618</v>
      </c>
      <c r="AF87" s="1" t="n">
        <f aca="false">ROUND('qx mannen 2022'!AF87,10)</f>
        <v>0.0693204126</v>
      </c>
      <c r="AG87" s="1" t="n">
        <f aca="false">ROUND('qx mannen 2022'!AG87,10)</f>
        <v>0.0684379083</v>
      </c>
      <c r="AH87" s="1" t="n">
        <f aca="false">ROUND('qx mannen 2022'!AH87,10)</f>
        <v>0.0675641789</v>
      </c>
      <c r="AI87" s="1" t="n">
        <f aca="false">ROUND('qx mannen 2022'!AI87,10)</f>
        <v>0.0666993328</v>
      </c>
      <c r="AJ87" s="1" t="n">
        <f aca="false">ROUND('qx mannen 2022'!AJ87,10)</f>
        <v>0.0658434586</v>
      </c>
      <c r="AK87" s="1" t="n">
        <f aca="false">ROUND('qx mannen 2022'!AK87,10)</f>
        <v>0.0649966269</v>
      </c>
      <c r="AL87" s="1" t="n">
        <f aca="false">ROUND('qx mannen 2022'!AL87,10)</f>
        <v>0.0641588918</v>
      </c>
      <c r="AM87" s="1" t="n">
        <f aca="false">ROUND('qx mannen 2022'!AM87,10)</f>
        <v>0.0633302927</v>
      </c>
      <c r="AN87" s="1" t="n">
        <f aca="false">ROUND('qx mannen 2022'!AN87,10)</f>
        <v>0.0625108556</v>
      </c>
      <c r="AO87" s="1" t="n">
        <f aca="false">ROUND('qx mannen 2022'!AO87,10)</f>
        <v>0.0617005941</v>
      </c>
      <c r="AP87" s="1" t="n">
        <f aca="false">ROUND('qx mannen 2022'!AP87,10)</f>
        <v>0.0608995109</v>
      </c>
      <c r="AQ87" s="1" t="n">
        <f aca="false">ROUND('qx mannen 2022'!AQ87,10)</f>
        <v>0.0601075988</v>
      </c>
      <c r="AR87" s="1" t="n">
        <f aca="false">ROUND('qx mannen 2022'!AR87,10)</f>
        <v>0.0593248414</v>
      </c>
      <c r="AS87" s="1" t="n">
        <f aca="false">ROUND('qx mannen 2022'!AS87,10)</f>
        <v>0.0585512142</v>
      </c>
      <c r="AT87" s="1" t="n">
        <f aca="false">ROUND('qx mannen 2022'!AT87,10)</f>
        <v>0.0577866855</v>
      </c>
      <c r="AU87" s="1" t="n">
        <f aca="false">ROUND('qx mannen 2022'!AU87,10)</f>
        <v>0.057031217</v>
      </c>
      <c r="AV87" s="1" t="n">
        <f aca="false">ROUND('qx mannen 2022'!AV87,10)</f>
        <v>0.0562847643</v>
      </c>
      <c r="AW87" s="1" t="n">
        <f aca="false">ROUND('qx mannen 2022'!AW87,10)</f>
        <v>0.0555472779</v>
      </c>
      <c r="AX87" s="1" t="n">
        <f aca="false">ROUND('qx mannen 2022'!AX87,10)</f>
        <v>0.0548187036</v>
      </c>
      <c r="AY87" s="1" t="n">
        <f aca="false">ROUND('qx mannen 2022'!AY87,10)</f>
        <v>0.0540989826</v>
      </c>
      <c r="AZ87" s="1" t="n">
        <f aca="false">ROUND('qx mannen 2022'!AZ87,10)</f>
        <v>0.0533880529</v>
      </c>
      <c r="BA87" s="1" t="n">
        <f aca="false">ROUND('qx mannen 2022'!BA87,10)</f>
        <v>0.0526858486</v>
      </c>
      <c r="BB87" s="1" t="n">
        <f aca="false">ROUND('qx mannen 2022'!BB87,10)</f>
        <v>0.0519923013</v>
      </c>
      <c r="BC87" s="1" t="n">
        <f aca="false">ROUND('qx mannen 2022'!BC87,10)</f>
        <v>0.0513073397</v>
      </c>
      <c r="BD87" s="1" t="n">
        <f aca="false">ROUND('qx mannen 2022'!BD87,10)</f>
        <v>0.0506308904</v>
      </c>
      <c r="BE87" s="1" t="n">
        <f aca="false">ROUND('qx mannen 2022'!BE87,10)</f>
        <v>0.0499628779</v>
      </c>
      <c r="BF87" s="1" t="n">
        <f aca="false">ROUND('qx mannen 2022'!BF87,10)</f>
        <v>0.049303225</v>
      </c>
      <c r="BG87" s="1" t="n">
        <f aca="false">ROUND('qx mannen 2022'!BG87,10)</f>
        <v>0.0486518532</v>
      </c>
      <c r="BH87" s="1" t="n">
        <f aca="false">ROUND('qx mannen 2022'!BH87,10)</f>
        <v>0.0480086825</v>
      </c>
      <c r="BI87" s="1" t="n">
        <f aca="false">ROUND('qx mannen 2022'!BI87,10)</f>
        <v>0.0473736319</v>
      </c>
      <c r="BJ87" s="1" t="n">
        <f aca="false">ROUND('qx mannen 2022'!BJ87,10)</f>
        <v>0.0467466198</v>
      </c>
      <c r="BK87" s="1" t="n">
        <f aca="false">ROUND('qx mannen 2022'!BK87,10)</f>
        <v>0.0461275635</v>
      </c>
      <c r="BL87" s="1" t="n">
        <f aca="false">ROUND('qx mannen 2022'!BL87,10)</f>
        <v>0.0455163799</v>
      </c>
      <c r="BM87" s="1" t="n">
        <f aca="false">ROUND('qx mannen 2022'!BM87,10)</f>
        <v>0.0449129857</v>
      </c>
      <c r="BN87" s="1" t="n">
        <f aca="false">ROUND('qx mannen 2022'!BN87,10)</f>
        <v>0.044317297</v>
      </c>
      <c r="BO87" s="1" t="n">
        <f aca="false">ROUND('qx mannen 2022'!BO87,10)</f>
        <v>0.0437292298</v>
      </c>
      <c r="BP87" s="1" t="n">
        <f aca="false">ROUND('qx mannen 2022'!BP87,10)</f>
        <v>0.0431487002</v>
      </c>
      <c r="BQ87" s="1" t="n">
        <f aca="false">ROUND('qx mannen 2022'!BQ87,10)</f>
        <v>0.042575624</v>
      </c>
      <c r="BR87" s="1" t="n">
        <f aca="false">ROUND('qx mannen 2022'!BR87,10)</f>
        <v>0.0420099175</v>
      </c>
      <c r="BS87" s="1" t="n">
        <f aca="false">ROUND('qx mannen 2022'!BS87,10)</f>
        <v>0.0414514968</v>
      </c>
      <c r="BT87" s="1" t="n">
        <f aca="false">ROUND('qx mannen 2022'!BT87,10)</f>
        <v>0.0409002784</v>
      </c>
      <c r="BU87" s="1" t="n">
        <f aca="false">ROUND('qx mannen 2022'!BU87,10)</f>
        <v>0.0403561791</v>
      </c>
      <c r="BV87" s="1" t="n">
        <f aca="false">ROUND('qx mannen 2022'!BV87,10)</f>
        <v>0.0398191161</v>
      </c>
      <c r="BW87" s="1" t="n">
        <f aca="false">ROUND('qx mannen 2022'!BW87,10)</f>
        <v>0.0392890069</v>
      </c>
      <c r="BX87" s="1" t="n">
        <f aca="false">ROUND('qx mannen 2022'!BX87,10)</f>
        <v>0.0387657696</v>
      </c>
      <c r="BY87" s="1" t="n">
        <f aca="false">ROUND('qx mannen 2022'!BY87,10)</f>
        <v>0.0382493225</v>
      </c>
      <c r="BZ87" s="1" t="n">
        <f aca="false">ROUND('qx mannen 2022'!BZ87,10)</f>
        <v>0.0377395849</v>
      </c>
      <c r="CA87" s="1" t="n">
        <f aca="false">ROUND('qx mannen 2022'!CA87,10)</f>
        <v>0.0372364762</v>
      </c>
      <c r="CB87" s="1" t="n">
        <f aca="false">ROUND('qx mannen 2022'!CB87,10)</f>
        <v>0.0367399165</v>
      </c>
      <c r="CC87" s="1" t="n">
        <f aca="false">ROUND('qx mannen 2022'!CC87,10)</f>
        <v>0.0362498268</v>
      </c>
      <c r="CD87" s="1" t="n">
        <f aca="false">ROUND('qx mannen 2022'!CD87,10)</f>
        <v>0.0357661284</v>
      </c>
      <c r="CE87" s="1" t="n">
        <f aca="false">ROUND('qx mannen 2022'!CE87,10)</f>
        <v>0.0352887434</v>
      </c>
      <c r="CF87" s="1" t="n">
        <f aca="false">ROUND('qx mannen 2022'!CF87,10)</f>
        <v>0.0348175944</v>
      </c>
      <c r="CG87" s="1" t="n">
        <f aca="false">ROUND('qx mannen 2022'!CG87,10)</f>
        <v>0.034352605</v>
      </c>
      <c r="CH87" s="1" t="n">
        <f aca="false">ROUND('qx mannen 2022'!CH87,10)</f>
        <v>0.0338936993</v>
      </c>
      <c r="CI87" s="1" t="n">
        <f aca="false">ROUND('qx mannen 2022'!CI87,10)</f>
        <v>0.033440802</v>
      </c>
      <c r="CJ87" s="1" t="n">
        <f aca="false">ROUND('qx mannen 2022'!CJ87,10)</f>
        <v>0.0329938388</v>
      </c>
      <c r="CK87" s="1" t="n">
        <f aca="false">ROUND('qx mannen 2022'!CK87,10)</f>
        <v>0.0325527358</v>
      </c>
      <c r="CL87" s="1" t="n">
        <f aca="false">ROUND('qx mannen 2022'!CL87,10)</f>
        <v>0.0321174201</v>
      </c>
      <c r="CM87" s="1" t="n">
        <f aca="false">ROUND('qx mannen 2022'!CM87,10)</f>
        <v>0.0316878195</v>
      </c>
      <c r="CN87" s="1" t="n">
        <f aca="false">ROUND('qx mannen 2022'!CN87,10)</f>
        <v>0.0312638623</v>
      </c>
      <c r="CO87" s="1" t="n">
        <f aca="false">ROUND('qx mannen 2022'!CO87,10)</f>
        <v>0.0308454778</v>
      </c>
      <c r="CP87" s="1" t="n">
        <f aca="false">ROUND('qx mannen 2022'!CP87,10)</f>
        <v>0.0304325961</v>
      </c>
      <c r="CQ87" s="1" t="n">
        <f aca="false">ROUND('qx mannen 2022'!CQ87,10)</f>
        <v>0.0300251477</v>
      </c>
      <c r="CR87" s="1" t="n">
        <f aca="false">ROUND('qx mannen 2022'!CR87,10)</f>
        <v>0.0296230641</v>
      </c>
      <c r="CS87" s="1" t="n">
        <f aca="false">ROUND('qx mannen 2022'!CS87,10)</f>
        <v>0.0292262775</v>
      </c>
      <c r="CT87" s="1" t="n">
        <f aca="false">ROUND('qx mannen 2022'!CT87,10)</f>
        <v>0.0288347209</v>
      </c>
      <c r="CU87" s="1" t="n">
        <f aca="false">ROUND('qx mannen 2022'!CU87,10)</f>
        <v>0.028448328</v>
      </c>
      <c r="CV87" s="1" t="n">
        <f aca="false">ROUND('qx mannen 2022'!CV87,10)</f>
        <v>0.0280670331</v>
      </c>
      <c r="CW87" s="1" t="n">
        <f aca="false">ROUND('qx mannen 2022'!CW87,10)</f>
        <v>0.0276907715</v>
      </c>
      <c r="CX87" s="1" t="n">
        <f aca="false">ROUND('qx mannen 2022'!CX87,10)</f>
        <v>0.0273194789</v>
      </c>
      <c r="CY87" s="1" t="n">
        <f aca="false">ROUND('qx mannen 2022'!CY87,10)</f>
        <v>0.0269530922</v>
      </c>
      <c r="CZ87" s="1" t="n">
        <f aca="false">ROUND('qx mannen 2022'!CZ87,10)</f>
        <v>0.0265915485</v>
      </c>
      <c r="DA87" s="1" t="n">
        <f aca="false">ROUND('qx mannen 2022'!DA87,10)</f>
        <v>0.026234786</v>
      </c>
      <c r="DB87" s="1" t="n">
        <f aca="false">ROUND('qx mannen 2022'!DB87,10)</f>
        <v>0.0258827434</v>
      </c>
      <c r="DC87" s="1" t="n">
        <f aca="false">ROUND('qx mannen 2022'!DC87,10)</f>
        <v>0.0255353603</v>
      </c>
      <c r="DD87" s="1" t="n">
        <f aca="false">ROUND('qx mannen 2022'!DD87,10)</f>
        <v>0.0251925769</v>
      </c>
      <c r="DE87" s="1" t="n">
        <f aca="false">ROUND('qx mannen 2022'!DE87,10)</f>
        <v>0.0248543341</v>
      </c>
      <c r="DF87" s="1" t="n">
        <f aca="false">ROUND('qx mannen 2022'!DF87,10)</f>
        <v>0.0245205735</v>
      </c>
      <c r="DG87" s="1" t="n">
        <f aca="false">ROUND('qx mannen 2022'!DG87,10)</f>
        <v>0.0241912374</v>
      </c>
      <c r="DH87" s="1" t="n">
        <f aca="false">ROUND('qx mannen 2022'!DH87,10)</f>
        <v>0.0238662689</v>
      </c>
      <c r="DI87" s="1" t="n">
        <f aca="false">ROUND('qx mannen 2022'!DI87,10)</f>
        <v>0.0235456115</v>
      </c>
      <c r="DJ87" s="1" t="n">
        <f aca="false">ROUND('qx mannen 2022'!DJ87,10)</f>
        <v>0.0232292096</v>
      </c>
      <c r="DK87" s="1" t="n">
        <f aca="false">ROUND('qx mannen 2022'!DK87,10)</f>
        <v>0.0229170083</v>
      </c>
      <c r="DL87" s="1" t="n">
        <f aca="false">ROUND('qx mannen 2022'!DL87,10)</f>
        <v>0.0226089532</v>
      </c>
      <c r="DM87" s="1" t="n">
        <f aca="false">ROUND('qx mannen 2022'!DM87,10)</f>
        <v>0.0223049907</v>
      </c>
      <c r="DN87" s="1" t="n">
        <f aca="false">ROUND('qx mannen 2022'!DN87,10)</f>
        <v>0.0220050677</v>
      </c>
      <c r="DO87" s="1" t="n">
        <f aca="false">ROUND('qx mannen 2022'!DO87,10)</f>
        <v>0.0217091319</v>
      </c>
      <c r="DP87" s="1" t="n">
        <f aca="false">ROUND('qx mannen 2022'!DP87,10)</f>
        <v>0.0214171316</v>
      </c>
      <c r="DQ87" s="1" t="n">
        <f aca="false">ROUND('qx mannen 2022'!DQ87,10)</f>
        <v>0.0211290157</v>
      </c>
      <c r="DR87" s="1" t="n">
        <f aca="false">ROUND('qx mannen 2022'!DR87,10)</f>
        <v>0.0208447337</v>
      </c>
      <c r="DS87" s="1" t="n">
        <f aca="false">ROUND('qx mannen 2022'!DS87,10)</f>
        <v>0.0205642357</v>
      </c>
      <c r="DT87" s="1" t="n">
        <f aca="false">ROUND('qx mannen 2022'!DT87,10)</f>
        <v>0.0202874725</v>
      </c>
      <c r="DU87" s="1" t="n">
        <f aca="false">ROUND('qx mannen 2022'!DU87,10)</f>
        <v>0.0200143955</v>
      </c>
      <c r="DV87" s="1" t="n">
        <f aca="false">ROUND('qx mannen 2022'!DV87,10)</f>
        <v>0.0197449567</v>
      </c>
      <c r="DW87" s="1" t="n">
        <f aca="false">ROUND('qx mannen 2022'!DW87,10)</f>
        <v>0.0194791085</v>
      </c>
      <c r="DX87" s="1" t="n">
        <f aca="false">ROUND('qx mannen 2022'!DX87,10)</f>
        <v>0.0192168043</v>
      </c>
      <c r="DY87" s="1" t="n">
        <f aca="false">ROUND('qx mannen 2022'!DY87,10)</f>
        <v>0.0189579977</v>
      </c>
      <c r="DZ87" s="1" t="n">
        <f aca="false">ROUND('qx mannen 2022'!DZ87,10)</f>
        <v>0.0187026429</v>
      </c>
      <c r="EA87" s="1" t="n">
        <f aca="false">ROUND('qx mannen 2022'!EA87,10)</f>
        <v>0.018450695</v>
      </c>
      <c r="EB87" s="1" t="n">
        <f aca="false">ROUND('qx mannen 2022'!EB87,10)</f>
        <v>0.0182021094</v>
      </c>
      <c r="EC87" s="1" t="n">
        <f aca="false">ROUND('qx mannen 2022'!EC87,10)</f>
        <v>0.017956842</v>
      </c>
      <c r="ED87" s="1" t="n">
        <f aca="false">ROUND('qx mannen 2022'!ED87,10)</f>
        <v>0.0177148494</v>
      </c>
      <c r="EE87" s="1" t="n">
        <f aca="false">ROUND('qx mannen 2022'!EE87,10)</f>
        <v>0.0174760887</v>
      </c>
      <c r="EF87" s="1" t="n">
        <f aca="false">ROUND('qx mannen 2022'!EF87,10)</f>
        <v>0.0172405175</v>
      </c>
      <c r="EG87" s="1" t="n">
        <f aca="false">ROUND('qx mannen 2022'!EG87,10)</f>
        <v>0.0170080941</v>
      </c>
      <c r="EH87" s="1" t="n">
        <f aca="false">ROUND('qx mannen 2022'!EH87,10)</f>
        <v>0.016778777</v>
      </c>
      <c r="EI87" s="1" t="n">
        <f aca="false">ROUND('qx mannen 2022'!EI87,10)</f>
        <v>0.0165525256</v>
      </c>
      <c r="EJ87" s="1" t="n">
        <f aca="false">ROUND('qx mannen 2022'!EJ87,10)</f>
        <v>0.0163292995</v>
      </c>
      <c r="EK87" s="1" t="n">
        <f aca="false">ROUND('qx mannen 2022'!EK87,10)</f>
        <v>0.016109059</v>
      </c>
      <c r="EL87" s="1" t="n">
        <f aca="false">ROUND('qx mannen 2022'!EL87,10)</f>
        <v>0.0158917648</v>
      </c>
      <c r="EM87" s="1" t="n">
        <f aca="false">ROUND('qx mannen 2022'!EM87,10)</f>
        <v>0.0156773782</v>
      </c>
      <c r="EN87" s="1" t="n">
        <f aca="false">ROUND('qx mannen 2022'!EN87,10)</f>
        <v>0.0154658609</v>
      </c>
      <c r="EO87" s="1" t="n">
        <f aca="false">ROUND('qx mannen 2022'!EO87,10)</f>
        <v>0.0152571752</v>
      </c>
      <c r="EP87" s="1" t="n">
        <f aca="false">ROUND('qx mannen 2022'!EP87,10)</f>
        <v>0.0150512836</v>
      </c>
      <c r="EQ87" s="1" t="n">
        <f aca="false">ROUND('qx mannen 2022'!EQ87,10)</f>
        <v>0.0148481495</v>
      </c>
      <c r="ER87" s="1" t="n">
        <f aca="false">ROUND('qx mannen 2022'!ER87,10)</f>
        <v>0.0146477364</v>
      </c>
      <c r="ES87" s="1" t="n">
        <f aca="false">ROUND('qx mannen 2022'!ES87,10)</f>
        <v>0.0144500084</v>
      </c>
      <c r="ET87" s="1" t="n">
        <f aca="false">ROUND('qx mannen 2022'!ET87,10)</f>
        <v>0.0142549302</v>
      </c>
      <c r="EU87" s="1" t="n">
        <f aca="false">ROUND('qx mannen 2022'!EU87,10)</f>
        <v>0.0140624667</v>
      </c>
      <c r="EV87" s="1" t="n">
        <f aca="false">ROUND('qx mannen 2022'!EV87,10)</f>
        <v>0.0138725833</v>
      </c>
      <c r="EW87" s="1" t="n">
        <f aca="false">ROUND('qx mannen 2022'!EW87,10)</f>
        <v>0.0136852461</v>
      </c>
      <c r="EX87" s="1" t="n">
        <f aca="false">ROUND('qx mannen 2022'!EX87,10)</f>
        <v>0.0135004213</v>
      </c>
      <c r="EY87" s="1" t="n">
        <f aca="false">ROUND('qx mannen 2022'!EY87,10)</f>
        <v>0.0133180757</v>
      </c>
      <c r="EZ87" s="1" t="n">
        <f aca="false">ROUND('qx mannen 2022'!EZ87,10)</f>
        <v>0.0131381766</v>
      </c>
      <c r="FA87" s="1" t="n">
        <f aca="false">ROUND('qx mannen 2022'!FA87,10)</f>
        <v>0.0129606915</v>
      </c>
      <c r="FB87" s="1" t="n">
        <f aca="false">ROUND('qx mannen 2022'!FB87,10)</f>
        <v>0.0127855884</v>
      </c>
      <c r="FC87" s="1" t="n">
        <f aca="false">ROUND('qx mannen 2022'!FC87,10)</f>
        <v>0.0126128359</v>
      </c>
      <c r="FD87" s="1" t="n">
        <f aca="false">ROUND('qx mannen 2022'!FD87,10)</f>
        <v>0.0124424028</v>
      </c>
      <c r="FE87" s="1" t="n">
        <f aca="false">ROUND('qx mannen 2022'!FE87,10)</f>
        <v>0.0122742584</v>
      </c>
      <c r="FF87" s="1" t="n">
        <f aca="false">ROUND('qx mannen 2022'!FF87,10)</f>
        <v>0.0121083722</v>
      </c>
      <c r="FG87" s="1" t="n">
        <f aca="false">ROUND('qx mannen 2022'!FG87,10)</f>
        <v>0.0119447144</v>
      </c>
      <c r="FH87" s="1" t="n">
        <f aca="false">ROUND('qx mannen 2022'!FH87,10)</f>
        <v>0.0117832554</v>
      </c>
      <c r="FI87" s="1" t="n">
        <f aca="false">ROUND('qx mannen 2022'!FI87,10)</f>
        <v>0.011623966</v>
      </c>
      <c r="FJ87" s="1" t="n">
        <f aca="false">ROUND('qx mannen 2022'!FJ87,10)</f>
        <v>0.0114668174</v>
      </c>
      <c r="FK87" s="1" t="n">
        <f aca="false">ROUND('qx mannen 2022'!FK87,10)</f>
        <v>0.0113117811</v>
      </c>
      <c r="FL87" s="1" t="n">
        <f aca="false">ROUND('qx mannen 2022'!FL87,10)</f>
        <v>0.0111588291</v>
      </c>
      <c r="FM87" s="1" t="n">
        <f aca="false">ROUND('qx mannen 2022'!FM87,10)</f>
        <v>0.0110079337</v>
      </c>
      <c r="FN87" s="1" t="n">
        <f aca="false">ROUND('qx mannen 2022'!FN87,10)</f>
        <v>0.0108590676</v>
      </c>
      <c r="FO87" s="1" t="n">
        <f aca="false">ROUND('qx mannen 2022'!FO87,10)</f>
        <v>0.0107122038</v>
      </c>
      <c r="FP87" s="1" t="n">
        <f aca="false">ROUND('qx mannen 2022'!FP87,10)</f>
        <v>0.0105673155</v>
      </c>
      <c r="FQ87" s="1" t="n">
        <f aca="false">ROUND('qx mannen 2022'!FQ87,10)</f>
        <v>0.0104243767</v>
      </c>
    </row>
    <row r="88" customFormat="false" ht="15" hidden="false" customHeight="true" outlineLevel="0" collapsed="false">
      <c r="B88" s="1" t="n">
        <f aca="false">ROUND('qx mannen 2022'!B88,10)</f>
        <v>0.1236369945</v>
      </c>
      <c r="C88" s="1" t="n">
        <f aca="false">ROUND('qx mannen 2022'!C88,10)</f>
        <v>0.1222720783</v>
      </c>
      <c r="D88" s="1" t="n">
        <f aca="false">ROUND('qx mannen 2022'!D88,10)</f>
        <v>0.1140884147</v>
      </c>
      <c r="E88" s="1" t="n">
        <f aca="false">ROUND('qx mannen 2022'!E88,10)</f>
        <v>0.1097474042</v>
      </c>
      <c r="F88" s="1" t="n">
        <f aca="false">ROUND('qx mannen 2022'!F88,10)</f>
        <v>0.1071850249</v>
      </c>
      <c r="G88" s="1" t="n">
        <f aca="false">ROUND('qx mannen 2022'!G88,10)</f>
        <v>0.1054664996</v>
      </c>
      <c r="H88" s="1" t="n">
        <f aca="false">ROUND('qx mannen 2022'!H88,10)</f>
        <v>0.1041502488</v>
      </c>
      <c r="I88" s="1" t="n">
        <f aca="false">ROUND('qx mannen 2022'!I88,10)</f>
        <v>0.1030235064</v>
      </c>
      <c r="J88" s="1" t="n">
        <f aca="false">ROUND('qx mannen 2022'!J88,10)</f>
        <v>0.1019831463</v>
      </c>
      <c r="K88" s="1" t="n">
        <f aca="false">ROUND('qx mannen 2022'!K88,10)</f>
        <v>0.1009794289</v>
      </c>
      <c r="L88" s="1" t="n">
        <f aca="false">ROUND('qx mannen 2022'!L88,10)</f>
        <v>0.0999887875</v>
      </c>
      <c r="M88" s="1" t="n">
        <f aca="false">ROUND('qx mannen 2022'!M88,10)</f>
        <v>0.0990004988</v>
      </c>
      <c r="N88" s="1" t="n">
        <f aca="false">ROUND('qx mannen 2022'!N88,10)</f>
        <v>0.0980101167</v>
      </c>
      <c r="O88" s="1" t="n">
        <f aca="false">ROUND('qx mannen 2022'!O88,10)</f>
        <v>0.0970162294</v>
      </c>
      <c r="P88" s="1" t="n">
        <f aca="false">ROUND('qx mannen 2022'!P88,10)</f>
        <v>0.0960188597</v>
      </c>
      <c r="Q88" s="1" t="n">
        <f aca="false">ROUND('qx mannen 2022'!Q88,10)</f>
        <v>0.0950186775</v>
      </c>
      <c r="R88" s="1" t="n">
        <f aca="false">ROUND('qx mannen 2022'!R88,10)</f>
        <v>0.0940166137</v>
      </c>
      <c r="S88" s="1" t="n">
        <f aca="false">ROUND('qx mannen 2022'!S88,10)</f>
        <v>0.0930136743</v>
      </c>
      <c r="T88" s="1" t="n">
        <f aca="false">ROUND('qx mannen 2022'!T88,10)</f>
        <v>0.0920108523</v>
      </c>
      <c r="U88" s="1" t="n">
        <f aca="false">ROUND('qx mannen 2022'!U88,10)</f>
        <v>0.0910090877</v>
      </c>
      <c r="V88" s="1" t="n">
        <f aca="false">ROUND('qx mannen 2022'!V88,10)</f>
        <v>0.0900092522</v>
      </c>
      <c r="W88" s="1" t="n">
        <f aca="false">ROUND('qx mannen 2022'!W88,10)</f>
        <v>0.0890121443</v>
      </c>
      <c r="X88" s="1" t="n">
        <f aca="false">ROUND('qx mannen 2022'!X88,10)</f>
        <v>0.0880184905</v>
      </c>
      <c r="Y88" s="1" t="n">
        <f aca="false">ROUND('qx mannen 2022'!Y88,10)</f>
        <v>0.0870289489</v>
      </c>
      <c r="Z88" s="1" t="n">
        <f aca="false">ROUND('qx mannen 2022'!Z88,10)</f>
        <v>0.0860441134</v>
      </c>
      <c r="AA88" s="1" t="n">
        <f aca="false">ROUND('qx mannen 2022'!AA88,10)</f>
        <v>0.0850645183</v>
      </c>
      <c r="AB88" s="1" t="n">
        <f aca="false">ROUND('qx mannen 2022'!AB88,10)</f>
        <v>0.0840906434</v>
      </c>
      <c r="AC88" s="1" t="n">
        <f aca="false">ROUND('qx mannen 2022'!AC88,10)</f>
        <v>0.0831229182</v>
      </c>
      <c r="AD88" s="1" t="n">
        <f aca="false">ROUND('qx mannen 2022'!AD88,10)</f>
        <v>0.0821617259</v>
      </c>
      <c r="AE88" s="1" t="n">
        <f aca="false">ROUND('qx mannen 2022'!AE88,10)</f>
        <v>0.0812074077</v>
      </c>
      <c r="AF88" s="1" t="n">
        <f aca="false">ROUND('qx mannen 2022'!AF88,10)</f>
        <v>0.080260266</v>
      </c>
      <c r="AG88" s="1" t="n">
        <f aca="false">ROUND('qx mannen 2022'!AG88,10)</f>
        <v>0.0793205677</v>
      </c>
      <c r="AH88" s="1" t="n">
        <f aca="false">ROUND('qx mannen 2022'!AH88,10)</f>
        <v>0.0783885477</v>
      </c>
      <c r="AI88" s="1" t="n">
        <f aca="false">ROUND('qx mannen 2022'!AI88,10)</f>
        <v>0.0774644112</v>
      </c>
      <c r="AJ88" s="1" t="n">
        <f aca="false">ROUND('qx mannen 2022'!AJ88,10)</f>
        <v>0.0765483364</v>
      </c>
      <c r="AK88" s="1" t="n">
        <f aca="false">ROUND('qx mannen 2022'!AK88,10)</f>
        <v>0.0756404769</v>
      </c>
      <c r="AL88" s="1" t="n">
        <f aca="false">ROUND('qx mannen 2022'!AL88,10)</f>
        <v>0.074740964</v>
      </c>
      <c r="AM88" s="1" t="n">
        <f aca="false">ROUND('qx mannen 2022'!AM88,10)</f>
        <v>0.0738499086</v>
      </c>
      <c r="AN88" s="1" t="n">
        <f aca="false">ROUND('qx mannen 2022'!AN88,10)</f>
        <v>0.0729674027</v>
      </c>
      <c r="AO88" s="1" t="n">
        <f aca="false">ROUND('qx mannen 2022'!AO88,10)</f>
        <v>0.0720935216</v>
      </c>
      <c r="AP88" s="1" t="n">
        <f aca="false">ROUND('qx mannen 2022'!AP88,10)</f>
        <v>0.0712283251</v>
      </c>
      <c r="AQ88" s="1" t="n">
        <f aca="false">ROUND('qx mannen 2022'!AQ88,10)</f>
        <v>0.0703718588</v>
      </c>
      <c r="AR88" s="1" t="n">
        <f aca="false">ROUND('qx mannen 2022'!AR88,10)</f>
        <v>0.0695241558</v>
      </c>
      <c r="AS88" s="1" t="n">
        <f aca="false">ROUND('qx mannen 2022'!AS88,10)</f>
        <v>0.0686852376</v>
      </c>
      <c r="AT88" s="1" t="n">
        <f aca="false">ROUND('qx mannen 2022'!AT88,10)</f>
        <v>0.0678551149</v>
      </c>
      <c r="AU88" s="1" t="n">
        <f aca="false">ROUND('qx mannen 2022'!AU88,10)</f>
        <v>0.0670337891</v>
      </c>
      <c r="AV88" s="1" t="n">
        <f aca="false">ROUND('qx mannen 2022'!AV88,10)</f>
        <v>0.0662212531</v>
      </c>
      <c r="AW88" s="1" t="n">
        <f aca="false">ROUND('qx mannen 2022'!AW88,10)</f>
        <v>0.0654174918</v>
      </c>
      <c r="AX88" s="1" t="n">
        <f aca="false">ROUND('qx mannen 2022'!AX88,10)</f>
        <v>0.0646224831</v>
      </c>
      <c r="AY88" s="1" t="n">
        <f aca="false">ROUND('qx mannen 2022'!AY88,10)</f>
        <v>0.0638361984</v>
      </c>
      <c r="AZ88" s="1" t="n">
        <f aca="false">ROUND('qx mannen 2022'!AZ88,10)</f>
        <v>0.0630586036</v>
      </c>
      <c r="BA88" s="1" t="n">
        <f aca="false">ROUND('qx mannen 2022'!BA88,10)</f>
        <v>0.0622896593</v>
      </c>
      <c r="BB88" s="1" t="n">
        <f aca="false">ROUND('qx mannen 2022'!BB88,10)</f>
        <v>0.0615293215</v>
      </c>
      <c r="BC88" s="1" t="n">
        <f aca="false">ROUND('qx mannen 2022'!BC88,10)</f>
        <v>0.060777542</v>
      </c>
      <c r="BD88" s="1" t="n">
        <f aca="false">ROUND('qx mannen 2022'!BD88,10)</f>
        <v>0.0600342688</v>
      </c>
      <c r="BE88" s="1" t="n">
        <f aca="false">ROUND('qx mannen 2022'!BE88,10)</f>
        <v>0.0592994468</v>
      </c>
      <c r="BF88" s="1" t="n">
        <f aca="false">ROUND('qx mannen 2022'!BF88,10)</f>
        <v>0.0585730178</v>
      </c>
      <c r="BG88" s="1" t="n">
        <f aca="false">ROUND('qx mannen 2022'!BG88,10)</f>
        <v>0.0578549209</v>
      </c>
      <c r="BH88" s="1" t="n">
        <f aca="false">ROUND('qx mannen 2022'!BH88,10)</f>
        <v>0.057145093</v>
      </c>
      <c r="BI88" s="1" t="n">
        <f aca="false">ROUND('qx mannen 2022'!BI88,10)</f>
        <v>0.0564434689</v>
      </c>
      <c r="BJ88" s="1" t="n">
        <f aca="false">ROUND('qx mannen 2022'!BJ88,10)</f>
        <v>0.0557499815</v>
      </c>
      <c r="BK88" s="1" t="n">
        <f aca="false">ROUND('qx mannen 2022'!BK88,10)</f>
        <v>0.0550645624</v>
      </c>
      <c r="BL88" s="1" t="n">
        <f aca="false">ROUND('qx mannen 2022'!BL88,10)</f>
        <v>0.0543871415</v>
      </c>
      <c r="BM88" s="1" t="n">
        <f aca="false">ROUND('qx mannen 2022'!BM88,10)</f>
        <v>0.0537176479</v>
      </c>
      <c r="BN88" s="1" t="n">
        <f aca="false">ROUND('qx mannen 2022'!BN88,10)</f>
        <v>0.0530560093</v>
      </c>
      <c r="BO88" s="1" t="n">
        <f aca="false">ROUND('qx mannen 2022'!BO88,10)</f>
        <v>0.052402153</v>
      </c>
      <c r="BP88" s="1" t="n">
        <f aca="false">ROUND('qx mannen 2022'!BP88,10)</f>
        <v>0.0517560053</v>
      </c>
      <c r="BQ88" s="1" t="n">
        <f aca="false">ROUND('qx mannen 2022'!BQ88,10)</f>
        <v>0.0511174921</v>
      </c>
      <c r="BR88" s="1" t="n">
        <f aca="false">ROUND('qx mannen 2022'!BR88,10)</f>
        <v>0.0504865388</v>
      </c>
      <c r="BS88" s="1" t="n">
        <f aca="false">ROUND('qx mannen 2022'!BS88,10)</f>
        <v>0.0498630704</v>
      </c>
      <c r="BT88" s="1" t="n">
        <f aca="false">ROUND('qx mannen 2022'!BT88,10)</f>
        <v>0.0492470118</v>
      </c>
      <c r="BU88" s="1" t="n">
        <f aca="false">ROUND('qx mannen 2022'!BU88,10)</f>
        <v>0.0486382877</v>
      </c>
      <c r="BV88" s="1" t="n">
        <f aca="false">ROUND('qx mannen 2022'!BV88,10)</f>
        <v>0.0480368229</v>
      </c>
      <c r="BW88" s="1" t="n">
        <f aca="false">ROUND('qx mannen 2022'!BW88,10)</f>
        <v>0.0474425419</v>
      </c>
      <c r="BX88" s="1" t="n">
        <f aca="false">ROUND('qx mannen 2022'!BX88,10)</f>
        <v>0.0468553694</v>
      </c>
      <c r="BY88" s="1" t="n">
        <f aca="false">ROUND('qx mannen 2022'!BY88,10)</f>
        <v>0.0462752305</v>
      </c>
      <c r="BZ88" s="1" t="n">
        <f aca="false">ROUND('qx mannen 2022'!BZ88,10)</f>
        <v>0.0457020502</v>
      </c>
      <c r="CA88" s="1" t="n">
        <f aca="false">ROUND('qx mannen 2022'!CA88,10)</f>
        <v>0.0451357538</v>
      </c>
      <c r="CB88" s="1" t="n">
        <f aca="false">ROUND('qx mannen 2022'!CB88,10)</f>
        <v>0.044576267</v>
      </c>
      <c r="CC88" s="1" t="n">
        <f aca="false">ROUND('qx mannen 2022'!CC88,10)</f>
        <v>0.0440235157</v>
      </c>
      <c r="CD88" s="1" t="n">
        <f aca="false">ROUND('qx mannen 2022'!CD88,10)</f>
        <v>0.0434774263</v>
      </c>
      <c r="CE88" s="1" t="n">
        <f aca="false">ROUND('qx mannen 2022'!CE88,10)</f>
        <v>0.0429379255</v>
      </c>
      <c r="CF88" s="1" t="n">
        <f aca="false">ROUND('qx mannen 2022'!CF88,10)</f>
        <v>0.0424049404</v>
      </c>
      <c r="CG88" s="1" t="n">
        <f aca="false">ROUND('qx mannen 2022'!CG88,10)</f>
        <v>0.0418783988</v>
      </c>
      <c r="CH88" s="1" t="n">
        <f aca="false">ROUND('qx mannen 2022'!CH88,10)</f>
        <v>0.0413582287</v>
      </c>
      <c r="CI88" s="1" t="n">
        <f aca="false">ROUND('qx mannen 2022'!CI88,10)</f>
        <v>0.0408443586</v>
      </c>
      <c r="CJ88" s="1" t="n">
        <f aca="false">ROUND('qx mannen 2022'!CJ88,10)</f>
        <v>0.0403367178</v>
      </c>
      <c r="CK88" s="1" t="n">
        <f aca="false">ROUND('qx mannen 2022'!CK88,10)</f>
        <v>0.0398352359</v>
      </c>
      <c r="CL88" s="1" t="n">
        <f aca="false">ROUND('qx mannen 2022'!CL88,10)</f>
        <v>0.0393398431</v>
      </c>
      <c r="CM88" s="1" t="n">
        <f aca="false">ROUND('qx mannen 2022'!CM88,10)</f>
        <v>0.0388504702</v>
      </c>
      <c r="CN88" s="1" t="n">
        <f aca="false">ROUND('qx mannen 2022'!CN88,10)</f>
        <v>0.0383670485</v>
      </c>
      <c r="CO88" s="1" t="n">
        <f aca="false">ROUND('qx mannen 2022'!CO88,10)</f>
        <v>0.0378895099</v>
      </c>
      <c r="CP88" s="1" t="n">
        <f aca="false">ROUND('qx mannen 2022'!CP88,10)</f>
        <v>0.037417787</v>
      </c>
      <c r="CQ88" s="1" t="n">
        <f aca="false">ROUND('qx mannen 2022'!CQ88,10)</f>
        <v>0.0369518129</v>
      </c>
      <c r="CR88" s="1" t="n">
        <f aca="false">ROUND('qx mannen 2022'!CR88,10)</f>
        <v>0.0364915212</v>
      </c>
      <c r="CS88" s="1" t="n">
        <f aca="false">ROUND('qx mannen 2022'!CS88,10)</f>
        <v>0.0360368465</v>
      </c>
      <c r="CT88" s="1" t="n">
        <f aca="false">ROUND('qx mannen 2022'!CT88,10)</f>
        <v>0.0355877235</v>
      </c>
      <c r="CU88" s="1" t="n">
        <f aca="false">ROUND('qx mannen 2022'!CU88,10)</f>
        <v>0.0351440879</v>
      </c>
      <c r="CV88" s="1" t="n">
        <f aca="false">ROUND('qx mannen 2022'!CV88,10)</f>
        <v>0.0347058758</v>
      </c>
      <c r="CW88" s="1" t="n">
        <f aca="false">ROUND('qx mannen 2022'!CW88,10)</f>
        <v>0.034273024</v>
      </c>
      <c r="CX88" s="1" t="n">
        <f aca="false">ROUND('qx mannen 2022'!CX88,10)</f>
        <v>0.03384547</v>
      </c>
      <c r="CY88" s="1" t="n">
        <f aca="false">ROUND('qx mannen 2022'!CY88,10)</f>
        <v>0.0334231518</v>
      </c>
      <c r="CZ88" s="1" t="n">
        <f aca="false">ROUND('qx mannen 2022'!CZ88,10)</f>
        <v>0.033006008</v>
      </c>
      <c r="DA88" s="1" t="n">
        <f aca="false">ROUND('qx mannen 2022'!DA88,10)</f>
        <v>0.032593978</v>
      </c>
      <c r="DB88" s="1" t="n">
        <f aca="false">ROUND('qx mannen 2022'!DB88,10)</f>
        <v>0.0321870016</v>
      </c>
      <c r="DC88" s="1" t="n">
        <f aca="false">ROUND('qx mannen 2022'!DC88,10)</f>
        <v>0.0317850193</v>
      </c>
      <c r="DD88" s="1" t="n">
        <f aca="false">ROUND('qx mannen 2022'!DD88,10)</f>
        <v>0.0313879723</v>
      </c>
      <c r="DE88" s="1" t="n">
        <f aca="false">ROUND('qx mannen 2022'!DE88,10)</f>
        <v>0.0309958024</v>
      </c>
      <c r="DF88" s="1" t="n">
        <f aca="false">ROUND('qx mannen 2022'!DF88,10)</f>
        <v>0.0306084518</v>
      </c>
      <c r="DG88" s="1" t="n">
        <f aca="false">ROUND('qx mannen 2022'!DG88,10)</f>
        <v>0.0302258636</v>
      </c>
      <c r="DH88" s="1" t="n">
        <f aca="false">ROUND('qx mannen 2022'!DH88,10)</f>
        <v>0.0298479813</v>
      </c>
      <c r="DI88" s="1" t="n">
        <f aca="false">ROUND('qx mannen 2022'!DI88,10)</f>
        <v>0.029474749</v>
      </c>
      <c r="DJ88" s="1" t="n">
        <f aca="false">ROUND('qx mannen 2022'!DJ88,10)</f>
        <v>0.0291061117</v>
      </c>
      <c r="DK88" s="1" t="n">
        <f aca="false">ROUND('qx mannen 2022'!DK88,10)</f>
        <v>0.0287420145</v>
      </c>
      <c r="DL88" s="1" t="n">
        <f aca="false">ROUND('qx mannen 2022'!DL88,10)</f>
        <v>0.0283824035</v>
      </c>
      <c r="DM88" s="1" t="n">
        <f aca="false">ROUND('qx mannen 2022'!DM88,10)</f>
        <v>0.0280272252</v>
      </c>
      <c r="DN88" s="1" t="n">
        <f aca="false">ROUND('qx mannen 2022'!DN88,10)</f>
        <v>0.0276764268</v>
      </c>
      <c r="DO88" s="1" t="n">
        <f aca="false">ROUND('qx mannen 2022'!DO88,10)</f>
        <v>0.0273299559</v>
      </c>
      <c r="DP88" s="1" t="n">
        <f aca="false">ROUND('qx mannen 2022'!DP88,10)</f>
        <v>0.0269877608</v>
      </c>
      <c r="DQ88" s="1" t="n">
        <f aca="false">ROUND('qx mannen 2022'!DQ88,10)</f>
        <v>0.0266497904</v>
      </c>
      <c r="DR88" s="1" t="n">
        <f aca="false">ROUND('qx mannen 2022'!DR88,10)</f>
        <v>0.026315994</v>
      </c>
      <c r="DS88" s="1" t="n">
        <f aca="false">ROUND('qx mannen 2022'!DS88,10)</f>
        <v>0.0259863216</v>
      </c>
      <c r="DT88" s="1" t="n">
        <f aca="false">ROUND('qx mannen 2022'!DT88,10)</f>
        <v>0.0256607239</v>
      </c>
      <c r="DU88" s="1" t="n">
        <f aca="false">ROUND('qx mannen 2022'!DU88,10)</f>
        <v>0.0253391517</v>
      </c>
      <c r="DV88" s="1" t="n">
        <f aca="false">ROUND('qx mannen 2022'!DV88,10)</f>
        <v>0.0250215569</v>
      </c>
      <c r="DW88" s="1" t="n">
        <f aca="false">ROUND('qx mannen 2022'!DW88,10)</f>
        <v>0.0247078914</v>
      </c>
      <c r="DX88" s="1" t="n">
        <f aca="false">ROUND('qx mannen 2022'!DX88,10)</f>
        <v>0.0243981081</v>
      </c>
      <c r="DY88" s="1" t="n">
        <f aca="false">ROUND('qx mannen 2022'!DY88,10)</f>
        <v>0.0240921602</v>
      </c>
      <c r="DZ88" s="1" t="n">
        <f aca="false">ROUND('qx mannen 2022'!DZ88,10)</f>
        <v>0.0237900014</v>
      </c>
      <c r="EA88" s="1" t="n">
        <f aca="false">ROUND('qx mannen 2022'!EA88,10)</f>
        <v>0.0234915861</v>
      </c>
      <c r="EB88" s="1" t="n">
        <f aca="false">ROUND('qx mannen 2022'!EB88,10)</f>
        <v>0.023196869</v>
      </c>
      <c r="EC88" s="1" t="n">
        <f aca="false">ROUND('qx mannen 2022'!EC88,10)</f>
        <v>0.0229058055</v>
      </c>
      <c r="ED88" s="1" t="n">
        <f aca="false">ROUND('qx mannen 2022'!ED88,10)</f>
        <v>0.0226183514</v>
      </c>
      <c r="EE88" s="1" t="n">
        <f aca="false">ROUND('qx mannen 2022'!EE88,10)</f>
        <v>0.022334463</v>
      </c>
      <c r="EF88" s="1" t="n">
        <f aca="false">ROUND('qx mannen 2022'!EF88,10)</f>
        <v>0.0220540971</v>
      </c>
      <c r="EG88" s="1" t="n">
        <f aca="false">ROUND('qx mannen 2022'!EG88,10)</f>
        <v>0.0217772112</v>
      </c>
      <c r="EH88" s="1" t="n">
        <f aca="false">ROUND('qx mannen 2022'!EH88,10)</f>
        <v>0.0215037629</v>
      </c>
      <c r="EI88" s="1" t="n">
        <f aca="false">ROUND('qx mannen 2022'!EI88,10)</f>
        <v>0.0212337107</v>
      </c>
      <c r="EJ88" s="1" t="n">
        <f aca="false">ROUND('qx mannen 2022'!EJ88,10)</f>
        <v>0.0209670132</v>
      </c>
      <c r="EK88" s="1" t="n">
        <f aca="false">ROUND('qx mannen 2022'!EK88,10)</f>
        <v>0.0207036298</v>
      </c>
      <c r="EL88" s="1" t="n">
        <f aca="false">ROUND('qx mannen 2022'!EL88,10)</f>
        <v>0.0204435202</v>
      </c>
      <c r="EM88" s="1" t="n">
        <f aca="false">ROUND('qx mannen 2022'!EM88,10)</f>
        <v>0.0201866445</v>
      </c>
      <c r="EN88" s="1" t="n">
        <f aca="false">ROUND('qx mannen 2022'!EN88,10)</f>
        <v>0.0199329634</v>
      </c>
      <c r="EO88" s="1" t="n">
        <f aca="false">ROUND('qx mannen 2022'!EO88,10)</f>
        <v>0.0196824381</v>
      </c>
      <c r="EP88" s="1" t="n">
        <f aca="false">ROUND('qx mannen 2022'!EP88,10)</f>
        <v>0.01943503</v>
      </c>
      <c r="EQ88" s="1" t="n">
        <f aca="false">ROUND('qx mannen 2022'!EQ88,10)</f>
        <v>0.0191907013</v>
      </c>
      <c r="ER88" s="1" t="n">
        <f aca="false">ROUND('qx mannen 2022'!ER88,10)</f>
        <v>0.0189494142</v>
      </c>
      <c r="ES88" s="1" t="n">
        <f aca="false">ROUND('qx mannen 2022'!ES88,10)</f>
        <v>0.0187111318</v>
      </c>
      <c r="ET88" s="1" t="n">
        <f aca="false">ROUND('qx mannen 2022'!ET88,10)</f>
        <v>0.0184758174</v>
      </c>
      <c r="EU88" s="1" t="n">
        <f aca="false">ROUND('qx mannen 2022'!EU88,10)</f>
        <v>0.0182434346</v>
      </c>
      <c r="EV88" s="1" t="n">
        <f aca="false">ROUND('qx mannen 2022'!EV88,10)</f>
        <v>0.0180139478</v>
      </c>
      <c r="EW88" s="1" t="n">
        <f aca="false">ROUND('qx mannen 2022'!EW88,10)</f>
        <v>0.0177873214</v>
      </c>
      <c r="EX88" s="1" t="n">
        <f aca="false">ROUND('qx mannen 2022'!EX88,10)</f>
        <v>0.0175635205</v>
      </c>
      <c r="EY88" s="1" t="n">
        <f aca="false">ROUND('qx mannen 2022'!EY88,10)</f>
        <v>0.0173425105</v>
      </c>
      <c r="EZ88" s="1" t="n">
        <f aca="false">ROUND('qx mannen 2022'!EZ88,10)</f>
        <v>0.0171242572</v>
      </c>
      <c r="FA88" s="1" t="n">
        <f aca="false">ROUND('qx mannen 2022'!FA88,10)</f>
        <v>0.0169087269</v>
      </c>
      <c r="FB88" s="1" t="n">
        <f aca="false">ROUND('qx mannen 2022'!FB88,10)</f>
        <v>0.0166958861</v>
      </c>
      <c r="FC88" s="1" t="n">
        <f aca="false">ROUND('qx mannen 2022'!FC88,10)</f>
        <v>0.016485702</v>
      </c>
      <c r="FD88" s="1" t="n">
        <f aca="false">ROUND('qx mannen 2022'!FD88,10)</f>
        <v>0.0162781419</v>
      </c>
      <c r="FE88" s="1" t="n">
        <f aca="false">ROUND('qx mannen 2022'!FE88,10)</f>
        <v>0.0160731736</v>
      </c>
      <c r="FF88" s="1" t="n">
        <f aca="false">ROUND('qx mannen 2022'!FF88,10)</f>
        <v>0.0158707652</v>
      </c>
      <c r="FG88" s="1" t="n">
        <f aca="false">ROUND('qx mannen 2022'!FG88,10)</f>
        <v>0.0156708855</v>
      </c>
      <c r="FH88" s="1" t="n">
        <f aca="false">ROUND('qx mannen 2022'!FH88,10)</f>
        <v>0.0154735032</v>
      </c>
      <c r="FI88" s="1" t="n">
        <f aca="false">ROUND('qx mannen 2022'!FI88,10)</f>
        <v>0.0152785876</v>
      </c>
      <c r="FJ88" s="1" t="n">
        <f aca="false">ROUND('qx mannen 2022'!FJ88,10)</f>
        <v>0.0150861085</v>
      </c>
      <c r="FK88" s="1" t="n">
        <f aca="false">ROUND('qx mannen 2022'!FK88,10)</f>
        <v>0.0148960358</v>
      </c>
      <c r="FL88" s="1" t="n">
        <f aca="false">ROUND('qx mannen 2022'!FL88,10)</f>
        <v>0.01470834</v>
      </c>
      <c r="FM88" s="1" t="n">
        <f aca="false">ROUND('qx mannen 2022'!FM88,10)</f>
        <v>0.0145229917</v>
      </c>
      <c r="FN88" s="1" t="n">
        <f aca="false">ROUND('qx mannen 2022'!FN88,10)</f>
        <v>0.014339962</v>
      </c>
      <c r="FO88" s="1" t="n">
        <f aca="false">ROUND('qx mannen 2022'!FO88,10)</f>
        <v>0.0141592224</v>
      </c>
      <c r="FP88" s="1" t="n">
        <f aca="false">ROUND('qx mannen 2022'!FP88,10)</f>
        <v>0.0139807447</v>
      </c>
      <c r="FQ88" s="1" t="n">
        <f aca="false">ROUND('qx mannen 2022'!FQ88,10)</f>
        <v>0.0138045008</v>
      </c>
    </row>
    <row r="89" customFormat="false" ht="15" hidden="false" customHeight="true" outlineLevel="0" collapsed="false">
      <c r="B89" s="1" t="n">
        <f aca="false">ROUND('qx mannen 2022'!B89,10)</f>
        <v>0.1375264754</v>
      </c>
      <c r="C89" s="1" t="n">
        <f aca="false">ROUND('qx mannen 2022'!C89,10)</f>
        <v>0.1361246329</v>
      </c>
      <c r="D89" s="1" t="n">
        <f aca="false">ROUND('qx mannen 2022'!D89,10)</f>
        <v>0.1276305531</v>
      </c>
      <c r="E89" s="1" t="n">
        <f aca="false">ROUND('qx mannen 2022'!E89,10)</f>
        <v>0.1231123147</v>
      </c>
      <c r="F89" s="1" t="n">
        <f aca="false">ROUND('qx mannen 2022'!F89,10)</f>
        <v>0.1204439891</v>
      </c>
      <c r="G89" s="1" t="n">
        <f aca="false">ROUND('qx mannen 2022'!G89,10)</f>
        <v>0.1186556997</v>
      </c>
      <c r="H89" s="1" t="n">
        <f aca="false">ROUND('qx mannen 2022'!H89,10)</f>
        <v>0.1172873769</v>
      </c>
      <c r="I89" s="1" t="n">
        <f aca="false">ROUND('qx mannen 2022'!I89,10)</f>
        <v>0.1161167818</v>
      </c>
      <c r="J89" s="1" t="n">
        <f aca="false">ROUND('qx mannen 2022'!J89,10)</f>
        <v>0.1150360038</v>
      </c>
      <c r="K89" s="1" t="n">
        <f aca="false">ROUND('qx mannen 2022'!K89,10)</f>
        <v>0.1139929126</v>
      </c>
      <c r="L89" s="1" t="n">
        <f aca="false">ROUND('qx mannen 2022'!L89,10)</f>
        <v>0.1129627636</v>
      </c>
      <c r="M89" s="1" t="n">
        <f aca="false">ROUND('qx mannen 2022'!M89,10)</f>
        <v>0.1119342675</v>
      </c>
      <c r="N89" s="1" t="n">
        <f aca="false">ROUND('qx mannen 2022'!N89,10)</f>
        <v>0.1109027194</v>
      </c>
      <c r="O89" s="1" t="n">
        <f aca="false">ROUND('qx mannen 2022'!O89,10)</f>
        <v>0.109866603</v>
      </c>
      <c r="P89" s="1" t="n">
        <f aca="false">ROUND('qx mannen 2022'!P89,10)</f>
        <v>0.1088259132</v>
      </c>
      <c r="Q89" s="1" t="n">
        <f aca="false">ROUND('qx mannen 2022'!Q89,10)</f>
        <v>0.1077813295</v>
      </c>
      <c r="R89" s="1" t="n">
        <f aca="false">ROUND('qx mannen 2022'!R89,10)</f>
        <v>0.1067338109</v>
      </c>
      <c r="S89" s="1" t="n">
        <f aca="false">ROUND('qx mannen 2022'!S89,10)</f>
        <v>0.1056843996</v>
      </c>
      <c r="T89" s="1" t="n">
        <f aca="false">ROUND('qx mannen 2022'!T89,10)</f>
        <v>0.1046341283</v>
      </c>
      <c r="U89" s="1" t="n">
        <f aca="false">ROUND('qx mannen 2022'!U89,10)</f>
        <v>0.1035839777</v>
      </c>
      <c r="V89" s="1" t="n">
        <f aca="false">ROUND('qx mannen 2022'!V89,10)</f>
        <v>0.1025348598</v>
      </c>
      <c r="W89" s="1" t="n">
        <f aca="false">ROUND('qx mannen 2022'!W89,10)</f>
        <v>0.1014876128</v>
      </c>
      <c r="X89" s="1" t="n">
        <f aca="false">ROUND('qx mannen 2022'!X89,10)</f>
        <v>0.1004430018</v>
      </c>
      <c r="Y89" s="1" t="n">
        <f aca="false">ROUND('qx mannen 2022'!Y89,10)</f>
        <v>0.0994017219</v>
      </c>
      <c r="Z89" s="1" t="n">
        <f aca="false">ROUND('qx mannen 2022'!Z89,10)</f>
        <v>0.0983644032</v>
      </c>
      <c r="AA89" s="1" t="n">
        <f aca="false">ROUND('qx mannen 2022'!AA89,10)</f>
        <v>0.0973316149</v>
      </c>
      <c r="AB89" s="1" t="n">
        <f aca="false">ROUND('qx mannen 2022'!AB89,10)</f>
        <v>0.0963038706</v>
      </c>
      <c r="AC89" s="1" t="n">
        <f aca="false">ROUND('qx mannen 2022'!AC89,10)</f>
        <v>0.0952816321</v>
      </c>
      <c r="AD89" s="1" t="n">
        <f aca="false">ROUND('qx mannen 2022'!AD89,10)</f>
        <v>0.094265314</v>
      </c>
      <c r="AE89" s="1" t="n">
        <f aca="false">ROUND('qx mannen 2022'!AE89,10)</f>
        <v>0.0932552877</v>
      </c>
      <c r="AF89" s="1" t="n">
        <f aca="false">ROUND('qx mannen 2022'!AF89,10)</f>
        <v>0.0922518849</v>
      </c>
      <c r="AG89" s="1" t="n">
        <f aca="false">ROUND('qx mannen 2022'!AG89,10)</f>
        <v>0.0912554007</v>
      </c>
      <c r="AH89" s="1" t="n">
        <f aca="false">ROUND('qx mannen 2022'!AH89,10)</f>
        <v>0.0902660972</v>
      </c>
      <c r="AI89" s="1" t="n">
        <f aca="false">ROUND('qx mannen 2022'!AI89,10)</f>
        <v>0.0892842057</v>
      </c>
      <c r="AJ89" s="1" t="n">
        <f aca="false">ROUND('qx mannen 2022'!AJ89,10)</f>
        <v>0.0883099299</v>
      </c>
      <c r="AK89" s="1" t="n">
        <f aca="false">ROUND('qx mannen 2022'!AK89,10)</f>
        <v>0.0873434479</v>
      </c>
      <c r="AL89" s="1" t="n">
        <f aca="false">ROUND('qx mannen 2022'!AL89,10)</f>
        <v>0.0863849146</v>
      </c>
      <c r="AM89" s="1" t="n">
        <f aca="false">ROUND('qx mannen 2022'!AM89,10)</f>
        <v>0.0854344637</v>
      </c>
      <c r="AN89" s="1" t="n">
        <f aca="false">ROUND('qx mannen 2022'!AN89,10)</f>
        <v>0.0844922093</v>
      </c>
      <c r="AO89" s="1" t="n">
        <f aca="false">ROUND('qx mannen 2022'!AO89,10)</f>
        <v>0.0835582479</v>
      </c>
      <c r="AP89" s="1" t="n">
        <f aca="false">ROUND('qx mannen 2022'!AP89,10)</f>
        <v>0.08263266</v>
      </c>
      <c r="AQ89" s="1" t="n">
        <f aca="false">ROUND('qx mannen 2022'!AQ89,10)</f>
        <v>0.0817155111</v>
      </c>
      <c r="AR89" s="1" t="n">
        <f aca="false">ROUND('qx mannen 2022'!AR89,10)</f>
        <v>0.0808068535</v>
      </c>
      <c r="AS89" s="1" t="n">
        <f aca="false">ROUND('qx mannen 2022'!AS89,10)</f>
        <v>0.0799067271</v>
      </c>
      <c r="AT89" s="1" t="n">
        <f aca="false">ROUND('qx mannen 2022'!AT89,10)</f>
        <v>0.0790151608</v>
      </c>
      <c r="AU89" s="1" t="n">
        <f aca="false">ROUND('qx mannen 2022'!AU89,10)</f>
        <v>0.0781321735</v>
      </c>
      <c r="AV89" s="1" t="n">
        <f aca="false">ROUND('qx mannen 2022'!AV89,10)</f>
        <v>0.0772577746</v>
      </c>
      <c r="AW89" s="1" t="n">
        <f aca="false">ROUND('qx mannen 2022'!AW89,10)</f>
        <v>0.0763919655</v>
      </c>
      <c r="AX89" s="1" t="n">
        <f aca="false">ROUND('qx mannen 2022'!AX89,10)</f>
        <v>0.0755347398</v>
      </c>
      <c r="AY89" s="1" t="n">
        <f aca="false">ROUND('qx mannen 2022'!AY89,10)</f>
        <v>0.0746860842</v>
      </c>
      <c r="AZ89" s="1" t="n">
        <f aca="false">ROUND('qx mannen 2022'!AZ89,10)</f>
        <v>0.0738459793</v>
      </c>
      <c r="BA89" s="1" t="n">
        <f aca="false">ROUND('qx mannen 2022'!BA89,10)</f>
        <v>0.0730144001</v>
      </c>
      <c r="BB89" s="1" t="n">
        <f aca="false">ROUND('qx mannen 2022'!BB89,10)</f>
        <v>0.0721913163</v>
      </c>
      <c r="BC89" s="1" t="n">
        <f aca="false">ROUND('qx mannen 2022'!BC89,10)</f>
        <v>0.0713766934</v>
      </c>
      <c r="BD89" s="1" t="n">
        <f aca="false">ROUND('qx mannen 2022'!BD89,10)</f>
        <v>0.0705704923</v>
      </c>
      <c r="BE89" s="1" t="n">
        <f aca="false">ROUND('qx mannen 2022'!BE89,10)</f>
        <v>0.0697726704</v>
      </c>
      <c r="BF89" s="1" t="n">
        <f aca="false">ROUND('qx mannen 2022'!BF89,10)</f>
        <v>0.0689831819</v>
      </c>
      <c r="BG89" s="1" t="n">
        <f aca="false">ROUND('qx mannen 2022'!BG89,10)</f>
        <v>0.0682019776</v>
      </c>
      <c r="BH89" s="1" t="n">
        <f aca="false">ROUND('qx mannen 2022'!BH89,10)</f>
        <v>0.0674290061</v>
      </c>
      <c r="BI89" s="1" t="n">
        <f aca="false">ROUND('qx mannen 2022'!BI89,10)</f>
        <v>0.0666642133</v>
      </c>
      <c r="BJ89" s="1" t="n">
        <f aca="false">ROUND('qx mannen 2022'!BJ89,10)</f>
        <v>0.0659075429</v>
      </c>
      <c r="BK89" s="1" t="n">
        <f aca="false">ROUND('qx mannen 2022'!BK89,10)</f>
        <v>0.065158937</v>
      </c>
      <c r="BL89" s="1" t="n">
        <f aca="false">ROUND('qx mannen 2022'!BL89,10)</f>
        <v>0.0644183359</v>
      </c>
      <c r="BM89" s="1" t="n">
        <f aca="false">ROUND('qx mannen 2022'!BM89,10)</f>
        <v>0.0636856782</v>
      </c>
      <c r="BN89" s="1" t="n">
        <f aca="false">ROUND('qx mannen 2022'!BN89,10)</f>
        <v>0.0629609017</v>
      </c>
      <c r="BO89" s="1" t="n">
        <f aca="false">ROUND('qx mannen 2022'!BO89,10)</f>
        <v>0.0622439427</v>
      </c>
      <c r="BP89" s="1" t="n">
        <f aca="false">ROUND('qx mannen 2022'!BP89,10)</f>
        <v>0.0615347366</v>
      </c>
      <c r="BQ89" s="1" t="n">
        <f aca="false">ROUND('qx mannen 2022'!BQ89,10)</f>
        <v>0.0608332182</v>
      </c>
      <c r="BR89" s="1" t="n">
        <f aca="false">ROUND('qx mannen 2022'!BR89,10)</f>
        <v>0.0601393214</v>
      </c>
      <c r="BS89" s="1" t="n">
        <f aca="false">ROUND('qx mannen 2022'!BS89,10)</f>
        <v>0.0594529795</v>
      </c>
      <c r="BT89" s="1" t="n">
        <f aca="false">ROUND('qx mannen 2022'!BT89,10)</f>
        <v>0.0587741254</v>
      </c>
      <c r="BU89" s="1" t="n">
        <f aca="false">ROUND('qx mannen 2022'!BU89,10)</f>
        <v>0.0581026918</v>
      </c>
      <c r="BV89" s="1" t="n">
        <f aca="false">ROUND('qx mannen 2022'!BV89,10)</f>
        <v>0.0574386108</v>
      </c>
      <c r="BW89" s="1" t="n">
        <f aca="false">ROUND('qx mannen 2022'!BW89,10)</f>
        <v>0.0567818145</v>
      </c>
      <c r="BX89" s="1" t="n">
        <f aca="false">ROUND('qx mannen 2022'!BX89,10)</f>
        <v>0.0561322348</v>
      </c>
      <c r="BY89" s="1" t="n">
        <f aca="false">ROUND('qx mannen 2022'!BY89,10)</f>
        <v>0.0554898035</v>
      </c>
      <c r="BZ89" s="1" t="n">
        <f aca="false">ROUND('qx mannen 2022'!BZ89,10)</f>
        <v>0.0548544526</v>
      </c>
      <c r="CA89" s="1" t="n">
        <f aca="false">ROUND('qx mannen 2022'!CA89,10)</f>
        <v>0.0542261139</v>
      </c>
      <c r="CB89" s="1" t="n">
        <f aca="false">ROUND('qx mannen 2022'!CB89,10)</f>
        <v>0.0536047194</v>
      </c>
      <c r="CC89" s="1" t="n">
        <f aca="false">ROUND('qx mannen 2022'!CC89,10)</f>
        <v>0.0529902012</v>
      </c>
      <c r="CD89" s="1" t="n">
        <f aca="false">ROUND('qx mannen 2022'!CD89,10)</f>
        <v>0.0523824918</v>
      </c>
      <c r="CE89" s="1" t="n">
        <f aca="false">ROUND('qx mannen 2022'!CE89,10)</f>
        <v>0.0517815235</v>
      </c>
      <c r="CF89" s="1" t="n">
        <f aca="false">ROUND('qx mannen 2022'!CF89,10)</f>
        <v>0.0511872293</v>
      </c>
      <c r="CG89" s="1" t="n">
        <f aca="false">ROUND('qx mannen 2022'!CG89,10)</f>
        <v>0.0505995423</v>
      </c>
      <c r="CH89" s="1" t="n">
        <f aca="false">ROUND('qx mannen 2022'!CH89,10)</f>
        <v>0.0500183959</v>
      </c>
      <c r="CI89" s="1" t="n">
        <f aca="false">ROUND('qx mannen 2022'!CI89,10)</f>
        <v>0.0494437237</v>
      </c>
      <c r="CJ89" s="1" t="n">
        <f aca="false">ROUND('qx mannen 2022'!CJ89,10)</f>
        <v>0.0488754601</v>
      </c>
      <c r="CK89" s="1" t="n">
        <f aca="false">ROUND('qx mannen 2022'!CK89,10)</f>
        <v>0.0483135394</v>
      </c>
      <c r="CL89" s="1" t="n">
        <f aca="false">ROUND('qx mannen 2022'!CL89,10)</f>
        <v>0.0477578965</v>
      </c>
      <c r="CM89" s="1" t="n">
        <f aca="false">ROUND('qx mannen 2022'!CM89,10)</f>
        <v>0.0472084668</v>
      </c>
      <c r="CN89" s="1" t="n">
        <f aca="false">ROUND('qx mannen 2022'!CN89,10)</f>
        <v>0.0466651861</v>
      </c>
      <c r="CO89" s="1" t="n">
        <f aca="false">ROUND('qx mannen 2022'!CO89,10)</f>
        <v>0.0461279905</v>
      </c>
      <c r="CP89" s="1" t="n">
        <f aca="false">ROUND('qx mannen 2022'!CP89,10)</f>
        <v>0.0455968167</v>
      </c>
      <c r="CQ89" s="1" t="n">
        <f aca="false">ROUND('qx mannen 2022'!CQ89,10)</f>
        <v>0.0450716017</v>
      </c>
      <c r="CR89" s="1" t="n">
        <f aca="false">ROUND('qx mannen 2022'!CR89,10)</f>
        <v>0.0445522833</v>
      </c>
      <c r="CS89" s="1" t="n">
        <f aca="false">ROUND('qx mannen 2022'!CS89,10)</f>
        <v>0.0440387994</v>
      </c>
      <c r="CT89" s="1" t="n">
        <f aca="false">ROUND('qx mannen 2022'!CT89,10)</f>
        <v>0.0435310887</v>
      </c>
      <c r="CU89" s="1" t="n">
        <f aca="false">ROUND('qx mannen 2022'!CU89,10)</f>
        <v>0.0430290901</v>
      </c>
      <c r="CV89" s="1" t="n">
        <f aca="false">ROUND('qx mannen 2022'!CV89,10)</f>
        <v>0.0425327432</v>
      </c>
      <c r="CW89" s="1" t="n">
        <f aca="false">ROUND('qx mannen 2022'!CW89,10)</f>
        <v>0.0420419882</v>
      </c>
      <c r="CX89" s="1" t="n">
        <f aca="false">ROUND('qx mannen 2022'!CX89,10)</f>
        <v>0.0415567654</v>
      </c>
      <c r="CY89" s="1" t="n">
        <f aca="false">ROUND('qx mannen 2022'!CY89,10)</f>
        <v>0.0410770161</v>
      </c>
      <c r="CZ89" s="1" t="n">
        <f aca="false">ROUND('qx mannen 2022'!CZ89,10)</f>
        <v>0.0406026818</v>
      </c>
      <c r="DA89" s="1" t="n">
        <f aca="false">ROUND('qx mannen 2022'!DA89,10)</f>
        <v>0.0401337046</v>
      </c>
      <c r="DB89" s="1" t="n">
        <f aca="false">ROUND('qx mannen 2022'!DB89,10)</f>
        <v>0.0396700271</v>
      </c>
      <c r="DC89" s="1" t="n">
        <f aca="false">ROUND('qx mannen 2022'!DC89,10)</f>
        <v>0.0392115924</v>
      </c>
      <c r="DD89" s="1" t="n">
        <f aca="false">ROUND('qx mannen 2022'!DD89,10)</f>
        <v>0.0387583441</v>
      </c>
      <c r="DE89" s="1" t="n">
        <f aca="false">ROUND('qx mannen 2022'!DE89,10)</f>
        <v>0.0383102265</v>
      </c>
      <c r="DF89" s="1" t="n">
        <f aca="false">ROUND('qx mannen 2022'!DF89,10)</f>
        <v>0.0378671842</v>
      </c>
      <c r="DG89" s="1" t="n">
        <f aca="false">ROUND('qx mannen 2022'!DG89,10)</f>
        <v>0.0374291623</v>
      </c>
      <c r="DH89" s="1" t="n">
        <f aca="false">ROUND('qx mannen 2022'!DH89,10)</f>
        <v>0.0369961066</v>
      </c>
      <c r="DI89" s="1" t="n">
        <f aca="false">ROUND('qx mannen 2022'!DI89,10)</f>
        <v>0.0365679632</v>
      </c>
      <c r="DJ89" s="1" t="n">
        <f aca="false">ROUND('qx mannen 2022'!DJ89,10)</f>
        <v>0.0361446789</v>
      </c>
      <c r="DK89" s="1" t="n">
        <f aca="false">ROUND('qx mannen 2022'!DK89,10)</f>
        <v>0.0357262009</v>
      </c>
      <c r="DL89" s="1" t="n">
        <f aca="false">ROUND('qx mannen 2022'!DL89,10)</f>
        <v>0.0353124769</v>
      </c>
      <c r="DM89" s="1" t="n">
        <f aca="false">ROUND('qx mannen 2022'!DM89,10)</f>
        <v>0.0349034552</v>
      </c>
      <c r="DN89" s="1" t="n">
        <f aca="false">ROUND('qx mannen 2022'!DN89,10)</f>
        <v>0.0344990844</v>
      </c>
      <c r="DO89" s="1" t="n">
        <f aca="false">ROUND('qx mannen 2022'!DO89,10)</f>
        <v>0.0340993139</v>
      </c>
      <c r="DP89" s="1" t="n">
        <f aca="false">ROUND('qx mannen 2022'!DP89,10)</f>
        <v>0.0337040933</v>
      </c>
      <c r="DQ89" s="1" t="n">
        <f aca="false">ROUND('qx mannen 2022'!DQ89,10)</f>
        <v>0.0333133728</v>
      </c>
      <c r="DR89" s="1" t="n">
        <f aca="false">ROUND('qx mannen 2022'!DR89,10)</f>
        <v>0.0329271032</v>
      </c>
      <c r="DS89" s="1" t="n">
        <f aca="false">ROUND('qx mannen 2022'!DS89,10)</f>
        <v>0.0325452357</v>
      </c>
      <c r="DT89" s="1" t="n">
        <f aca="false">ROUND('qx mannen 2022'!DT89,10)</f>
        <v>0.0321677219</v>
      </c>
      <c r="DU89" s="1" t="n">
        <f aca="false">ROUND('qx mannen 2022'!DU89,10)</f>
        <v>0.031794514</v>
      </c>
      <c r="DV89" s="1" t="n">
        <f aca="false">ROUND('qx mannen 2022'!DV89,10)</f>
        <v>0.0314255647</v>
      </c>
      <c r="DW89" s="1" t="n">
        <f aca="false">ROUND('qx mannen 2022'!DW89,10)</f>
        <v>0.0310608271</v>
      </c>
      <c r="DX89" s="1" t="n">
        <f aca="false">ROUND('qx mannen 2022'!DX89,10)</f>
        <v>0.0307002547</v>
      </c>
      <c r="DY89" s="1" t="n">
        <f aca="false">ROUND('qx mannen 2022'!DY89,10)</f>
        <v>0.0303438016</v>
      </c>
      <c r="DZ89" s="1" t="n">
        <f aca="false">ROUND('qx mannen 2022'!DZ89,10)</f>
        <v>0.0299914224</v>
      </c>
      <c r="EA89" s="1" t="n">
        <f aca="false">ROUND('qx mannen 2022'!EA89,10)</f>
        <v>0.029643072</v>
      </c>
      <c r="EB89" s="1" t="n">
        <f aca="false">ROUND('qx mannen 2022'!EB89,10)</f>
        <v>0.0292987059</v>
      </c>
      <c r="EC89" s="1" t="n">
        <f aca="false">ROUND('qx mannen 2022'!EC89,10)</f>
        <v>0.0289582799</v>
      </c>
      <c r="ED89" s="1" t="n">
        <f aca="false">ROUND('qx mannen 2022'!ED89,10)</f>
        <v>0.0286217505</v>
      </c>
      <c r="EE89" s="1" t="n">
        <f aca="false">ROUND('qx mannen 2022'!EE89,10)</f>
        <v>0.0282890744</v>
      </c>
      <c r="EF89" s="1" t="n">
        <f aca="false">ROUND('qx mannen 2022'!EF89,10)</f>
        <v>0.0279602088</v>
      </c>
      <c r="EG89" s="1" t="n">
        <f aca="false">ROUND('qx mannen 2022'!EG89,10)</f>
        <v>0.0276351115</v>
      </c>
      <c r="EH89" s="1" t="n">
        <f aca="false">ROUND('qx mannen 2022'!EH89,10)</f>
        <v>0.0273137406</v>
      </c>
      <c r="EI89" s="1" t="n">
        <f aca="false">ROUND('qx mannen 2022'!EI89,10)</f>
        <v>0.0269960546</v>
      </c>
      <c r="EJ89" s="1" t="n">
        <f aca="false">ROUND('qx mannen 2022'!EJ89,10)</f>
        <v>0.0266820124</v>
      </c>
      <c r="EK89" s="1" t="n">
        <f aca="false">ROUND('qx mannen 2022'!EK89,10)</f>
        <v>0.0263715736</v>
      </c>
      <c r="EL89" s="1" t="n">
        <f aca="false">ROUND('qx mannen 2022'!EL89,10)</f>
        <v>0.026064698</v>
      </c>
      <c r="EM89" s="1" t="n">
        <f aca="false">ROUND('qx mannen 2022'!EM89,10)</f>
        <v>0.0257613457</v>
      </c>
      <c r="EN89" s="1" t="n">
        <f aca="false">ROUND('qx mannen 2022'!EN89,10)</f>
        <v>0.0254614775</v>
      </c>
      <c r="EO89" s="1" t="n">
        <f aca="false">ROUND('qx mannen 2022'!EO89,10)</f>
        <v>0.0251650544</v>
      </c>
      <c r="EP89" s="1" t="n">
        <f aca="false">ROUND('qx mannen 2022'!EP89,10)</f>
        <v>0.024872038</v>
      </c>
      <c r="EQ89" s="1" t="n">
        <f aca="false">ROUND('qx mannen 2022'!EQ89,10)</f>
        <v>0.0245823901</v>
      </c>
      <c r="ER89" s="1" t="n">
        <f aca="false">ROUND('qx mannen 2022'!ER89,10)</f>
        <v>0.024296073</v>
      </c>
      <c r="ES89" s="1" t="n">
        <f aca="false">ROUND('qx mannen 2022'!ES89,10)</f>
        <v>0.0240130494</v>
      </c>
      <c r="ET89" s="1" t="n">
        <f aca="false">ROUND('qx mannen 2022'!ET89,10)</f>
        <v>0.0237332824</v>
      </c>
      <c r="EU89" s="1" t="n">
        <f aca="false">ROUND('qx mannen 2022'!EU89,10)</f>
        <v>0.0234567355</v>
      </c>
      <c r="EV89" s="1" t="n">
        <f aca="false">ROUND('qx mannen 2022'!EV89,10)</f>
        <v>0.0231833725</v>
      </c>
      <c r="EW89" s="1" t="n">
        <f aca="false">ROUND('qx mannen 2022'!EW89,10)</f>
        <v>0.0229131576</v>
      </c>
      <c r="EX89" s="1" t="n">
        <f aca="false">ROUND('qx mannen 2022'!EX89,10)</f>
        <v>0.0226460556</v>
      </c>
      <c r="EY89" s="1" t="n">
        <f aca="false">ROUND('qx mannen 2022'!EY89,10)</f>
        <v>0.0223820314</v>
      </c>
      <c r="EZ89" s="1" t="n">
        <f aca="false">ROUND('qx mannen 2022'!EZ89,10)</f>
        <v>0.0221210503</v>
      </c>
      <c r="FA89" s="1" t="n">
        <f aca="false">ROUND('qx mannen 2022'!FA89,10)</f>
        <v>0.0218630782</v>
      </c>
      <c r="FB89" s="1" t="n">
        <f aca="false">ROUND('qx mannen 2022'!FB89,10)</f>
        <v>0.0216080811</v>
      </c>
      <c r="FC89" s="1" t="n">
        <f aca="false">ROUND('qx mannen 2022'!FC89,10)</f>
        <v>0.0213560256</v>
      </c>
      <c r="FD89" s="1" t="n">
        <f aca="false">ROUND('qx mannen 2022'!FD89,10)</f>
        <v>0.0211068783</v>
      </c>
      <c r="FE89" s="1" t="n">
        <f aca="false">ROUND('qx mannen 2022'!FE89,10)</f>
        <v>0.0208606066</v>
      </c>
      <c r="FF89" s="1" t="n">
        <f aca="false">ROUND('qx mannen 2022'!FF89,10)</f>
        <v>0.0206171779</v>
      </c>
      <c r="FG89" s="1" t="n">
        <f aca="false">ROUND('qx mannen 2022'!FG89,10)</f>
        <v>0.0203765603</v>
      </c>
      <c r="FH89" s="1" t="n">
        <f aca="false">ROUND('qx mannen 2022'!FH89,10)</f>
        <v>0.0201387218</v>
      </c>
      <c r="FI89" s="1" t="n">
        <f aca="false">ROUND('qx mannen 2022'!FI89,10)</f>
        <v>0.0199036311</v>
      </c>
      <c r="FJ89" s="1" t="n">
        <f aca="false">ROUND('qx mannen 2022'!FJ89,10)</f>
        <v>0.019671257</v>
      </c>
      <c r="FK89" s="1" t="n">
        <f aca="false">ROUND('qx mannen 2022'!FK89,10)</f>
        <v>0.019441569</v>
      </c>
      <c r="FL89" s="1" t="n">
        <f aca="false">ROUND('qx mannen 2022'!FL89,10)</f>
        <v>0.0192145364</v>
      </c>
      <c r="FM89" s="1" t="n">
        <f aca="false">ROUND('qx mannen 2022'!FM89,10)</f>
        <v>0.0189901293</v>
      </c>
      <c r="FN89" s="1" t="n">
        <f aca="false">ROUND('qx mannen 2022'!FN89,10)</f>
        <v>0.0187683179</v>
      </c>
      <c r="FO89" s="1" t="n">
        <f aca="false">ROUND('qx mannen 2022'!FO89,10)</f>
        <v>0.0185490728</v>
      </c>
      <c r="FP89" s="1" t="n">
        <f aca="false">ROUND('qx mannen 2022'!FP89,10)</f>
        <v>0.0183323648</v>
      </c>
      <c r="FQ89" s="1" t="n">
        <f aca="false">ROUND('qx mannen 2022'!FQ89,10)</f>
        <v>0.0181181651</v>
      </c>
    </row>
    <row r="90" customFormat="false" ht="15" hidden="false" customHeight="true" outlineLevel="0" collapsed="false">
      <c r="B90" s="1" t="n">
        <f aca="false">ROUND('qx mannen 2022'!B90,10)</f>
        <v>0.1591881819</v>
      </c>
      <c r="C90" s="1" t="n">
        <f aca="false">ROUND('qx mannen 2022'!C90,10)</f>
        <v>0.1576890171</v>
      </c>
      <c r="D90" s="1" t="n">
        <f aca="false">ROUND('qx mannen 2022'!D90,10)</f>
        <v>0.1457209025</v>
      </c>
      <c r="E90" s="1" t="n">
        <f aca="false">ROUND('qx mannen 2022'!E90,10)</f>
        <v>0.1396526915</v>
      </c>
      <c r="F90" s="1" t="n">
        <f aca="false">ROUND('qx mannen 2022'!F90,10)</f>
        <v>0.1362923396</v>
      </c>
      <c r="G90" s="1" t="n">
        <f aca="false">ROUND('qx mannen 2022'!G90,10)</f>
        <v>0.1342113994</v>
      </c>
      <c r="H90" s="1" t="n">
        <f aca="false">ROUND('qx mannen 2022'!H90,10)</f>
        <v>0.132738558</v>
      </c>
      <c r="I90" s="1" t="n">
        <f aca="false">ROUND('qx mannen 2022'!I90,10)</f>
        <v>0.1315506749</v>
      </c>
      <c r="J90" s="1" t="n">
        <f aca="false">ROUND('qx mannen 2022'!J90,10)</f>
        <v>0.1304908539</v>
      </c>
      <c r="K90" s="1" t="n">
        <f aca="false">ROUND('qx mannen 2022'!K90,10)</f>
        <v>0.129483109</v>
      </c>
      <c r="L90" s="1" t="n">
        <f aca="false">ROUND('qx mannen 2022'!L90,10)</f>
        <v>0.1284911755</v>
      </c>
      <c r="M90" s="1" t="n">
        <f aca="false">ROUND('qx mannen 2022'!M90,10)</f>
        <v>0.1274983329</v>
      </c>
      <c r="N90" s="1" t="n">
        <f aca="false">ROUND('qx mannen 2022'!N90,10)</f>
        <v>0.1264974519</v>
      </c>
      <c r="O90" s="1" t="n">
        <f aca="false">ROUND('qx mannen 2022'!O90,10)</f>
        <v>0.1254860694</v>
      </c>
      <c r="P90" s="1" t="n">
        <f aca="false">ROUND('qx mannen 2022'!P90,10)</f>
        <v>0.1244639522</v>
      </c>
      <c r="Q90" s="1" t="n">
        <f aca="false">ROUND('qx mannen 2022'!Q90,10)</f>
        <v>0.1234318919</v>
      </c>
      <c r="R90" s="1" t="n">
        <f aca="false">ROUND('qx mannen 2022'!R90,10)</f>
        <v>0.1223911137</v>
      </c>
      <c r="S90" s="1" t="n">
        <f aca="false">ROUND('qx mannen 2022'!S90,10)</f>
        <v>0.121342988</v>
      </c>
      <c r="T90" s="1" t="n">
        <f aca="false">ROUND('qx mannen 2022'!T90,10)</f>
        <v>0.120288892</v>
      </c>
      <c r="U90" s="1" t="n">
        <f aca="false">ROUND('qx mannen 2022'!U90,10)</f>
        <v>0.1192301466</v>
      </c>
      <c r="V90" s="1" t="n">
        <f aca="false">ROUND('qx mannen 2022'!V90,10)</f>
        <v>0.1181679894</v>
      </c>
      <c r="W90" s="1" t="n">
        <f aca="false">ROUND('qx mannen 2022'!W90,10)</f>
        <v>0.1171035657</v>
      </c>
      <c r="X90" s="1" t="n">
        <f aca="false">ROUND('qx mannen 2022'!X90,10)</f>
        <v>0.1160379282</v>
      </c>
      <c r="Y90" s="1" t="n">
        <f aca="false">ROUND('qx mannen 2022'!Y90,10)</f>
        <v>0.1149720399</v>
      </c>
      <c r="Z90" s="1" t="n">
        <f aca="false">ROUND('qx mannen 2022'!Z90,10)</f>
        <v>0.1139067801</v>
      </c>
      <c r="AA90" s="1" t="n">
        <f aca="false">ROUND('qx mannen 2022'!AA90,10)</f>
        <v>0.1128429494</v>
      </c>
      <c r="AB90" s="1" t="n">
        <f aca="false">ROUND('qx mannen 2022'!AB90,10)</f>
        <v>0.1117812762</v>
      </c>
      <c r="AC90" s="1" t="n">
        <f aca="false">ROUND('qx mannen 2022'!AC90,10)</f>
        <v>0.1107224217</v>
      </c>
      <c r="AD90" s="1" t="n">
        <f aca="false">ROUND('qx mannen 2022'!AD90,10)</f>
        <v>0.1096669855</v>
      </c>
      <c r="AE90" s="1" t="n">
        <f aca="false">ROUND('qx mannen 2022'!AE90,10)</f>
        <v>0.1086155108</v>
      </c>
      <c r="AF90" s="1" t="n">
        <f aca="false">ROUND('qx mannen 2022'!AF90,10)</f>
        <v>0.1075684884</v>
      </c>
      <c r="AG90" s="1" t="n">
        <f aca="false">ROUND('qx mannen 2022'!AG90,10)</f>
        <v>0.1065263615</v>
      </c>
      <c r="AH90" s="1" t="n">
        <f aca="false">ROUND('qx mannen 2022'!AH90,10)</f>
        <v>0.1054895294</v>
      </c>
      <c r="AI90" s="1" t="n">
        <f aca="false">ROUND('qx mannen 2022'!AI90,10)</f>
        <v>0.1044583511</v>
      </c>
      <c r="AJ90" s="1" t="n">
        <f aca="false">ROUND('qx mannen 2022'!AJ90,10)</f>
        <v>0.1034331489</v>
      </c>
      <c r="AK90" s="1" t="n">
        <f aca="false">ROUND('qx mannen 2022'!AK90,10)</f>
        <v>0.1024142109</v>
      </c>
      <c r="AL90" s="1" t="n">
        <f aca="false">ROUND('qx mannen 2022'!AL90,10)</f>
        <v>0.1014017946</v>
      </c>
      <c r="AM90" s="1" t="n">
        <f aca="false">ROUND('qx mannen 2022'!AM90,10)</f>
        <v>0.1003961288</v>
      </c>
      <c r="AN90" s="1" t="n">
        <f aca="false">ROUND('qx mannen 2022'!AN90,10)</f>
        <v>0.0993974167</v>
      </c>
      <c r="AO90" s="1" t="n">
        <f aca="false">ROUND('qx mannen 2022'!AO90,10)</f>
        <v>0.0984058374</v>
      </c>
      <c r="AP90" s="1" t="n">
        <f aca="false">ROUND('qx mannen 2022'!AP90,10)</f>
        <v>0.0974215482</v>
      </c>
      <c r="AQ90" s="1" t="n">
        <f aca="false">ROUND('qx mannen 2022'!AQ90,10)</f>
        <v>0.0964446866</v>
      </c>
      <c r="AR90" s="1" t="n">
        <f aca="false">ROUND('qx mannen 2022'!AR90,10)</f>
        <v>0.0954753721</v>
      </c>
      <c r="AS90" s="1" t="n">
        <f aca="false">ROUND('qx mannen 2022'!AS90,10)</f>
        <v>0.094513707</v>
      </c>
      <c r="AT90" s="1" t="n">
        <f aca="false">ROUND('qx mannen 2022'!AT90,10)</f>
        <v>0.093559779</v>
      </c>
      <c r="AU90" s="1" t="n">
        <f aca="false">ROUND('qx mannen 2022'!AU90,10)</f>
        <v>0.0926136615</v>
      </c>
      <c r="AV90" s="1" t="n">
        <f aca="false">ROUND('qx mannen 2022'!AV90,10)</f>
        <v>0.0916754153</v>
      </c>
      <c r="AW90" s="1" t="n">
        <f aca="false">ROUND('qx mannen 2022'!AW90,10)</f>
        <v>0.0907450898</v>
      </c>
      <c r="AX90" s="1" t="n">
        <f aca="false">ROUND('qx mannen 2022'!AX90,10)</f>
        <v>0.0898227235</v>
      </c>
      <c r="AY90" s="1" t="n">
        <f aca="false">ROUND('qx mannen 2022'!AY90,10)</f>
        <v>0.0889083456</v>
      </c>
      <c r="AZ90" s="1" t="n">
        <f aca="false">ROUND('qx mannen 2022'!AZ90,10)</f>
        <v>0.0880019764</v>
      </c>
      <c r="BA90" s="1" t="n">
        <f aca="false">ROUND('qx mannen 2022'!BA90,10)</f>
        <v>0.0871036281</v>
      </c>
      <c r="BB90" s="1" t="n">
        <f aca="false">ROUND('qx mannen 2022'!BB90,10)</f>
        <v>0.0862133057</v>
      </c>
      <c r="BC90" s="1" t="n">
        <f aca="false">ROUND('qx mannen 2022'!BC90,10)</f>
        <v>0.0853310076</v>
      </c>
      <c r="BD90" s="1" t="n">
        <f aca="false">ROUND('qx mannen 2022'!BD90,10)</f>
        <v>0.0844567263</v>
      </c>
      <c r="BE90" s="1" t="n">
        <f aca="false">ROUND('qx mannen 2022'!BE90,10)</f>
        <v>0.0835904485</v>
      </c>
      <c r="BF90" s="1" t="n">
        <f aca="false">ROUND('qx mannen 2022'!BF90,10)</f>
        <v>0.0827321562</v>
      </c>
      <c r="BG90" s="1" t="n">
        <f aca="false">ROUND('qx mannen 2022'!BG90,10)</f>
        <v>0.0818818269</v>
      </c>
      <c r="BH90" s="1" t="n">
        <f aca="false">ROUND('qx mannen 2022'!BH90,10)</f>
        <v>0.081039434</v>
      </c>
      <c r="BI90" s="1" t="n">
        <f aca="false">ROUND('qx mannen 2022'!BI90,10)</f>
        <v>0.080204947</v>
      </c>
      <c r="BJ90" s="1" t="n">
        <f aca="false">ROUND('qx mannen 2022'!BJ90,10)</f>
        <v>0.0793783323</v>
      </c>
      <c r="BK90" s="1" t="n">
        <f aca="false">ROUND('qx mannen 2022'!BK90,10)</f>
        <v>0.0785595533</v>
      </c>
      <c r="BL90" s="1" t="n">
        <f aca="false">ROUND('qx mannen 2022'!BL90,10)</f>
        <v>0.0777485705</v>
      </c>
      <c r="BM90" s="1" t="n">
        <f aca="false">ROUND('qx mannen 2022'!BM90,10)</f>
        <v>0.0769453422</v>
      </c>
      <c r="BN90" s="1" t="n">
        <f aca="false">ROUND('qx mannen 2022'!BN90,10)</f>
        <v>0.0761498243</v>
      </c>
      <c r="BO90" s="1" t="n">
        <f aca="false">ROUND('qx mannen 2022'!BO90,10)</f>
        <v>0.0753619709</v>
      </c>
      <c r="BP90" s="1" t="n">
        <f aca="false">ROUND('qx mannen 2022'!BP90,10)</f>
        <v>0.0745817342</v>
      </c>
      <c r="BQ90" s="1" t="n">
        <f aca="false">ROUND('qx mannen 2022'!BQ90,10)</f>
        <v>0.0738090651</v>
      </c>
      <c r="BR90" s="1" t="n">
        <f aca="false">ROUND('qx mannen 2022'!BR90,10)</f>
        <v>0.0730439127</v>
      </c>
      <c r="BS90" s="1" t="n">
        <f aca="false">ROUND('qx mannen 2022'!BS90,10)</f>
        <v>0.0722862252</v>
      </c>
      <c r="BT90" s="1" t="n">
        <f aca="false">ROUND('qx mannen 2022'!BT90,10)</f>
        <v>0.0715359497</v>
      </c>
      <c r="BU90" s="1" t="n">
        <f aca="false">ROUND('qx mannen 2022'!BU90,10)</f>
        <v>0.0707930322</v>
      </c>
      <c r="BV90" s="1" t="n">
        <f aca="false">ROUND('qx mannen 2022'!BV90,10)</f>
        <v>0.070057418</v>
      </c>
      <c r="BW90" s="1" t="n">
        <f aca="false">ROUND('qx mannen 2022'!BW90,10)</f>
        <v>0.0693290517</v>
      </c>
      <c r="BX90" s="1" t="n">
        <f aca="false">ROUND('qx mannen 2022'!BX90,10)</f>
        <v>0.0686078771</v>
      </c>
      <c r="BY90" s="1" t="n">
        <f aca="false">ROUND('qx mannen 2022'!BY90,10)</f>
        <v>0.0678938378</v>
      </c>
      <c r="BZ90" s="1" t="n">
        <f aca="false">ROUND('qx mannen 2022'!BZ90,10)</f>
        <v>0.0671868767</v>
      </c>
      <c r="CA90" s="1" t="n">
        <f aca="false">ROUND('qx mannen 2022'!CA90,10)</f>
        <v>0.0664869364</v>
      </c>
      <c r="CB90" s="1" t="n">
        <f aca="false">ROUND('qx mannen 2022'!CB90,10)</f>
        <v>0.0657939593</v>
      </c>
      <c r="CC90" s="1" t="n">
        <f aca="false">ROUND('qx mannen 2022'!CC90,10)</f>
        <v>0.0651078876</v>
      </c>
      <c r="CD90" s="1" t="n">
        <f aca="false">ROUND('qx mannen 2022'!CD90,10)</f>
        <v>0.0644286632</v>
      </c>
      <c r="CE90" s="1" t="n">
        <f aca="false">ROUND('qx mannen 2022'!CE90,10)</f>
        <v>0.0637562281</v>
      </c>
      <c r="CF90" s="1" t="n">
        <f aca="false">ROUND('qx mannen 2022'!CF90,10)</f>
        <v>0.063090524</v>
      </c>
      <c r="CG90" s="1" t="n">
        <f aca="false">ROUND('qx mannen 2022'!CG90,10)</f>
        <v>0.0624314929</v>
      </c>
      <c r="CH90" s="1" t="n">
        <f aca="false">ROUND('qx mannen 2022'!CH90,10)</f>
        <v>0.0617790764</v>
      </c>
      <c r="CI90" s="1" t="n">
        <f aca="false">ROUND('qx mannen 2022'!CI90,10)</f>
        <v>0.0611332166</v>
      </c>
      <c r="CJ90" s="1" t="n">
        <f aca="false">ROUND('qx mannen 2022'!CJ90,10)</f>
        <v>0.0604938555</v>
      </c>
      <c r="CK90" s="1" t="n">
        <f aca="false">ROUND('qx mannen 2022'!CK90,10)</f>
        <v>0.0598609352</v>
      </c>
      <c r="CL90" s="1" t="n">
        <f aca="false">ROUND('qx mannen 2022'!CL90,10)</f>
        <v>0.0592343982</v>
      </c>
      <c r="CM90" s="1" t="n">
        <f aca="false">ROUND('qx mannen 2022'!CM90,10)</f>
        <v>0.0586141867</v>
      </c>
      <c r="CN90" s="1" t="n">
        <f aca="false">ROUND('qx mannen 2022'!CN90,10)</f>
        <v>0.0580002437</v>
      </c>
      <c r="CO90" s="1" t="n">
        <f aca="false">ROUND('qx mannen 2022'!CO90,10)</f>
        <v>0.0573925121</v>
      </c>
      <c r="CP90" s="1" t="n">
        <f aca="false">ROUND('qx mannen 2022'!CP90,10)</f>
        <v>0.056790935</v>
      </c>
      <c r="CQ90" s="1" t="n">
        <f aca="false">ROUND('qx mannen 2022'!CQ90,10)</f>
        <v>0.0561954559</v>
      </c>
      <c r="CR90" s="1" t="n">
        <f aca="false">ROUND('qx mannen 2022'!CR90,10)</f>
        <v>0.0556060187</v>
      </c>
      <c r="CS90" s="1" t="n">
        <f aca="false">ROUND('qx mannen 2022'!CS90,10)</f>
        <v>0.0550225673</v>
      </c>
      <c r="CT90" s="1" t="n">
        <f aca="false">ROUND('qx mannen 2022'!CT90,10)</f>
        <v>0.0544450461</v>
      </c>
      <c r="CU90" s="1" t="n">
        <f aca="false">ROUND('qx mannen 2022'!CU90,10)</f>
        <v>0.0538733998</v>
      </c>
      <c r="CV90" s="1" t="n">
        <f aca="false">ROUND('qx mannen 2022'!CV90,10)</f>
        <v>0.0533075734</v>
      </c>
      <c r="CW90" s="1" t="n">
        <f aca="false">ROUND('qx mannen 2022'!CW90,10)</f>
        <v>0.0527475123</v>
      </c>
      <c r="CX90" s="1" t="n">
        <f aca="false">ROUND('qx mannen 2022'!CX90,10)</f>
        <v>0.0521931622</v>
      </c>
      <c r="CY90" s="1" t="n">
        <f aca="false">ROUND('qx mannen 2022'!CY90,10)</f>
        <v>0.0516444691</v>
      </c>
      <c r="CZ90" s="1" t="n">
        <f aca="false">ROUND('qx mannen 2022'!CZ90,10)</f>
        <v>0.0511013796</v>
      </c>
      <c r="DA90" s="1" t="n">
        <f aca="false">ROUND('qx mannen 2022'!DA90,10)</f>
        <v>0.0505638403</v>
      </c>
      <c r="DB90" s="1" t="n">
        <f aca="false">ROUND('qx mannen 2022'!DB90,10)</f>
        <v>0.0500317985</v>
      </c>
      <c r="DC90" s="1" t="n">
        <f aca="false">ROUND('qx mannen 2022'!DC90,10)</f>
        <v>0.0495052017</v>
      </c>
      <c r="DD90" s="1" t="n">
        <f aca="false">ROUND('qx mannen 2022'!DD90,10)</f>
        <v>0.0489839979</v>
      </c>
      <c r="DE90" s="1" t="n">
        <f aca="false">ROUND('qx mannen 2022'!DE90,10)</f>
        <v>0.0484681353</v>
      </c>
      <c r="DF90" s="1" t="n">
        <f aca="false">ROUND('qx mannen 2022'!DF90,10)</f>
        <v>0.0479575627</v>
      </c>
      <c r="DG90" s="1" t="n">
        <f aca="false">ROUND('qx mannen 2022'!DG90,10)</f>
        <v>0.0474522291</v>
      </c>
      <c r="DH90" s="1" t="n">
        <f aca="false">ROUND('qx mannen 2022'!DH90,10)</f>
        <v>0.0469520841</v>
      </c>
      <c r="DI90" s="1" t="n">
        <f aca="false">ROUND('qx mannen 2022'!DI90,10)</f>
        <v>0.0464570776</v>
      </c>
      <c r="DJ90" s="1" t="n">
        <f aca="false">ROUND('qx mannen 2022'!DJ90,10)</f>
        <v>0.0459671597</v>
      </c>
      <c r="DK90" s="1" t="n">
        <f aca="false">ROUND('qx mannen 2022'!DK90,10)</f>
        <v>0.0454822812</v>
      </c>
      <c r="DL90" s="1" t="n">
        <f aca="false">ROUND('qx mannen 2022'!DL90,10)</f>
        <v>0.0450023931</v>
      </c>
      <c r="DM90" s="1" t="n">
        <f aca="false">ROUND('qx mannen 2022'!DM90,10)</f>
        <v>0.044527447</v>
      </c>
      <c r="DN90" s="1" t="n">
        <f aca="false">ROUND('qx mannen 2022'!DN90,10)</f>
        <v>0.0440573946</v>
      </c>
      <c r="DO90" s="1" t="n">
        <f aca="false">ROUND('qx mannen 2022'!DO90,10)</f>
        <v>0.0435921882</v>
      </c>
      <c r="DP90" s="1" t="n">
        <f aca="false">ROUND('qx mannen 2022'!DP90,10)</f>
        <v>0.0431317805</v>
      </c>
      <c r="DQ90" s="1" t="n">
        <f aca="false">ROUND('qx mannen 2022'!DQ90,10)</f>
        <v>0.0426761244</v>
      </c>
      <c r="DR90" s="1" t="n">
        <f aca="false">ROUND('qx mannen 2022'!DR90,10)</f>
        <v>0.0422251736</v>
      </c>
      <c r="DS90" s="1" t="n">
        <f aca="false">ROUND('qx mannen 2022'!DS90,10)</f>
        <v>0.0417788817</v>
      </c>
      <c r="DT90" s="1" t="n">
        <f aca="false">ROUND('qx mannen 2022'!DT90,10)</f>
        <v>0.041337203</v>
      </c>
      <c r="DU90" s="1" t="n">
        <f aca="false">ROUND('qx mannen 2022'!DU90,10)</f>
        <v>0.0409000921</v>
      </c>
      <c r="DV90" s="1" t="n">
        <f aca="false">ROUND('qx mannen 2022'!DV90,10)</f>
        <v>0.040467504</v>
      </c>
      <c r="DW90" s="1" t="n">
        <f aca="false">ROUND('qx mannen 2022'!DW90,10)</f>
        <v>0.0400393942</v>
      </c>
      <c r="DX90" s="1" t="n">
        <f aca="false">ROUND('qx mannen 2022'!DX90,10)</f>
        <v>0.0396157183</v>
      </c>
      <c r="DY90" s="1" t="n">
        <f aca="false">ROUND('qx mannen 2022'!DY90,10)</f>
        <v>0.0391964326</v>
      </c>
      <c r="DZ90" s="1" t="n">
        <f aca="false">ROUND('qx mannen 2022'!DZ90,10)</f>
        <v>0.0387814936</v>
      </c>
      <c r="EA90" s="1" t="n">
        <f aca="false">ROUND('qx mannen 2022'!EA90,10)</f>
        <v>0.0383708583</v>
      </c>
      <c r="EB90" s="1" t="n">
        <f aca="false">ROUND('qx mannen 2022'!EB90,10)</f>
        <v>0.0379644838</v>
      </c>
      <c r="EC90" s="1" t="n">
        <f aca="false">ROUND('qx mannen 2022'!EC90,10)</f>
        <v>0.037562328</v>
      </c>
      <c r="ED90" s="1" t="n">
        <f aca="false">ROUND('qx mannen 2022'!ED90,10)</f>
        <v>0.0371643489</v>
      </c>
      <c r="EE90" s="1" t="n">
        <f aca="false">ROUND('qx mannen 2022'!EE90,10)</f>
        <v>0.0367705049</v>
      </c>
      <c r="EF90" s="1" t="n">
        <f aca="false">ROUND('qx mannen 2022'!EF90,10)</f>
        <v>0.0363807549</v>
      </c>
      <c r="EG90" s="1" t="n">
        <f aca="false">ROUND('qx mannen 2022'!EG90,10)</f>
        <v>0.0359950579</v>
      </c>
      <c r="EH90" s="1" t="n">
        <f aca="false">ROUND('qx mannen 2022'!EH90,10)</f>
        <v>0.0356133737</v>
      </c>
      <c r="EI90" s="1" t="n">
        <f aca="false">ROUND('qx mannen 2022'!EI90,10)</f>
        <v>0.0352356619</v>
      </c>
      <c r="EJ90" s="1" t="n">
        <f aca="false">ROUND('qx mannen 2022'!EJ90,10)</f>
        <v>0.034861883</v>
      </c>
      <c r="EK90" s="1" t="n">
        <f aca="false">ROUND('qx mannen 2022'!EK90,10)</f>
        <v>0.0344919976</v>
      </c>
      <c r="EL90" s="1" t="n">
        <f aca="false">ROUND('qx mannen 2022'!EL90,10)</f>
        <v>0.0341259666</v>
      </c>
      <c r="EM90" s="1" t="n">
        <f aca="false">ROUND('qx mannen 2022'!EM90,10)</f>
        <v>0.0337637515</v>
      </c>
      <c r="EN90" s="1" t="n">
        <f aca="false">ROUND('qx mannen 2022'!EN90,10)</f>
        <v>0.0334053138</v>
      </c>
      <c r="EO90" s="1" t="n">
        <f aca="false">ROUND('qx mannen 2022'!EO90,10)</f>
        <v>0.0330506157</v>
      </c>
      <c r="EP90" s="1" t="n">
        <f aca="false">ROUND('qx mannen 2022'!EP90,10)</f>
        <v>0.0326996196</v>
      </c>
      <c r="EQ90" s="1" t="n">
        <f aca="false">ROUND('qx mannen 2022'!EQ90,10)</f>
        <v>0.0323522881</v>
      </c>
      <c r="ER90" s="1" t="n">
        <f aca="false">ROUND('qx mannen 2022'!ER90,10)</f>
        <v>0.0320085845</v>
      </c>
      <c r="ES90" s="1" t="n">
        <f aca="false">ROUND('qx mannen 2022'!ES90,10)</f>
        <v>0.0316684721</v>
      </c>
      <c r="ET90" s="1" t="n">
        <f aca="false">ROUND('qx mannen 2022'!ET90,10)</f>
        <v>0.0313319147</v>
      </c>
      <c r="EU90" s="1" t="n">
        <f aca="false">ROUND('qx mannen 2022'!EU90,10)</f>
        <v>0.0309988764</v>
      </c>
      <c r="EV90" s="1" t="n">
        <f aca="false">ROUND('qx mannen 2022'!EV90,10)</f>
        <v>0.0306693217</v>
      </c>
      <c r="EW90" s="1" t="n">
        <f aca="false">ROUND('qx mannen 2022'!EW90,10)</f>
        <v>0.0303432153</v>
      </c>
      <c r="EX90" s="1" t="n">
        <f aca="false">ROUND('qx mannen 2022'!EX90,10)</f>
        <v>0.0300205223</v>
      </c>
      <c r="EY90" s="1" t="n">
        <f aca="false">ROUND('qx mannen 2022'!EY90,10)</f>
        <v>0.0297012082</v>
      </c>
      <c r="EZ90" s="1" t="n">
        <f aca="false">ROUND('qx mannen 2022'!EZ90,10)</f>
        <v>0.0293852387</v>
      </c>
      <c r="FA90" s="1" t="n">
        <f aca="false">ROUND('qx mannen 2022'!FA90,10)</f>
        <v>0.0290725799</v>
      </c>
      <c r="FB90" s="1" t="n">
        <f aca="false">ROUND('qx mannen 2022'!FB90,10)</f>
        <v>0.0287631982</v>
      </c>
      <c r="FC90" s="1" t="n">
        <f aca="false">ROUND('qx mannen 2022'!FC90,10)</f>
        <v>0.0284570604</v>
      </c>
      <c r="FD90" s="1" t="n">
        <f aca="false">ROUND('qx mannen 2022'!FD90,10)</f>
        <v>0.0281541333</v>
      </c>
      <c r="FE90" s="1" t="n">
        <f aca="false">ROUND('qx mannen 2022'!FE90,10)</f>
        <v>0.0278543845</v>
      </c>
      <c r="FF90" s="1" t="n">
        <f aca="false">ROUND('qx mannen 2022'!FF90,10)</f>
        <v>0.0275577815</v>
      </c>
      <c r="FG90" s="1" t="n">
        <f aca="false">ROUND('qx mannen 2022'!FG90,10)</f>
        <v>0.0272642923</v>
      </c>
      <c r="FH90" s="1" t="n">
        <f aca="false">ROUND('qx mannen 2022'!FH90,10)</f>
        <v>0.0269738852</v>
      </c>
      <c r="FI90" s="1" t="n">
        <f aca="false">ROUND('qx mannen 2022'!FI90,10)</f>
        <v>0.0266865287</v>
      </c>
      <c r="FJ90" s="1" t="n">
        <f aca="false">ROUND('qx mannen 2022'!FJ90,10)</f>
        <v>0.0264021918</v>
      </c>
      <c r="FK90" s="1" t="n">
        <f aca="false">ROUND('qx mannen 2022'!FK90,10)</f>
        <v>0.0261208435</v>
      </c>
      <c r="FL90" s="1" t="n">
        <f aca="false">ROUND('qx mannen 2022'!FL90,10)</f>
        <v>0.0258424533</v>
      </c>
      <c r="FM90" s="1" t="n">
        <f aca="false">ROUND('qx mannen 2022'!FM90,10)</f>
        <v>0.025566991</v>
      </c>
      <c r="FN90" s="1" t="n">
        <f aca="false">ROUND('qx mannen 2022'!FN90,10)</f>
        <v>0.0252944266</v>
      </c>
      <c r="FO90" s="1" t="n">
        <f aca="false">ROUND('qx mannen 2022'!FO90,10)</f>
        <v>0.0250247306</v>
      </c>
      <c r="FP90" s="1" t="n">
        <f aca="false">ROUND('qx mannen 2022'!FP90,10)</f>
        <v>0.0247578734</v>
      </c>
      <c r="FQ90" s="1" t="n">
        <f aca="false">ROUND('qx mannen 2022'!FQ90,10)</f>
        <v>0.024493826</v>
      </c>
    </row>
    <row r="91" customFormat="false" ht="15" hidden="false" customHeight="true" outlineLevel="0" collapsed="false">
      <c r="B91" s="1" t="n">
        <f aca="false">ROUND('qx mannen 2022'!B91,10)</f>
        <v>0.1716810846</v>
      </c>
      <c r="C91" s="1" t="n">
        <f aca="false">ROUND('qx mannen 2022'!C91,10)</f>
        <v>0.1703209697</v>
      </c>
      <c r="D91" s="1" t="n">
        <f aca="false">ROUND('qx mannen 2022'!D91,10)</f>
        <v>0.1598488333</v>
      </c>
      <c r="E91" s="1" t="n">
        <f aca="false">ROUND('qx mannen 2022'!E91,10)</f>
        <v>0.1544386406</v>
      </c>
      <c r="F91" s="1" t="n">
        <f aca="false">ROUND('qx mannen 2022'!F91,10)</f>
        <v>0.1513853567</v>
      </c>
      <c r="G91" s="1" t="n">
        <f aca="false">ROUND('qx mannen 2022'!G91,10)</f>
        <v>0.1494521756</v>
      </c>
      <c r="H91" s="1" t="n">
        <f aca="false">ROUND('qx mannen 2022'!H91,10)</f>
        <v>0.1480511634</v>
      </c>
      <c r="I91" s="1" t="n">
        <f aca="false">ROUND('qx mannen 2022'!I91,10)</f>
        <v>0.146897708</v>
      </c>
      <c r="J91" s="1" t="n">
        <f aca="false">ROUND('qx mannen 2022'!J91,10)</f>
        <v>0.1458533186</v>
      </c>
      <c r="K91" s="1" t="n">
        <f aca="false">ROUND('qx mannen 2022'!K91,10)</f>
        <v>0.1448509584</v>
      </c>
      <c r="L91" s="1" t="n">
        <f aca="false">ROUND('qx mannen 2022'!L91,10)</f>
        <v>0.1438587541</v>
      </c>
      <c r="M91" s="1" t="n">
        <f aca="false">ROUND('qx mannen 2022'!M91,10)</f>
        <v>0.1428621533</v>
      </c>
      <c r="N91" s="1" t="n">
        <f aca="false">ROUND('qx mannen 2022'!N91,10)</f>
        <v>0.1418551023</v>
      </c>
      <c r="O91" s="1" t="n">
        <f aca="false">ROUND('qx mannen 2022'!O91,10)</f>
        <v>0.1408356766</v>
      </c>
      <c r="P91" s="1" t="n">
        <f aca="false">ROUND('qx mannen 2022'!P91,10)</f>
        <v>0.1398039168</v>
      </c>
      <c r="Q91" s="1" t="n">
        <f aca="false">ROUND('qx mannen 2022'!Q91,10)</f>
        <v>0.1387607584</v>
      </c>
      <c r="R91" s="1" t="n">
        <f aca="false">ROUND('qx mannen 2022'!R91,10)</f>
        <v>0.1377075069</v>
      </c>
      <c r="S91" s="1" t="n">
        <f aca="false">ROUND('qx mannen 2022'!S91,10)</f>
        <v>0.136645582</v>
      </c>
      <c r="T91" s="1" t="n">
        <f aca="false">ROUND('qx mannen 2022'!T91,10)</f>
        <v>0.1355763954</v>
      </c>
      <c r="U91" s="1" t="n">
        <f aca="false">ROUND('qx mannen 2022'!U91,10)</f>
        <v>0.1345012956</v>
      </c>
      <c r="V91" s="1" t="n">
        <f aca="false">ROUND('qx mannen 2022'!V91,10)</f>
        <v>0.1334215446</v>
      </c>
      <c r="W91" s="1" t="n">
        <f aca="false">ROUND('qx mannen 2022'!W91,10)</f>
        <v>0.1323383109</v>
      </c>
      <c r="X91" s="1" t="n">
        <f aca="false">ROUND('qx mannen 2022'!X91,10)</f>
        <v>0.1312526696</v>
      </c>
      <c r="Y91" s="1" t="n">
        <f aca="false">ROUND('qx mannen 2022'!Y91,10)</f>
        <v>0.1301656068</v>
      </c>
      <c r="Z91" s="1" t="n">
        <f aca="false">ROUND('qx mannen 2022'!Z91,10)</f>
        <v>0.1290780241</v>
      </c>
      <c r="AA91" s="1" t="n">
        <f aca="false">ROUND('qx mannen 2022'!AA91,10)</f>
        <v>0.1279907454</v>
      </c>
      <c r="AB91" s="1" t="n">
        <f aca="false">ROUND('qx mannen 2022'!AB91,10)</f>
        <v>0.1269045218</v>
      </c>
      <c r="AC91" s="1" t="n">
        <f aca="false">ROUND('qx mannen 2022'!AC91,10)</f>
        <v>0.1258200376</v>
      </c>
      <c r="AD91" s="1" t="n">
        <f aca="false">ROUND('qx mannen 2022'!AD91,10)</f>
        <v>0.1247379157</v>
      </c>
      <c r="AE91" s="1" t="n">
        <f aca="false">ROUND('qx mannen 2022'!AE91,10)</f>
        <v>0.123658722</v>
      </c>
      <c r="AF91" s="1" t="n">
        <f aca="false">ROUND('qx mannen 2022'!AF91,10)</f>
        <v>0.1225829706</v>
      </c>
      <c r="AG91" s="1" t="n">
        <f aca="false">ROUND('qx mannen 2022'!AG91,10)</f>
        <v>0.1215111274</v>
      </c>
      <c r="AH91" s="1" t="n">
        <f aca="false">ROUND('qx mannen 2022'!AH91,10)</f>
        <v>0.1204436144</v>
      </c>
      <c r="AI91" s="1" t="n">
        <f aca="false">ROUND('qx mannen 2022'!AI91,10)</f>
        <v>0.1193808133</v>
      </c>
      <c r="AJ91" s="1" t="n">
        <f aca="false">ROUND('qx mannen 2022'!AJ91,10)</f>
        <v>0.1183230683</v>
      </c>
      <c r="AK91" s="1" t="n">
        <f aca="false">ROUND('qx mannen 2022'!AK91,10)</f>
        <v>0.1172706901</v>
      </c>
      <c r="AL91" s="1" t="n">
        <f aca="false">ROUND('qx mannen 2022'!AL91,10)</f>
        <v>0.1162239576</v>
      </c>
      <c r="AM91" s="1" t="n">
        <f aca="false">ROUND('qx mannen 2022'!AM91,10)</f>
        <v>0.1151831215</v>
      </c>
      <c r="AN91" s="1" t="n">
        <f aca="false">ROUND('qx mannen 2022'!AN91,10)</f>
        <v>0.1141484058</v>
      </c>
      <c r="AO91" s="1" t="n">
        <f aca="false">ROUND('qx mannen 2022'!AO91,10)</f>
        <v>0.1131200108</v>
      </c>
      <c r="AP91" s="1" t="n">
        <f aca="false">ROUND('qx mannen 2022'!AP91,10)</f>
        <v>0.1120981143</v>
      </c>
      <c r="AQ91" s="1" t="n">
        <f aca="false">ROUND('qx mannen 2022'!AQ91,10)</f>
        <v>0.1110828742</v>
      </c>
      <c r="AR91" s="1" t="n">
        <f aca="false">ROUND('qx mannen 2022'!AR91,10)</f>
        <v>0.1100744298</v>
      </c>
      <c r="AS91" s="1" t="n">
        <f aca="false">ROUND('qx mannen 2022'!AS91,10)</f>
        <v>0.1090729032</v>
      </c>
      <c r="AT91" s="1" t="n">
        <f aca="false">ROUND('qx mannen 2022'!AT91,10)</f>
        <v>0.1080784012</v>
      </c>
      <c r="AU91" s="1" t="n">
        <f aca="false">ROUND('qx mannen 2022'!AU91,10)</f>
        <v>0.1070910162</v>
      </c>
      <c r="AV91" s="1" t="n">
        <f aca="false">ROUND('qx mannen 2022'!AV91,10)</f>
        <v>0.1061108278</v>
      </c>
      <c r="AW91" s="1" t="n">
        <f aca="false">ROUND('qx mannen 2022'!AW91,10)</f>
        <v>0.1051379035</v>
      </c>
      <c r="AX91" s="1" t="n">
        <f aca="false">ROUND('qx mannen 2022'!AX91,10)</f>
        <v>0.1041722999</v>
      </c>
      <c r="AY91" s="1" t="n">
        <f aca="false">ROUND('qx mannen 2022'!AY91,10)</f>
        <v>0.1032140637</v>
      </c>
      <c r="AZ91" s="1" t="n">
        <f aca="false">ROUND('qx mannen 2022'!AZ91,10)</f>
        <v>0.1022632326</v>
      </c>
      <c r="BA91" s="1" t="n">
        <f aca="false">ROUND('qx mannen 2022'!BA91,10)</f>
        <v>0.1013198357</v>
      </c>
      <c r="BB91" s="1" t="n">
        <f aca="false">ROUND('qx mannen 2022'!BB91,10)</f>
        <v>0.1003838948</v>
      </c>
      <c r="BC91" s="1" t="n">
        <f aca="false">ROUND('qx mannen 2022'!BC91,10)</f>
        <v>0.0994554246</v>
      </c>
      <c r="BD91" s="1" t="n">
        <f aca="false">ROUND('qx mannen 2022'!BD91,10)</f>
        <v>0.0985344336</v>
      </c>
      <c r="BE91" s="1" t="n">
        <f aca="false">ROUND('qx mannen 2022'!BE91,10)</f>
        <v>0.0976209245</v>
      </c>
      <c r="BF91" s="1" t="n">
        <f aca="false">ROUND('qx mannen 2022'!BF91,10)</f>
        <v>0.0967148945</v>
      </c>
      <c r="BG91" s="1" t="n">
        <f aca="false">ROUND('qx mannen 2022'!BG91,10)</f>
        <v>0.0958163365</v>
      </c>
      <c r="BH91" s="1" t="n">
        <f aca="false">ROUND('qx mannen 2022'!BH91,10)</f>
        <v>0.0949252385</v>
      </c>
      <c r="BI91" s="1" t="n">
        <f aca="false">ROUND('qx mannen 2022'!BI91,10)</f>
        <v>0.094041585</v>
      </c>
      <c r="BJ91" s="1" t="n">
        <f aca="false">ROUND('qx mannen 2022'!BJ91,10)</f>
        <v>0.0931653565</v>
      </c>
      <c r="BK91" s="1" t="n">
        <f aca="false">ROUND('qx mannen 2022'!BK91,10)</f>
        <v>0.0922965306</v>
      </c>
      <c r="BL91" s="1" t="n">
        <f aca="false">ROUND('qx mannen 2022'!BL91,10)</f>
        <v>0.0914350816</v>
      </c>
      <c r="BM91" s="1" t="n">
        <f aca="false">ROUND('qx mannen 2022'!BM91,10)</f>
        <v>0.0905809814</v>
      </c>
      <c r="BN91" s="1" t="n">
        <f aca="false">ROUND('qx mannen 2022'!BN91,10)</f>
        <v>0.0897341992</v>
      </c>
      <c r="BO91" s="1" t="n">
        <f aca="false">ROUND('qx mannen 2022'!BO91,10)</f>
        <v>0.0888947022</v>
      </c>
      <c r="BP91" s="1" t="n">
        <f aca="false">ROUND('qx mannen 2022'!BP91,10)</f>
        <v>0.0880624554</v>
      </c>
      <c r="BQ91" s="1" t="n">
        <f aca="false">ROUND('qx mannen 2022'!BQ91,10)</f>
        <v>0.0872374223</v>
      </c>
      <c r="BR91" s="1" t="n">
        <f aca="false">ROUND('qx mannen 2022'!BR91,10)</f>
        <v>0.0864195646</v>
      </c>
      <c r="BS91" s="1" t="n">
        <f aca="false">ROUND('qx mannen 2022'!BS91,10)</f>
        <v>0.0856088424</v>
      </c>
      <c r="BT91" s="1" t="n">
        <f aca="false">ROUND('qx mannen 2022'!BT91,10)</f>
        <v>0.0848052148</v>
      </c>
      <c r="BU91" s="1" t="n">
        <f aca="false">ROUND('qx mannen 2022'!BU91,10)</f>
        <v>0.0840086397</v>
      </c>
      <c r="BV91" s="1" t="n">
        <f aca="false">ROUND('qx mannen 2022'!BV91,10)</f>
        <v>0.0832190737</v>
      </c>
      <c r="BW91" s="1" t="n">
        <f aca="false">ROUND('qx mannen 2022'!BW91,10)</f>
        <v>0.0824364727</v>
      </c>
      <c r="BX91" s="1" t="n">
        <f aca="false">ROUND('qx mannen 2022'!BX91,10)</f>
        <v>0.0816607918</v>
      </c>
      <c r="BY91" s="1" t="n">
        <f aca="false">ROUND('qx mannen 2022'!BY91,10)</f>
        <v>0.0808919854</v>
      </c>
      <c r="BZ91" s="1" t="n">
        <f aca="false">ROUND('qx mannen 2022'!BZ91,10)</f>
        <v>0.080130007</v>
      </c>
      <c r="CA91" s="1" t="n">
        <f aca="false">ROUND('qx mannen 2022'!CA91,10)</f>
        <v>0.07937481</v>
      </c>
      <c r="CB91" s="1" t="n">
        <f aca="false">ROUND('qx mannen 2022'!CB91,10)</f>
        <v>0.0786263469</v>
      </c>
      <c r="CC91" s="1" t="n">
        <f aca="false">ROUND('qx mannen 2022'!CC91,10)</f>
        <v>0.0778845702</v>
      </c>
      <c r="CD91" s="1" t="n">
        <f aca="false">ROUND('qx mannen 2022'!CD91,10)</f>
        <v>0.0771494317</v>
      </c>
      <c r="CE91" s="1" t="n">
        <f aca="false">ROUND('qx mannen 2022'!CE91,10)</f>
        <v>0.0764208831</v>
      </c>
      <c r="CF91" s="1" t="n">
        <f aca="false">ROUND('qx mannen 2022'!CF91,10)</f>
        <v>0.0756988759</v>
      </c>
      <c r="CG91" s="1" t="n">
        <f aca="false">ROUND('qx mannen 2022'!CG91,10)</f>
        <v>0.0749833613</v>
      </c>
      <c r="CH91" s="1" t="n">
        <f aca="false">ROUND('qx mannen 2022'!CH91,10)</f>
        <v>0.0742742906</v>
      </c>
      <c r="CI91" s="1" t="n">
        <f aca="false">ROUND('qx mannen 2022'!CI91,10)</f>
        <v>0.0735716147</v>
      </c>
      <c r="CJ91" s="1" t="n">
        <f aca="false">ROUND('qx mannen 2022'!CJ91,10)</f>
        <v>0.0728752846</v>
      </c>
      <c r="CK91" s="1" t="n">
        <f aca="false">ROUND('qx mannen 2022'!CK91,10)</f>
        <v>0.0721852513</v>
      </c>
      <c r="CL91" s="1" t="n">
        <f aca="false">ROUND('qx mannen 2022'!CL91,10)</f>
        <v>0.0715014657</v>
      </c>
      <c r="CM91" s="1" t="n">
        <f aca="false">ROUND('qx mannen 2022'!CM91,10)</f>
        <v>0.0708238789</v>
      </c>
      <c r="CN91" s="1" t="n">
        <f aca="false">ROUND('qx mannen 2022'!CN91,10)</f>
        <v>0.0701524419</v>
      </c>
      <c r="CO91" s="1" t="n">
        <f aca="false">ROUND('qx mannen 2022'!CO91,10)</f>
        <v>0.0694871057</v>
      </c>
      <c r="CP91" s="1" t="n">
        <f aca="false">ROUND('qx mannen 2022'!CP91,10)</f>
        <v>0.0688278218</v>
      </c>
      <c r="CQ91" s="1" t="n">
        <f aca="false">ROUND('qx mannen 2022'!CQ91,10)</f>
        <v>0.0681745414</v>
      </c>
      <c r="CR91" s="1" t="n">
        <f aca="false">ROUND('qx mannen 2022'!CR91,10)</f>
        <v>0.067527216</v>
      </c>
      <c r="CS91" s="1" t="n">
        <f aca="false">ROUND('qx mannen 2022'!CS91,10)</f>
        <v>0.0668857974</v>
      </c>
      <c r="CT91" s="1" t="n">
        <f aca="false">ROUND('qx mannen 2022'!CT91,10)</f>
        <v>0.0662502373</v>
      </c>
      <c r="CU91" s="1" t="n">
        <f aca="false">ROUND('qx mannen 2022'!CU91,10)</f>
        <v>0.0656204878</v>
      </c>
      <c r="CV91" s="1" t="n">
        <f aca="false">ROUND('qx mannen 2022'!CV91,10)</f>
        <v>0.064996501</v>
      </c>
      <c r="CW91" s="1" t="n">
        <f aca="false">ROUND('qx mannen 2022'!CW91,10)</f>
        <v>0.0643782295</v>
      </c>
      <c r="CX91" s="1" t="n">
        <f aca="false">ROUND('qx mannen 2022'!CX91,10)</f>
        <v>0.0637656258</v>
      </c>
      <c r="CY91" s="1" t="n">
        <f aca="false">ROUND('qx mannen 2022'!CY91,10)</f>
        <v>0.0631586429</v>
      </c>
      <c r="CZ91" s="1" t="n">
        <f aca="false">ROUND('qx mannen 2022'!CZ91,10)</f>
        <v>0.0625572338</v>
      </c>
      <c r="DA91" s="1" t="n">
        <f aca="false">ROUND('qx mannen 2022'!DA91,10)</f>
        <v>0.0619613519</v>
      </c>
      <c r="DB91" s="1" t="n">
        <f aca="false">ROUND('qx mannen 2022'!DB91,10)</f>
        <v>0.0613709508</v>
      </c>
      <c r="DC91" s="1" t="n">
        <f aca="false">ROUND('qx mannen 2022'!DC91,10)</f>
        <v>0.0607859845</v>
      </c>
      <c r="DD91" s="1" t="n">
        <f aca="false">ROUND('qx mannen 2022'!DD91,10)</f>
        <v>0.0602064069</v>
      </c>
      <c r="DE91" s="1" t="n">
        <f aca="false">ROUND('qx mannen 2022'!DE91,10)</f>
        <v>0.0596321725</v>
      </c>
      <c r="DF91" s="1" t="n">
        <f aca="false">ROUND('qx mannen 2022'!DF91,10)</f>
        <v>0.0590632359</v>
      </c>
      <c r="DG91" s="1" t="n">
        <f aca="false">ROUND('qx mannen 2022'!DG91,10)</f>
        <v>0.0584995522</v>
      </c>
      <c r="DH91" s="1" t="n">
        <f aca="false">ROUND('qx mannen 2022'!DH91,10)</f>
        <v>0.0579410765</v>
      </c>
      <c r="DI91" s="1" t="n">
        <f aca="false">ROUND('qx mannen 2022'!DI91,10)</f>
        <v>0.0573877643</v>
      </c>
      <c r="DJ91" s="1" t="n">
        <f aca="false">ROUND('qx mannen 2022'!DJ91,10)</f>
        <v>0.0568395713</v>
      </c>
      <c r="DK91" s="1" t="n">
        <f aca="false">ROUND('qx mannen 2022'!DK91,10)</f>
        <v>0.0562964538</v>
      </c>
      <c r="DL91" s="1" t="n">
        <f aca="false">ROUND('qx mannen 2022'!DL91,10)</f>
        <v>0.0557583679</v>
      </c>
      <c r="DM91" s="1" t="n">
        <f aca="false">ROUND('qx mannen 2022'!DM91,10)</f>
        <v>0.0552252705</v>
      </c>
      <c r="DN91" s="1" t="n">
        <f aca="false">ROUND('qx mannen 2022'!DN91,10)</f>
        <v>0.0546971183</v>
      </c>
      <c r="DO91" s="1" t="n">
        <f aca="false">ROUND('qx mannen 2022'!DO91,10)</f>
        <v>0.0541738687</v>
      </c>
      <c r="DP91" s="1" t="n">
        <f aca="false">ROUND('qx mannen 2022'!DP91,10)</f>
        <v>0.0536554792</v>
      </c>
      <c r="DQ91" s="1" t="n">
        <f aca="false">ROUND('qx mannen 2022'!DQ91,10)</f>
        <v>0.0531419076</v>
      </c>
      <c r="DR91" s="1" t="n">
        <f aca="false">ROUND('qx mannen 2022'!DR91,10)</f>
        <v>0.052633112</v>
      </c>
      <c r="DS91" s="1" t="n">
        <f aca="false">ROUND('qx mannen 2022'!DS91,10)</f>
        <v>0.0521290508</v>
      </c>
      <c r="DT91" s="1" t="n">
        <f aca="false">ROUND('qx mannen 2022'!DT91,10)</f>
        <v>0.0516296828</v>
      </c>
      <c r="DU91" s="1" t="n">
        <f aca="false">ROUND('qx mannen 2022'!DU91,10)</f>
        <v>0.051134967</v>
      </c>
      <c r="DV91" s="1" t="n">
        <f aca="false">ROUND('qx mannen 2022'!DV91,10)</f>
        <v>0.0506448625</v>
      </c>
      <c r="DW91" s="1" t="n">
        <f aca="false">ROUND('qx mannen 2022'!DW91,10)</f>
        <v>0.0501593292</v>
      </c>
      <c r="DX91" s="1" t="n">
        <f aca="false">ROUND('qx mannen 2022'!DX91,10)</f>
        <v>0.0496783268</v>
      </c>
      <c r="DY91" s="1" t="n">
        <f aca="false">ROUND('qx mannen 2022'!DY91,10)</f>
        <v>0.0492018156</v>
      </c>
      <c r="DZ91" s="1" t="n">
        <f aca="false">ROUND('qx mannen 2022'!DZ91,10)</f>
        <v>0.048729756</v>
      </c>
      <c r="EA91" s="1" t="n">
        <f aca="false">ROUND('qx mannen 2022'!EA91,10)</f>
        <v>0.0482621088</v>
      </c>
      <c r="EB91" s="1" t="n">
        <f aca="false">ROUND('qx mannen 2022'!EB91,10)</f>
        <v>0.0477988352</v>
      </c>
      <c r="EC91" s="1" t="n">
        <f aca="false">ROUND('qx mannen 2022'!EC91,10)</f>
        <v>0.0473398964</v>
      </c>
      <c r="ED91" s="1" t="n">
        <f aca="false">ROUND('qx mannen 2022'!ED91,10)</f>
        <v>0.0468852541</v>
      </c>
      <c r="EE91" s="1" t="n">
        <f aca="false">ROUND('qx mannen 2022'!EE91,10)</f>
        <v>0.0464348703</v>
      </c>
      <c r="EF91" s="1" t="n">
        <f aca="false">ROUND('qx mannen 2022'!EF91,10)</f>
        <v>0.0459887072</v>
      </c>
      <c r="EG91" s="1" t="n">
        <f aca="false">ROUND('qx mannen 2022'!EG91,10)</f>
        <v>0.0455467274</v>
      </c>
      <c r="EH91" s="1" t="n">
        <f aca="false">ROUND('qx mannen 2022'!EH91,10)</f>
        <v>0.0451088937</v>
      </c>
      <c r="EI91" s="1" t="n">
        <f aca="false">ROUND('qx mannen 2022'!EI91,10)</f>
        <v>0.0446751692</v>
      </c>
      <c r="EJ91" s="1" t="n">
        <f aca="false">ROUND('qx mannen 2022'!EJ91,10)</f>
        <v>0.0442455172</v>
      </c>
      <c r="EK91" s="1" t="n">
        <f aca="false">ROUND('qx mannen 2022'!EK91,10)</f>
        <v>0.0438199016</v>
      </c>
      <c r="EL91" s="1" t="n">
        <f aca="false">ROUND('qx mannen 2022'!EL91,10)</f>
        <v>0.0433982862</v>
      </c>
      <c r="EM91" s="1" t="n">
        <f aca="false">ROUND('qx mannen 2022'!EM91,10)</f>
        <v>0.0429806352</v>
      </c>
      <c r="EN91" s="1" t="n">
        <f aca="false">ROUND('qx mannen 2022'!EN91,10)</f>
        <v>0.0425669133</v>
      </c>
      <c r="EO91" s="1" t="n">
        <f aca="false">ROUND('qx mannen 2022'!EO91,10)</f>
        <v>0.0421570852</v>
      </c>
      <c r="EP91" s="1" t="n">
        <f aca="false">ROUND('qx mannen 2022'!EP91,10)</f>
        <v>0.0417511161</v>
      </c>
      <c r="EQ91" s="1" t="n">
        <f aca="false">ROUND('qx mannen 2022'!EQ91,10)</f>
        <v>0.0413489712</v>
      </c>
      <c r="ER91" s="1" t="n">
        <f aca="false">ROUND('qx mannen 2022'!ER91,10)</f>
        <v>0.0409506163</v>
      </c>
      <c r="ES91" s="1" t="n">
        <f aca="false">ROUND('qx mannen 2022'!ES91,10)</f>
        <v>0.0405560172</v>
      </c>
      <c r="ET91" s="1" t="n">
        <f aca="false">ROUND('qx mannen 2022'!ET91,10)</f>
        <v>0.0401651402</v>
      </c>
      <c r="EU91" s="1" t="n">
        <f aca="false">ROUND('qx mannen 2022'!EU91,10)</f>
        <v>0.0397779516</v>
      </c>
      <c r="EV91" s="1" t="n">
        <f aca="false">ROUND('qx mannen 2022'!EV91,10)</f>
        <v>0.0393944183</v>
      </c>
      <c r="EW91" s="1" t="n">
        <f aca="false">ROUND('qx mannen 2022'!EW91,10)</f>
        <v>0.0390145073</v>
      </c>
      <c r="EX91" s="1" t="n">
        <f aca="false">ROUND('qx mannen 2022'!EX91,10)</f>
        <v>0.0386381858</v>
      </c>
      <c r="EY91" s="1" t="n">
        <f aca="false">ROUND('qx mannen 2022'!EY91,10)</f>
        <v>0.0382654213</v>
      </c>
      <c r="EZ91" s="1" t="n">
        <f aca="false">ROUND('qx mannen 2022'!EZ91,10)</f>
        <v>0.0378961817</v>
      </c>
      <c r="FA91" s="1" t="n">
        <f aca="false">ROUND('qx mannen 2022'!FA91,10)</f>
        <v>0.037530435</v>
      </c>
      <c r="FB91" s="1" t="n">
        <f aca="false">ROUND('qx mannen 2022'!FB91,10)</f>
        <v>0.0371681495</v>
      </c>
      <c r="FC91" s="1" t="n">
        <f aca="false">ROUND('qx mannen 2022'!FC91,10)</f>
        <v>0.0368092939</v>
      </c>
      <c r="FD91" s="1" t="n">
        <f aca="false">ROUND('qx mannen 2022'!FD91,10)</f>
        <v>0.0364538369</v>
      </c>
      <c r="FE91" s="1" t="n">
        <f aca="false">ROUND('qx mannen 2022'!FE91,10)</f>
        <v>0.0361017477</v>
      </c>
      <c r="FF91" s="1" t="n">
        <f aca="false">ROUND('qx mannen 2022'!FF91,10)</f>
        <v>0.0357529957</v>
      </c>
      <c r="FG91" s="1" t="n">
        <f aca="false">ROUND('qx mannen 2022'!FG91,10)</f>
        <v>0.0354075504</v>
      </c>
      <c r="FH91" s="1" t="n">
        <f aca="false">ROUND('qx mannen 2022'!FH91,10)</f>
        <v>0.0350653817</v>
      </c>
      <c r="FI91" s="1" t="n">
        <f aca="false">ROUND('qx mannen 2022'!FI91,10)</f>
        <v>0.0347264597</v>
      </c>
      <c r="FJ91" s="1" t="n">
        <f aca="false">ROUND('qx mannen 2022'!FJ91,10)</f>
        <v>0.0343907548</v>
      </c>
      <c r="FK91" s="1" t="n">
        <f aca="false">ROUND('qx mannen 2022'!FK91,10)</f>
        <v>0.0340582376</v>
      </c>
      <c r="FL91" s="1" t="n">
        <f aca="false">ROUND('qx mannen 2022'!FL91,10)</f>
        <v>0.033728879</v>
      </c>
      <c r="FM91" s="1" t="n">
        <f aca="false">ROUND('qx mannen 2022'!FM91,10)</f>
        <v>0.03340265</v>
      </c>
      <c r="FN91" s="1" t="n">
        <f aca="false">ROUND('qx mannen 2022'!FN91,10)</f>
        <v>0.0330795219</v>
      </c>
      <c r="FO91" s="1" t="n">
        <f aca="false">ROUND('qx mannen 2022'!FO91,10)</f>
        <v>0.0327594665</v>
      </c>
      <c r="FP91" s="1" t="n">
        <f aca="false">ROUND('qx mannen 2022'!FP91,10)</f>
        <v>0.0324424554</v>
      </c>
      <c r="FQ91" s="1" t="n">
        <f aca="false">ROUND('qx mannen 2022'!FQ91,10)</f>
        <v>0.0321284608</v>
      </c>
    </row>
    <row r="92" customFormat="false" ht="15" hidden="false" customHeight="true" outlineLevel="0" collapsed="false">
      <c r="B92" s="1" t="n">
        <f aca="false">ROUND('qx mannen 2022'!B92,10)</f>
        <v>0.1921492576</v>
      </c>
      <c r="C92" s="1" t="n">
        <f aca="false">ROUND('qx mannen 2022'!C92,10)</f>
        <v>0.1907958747</v>
      </c>
      <c r="D92" s="1" t="n">
        <f aca="false">ROUND('qx mannen 2022'!D92,10)</f>
        <v>0.178523342</v>
      </c>
      <c r="E92" s="1" t="n">
        <f aca="false">ROUND('qx mannen 2022'!E92,10)</f>
        <v>0.1723064645</v>
      </c>
      <c r="F92" s="1" t="n">
        <f aca="false">ROUND('qx mannen 2022'!F92,10)</f>
        <v>0.1689021629</v>
      </c>
      <c r="G92" s="1" t="n">
        <f aca="false">ROUND('qx mannen 2022'!G92,10)</f>
        <v>0.1668324055</v>
      </c>
      <c r="H92" s="1" t="n">
        <f aca="false">ROUND('qx mannen 2022'!H92,10)</f>
        <v>0.1653954836</v>
      </c>
      <c r="I92" s="1" t="n">
        <f aca="false">ROUND('qx mannen 2022'!I92,10)</f>
        <v>0.1642517402</v>
      </c>
      <c r="J92" s="1" t="n">
        <f aca="false">ROUND('qx mannen 2022'!J92,10)</f>
        <v>0.1632358028</v>
      </c>
      <c r="K92" s="1" t="n">
        <f aca="false">ROUND('qx mannen 2022'!K92,10)</f>
        <v>0.1622675396</v>
      </c>
      <c r="L92" s="1" t="n">
        <f aca="false">ROUND('qx mannen 2022'!L92,10)</f>
        <v>0.1613087967</v>
      </c>
      <c r="M92" s="1" t="n">
        <f aca="false">ROUND('qx mannen 2022'!M92,10)</f>
        <v>0.1603421183</v>
      </c>
      <c r="N92" s="1" t="n">
        <f aca="false">ROUND('qx mannen 2022'!N92,10)</f>
        <v>0.1593602182</v>
      </c>
      <c r="O92" s="1" t="n">
        <f aca="false">ROUND('qx mannen 2022'!O92,10)</f>
        <v>0.1583607599</v>
      </c>
      <c r="P92" s="1" t="n">
        <f aca="false">ROUND('qx mannen 2022'!P92,10)</f>
        <v>0.1573437678</v>
      </c>
      <c r="Q92" s="1" t="n">
        <f aca="false">ROUND('qx mannen 2022'!Q92,10)</f>
        <v>0.1563103468</v>
      </c>
      <c r="R92" s="1" t="n">
        <f aca="false">ROUND('qx mannen 2022'!R92,10)</f>
        <v>0.1552620519</v>
      </c>
      <c r="S92" s="1" t="n">
        <f aca="false">ROUND('qx mannen 2022'!S92,10)</f>
        <v>0.1542005805</v>
      </c>
      <c r="T92" s="1" t="n">
        <f aca="false">ROUND('qx mannen 2022'!T92,10)</f>
        <v>0.153127626</v>
      </c>
      <c r="U92" s="1" t="n">
        <f aca="false">ROUND('qx mannen 2022'!U92,10)</f>
        <v>0.15204481</v>
      </c>
      <c r="V92" s="1" t="n">
        <f aca="false">ROUND('qx mannen 2022'!V92,10)</f>
        <v>0.1509536544</v>
      </c>
      <c r="W92" s="1" t="n">
        <f aca="false">ROUND('qx mannen 2022'!W92,10)</f>
        <v>0.1498555716</v>
      </c>
      <c r="X92" s="1" t="n">
        <f aca="false">ROUND('qx mannen 2022'!X92,10)</f>
        <v>0.1487518655</v>
      </c>
      <c r="Y92" s="1" t="n">
        <f aca="false">ROUND('qx mannen 2022'!Y92,10)</f>
        <v>0.1476437346</v>
      </c>
      <c r="Z92" s="1" t="n">
        <f aca="false">ROUND('qx mannen 2022'!Z92,10)</f>
        <v>0.146532279</v>
      </c>
      <c r="AA92" s="1" t="n">
        <f aca="false">ROUND('qx mannen 2022'!AA92,10)</f>
        <v>0.1454185066</v>
      </c>
      <c r="AB92" s="1" t="n">
        <f aca="false">ROUND('qx mannen 2022'!AB92,10)</f>
        <v>0.1443033396</v>
      </c>
      <c r="AC92" s="1" t="n">
        <f aca="false">ROUND('qx mannen 2022'!AC92,10)</f>
        <v>0.1431876215</v>
      </c>
      <c r="AD92" s="1" t="n">
        <f aca="false">ROUND('qx mannen 2022'!AD92,10)</f>
        <v>0.1420721229</v>
      </c>
      <c r="AE92" s="1" t="n">
        <f aca="false">ROUND('qx mannen 2022'!AE92,10)</f>
        <v>0.1409575472</v>
      </c>
      <c r="AF92" s="1" t="n">
        <f aca="false">ROUND('qx mannen 2022'!AF92,10)</f>
        <v>0.1398445359</v>
      </c>
      <c r="AG92" s="1" t="n">
        <f aca="false">ROUND('qx mannen 2022'!AG92,10)</f>
        <v>0.1387336736</v>
      </c>
      <c r="AH92" s="1" t="n">
        <f aca="false">ROUND('qx mannen 2022'!AH92,10)</f>
        <v>0.1376254927</v>
      </c>
      <c r="AI92" s="1" t="n">
        <f aca="false">ROUND('qx mannen 2022'!AI92,10)</f>
        <v>0.1365204772</v>
      </c>
      <c r="AJ92" s="1" t="n">
        <f aca="false">ROUND('qx mannen 2022'!AJ92,10)</f>
        <v>0.1354190671</v>
      </c>
      <c r="AK92" s="1" t="n">
        <f aca="false">ROUND('qx mannen 2022'!AK92,10)</f>
        <v>0.1343216615</v>
      </c>
      <c r="AL92" s="1" t="n">
        <f aca="false">ROUND('qx mannen 2022'!AL92,10)</f>
        <v>0.1332286222</v>
      </c>
      <c r="AM92" s="1" t="n">
        <f aca="false">ROUND('qx mannen 2022'!AM92,10)</f>
        <v>0.1321402769</v>
      </c>
      <c r="AN92" s="1" t="n">
        <f aca="false">ROUND('qx mannen 2022'!AN92,10)</f>
        <v>0.1310569213</v>
      </c>
      <c r="AO92" s="1" t="n">
        <f aca="false">ROUND('qx mannen 2022'!AO92,10)</f>
        <v>0.1299788225</v>
      </c>
      <c r="AP92" s="1" t="n">
        <f aca="false">ROUND('qx mannen 2022'!AP92,10)</f>
        <v>0.128906221</v>
      </c>
      <c r="AQ92" s="1" t="n">
        <f aca="false">ROUND('qx mannen 2022'!AQ92,10)</f>
        <v>0.1278393329</v>
      </c>
      <c r="AR92" s="1" t="n">
        <f aca="false">ROUND('qx mannen 2022'!AR92,10)</f>
        <v>0.1267783517</v>
      </c>
      <c r="AS92" s="1" t="n">
        <f aca="false">ROUND('qx mannen 2022'!AS92,10)</f>
        <v>0.1257234508</v>
      </c>
      <c r="AT92" s="1" t="n">
        <f aca="false">ROUND('qx mannen 2022'!AT92,10)</f>
        <v>0.1246747843</v>
      </c>
      <c r="AU92" s="1" t="n">
        <f aca="false">ROUND('qx mannen 2022'!AU92,10)</f>
        <v>0.1236324894</v>
      </c>
      <c r="AV92" s="1" t="n">
        <f aca="false">ROUND('qx mannen 2022'!AV92,10)</f>
        <v>0.1225966872</v>
      </c>
      <c r="AW92" s="1" t="n">
        <f aca="false">ROUND('qx mannen 2022'!AW92,10)</f>
        <v>0.1215674846</v>
      </c>
      <c r="AX92" s="1" t="n">
        <f aca="false">ROUND('qx mannen 2022'!AX92,10)</f>
        <v>0.1205449749</v>
      </c>
      <c r="AY92" s="1" t="n">
        <f aca="false">ROUND('qx mannen 2022'!AY92,10)</f>
        <v>0.1195292394</v>
      </c>
      <c r="AZ92" s="1" t="n">
        <f aca="false">ROUND('qx mannen 2022'!AZ92,10)</f>
        <v>0.1185203482</v>
      </c>
      <c r="BA92" s="1" t="n">
        <f aca="false">ROUND('qx mannen 2022'!BA92,10)</f>
        <v>0.1175183611</v>
      </c>
      <c r="BB92" s="1" t="n">
        <f aca="false">ROUND('qx mannen 2022'!BB92,10)</f>
        <v>0.1165233286</v>
      </c>
      <c r="BC92" s="1" t="n">
        <f aca="false">ROUND('qx mannen 2022'!BC92,10)</f>
        <v>0.1155352927</v>
      </c>
      <c r="BD92" s="1" t="n">
        <f aca="false">ROUND('qx mannen 2022'!BD92,10)</f>
        <v>0.1145542875</v>
      </c>
      <c r="BE92" s="1" t="n">
        <f aca="false">ROUND('qx mannen 2022'!BE92,10)</f>
        <v>0.1135803399</v>
      </c>
      <c r="BF92" s="1" t="n">
        <f aca="false">ROUND('qx mannen 2022'!BF92,10)</f>
        <v>0.1126134702</v>
      </c>
      <c r="BG92" s="1" t="n">
        <f aca="false">ROUND('qx mannen 2022'!BG92,10)</f>
        <v>0.1116536929</v>
      </c>
      <c r="BH92" s="1" t="n">
        <f aca="false">ROUND('qx mannen 2022'!BH92,10)</f>
        <v>0.1107010169</v>
      </c>
      <c r="BI92" s="1" t="n">
        <f aca="false">ROUND('qx mannen 2022'!BI92,10)</f>
        <v>0.1097554459</v>
      </c>
      <c r="BJ92" s="1" t="n">
        <f aca="false">ROUND('qx mannen 2022'!BJ92,10)</f>
        <v>0.1088169794</v>
      </c>
      <c r="BK92" s="1" t="n">
        <f aca="false">ROUND('qx mannen 2022'!BK92,10)</f>
        <v>0.1078856125</v>
      </c>
      <c r="BL92" s="1" t="n">
        <f aca="false">ROUND('qx mannen 2022'!BL92,10)</f>
        <v>0.1069613366</v>
      </c>
      <c r="BM92" s="1" t="n">
        <f aca="false">ROUND('qx mannen 2022'!BM92,10)</f>
        <v>0.1060441394</v>
      </c>
      <c r="BN92" s="1" t="n">
        <f aca="false">ROUND('qx mannen 2022'!BN92,10)</f>
        <v>0.1051340057</v>
      </c>
      <c r="BO92" s="1" t="n">
        <f aca="false">ROUND('qx mannen 2022'!BO92,10)</f>
        <v>0.1042309174</v>
      </c>
      <c r="BP92" s="1" t="n">
        <f aca="false">ROUND('qx mannen 2022'!BP92,10)</f>
        <v>0.1033348537</v>
      </c>
      <c r="BQ92" s="1" t="n">
        <f aca="false">ROUND('qx mannen 2022'!BQ92,10)</f>
        <v>0.1024457913</v>
      </c>
      <c r="BR92" s="1" t="n">
        <f aca="false">ROUND('qx mannen 2022'!BR92,10)</f>
        <v>0.1015637049</v>
      </c>
      <c r="BS92" s="1" t="n">
        <f aca="false">ROUND('qx mannen 2022'!BS92,10)</f>
        <v>0.1006885673</v>
      </c>
      <c r="BT92" s="1" t="n">
        <f aca="false">ROUND('qx mannen 2022'!BT92,10)</f>
        <v>0.0998203494</v>
      </c>
      <c r="BU92" s="1" t="n">
        <f aca="false">ROUND('qx mannen 2022'!BU92,10)</f>
        <v>0.0989590204</v>
      </c>
      <c r="BV92" s="1" t="n">
        <f aca="false">ROUND('qx mannen 2022'!BV92,10)</f>
        <v>0.0981045483</v>
      </c>
      <c r="BW92" s="1" t="n">
        <f aca="false">ROUND('qx mannen 2022'!BW92,10)</f>
        <v>0.0972568995</v>
      </c>
      <c r="BX92" s="1" t="n">
        <f aca="false">ROUND('qx mannen 2022'!BX92,10)</f>
        <v>0.0964160394</v>
      </c>
      <c r="BY92" s="1" t="n">
        <f aca="false">ROUND('qx mannen 2022'!BY92,10)</f>
        <v>0.0955819323</v>
      </c>
      <c r="BZ92" s="1" t="n">
        <f aca="false">ROUND('qx mannen 2022'!BZ92,10)</f>
        <v>0.0947545416</v>
      </c>
      <c r="CA92" s="1" t="n">
        <f aca="false">ROUND('qx mannen 2022'!CA92,10)</f>
        <v>0.0939338297</v>
      </c>
      <c r="CB92" s="1" t="n">
        <f aca="false">ROUND('qx mannen 2022'!CB92,10)</f>
        <v>0.0931197583</v>
      </c>
      <c r="CC92" s="1" t="n">
        <f aca="false">ROUND('qx mannen 2022'!CC92,10)</f>
        <v>0.0923122885</v>
      </c>
      <c r="CD92" s="1" t="n">
        <f aca="false">ROUND('qx mannen 2022'!CD92,10)</f>
        <v>0.0915113808</v>
      </c>
      <c r="CE92" s="1" t="n">
        <f aca="false">ROUND('qx mannen 2022'!CE92,10)</f>
        <v>0.0907169949</v>
      </c>
      <c r="CF92" s="1" t="n">
        <f aca="false">ROUND('qx mannen 2022'!CF92,10)</f>
        <v>0.0899290904</v>
      </c>
      <c r="CG92" s="1" t="n">
        <f aca="false">ROUND('qx mannen 2022'!CG92,10)</f>
        <v>0.0891476262</v>
      </c>
      <c r="CH92" s="1" t="n">
        <f aca="false">ROUND('qx mannen 2022'!CH92,10)</f>
        <v>0.0883725612</v>
      </c>
      <c r="CI92" s="1" t="n">
        <f aca="false">ROUND('qx mannen 2022'!CI92,10)</f>
        <v>0.0876038536</v>
      </c>
      <c r="CJ92" s="1" t="n">
        <f aca="false">ROUND('qx mannen 2022'!CJ92,10)</f>
        <v>0.0868414615</v>
      </c>
      <c r="CK92" s="1" t="n">
        <f aca="false">ROUND('qx mannen 2022'!CK92,10)</f>
        <v>0.086085343</v>
      </c>
      <c r="CL92" s="1" t="n">
        <f aca="false">ROUND('qx mannen 2022'!CL92,10)</f>
        <v>0.0853354558</v>
      </c>
      <c r="CM92" s="1" t="n">
        <f aca="false">ROUND('qx mannen 2022'!CM92,10)</f>
        <v>0.0845917574</v>
      </c>
      <c r="CN92" s="1" t="n">
        <f aca="false">ROUND('qx mannen 2022'!CN92,10)</f>
        <v>0.0838542053</v>
      </c>
      <c r="CO92" s="1" t="n">
        <f aca="false">ROUND('qx mannen 2022'!CO92,10)</f>
        <v>0.0831227571</v>
      </c>
      <c r="CP92" s="1" t="n">
        <f aca="false">ROUND('qx mannen 2022'!CP92,10)</f>
        <v>0.08239737</v>
      </c>
      <c r="CQ92" s="1" t="n">
        <f aca="false">ROUND('qx mannen 2022'!CQ92,10)</f>
        <v>0.0816780014</v>
      </c>
      <c r="CR92" s="1" t="n">
        <f aca="false">ROUND('qx mannen 2022'!CR92,10)</f>
        <v>0.0809646088</v>
      </c>
      <c r="CS92" s="1" t="n">
        <f aca="false">ROUND('qx mannen 2022'!CS92,10)</f>
        <v>0.0802571494</v>
      </c>
      <c r="CT92" s="1" t="n">
        <f aca="false">ROUND('qx mannen 2022'!CT92,10)</f>
        <v>0.0795555806</v>
      </c>
      <c r="CU92" s="1" t="n">
        <f aca="false">ROUND('qx mannen 2022'!CU92,10)</f>
        <v>0.0788598601</v>
      </c>
      <c r="CV92" s="1" t="n">
        <f aca="false">ROUND('qx mannen 2022'!CV92,10)</f>
        <v>0.0781699453</v>
      </c>
      <c r="CW92" s="1" t="n">
        <f aca="false">ROUND('qx mannen 2022'!CW92,10)</f>
        <v>0.0774857938</v>
      </c>
      <c r="CX92" s="1" t="n">
        <f aca="false">ROUND('qx mannen 2022'!CX92,10)</f>
        <v>0.0768073635</v>
      </c>
      <c r="CY92" s="1" t="n">
        <f aca="false">ROUND('qx mannen 2022'!CY92,10)</f>
        <v>0.0761346121</v>
      </c>
      <c r="CZ92" s="1" t="n">
        <f aca="false">ROUND('qx mannen 2022'!CZ92,10)</f>
        <v>0.0754674976</v>
      </c>
      <c r="DA92" s="1" t="n">
        <f aca="false">ROUND('qx mannen 2022'!DA92,10)</f>
        <v>0.0748059783</v>
      </c>
      <c r="DB92" s="1" t="n">
        <f aca="false">ROUND('qx mannen 2022'!DB92,10)</f>
        <v>0.0741500123</v>
      </c>
      <c r="DC92" s="1" t="n">
        <f aca="false">ROUND('qx mannen 2022'!DC92,10)</f>
        <v>0.0734995582</v>
      </c>
      <c r="DD92" s="1" t="n">
        <f aca="false">ROUND('qx mannen 2022'!DD92,10)</f>
        <v>0.0728545744</v>
      </c>
      <c r="DE92" s="1" t="n">
        <f aca="false">ROUND('qx mannen 2022'!DE92,10)</f>
        <v>0.0722150197</v>
      </c>
      <c r="DF92" s="1" t="n">
        <f aca="false">ROUND('qx mannen 2022'!DF92,10)</f>
        <v>0.0715808531</v>
      </c>
      <c r="DG92" s="1" t="n">
        <f aca="false">ROUND('qx mannen 2022'!DG92,10)</f>
        <v>0.0709520338</v>
      </c>
      <c r="DH92" s="1" t="n">
        <f aca="false">ROUND('qx mannen 2022'!DH92,10)</f>
        <v>0.0703285209</v>
      </c>
      <c r="DI92" s="1" t="n">
        <f aca="false">ROUND('qx mannen 2022'!DI92,10)</f>
        <v>0.0697102741</v>
      </c>
      <c r="DJ92" s="1" t="n">
        <f aca="false">ROUND('qx mannen 2022'!DJ92,10)</f>
        <v>0.069097253</v>
      </c>
      <c r="DK92" s="1" t="n">
        <f aca="false">ROUND('qx mannen 2022'!DK92,10)</f>
        <v>0.0684894175</v>
      </c>
      <c r="DL92" s="1" t="n">
        <f aca="false">ROUND('qx mannen 2022'!DL92,10)</f>
        <v>0.0678867278</v>
      </c>
      <c r="DM92" s="1" t="n">
        <f aca="false">ROUND('qx mannen 2022'!DM92,10)</f>
        <v>0.0672891441</v>
      </c>
      <c r="DN92" s="1" t="n">
        <f aca="false">ROUND('qx mannen 2022'!DN92,10)</f>
        <v>0.0666966271</v>
      </c>
      <c r="DO92" s="1" t="n">
        <f aca="false">ROUND('qx mannen 2022'!DO92,10)</f>
        <v>0.0661091374</v>
      </c>
      <c r="DP92" s="1" t="n">
        <f aca="false">ROUND('qx mannen 2022'!DP92,10)</f>
        <v>0.0655266359</v>
      </c>
      <c r="DQ92" s="1" t="n">
        <f aca="false">ROUND('qx mannen 2022'!DQ92,10)</f>
        <v>0.064949084</v>
      </c>
      <c r="DR92" s="1" t="n">
        <f aca="false">ROUND('qx mannen 2022'!DR92,10)</f>
        <v>0.064376443</v>
      </c>
      <c r="DS92" s="1" t="n">
        <f aca="false">ROUND('qx mannen 2022'!DS92,10)</f>
        <v>0.0638086745</v>
      </c>
      <c r="DT92" s="1" t="n">
        <f aca="false">ROUND('qx mannen 2022'!DT92,10)</f>
        <v>0.0632457404</v>
      </c>
      <c r="DU92" s="1" t="n">
        <f aca="false">ROUND('qx mannen 2022'!DU92,10)</f>
        <v>0.0626876027</v>
      </c>
      <c r="DV92" s="1" t="n">
        <f aca="false">ROUND('qx mannen 2022'!DV92,10)</f>
        <v>0.0621342238</v>
      </c>
      <c r="DW92" s="1" t="n">
        <f aca="false">ROUND('qx mannen 2022'!DW92,10)</f>
        <v>0.0615855662</v>
      </c>
      <c r="DX92" s="1" t="n">
        <f aca="false">ROUND('qx mannen 2022'!DX92,10)</f>
        <v>0.0610415927</v>
      </c>
      <c r="DY92" s="1" t="n">
        <f aca="false">ROUND('qx mannen 2022'!DY92,10)</f>
        <v>0.0605022662</v>
      </c>
      <c r="DZ92" s="1" t="n">
        <f aca="false">ROUND('qx mannen 2022'!DZ92,10)</f>
        <v>0.05996755</v>
      </c>
      <c r="EA92" s="1" t="n">
        <f aca="false">ROUND('qx mannen 2022'!EA92,10)</f>
        <v>0.0594374075</v>
      </c>
      <c r="EB92" s="1" t="n">
        <f aca="false">ROUND('qx mannen 2022'!EB92,10)</f>
        <v>0.0589118024</v>
      </c>
      <c r="EC92" s="1" t="n">
        <f aca="false">ROUND('qx mannen 2022'!EC92,10)</f>
        <v>0.0583906986</v>
      </c>
      <c r="ED92" s="1" t="n">
        <f aca="false">ROUND('qx mannen 2022'!ED92,10)</f>
        <v>0.0578740604</v>
      </c>
      <c r="EE92" s="1" t="n">
        <f aca="false">ROUND('qx mannen 2022'!EE92,10)</f>
        <v>0.0573618519</v>
      </c>
      <c r="EF92" s="1" t="n">
        <f aca="false">ROUND('qx mannen 2022'!EF92,10)</f>
        <v>0.056854038</v>
      </c>
      <c r="EG92" s="1" t="n">
        <f aca="false">ROUND('qx mannen 2022'!EG92,10)</f>
        <v>0.0563505833</v>
      </c>
      <c r="EH92" s="1" t="n">
        <f aca="false">ROUND('qx mannen 2022'!EH92,10)</f>
        <v>0.055851453</v>
      </c>
      <c r="EI92" s="1" t="n">
        <f aca="false">ROUND('qx mannen 2022'!EI92,10)</f>
        <v>0.0553566124</v>
      </c>
      <c r="EJ92" s="1" t="n">
        <f aca="false">ROUND('qx mannen 2022'!EJ92,10)</f>
        <v>0.054866027</v>
      </c>
      <c r="EK92" s="1" t="n">
        <f aca="false">ROUND('qx mannen 2022'!EK92,10)</f>
        <v>0.0543796625</v>
      </c>
      <c r="EL92" s="1" t="n">
        <f aca="false">ROUND('qx mannen 2022'!EL92,10)</f>
        <v>0.053897485</v>
      </c>
      <c r="EM92" s="1" t="n">
        <f aca="false">ROUND('qx mannen 2022'!EM92,10)</f>
        <v>0.0534194607</v>
      </c>
      <c r="EN92" s="1" t="n">
        <f aca="false">ROUND('qx mannen 2022'!EN92,10)</f>
        <v>0.0529455561</v>
      </c>
      <c r="EO92" s="1" t="n">
        <f aca="false">ROUND('qx mannen 2022'!EO92,10)</f>
        <v>0.0524757377</v>
      </c>
      <c r="EP92" s="1" t="n">
        <f aca="false">ROUND('qx mannen 2022'!EP92,10)</f>
        <v>0.0520099726</v>
      </c>
      <c r="EQ92" s="1" t="n">
        <f aca="false">ROUND('qx mannen 2022'!EQ92,10)</f>
        <v>0.0515482278</v>
      </c>
      <c r="ER92" s="1" t="n">
        <f aca="false">ROUND('qx mannen 2022'!ER92,10)</f>
        <v>0.0510904708</v>
      </c>
      <c r="ES92" s="1" t="n">
        <f aca="false">ROUND('qx mannen 2022'!ES92,10)</f>
        <v>0.050636669</v>
      </c>
      <c r="ET92" s="1" t="n">
        <f aca="false">ROUND('qx mannen 2022'!ET92,10)</f>
        <v>0.0501867904</v>
      </c>
      <c r="EU92" s="1" t="n">
        <f aca="false">ROUND('qx mannen 2022'!EU92,10)</f>
        <v>0.0497408029</v>
      </c>
      <c r="EV92" s="1" t="n">
        <f aca="false">ROUND('qx mannen 2022'!EV92,10)</f>
        <v>0.0492986748</v>
      </c>
      <c r="EW92" s="1" t="n">
        <f aca="false">ROUND('qx mannen 2022'!EW92,10)</f>
        <v>0.0488603747</v>
      </c>
      <c r="EX92" s="1" t="n">
        <f aca="false">ROUND('qx mannen 2022'!EX92,10)</f>
        <v>0.0484258711</v>
      </c>
      <c r="EY92" s="1" t="n">
        <f aca="false">ROUND('qx mannen 2022'!EY92,10)</f>
        <v>0.0479951331</v>
      </c>
      <c r="EZ92" s="1" t="n">
        <f aca="false">ROUND('qx mannen 2022'!EZ92,10)</f>
        <v>0.0475681298</v>
      </c>
      <c r="FA92" s="1" t="n">
        <f aca="false">ROUND('qx mannen 2022'!FA92,10)</f>
        <v>0.0471448305</v>
      </c>
      <c r="FB92" s="1" t="n">
        <f aca="false">ROUND('qx mannen 2022'!FB92,10)</f>
        <v>0.0467252048</v>
      </c>
      <c r="FC92" s="1" t="n">
        <f aca="false">ROUND('qx mannen 2022'!FC92,10)</f>
        <v>0.0463092226</v>
      </c>
      <c r="FD92" s="1" t="n">
        <f aca="false">ROUND('qx mannen 2022'!FD92,10)</f>
        <v>0.0458968539</v>
      </c>
      <c r="FE92" s="1" t="n">
        <f aca="false">ROUND('qx mannen 2022'!FE92,10)</f>
        <v>0.0454880688</v>
      </c>
      <c r="FF92" s="1" t="n">
        <f aca="false">ROUND('qx mannen 2022'!FF92,10)</f>
        <v>0.0450828379</v>
      </c>
      <c r="FG92" s="1" t="n">
        <f aca="false">ROUND('qx mannen 2022'!FG92,10)</f>
        <v>0.0446811318</v>
      </c>
      <c r="FH92" s="1" t="n">
        <f aca="false">ROUND('qx mannen 2022'!FH92,10)</f>
        <v>0.0442829214</v>
      </c>
      <c r="FI92" s="1" t="n">
        <f aca="false">ROUND('qx mannen 2022'!FI92,10)</f>
        <v>0.0438881778</v>
      </c>
      <c r="FJ92" s="1" t="n">
        <f aca="false">ROUND('qx mannen 2022'!FJ92,10)</f>
        <v>0.0434968722</v>
      </c>
      <c r="FK92" s="1" t="n">
        <f aca="false">ROUND('qx mannen 2022'!FK92,10)</f>
        <v>0.0431089763</v>
      </c>
      <c r="FL92" s="1" t="n">
        <f aca="false">ROUND('qx mannen 2022'!FL92,10)</f>
        <v>0.0427244617</v>
      </c>
      <c r="FM92" s="1" t="n">
        <f aca="false">ROUND('qx mannen 2022'!FM92,10)</f>
        <v>0.0423433003</v>
      </c>
      <c r="FN92" s="1" t="n">
        <f aca="false">ROUND('qx mannen 2022'!FN92,10)</f>
        <v>0.0419654644</v>
      </c>
      <c r="FO92" s="1" t="n">
        <f aca="false">ROUND('qx mannen 2022'!FO92,10)</f>
        <v>0.0415909262</v>
      </c>
      <c r="FP92" s="1" t="n">
        <f aca="false">ROUND('qx mannen 2022'!FP92,10)</f>
        <v>0.0412196582</v>
      </c>
      <c r="FQ92" s="1" t="n">
        <f aca="false">ROUND('qx mannen 2022'!FQ92,10)</f>
        <v>0.0408516334</v>
      </c>
    </row>
    <row r="93" customFormat="false" ht="15" hidden="false" customHeight="true" outlineLevel="0" collapsed="false">
      <c r="B93" s="1" t="n">
        <f aca="false">ROUND('qx mannen 2022'!B93,10)</f>
        <v>0.2107374966</v>
      </c>
      <c r="C93" s="1" t="n">
        <f aca="false">ROUND('qx mannen 2022'!C93,10)</f>
        <v>0.2091871096</v>
      </c>
      <c r="D93" s="1" t="n">
        <f aca="false">ROUND('qx mannen 2022'!D93,10)</f>
        <v>0.1958110601</v>
      </c>
      <c r="E93" s="1" t="n">
        <f aca="false">ROUND('qx mannen 2022'!E93,10)</f>
        <v>0.1890059539</v>
      </c>
      <c r="F93" s="1" t="n">
        <f aca="false">ROUND('qx mannen 2022'!F93,10)</f>
        <v>0.1852610779</v>
      </c>
      <c r="G93" s="1" t="n">
        <f aca="false">ROUND('qx mannen 2022'!G93,10)</f>
        <v>0.1829727423</v>
      </c>
      <c r="H93" s="1" t="n">
        <f aca="false">ROUND('qx mannen 2022'!H93,10)</f>
        <v>0.1813785998</v>
      </c>
      <c r="I93" s="1" t="n">
        <f aca="false">ROUND('qx mannen 2022'!I93,10)</f>
        <v>0.1801092383</v>
      </c>
      <c r="J93" s="1" t="n">
        <f aca="false">ROUND('qx mannen 2022'!J93,10)</f>
        <v>0.1789845213</v>
      </c>
      <c r="K93" s="1" t="n">
        <f aca="false">ROUND('qx mannen 2022'!K93,10)</f>
        <v>0.1779169184</v>
      </c>
      <c r="L93" s="1" t="n">
        <f aca="false">ROUND('qx mannen 2022'!L93,10)</f>
        <v>0.1768645215</v>
      </c>
      <c r="M93" s="1" t="n">
        <f aca="false">ROUND('qx mannen 2022'!M93,10)</f>
        <v>0.1758079318</v>
      </c>
      <c r="N93" s="1" t="n">
        <f aca="false">ROUND('qx mannen 2022'!N93,10)</f>
        <v>0.1747388253</v>
      </c>
      <c r="O93" s="1" t="n">
        <f aca="false">ROUND('qx mannen 2022'!O93,10)</f>
        <v>0.1736542822</v>
      </c>
      <c r="P93" s="1" t="n">
        <f aca="false">ROUND('qx mannen 2022'!P93,10)</f>
        <v>0.1725539747</v>
      </c>
      <c r="Q93" s="1" t="n">
        <f aca="false">ROUND('qx mannen 2022'!Q93,10)</f>
        <v>0.171438775</v>
      </c>
      <c r="R93" s="1" t="n">
        <f aca="false">ROUND('qx mannen 2022'!R93,10)</f>
        <v>0.1703100688</v>
      </c>
      <c r="S93" s="1" t="n">
        <f aca="false">ROUND('qx mannen 2022'!S93,10)</f>
        <v>0.1691694208</v>
      </c>
      <c r="T93" s="1" t="n">
        <f aca="false">ROUND('qx mannen 2022'!T93,10)</f>
        <v>0.1680184129</v>
      </c>
      <c r="U93" s="1" t="n">
        <f aca="false">ROUND('qx mannen 2022'!U93,10)</f>
        <v>0.1668585699</v>
      </c>
      <c r="V93" s="1" t="n">
        <f aca="false">ROUND('qx mannen 2022'!V93,10)</f>
        <v>0.1656913272</v>
      </c>
      <c r="W93" s="1" t="n">
        <f aca="false">ROUND('qx mannen 2022'!W93,10)</f>
        <v>0.1645180197</v>
      </c>
      <c r="X93" s="1" t="n">
        <f aca="false">ROUND('qx mannen 2022'!X93,10)</f>
        <v>0.1633398804</v>
      </c>
      <c r="Y93" s="1" t="n">
        <f aca="false">ROUND('qx mannen 2022'!Y93,10)</f>
        <v>0.1621580435</v>
      </c>
      <c r="Z93" s="1" t="n">
        <f aca="false">ROUND('qx mannen 2022'!Z93,10)</f>
        <v>0.1609735504</v>
      </c>
      <c r="AA93" s="1" t="n">
        <f aca="false">ROUND('qx mannen 2022'!AA93,10)</f>
        <v>0.1597873555</v>
      </c>
      <c r="AB93" s="1" t="n">
        <f aca="false">ROUND('qx mannen 2022'!AB93,10)</f>
        <v>0.1586003324</v>
      </c>
      <c r="AC93" s="1" t="n">
        <f aca="false">ROUND('qx mannen 2022'!AC93,10)</f>
        <v>0.1574132802</v>
      </c>
      <c r="AD93" s="1" t="n">
        <f aca="false">ROUND('qx mannen 2022'!AD93,10)</f>
        <v>0.1562269293</v>
      </c>
      <c r="AE93" s="1" t="n">
        <f aca="false">ROUND('qx mannen 2022'!AE93,10)</f>
        <v>0.1550419462</v>
      </c>
      <c r="AF93" s="1" t="n">
        <f aca="false">ROUND('qx mannen 2022'!AF93,10)</f>
        <v>0.1538589396</v>
      </c>
      <c r="AG93" s="1" t="n">
        <f aca="false">ROUND('qx mannen 2022'!AG93,10)</f>
        <v>0.152678464</v>
      </c>
      <c r="AH93" s="1" t="n">
        <f aca="false">ROUND('qx mannen 2022'!AH93,10)</f>
        <v>0.1515010245</v>
      </c>
      <c r="AI93" s="1" t="n">
        <f aca="false">ROUND('qx mannen 2022'!AI93,10)</f>
        <v>0.1503270808</v>
      </c>
      <c r="AJ93" s="1" t="n">
        <f aca="false">ROUND('qx mannen 2022'!AJ93,10)</f>
        <v>0.1491570508</v>
      </c>
      <c r="AK93" s="1" t="n">
        <f aca="false">ROUND('qx mannen 2022'!AK93,10)</f>
        <v>0.1479913138</v>
      </c>
      <c r="AL93" s="1" t="n">
        <f aca="false">ROUND('qx mannen 2022'!AL93,10)</f>
        <v>0.1468302139</v>
      </c>
      <c r="AM93" s="1" t="n">
        <f aca="false">ROUND('qx mannen 2022'!AM93,10)</f>
        <v>0.1456740626</v>
      </c>
      <c r="AN93" s="1" t="n">
        <f aca="false">ROUND('qx mannen 2022'!AN93,10)</f>
        <v>0.1445231417</v>
      </c>
      <c r="AO93" s="1" t="n">
        <f aca="false">ROUND('qx mannen 2022'!AO93,10)</f>
        <v>0.1433777057</v>
      </c>
      <c r="AP93" s="1" t="n">
        <f aca="false">ROUND('qx mannen 2022'!AP93,10)</f>
        <v>0.1422379836</v>
      </c>
      <c r="AQ93" s="1" t="n">
        <f aca="false">ROUND('qx mannen 2022'!AQ93,10)</f>
        <v>0.1411041816</v>
      </c>
      <c r="AR93" s="1" t="n">
        <f aca="false">ROUND('qx mannen 2022'!AR93,10)</f>
        <v>0.1399764847</v>
      </c>
      <c r="AS93" s="1" t="n">
        <f aca="false">ROUND('qx mannen 2022'!AS93,10)</f>
        <v>0.1388550582</v>
      </c>
      <c r="AT93" s="1" t="n">
        <f aca="false">ROUND('qx mannen 2022'!AT93,10)</f>
        <v>0.1377400498</v>
      </c>
      <c r="AU93" s="1" t="n">
        <f aca="false">ROUND('qx mannen 2022'!AU93,10)</f>
        <v>0.1366315908</v>
      </c>
      <c r="AV93" s="1" t="n">
        <f aca="false">ROUND('qx mannen 2022'!AV93,10)</f>
        <v>0.1355297973</v>
      </c>
      <c r="AW93" s="1" t="n">
        <f aca="false">ROUND('qx mannen 2022'!AW93,10)</f>
        <v>0.1344347717</v>
      </c>
      <c r="AX93" s="1" t="n">
        <f aca="false">ROUND('qx mannen 2022'!AX93,10)</f>
        <v>0.1333466038</v>
      </c>
      <c r="AY93" s="1" t="n">
        <f aca="false">ROUND('qx mannen 2022'!AY93,10)</f>
        <v>0.1322653719</v>
      </c>
      <c r="AZ93" s="1" t="n">
        <f aca="false">ROUND('qx mannen 2022'!AZ93,10)</f>
        <v>0.1311911434</v>
      </c>
      <c r="BA93" s="1" t="n">
        <f aca="false">ROUND('qx mannen 2022'!BA93,10)</f>
        <v>0.1301239762</v>
      </c>
      <c r="BB93" s="1" t="n">
        <f aca="false">ROUND('qx mannen 2022'!BB93,10)</f>
        <v>0.1290639193</v>
      </c>
      <c r="BC93" s="1" t="n">
        <f aca="false">ROUND('qx mannen 2022'!BC93,10)</f>
        <v>0.1280110133</v>
      </c>
      <c r="BD93" s="1" t="n">
        <f aca="false">ROUND('qx mannen 2022'!BD93,10)</f>
        <v>0.1269652915</v>
      </c>
      <c r="BE93" s="1" t="n">
        <f aca="false">ROUND('qx mannen 2022'!BE93,10)</f>
        <v>0.1259267805</v>
      </c>
      <c r="BF93" s="1" t="n">
        <f aca="false">ROUND('qx mannen 2022'!BF93,10)</f>
        <v>0.1248955001</v>
      </c>
      <c r="BG93" s="1" t="n">
        <f aca="false">ROUND('qx mannen 2022'!BG93,10)</f>
        <v>0.123871465</v>
      </c>
      <c r="BH93" s="1" t="n">
        <f aca="false">ROUND('qx mannen 2022'!BH93,10)</f>
        <v>0.1228546841</v>
      </c>
      <c r="BI93" s="1" t="n">
        <f aca="false">ROUND('qx mannen 2022'!BI93,10)</f>
        <v>0.1218451619</v>
      </c>
      <c r="BJ93" s="1" t="n">
        <f aca="false">ROUND('qx mannen 2022'!BJ93,10)</f>
        <v>0.1208428982</v>
      </c>
      <c r="BK93" s="1" t="n">
        <f aca="false">ROUND('qx mannen 2022'!BK93,10)</f>
        <v>0.1198478891</v>
      </c>
      <c r="BL93" s="1" t="n">
        <f aca="false">ROUND('qx mannen 2022'!BL93,10)</f>
        <v>0.1188601267</v>
      </c>
      <c r="BM93" s="1" t="n">
        <f aca="false">ROUND('qx mannen 2022'!BM93,10)</f>
        <v>0.1178796</v>
      </c>
      <c r="BN93" s="1" t="n">
        <f aca="false">ROUND('qx mannen 2022'!BN93,10)</f>
        <v>0.1169062949</v>
      </c>
      <c r="BO93" s="1" t="n">
        <f aca="false">ROUND('qx mannen 2022'!BO93,10)</f>
        <v>0.1159401943</v>
      </c>
      <c r="BP93" s="1" t="n">
        <f aca="false">ROUND('qx mannen 2022'!BP93,10)</f>
        <v>0.1149812789</v>
      </c>
      <c r="BQ93" s="1" t="n">
        <f aca="false">ROUND('qx mannen 2022'!BQ93,10)</f>
        <v>0.1140295269</v>
      </c>
      <c r="BR93" s="1" t="n">
        <f aca="false">ROUND('qx mannen 2022'!BR93,10)</f>
        <v>0.1130849143</v>
      </c>
      <c r="BS93" s="1" t="n">
        <f aca="false">ROUND('qx mannen 2022'!BS93,10)</f>
        <v>0.1121474154</v>
      </c>
      <c r="BT93" s="1" t="n">
        <f aca="false">ROUND('qx mannen 2022'!BT93,10)</f>
        <v>0.1112170026</v>
      </c>
      <c r="BU93" s="1" t="n">
        <f aca="false">ROUND('qx mannen 2022'!BU93,10)</f>
        <v>0.1102936468</v>
      </c>
      <c r="BV93" s="1" t="n">
        <f aca="false">ROUND('qx mannen 2022'!BV93,10)</f>
        <v>0.1093773174</v>
      </c>
      <c r="BW93" s="1" t="n">
        <f aca="false">ROUND('qx mannen 2022'!BW93,10)</f>
        <v>0.1084679826</v>
      </c>
      <c r="BX93" s="1" t="n">
        <f aca="false">ROUND('qx mannen 2022'!BX93,10)</f>
        <v>0.1075656093</v>
      </c>
      <c r="BY93" s="1" t="n">
        <f aca="false">ROUND('qx mannen 2022'!BY93,10)</f>
        <v>0.1066701635</v>
      </c>
      <c r="BZ93" s="1" t="n">
        <f aca="false">ROUND('qx mannen 2022'!BZ93,10)</f>
        <v>0.1057816102</v>
      </c>
      <c r="CA93" s="1" t="n">
        <f aca="false">ROUND('qx mannen 2022'!CA93,10)</f>
        <v>0.1048999133</v>
      </c>
      <c r="CB93" s="1" t="n">
        <f aca="false">ROUND('qx mannen 2022'!CB93,10)</f>
        <v>0.1040250363</v>
      </c>
      <c r="CC93" s="1" t="n">
        <f aca="false">ROUND('qx mannen 2022'!CC93,10)</f>
        <v>0.1031569418</v>
      </c>
      <c r="CD93" s="1" t="n">
        <f aca="false">ROUND('qx mannen 2022'!CD93,10)</f>
        <v>0.1022955919</v>
      </c>
      <c r="CE93" s="1" t="n">
        <f aca="false">ROUND('qx mannen 2022'!CE93,10)</f>
        <v>0.1014409479</v>
      </c>
      <c r="CF93" s="1" t="n">
        <f aca="false">ROUND('qx mannen 2022'!CF93,10)</f>
        <v>0.100592971</v>
      </c>
      <c r="CG93" s="1" t="n">
        <f aca="false">ROUND('qx mannen 2022'!CG93,10)</f>
        <v>0.0997516216</v>
      </c>
      <c r="CH93" s="1" t="n">
        <f aca="false">ROUND('qx mannen 2022'!CH93,10)</f>
        <v>0.0989168601</v>
      </c>
      <c r="CI93" s="1" t="n">
        <f aca="false">ROUND('qx mannen 2022'!CI93,10)</f>
        <v>0.0980886462</v>
      </c>
      <c r="CJ93" s="1" t="n">
        <f aca="false">ROUND('qx mannen 2022'!CJ93,10)</f>
        <v>0.0972669397</v>
      </c>
      <c r="CK93" s="1" t="n">
        <f aca="false">ROUND('qx mannen 2022'!CK93,10)</f>
        <v>0.0964516998</v>
      </c>
      <c r="CL93" s="1" t="n">
        <f aca="false">ROUND('qx mannen 2022'!CL93,10)</f>
        <v>0.0956428857</v>
      </c>
      <c r="CM93" s="1" t="n">
        <f aca="false">ROUND('qx mannen 2022'!CM93,10)</f>
        <v>0.0948404564</v>
      </c>
      <c r="CN93" s="1" t="n">
        <f aca="false">ROUND('qx mannen 2022'!CN93,10)</f>
        <v>0.0940443708</v>
      </c>
      <c r="CO93" s="1" t="n">
        <f aca="false">ROUND('qx mannen 2022'!CO93,10)</f>
        <v>0.0932545877</v>
      </c>
      <c r="CP93" s="1" t="n">
        <f aca="false">ROUND('qx mannen 2022'!CP93,10)</f>
        <v>0.0924710657</v>
      </c>
      <c r="CQ93" s="1" t="n">
        <f aca="false">ROUND('qx mannen 2022'!CQ93,10)</f>
        <v>0.0916937634</v>
      </c>
      <c r="CR93" s="1" t="n">
        <f aca="false">ROUND('qx mannen 2022'!CR93,10)</f>
        <v>0.0909226395</v>
      </c>
      <c r="CS93" s="1" t="n">
        <f aca="false">ROUND('qx mannen 2022'!CS93,10)</f>
        <v>0.0901576525</v>
      </c>
      <c r="CT93" s="1" t="n">
        <f aca="false">ROUND('qx mannen 2022'!CT93,10)</f>
        <v>0.0893987611</v>
      </c>
      <c r="CU93" s="1" t="n">
        <f aca="false">ROUND('qx mannen 2022'!CU93,10)</f>
        <v>0.0886459239</v>
      </c>
      <c r="CV93" s="1" t="n">
        <f aca="false">ROUND('qx mannen 2022'!CV93,10)</f>
        <v>0.0878990995</v>
      </c>
      <c r="CW93" s="1" t="n">
        <f aca="false">ROUND('qx mannen 2022'!CW93,10)</f>
        <v>0.0871582466</v>
      </c>
      <c r="CX93" s="1" t="n">
        <f aca="false">ROUND('qx mannen 2022'!CX93,10)</f>
        <v>0.0864233241</v>
      </c>
      <c r="CY93" s="1" t="n">
        <f aca="false">ROUND('qx mannen 2022'!CY93,10)</f>
        <v>0.0856942908</v>
      </c>
      <c r="CZ93" s="1" t="n">
        <f aca="false">ROUND('qx mannen 2022'!CZ93,10)</f>
        <v>0.0849711058</v>
      </c>
      <c r="DA93" s="1" t="n">
        <f aca="false">ROUND('qx mannen 2022'!DA93,10)</f>
        <v>0.084253728</v>
      </c>
      <c r="DB93" s="1" t="n">
        <f aca="false">ROUND('qx mannen 2022'!DB93,10)</f>
        <v>0.0835421167</v>
      </c>
      <c r="DC93" s="1" t="n">
        <f aca="false">ROUND('qx mannen 2022'!DC93,10)</f>
        <v>0.0828362311</v>
      </c>
      <c r="DD93" s="1" t="n">
        <f aca="false">ROUND('qx mannen 2022'!DD93,10)</f>
        <v>0.0821360309</v>
      </c>
      <c r="DE93" s="1" t="n">
        <f aca="false">ROUND('qx mannen 2022'!DE93,10)</f>
        <v>0.0814414754</v>
      </c>
      <c r="DF93" s="1" t="n">
        <f aca="false">ROUND('qx mannen 2022'!DF93,10)</f>
        <v>0.0807525246</v>
      </c>
      <c r="DG93" s="1" t="n">
        <f aca="false">ROUND('qx mannen 2022'!DG93,10)</f>
        <v>0.0800691381</v>
      </c>
      <c r="DH93" s="1" t="n">
        <f aca="false">ROUND('qx mannen 2022'!DH93,10)</f>
        <v>0.0793912762</v>
      </c>
      <c r="DI93" s="1" t="n">
        <f aca="false">ROUND('qx mannen 2022'!DI93,10)</f>
        <v>0.078718899</v>
      </c>
      <c r="DJ93" s="1" t="n">
        <f aca="false">ROUND('qx mannen 2022'!DJ93,10)</f>
        <v>0.0780519669</v>
      </c>
      <c r="DK93" s="1" t="n">
        <f aca="false">ROUND('qx mannen 2022'!DK93,10)</f>
        <v>0.0773904404</v>
      </c>
      <c r="DL93" s="1" t="n">
        <f aca="false">ROUND('qx mannen 2022'!DL93,10)</f>
        <v>0.0767342803</v>
      </c>
      <c r="DM93" s="1" t="n">
        <f aca="false">ROUND('qx mannen 2022'!DM93,10)</f>
        <v>0.0760834474</v>
      </c>
      <c r="DN93" s="1" t="n">
        <f aca="false">ROUND('qx mannen 2022'!DN93,10)</f>
        <v>0.0754379029</v>
      </c>
      <c r="DO93" s="1" t="n">
        <f aca="false">ROUND('qx mannen 2022'!DO93,10)</f>
        <v>0.0747976081</v>
      </c>
      <c r="DP93" s="1" t="n">
        <f aca="false">ROUND('qx mannen 2022'!DP93,10)</f>
        <v>0.0741625243</v>
      </c>
      <c r="DQ93" s="1" t="n">
        <f aca="false">ROUND('qx mannen 2022'!DQ93,10)</f>
        <v>0.0735326133</v>
      </c>
      <c r="DR93" s="1" t="n">
        <f aca="false">ROUND('qx mannen 2022'!DR93,10)</f>
        <v>0.0729078369</v>
      </c>
      <c r="DS93" s="1" t="n">
        <f aca="false">ROUND('qx mannen 2022'!DS93,10)</f>
        <v>0.0722881572</v>
      </c>
      <c r="DT93" s="1" t="n">
        <f aca="false">ROUND('qx mannen 2022'!DT93,10)</f>
        <v>0.0716735363</v>
      </c>
      <c r="DU93" s="1" t="n">
        <f aca="false">ROUND('qx mannen 2022'!DU93,10)</f>
        <v>0.0710639369</v>
      </c>
      <c r="DV93" s="1" t="n">
        <f aca="false">ROUND('qx mannen 2022'!DV93,10)</f>
        <v>0.0704593214</v>
      </c>
      <c r="DW93" s="1" t="n">
        <f aca="false">ROUND('qx mannen 2022'!DW93,10)</f>
        <v>0.0698596528</v>
      </c>
      <c r="DX93" s="1" t="n">
        <f aca="false">ROUND('qx mannen 2022'!DX93,10)</f>
        <v>0.0692648941</v>
      </c>
      <c r="DY93" s="1" t="n">
        <f aca="false">ROUND('qx mannen 2022'!DY93,10)</f>
        <v>0.0686750085</v>
      </c>
      <c r="DZ93" s="1" t="n">
        <f aca="false">ROUND('qx mannen 2022'!DZ93,10)</f>
        <v>0.0680899596</v>
      </c>
      <c r="EA93" s="1" t="n">
        <f aca="false">ROUND('qx mannen 2022'!EA93,10)</f>
        <v>0.067509711</v>
      </c>
      <c r="EB93" s="1" t="n">
        <f aca="false">ROUND('qx mannen 2022'!EB93,10)</f>
        <v>0.0669342266</v>
      </c>
      <c r="EC93" s="1" t="n">
        <f aca="false">ROUND('qx mannen 2022'!EC93,10)</f>
        <v>0.0663634704</v>
      </c>
      <c r="ED93" s="1" t="n">
        <f aca="false">ROUND('qx mannen 2022'!ED93,10)</f>
        <v>0.0657974068</v>
      </c>
      <c r="EE93" s="1" t="n">
        <f aca="false">ROUND('qx mannen 2022'!EE93,10)</f>
        <v>0.0652360003</v>
      </c>
      <c r="EF93" s="1" t="n">
        <f aca="false">ROUND('qx mannen 2022'!EF93,10)</f>
        <v>0.0646792156</v>
      </c>
      <c r="EG93" s="1" t="n">
        <f aca="false">ROUND('qx mannen 2022'!EG93,10)</f>
        <v>0.0641270176</v>
      </c>
      <c r="EH93" s="1" t="n">
        <f aca="false">ROUND('qx mannen 2022'!EH93,10)</f>
        <v>0.0635793715</v>
      </c>
      <c r="EI93" s="1" t="n">
        <f aca="false">ROUND('qx mannen 2022'!EI93,10)</f>
        <v>0.0630362425</v>
      </c>
      <c r="EJ93" s="1" t="n">
        <f aca="false">ROUND('qx mannen 2022'!EJ93,10)</f>
        <v>0.0624975963</v>
      </c>
      <c r="EK93" s="1" t="n">
        <f aca="false">ROUND('qx mannen 2022'!EK93,10)</f>
        <v>0.0619633986</v>
      </c>
      <c r="EL93" s="1" t="n">
        <f aca="false">ROUND('qx mannen 2022'!EL93,10)</f>
        <v>0.0614336154</v>
      </c>
      <c r="EM93" s="1" t="n">
        <f aca="false">ROUND('qx mannen 2022'!EM93,10)</f>
        <v>0.0609082128</v>
      </c>
      <c r="EN93" s="1" t="n">
        <f aca="false">ROUND('qx mannen 2022'!EN93,10)</f>
        <v>0.0603871573</v>
      </c>
      <c r="EO93" s="1" t="n">
        <f aca="false">ROUND('qx mannen 2022'!EO93,10)</f>
        <v>0.0598704155</v>
      </c>
      <c r="EP93" s="1" t="n">
        <f aca="false">ROUND('qx mannen 2022'!EP93,10)</f>
        <v>0.0593579542</v>
      </c>
      <c r="EQ93" s="1" t="n">
        <f aca="false">ROUND('qx mannen 2022'!EQ93,10)</f>
        <v>0.0588497403</v>
      </c>
      <c r="ER93" s="1" t="n">
        <f aca="false">ROUND('qx mannen 2022'!ER93,10)</f>
        <v>0.0583457412</v>
      </c>
      <c r="ES93" s="1" t="n">
        <f aca="false">ROUND('qx mannen 2022'!ES93,10)</f>
        <v>0.0578459243</v>
      </c>
      <c r="ET93" s="1" t="n">
        <f aca="false">ROUND('qx mannen 2022'!ET93,10)</f>
        <v>0.0573502572</v>
      </c>
      <c r="EU93" s="1" t="n">
        <f aca="false">ROUND('qx mannen 2022'!EU93,10)</f>
        <v>0.0568587078</v>
      </c>
      <c r="EV93" s="1" t="n">
        <f aca="false">ROUND('qx mannen 2022'!EV93,10)</f>
        <v>0.0563712441</v>
      </c>
      <c r="EW93" s="1" t="n">
        <f aca="false">ROUND('qx mannen 2022'!EW93,10)</f>
        <v>0.0558878344</v>
      </c>
      <c r="EX93" s="1" t="n">
        <f aca="false">ROUND('qx mannen 2022'!EX93,10)</f>
        <v>0.0554084472</v>
      </c>
      <c r="EY93" s="1" t="n">
        <f aca="false">ROUND('qx mannen 2022'!EY93,10)</f>
        <v>0.0549330511</v>
      </c>
      <c r="EZ93" s="1" t="n">
        <f aca="false">ROUND('qx mannen 2022'!EZ93,10)</f>
        <v>0.0544616151</v>
      </c>
      <c r="FA93" s="1" t="n">
        <f aca="false">ROUND('qx mannen 2022'!FA93,10)</f>
        <v>0.0539941082</v>
      </c>
      <c r="FB93" s="1" t="n">
        <f aca="false">ROUND('qx mannen 2022'!FB93,10)</f>
        <v>0.0535304997</v>
      </c>
      <c r="FC93" s="1" t="n">
        <f aca="false">ROUND('qx mannen 2022'!FC93,10)</f>
        <v>0.0530707592</v>
      </c>
      <c r="FD93" s="1" t="n">
        <f aca="false">ROUND('qx mannen 2022'!FD93,10)</f>
        <v>0.0526148563</v>
      </c>
      <c r="FE93" s="1" t="n">
        <f aca="false">ROUND('qx mannen 2022'!FE93,10)</f>
        <v>0.0521627609</v>
      </c>
      <c r="FF93" s="1" t="n">
        <f aca="false">ROUND('qx mannen 2022'!FF93,10)</f>
        <v>0.0517144432</v>
      </c>
      <c r="FG93" s="1" t="n">
        <f aca="false">ROUND('qx mannen 2022'!FG93,10)</f>
        <v>0.0512698734</v>
      </c>
      <c r="FH93" s="1" t="n">
        <f aca="false">ROUND('qx mannen 2022'!FH93,10)</f>
        <v>0.050829022</v>
      </c>
      <c r="FI93" s="1" t="n">
        <f aca="false">ROUND('qx mannen 2022'!FI93,10)</f>
        <v>0.0503918598</v>
      </c>
      <c r="FJ93" s="1" t="n">
        <f aca="false">ROUND('qx mannen 2022'!FJ93,10)</f>
        <v>0.0499583577</v>
      </c>
      <c r="FK93" s="1" t="n">
        <f aca="false">ROUND('qx mannen 2022'!FK93,10)</f>
        <v>0.0495284866</v>
      </c>
      <c r="FL93" s="1" t="n">
        <f aca="false">ROUND('qx mannen 2022'!FL93,10)</f>
        <v>0.0491022181</v>
      </c>
      <c r="FM93" s="1" t="n">
        <f aca="false">ROUND('qx mannen 2022'!FM93,10)</f>
        <v>0.0486795234</v>
      </c>
      <c r="FN93" s="1" t="n">
        <f aca="false">ROUND('qx mannen 2022'!FN93,10)</f>
        <v>0.0482603744</v>
      </c>
      <c r="FO93" s="1" t="n">
        <f aca="false">ROUND('qx mannen 2022'!FO93,10)</f>
        <v>0.0478447429</v>
      </c>
      <c r="FP93" s="1" t="n">
        <f aca="false">ROUND('qx mannen 2022'!FP93,10)</f>
        <v>0.0474326011</v>
      </c>
      <c r="FQ93" s="1" t="n">
        <f aca="false">ROUND('qx mannen 2022'!FQ93,10)</f>
        <v>0.047023921</v>
      </c>
    </row>
    <row r="94" customFormat="false" ht="15" hidden="false" customHeight="true" outlineLevel="0" collapsed="false">
      <c r="B94" s="1" t="n">
        <f aca="false">ROUND('qx mannen 2022'!B94,10)</f>
        <v>0.2313470617</v>
      </c>
      <c r="C94" s="1" t="n">
        <f aca="false">ROUND('qx mannen 2022'!C94,10)</f>
        <v>0.2298006043</v>
      </c>
      <c r="D94" s="1" t="n">
        <f aca="false">ROUND('qx mannen 2022'!D94,10)</f>
        <v>0.2154176182</v>
      </c>
      <c r="E94" s="1" t="n">
        <f aca="false">ROUND('qx mannen 2022'!E94,10)</f>
        <v>0.2081424542</v>
      </c>
      <c r="F94" s="1" t="n">
        <f aca="false">ROUND('qx mannen 2022'!F94,10)</f>
        <v>0.2041847224</v>
      </c>
      <c r="G94" s="1" t="n">
        <f aca="false">ROUND('qx mannen 2022'!G94,10)</f>
        <v>0.2018073561</v>
      </c>
      <c r="H94" s="1" t="n">
        <f aca="false">ROUND('qx mannen 2022'!H94,10)</f>
        <v>0.2001830322</v>
      </c>
      <c r="I94" s="1" t="n">
        <f aca="false">ROUND('qx mannen 2022'!I94,10)</f>
        <v>0.1989103504</v>
      </c>
      <c r="J94" s="1" t="n">
        <f aca="false">ROUND('qx mannen 2022'!J94,10)</f>
        <v>0.1977933929</v>
      </c>
      <c r="K94" s="1" t="n">
        <f aca="false">ROUND('qx mannen 2022'!K94,10)</f>
        <v>0.1967368867</v>
      </c>
      <c r="L94" s="1" t="n">
        <f aca="false">ROUND('qx mannen 2022'!L94,10)</f>
        <v>0.1956951844</v>
      </c>
      <c r="M94" s="1" t="n">
        <f aca="false">ROUND('qx mannen 2022'!M94,10)</f>
        <v>0.1946471425</v>
      </c>
      <c r="N94" s="1" t="n">
        <f aca="false">ROUND('qx mannen 2022'!N94,10)</f>
        <v>0.1935836834</v>
      </c>
      <c r="O94" s="1" t="n">
        <f aca="false">ROUND('qx mannen 2022'!O94,10)</f>
        <v>0.1925016217</v>
      </c>
      <c r="P94" s="1" t="n">
        <f aca="false">ROUND('qx mannen 2022'!P94,10)</f>
        <v>0.191400602</v>
      </c>
      <c r="Q94" s="1" t="n">
        <f aca="false">ROUND('qx mannen 2022'!Q94,10)</f>
        <v>0.1902815803</v>
      </c>
      <c r="R94" s="1" t="n">
        <f aca="false">ROUND('qx mannen 2022'!R94,10)</f>
        <v>0.1891460761</v>
      </c>
      <c r="S94" s="1" t="n">
        <f aca="false">ROUND('qx mannen 2022'!S94,10)</f>
        <v>0.1879958062</v>
      </c>
      <c r="T94" s="1" t="n">
        <f aca="false">ROUND('qx mannen 2022'!T94,10)</f>
        <v>0.1868325081</v>
      </c>
      <c r="U94" s="1" t="n">
        <f aca="false">ROUND('qx mannen 2022'!U94,10)</f>
        <v>0.1856578589</v>
      </c>
      <c r="V94" s="1" t="n">
        <f aca="false">ROUND('qx mannen 2022'!V94,10)</f>
        <v>0.1844734393</v>
      </c>
      <c r="W94" s="1" t="n">
        <f aca="false">ROUND('qx mannen 2022'!W94,10)</f>
        <v>0.1832807214</v>
      </c>
      <c r="X94" s="1" t="n">
        <f aca="false">ROUND('qx mannen 2022'!X94,10)</f>
        <v>0.182081067</v>
      </c>
      <c r="Y94" s="1" t="n">
        <f aca="false">ROUND('qx mannen 2022'!Y94,10)</f>
        <v>0.180875731</v>
      </c>
      <c r="Z94" s="1" t="n">
        <f aca="false">ROUND('qx mannen 2022'!Z94,10)</f>
        <v>0.1796658673</v>
      </c>
      <c r="AA94" s="1" t="n">
        <f aca="false">ROUND('qx mannen 2022'!AA94,10)</f>
        <v>0.1784525356</v>
      </c>
      <c r="AB94" s="1" t="n">
        <f aca="false">ROUND('qx mannen 2022'!AB94,10)</f>
        <v>0.1772367078</v>
      </c>
      <c r="AC94" s="1" t="n">
        <f aca="false">ROUND('qx mannen 2022'!AC94,10)</f>
        <v>0.1760192745</v>
      </c>
      <c r="AD94" s="1" t="n">
        <f aca="false">ROUND('qx mannen 2022'!AD94,10)</f>
        <v>0.1748010517</v>
      </c>
      <c r="AE94" s="1" t="n">
        <f aca="false">ROUND('qx mannen 2022'!AE94,10)</f>
        <v>0.1735827861</v>
      </c>
      <c r="AF94" s="1" t="n">
        <f aca="false">ROUND('qx mannen 2022'!AF94,10)</f>
        <v>0.1723651609</v>
      </c>
      <c r="AG94" s="1" t="n">
        <f aca="false">ROUND('qx mannen 2022'!AG94,10)</f>
        <v>0.1711488004</v>
      </c>
      <c r="AH94" s="1" t="n">
        <f aca="false">ROUND('qx mannen 2022'!AH94,10)</f>
        <v>0.1699342751</v>
      </c>
      <c r="AI94" s="1" t="n">
        <f aca="false">ROUND('qx mannen 2022'!AI94,10)</f>
        <v>0.1687221057</v>
      </c>
      <c r="AJ94" s="1" t="n">
        <f aca="false">ROUND('qx mannen 2022'!AJ94,10)</f>
        <v>0.1675127673</v>
      </c>
      <c r="AK94" s="1" t="n">
        <f aca="false">ROUND('qx mannen 2022'!AK94,10)</f>
        <v>0.1663066926</v>
      </c>
      <c r="AL94" s="1" t="n">
        <f aca="false">ROUND('qx mannen 2022'!AL94,10)</f>
        <v>0.165104276</v>
      </c>
      <c r="AM94" s="1" t="n">
        <f aca="false">ROUND('qx mannen 2022'!AM94,10)</f>
        <v>0.1639058761</v>
      </c>
      <c r="AN94" s="1" t="n">
        <f aca="false">ROUND('qx mannen 2022'!AN94,10)</f>
        <v>0.1627118187</v>
      </c>
      <c r="AO94" s="1" t="n">
        <f aca="false">ROUND('qx mannen 2022'!AO94,10)</f>
        <v>0.1615223997</v>
      </c>
      <c r="AP94" s="1" t="n">
        <f aca="false">ROUND('qx mannen 2022'!AP94,10)</f>
        <v>0.1603378873</v>
      </c>
      <c r="AQ94" s="1" t="n">
        <f aca="false">ROUND('qx mannen 2022'!AQ94,10)</f>
        <v>0.1591585241</v>
      </c>
      <c r="AR94" s="1" t="n">
        <f aca="false">ROUND('qx mannen 2022'!AR94,10)</f>
        <v>0.1579845296</v>
      </c>
      <c r="AS94" s="1" t="n">
        <f aca="false">ROUND('qx mannen 2022'!AS94,10)</f>
        <v>0.1568161018</v>
      </c>
      <c r="AT94" s="1" t="n">
        <f aca="false">ROUND('qx mannen 2022'!AT94,10)</f>
        <v>0.1556534189</v>
      </c>
      <c r="AU94" s="1" t="n">
        <f aca="false">ROUND('qx mannen 2022'!AU94,10)</f>
        <v>0.1544966411</v>
      </c>
      <c r="AV94" s="1" t="n">
        <f aca="false">ROUND('qx mannen 2022'!AV94,10)</f>
        <v>0.1533459118</v>
      </c>
      <c r="AW94" s="1" t="n">
        <f aca="false">ROUND('qx mannen 2022'!AW94,10)</f>
        <v>0.1522013594</v>
      </c>
      <c r="AX94" s="1" t="n">
        <f aca="false">ROUND('qx mannen 2022'!AX94,10)</f>
        <v>0.151063098</v>
      </c>
      <c r="AY94" s="1" t="n">
        <f aca="false">ROUND('qx mannen 2022'!AY94,10)</f>
        <v>0.1499312291</v>
      </c>
      <c r="AZ94" s="1" t="n">
        <f aca="false">ROUND('qx mannen 2022'!AZ94,10)</f>
        <v>0.1488058422</v>
      </c>
      <c r="BA94" s="1" t="n">
        <f aca="false">ROUND('qx mannen 2022'!BA94,10)</f>
        <v>0.1476870162</v>
      </c>
      <c r="BB94" s="1" t="n">
        <f aca="false">ROUND('qx mannen 2022'!BB94,10)</f>
        <v>0.1465748196</v>
      </c>
      <c r="BC94" s="1" t="n">
        <f aca="false">ROUND('qx mannen 2022'!BC94,10)</f>
        <v>0.1454693123</v>
      </c>
      <c r="BD94" s="1" t="n">
        <f aca="false">ROUND('qx mannen 2022'!BD94,10)</f>
        <v>0.1443705454</v>
      </c>
      <c r="BE94" s="1" t="n">
        <f aca="false">ROUND('qx mannen 2022'!BE94,10)</f>
        <v>0.1432785627</v>
      </c>
      <c r="BF94" s="1" t="n">
        <f aca="false">ROUND('qx mannen 2022'!BF94,10)</f>
        <v>0.1421934005</v>
      </c>
      <c r="BG94" s="1" t="n">
        <f aca="false">ROUND('qx mannen 2022'!BG94,10)</f>
        <v>0.1411150892</v>
      </c>
      <c r="BH94" s="1" t="n">
        <f aca="false">ROUND('qx mannen 2022'!BH94,10)</f>
        <v>0.1400436527</v>
      </c>
      <c r="BI94" s="1" t="n">
        <f aca="false">ROUND('qx mannen 2022'!BI94,10)</f>
        <v>0.1389791099</v>
      </c>
      <c r="BJ94" s="1" t="n">
        <f aca="false">ROUND('qx mannen 2022'!BJ94,10)</f>
        <v>0.1379214746</v>
      </c>
      <c r="BK94" s="1" t="n">
        <f aca="false">ROUND('qx mannen 2022'!BK94,10)</f>
        <v>0.136870756</v>
      </c>
      <c r="BL94" s="1" t="n">
        <f aca="false">ROUND('qx mannen 2022'!BL94,10)</f>
        <v>0.135826959</v>
      </c>
      <c r="BM94" s="1" t="n">
        <f aca="false">ROUND('qx mannen 2022'!BM94,10)</f>
        <v>0.1347900849</v>
      </c>
      <c r="BN94" s="1" t="n">
        <f aca="false">ROUND('qx mannen 2022'!BN94,10)</f>
        <v>0.1337601315</v>
      </c>
      <c r="BO94" s="1" t="n">
        <f aca="false">ROUND('qx mannen 2022'!BO94,10)</f>
        <v>0.1327370932</v>
      </c>
      <c r="BP94" s="1" t="n">
        <f aca="false">ROUND('qx mannen 2022'!BP94,10)</f>
        <v>0.1317209617</v>
      </c>
      <c r="BQ94" s="1" t="n">
        <f aca="false">ROUND('qx mannen 2022'!BQ94,10)</f>
        <v>0.1307117257</v>
      </c>
      <c r="BR94" s="1" t="n">
        <f aca="false">ROUND('qx mannen 2022'!BR94,10)</f>
        <v>0.1297093719</v>
      </c>
      <c r="BS94" s="1" t="n">
        <f aca="false">ROUND('qx mannen 2022'!BS94,10)</f>
        <v>0.1287138842</v>
      </c>
      <c r="BT94" s="1" t="n">
        <f aca="false">ROUND('qx mannen 2022'!BT94,10)</f>
        <v>0.1277252451</v>
      </c>
      <c r="BU94" s="1" t="n">
        <f aca="false">ROUND('qx mannen 2022'!BU94,10)</f>
        <v>0.1267434346</v>
      </c>
      <c r="BV94" s="1" t="n">
        <f aca="false">ROUND('qx mannen 2022'!BV94,10)</f>
        <v>0.1257684315</v>
      </c>
      <c r="BW94" s="1" t="n">
        <f aca="false">ROUND('qx mannen 2022'!BW94,10)</f>
        <v>0.1248002127</v>
      </c>
      <c r="BX94" s="1" t="n">
        <f aca="false">ROUND('qx mannen 2022'!BX94,10)</f>
        <v>0.1238387539</v>
      </c>
      <c r="BY94" s="1" t="n">
        <f aca="false">ROUND('qx mannen 2022'!BY94,10)</f>
        <v>0.1228840294</v>
      </c>
      <c r="BZ94" s="1" t="n">
        <f aca="false">ROUND('qx mannen 2022'!BZ94,10)</f>
        <v>0.1219360124</v>
      </c>
      <c r="CA94" s="1" t="n">
        <f aca="false">ROUND('qx mannen 2022'!CA94,10)</f>
        <v>0.120994675</v>
      </c>
      <c r="CB94" s="1" t="n">
        <f aca="false">ROUND('qx mannen 2022'!CB94,10)</f>
        <v>0.1200599882</v>
      </c>
      <c r="CC94" s="1" t="n">
        <f aca="false">ROUND('qx mannen 2022'!CC94,10)</f>
        <v>0.1191319225</v>
      </c>
      <c r="CD94" s="1" t="n">
        <f aca="false">ROUND('qx mannen 2022'!CD94,10)</f>
        <v>0.1182104472</v>
      </c>
      <c r="CE94" s="1" t="n">
        <f aca="false">ROUND('qx mannen 2022'!CE94,10)</f>
        <v>0.1172955311</v>
      </c>
      <c r="CF94" s="1" t="n">
        <f aca="false">ROUND('qx mannen 2022'!CF94,10)</f>
        <v>0.1163871423</v>
      </c>
      <c r="CG94" s="1" t="n">
        <f aca="false">ROUND('qx mannen 2022'!CG94,10)</f>
        <v>0.1154852484</v>
      </c>
      <c r="CH94" s="1" t="n">
        <f aca="false">ROUND('qx mannen 2022'!CH94,10)</f>
        <v>0.1145898163</v>
      </c>
      <c r="CI94" s="1" t="n">
        <f aca="false">ROUND('qx mannen 2022'!CI94,10)</f>
        <v>0.1137008126</v>
      </c>
      <c r="CJ94" s="1" t="n">
        <f aca="false">ROUND('qx mannen 2022'!CJ94,10)</f>
        <v>0.1128182034</v>
      </c>
      <c r="CK94" s="1" t="n">
        <f aca="false">ROUND('qx mannen 2022'!CK94,10)</f>
        <v>0.1119419546</v>
      </c>
      <c r="CL94" s="1" t="n">
        <f aca="false">ROUND('qx mannen 2022'!CL94,10)</f>
        <v>0.1110720315</v>
      </c>
      <c r="CM94" s="1" t="n">
        <f aca="false">ROUND('qx mannen 2022'!CM94,10)</f>
        <v>0.1102083992</v>
      </c>
      <c r="CN94" s="1" t="n">
        <f aca="false">ROUND('qx mannen 2022'!CN94,10)</f>
        <v>0.1093510228</v>
      </c>
      <c r="CO94" s="1" t="n">
        <f aca="false">ROUND('qx mannen 2022'!CO94,10)</f>
        <v>0.1084998668</v>
      </c>
      <c r="CP94" s="1" t="n">
        <f aca="false">ROUND('qx mannen 2022'!CP94,10)</f>
        <v>0.1076548958</v>
      </c>
      <c r="CQ94" s="1" t="n">
        <f aca="false">ROUND('qx mannen 2022'!CQ94,10)</f>
        <v>0.106816074</v>
      </c>
      <c r="CR94" s="1" t="n">
        <f aca="false">ROUND('qx mannen 2022'!CR94,10)</f>
        <v>0.1059833658</v>
      </c>
      <c r="CS94" s="1" t="n">
        <f aca="false">ROUND('qx mannen 2022'!CS94,10)</f>
        <v>0.1051567351</v>
      </c>
      <c r="CT94" s="1" t="n">
        <f aca="false">ROUND('qx mannen 2022'!CT94,10)</f>
        <v>0.104336146</v>
      </c>
      <c r="CU94" s="1" t="n">
        <f aca="false">ROUND('qx mannen 2022'!CU94,10)</f>
        <v>0.1035215624</v>
      </c>
      <c r="CV94" s="1" t="n">
        <f aca="false">ROUND('qx mannen 2022'!CV94,10)</f>
        <v>0.1027129481</v>
      </c>
      <c r="CW94" s="1" t="n">
        <f aca="false">ROUND('qx mannen 2022'!CW94,10)</f>
        <v>0.1019102671</v>
      </c>
      <c r="CX94" s="1" t="n">
        <f aca="false">ROUND('qx mannen 2022'!CX94,10)</f>
        <v>0.1011134832</v>
      </c>
      <c r="CY94" s="1" t="n">
        <f aca="false">ROUND('qx mannen 2022'!CY94,10)</f>
        <v>0.1003225602</v>
      </c>
      <c r="CZ94" s="1" t="n">
        <f aca="false">ROUND('qx mannen 2022'!CZ94,10)</f>
        <v>0.0995374619</v>
      </c>
      <c r="DA94" s="1" t="n">
        <f aca="false">ROUND('qx mannen 2022'!DA94,10)</f>
        <v>0.0987581522</v>
      </c>
      <c r="DB94" s="1" t="n">
        <f aca="false">ROUND('qx mannen 2022'!DB94,10)</f>
        <v>0.097984595</v>
      </c>
      <c r="DC94" s="1" t="n">
        <f aca="false">ROUND('qx mannen 2022'!DC94,10)</f>
        <v>0.0972167543</v>
      </c>
      <c r="DD94" s="1" t="n">
        <f aca="false">ROUND('qx mannen 2022'!DD94,10)</f>
        <v>0.096454594</v>
      </c>
      <c r="DE94" s="1" t="n">
        <f aca="false">ROUND('qx mannen 2022'!DE94,10)</f>
        <v>0.0956980782</v>
      </c>
      <c r="DF94" s="1" t="n">
        <f aca="false">ROUND('qx mannen 2022'!DF94,10)</f>
        <v>0.0949471711</v>
      </c>
      <c r="DG94" s="1" t="n">
        <f aca="false">ROUND('qx mannen 2022'!DG94,10)</f>
        <v>0.0942018368</v>
      </c>
      <c r="DH94" s="1" t="n">
        <f aca="false">ROUND('qx mannen 2022'!DH94,10)</f>
        <v>0.0934620397</v>
      </c>
      <c r="DI94" s="1" t="n">
        <f aca="false">ROUND('qx mannen 2022'!DI94,10)</f>
        <v>0.0927277442</v>
      </c>
      <c r="DJ94" s="1" t="n">
        <f aca="false">ROUND('qx mannen 2022'!DJ94,10)</f>
        <v>0.0919989147</v>
      </c>
      <c r="DK94" s="1" t="n">
        <f aca="false">ROUND('qx mannen 2022'!DK94,10)</f>
        <v>0.0912755158</v>
      </c>
      <c r="DL94" s="1" t="n">
        <f aca="false">ROUND('qx mannen 2022'!DL94,10)</f>
        <v>0.0905575123</v>
      </c>
      <c r="DM94" s="1" t="n">
        <f aca="false">ROUND('qx mannen 2022'!DM94,10)</f>
        <v>0.089844869</v>
      </c>
      <c r="DN94" s="1" t="n">
        <f aca="false">ROUND('qx mannen 2022'!DN94,10)</f>
        <v>0.0891375508</v>
      </c>
      <c r="DO94" s="1" t="n">
        <f aca="false">ROUND('qx mannen 2022'!DO94,10)</f>
        <v>0.0884355227</v>
      </c>
      <c r="DP94" s="1" t="n">
        <f aca="false">ROUND('qx mannen 2022'!DP94,10)</f>
        <v>0.08773875</v>
      </c>
      <c r="DQ94" s="1" t="n">
        <f aca="false">ROUND('qx mannen 2022'!DQ94,10)</f>
        <v>0.087047198</v>
      </c>
      <c r="DR94" s="1" t="n">
        <f aca="false">ROUND('qx mannen 2022'!DR94,10)</f>
        <v>0.0863608321</v>
      </c>
      <c r="DS94" s="1" t="n">
        <f aca="false">ROUND('qx mannen 2022'!DS94,10)</f>
        <v>0.085679618</v>
      </c>
      <c r="DT94" s="1" t="n">
        <f aca="false">ROUND('qx mannen 2022'!DT94,10)</f>
        <v>0.0850035213</v>
      </c>
      <c r="DU94" s="1" t="n">
        <f aca="false">ROUND('qx mannen 2022'!DU94,10)</f>
        <v>0.0843325079</v>
      </c>
      <c r="DV94" s="1" t="n">
        <f aca="false">ROUND('qx mannen 2022'!DV94,10)</f>
        <v>0.0836665438</v>
      </c>
      <c r="DW94" s="1" t="n">
        <f aca="false">ROUND('qx mannen 2022'!DW94,10)</f>
        <v>0.0830055951</v>
      </c>
      <c r="DX94" s="1" t="n">
        <f aca="false">ROUND('qx mannen 2022'!DX94,10)</f>
        <v>0.0823496282</v>
      </c>
      <c r="DY94" s="1" t="n">
        <f aca="false">ROUND('qx mannen 2022'!DY94,10)</f>
        <v>0.0816986096</v>
      </c>
      <c r="DZ94" s="1" t="n">
        <f aca="false">ROUND('qx mannen 2022'!DZ94,10)</f>
        <v>0.0810525057</v>
      </c>
      <c r="EA94" s="1" t="n">
        <f aca="false">ROUND('qx mannen 2022'!EA94,10)</f>
        <v>0.0804112834</v>
      </c>
      <c r="EB94" s="1" t="n">
        <f aca="false">ROUND('qx mannen 2022'!EB94,10)</f>
        <v>0.0797749096</v>
      </c>
      <c r="EC94" s="1" t="n">
        <f aca="false">ROUND('qx mannen 2022'!EC94,10)</f>
        <v>0.0791433513</v>
      </c>
      <c r="ED94" s="1" t="n">
        <f aca="false">ROUND('qx mannen 2022'!ED94,10)</f>
        <v>0.0785165758</v>
      </c>
      <c r="EE94" s="1" t="n">
        <f aca="false">ROUND('qx mannen 2022'!EE94,10)</f>
        <v>0.0778945503</v>
      </c>
      <c r="EF94" s="1" t="n">
        <f aca="false">ROUND('qx mannen 2022'!EF94,10)</f>
        <v>0.0772772425</v>
      </c>
      <c r="EG94" s="1" t="n">
        <f aca="false">ROUND('qx mannen 2022'!EG94,10)</f>
        <v>0.07666462</v>
      </c>
      <c r="EH94" s="1" t="n">
        <f aca="false">ROUND('qx mannen 2022'!EH94,10)</f>
        <v>0.0760566507</v>
      </c>
      <c r="EI94" s="1" t="n">
        <f aca="false">ROUND('qx mannen 2022'!EI94,10)</f>
        <v>0.0754533026</v>
      </c>
      <c r="EJ94" s="1" t="n">
        <f aca="false">ROUND('qx mannen 2022'!EJ94,10)</f>
        <v>0.0748545438</v>
      </c>
      <c r="EK94" s="1" t="n">
        <f aca="false">ROUND('qx mannen 2022'!EK94,10)</f>
        <v>0.0742603426</v>
      </c>
      <c r="EL94" s="1" t="n">
        <f aca="false">ROUND('qx mannen 2022'!EL94,10)</f>
        <v>0.0736706677</v>
      </c>
      <c r="EM94" s="1" t="n">
        <f aca="false">ROUND('qx mannen 2022'!EM94,10)</f>
        <v>0.0730854875</v>
      </c>
      <c r="EN94" s="1" t="n">
        <f aca="false">ROUND('qx mannen 2022'!EN94,10)</f>
        <v>0.072504771</v>
      </c>
      <c r="EO94" s="1" t="n">
        <f aca="false">ROUND('qx mannen 2022'!EO94,10)</f>
        <v>0.0719284871</v>
      </c>
      <c r="EP94" s="1" t="n">
        <f aca="false">ROUND('qx mannen 2022'!EP94,10)</f>
        <v>0.0713566049</v>
      </c>
      <c r="EQ94" s="1" t="n">
        <f aca="false">ROUND('qx mannen 2022'!EQ94,10)</f>
        <v>0.0707890938</v>
      </c>
      <c r="ER94" s="1" t="n">
        <f aca="false">ROUND('qx mannen 2022'!ER94,10)</f>
        <v>0.0702259233</v>
      </c>
      <c r="ES94" s="1" t="n">
        <f aca="false">ROUND('qx mannen 2022'!ES94,10)</f>
        <v>0.0696670628</v>
      </c>
      <c r="ET94" s="1" t="n">
        <f aca="false">ROUND('qx mannen 2022'!ET94,10)</f>
        <v>0.0691124824</v>
      </c>
      <c r="EU94" s="1" t="n">
        <f aca="false">ROUND('qx mannen 2022'!EU94,10)</f>
        <v>0.0685621518</v>
      </c>
      <c r="EV94" s="1" t="n">
        <f aca="false">ROUND('qx mannen 2022'!EV94,10)</f>
        <v>0.0680160413</v>
      </c>
      <c r="EW94" s="1" t="n">
        <f aca="false">ROUND('qx mannen 2022'!EW94,10)</f>
        <v>0.0674741211</v>
      </c>
      <c r="EX94" s="1" t="n">
        <f aca="false">ROUND('qx mannen 2022'!EX94,10)</f>
        <v>0.0669363617</v>
      </c>
      <c r="EY94" s="1" t="n">
        <f aca="false">ROUND('qx mannen 2022'!EY94,10)</f>
        <v>0.0664027336</v>
      </c>
      <c r="EZ94" s="1" t="n">
        <f aca="false">ROUND('qx mannen 2022'!EZ94,10)</f>
        <v>0.0658732078</v>
      </c>
      <c r="FA94" s="1" t="n">
        <f aca="false">ROUND('qx mannen 2022'!FA94,10)</f>
        <v>0.0653477551</v>
      </c>
      <c r="FB94" s="1" t="n">
        <f aca="false">ROUND('qx mannen 2022'!FB94,10)</f>
        <v>0.0648263466</v>
      </c>
      <c r="FC94" s="1" t="n">
        <f aca="false">ROUND('qx mannen 2022'!FC94,10)</f>
        <v>0.0643089537</v>
      </c>
      <c r="FD94" s="1" t="n">
        <f aca="false">ROUND('qx mannen 2022'!FD94,10)</f>
        <v>0.0637955477</v>
      </c>
      <c r="FE94" s="1" t="n">
        <f aca="false">ROUND('qx mannen 2022'!FE94,10)</f>
        <v>0.0632861002</v>
      </c>
      <c r="FF94" s="1" t="n">
        <f aca="false">ROUND('qx mannen 2022'!FF94,10)</f>
        <v>0.0627805831</v>
      </c>
      <c r="FG94" s="1" t="n">
        <f aca="false">ROUND('qx mannen 2022'!FG94,10)</f>
        <v>0.0622789682</v>
      </c>
      <c r="FH94" s="1" t="n">
        <f aca="false">ROUND('qx mannen 2022'!FH94,10)</f>
        <v>0.0617812276</v>
      </c>
      <c r="FI94" s="1" t="n">
        <f aca="false">ROUND('qx mannen 2022'!FI94,10)</f>
        <v>0.0612873336</v>
      </c>
      <c r="FJ94" s="1" t="n">
        <f aca="false">ROUND('qx mannen 2022'!FJ94,10)</f>
        <v>0.0607972587</v>
      </c>
      <c r="FK94" s="1" t="n">
        <f aca="false">ROUND('qx mannen 2022'!FK94,10)</f>
        <v>0.0603109753</v>
      </c>
      <c r="FL94" s="1" t="n">
        <f aca="false">ROUND('qx mannen 2022'!FL94,10)</f>
        <v>0.0598284562</v>
      </c>
      <c r="FM94" s="1" t="n">
        <f aca="false">ROUND('qx mannen 2022'!FM94,10)</f>
        <v>0.0593496744</v>
      </c>
      <c r="FN94" s="1" t="n">
        <f aca="false">ROUND('qx mannen 2022'!FN94,10)</f>
        <v>0.0588746028</v>
      </c>
      <c r="FO94" s="1" t="n">
        <f aca="false">ROUND('qx mannen 2022'!FO94,10)</f>
        <v>0.0584032148</v>
      </c>
      <c r="FP94" s="1" t="n">
        <f aca="false">ROUND('qx mannen 2022'!FP94,10)</f>
        <v>0.0579354836</v>
      </c>
      <c r="FQ94" s="1" t="n">
        <f aca="false">ROUND('qx mannen 2022'!FQ94,10)</f>
        <v>0.0574713829</v>
      </c>
    </row>
    <row r="95" customFormat="false" ht="15" hidden="false" customHeight="true" outlineLevel="0" collapsed="false">
      <c r="B95" s="1" t="n">
        <f aca="false">ROUND('qx mannen 2022'!B95,10)</f>
        <v>0.2529247626</v>
      </c>
      <c r="C95" s="1" t="n">
        <f aca="false">ROUND('qx mannen 2022'!C95,10)</f>
        <v>0.2513909665</v>
      </c>
      <c r="D95" s="1" t="n">
        <f aca="false">ROUND('qx mannen 2022'!D95,10)</f>
        <v>0.2359974449</v>
      </c>
      <c r="E95" s="1" t="n">
        <f aca="false">ROUND('qx mannen 2022'!E95,10)</f>
        <v>0.2282527959</v>
      </c>
      <c r="F95" s="1" t="n">
        <f aca="false">ROUND('qx mannen 2022'!F95,10)</f>
        <v>0.2240863415</v>
      </c>
      <c r="G95" s="1" t="n">
        <f aca="false">ROUND('qx mannen 2022'!G95,10)</f>
        <v>0.2216261949</v>
      </c>
      <c r="H95" s="1" t="n">
        <f aca="false">ROUND('qx mannen 2022'!H95,10)</f>
        <v>0.2199790758</v>
      </c>
      <c r="I95" s="1" t="n">
        <f aca="false">ROUND('qx mannen 2022'!I95,10)</f>
        <v>0.2187110387</v>
      </c>
      <c r="J95" s="1" t="n">
        <f aca="false">ROUND('qx mannen 2022'!J95,10)</f>
        <v>0.217610086</v>
      </c>
      <c r="K95" s="1" t="n">
        <f aca="false">ROUND('qx mannen 2022'!K95,10)</f>
        <v>0.2165730461</v>
      </c>
      <c r="L95" s="1" t="n">
        <f aca="false">ROUND('qx mannen 2022'!L95,10)</f>
        <v>0.2155504511</v>
      </c>
      <c r="M95" s="1" t="n">
        <f aca="false">ROUND('qx mannen 2022'!M95,10)</f>
        <v>0.2145193706</v>
      </c>
      <c r="N95" s="1" t="n">
        <f aca="false">ROUND('qx mannen 2022'!N95,10)</f>
        <v>0.2134699506</v>
      </c>
      <c r="O95" s="1" t="n">
        <f aca="false">ROUND('qx mannen 2022'!O95,10)</f>
        <v>0.2123987286</v>
      </c>
      <c r="P95" s="1" t="n">
        <f aca="false">ROUND('qx mannen 2022'!P95,10)</f>
        <v>0.2113053141</v>
      </c>
      <c r="Q95" s="1" t="n">
        <f aca="false">ROUND('qx mannen 2022'!Q95,10)</f>
        <v>0.2101907434</v>
      </c>
      <c r="R95" s="1" t="n">
        <f aca="false">ROUND('qx mannen 2022'!R95,10)</f>
        <v>0.2090566669</v>
      </c>
      <c r="S95" s="1" t="n">
        <f aca="false">ROUND('qx mannen 2022'!S95,10)</f>
        <v>0.2079049514</v>
      </c>
      <c r="T95" s="1" t="n">
        <f aca="false">ROUND('qx mannen 2022'!T95,10)</f>
        <v>0.206737489</v>
      </c>
      <c r="U95" s="1" t="n">
        <f aca="false">ROUND('qx mannen 2022'!U95,10)</f>
        <v>0.2055561075</v>
      </c>
      <c r="V95" s="1" t="n">
        <f aca="false">ROUND('qx mannen 2022'!V95,10)</f>
        <v>0.204362532</v>
      </c>
      <c r="W95" s="1" t="n">
        <f aca="false">ROUND('qx mannen 2022'!W95,10)</f>
        <v>0.2031583707</v>
      </c>
      <c r="X95" s="1" t="n">
        <f aca="false">ROUND('qx mannen 2022'!X95,10)</f>
        <v>0.2019451135</v>
      </c>
      <c r="Y95" s="1" t="n">
        <f aca="false">ROUND('qx mannen 2022'!Y95,10)</f>
        <v>0.2007241349</v>
      </c>
      <c r="Z95" s="1" t="n">
        <f aca="false">ROUND('qx mannen 2022'!Z95,10)</f>
        <v>0.1994967009</v>
      </c>
      <c r="AA95" s="1" t="n">
        <f aca="false">ROUND('qx mannen 2022'!AA95,10)</f>
        <v>0.1982639756</v>
      </c>
      <c r="AB95" s="1" t="n">
        <f aca="false">ROUND('qx mannen 2022'!AB95,10)</f>
        <v>0.1970270283</v>
      </c>
      <c r="AC95" s="1" t="n">
        <f aca="false">ROUND('qx mannen 2022'!AC95,10)</f>
        <v>0.195786841</v>
      </c>
      <c r="AD95" s="1" t="n">
        <f aca="false">ROUND('qx mannen 2022'!AD95,10)</f>
        <v>0.1945443144</v>
      </c>
      <c r="AE95" s="1" t="n">
        <f aca="false">ROUND('qx mannen 2022'!AE95,10)</f>
        <v>0.1933002748</v>
      </c>
      <c r="AF95" s="1" t="n">
        <f aca="false">ROUND('qx mannen 2022'!AF95,10)</f>
        <v>0.1920554794</v>
      </c>
      <c r="AG95" s="1" t="n">
        <f aca="false">ROUND('qx mannen 2022'!AG95,10)</f>
        <v>0.190810622</v>
      </c>
      <c r="AH95" s="1" t="n">
        <f aca="false">ROUND('qx mannen 2022'!AH95,10)</f>
        <v>0.1895663378</v>
      </c>
      <c r="AI95" s="1" t="n">
        <f aca="false">ROUND('qx mannen 2022'!AI95,10)</f>
        <v>0.1883232081</v>
      </c>
      <c r="AJ95" s="1" t="n">
        <f aca="false">ROUND('qx mannen 2022'!AJ95,10)</f>
        <v>0.1870817647</v>
      </c>
      <c r="AK95" s="1" t="n">
        <f aca="false">ROUND('qx mannen 2022'!AK95,10)</f>
        <v>0.1858424937</v>
      </c>
      <c r="AL95" s="1" t="n">
        <f aca="false">ROUND('qx mannen 2022'!AL95,10)</f>
        <v>0.1846058389</v>
      </c>
      <c r="AM95" s="1" t="n">
        <f aca="false">ROUND('qx mannen 2022'!AM95,10)</f>
        <v>0.1833722056</v>
      </c>
      <c r="AN95" s="1" t="n">
        <f aca="false">ROUND('qx mannen 2022'!AN95,10)</f>
        <v>0.1821419636</v>
      </c>
      <c r="AO95" s="1" t="n">
        <f aca="false">ROUND('qx mannen 2022'!AO95,10)</f>
        <v>0.1809154497</v>
      </c>
      <c r="AP95" s="1" t="n">
        <f aca="false">ROUND('qx mannen 2022'!AP95,10)</f>
        <v>0.1796929708</v>
      </c>
      <c r="AQ95" s="1" t="n">
        <f aca="false">ROUND('qx mannen 2022'!AQ95,10)</f>
        <v>0.1784748058</v>
      </c>
      <c r="AR95" s="1" t="n">
        <f aca="false">ROUND('qx mannen 2022'!AR95,10)</f>
        <v>0.1772612084</v>
      </c>
      <c r="AS95" s="1" t="n">
        <f aca="false">ROUND('qx mannen 2022'!AS95,10)</f>
        <v>0.1760524087</v>
      </c>
      <c r="AT95" s="1" t="n">
        <f aca="false">ROUND('qx mannen 2022'!AT95,10)</f>
        <v>0.1748486152</v>
      </c>
      <c r="AU95" s="1" t="n">
        <f aca="false">ROUND('qx mannen 2022'!AU95,10)</f>
        <v>0.1736500168</v>
      </c>
      <c r="AV95" s="1" t="n">
        <f aca="false">ROUND('qx mannen 2022'!AV95,10)</f>
        <v>0.1724567839</v>
      </c>
      <c r="AW95" s="1" t="n">
        <f aca="false">ROUND('qx mannen 2022'!AW95,10)</f>
        <v>0.1712690705</v>
      </c>
      <c r="AX95" s="1" t="n">
        <f aca="false">ROUND('qx mannen 2022'!AX95,10)</f>
        <v>0.170087015</v>
      </c>
      <c r="AY95" s="1" t="n">
        <f aca="false">ROUND('qx mannen 2022'!AY95,10)</f>
        <v>0.1689107416</v>
      </c>
      <c r="AZ95" s="1" t="n">
        <f aca="false">ROUND('qx mannen 2022'!AZ95,10)</f>
        <v>0.1677403617</v>
      </c>
      <c r="BA95" s="1" t="n">
        <f aca="false">ROUND('qx mannen 2022'!BA95,10)</f>
        <v>0.1665759746</v>
      </c>
      <c r="BB95" s="1" t="n">
        <f aca="false">ROUND('qx mannen 2022'!BB95,10)</f>
        <v>0.1654176688</v>
      </c>
      <c r="BC95" s="1" t="n">
        <f aca="false">ROUND('qx mannen 2022'!BC95,10)</f>
        <v>0.1642655226</v>
      </c>
      <c r="BD95" s="1" t="n">
        <f aca="false">ROUND('qx mannen 2022'!BD95,10)</f>
        <v>0.1631196051</v>
      </c>
      <c r="BE95" s="1" t="n">
        <f aca="false">ROUND('qx mannen 2022'!BE95,10)</f>
        <v>0.1619799768</v>
      </c>
      <c r="BF95" s="1" t="n">
        <f aca="false">ROUND('qx mannen 2022'!BF95,10)</f>
        <v>0.1608466905</v>
      </c>
      <c r="BG95" s="1" t="n">
        <f aca="false">ROUND('qx mannen 2022'!BG95,10)</f>
        <v>0.1597197919</v>
      </c>
      <c r="BH95" s="1" t="n">
        <f aca="false">ROUND('qx mannen 2022'!BH95,10)</f>
        <v>0.1585993199</v>
      </c>
      <c r="BI95" s="1" t="n">
        <f aca="false">ROUND('qx mannen 2022'!BI95,10)</f>
        <v>0.1574853075</v>
      </c>
      <c r="BJ95" s="1" t="n">
        <f aca="false">ROUND('qx mannen 2022'!BJ95,10)</f>
        <v>0.1563777822</v>
      </c>
      <c r="BK95" s="1" t="n">
        <f aca="false">ROUND('qx mannen 2022'!BK95,10)</f>
        <v>0.1552767663</v>
      </c>
      <c r="BL95" s="1" t="n">
        <f aca="false">ROUND('qx mannen 2022'!BL95,10)</f>
        <v>0.1541822773</v>
      </c>
      <c r="BM95" s="1" t="n">
        <f aca="false">ROUND('qx mannen 2022'!BM95,10)</f>
        <v>0.1530943288</v>
      </c>
      <c r="BN95" s="1" t="n">
        <f aca="false">ROUND('qx mannen 2022'!BN95,10)</f>
        <v>0.1520129301</v>
      </c>
      <c r="BO95" s="1" t="n">
        <f aca="false">ROUND('qx mannen 2022'!BO95,10)</f>
        <v>0.150938087</v>
      </c>
      <c r="BP95" s="1" t="n">
        <f aca="false">ROUND('qx mannen 2022'!BP95,10)</f>
        <v>0.149869802</v>
      </c>
      <c r="BQ95" s="1" t="n">
        <f aca="false">ROUND('qx mannen 2022'!BQ95,10)</f>
        <v>0.1488080746</v>
      </c>
      <c r="BR95" s="1" t="n">
        <f aca="false">ROUND('qx mannen 2022'!BR95,10)</f>
        <v>0.1477529015</v>
      </c>
      <c r="BS95" s="1" t="n">
        <f aca="false">ROUND('qx mannen 2022'!BS95,10)</f>
        <v>0.1467042768</v>
      </c>
      <c r="BT95" s="1" t="n">
        <f aca="false">ROUND('qx mannen 2022'!BT95,10)</f>
        <v>0.1456621923</v>
      </c>
      <c r="BU95" s="1" t="n">
        <f aca="false">ROUND('qx mannen 2022'!BU95,10)</f>
        <v>0.1446266375</v>
      </c>
      <c r="BV95" s="1" t="n">
        <f aca="false">ROUND('qx mannen 2022'!BV95,10)</f>
        <v>0.1435976002</v>
      </c>
      <c r="BW95" s="1" t="n">
        <f aca="false">ROUND('qx mannen 2022'!BW95,10)</f>
        <v>0.1425750663</v>
      </c>
      <c r="BX95" s="1" t="n">
        <f aca="false">ROUND('qx mannen 2022'!BX95,10)</f>
        <v>0.1415590199</v>
      </c>
      <c r="BY95" s="1" t="n">
        <f aca="false">ROUND('qx mannen 2022'!BY95,10)</f>
        <v>0.1405494438</v>
      </c>
      <c r="BZ95" s="1" t="n">
        <f aca="false">ROUND('qx mannen 2022'!BZ95,10)</f>
        <v>0.1395463193</v>
      </c>
      <c r="CA95" s="1" t="n">
        <f aca="false">ROUND('qx mannen 2022'!CA95,10)</f>
        <v>0.1385496265</v>
      </c>
      <c r="CB95" s="1" t="n">
        <f aca="false">ROUND('qx mannen 2022'!CB95,10)</f>
        <v>0.1375593442</v>
      </c>
      <c r="CC95" s="1" t="n">
        <f aca="false">ROUND('qx mannen 2022'!CC95,10)</f>
        <v>0.1365754505</v>
      </c>
      <c r="CD95" s="1" t="n">
        <f aca="false">ROUND('qx mannen 2022'!CD95,10)</f>
        <v>0.1355979222</v>
      </c>
      <c r="CE95" s="1" t="n">
        <f aca="false">ROUND('qx mannen 2022'!CE95,10)</f>
        <v>0.1346267353</v>
      </c>
      <c r="CF95" s="1" t="n">
        <f aca="false">ROUND('qx mannen 2022'!CF95,10)</f>
        <v>0.1336618652</v>
      </c>
      <c r="CG95" s="1" t="n">
        <f aca="false">ROUND('qx mannen 2022'!CG95,10)</f>
        <v>0.1327032862</v>
      </c>
      <c r="CH95" s="1" t="n">
        <f aca="false">ROUND('qx mannen 2022'!CH95,10)</f>
        <v>0.1317509723</v>
      </c>
      <c r="CI95" s="1" t="n">
        <f aca="false">ROUND('qx mannen 2022'!CI95,10)</f>
        <v>0.1308048968</v>
      </c>
      <c r="CJ95" s="1" t="n">
        <f aca="false">ROUND('qx mannen 2022'!CJ95,10)</f>
        <v>0.1298650323</v>
      </c>
      <c r="CK95" s="1" t="n">
        <f aca="false">ROUND('qx mannen 2022'!CK95,10)</f>
        <v>0.1289313511</v>
      </c>
      <c r="CL95" s="1" t="n">
        <f aca="false">ROUND('qx mannen 2022'!CL95,10)</f>
        <v>0.128003825</v>
      </c>
      <c r="CM95" s="1" t="n">
        <f aca="false">ROUND('qx mannen 2022'!CM95,10)</f>
        <v>0.1270824254</v>
      </c>
      <c r="CN95" s="1" t="n">
        <f aca="false">ROUND('qx mannen 2022'!CN95,10)</f>
        <v>0.1261671232</v>
      </c>
      <c r="CO95" s="1" t="n">
        <f aca="false">ROUND('qx mannen 2022'!CO95,10)</f>
        <v>0.1252578893</v>
      </c>
      <c r="CP95" s="1" t="n">
        <f aca="false">ROUND('qx mannen 2022'!CP95,10)</f>
        <v>0.1243546941</v>
      </c>
      <c r="CQ95" s="1" t="n">
        <f aca="false">ROUND('qx mannen 2022'!CQ95,10)</f>
        <v>0.1234575076</v>
      </c>
      <c r="CR95" s="1" t="n">
        <f aca="false">ROUND('qx mannen 2022'!CR95,10)</f>
        <v>0.1225662998</v>
      </c>
      <c r="CS95" s="1" t="n">
        <f aca="false">ROUND('qx mannen 2022'!CS95,10)</f>
        <v>0.1216810405</v>
      </c>
      <c r="CT95" s="1" t="n">
        <f aca="false">ROUND('qx mannen 2022'!CT95,10)</f>
        <v>0.1208016992</v>
      </c>
      <c r="CU95" s="1" t="n">
        <f aca="false">ROUND('qx mannen 2022'!CU95,10)</f>
        <v>0.1199282454</v>
      </c>
      <c r="CV95" s="1" t="n">
        <f aca="false">ROUND('qx mannen 2022'!CV95,10)</f>
        <v>0.1190606482</v>
      </c>
      <c r="CW95" s="1" t="n">
        <f aca="false">ROUND('qx mannen 2022'!CW95,10)</f>
        <v>0.1181988768</v>
      </c>
      <c r="CX95" s="1" t="n">
        <f aca="false">ROUND('qx mannen 2022'!CX95,10)</f>
        <v>0.1173429003</v>
      </c>
      <c r="CY95" s="1" t="n">
        <f aca="false">ROUND('qx mannen 2022'!CY95,10)</f>
        <v>0.1164926876</v>
      </c>
      <c r="CZ95" s="1" t="n">
        <f aca="false">ROUND('qx mannen 2022'!CZ95,10)</f>
        <v>0.1156482077</v>
      </c>
      <c r="DA95" s="1" t="n">
        <f aca="false">ROUND('qx mannen 2022'!DA95,10)</f>
        <v>0.1148094295</v>
      </c>
      <c r="DB95" s="1" t="n">
        <f aca="false">ROUND('qx mannen 2022'!DB95,10)</f>
        <v>0.1139763217</v>
      </c>
      <c r="DC95" s="1" t="n">
        <f aca="false">ROUND('qx mannen 2022'!DC95,10)</f>
        <v>0.1131488531</v>
      </c>
      <c r="DD95" s="1" t="n">
        <f aca="false">ROUND('qx mannen 2022'!DD95,10)</f>
        <v>0.1123269925</v>
      </c>
      <c r="DE95" s="1" t="n">
        <f aca="false">ROUND('qx mannen 2022'!DE95,10)</f>
        <v>0.1115107087</v>
      </c>
      <c r="DF95" s="1" t="n">
        <f aca="false">ROUND('qx mannen 2022'!DF95,10)</f>
        <v>0.1106999705</v>
      </c>
      <c r="DG95" s="1" t="n">
        <f aca="false">ROUND('qx mannen 2022'!DG95,10)</f>
        <v>0.1098947466</v>
      </c>
      <c r="DH95" s="1" t="n">
        <f aca="false">ROUND('qx mannen 2022'!DH95,10)</f>
        <v>0.1090950059</v>
      </c>
      <c r="DI95" s="1" t="n">
        <f aca="false">ROUND('qx mannen 2022'!DI95,10)</f>
        <v>0.1083007172</v>
      </c>
      <c r="DJ95" s="1" t="n">
        <f aca="false">ROUND('qx mannen 2022'!DJ95,10)</f>
        <v>0.1075118493</v>
      </c>
      <c r="DK95" s="1" t="n">
        <f aca="false">ROUND('qx mannen 2022'!DK95,10)</f>
        <v>0.1067283713</v>
      </c>
      <c r="DL95" s="1" t="n">
        <f aca="false">ROUND('qx mannen 2022'!DL95,10)</f>
        <v>0.1059502521</v>
      </c>
      <c r="DM95" s="1" t="n">
        <f aca="false">ROUND('qx mannen 2022'!DM95,10)</f>
        <v>0.1051774607</v>
      </c>
      <c r="DN95" s="1" t="n">
        <f aca="false">ROUND('qx mannen 2022'!DN95,10)</f>
        <v>0.1044099661</v>
      </c>
      <c r="DO95" s="1" t="n">
        <f aca="false">ROUND('qx mannen 2022'!DO95,10)</f>
        <v>0.1036477376</v>
      </c>
      <c r="DP95" s="1" t="n">
        <f aca="false">ROUND('qx mannen 2022'!DP95,10)</f>
        <v>0.1028907443</v>
      </c>
      <c r="DQ95" s="1" t="n">
        <f aca="false">ROUND('qx mannen 2022'!DQ95,10)</f>
        <v>0.1021389555</v>
      </c>
      <c r="DR95" s="1" t="n">
        <f aca="false">ROUND('qx mannen 2022'!DR95,10)</f>
        <v>0.1013923406</v>
      </c>
      <c r="DS95" s="1" t="n">
        <f aca="false">ROUND('qx mannen 2022'!DS95,10)</f>
        <v>0.100650869</v>
      </c>
      <c r="DT95" s="1" t="n">
        <f aca="false">ROUND('qx mannen 2022'!DT95,10)</f>
        <v>0.0999145103</v>
      </c>
      <c r="DU95" s="1" t="n">
        <f aca="false">ROUND('qx mannen 2022'!DU95,10)</f>
        <v>0.0991832341</v>
      </c>
      <c r="DV95" s="1" t="n">
        <f aca="false">ROUND('qx mannen 2022'!DV95,10)</f>
        <v>0.09845701</v>
      </c>
      <c r="DW95" s="1" t="n">
        <f aca="false">ROUND('qx mannen 2022'!DW95,10)</f>
        <v>0.0977358078</v>
      </c>
      <c r="DX95" s="1" t="n">
        <f aca="false">ROUND('qx mannen 2022'!DX95,10)</f>
        <v>0.0970195976</v>
      </c>
      <c r="DY95" s="1" t="n">
        <f aca="false">ROUND('qx mannen 2022'!DY95,10)</f>
        <v>0.0963083491</v>
      </c>
      <c r="DZ95" s="1" t="n">
        <f aca="false">ROUND('qx mannen 2022'!DZ95,10)</f>
        <v>0.0956020326</v>
      </c>
      <c r="EA95" s="1" t="n">
        <f aca="false">ROUND('qx mannen 2022'!EA95,10)</f>
        <v>0.0949006181</v>
      </c>
      <c r="EB95" s="1" t="n">
        <f aca="false">ROUND('qx mannen 2022'!EB95,10)</f>
        <v>0.094204076</v>
      </c>
      <c r="EC95" s="1" t="n">
        <f aca="false">ROUND('qx mannen 2022'!EC95,10)</f>
        <v>0.0935123767</v>
      </c>
      <c r="ED95" s="1" t="n">
        <f aca="false">ROUND('qx mannen 2022'!ED95,10)</f>
        <v>0.0928254907</v>
      </c>
      <c r="EE95" s="1" t="n">
        <f aca="false">ROUND('qx mannen 2022'!EE95,10)</f>
        <v>0.0921433885</v>
      </c>
      <c r="EF95" s="1" t="n">
        <f aca="false">ROUND('qx mannen 2022'!EF95,10)</f>
        <v>0.091466041</v>
      </c>
      <c r="EG95" s="1" t="n">
        <f aca="false">ROUND('qx mannen 2022'!EG95,10)</f>
        <v>0.0907934188</v>
      </c>
      <c r="EH95" s="1" t="n">
        <f aca="false">ROUND('qx mannen 2022'!EH95,10)</f>
        <v>0.090125493</v>
      </c>
      <c r="EI95" s="1" t="n">
        <f aca="false">ROUND('qx mannen 2022'!EI95,10)</f>
        <v>0.0894622346</v>
      </c>
      <c r="EJ95" s="1" t="n">
        <f aca="false">ROUND('qx mannen 2022'!EJ95,10)</f>
        <v>0.0888036148</v>
      </c>
      <c r="EK95" s="1" t="n">
        <f aca="false">ROUND('qx mannen 2022'!EK95,10)</f>
        <v>0.0881496049</v>
      </c>
      <c r="EL95" s="1" t="n">
        <f aca="false">ROUND('qx mannen 2022'!EL95,10)</f>
        <v>0.0875001761</v>
      </c>
      <c r="EM95" s="1" t="n">
        <f aca="false">ROUND('qx mannen 2022'!EM95,10)</f>
        <v>0.0868553002</v>
      </c>
      <c r="EN95" s="1" t="n">
        <f aca="false">ROUND('qx mannen 2022'!EN95,10)</f>
        <v>0.0862149486</v>
      </c>
      <c r="EO95" s="1" t="n">
        <f aca="false">ROUND('qx mannen 2022'!EO95,10)</f>
        <v>0.0855790932</v>
      </c>
      <c r="EP95" s="1" t="n">
        <f aca="false">ROUND('qx mannen 2022'!EP95,10)</f>
        <v>0.0849477058</v>
      </c>
      <c r="EQ95" s="1" t="n">
        <f aca="false">ROUND('qx mannen 2022'!EQ95,10)</f>
        <v>0.0843207584</v>
      </c>
      <c r="ER95" s="1" t="n">
        <f aca="false">ROUND('qx mannen 2022'!ER95,10)</f>
        <v>0.0836982231</v>
      </c>
      <c r="ES95" s="1" t="n">
        <f aca="false">ROUND('qx mannen 2022'!ES95,10)</f>
        <v>0.0830800722</v>
      </c>
      <c r="ET95" s="1" t="n">
        <f aca="false">ROUND('qx mannen 2022'!ET95,10)</f>
        <v>0.082466278</v>
      </c>
      <c r="EU95" s="1" t="n">
        <f aca="false">ROUND('qx mannen 2022'!EU95,10)</f>
        <v>0.0818568129</v>
      </c>
      <c r="EV95" s="1" t="n">
        <f aca="false">ROUND('qx mannen 2022'!EV95,10)</f>
        <v>0.0812516496</v>
      </c>
      <c r="EW95" s="1" t="n">
        <f aca="false">ROUND('qx mannen 2022'!EW95,10)</f>
        <v>0.0806507609</v>
      </c>
      <c r="EX95" s="1" t="n">
        <f aca="false">ROUND('qx mannen 2022'!EX95,10)</f>
        <v>0.0800541195</v>
      </c>
      <c r="EY95" s="1" t="n">
        <f aca="false">ROUND('qx mannen 2022'!EY95,10)</f>
        <v>0.0794616984</v>
      </c>
      <c r="EZ95" s="1" t="n">
        <f aca="false">ROUND('qx mannen 2022'!EZ95,10)</f>
        <v>0.0788734707</v>
      </c>
      <c r="FA95" s="1" t="n">
        <f aca="false">ROUND('qx mannen 2022'!FA95,10)</f>
        <v>0.0782894097</v>
      </c>
      <c r="FB95" s="1" t="n">
        <f aca="false">ROUND('qx mannen 2022'!FB95,10)</f>
        <v>0.0777094887</v>
      </c>
      <c r="FC95" s="1" t="n">
        <f aca="false">ROUND('qx mannen 2022'!FC95,10)</f>
        <v>0.0771336811</v>
      </c>
      <c r="FD95" s="1" t="n">
        <f aca="false">ROUND('qx mannen 2022'!FD95,10)</f>
        <v>0.0765619606</v>
      </c>
      <c r="FE95" s="1" t="n">
        <f aca="false">ROUND('qx mannen 2022'!FE95,10)</f>
        <v>0.0759943009</v>
      </c>
      <c r="FF95" s="1" t="n">
        <f aca="false">ROUND('qx mannen 2022'!FF95,10)</f>
        <v>0.0754306758</v>
      </c>
      <c r="FG95" s="1" t="n">
        <f aca="false">ROUND('qx mannen 2022'!FG95,10)</f>
        <v>0.0748710593</v>
      </c>
      <c r="FH95" s="1" t="n">
        <f aca="false">ROUND('qx mannen 2022'!FH95,10)</f>
        <v>0.0743154256</v>
      </c>
      <c r="FI95" s="1" t="n">
        <f aca="false">ROUND('qx mannen 2022'!FI95,10)</f>
        <v>0.0737637487</v>
      </c>
      <c r="FJ95" s="1" t="n">
        <f aca="false">ROUND('qx mannen 2022'!FJ95,10)</f>
        <v>0.0732160032</v>
      </c>
      <c r="FK95" s="1" t="n">
        <f aca="false">ROUND('qx mannen 2022'!FK95,10)</f>
        <v>0.0726721634</v>
      </c>
      <c r="FL95" s="1" t="n">
        <f aca="false">ROUND('qx mannen 2022'!FL95,10)</f>
        <v>0.072132204</v>
      </c>
      <c r="FM95" s="1" t="n">
        <f aca="false">ROUND('qx mannen 2022'!FM95,10)</f>
        <v>0.0715960998</v>
      </c>
      <c r="FN95" s="1" t="n">
        <f aca="false">ROUND('qx mannen 2022'!FN95,10)</f>
        <v>0.0710638255</v>
      </c>
      <c r="FO95" s="1" t="n">
        <f aca="false">ROUND('qx mannen 2022'!FO95,10)</f>
        <v>0.0705353562</v>
      </c>
      <c r="FP95" s="1" t="n">
        <f aca="false">ROUND('qx mannen 2022'!FP95,10)</f>
        <v>0.0700106669</v>
      </c>
      <c r="FQ95" s="1" t="n">
        <f aca="false">ROUND('qx mannen 2022'!FQ95,10)</f>
        <v>0.069489733</v>
      </c>
    </row>
    <row r="96" customFormat="false" ht="15" hidden="false" customHeight="true" outlineLevel="0" collapsed="false">
      <c r="B96" s="1" t="n">
        <f aca="false">ROUND('qx mannen 2022'!B96,10)</f>
        <v>0.2753218169</v>
      </c>
      <c r="C96" s="1" t="n">
        <f aca="false">ROUND('qx mannen 2022'!C96,10)</f>
        <v>0.2738087811</v>
      </c>
      <c r="D96" s="1" t="n">
        <f aca="false">ROUND('qx mannen 2022'!D96,10)</f>
        <v>0.257413492</v>
      </c>
      <c r="E96" s="1" t="n">
        <f aca="false">ROUND('qx mannen 2022'!E96,10)</f>
        <v>0.2492053378</v>
      </c>
      <c r="F96" s="1" t="n">
        <f aca="false">ROUND('qx mannen 2022'!F96,10)</f>
        <v>0.2448365511</v>
      </c>
      <c r="G96" s="1" t="n">
        <f aca="false">ROUND('qx mannen 2022'!G96,10)</f>
        <v>0.2423006701</v>
      </c>
      <c r="H96" s="1" t="n">
        <f aca="false">ROUND('qx mannen 2022'!H96,10)</f>
        <v>0.2406382696</v>
      </c>
      <c r="I96" s="1" t="n">
        <f aca="false">ROUND('qx mannen 2022'!I96,10)</f>
        <v>0.2393826851</v>
      </c>
      <c r="J96" s="1" t="n">
        <f aca="false">ROUND('qx mannen 2022'!J96,10)</f>
        <v>0.2383057288</v>
      </c>
      <c r="K96" s="1" t="n">
        <f aca="false">ROUND('qx mannen 2022'!K96,10)</f>
        <v>0.2372962652</v>
      </c>
      <c r="L96" s="1" t="n">
        <f aca="false">ROUND('qx mannen 2022'!L96,10)</f>
        <v>0.2363009679</v>
      </c>
      <c r="M96" s="1" t="n">
        <f aca="false">ROUND('qx mannen 2022'!M96,10)</f>
        <v>0.2352950966</v>
      </c>
      <c r="N96" s="1" t="n">
        <f aca="false">ROUND('qx mannen 2022'!N96,10)</f>
        <v>0.2342680059</v>
      </c>
      <c r="O96" s="1" t="n">
        <f aca="false">ROUND('qx mannen 2022'!O96,10)</f>
        <v>0.2332159456</v>
      </c>
      <c r="P96" s="1" t="n">
        <f aca="false">ROUND('qx mannen 2022'!P96,10)</f>
        <v>0.2321384827</v>
      </c>
      <c r="Q96" s="1" t="n">
        <f aca="false">ROUND('qx mannen 2022'!Q96,10)</f>
        <v>0.2310367267</v>
      </c>
      <c r="R96" s="1" t="n">
        <f aca="false">ROUND('qx mannen 2022'!R96,10)</f>
        <v>0.2299124534</v>
      </c>
      <c r="S96" s="1" t="n">
        <f aca="false">ROUND('qx mannen 2022'!S96,10)</f>
        <v>0.228767675</v>
      </c>
      <c r="T96" s="1" t="n">
        <f aca="false">ROUND('qx mannen 2022'!T96,10)</f>
        <v>0.2276044331</v>
      </c>
      <c r="U96" s="1" t="n">
        <f aca="false">ROUND('qx mannen 2022'!U96,10)</f>
        <v>0.2264247024</v>
      </c>
      <c r="V96" s="1" t="n">
        <f aca="false">ROUND('qx mannen 2022'!V96,10)</f>
        <v>0.2252303484</v>
      </c>
      <c r="W96" s="1" t="n">
        <f aca="false">ROUND('qx mannen 2022'!W96,10)</f>
        <v>0.2240231119</v>
      </c>
      <c r="X96" s="1" t="n">
        <f aca="false">ROUND('qx mannen 2022'!X96,10)</f>
        <v>0.2228046073</v>
      </c>
      <c r="Y96" s="1" t="n">
        <f aca="false">ROUND('qx mannen 2022'!Y96,10)</f>
        <v>0.221576326</v>
      </c>
      <c r="Z96" s="1" t="n">
        <f aca="false">ROUND('qx mannen 2022'!Z96,10)</f>
        <v>0.2203396429</v>
      </c>
      <c r="AA96" s="1" t="n">
        <f aca="false">ROUND('qx mannen 2022'!AA96,10)</f>
        <v>0.2190958237</v>
      </c>
      <c r="AB96" s="1" t="n">
        <f aca="false">ROUND('qx mannen 2022'!AB96,10)</f>
        <v>0.2178460329</v>
      </c>
      <c r="AC96" s="1" t="n">
        <f aca="false">ROUND('qx mannen 2022'!AC96,10)</f>
        <v>0.2165913411</v>
      </c>
      <c r="AD96" s="1" t="n">
        <f aca="false">ROUND('qx mannen 2022'!AD96,10)</f>
        <v>0.215332732</v>
      </c>
      <c r="AE96" s="1" t="n">
        <f aca="false">ROUND('qx mannen 2022'!AE96,10)</f>
        <v>0.2140711089</v>
      </c>
      <c r="AF96" s="1" t="n">
        <f aca="false">ROUND('qx mannen 2022'!AF96,10)</f>
        <v>0.2128073015</v>
      </c>
      <c r="AG96" s="1" t="n">
        <f aca="false">ROUND('qx mannen 2022'!AG96,10)</f>
        <v>0.211542071</v>
      </c>
      <c r="AH96" s="1" t="n">
        <f aca="false">ROUND('qx mannen 2022'!AH96,10)</f>
        <v>0.2102761157</v>
      </c>
      <c r="AI96" s="1" t="n">
        <f aca="false">ROUND('qx mannen 2022'!AI96,10)</f>
        <v>0.209010076</v>
      </c>
      <c r="AJ96" s="1" t="n">
        <f aca="false">ROUND('qx mannen 2022'!AJ96,10)</f>
        <v>0.2077445388</v>
      </c>
      <c r="AK96" s="1" t="n">
        <f aca="false">ROUND('qx mannen 2022'!AK96,10)</f>
        <v>0.2064800418</v>
      </c>
      <c r="AL96" s="1" t="n">
        <f aca="false">ROUND('qx mannen 2022'!AL96,10)</f>
        <v>0.2052170775</v>
      </c>
      <c r="AM96" s="1" t="n">
        <f aca="false">ROUND('qx mannen 2022'!AM96,10)</f>
        <v>0.2039560965</v>
      </c>
      <c r="AN96" s="1" t="n">
        <f aca="false">ROUND('qx mannen 2022'!AN96,10)</f>
        <v>0.2026975112</v>
      </c>
      <c r="AO96" s="1" t="n">
        <f aca="false">ROUND('qx mannen 2022'!AO96,10)</f>
        <v>0.2014416983</v>
      </c>
      <c r="AP96" s="1" t="n">
        <f aca="false">ROUND('qx mannen 2022'!AP96,10)</f>
        <v>0.2001890023</v>
      </c>
      <c r="AQ96" s="1" t="n">
        <f aca="false">ROUND('qx mannen 2022'!AQ96,10)</f>
        <v>0.1989397374</v>
      </c>
      <c r="AR96" s="1" t="n">
        <f aca="false">ROUND('qx mannen 2022'!AR96,10)</f>
        <v>0.1976941904</v>
      </c>
      <c r="AS96" s="1" t="n">
        <f aca="false">ROUND('qx mannen 2022'!AS96,10)</f>
        <v>0.1964526227</v>
      </c>
      <c r="AT96" s="1" t="n">
        <f aca="false">ROUND('qx mannen 2022'!AT96,10)</f>
        <v>0.1952152725</v>
      </c>
      <c r="AU96" s="1" t="n">
        <f aca="false">ROUND('qx mannen 2022'!AU96,10)</f>
        <v>0.1939823561</v>
      </c>
      <c r="AV96" s="1" t="n">
        <f aca="false">ROUND('qx mannen 2022'!AV96,10)</f>
        <v>0.1927540706</v>
      </c>
      <c r="AW96" s="1" t="n">
        <f aca="false">ROUND('qx mannen 2022'!AW96,10)</f>
        <v>0.1915305944</v>
      </c>
      <c r="AX96" s="1" t="n">
        <f aca="false">ROUND('qx mannen 2022'!AX96,10)</f>
        <v>0.1903120895</v>
      </c>
      <c r="AY96" s="1" t="n">
        <f aca="false">ROUND('qx mannen 2022'!AY96,10)</f>
        <v>0.1890987024</v>
      </c>
      <c r="AZ96" s="1" t="n">
        <f aca="false">ROUND('qx mannen 2022'!AZ96,10)</f>
        <v>0.1878905655</v>
      </c>
      <c r="BA96" s="1" t="n">
        <f aca="false">ROUND('qx mannen 2022'!BA96,10)</f>
        <v>0.1866877983</v>
      </c>
      <c r="BB96" s="1" t="n">
        <f aca="false">ROUND('qx mannen 2022'!BB96,10)</f>
        <v>0.185490508</v>
      </c>
      <c r="BC96" s="1" t="n">
        <f aca="false">ROUND('qx mannen 2022'!BC96,10)</f>
        <v>0.1842987912</v>
      </c>
      <c r="BD96" s="1" t="n">
        <f aca="false">ROUND('qx mannen 2022'!BD96,10)</f>
        <v>0.1831127342</v>
      </c>
      <c r="BE96" s="1" t="n">
        <f aca="false">ROUND('qx mannen 2022'!BE96,10)</f>
        <v>0.1819324139</v>
      </c>
      <c r="BF96" s="1" t="n">
        <f aca="false">ROUND('qx mannen 2022'!BF96,10)</f>
        <v>0.1807578989</v>
      </c>
      <c r="BG96" s="1" t="n">
        <f aca="false">ROUND('qx mannen 2022'!BG96,10)</f>
        <v>0.1795892497</v>
      </c>
      <c r="BH96" s="1" t="n">
        <f aca="false">ROUND('qx mannen 2022'!BH96,10)</f>
        <v>0.1784265197</v>
      </c>
      <c r="BI96" s="1" t="n">
        <f aca="false">ROUND('qx mannen 2022'!BI96,10)</f>
        <v>0.1772697557</v>
      </c>
      <c r="BJ96" s="1" t="n">
        <f aca="false">ROUND('qx mannen 2022'!BJ96,10)</f>
        <v>0.1761189982</v>
      </c>
      <c r="BK96" s="1" t="n">
        <f aca="false">ROUND('qx mannen 2022'!BK96,10)</f>
        <v>0.1749742824</v>
      </c>
      <c r="BL96" s="1" t="n">
        <f aca="false">ROUND('qx mannen 2022'!BL96,10)</f>
        <v>0.173835638</v>
      </c>
      <c r="BM96" s="1" t="n">
        <f aca="false">ROUND('qx mannen 2022'!BM96,10)</f>
        <v>0.1727030902</v>
      </c>
      <c r="BN96" s="1" t="n">
        <f aca="false">ROUND('qx mannen 2022'!BN96,10)</f>
        <v>0.1715766597</v>
      </c>
      <c r="BO96" s="1" t="n">
        <f aca="false">ROUND('qx mannen 2022'!BO96,10)</f>
        <v>0.1704563632</v>
      </c>
      <c r="BP96" s="1" t="n">
        <f aca="false">ROUND('qx mannen 2022'!BP96,10)</f>
        <v>0.169342214</v>
      </c>
      <c r="BQ96" s="1" t="n">
        <f aca="false">ROUND('qx mannen 2022'!BQ96,10)</f>
        <v>0.1682342216</v>
      </c>
      <c r="BR96" s="1" t="n">
        <f aca="false">ROUND('qx mannen 2022'!BR96,10)</f>
        <v>0.1671323926</v>
      </c>
      <c r="BS96" s="1" t="n">
        <f aca="false">ROUND('qx mannen 2022'!BS96,10)</f>
        <v>0.1660367307</v>
      </c>
      <c r="BT96" s="1" t="n">
        <f aca="false">ROUND('qx mannen 2022'!BT96,10)</f>
        <v>0.1649472371</v>
      </c>
      <c r="BU96" s="1" t="n">
        <f aca="false">ROUND('qx mannen 2022'!BU96,10)</f>
        <v>0.1638639104</v>
      </c>
      <c r="BV96" s="1" t="n">
        <f aca="false">ROUND('qx mannen 2022'!BV96,10)</f>
        <v>0.1627867471</v>
      </c>
      <c r="BW96" s="1" t="n">
        <f aca="false">ROUND('qx mannen 2022'!BW96,10)</f>
        <v>0.1617157417</v>
      </c>
      <c r="BX96" s="1" t="n">
        <f aca="false">ROUND('qx mannen 2022'!BX96,10)</f>
        <v>0.1606508867</v>
      </c>
      <c r="BY96" s="1" t="n">
        <f aca="false">ROUND('qx mannen 2022'!BY96,10)</f>
        <v>0.159592173</v>
      </c>
      <c r="BZ96" s="1" t="n">
        <f aca="false">ROUND('qx mannen 2022'!BZ96,10)</f>
        <v>0.1585395899</v>
      </c>
      <c r="CA96" s="1" t="n">
        <f aca="false">ROUND('qx mannen 2022'!CA96,10)</f>
        <v>0.1574931253</v>
      </c>
      <c r="CB96" s="1" t="n">
        <f aca="false">ROUND('qx mannen 2022'!CB96,10)</f>
        <v>0.1564527656</v>
      </c>
      <c r="CC96" s="1" t="n">
        <f aca="false">ROUND('qx mannen 2022'!CC96,10)</f>
        <v>0.1554184961</v>
      </c>
      <c r="CD96" s="1" t="n">
        <f aca="false">ROUND('qx mannen 2022'!CD96,10)</f>
        <v>0.1543903011</v>
      </c>
      <c r="CE96" s="1" t="n">
        <f aca="false">ROUND('qx mannen 2022'!CE96,10)</f>
        <v>0.1533681638</v>
      </c>
      <c r="CF96" s="1" t="n">
        <f aca="false">ROUND('qx mannen 2022'!CF96,10)</f>
        <v>0.1523520662</v>
      </c>
      <c r="CG96" s="1" t="n">
        <f aca="false">ROUND('qx mannen 2022'!CG96,10)</f>
        <v>0.15134199</v>
      </c>
      <c r="CH96" s="1" t="n">
        <f aca="false">ROUND('qx mannen 2022'!CH96,10)</f>
        <v>0.1503379155</v>
      </c>
      <c r="CI96" s="1" t="n">
        <f aca="false">ROUND('qx mannen 2022'!CI96,10)</f>
        <v>0.1493398227</v>
      </c>
      <c r="CJ96" s="1" t="n">
        <f aca="false">ROUND('qx mannen 2022'!CJ96,10)</f>
        <v>0.1483476909</v>
      </c>
      <c r="CK96" s="1" t="n">
        <f aca="false">ROUND('qx mannen 2022'!CK96,10)</f>
        <v>0.1473614985</v>
      </c>
      <c r="CL96" s="1" t="n">
        <f aca="false">ROUND('qx mannen 2022'!CL96,10)</f>
        <v>0.1463812237</v>
      </c>
      <c r="CM96" s="1" t="n">
        <f aca="false">ROUND('qx mannen 2022'!CM96,10)</f>
        <v>0.145406844</v>
      </c>
      <c r="CN96" s="1" t="n">
        <f aca="false">ROUND('qx mannen 2022'!CN96,10)</f>
        <v>0.1444383366</v>
      </c>
      <c r="CO96" s="1" t="n">
        <f aca="false">ROUND('qx mannen 2022'!CO96,10)</f>
        <v>0.143475678</v>
      </c>
      <c r="CP96" s="1" t="n">
        <f aca="false">ROUND('qx mannen 2022'!CP96,10)</f>
        <v>0.1425188447</v>
      </c>
      <c r="CQ96" s="1" t="n">
        <f aca="false">ROUND('qx mannen 2022'!CQ96,10)</f>
        <v>0.1415678125</v>
      </c>
      <c r="CR96" s="1" t="n">
        <f aca="false">ROUND('qx mannen 2022'!CR96,10)</f>
        <v>0.1406225572</v>
      </c>
      <c r="CS96" s="1" t="n">
        <f aca="false">ROUND('qx mannen 2022'!CS96,10)</f>
        <v>0.139683054</v>
      </c>
      <c r="CT96" s="1" t="n">
        <f aca="false">ROUND('qx mannen 2022'!CT96,10)</f>
        <v>0.1387492781</v>
      </c>
      <c r="CU96" s="1" t="n">
        <f aca="false">ROUND('qx mannen 2022'!CU96,10)</f>
        <v>0.1378212044</v>
      </c>
      <c r="CV96" s="1" t="n">
        <f aca="false">ROUND('qx mannen 2022'!CV96,10)</f>
        <v>0.1368988075</v>
      </c>
      <c r="CW96" s="1" t="n">
        <f aca="false">ROUND('qx mannen 2022'!CW96,10)</f>
        <v>0.1359820619</v>
      </c>
      <c r="CX96" s="1" t="n">
        <f aca="false">ROUND('qx mannen 2022'!CX96,10)</f>
        <v>0.1350709419</v>
      </c>
      <c r="CY96" s="1" t="n">
        <f aca="false">ROUND('qx mannen 2022'!CY96,10)</f>
        <v>0.1341654217</v>
      </c>
      <c r="CZ96" s="1" t="n">
        <f aca="false">ROUND('qx mannen 2022'!CZ96,10)</f>
        <v>0.1332654752</v>
      </c>
      <c r="DA96" s="1" t="n">
        <f aca="false">ROUND('qx mannen 2022'!DA96,10)</f>
        <v>0.1323710765</v>
      </c>
      <c r="DB96" s="1" t="n">
        <f aca="false">ROUND('qx mannen 2022'!DB96,10)</f>
        <v>0.1314821993</v>
      </c>
      <c r="DC96" s="1" t="n">
        <f aca="false">ROUND('qx mannen 2022'!DC96,10)</f>
        <v>0.1305988174</v>
      </c>
      <c r="DD96" s="1" t="n">
        <f aca="false">ROUND('qx mannen 2022'!DD96,10)</f>
        <v>0.1297209043</v>
      </c>
      <c r="DE96" s="1" t="n">
        <f aca="false">ROUND('qx mannen 2022'!DE96,10)</f>
        <v>0.1288484337</v>
      </c>
      <c r="DF96" s="1" t="n">
        <f aca="false">ROUND('qx mannen 2022'!DF96,10)</f>
        <v>0.1279813791</v>
      </c>
      <c r="DG96" s="1" t="n">
        <f aca="false">ROUND('qx mannen 2022'!DG96,10)</f>
        <v>0.127119714</v>
      </c>
      <c r="DH96" s="1" t="n">
        <f aca="false">ROUND('qx mannen 2022'!DH96,10)</f>
        <v>0.1262634117</v>
      </c>
      <c r="DI96" s="1" t="n">
        <f aca="false">ROUND('qx mannen 2022'!DI96,10)</f>
        <v>0.1254124458</v>
      </c>
      <c r="DJ96" s="1" t="n">
        <f aca="false">ROUND('qx mannen 2022'!DJ96,10)</f>
        <v>0.1245667896</v>
      </c>
      <c r="DK96" s="1" t="n">
        <f aca="false">ROUND('qx mannen 2022'!DK96,10)</f>
        <v>0.1237264165</v>
      </c>
      <c r="DL96" s="1" t="n">
        <f aca="false">ROUND('qx mannen 2022'!DL96,10)</f>
        <v>0.1228912999</v>
      </c>
      <c r="DM96" s="1" t="n">
        <f aca="false">ROUND('qx mannen 2022'!DM96,10)</f>
        <v>0.1220614131</v>
      </c>
      <c r="DN96" s="1" t="n">
        <f aca="false">ROUND('qx mannen 2022'!DN96,10)</f>
        <v>0.1212367295</v>
      </c>
      <c r="DO96" s="1" t="n">
        <f aca="false">ROUND('qx mannen 2022'!DO96,10)</f>
        <v>0.1204172226</v>
      </c>
      <c r="DP96" s="1" t="n">
        <f aca="false">ROUND('qx mannen 2022'!DP96,10)</f>
        <v>0.1196028658</v>
      </c>
      <c r="DQ96" s="1" t="n">
        <f aca="false">ROUND('qx mannen 2022'!DQ96,10)</f>
        <v>0.1187936324</v>
      </c>
      <c r="DR96" s="1" t="n">
        <f aca="false">ROUND('qx mannen 2022'!DR96,10)</f>
        <v>0.1179894959</v>
      </c>
      <c r="DS96" s="1" t="n">
        <f aca="false">ROUND('qx mannen 2022'!DS96,10)</f>
        <v>0.1171904299</v>
      </c>
      <c r="DT96" s="1" t="n">
        <f aca="false">ROUND('qx mannen 2022'!DT96,10)</f>
        <v>0.1163964079</v>
      </c>
      <c r="DU96" s="1" t="n">
        <f aca="false">ROUND('qx mannen 2022'!DU96,10)</f>
        <v>0.1156074034</v>
      </c>
      <c r="DV96" s="1" t="n">
        <f aca="false">ROUND('qx mannen 2022'!DV96,10)</f>
        <v>0.11482339</v>
      </c>
      <c r="DW96" s="1" t="n">
        <f aca="false">ROUND('qx mannen 2022'!DW96,10)</f>
        <v>0.1140443414</v>
      </c>
      <c r="DX96" s="1" t="n">
        <f aca="false">ROUND('qx mannen 2022'!DX96,10)</f>
        <v>0.1132702313</v>
      </c>
      <c r="DY96" s="1" t="n">
        <f aca="false">ROUND('qx mannen 2022'!DY96,10)</f>
        <v>0.1125010334</v>
      </c>
      <c r="DZ96" s="1" t="n">
        <f aca="false">ROUND('qx mannen 2022'!DZ96,10)</f>
        <v>0.1117367215</v>
      </c>
      <c r="EA96" s="1" t="n">
        <f aca="false">ROUND('qx mannen 2022'!EA96,10)</f>
        <v>0.1109772696</v>
      </c>
      <c r="EB96" s="1" t="n">
        <f aca="false">ROUND('qx mannen 2022'!EB96,10)</f>
        <v>0.1102226514</v>
      </c>
      <c r="EC96" s="1" t="n">
        <f aca="false">ROUND('qx mannen 2022'!EC96,10)</f>
        <v>0.109472841</v>
      </c>
      <c r="ED96" s="1" t="n">
        <f aca="false">ROUND('qx mannen 2022'!ED96,10)</f>
        <v>0.1087278124</v>
      </c>
      <c r="EE96" s="1" t="n">
        <f aca="false">ROUND('qx mannen 2022'!EE96,10)</f>
        <v>0.1079875397</v>
      </c>
      <c r="EF96" s="1" t="n">
        <f aca="false">ROUND('qx mannen 2022'!EF96,10)</f>
        <v>0.1072519971</v>
      </c>
      <c r="EG96" s="1" t="n">
        <f aca="false">ROUND('qx mannen 2022'!EG96,10)</f>
        <v>0.1065211588</v>
      </c>
      <c r="EH96" s="1" t="n">
        <f aca="false">ROUND('qx mannen 2022'!EH96,10)</f>
        <v>0.1057949991</v>
      </c>
      <c r="EI96" s="1" t="n">
        <f aca="false">ROUND('qx mannen 2022'!EI96,10)</f>
        <v>0.1050734924</v>
      </c>
      <c r="EJ96" s="1" t="n">
        <f aca="false">ROUND('qx mannen 2022'!EJ96,10)</f>
        <v>0.1043566132</v>
      </c>
      <c r="EK96" s="1" t="n">
        <f aca="false">ROUND('qx mannen 2022'!EK96,10)</f>
        <v>0.1036443358</v>
      </c>
      <c r="EL96" s="1" t="n">
        <f aca="false">ROUND('qx mannen 2022'!EL96,10)</f>
        <v>0.102936635</v>
      </c>
      <c r="EM96" s="1" t="n">
        <f aca="false">ROUND('qx mannen 2022'!EM96,10)</f>
        <v>0.1022334855</v>
      </c>
      <c r="EN96" s="1" t="n">
        <f aca="false">ROUND('qx mannen 2022'!EN96,10)</f>
        <v>0.1015348619</v>
      </c>
      <c r="EO96" s="1" t="n">
        <f aca="false">ROUND('qx mannen 2022'!EO96,10)</f>
        <v>0.100840739</v>
      </c>
      <c r="EP96" s="1" t="n">
        <f aca="false">ROUND('qx mannen 2022'!EP96,10)</f>
        <v>0.1001510919</v>
      </c>
      <c r="EQ96" s="1" t="n">
        <f aca="false">ROUND('qx mannen 2022'!EQ96,10)</f>
        <v>0.0994658954</v>
      </c>
      <c r="ER96" s="1" t="n">
        <f aca="false">ROUND('qx mannen 2022'!ER96,10)</f>
        <v>0.0987851246</v>
      </c>
      <c r="ES96" s="1" t="n">
        <f aca="false">ROUND('qx mannen 2022'!ES96,10)</f>
        <v>0.0981087548</v>
      </c>
      <c r="ET96" s="1" t="n">
        <f aca="false">ROUND('qx mannen 2022'!ET96,10)</f>
        <v>0.097436761</v>
      </c>
      <c r="EU96" s="1" t="n">
        <f aca="false">ROUND('qx mannen 2022'!EU96,10)</f>
        <v>0.0967691187</v>
      </c>
      <c r="EV96" s="1" t="n">
        <f aca="false">ROUND('qx mannen 2022'!EV96,10)</f>
        <v>0.0961058032</v>
      </c>
      <c r="EW96" s="1" t="n">
        <f aca="false">ROUND('qx mannen 2022'!EW96,10)</f>
        <v>0.09544679</v>
      </c>
      <c r="EX96" s="1" t="n">
        <f aca="false">ROUND('qx mannen 2022'!EX96,10)</f>
        <v>0.0947920547</v>
      </c>
      <c r="EY96" s="1" t="n">
        <f aca="false">ROUND('qx mannen 2022'!EY96,10)</f>
        <v>0.094141573</v>
      </c>
      <c r="EZ96" s="1" t="n">
        <f aca="false">ROUND('qx mannen 2022'!EZ96,10)</f>
        <v>0.0934953205</v>
      </c>
      <c r="FA96" s="1" t="n">
        <f aca="false">ROUND('qx mannen 2022'!FA96,10)</f>
        <v>0.0928532732</v>
      </c>
      <c r="FB96" s="1" t="n">
        <f aca="false">ROUND('qx mannen 2022'!FB96,10)</f>
        <v>0.0922154069</v>
      </c>
      <c r="FC96" s="1" t="n">
        <f aca="false">ROUND('qx mannen 2022'!FC96,10)</f>
        <v>0.0915816977</v>
      </c>
      <c r="FD96" s="1" t="n">
        <f aca="false">ROUND('qx mannen 2022'!FD96,10)</f>
        <v>0.0909521216</v>
      </c>
      <c r="FE96" s="1" t="n">
        <f aca="false">ROUND('qx mannen 2022'!FE96,10)</f>
        <v>0.0903266549</v>
      </c>
      <c r="FF96" s="1" t="n">
        <f aca="false">ROUND('qx mannen 2022'!FF96,10)</f>
        <v>0.0897052738</v>
      </c>
      <c r="FG96" s="1" t="n">
        <f aca="false">ROUND('qx mannen 2022'!FG96,10)</f>
        <v>0.0890879547</v>
      </c>
      <c r="FH96" s="1" t="n">
        <f aca="false">ROUND('qx mannen 2022'!FH96,10)</f>
        <v>0.0884746741</v>
      </c>
      <c r="FI96" s="1" t="n">
        <f aca="false">ROUND('qx mannen 2022'!FI96,10)</f>
        <v>0.0878654086</v>
      </c>
      <c r="FJ96" s="1" t="n">
        <f aca="false">ROUND('qx mannen 2022'!FJ96,10)</f>
        <v>0.0872601347</v>
      </c>
      <c r="FK96" s="1" t="n">
        <f aca="false">ROUND('qx mannen 2022'!FK96,10)</f>
        <v>0.0866588292</v>
      </c>
      <c r="FL96" s="1" t="n">
        <f aca="false">ROUND('qx mannen 2022'!FL96,10)</f>
        <v>0.086061469</v>
      </c>
      <c r="FM96" s="1" t="n">
        <f aca="false">ROUND('qx mannen 2022'!FM96,10)</f>
        <v>0.085468031</v>
      </c>
      <c r="FN96" s="1" t="n">
        <f aca="false">ROUND('qx mannen 2022'!FN96,10)</f>
        <v>0.0848784922</v>
      </c>
      <c r="FO96" s="1" t="n">
        <f aca="false">ROUND('qx mannen 2022'!FO96,10)</f>
        <v>0.0842928297</v>
      </c>
      <c r="FP96" s="1" t="n">
        <f aca="false">ROUND('qx mannen 2022'!FP96,10)</f>
        <v>0.0837110208</v>
      </c>
      <c r="FQ96" s="1" t="n">
        <f aca="false">ROUND('qx mannen 2022'!FQ96,10)</f>
        <v>0.0831330427</v>
      </c>
    </row>
    <row r="97" customFormat="false" ht="15" hidden="false" customHeight="true" outlineLevel="0" collapsed="false">
      <c r="B97" s="1" t="n">
        <f aca="false">ROUND('qx mannen 2022'!B97,10)</f>
        <v>0.2983605867</v>
      </c>
      <c r="C97" s="1" t="n">
        <f aca="false">ROUND('qx mannen 2022'!C97,10)</f>
        <v>0.2968753627</v>
      </c>
      <c r="D97" s="1" t="n">
        <f aca="false">ROUND('qx mannen 2022'!D97,10)</f>
        <v>0.2794997538</v>
      </c>
      <c r="E97" s="1" t="n">
        <f aca="false">ROUND('qx mannen 2022'!E97,10)</f>
        <v>0.2708395009</v>
      </c>
      <c r="F97" s="1" t="n">
        <f aca="false">ROUND('qx mannen 2022'!F97,10)</f>
        <v>0.2662768658</v>
      </c>
      <c r="G97" s="1" t="n">
        <f aca="false">ROUND('qx mannen 2022'!G97,10)</f>
        <v>0.2636728325</v>
      </c>
      <c r="H97" s="1" t="n">
        <f aca="false">ROUND('qx mannen 2022'!H97,10)</f>
        <v>0.2620024865</v>
      </c>
      <c r="I97" s="1" t="n">
        <f aca="false">ROUND('qx mannen 2022'!I97,10)</f>
        <v>0.2607666817</v>
      </c>
      <c r="J97" s="1" t="n">
        <f aca="false">ROUND('qx mannen 2022'!J97,10)</f>
        <v>0.2597211301</v>
      </c>
      <c r="K97" s="1" t="n">
        <f aca="false">ROUND('qx mannen 2022'!K97,10)</f>
        <v>0.2587467649</v>
      </c>
      <c r="L97" s="1" t="n">
        <f aca="false">ROUND('qx mannen 2022'!L97,10)</f>
        <v>0.2577864099</v>
      </c>
      <c r="M97" s="1" t="n">
        <f aca="false">ROUND('qx mannen 2022'!M97,10)</f>
        <v>0.2568135124</v>
      </c>
      <c r="N97" s="1" t="n">
        <f aca="false">ROUND('qx mannen 2022'!N97,10)</f>
        <v>0.2558166289</v>
      </c>
      <c r="O97" s="1" t="n">
        <f aca="false">ROUND('qx mannen 2022'!O97,10)</f>
        <v>0.2547917127</v>
      </c>
      <c r="P97" s="1" t="n">
        <f aca="false">ROUND('qx mannen 2022'!P97,10)</f>
        <v>0.2537382788</v>
      </c>
      <c r="Q97" s="1" t="n">
        <f aca="false">ROUND('qx mannen 2022'!Q97,10)</f>
        <v>0.2526575011</v>
      </c>
      <c r="R97" s="1" t="n">
        <f aca="false">ROUND('qx mannen 2022'!R97,10)</f>
        <v>0.2515512718</v>
      </c>
      <c r="S97" s="1" t="n">
        <f aca="false">ROUND('qx mannen 2022'!S97,10)</f>
        <v>0.25042174</v>
      </c>
      <c r="T97" s="1" t="n">
        <f aca="false">ROUND('qx mannen 2022'!T97,10)</f>
        <v>0.2492710892</v>
      </c>
      <c r="U97" s="1" t="n">
        <f aca="false">ROUND('qx mannen 2022'!U97,10)</f>
        <v>0.2481014335</v>
      </c>
      <c r="V97" s="1" t="n">
        <f aca="false">ROUND('qx mannen 2022'!V97,10)</f>
        <v>0.2469147717</v>
      </c>
      <c r="W97" s="1" t="n">
        <f aca="false">ROUND('qx mannen 2022'!W97,10)</f>
        <v>0.2457129711</v>
      </c>
      <c r="X97" s="1" t="n">
        <f aca="false">ROUND('qx mannen 2022'!X97,10)</f>
        <v>0.2444977645</v>
      </c>
      <c r="Y97" s="1" t="n">
        <f aca="false">ROUND('qx mannen 2022'!Y97,10)</f>
        <v>0.2432707543</v>
      </c>
      <c r="Z97" s="1" t="n">
        <f aca="false">ROUND('qx mannen 2022'!Z97,10)</f>
        <v>0.2420334192</v>
      </c>
      <c r="AA97" s="1" t="n">
        <f aca="false">ROUND('qx mannen 2022'!AA97,10)</f>
        <v>0.2407871219</v>
      </c>
      <c r="AB97" s="1" t="n">
        <f aca="false">ROUND('qx mannen 2022'!AB97,10)</f>
        <v>0.2395331172</v>
      </c>
      <c r="AC97" s="1" t="n">
        <f aca="false">ROUND('qx mannen 2022'!AC97,10)</f>
        <v>0.2382725602</v>
      </c>
      <c r="AD97" s="1" t="n">
        <f aca="false">ROUND('qx mannen 2022'!AD97,10)</f>
        <v>0.2370065135</v>
      </c>
      <c r="AE97" s="1" t="n">
        <f aca="false">ROUND('qx mannen 2022'!AE97,10)</f>
        <v>0.235735954</v>
      </c>
      <c r="AF97" s="1" t="n">
        <f aca="false">ROUND('qx mannen 2022'!AF97,10)</f>
        <v>0.23446178</v>
      </c>
      <c r="AG97" s="1" t="n">
        <f aca="false">ROUND('qx mannen 2022'!AG97,10)</f>
        <v>0.2331848172</v>
      </c>
      <c r="AH97" s="1" t="n">
        <f aca="false">ROUND('qx mannen 2022'!AH97,10)</f>
        <v>0.2319058238</v>
      </c>
      <c r="AI97" s="1" t="n">
        <f aca="false">ROUND('qx mannen 2022'!AI97,10)</f>
        <v>0.2306254964</v>
      </c>
      <c r="AJ97" s="1" t="n">
        <f aca="false">ROUND('qx mannen 2022'!AJ97,10)</f>
        <v>0.2293444746</v>
      </c>
      <c r="AK97" s="1" t="n">
        <f aca="false">ROUND('qx mannen 2022'!AK97,10)</f>
        <v>0.2280633452</v>
      </c>
      <c r="AL97" s="1" t="n">
        <f aca="false">ROUND('qx mannen 2022'!AL97,10)</f>
        <v>0.2267826468</v>
      </c>
      <c r="AM97" s="1" t="n">
        <f aca="false">ROUND('qx mannen 2022'!AM97,10)</f>
        <v>0.2255028733</v>
      </c>
      <c r="AN97" s="1" t="n">
        <f aca="false">ROUND('qx mannen 2022'!AN97,10)</f>
        <v>0.2242244775</v>
      </c>
      <c r="AO97" s="1" t="n">
        <f aca="false">ROUND('qx mannen 2022'!AO97,10)</f>
        <v>0.2229478742</v>
      </c>
      <c r="AP97" s="1" t="n">
        <f aca="false">ROUND('qx mannen 2022'!AP97,10)</f>
        <v>0.2216734435</v>
      </c>
      <c r="AQ97" s="1" t="n">
        <f aca="false">ROUND('qx mannen 2022'!AQ97,10)</f>
        <v>0.2204015333</v>
      </c>
      <c r="AR97" s="1" t="n">
        <f aca="false">ROUND('qx mannen 2022'!AR97,10)</f>
        <v>0.219132462</v>
      </c>
      <c r="AS97" s="1" t="n">
        <f aca="false">ROUND('qx mannen 2022'!AS97,10)</f>
        <v>0.2178665207</v>
      </c>
      <c r="AT97" s="1" t="n">
        <f aca="false">ROUND('qx mannen 2022'!AT97,10)</f>
        <v>0.2166039753</v>
      </c>
      <c r="AU97" s="1" t="n">
        <f aca="false">ROUND('qx mannen 2022'!AU97,10)</f>
        <v>0.2153450691</v>
      </c>
      <c r="AV97" s="1" t="n">
        <f aca="false">ROUND('qx mannen 2022'!AV97,10)</f>
        <v>0.2140900235</v>
      </c>
      <c r="AW97" s="1" t="n">
        <f aca="false">ROUND('qx mannen 2022'!AW97,10)</f>
        <v>0.2128390409</v>
      </c>
      <c r="AX97" s="1" t="n">
        <f aca="false">ROUND('qx mannen 2022'!AX97,10)</f>
        <v>0.2115923054</v>
      </c>
      <c r="AY97" s="1" t="n">
        <f aca="false">ROUND('qx mannen 2022'!AY97,10)</f>
        <v>0.2103499847</v>
      </c>
      <c r="AZ97" s="1" t="n">
        <f aca="false">ROUND('qx mannen 2022'!AZ97,10)</f>
        <v>0.2091122311</v>
      </c>
      <c r="BA97" s="1" t="n">
        <f aca="false">ROUND('qx mannen 2022'!BA97,10)</f>
        <v>0.207879183</v>
      </c>
      <c r="BB97" s="1" t="n">
        <f aca="false">ROUND('qx mannen 2022'!BB97,10)</f>
        <v>0.2066509659</v>
      </c>
      <c r="BC97" s="1" t="n">
        <f aca="false">ROUND('qx mannen 2022'!BC97,10)</f>
        <v>0.2054276933</v>
      </c>
      <c r="BD97" s="1" t="n">
        <f aca="false">ROUND('qx mannen 2022'!BD97,10)</f>
        <v>0.2042094679</v>
      </c>
      <c r="BE97" s="1" t="n">
        <f aca="false">ROUND('qx mannen 2022'!BE97,10)</f>
        <v>0.2029963822</v>
      </c>
      <c r="BF97" s="1" t="n">
        <f aca="false">ROUND('qx mannen 2022'!BF97,10)</f>
        <v>0.2017885196</v>
      </c>
      <c r="BG97" s="1" t="n">
        <f aca="false">ROUND('qx mannen 2022'!BG97,10)</f>
        <v>0.2005859548</v>
      </c>
      <c r="BH97" s="1" t="n">
        <f aca="false">ROUND('qx mannen 2022'!BH97,10)</f>
        <v>0.1993887549</v>
      </c>
      <c r="BI97" s="1" t="n">
        <f aca="false">ROUND('qx mannen 2022'!BI97,10)</f>
        <v>0.1981969797</v>
      </c>
      <c r="BJ97" s="1" t="n">
        <f aca="false">ROUND('qx mannen 2022'!BJ97,10)</f>
        <v>0.1970106822</v>
      </c>
      <c r="BK97" s="1" t="n">
        <f aca="false">ROUND('qx mannen 2022'!BK97,10)</f>
        <v>0.1958299094</v>
      </c>
      <c r="BL97" s="1" t="n">
        <f aca="false">ROUND('qx mannen 2022'!BL97,10)</f>
        <v>0.1946547028</v>
      </c>
      <c r="BM97" s="1" t="n">
        <f aca="false">ROUND('qx mannen 2022'!BM97,10)</f>
        <v>0.1934850986</v>
      </c>
      <c r="BN97" s="1" t="n">
        <f aca="false">ROUND('qx mannen 2022'!BN97,10)</f>
        <v>0.1923211283</v>
      </c>
      <c r="BO97" s="1" t="n">
        <f aca="false">ROUND('qx mannen 2022'!BO97,10)</f>
        <v>0.1911628189</v>
      </c>
      <c r="BP97" s="1" t="n">
        <f aca="false">ROUND('qx mannen 2022'!BP97,10)</f>
        <v>0.1900101936</v>
      </c>
      <c r="BQ97" s="1" t="n">
        <f aca="false">ROUND('qx mannen 2022'!BQ97,10)</f>
        <v>0.1888632717</v>
      </c>
      <c r="BR97" s="1" t="n">
        <f aca="false">ROUND('qx mannen 2022'!BR97,10)</f>
        <v>0.1877220691</v>
      </c>
      <c r="BS97" s="1" t="n">
        <f aca="false">ROUND('qx mannen 2022'!BS97,10)</f>
        <v>0.1865865988</v>
      </c>
      <c r="BT97" s="1" t="n">
        <f aca="false">ROUND('qx mannen 2022'!BT97,10)</f>
        <v>0.1854568706</v>
      </c>
      <c r="BU97" s="1" t="n">
        <f aca="false">ROUND('qx mannen 2022'!BU97,10)</f>
        <v>0.1843328917</v>
      </c>
      <c r="BV97" s="1" t="n">
        <f aca="false">ROUND('qx mannen 2022'!BV97,10)</f>
        <v>0.1832146671</v>
      </c>
      <c r="BW97" s="1" t="n">
        <f aca="false">ROUND('qx mannen 2022'!BW97,10)</f>
        <v>0.1821021993</v>
      </c>
      <c r="BX97" s="1" t="n">
        <f aca="false">ROUND('qx mannen 2022'!BX97,10)</f>
        <v>0.1809954888</v>
      </c>
      <c r="BY97" s="1" t="n">
        <f aca="false">ROUND('qx mannen 2022'!BY97,10)</f>
        <v>0.1798945342</v>
      </c>
      <c r="BZ97" s="1" t="n">
        <f aca="false">ROUND('qx mannen 2022'!BZ97,10)</f>
        <v>0.1787993323</v>
      </c>
      <c r="CA97" s="1" t="n">
        <f aca="false">ROUND('qx mannen 2022'!CA97,10)</f>
        <v>0.1777098784</v>
      </c>
      <c r="CB97" s="1" t="n">
        <f aca="false">ROUND('qx mannen 2022'!CB97,10)</f>
        <v>0.1766261663</v>
      </c>
      <c r="CC97" s="1" t="n">
        <f aca="false">ROUND('qx mannen 2022'!CC97,10)</f>
        <v>0.1755481883</v>
      </c>
      <c r="CD97" s="1" t="n">
        <f aca="false">ROUND('qx mannen 2022'!CD97,10)</f>
        <v>0.1744759355</v>
      </c>
      <c r="CE97" s="1" t="n">
        <f aca="false">ROUND('qx mannen 2022'!CE97,10)</f>
        <v>0.173409398</v>
      </c>
      <c r="CF97" s="1" t="n">
        <f aca="false">ROUND('qx mannen 2022'!CF97,10)</f>
        <v>0.1723485645</v>
      </c>
      <c r="CG97" s="1" t="n">
        <f aca="false">ROUND('qx mannen 2022'!CG97,10)</f>
        <v>0.1712934231</v>
      </c>
      <c r="CH97" s="1" t="n">
        <f aca="false">ROUND('qx mannen 2022'!CH97,10)</f>
        <v>0.1702439608</v>
      </c>
      <c r="CI97" s="1" t="n">
        <f aca="false">ROUND('qx mannen 2022'!CI97,10)</f>
        <v>0.1692001638</v>
      </c>
      <c r="CJ97" s="1" t="n">
        <f aca="false">ROUND('qx mannen 2022'!CJ97,10)</f>
        <v>0.1681620174</v>
      </c>
      <c r="CK97" s="1" t="n">
        <f aca="false">ROUND('qx mannen 2022'!CK97,10)</f>
        <v>0.1671295065</v>
      </c>
      <c r="CL97" s="1" t="n">
        <f aca="false">ROUND('qx mannen 2022'!CL97,10)</f>
        <v>0.1661026152</v>
      </c>
      <c r="CM97" s="1" t="n">
        <f aca="false">ROUND('qx mannen 2022'!CM97,10)</f>
        <v>0.1650813268</v>
      </c>
      <c r="CN97" s="1" t="n">
        <f aca="false">ROUND('qx mannen 2022'!CN97,10)</f>
        <v>0.1640656244</v>
      </c>
      <c r="CO97" s="1" t="n">
        <f aca="false">ROUND('qx mannen 2022'!CO97,10)</f>
        <v>0.1630554905</v>
      </c>
      <c r="CP97" s="1" t="n">
        <f aca="false">ROUND('qx mannen 2022'!CP97,10)</f>
        <v>0.1620509069</v>
      </c>
      <c r="CQ97" s="1" t="n">
        <f aca="false">ROUND('qx mannen 2022'!CQ97,10)</f>
        <v>0.1610518554</v>
      </c>
      <c r="CR97" s="1" t="n">
        <f aca="false">ROUND('qx mannen 2022'!CR97,10)</f>
        <v>0.160058317</v>
      </c>
      <c r="CS97" s="1" t="n">
        <f aca="false">ROUND('qx mannen 2022'!CS97,10)</f>
        <v>0.1590702727</v>
      </c>
      <c r="CT97" s="1" t="n">
        <f aca="false">ROUND('qx mannen 2022'!CT97,10)</f>
        <v>0.1580877028</v>
      </c>
      <c r="CU97" s="1" t="n">
        <f aca="false">ROUND('qx mannen 2022'!CU97,10)</f>
        <v>0.1571105877</v>
      </c>
      <c r="CV97" s="1" t="n">
        <f aca="false">ROUND('qx mannen 2022'!CV97,10)</f>
        <v>0.1561389072</v>
      </c>
      <c r="CW97" s="1" t="n">
        <f aca="false">ROUND('qx mannen 2022'!CW97,10)</f>
        <v>0.155172641</v>
      </c>
      <c r="CX97" s="1" t="n">
        <f aca="false">ROUND('qx mannen 2022'!CX97,10)</f>
        <v>0.1542117686</v>
      </c>
      <c r="CY97" s="1" t="n">
        <f aca="false">ROUND('qx mannen 2022'!CY97,10)</f>
        <v>0.1532562692</v>
      </c>
      <c r="CZ97" s="1" t="n">
        <f aca="false">ROUND('qx mannen 2022'!CZ97,10)</f>
        <v>0.1523061219</v>
      </c>
      <c r="DA97" s="1" t="n">
        <f aca="false">ROUND('qx mannen 2022'!DA97,10)</f>
        <v>0.1513613056</v>
      </c>
      <c r="DB97" s="1" t="n">
        <f aca="false">ROUND('qx mannen 2022'!DB97,10)</f>
        <v>0.1504217989</v>
      </c>
      <c r="DC97" s="1" t="n">
        <f aca="false">ROUND('qx mannen 2022'!DC97,10)</f>
        <v>0.1494875805</v>
      </c>
      <c r="DD97" s="1" t="n">
        <f aca="false">ROUND('qx mannen 2022'!DD97,10)</f>
        <v>0.1485586288</v>
      </c>
      <c r="DE97" s="1" t="n">
        <f aca="false">ROUND('qx mannen 2022'!DE97,10)</f>
        <v>0.1476349222</v>
      </c>
      <c r="DF97" s="1" t="n">
        <f aca="false">ROUND('qx mannen 2022'!DF97,10)</f>
        <v>0.1467164388</v>
      </c>
      <c r="DG97" s="1" t="n">
        <f aca="false">ROUND('qx mannen 2022'!DG97,10)</f>
        <v>0.1458031568</v>
      </c>
      <c r="DH97" s="1" t="n">
        <f aca="false">ROUND('qx mannen 2022'!DH97,10)</f>
        <v>0.1448950543</v>
      </c>
      <c r="DI97" s="1" t="n">
        <f aca="false">ROUND('qx mannen 2022'!DI97,10)</f>
        <v>0.1439921092</v>
      </c>
      <c r="DJ97" s="1" t="n">
        <f aca="false">ROUND('qx mannen 2022'!DJ97,10)</f>
        <v>0.1430942994</v>
      </c>
      <c r="DK97" s="1" t="n">
        <f aca="false">ROUND('qx mannen 2022'!DK97,10)</f>
        <v>0.1422016028</v>
      </c>
      <c r="DL97" s="1" t="n">
        <f aca="false">ROUND('qx mannen 2022'!DL97,10)</f>
        <v>0.1413139972</v>
      </c>
      <c r="DM97" s="1" t="n">
        <f aca="false">ROUND('qx mannen 2022'!DM97,10)</f>
        <v>0.1404314603</v>
      </c>
      <c r="DN97" s="1" t="n">
        <f aca="false">ROUND('qx mannen 2022'!DN97,10)</f>
        <v>0.1395539698</v>
      </c>
      <c r="DO97" s="1" t="n">
        <f aca="false">ROUND('qx mannen 2022'!DO97,10)</f>
        <v>0.1386815034</v>
      </c>
      <c r="DP97" s="1" t="n">
        <f aca="false">ROUND('qx mannen 2022'!DP97,10)</f>
        <v>0.1378140388</v>
      </c>
      <c r="DQ97" s="1" t="n">
        <f aca="false">ROUND('qx mannen 2022'!DQ97,10)</f>
        <v>0.1369515536</v>
      </c>
      <c r="DR97" s="1" t="n">
        <f aca="false">ROUND('qx mannen 2022'!DR97,10)</f>
        <v>0.1360940254</v>
      </c>
      <c r="DS97" s="1" t="n">
        <f aca="false">ROUND('qx mannen 2022'!DS97,10)</f>
        <v>0.1352414318</v>
      </c>
      <c r="DT97" s="1" t="n">
        <f aca="false">ROUND('qx mannen 2022'!DT97,10)</f>
        <v>0.1343937504</v>
      </c>
      <c r="DU97" s="1" t="n">
        <f aca="false">ROUND('qx mannen 2022'!DU97,10)</f>
        <v>0.1335509588</v>
      </c>
      <c r="DV97" s="1" t="n">
        <f aca="false">ROUND('qx mannen 2022'!DV97,10)</f>
        <v>0.1327130346</v>
      </c>
      <c r="DW97" s="1" t="n">
        <f aca="false">ROUND('qx mannen 2022'!DW97,10)</f>
        <v>0.1318799554</v>
      </c>
      <c r="DX97" s="1" t="n">
        <f aca="false">ROUND('qx mannen 2022'!DX97,10)</f>
        <v>0.1310516989</v>
      </c>
      <c r="DY97" s="1" t="n">
        <f aca="false">ROUND('qx mannen 2022'!DY97,10)</f>
        <v>0.1302282425</v>
      </c>
      <c r="DZ97" s="1" t="n">
        <f aca="false">ROUND('qx mannen 2022'!DZ97,10)</f>
        <v>0.1294095639</v>
      </c>
      <c r="EA97" s="1" t="n">
        <f aca="false">ROUND('qx mannen 2022'!EA97,10)</f>
        <v>0.1285956408</v>
      </c>
      <c r="EB97" s="1" t="n">
        <f aca="false">ROUND('qx mannen 2022'!EB97,10)</f>
        <v>0.1277864509</v>
      </c>
      <c r="EC97" s="1" t="n">
        <f aca="false">ROUND('qx mannen 2022'!EC97,10)</f>
        <v>0.1269819718</v>
      </c>
      <c r="ED97" s="1" t="n">
        <f aca="false">ROUND('qx mannen 2022'!ED97,10)</f>
        <v>0.1261821813</v>
      </c>
      <c r="EE97" s="1" t="n">
        <f aca="false">ROUND('qx mannen 2022'!EE97,10)</f>
        <v>0.1253870569</v>
      </c>
      <c r="EF97" s="1" t="n">
        <f aca="false">ROUND('qx mannen 2022'!EF97,10)</f>
        <v>0.1245965767</v>
      </c>
      <c r="EG97" s="1" t="n">
        <f aca="false">ROUND('qx mannen 2022'!EG97,10)</f>
        <v>0.1238107182</v>
      </c>
      <c r="EH97" s="1" t="n">
        <f aca="false">ROUND('qx mannen 2022'!EH97,10)</f>
        <v>0.1230294594</v>
      </c>
      <c r="EI97" s="1" t="n">
        <f aca="false">ROUND('qx mannen 2022'!EI97,10)</f>
        <v>0.122252778</v>
      </c>
      <c r="EJ97" s="1" t="n">
        <f aca="false">ROUND('qx mannen 2022'!EJ97,10)</f>
        <v>0.1214806521</v>
      </c>
      <c r="EK97" s="1" t="n">
        <f aca="false">ROUND('qx mannen 2022'!EK97,10)</f>
        <v>0.1207130594</v>
      </c>
      <c r="EL97" s="1" t="n">
        <f aca="false">ROUND('qx mannen 2022'!EL97,10)</f>
        <v>0.119949978</v>
      </c>
      <c r="EM97" s="1" t="n">
        <f aca="false">ROUND('qx mannen 2022'!EM97,10)</f>
        <v>0.1191913859</v>
      </c>
      <c r="EN97" s="1" t="n">
        <f aca="false">ROUND('qx mannen 2022'!EN97,10)</f>
        <v>0.1184372612</v>
      </c>
      <c r="EO97" s="1" t="n">
        <f aca="false">ROUND('qx mannen 2022'!EO97,10)</f>
        <v>0.1176875818</v>
      </c>
      <c r="EP97" s="1" t="n">
        <f aca="false">ROUND('qx mannen 2022'!EP97,10)</f>
        <v>0.116942326</v>
      </c>
      <c r="EQ97" s="1" t="n">
        <f aca="false">ROUND('qx mannen 2022'!EQ97,10)</f>
        <v>0.1162014719</v>
      </c>
      <c r="ER97" s="1" t="n">
        <f aca="false">ROUND('qx mannen 2022'!ER97,10)</f>
        <v>0.1154649977</v>
      </c>
      <c r="ES97" s="1" t="n">
        <f aca="false">ROUND('qx mannen 2022'!ES97,10)</f>
        <v>0.1147328818</v>
      </c>
      <c r="ET97" s="1" t="n">
        <f aca="false">ROUND('qx mannen 2022'!ET97,10)</f>
        <v>0.1140051024</v>
      </c>
      <c r="EU97" s="1" t="n">
        <f aca="false">ROUND('qx mannen 2022'!EU97,10)</f>
        <v>0.1132816379</v>
      </c>
      <c r="EV97" s="1" t="n">
        <f aca="false">ROUND('qx mannen 2022'!EV97,10)</f>
        <v>0.1125624667</v>
      </c>
      <c r="EW97" s="1" t="n">
        <f aca="false">ROUND('qx mannen 2022'!EW97,10)</f>
        <v>0.1118475674</v>
      </c>
      <c r="EX97" s="1" t="n">
        <f aca="false">ROUND('qx mannen 2022'!EX97,10)</f>
        <v>0.1111369183</v>
      </c>
      <c r="EY97" s="1" t="n">
        <f aca="false">ROUND('qx mannen 2022'!EY97,10)</f>
        <v>0.1104304982</v>
      </c>
      <c r="EZ97" s="1" t="n">
        <f aca="false">ROUND('qx mannen 2022'!EZ97,10)</f>
        <v>0.1097282856</v>
      </c>
      <c r="FA97" s="1" t="n">
        <f aca="false">ROUND('qx mannen 2022'!FA97,10)</f>
        <v>0.1090302592</v>
      </c>
      <c r="FB97" s="1" t="n">
        <f aca="false">ROUND('qx mannen 2022'!FB97,10)</f>
        <v>0.1083363977</v>
      </c>
      <c r="FC97" s="1" t="n">
        <f aca="false">ROUND('qx mannen 2022'!FC97,10)</f>
        <v>0.10764668</v>
      </c>
      <c r="FD97" s="1" t="n">
        <f aca="false">ROUND('qx mannen 2022'!FD97,10)</f>
        <v>0.106961085</v>
      </c>
      <c r="FE97" s="1" t="n">
        <f aca="false">ROUND('qx mannen 2022'!FE97,10)</f>
        <v>0.1062795914</v>
      </c>
      <c r="FF97" s="1" t="n">
        <f aca="false">ROUND('qx mannen 2022'!FF97,10)</f>
        <v>0.1056021784</v>
      </c>
      <c r="FG97" s="1" t="n">
        <f aca="false">ROUND('qx mannen 2022'!FG97,10)</f>
        <v>0.1049288249</v>
      </c>
      <c r="FH97" s="1" t="n">
        <f aca="false">ROUND('qx mannen 2022'!FH97,10)</f>
        <v>0.10425951</v>
      </c>
      <c r="FI97" s="1" t="n">
        <f aca="false">ROUND('qx mannen 2022'!FI97,10)</f>
        <v>0.1035942128</v>
      </c>
      <c r="FJ97" s="1" t="n">
        <f aca="false">ROUND('qx mannen 2022'!FJ97,10)</f>
        <v>0.1029329127</v>
      </c>
      <c r="FK97" s="1" t="n">
        <f aca="false">ROUND('qx mannen 2022'!FK97,10)</f>
        <v>0.1022755888</v>
      </c>
      <c r="FL97" s="1" t="n">
        <f aca="false">ROUND('qx mannen 2022'!FL97,10)</f>
        <v>0.1016222205</v>
      </c>
      <c r="FM97" s="1" t="n">
        <f aca="false">ROUND('qx mannen 2022'!FM97,10)</f>
        <v>0.1009727873</v>
      </c>
      <c r="FN97" s="1" t="n">
        <f aca="false">ROUND('qx mannen 2022'!FN97,10)</f>
        <v>0.1003272685</v>
      </c>
      <c r="FO97" s="1" t="n">
        <f aca="false">ROUND('qx mannen 2022'!FO97,10)</f>
        <v>0.0996856436</v>
      </c>
      <c r="FP97" s="1" t="n">
        <f aca="false">ROUND('qx mannen 2022'!FP97,10)</f>
        <v>0.0990478924</v>
      </c>
      <c r="FQ97" s="1" t="n">
        <f aca="false">ROUND('qx mannen 2022'!FQ97,10)</f>
        <v>0.0984139944</v>
      </c>
    </row>
    <row r="98" customFormat="false" ht="15" hidden="false" customHeight="true" outlineLevel="0" collapsed="false">
      <c r="B98" s="1" t="n">
        <f aca="false">ROUND('qx mannen 2022'!B98,10)</f>
        <v>0.3218392374</v>
      </c>
      <c r="C98" s="1" t="n">
        <f aca="false">ROUND('qx mannen 2022'!C98,10)</f>
        <v>0.3203874411</v>
      </c>
      <c r="D98" s="1" t="n">
        <f aca="false">ROUND('qx mannen 2022'!D98,10)</f>
        <v>0.3020653514</v>
      </c>
      <c r="E98" s="1" t="n">
        <f aca="false">ROUND('qx mannen 2022'!E98,10)</f>
        <v>0.2929695907</v>
      </c>
      <c r="F98" s="1" t="n">
        <f aca="false">ROUND('qx mannen 2022'!F98,10)</f>
        <v>0.2882234094</v>
      </c>
      <c r="G98" s="1" t="n">
        <f aca="false">ROUND('qx mannen 2022'!G98,10)</f>
        <v>0.2855590391</v>
      </c>
      <c r="H98" s="1" t="n">
        <f aca="false">ROUND('qx mannen 2022'!H98,10)</f>
        <v>0.2838875886</v>
      </c>
      <c r="I98" s="1" t="n">
        <f aca="false">ROUND('qx mannen 2022'!I98,10)</f>
        <v>0.2826780862</v>
      </c>
      <c r="J98" s="1" t="n">
        <f aca="false">ROUND('qx mannen 2022'!J98,10)</f>
        <v>0.2816704401</v>
      </c>
      <c r="K98" s="1" t="n">
        <f aca="false">ROUND('qx mannen 2022'!K98,10)</f>
        <v>0.2807377858</v>
      </c>
      <c r="L98" s="1" t="n">
        <f aca="false">ROUND('qx mannen 2022'!L98,10)</f>
        <v>0.2798191528</v>
      </c>
      <c r="M98" s="1" t="n">
        <f aca="false">ROUND('qx mannen 2022'!M98,10)</f>
        <v>0.278886195</v>
      </c>
      <c r="N98" s="1" t="n">
        <f aca="false">ROUND('qx mannen 2022'!N98,10)</f>
        <v>0.2779266723</v>
      </c>
      <c r="O98" s="1" t="n">
        <f aca="false">ROUND('qx mannen 2022'!O98,10)</f>
        <v>0.2769362343</v>
      </c>
      <c r="P98" s="1" t="n">
        <f aca="false">ROUND('qx mannen 2022'!P98,10)</f>
        <v>0.2759143334</v>
      </c>
      <c r="Q98" s="1" t="n">
        <f aca="false">ROUND('qx mannen 2022'!Q98,10)</f>
        <v>0.2748621961</v>
      </c>
      <c r="R98" s="1" t="n">
        <f aca="false">ROUND('qx mannen 2022'!R98,10)</f>
        <v>0.2737818186</v>
      </c>
      <c r="S98" s="1" t="n">
        <f aca="false">ROUND('qx mannen 2022'!S98,10)</f>
        <v>0.2726754752</v>
      </c>
      <c r="T98" s="1" t="n">
        <f aca="false">ROUND('qx mannen 2022'!T98,10)</f>
        <v>0.2715454799</v>
      </c>
      <c r="U98" s="1" t="n">
        <f aca="false">ROUND('qx mannen 2022'!U98,10)</f>
        <v>0.2703940755</v>
      </c>
      <c r="V98" s="1" t="n">
        <f aca="false">ROUND('qx mannen 2022'!V98,10)</f>
        <v>0.2692233841</v>
      </c>
      <c r="W98" s="1" t="n">
        <f aca="false">ROUND('qx mannen 2022'!W98,10)</f>
        <v>0.2680353899</v>
      </c>
      <c r="X98" s="1" t="n">
        <f aca="false">ROUND('qx mannen 2022'!X98,10)</f>
        <v>0.2668319355</v>
      </c>
      <c r="Y98" s="1" t="n">
        <f aca="false">ROUND('qx mannen 2022'!Y98,10)</f>
        <v>0.2656147262</v>
      </c>
      <c r="Z98" s="1" t="n">
        <f aca="false">ROUND('qx mannen 2022'!Z98,10)</f>
        <v>0.2643853367</v>
      </c>
      <c r="AA98" s="1" t="n">
        <f aca="false">ROUND('qx mannen 2022'!AA98,10)</f>
        <v>0.2631452194</v>
      </c>
      <c r="AB98" s="1" t="n">
        <f aca="false">ROUND('qx mannen 2022'!AB98,10)</f>
        <v>0.2618957131</v>
      </c>
      <c r="AC98" s="1" t="n">
        <f aca="false">ROUND('qx mannen 2022'!AC98,10)</f>
        <v>0.260638051</v>
      </c>
      <c r="AD98" s="1" t="n">
        <f aca="false">ROUND('qx mannen 2022'!AD98,10)</f>
        <v>0.2593733687</v>
      </c>
      <c r="AE98" s="1" t="n">
        <f aca="false">ROUND('qx mannen 2022'!AE98,10)</f>
        <v>0.2581027115</v>
      </c>
      <c r="AF98" s="1" t="n">
        <f aca="false">ROUND('qx mannen 2022'!AF98,10)</f>
        <v>0.2568270413</v>
      </c>
      <c r="AG98" s="1" t="n">
        <f aca="false">ROUND('qx mannen 2022'!AG98,10)</f>
        <v>0.2555472434</v>
      </c>
      <c r="AH98" s="1" t="n">
        <f aca="false">ROUND('qx mannen 2022'!AH98,10)</f>
        <v>0.2542641317</v>
      </c>
      <c r="AI98" s="1" t="n">
        <f aca="false">ROUND('qx mannen 2022'!AI98,10)</f>
        <v>0.2529784549</v>
      </c>
      <c r="AJ98" s="1" t="n">
        <f aca="false">ROUND('qx mannen 2022'!AJ98,10)</f>
        <v>0.2516909012</v>
      </c>
      <c r="AK98" s="1" t="n">
        <f aca="false">ROUND('qx mannen 2022'!AK98,10)</f>
        <v>0.2504021032</v>
      </c>
      <c r="AL98" s="1" t="n">
        <f aca="false">ROUND('qx mannen 2022'!AL98,10)</f>
        <v>0.2491126422</v>
      </c>
      <c r="AM98" s="1" t="n">
        <f aca="false">ROUND('qx mannen 2022'!AM98,10)</f>
        <v>0.2478230521</v>
      </c>
      <c r="AN98" s="1" t="n">
        <f aca="false">ROUND('qx mannen 2022'!AN98,10)</f>
        <v>0.2465338233</v>
      </c>
      <c r="AO98" s="1" t="n">
        <f aca="false">ROUND('qx mannen 2022'!AO98,10)</f>
        <v>0.2452454058</v>
      </c>
      <c r="AP98" s="1" t="n">
        <f aca="false">ROUND('qx mannen 2022'!AP98,10)</f>
        <v>0.2439582129</v>
      </c>
      <c r="AQ98" s="1" t="n">
        <f aca="false">ROUND('qx mannen 2022'!AQ98,10)</f>
        <v>0.2426726235</v>
      </c>
      <c r="AR98" s="1" t="n">
        <f aca="false">ROUND('qx mannen 2022'!AR98,10)</f>
        <v>0.2413889854</v>
      </c>
      <c r="AS98" s="1" t="n">
        <f aca="false">ROUND('qx mannen 2022'!AS98,10)</f>
        <v>0.2401076171</v>
      </c>
      <c r="AT98" s="1" t="n">
        <f aca="false">ROUND('qx mannen 2022'!AT98,10)</f>
        <v>0.2388288106</v>
      </c>
      <c r="AU98" s="1" t="n">
        <f aca="false">ROUND('qx mannen 2022'!AU98,10)</f>
        <v>0.2375528334</v>
      </c>
      <c r="AV98" s="1" t="n">
        <f aca="false">ROUND('qx mannen 2022'!AV98,10)</f>
        <v>0.2362799304</v>
      </c>
      <c r="AW98" s="1" t="n">
        <f aca="false">ROUND('qx mannen 2022'!AW98,10)</f>
        <v>0.2350103255</v>
      </c>
      <c r="AX98" s="1" t="n">
        <f aca="false">ROUND('qx mannen 2022'!AX98,10)</f>
        <v>0.2337442235</v>
      </c>
      <c r="AY98" s="1" t="n">
        <f aca="false">ROUND('qx mannen 2022'!AY98,10)</f>
        <v>0.2324818117</v>
      </c>
      <c r="AZ98" s="1" t="n">
        <f aca="false">ROUND('qx mannen 2022'!AZ98,10)</f>
        <v>0.2312232608</v>
      </c>
      <c r="BA98" s="1" t="n">
        <f aca="false">ROUND('qx mannen 2022'!BA98,10)</f>
        <v>0.2299687269</v>
      </c>
      <c r="BB98" s="1" t="n">
        <f aca="false">ROUND('qx mannen 2022'!BB98,10)</f>
        <v>0.228718352</v>
      </c>
      <c r="BC98" s="1" t="n">
        <f aca="false">ROUND('qx mannen 2022'!BC98,10)</f>
        <v>0.2274722656</v>
      </c>
      <c r="BD98" s="1" t="n">
        <f aca="false">ROUND('qx mannen 2022'!BD98,10)</f>
        <v>0.2262305854</v>
      </c>
      <c r="BE98" s="1" t="n">
        <f aca="false">ROUND('qx mannen 2022'!BE98,10)</f>
        <v>0.2249934183</v>
      </c>
      <c r="BF98" s="1" t="n">
        <f aca="false">ROUND('qx mannen 2022'!BF98,10)</f>
        <v>0.2237608615</v>
      </c>
      <c r="BG98" s="1" t="n">
        <f aca="false">ROUND('qx mannen 2022'!BG98,10)</f>
        <v>0.2225330029</v>
      </c>
      <c r="BH98" s="1" t="n">
        <f aca="false">ROUND('qx mannen 2022'!BH98,10)</f>
        <v>0.221309922</v>
      </c>
      <c r="BI98" s="1" t="n">
        <f aca="false">ROUND('qx mannen 2022'!BI98,10)</f>
        <v>0.2200916906</v>
      </c>
      <c r="BJ98" s="1" t="n">
        <f aca="false">ROUND('qx mannen 2022'!BJ98,10)</f>
        <v>0.2188783734</v>
      </c>
      <c r="BK98" s="1" t="n">
        <f aca="false">ROUND('qx mannen 2022'!BK98,10)</f>
        <v>0.2176700284</v>
      </c>
      <c r="BL98" s="1" t="n">
        <f aca="false">ROUND('qx mannen 2022'!BL98,10)</f>
        <v>0.2164667077</v>
      </c>
      <c r="BM98" s="1" t="n">
        <f aca="false">ROUND('qx mannen 2022'!BM98,10)</f>
        <v>0.2152684579</v>
      </c>
      <c r="BN98" s="1" t="n">
        <f aca="false">ROUND('qx mannen 2022'!BN98,10)</f>
        <v>0.2140753202</v>
      </c>
      <c r="BO98" s="1" t="n">
        <f aca="false">ROUND('qx mannen 2022'!BO98,10)</f>
        <v>0.2128873314</v>
      </c>
      <c r="BP98" s="1" t="n">
        <f aca="false">ROUND('qx mannen 2022'!BP98,10)</f>
        <v>0.2117045237</v>
      </c>
      <c r="BQ98" s="1" t="n">
        <f aca="false">ROUND('qx mannen 2022'!BQ98,10)</f>
        <v>0.2105269255</v>
      </c>
      <c r="BR98" s="1" t="n">
        <f aca="false">ROUND('qx mannen 2022'!BR98,10)</f>
        <v>0.2093545614</v>
      </c>
      <c r="BS98" s="1" t="n">
        <f aca="false">ROUND('qx mannen 2022'!BS98,10)</f>
        <v>0.2081874525</v>
      </c>
      <c r="BT98" s="1" t="n">
        <f aca="false">ROUND('qx mannen 2022'!BT98,10)</f>
        <v>0.2070256171</v>
      </c>
      <c r="BU98" s="1" t="n">
        <f aca="false">ROUND('qx mannen 2022'!BU98,10)</f>
        <v>0.2058690702</v>
      </c>
      <c r="BV98" s="1" t="n">
        <f aca="false">ROUND('qx mannen 2022'!BV98,10)</f>
        <v>0.2047178244</v>
      </c>
      <c r="BW98" s="1" t="n">
        <f aca="false">ROUND('qx mannen 2022'!BW98,10)</f>
        <v>0.2035718899</v>
      </c>
      <c r="BX98" s="1" t="n">
        <f aca="false">ROUND('qx mannen 2022'!BX98,10)</f>
        <v>0.2024312744</v>
      </c>
      <c r="BY98" s="1" t="n">
        <f aca="false">ROUND('qx mannen 2022'!BY98,10)</f>
        <v>0.2012959838</v>
      </c>
      <c r="BZ98" s="1" t="n">
        <f aca="false">ROUND('qx mannen 2022'!BZ98,10)</f>
        <v>0.2001660219</v>
      </c>
      <c r="CA98" s="1" t="n">
        <f aca="false">ROUND('qx mannen 2022'!CA98,10)</f>
        <v>0.1990413907</v>
      </c>
      <c r="CB98" s="1" t="n">
        <f aca="false">ROUND('qx mannen 2022'!CB98,10)</f>
        <v>0.1979220908</v>
      </c>
      <c r="CC98" s="1" t="n">
        <f aca="false">ROUND('qx mannen 2022'!CC98,10)</f>
        <v>0.196808121</v>
      </c>
      <c r="CD98" s="1" t="n">
        <f aca="false">ROUND('qx mannen 2022'!CD98,10)</f>
        <v>0.195699479</v>
      </c>
      <c r="CE98" s="1" t="n">
        <f aca="false">ROUND('qx mannen 2022'!CE98,10)</f>
        <v>0.194596161</v>
      </c>
      <c r="CF98" s="1" t="n">
        <f aca="false">ROUND('qx mannen 2022'!CF98,10)</f>
        <v>0.1934981621</v>
      </c>
      <c r="CG98" s="1" t="n">
        <f aca="false">ROUND('qx mannen 2022'!CG98,10)</f>
        <v>0.1924054765</v>
      </c>
      <c r="CH98" s="1" t="n">
        <f aca="false">ROUND('qx mannen 2022'!CH98,10)</f>
        <v>0.191318097</v>
      </c>
      <c r="CI98" s="1" t="n">
        <f aca="false">ROUND('qx mannen 2022'!CI98,10)</f>
        <v>0.1902360159</v>
      </c>
      <c r="CJ98" s="1" t="n">
        <f aca="false">ROUND('qx mannen 2022'!CJ98,10)</f>
        <v>0.1891592243</v>
      </c>
      <c r="CK98" s="1" t="n">
        <f aca="false">ROUND('qx mannen 2022'!CK98,10)</f>
        <v>0.1880877127</v>
      </c>
      <c r="CL98" s="1" t="n">
        <f aca="false">ROUND('qx mannen 2022'!CL98,10)</f>
        <v>0.1870214708</v>
      </c>
      <c r="CM98" s="1" t="n">
        <f aca="false">ROUND('qx mannen 2022'!CM98,10)</f>
        <v>0.1859604878</v>
      </c>
      <c r="CN98" s="1" t="n">
        <f aca="false">ROUND('qx mannen 2022'!CN98,10)</f>
        <v>0.184904752</v>
      </c>
      <c r="CO98" s="1" t="n">
        <f aca="false">ROUND('qx mannen 2022'!CO98,10)</f>
        <v>0.1838542514</v>
      </c>
      <c r="CP98" s="1" t="n">
        <f aca="false">ROUND('qx mannen 2022'!CP98,10)</f>
        <v>0.1828089732</v>
      </c>
      <c r="CQ98" s="1" t="n">
        <f aca="false">ROUND('qx mannen 2022'!CQ98,10)</f>
        <v>0.1817689043</v>
      </c>
      <c r="CR98" s="1" t="n">
        <f aca="false">ROUND('qx mannen 2022'!CR98,10)</f>
        <v>0.1807340312</v>
      </c>
      <c r="CS98" s="1" t="n">
        <f aca="false">ROUND('qx mannen 2022'!CS98,10)</f>
        <v>0.1797043398</v>
      </c>
      <c r="CT98" s="1" t="n">
        <f aca="false">ROUND('qx mannen 2022'!CT98,10)</f>
        <v>0.1786798157</v>
      </c>
      <c r="CU98" s="1" t="n">
        <f aca="false">ROUND('qx mannen 2022'!CU98,10)</f>
        <v>0.1776604443</v>
      </c>
      <c r="CV98" s="1" t="n">
        <f aca="false">ROUND('qx mannen 2022'!CV98,10)</f>
        <v>0.1766462103</v>
      </c>
      <c r="CW98" s="1" t="n">
        <f aca="false">ROUND('qx mannen 2022'!CW98,10)</f>
        <v>0.1756370985</v>
      </c>
      <c r="CX98" s="1" t="n">
        <f aca="false">ROUND('qx mannen 2022'!CX98,10)</f>
        <v>0.1746330932</v>
      </c>
      <c r="CY98" s="1" t="n">
        <f aca="false">ROUND('qx mannen 2022'!CY98,10)</f>
        <v>0.1736341784</v>
      </c>
      <c r="CZ98" s="1" t="n">
        <f aca="false">ROUND('qx mannen 2022'!CZ98,10)</f>
        <v>0.172640338</v>
      </c>
      <c r="DA98" s="1" t="n">
        <f aca="false">ROUND('qx mannen 2022'!DA98,10)</f>
        <v>0.1716515557</v>
      </c>
      <c r="DB98" s="1" t="n">
        <f aca="false">ROUND('qx mannen 2022'!DB98,10)</f>
        <v>0.1706678148</v>
      </c>
      <c r="DC98" s="1" t="n">
        <f aca="false">ROUND('qx mannen 2022'!DC98,10)</f>
        <v>0.1696890986</v>
      </c>
      <c r="DD98" s="1" t="n">
        <f aca="false">ROUND('qx mannen 2022'!DD98,10)</f>
        <v>0.1687153902</v>
      </c>
      <c r="DE98" s="1" t="n">
        <f aca="false">ROUND('qx mannen 2022'!DE98,10)</f>
        <v>0.1677466725</v>
      </c>
      <c r="DF98" s="1" t="n">
        <f aca="false">ROUND('qx mannen 2022'!DF98,10)</f>
        <v>0.1667829281</v>
      </c>
      <c r="DG98" s="1" t="n">
        <f aca="false">ROUND('qx mannen 2022'!DG98,10)</f>
        <v>0.1658241398</v>
      </c>
      <c r="DH98" s="1" t="n">
        <f aca="false">ROUND('qx mannen 2022'!DH98,10)</f>
        <v>0.16487029</v>
      </c>
      <c r="DI98" s="1" t="n">
        <f aca="false">ROUND('qx mannen 2022'!DI98,10)</f>
        <v>0.1639213611</v>
      </c>
      <c r="DJ98" s="1" t="n">
        <f aca="false">ROUND('qx mannen 2022'!DJ98,10)</f>
        <v>0.1629773354</v>
      </c>
      <c r="DK98" s="1" t="n">
        <f aca="false">ROUND('qx mannen 2022'!DK98,10)</f>
        <v>0.1620381951</v>
      </c>
      <c r="DL98" s="1" t="n">
        <f aca="false">ROUND('qx mannen 2022'!DL98,10)</f>
        <v>0.1611039222</v>
      </c>
      <c r="DM98" s="1" t="n">
        <f aca="false">ROUND('qx mannen 2022'!DM98,10)</f>
        <v>0.1601744988</v>
      </c>
      <c r="DN98" s="1" t="n">
        <f aca="false">ROUND('qx mannen 2022'!DN98,10)</f>
        <v>0.1592499067</v>
      </c>
      <c r="DO98" s="1" t="n">
        <f aca="false">ROUND('qx mannen 2022'!DO98,10)</f>
        <v>0.1583301279</v>
      </c>
      <c r="DP98" s="1" t="n">
        <f aca="false">ROUND('qx mannen 2022'!DP98,10)</f>
        <v>0.1574151442</v>
      </c>
      <c r="DQ98" s="1" t="n">
        <f aca="false">ROUND('qx mannen 2022'!DQ98,10)</f>
        <v>0.1565049372</v>
      </c>
      <c r="DR98" s="1" t="n">
        <f aca="false">ROUND('qx mannen 2022'!DR98,10)</f>
        <v>0.1555994887</v>
      </c>
      <c r="DS98" s="1" t="n">
        <f aca="false">ROUND('qx mannen 2022'!DS98,10)</f>
        <v>0.1546987803</v>
      </c>
      <c r="DT98" s="1" t="n">
        <f aca="false">ROUND('qx mannen 2022'!DT98,10)</f>
        <v>0.1538027936</v>
      </c>
      <c r="DU98" s="1" t="n">
        <f aca="false">ROUND('qx mannen 2022'!DU98,10)</f>
        <v>0.1529115103</v>
      </c>
      <c r="DV98" s="1" t="n">
        <f aca="false">ROUND('qx mannen 2022'!DV98,10)</f>
        <v>0.1520249117</v>
      </c>
      <c r="DW98" s="1" t="n">
        <f aca="false">ROUND('qx mannen 2022'!DW98,10)</f>
        <v>0.1511429795</v>
      </c>
      <c r="DX98" s="1" t="n">
        <f aca="false">ROUND('qx mannen 2022'!DX98,10)</f>
        <v>0.1502656951</v>
      </c>
      <c r="DY98" s="1" t="n">
        <f aca="false">ROUND('qx mannen 2022'!DY98,10)</f>
        <v>0.14939304</v>
      </c>
      <c r="DZ98" s="1" t="n">
        <f aca="false">ROUND('qx mannen 2022'!DZ98,10)</f>
        <v>0.1485249955</v>
      </c>
      <c r="EA98" s="1" t="n">
        <f aca="false">ROUND('qx mannen 2022'!EA98,10)</f>
        <v>0.1476615431</v>
      </c>
      <c r="EB98" s="1" t="n">
        <f aca="false">ROUND('qx mannen 2022'!EB98,10)</f>
        <v>0.1468026643</v>
      </c>
      <c r="EC98" s="1" t="n">
        <f aca="false">ROUND('qx mannen 2022'!EC98,10)</f>
        <v>0.1459483403</v>
      </c>
      <c r="ED98" s="1" t="n">
        <f aca="false">ROUND('qx mannen 2022'!ED98,10)</f>
        <v>0.1450985527</v>
      </c>
      <c r="EE98" s="1" t="n">
        <f aca="false">ROUND('qx mannen 2022'!EE98,10)</f>
        <v>0.1442532827</v>
      </c>
      <c r="EF98" s="1" t="n">
        <f aca="false">ROUND('qx mannen 2022'!EF98,10)</f>
        <v>0.1434125117</v>
      </c>
      <c r="EG98" s="1" t="n">
        <f aca="false">ROUND('qx mannen 2022'!EG98,10)</f>
        <v>0.1425762212</v>
      </c>
      <c r="EH98" s="1" t="n">
        <f aca="false">ROUND('qx mannen 2022'!EH98,10)</f>
        <v>0.1417443924</v>
      </c>
      <c r="EI98" s="1" t="n">
        <f aca="false">ROUND('qx mannen 2022'!EI98,10)</f>
        <v>0.1409170068</v>
      </c>
      <c r="EJ98" s="1" t="n">
        <f aca="false">ROUND('qx mannen 2022'!EJ98,10)</f>
        <v>0.1400940458</v>
      </c>
      <c r="EK98" s="1" t="n">
        <f aca="false">ROUND('qx mannen 2022'!EK98,10)</f>
        <v>0.1392754906</v>
      </c>
      <c r="EL98" s="1" t="n">
        <f aca="false">ROUND('qx mannen 2022'!EL98,10)</f>
        <v>0.1384613228</v>
      </c>
      <c r="EM98" s="1" t="n">
        <f aca="false">ROUND('qx mannen 2022'!EM98,10)</f>
        <v>0.1376515237</v>
      </c>
      <c r="EN98" s="1" t="n">
        <f aca="false">ROUND('qx mannen 2022'!EN98,10)</f>
        <v>0.1368460747</v>
      </c>
      <c r="EO98" s="1" t="n">
        <f aca="false">ROUND('qx mannen 2022'!EO98,10)</f>
        <v>0.1360449573</v>
      </c>
      <c r="EP98" s="1" t="n">
        <f aca="false">ROUND('qx mannen 2022'!EP98,10)</f>
        <v>0.1352481529</v>
      </c>
      <c r="EQ98" s="1" t="n">
        <f aca="false">ROUND('qx mannen 2022'!EQ98,10)</f>
        <v>0.1344556429</v>
      </c>
      <c r="ER98" s="1" t="n">
        <f aca="false">ROUND('qx mannen 2022'!ER98,10)</f>
        <v>0.1336674088</v>
      </c>
      <c r="ES98" s="1" t="n">
        <f aca="false">ROUND('qx mannen 2022'!ES98,10)</f>
        <v>0.1328834321</v>
      </c>
      <c r="ET98" s="1" t="n">
        <f aca="false">ROUND('qx mannen 2022'!ET98,10)</f>
        <v>0.1321036944</v>
      </c>
      <c r="EU98" s="1" t="n">
        <f aca="false">ROUND('qx mannen 2022'!EU98,10)</f>
        <v>0.1313281771</v>
      </c>
      <c r="EV98" s="1" t="n">
        <f aca="false">ROUND('qx mannen 2022'!EV98,10)</f>
        <v>0.1305568617</v>
      </c>
      <c r="EW98" s="1" t="n">
        <f aca="false">ROUND('qx mannen 2022'!EW98,10)</f>
        <v>0.12978973</v>
      </c>
      <c r="EX98" s="1" t="n">
        <f aca="false">ROUND('qx mannen 2022'!EX98,10)</f>
        <v>0.1290267633</v>
      </c>
      <c r="EY98" s="1" t="n">
        <f aca="false">ROUND('qx mannen 2022'!EY98,10)</f>
        <v>0.1282679435</v>
      </c>
      <c r="EZ98" s="1" t="n">
        <f aca="false">ROUND('qx mannen 2022'!EZ98,10)</f>
        <v>0.127513252</v>
      </c>
      <c r="FA98" s="1" t="n">
        <f aca="false">ROUND('qx mannen 2022'!FA98,10)</f>
        <v>0.1267626707</v>
      </c>
      <c r="FB98" s="1" t="n">
        <f aca="false">ROUND('qx mannen 2022'!FB98,10)</f>
        <v>0.1260161811</v>
      </c>
      <c r="FC98" s="1" t="n">
        <f aca="false">ROUND('qx mannen 2022'!FC98,10)</f>
        <v>0.125273765</v>
      </c>
      <c r="FD98" s="1" t="n">
        <f aca="false">ROUND('qx mannen 2022'!FD98,10)</f>
        <v>0.1245354042</v>
      </c>
      <c r="FE98" s="1" t="n">
        <f aca="false">ROUND('qx mannen 2022'!FE98,10)</f>
        <v>0.1238010804</v>
      </c>
      <c r="FF98" s="1" t="n">
        <f aca="false">ROUND('qx mannen 2022'!FF98,10)</f>
        <v>0.1230707755</v>
      </c>
      <c r="FG98" s="1" t="n">
        <f aca="false">ROUND('qx mannen 2022'!FG98,10)</f>
        <v>0.1223444713</v>
      </c>
      <c r="FH98" s="1" t="n">
        <f aca="false">ROUND('qx mannen 2022'!FH98,10)</f>
        <v>0.1216221496</v>
      </c>
      <c r="FI98" s="1" t="n">
        <f aca="false">ROUND('qx mannen 2022'!FI98,10)</f>
        <v>0.1209037924</v>
      </c>
      <c r="FJ98" s="1" t="n">
        <f aca="false">ROUND('qx mannen 2022'!FJ98,10)</f>
        <v>0.1201893817</v>
      </c>
      <c r="FK98" s="1" t="n">
        <f aca="false">ROUND('qx mannen 2022'!FK98,10)</f>
        <v>0.1194788994</v>
      </c>
      <c r="FL98" s="1" t="n">
        <f aca="false">ROUND('qx mannen 2022'!FL98,10)</f>
        <v>0.1187723275</v>
      </c>
      <c r="FM98" s="1" t="n">
        <f aca="false">ROUND('qx mannen 2022'!FM98,10)</f>
        <v>0.1180696481</v>
      </c>
      <c r="FN98" s="1" t="n">
        <f aca="false">ROUND('qx mannen 2022'!FN98,10)</f>
        <v>0.1173708433</v>
      </c>
      <c r="FO98" s="1" t="n">
        <f aca="false">ROUND('qx mannen 2022'!FO98,10)</f>
        <v>0.1166758951</v>
      </c>
      <c r="FP98" s="1" t="n">
        <f aca="false">ROUND('qx mannen 2022'!FP98,10)</f>
        <v>0.1159847858</v>
      </c>
      <c r="FQ98" s="1" t="n">
        <f aca="false">ROUND('qx mannen 2022'!FQ98,10)</f>
        <v>0.1152974975</v>
      </c>
    </row>
    <row r="99" customFormat="false" ht="15" hidden="false" customHeight="true" outlineLevel="0" collapsed="false">
      <c r="B99" s="1" t="n">
        <f aca="false">ROUND('qx mannen 2022'!B99,10)</f>
        <v>0.3455382547</v>
      </c>
      <c r="C99" s="1" t="n">
        <f aca="false">ROUND('qx mannen 2022'!C99,10)</f>
        <v>0.3441237419</v>
      </c>
      <c r="D99" s="1" t="n">
        <f aca="false">ROUND('qx mannen 2022'!D99,10)</f>
        <v>0.3249004868</v>
      </c>
      <c r="E99" s="1" t="n">
        <f aca="false">ROUND('qx mannen 2022'!E99,10)</f>
        <v>0.3153904885</v>
      </c>
      <c r="F99" s="1" t="n">
        <f aca="false">ROUND('qx mannen 2022'!F99,10)</f>
        <v>0.3104725074</v>
      </c>
      <c r="G99" s="1" t="n">
        <f aca="false">ROUND('qx mannen 2022'!G99,10)</f>
        <v>0.307755524</v>
      </c>
      <c r="H99" s="1" t="n">
        <f aca="false">ROUND('qx mannen 2022'!H99,10)</f>
        <v>0.3060890102</v>
      </c>
      <c r="I99" s="1" t="n">
        <f aca="false">ROUND('qx mannen 2022'!I99,10)</f>
        <v>0.3049112334</v>
      </c>
      <c r="J99" s="1" t="n">
        <f aca="false">ROUND('qx mannen 2022'!J99,10)</f>
        <v>0.3039467954</v>
      </c>
      <c r="K99" s="1" t="n">
        <f aca="false">ROUND('qx mannen 2022'!K99,10)</f>
        <v>0.3030612649</v>
      </c>
      <c r="L99" s="1" t="n">
        <f aca="false">ROUND('qx mannen 2022'!L99,10)</f>
        <v>0.30218998</v>
      </c>
      <c r="M99" s="1" t="n">
        <f aca="false">ROUND('qx mannen 2022'!M99,10)</f>
        <v>0.3013028409</v>
      </c>
      <c r="N99" s="1" t="n">
        <f aca="false">ROUND('qx mannen 2022'!N99,10)</f>
        <v>0.3003868199</v>
      </c>
      <c r="O99" s="1" t="n">
        <f aca="false">ROUND('qx mannen 2022'!O99,10)</f>
        <v>0.2994372575</v>
      </c>
      <c r="P99" s="1" t="n">
        <f aca="false">ROUND('qx mannen 2022'!P99,10)</f>
        <v>0.2984535318</v>
      </c>
      <c r="Q99" s="1" t="n">
        <f aca="false">ROUND('qx mannen 2022'!Q99,10)</f>
        <v>0.2974369066</v>
      </c>
      <c r="R99" s="1" t="n">
        <f aca="false">ROUND('qx mannen 2022'!R99,10)</f>
        <v>0.2963894671</v>
      </c>
      <c r="S99" s="1" t="n">
        <f aca="false">ROUND('qx mannen 2022'!S99,10)</f>
        <v>0.2953135974</v>
      </c>
      <c r="T99" s="1" t="n">
        <f aca="false">ROUND('qx mannen 2022'!T99,10)</f>
        <v>0.294211727</v>
      </c>
      <c r="U99" s="1" t="n">
        <f aca="false">ROUND('qx mannen 2022'!U99,10)</f>
        <v>0.2930862135</v>
      </c>
      <c r="V99" s="1" t="n">
        <f aca="false">ROUND('qx mannen 2022'!V99,10)</f>
        <v>0.2919392892</v>
      </c>
      <c r="W99" s="1" t="n">
        <f aca="false">ROUND('qx mannen 2022'!W99,10)</f>
        <v>0.2907730429</v>
      </c>
      <c r="X99" s="1" t="n">
        <f aca="false">ROUND('qx mannen 2022'!X99,10)</f>
        <v>0.2895894154</v>
      </c>
      <c r="Y99" s="1" t="n">
        <f aca="false">ROUND('qx mannen 2022'!Y99,10)</f>
        <v>0.288390204</v>
      </c>
      <c r="Z99" s="1" t="n">
        <f aca="false">ROUND('qx mannen 2022'!Z99,10)</f>
        <v>0.2871770696</v>
      </c>
      <c r="AA99" s="1" t="n">
        <f aca="false">ROUND('qx mannen 2022'!AA99,10)</f>
        <v>0.2859515451</v>
      </c>
      <c r="AB99" s="1" t="n">
        <f aca="false">ROUND('qx mannen 2022'!AB99,10)</f>
        <v>0.2847150442</v>
      </c>
      <c r="AC99" s="1" t="n">
        <f aca="false">ROUND('qx mannen 2022'!AC99,10)</f>
        <v>0.2834688704</v>
      </c>
      <c r="AD99" s="1" t="n">
        <f aca="false">ROUND('qx mannen 2022'!AD99,10)</f>
        <v>0.2822142246</v>
      </c>
      <c r="AE99" s="1" t="n">
        <f aca="false">ROUND('qx mannen 2022'!AE99,10)</f>
        <v>0.2809522135</v>
      </c>
      <c r="AF99" s="1" t="n">
        <f aca="false">ROUND('qx mannen 2022'!AF99,10)</f>
        <v>0.2796838561</v>
      </c>
      <c r="AG99" s="1" t="n">
        <f aca="false">ROUND('qx mannen 2022'!AG99,10)</f>
        <v>0.2784100911</v>
      </c>
      <c r="AH99" s="1" t="n">
        <f aca="false">ROUND('qx mannen 2022'!AH99,10)</f>
        <v>0.2771317823</v>
      </c>
      <c r="AI99" s="1" t="n">
        <f aca="false">ROUND('qx mannen 2022'!AI99,10)</f>
        <v>0.2758497252</v>
      </c>
      <c r="AJ99" s="1" t="n">
        <f aca="false">ROUND('qx mannen 2022'!AJ99,10)</f>
        <v>0.2745646519</v>
      </c>
      <c r="AK99" s="1" t="n">
        <f aca="false">ROUND('qx mannen 2022'!AK99,10)</f>
        <v>0.2732772358</v>
      </c>
      <c r="AL99" s="1" t="n">
        <f aca="false">ROUND('qx mannen 2022'!AL99,10)</f>
        <v>0.2719880966</v>
      </c>
      <c r="AM99" s="1" t="n">
        <f aca="false">ROUND('qx mannen 2022'!AM99,10)</f>
        <v>0.2706978041</v>
      </c>
      <c r="AN99" s="1" t="n">
        <f aca="false">ROUND('qx mannen 2022'!AN99,10)</f>
        <v>0.2694068826</v>
      </c>
      <c r="AO99" s="1" t="n">
        <f aca="false">ROUND('qx mannen 2022'!AO99,10)</f>
        <v>0.2681158138</v>
      </c>
      <c r="AP99" s="1" t="n">
        <f aca="false">ROUND('qx mannen 2022'!AP99,10)</f>
        <v>0.2668250406</v>
      </c>
      <c r="AQ99" s="1" t="n">
        <f aca="false">ROUND('qx mannen 2022'!AQ99,10)</f>
        <v>0.26553497</v>
      </c>
      <c r="AR99" s="1" t="n">
        <f aca="false">ROUND('qx mannen 2022'!AR99,10)</f>
        <v>0.2642459759</v>
      </c>
      <c r="AS99" s="1" t="n">
        <f aca="false">ROUND('qx mannen 2022'!AS99,10)</f>
        <v>0.2629584018</v>
      </c>
      <c r="AT99" s="1" t="n">
        <f aca="false">ROUND('qx mannen 2022'!AT99,10)</f>
        <v>0.261672563</v>
      </c>
      <c r="AU99" s="1" t="n">
        <f aca="false">ROUND('qx mannen 2022'!AU99,10)</f>
        <v>0.2603887489</v>
      </c>
      <c r="AV99" s="1" t="n">
        <f aca="false">ROUND('qx mannen 2022'!AV99,10)</f>
        <v>0.259107225</v>
      </c>
      <c r="AW99" s="1" t="n">
        <f aca="false">ROUND('qx mannen 2022'!AW99,10)</f>
        <v>0.2578282351</v>
      </c>
      <c r="AX99" s="1" t="n">
        <f aca="false">ROUND('qx mannen 2022'!AX99,10)</f>
        <v>0.2565520025</v>
      </c>
      <c r="AY99" s="1" t="n">
        <f aca="false">ROUND('qx mannen 2022'!AY99,10)</f>
        <v>0.2552787319</v>
      </c>
      <c r="AZ99" s="1" t="n">
        <f aca="false">ROUND('qx mannen 2022'!AZ99,10)</f>
        <v>0.2540086108</v>
      </c>
      <c r="BA99" s="1" t="n">
        <f aca="false">ROUND('qx mannen 2022'!BA99,10)</f>
        <v>0.2527418109</v>
      </c>
      <c r="BB99" s="1" t="n">
        <f aca="false">ROUND('qx mannen 2022'!BB99,10)</f>
        <v>0.2514784894</v>
      </c>
      <c r="BC99" s="1" t="n">
        <f aca="false">ROUND('qx mannen 2022'!BC99,10)</f>
        <v>0.2502187898</v>
      </c>
      <c r="BD99" s="1" t="n">
        <f aca="false">ROUND('qx mannen 2022'!BD99,10)</f>
        <v>0.2489628436</v>
      </c>
      <c r="BE99" s="1" t="n">
        <f aca="false">ROUND('qx mannen 2022'!BE99,10)</f>
        <v>0.2477107705</v>
      </c>
      <c r="BF99" s="1" t="n">
        <f aca="false">ROUND('qx mannen 2022'!BF99,10)</f>
        <v>0.2464626801</v>
      </c>
      <c r="BG99" s="1" t="n">
        <f aca="false">ROUND('qx mannen 2022'!BG99,10)</f>
        <v>0.245218672</v>
      </c>
      <c r="BH99" s="1" t="n">
        <f aca="false">ROUND('qx mannen 2022'!BH99,10)</f>
        <v>0.243978837</v>
      </c>
      <c r="BI99" s="1" t="n">
        <f aca="false">ROUND('qx mannen 2022'!BI99,10)</f>
        <v>0.2427432578</v>
      </c>
      <c r="BJ99" s="1" t="n">
        <f aca="false">ROUND('qx mannen 2022'!BJ99,10)</f>
        <v>0.2415120093</v>
      </c>
      <c r="BK99" s="1" t="n">
        <f aca="false">ROUND('qx mannen 2022'!BK99,10)</f>
        <v>0.2402851596</v>
      </c>
      <c r="BL99" s="1" t="n">
        <f aca="false">ROUND('qx mannen 2022'!BL99,10)</f>
        <v>0.2390627703</v>
      </c>
      <c r="BM99" s="1" t="n">
        <f aca="false">ROUND('qx mannen 2022'!BM99,10)</f>
        <v>0.2378448972</v>
      </c>
      <c r="BN99" s="1" t="n">
        <f aca="false">ROUND('qx mannen 2022'!BN99,10)</f>
        <v>0.2366315906</v>
      </c>
      <c r="BO99" s="1" t="n">
        <f aca="false">ROUND('qx mannen 2022'!BO99,10)</f>
        <v>0.2354228955</v>
      </c>
      <c r="BP99" s="1" t="n">
        <f aca="false">ROUND('qx mannen 2022'!BP99,10)</f>
        <v>0.2342188527</v>
      </c>
      <c r="BQ99" s="1" t="n">
        <f aca="false">ROUND('qx mannen 2022'!BQ99,10)</f>
        <v>0.2330194985</v>
      </c>
      <c r="BR99" s="1" t="n">
        <f aca="false">ROUND('qx mannen 2022'!BR99,10)</f>
        <v>0.2318248652</v>
      </c>
      <c r="BS99" s="1" t="n">
        <f aca="false">ROUND('qx mannen 2022'!BS99,10)</f>
        <v>0.2306349817</v>
      </c>
      <c r="BT99" s="1" t="n">
        <f aca="false">ROUND('qx mannen 2022'!BT99,10)</f>
        <v>0.2294498733</v>
      </c>
      <c r="BU99" s="1" t="n">
        <f aca="false">ROUND('qx mannen 2022'!BU99,10)</f>
        <v>0.2282695624</v>
      </c>
      <c r="BV99" s="1" t="n">
        <f aca="false">ROUND('qx mannen 2022'!BV99,10)</f>
        <v>0.2270940685</v>
      </c>
      <c r="BW99" s="1" t="n">
        <f aca="false">ROUND('qx mannen 2022'!BW99,10)</f>
        <v>0.2259234084</v>
      </c>
      <c r="BX99" s="1" t="n">
        <f aca="false">ROUND('qx mannen 2022'!BX99,10)</f>
        <v>0.2247575967</v>
      </c>
      <c r="BY99" s="1" t="n">
        <f aca="false">ROUND('qx mannen 2022'!BY99,10)</f>
        <v>0.2235966454</v>
      </c>
      <c r="BZ99" s="1" t="n">
        <f aca="false">ROUND('qx mannen 2022'!BZ99,10)</f>
        <v>0.2224405649</v>
      </c>
      <c r="CA99" s="1" t="n">
        <f aca="false">ROUND('qx mannen 2022'!CA99,10)</f>
        <v>0.2212893633</v>
      </c>
      <c r="CB99" s="1" t="n">
        <f aca="false">ROUND('qx mannen 2022'!CB99,10)</f>
        <v>0.2201430471</v>
      </c>
      <c r="CC99" s="1" t="n">
        <f aca="false">ROUND('qx mannen 2022'!CC99,10)</f>
        <v>0.2190016212</v>
      </c>
      <c r="CD99" s="1" t="n">
        <f aca="false">ROUND('qx mannen 2022'!CD99,10)</f>
        <v>0.2178650891</v>
      </c>
      <c r="CE99" s="1" t="n">
        <f aca="false">ROUND('qx mannen 2022'!CE99,10)</f>
        <v>0.2167334527</v>
      </c>
      <c r="CF99" s="1" t="n">
        <f aca="false">ROUND('qx mannen 2022'!CF99,10)</f>
        <v>0.2156067127</v>
      </c>
      <c r="CG99" s="1" t="n">
        <f aca="false">ROUND('qx mannen 2022'!CG99,10)</f>
        <v>0.2144848688</v>
      </c>
      <c r="CH99" s="1" t="n">
        <f aca="false">ROUND('qx mannen 2022'!CH99,10)</f>
        <v>0.2133679193</v>
      </c>
      <c r="CI99" s="1" t="n">
        <f aca="false">ROUND('qx mannen 2022'!CI99,10)</f>
        <v>0.2122558618</v>
      </c>
      <c r="CJ99" s="1" t="n">
        <f aca="false">ROUND('qx mannen 2022'!CJ99,10)</f>
        <v>0.2111486927</v>
      </c>
      <c r="CK99" s="1" t="n">
        <f aca="false">ROUND('qx mannen 2022'!CK99,10)</f>
        <v>0.2100464078</v>
      </c>
      <c r="CL99" s="1" t="n">
        <f aca="false">ROUND('qx mannen 2022'!CL99,10)</f>
        <v>0.2089490018</v>
      </c>
      <c r="CM99" s="1" t="n">
        <f aca="false">ROUND('qx mannen 2022'!CM99,10)</f>
        <v>0.2078564691</v>
      </c>
      <c r="CN99" s="1" t="n">
        <f aca="false">ROUND('qx mannen 2022'!CN99,10)</f>
        <v>0.2067688029</v>
      </c>
      <c r="CO99" s="1" t="n">
        <f aca="false">ROUND('qx mannen 2022'!CO99,10)</f>
        <v>0.2056859962</v>
      </c>
      <c r="CP99" s="1" t="n">
        <f aca="false">ROUND('qx mannen 2022'!CP99,10)</f>
        <v>0.2046080411</v>
      </c>
      <c r="CQ99" s="1" t="n">
        <f aca="false">ROUND('qx mannen 2022'!CQ99,10)</f>
        <v>0.2035349294</v>
      </c>
      <c r="CR99" s="1" t="n">
        <f aca="false">ROUND('qx mannen 2022'!CR99,10)</f>
        <v>0.2024666522</v>
      </c>
      <c r="CS99" s="1" t="n">
        <f aca="false">ROUND('qx mannen 2022'!CS99,10)</f>
        <v>0.2014032003</v>
      </c>
      <c r="CT99" s="1" t="n">
        <f aca="false">ROUND('qx mannen 2022'!CT99,10)</f>
        <v>0.200344564</v>
      </c>
      <c r="CU99" s="1" t="n">
        <f aca="false">ROUND('qx mannen 2022'!CU99,10)</f>
        <v>0.1992907332</v>
      </c>
      <c r="CV99" s="1" t="n">
        <f aca="false">ROUND('qx mannen 2022'!CV99,10)</f>
        <v>0.1982416974</v>
      </c>
      <c r="CW99" s="1" t="n">
        <f aca="false">ROUND('qx mannen 2022'!CW99,10)</f>
        <v>0.1971974458</v>
      </c>
      <c r="CX99" s="1" t="n">
        <f aca="false">ROUND('qx mannen 2022'!CX99,10)</f>
        <v>0.1961579673</v>
      </c>
      <c r="CY99" s="1" t="n">
        <f aca="false">ROUND('qx mannen 2022'!CY99,10)</f>
        <v>0.1951232503</v>
      </c>
      <c r="CZ99" s="1" t="n">
        <f aca="false">ROUND('qx mannen 2022'!CZ99,10)</f>
        <v>0.1940932833</v>
      </c>
      <c r="DA99" s="1" t="n">
        <f aca="false">ROUND('qx mannen 2022'!DA99,10)</f>
        <v>0.1930680541</v>
      </c>
      <c r="DB99" s="1" t="n">
        <f aca="false">ROUND('qx mannen 2022'!DB99,10)</f>
        <v>0.1920475507</v>
      </c>
      <c r="DC99" s="1" t="n">
        <f aca="false">ROUND('qx mannen 2022'!DC99,10)</f>
        <v>0.1910317606</v>
      </c>
      <c r="DD99" s="1" t="n">
        <f aca="false">ROUND('qx mannen 2022'!DD99,10)</f>
        <v>0.1900206711</v>
      </c>
      <c r="DE99" s="1" t="n">
        <f aca="false">ROUND('qx mannen 2022'!DE99,10)</f>
        <v>0.1890142695</v>
      </c>
      <c r="DF99" s="1" t="n">
        <f aca="false">ROUND('qx mannen 2022'!DF99,10)</f>
        <v>0.1880125426</v>
      </c>
      <c r="DG99" s="1" t="n">
        <f aca="false">ROUND('qx mannen 2022'!DG99,10)</f>
        <v>0.1870154773</v>
      </c>
      <c r="DH99" s="1" t="n">
        <f aca="false">ROUND('qx mannen 2022'!DH99,10)</f>
        <v>0.1860230603</v>
      </c>
      <c r="DI99" s="1" t="n">
        <f aca="false">ROUND('qx mannen 2022'!DI99,10)</f>
        <v>0.1850352781</v>
      </c>
      <c r="DJ99" s="1" t="n">
        <f aca="false">ROUND('qx mannen 2022'!DJ99,10)</f>
        <v>0.1840521171</v>
      </c>
      <c r="DK99" s="1" t="n">
        <f aca="false">ROUND('qx mannen 2022'!DK99,10)</f>
        <v>0.1830735635</v>
      </c>
      <c r="DL99" s="1" t="n">
        <f aca="false">ROUND('qx mannen 2022'!DL99,10)</f>
        <v>0.1820996034</v>
      </c>
      <c r="DM99" s="1" t="n">
        <f aca="false">ROUND('qx mannen 2022'!DM99,10)</f>
        <v>0.1811302229</v>
      </c>
      <c r="DN99" s="1" t="n">
        <f aca="false">ROUND('qx mannen 2022'!DN99,10)</f>
        <v>0.1801654079</v>
      </c>
      <c r="DO99" s="1" t="n">
        <f aca="false">ROUND('qx mannen 2022'!DO99,10)</f>
        <v>0.1792051442</v>
      </c>
      <c r="DP99" s="1" t="n">
        <f aca="false">ROUND('qx mannen 2022'!DP99,10)</f>
        <v>0.1782494175</v>
      </c>
      <c r="DQ99" s="1" t="n">
        <f aca="false">ROUND('qx mannen 2022'!DQ99,10)</f>
        <v>0.1772982135</v>
      </c>
      <c r="DR99" s="1" t="n">
        <f aca="false">ROUND('qx mannen 2022'!DR99,10)</f>
        <v>0.1763515178</v>
      </c>
      <c r="DS99" s="1" t="n">
        <f aca="false">ROUND('qx mannen 2022'!DS99,10)</f>
        <v>0.1754093159</v>
      </c>
      <c r="DT99" s="1" t="n">
        <f aca="false">ROUND('qx mannen 2022'!DT99,10)</f>
        <v>0.1744715931</v>
      </c>
      <c r="DU99" s="1" t="n">
        <f aca="false">ROUND('qx mannen 2022'!DU99,10)</f>
        <v>0.1735383349</v>
      </c>
      <c r="DV99" s="1" t="n">
        <f aca="false">ROUND('qx mannen 2022'!DV99,10)</f>
        <v>0.1726095265</v>
      </c>
      <c r="DW99" s="1" t="n">
        <f aca="false">ROUND('qx mannen 2022'!DW99,10)</f>
        <v>0.1716851532</v>
      </c>
      <c r="DX99" s="1" t="n">
        <f aca="false">ROUND('qx mannen 2022'!DX99,10)</f>
        <v>0.1707652002</v>
      </c>
      <c r="DY99" s="1" t="n">
        <f aca="false">ROUND('qx mannen 2022'!DY99,10)</f>
        <v>0.1698496527</v>
      </c>
      <c r="DZ99" s="1" t="n">
        <f aca="false">ROUND('qx mannen 2022'!DZ99,10)</f>
        <v>0.1689384956</v>
      </c>
      <c r="EA99" s="1" t="n">
        <f aca="false">ROUND('qx mannen 2022'!EA99,10)</f>
        <v>0.1680317142</v>
      </c>
      <c r="EB99" s="1" t="n">
        <f aca="false">ROUND('qx mannen 2022'!EB99,10)</f>
        <v>0.1671292933</v>
      </c>
      <c r="EC99" s="1" t="n">
        <f aca="false">ROUND('qx mannen 2022'!EC99,10)</f>
        <v>0.1662312181</v>
      </c>
      <c r="ED99" s="1" t="n">
        <f aca="false">ROUND('qx mannen 2022'!ED99,10)</f>
        <v>0.1653374733</v>
      </c>
      <c r="EE99" s="1" t="n">
        <f aca="false">ROUND('qx mannen 2022'!EE99,10)</f>
        <v>0.1644480441</v>
      </c>
      <c r="EF99" s="1" t="n">
        <f aca="false">ROUND('qx mannen 2022'!EF99,10)</f>
        <v>0.1635629151</v>
      </c>
      <c r="EG99" s="1" t="n">
        <f aca="false">ROUND('qx mannen 2022'!EG99,10)</f>
        <v>0.1626820714</v>
      </c>
      <c r="EH99" s="1" t="n">
        <f aca="false">ROUND('qx mannen 2022'!EH99,10)</f>
        <v>0.1618054977</v>
      </c>
      <c r="EI99" s="1" t="n">
        <f aca="false">ROUND('qx mannen 2022'!EI99,10)</f>
        <v>0.1609331789</v>
      </c>
      <c r="EJ99" s="1" t="n">
        <f aca="false">ROUND('qx mannen 2022'!EJ99,10)</f>
        <v>0.1600650997</v>
      </c>
      <c r="EK99" s="1" t="n">
        <f aca="false">ROUND('qx mannen 2022'!EK99,10)</f>
        <v>0.1592012449</v>
      </c>
      <c r="EL99" s="1" t="n">
        <f aca="false">ROUND('qx mannen 2022'!EL99,10)</f>
        <v>0.1583415993</v>
      </c>
      <c r="EM99" s="1" t="n">
        <f aca="false">ROUND('qx mannen 2022'!EM99,10)</f>
        <v>0.1574861477</v>
      </c>
      <c r="EN99" s="1" t="n">
        <f aca="false">ROUND('qx mannen 2022'!EN99,10)</f>
        <v>0.1566348746</v>
      </c>
      <c r="EO99" s="1" t="n">
        <f aca="false">ROUND('qx mannen 2022'!EO99,10)</f>
        <v>0.155787765</v>
      </c>
      <c r="EP99" s="1" t="n">
        <f aca="false">ROUND('qx mannen 2022'!EP99,10)</f>
        <v>0.1549448034</v>
      </c>
      <c r="EQ99" s="1" t="n">
        <f aca="false">ROUND('qx mannen 2022'!EQ99,10)</f>
        <v>0.1541059746</v>
      </c>
      <c r="ER99" s="1" t="n">
        <f aca="false">ROUND('qx mannen 2022'!ER99,10)</f>
        <v>0.1532712632</v>
      </c>
      <c r="ES99" s="1" t="n">
        <f aca="false">ROUND('qx mannen 2022'!ES99,10)</f>
        <v>0.1524406539</v>
      </c>
      <c r="ET99" s="1" t="n">
        <f aca="false">ROUND('qx mannen 2022'!ET99,10)</f>
        <v>0.1516141315</v>
      </c>
      <c r="EU99" s="1" t="n">
        <f aca="false">ROUND('qx mannen 2022'!EU99,10)</f>
        <v>0.1507916806</v>
      </c>
      <c r="EV99" s="1" t="n">
        <f aca="false">ROUND('qx mannen 2022'!EV99,10)</f>
        <v>0.1499732858</v>
      </c>
      <c r="EW99" s="1" t="n">
        <f aca="false">ROUND('qx mannen 2022'!EW99,10)</f>
        <v>0.1491589319</v>
      </c>
      <c r="EX99" s="1" t="n">
        <f aca="false">ROUND('qx mannen 2022'!EX99,10)</f>
        <v>0.1483486034</v>
      </c>
      <c r="EY99" s="1" t="n">
        <f aca="false">ROUND('qx mannen 2022'!EY99,10)</f>
        <v>0.1475422851</v>
      </c>
      <c r="EZ99" s="1" t="n">
        <f aca="false">ROUND('qx mannen 2022'!EZ99,10)</f>
        <v>0.1467399617</v>
      </c>
      <c r="FA99" s="1" t="n">
        <f aca="false">ROUND('qx mannen 2022'!FA99,10)</f>
        <v>0.1459416177</v>
      </c>
      <c r="FB99" s="1" t="n">
        <f aca="false">ROUND('qx mannen 2022'!FB99,10)</f>
        <v>0.145147238</v>
      </c>
      <c r="FC99" s="1" t="n">
        <f aca="false">ROUND('qx mannen 2022'!FC99,10)</f>
        <v>0.1443568071</v>
      </c>
      <c r="FD99" s="1" t="n">
        <f aca="false">ROUND('qx mannen 2022'!FD99,10)</f>
        <v>0.1435703097</v>
      </c>
      <c r="FE99" s="1" t="n">
        <f aca="false">ROUND('qx mannen 2022'!FE99,10)</f>
        <v>0.1427877306</v>
      </c>
      <c r="FF99" s="1" t="n">
        <f aca="false">ROUND('qx mannen 2022'!FF99,10)</f>
        <v>0.1420090545</v>
      </c>
      <c r="FG99" s="1" t="n">
        <f aca="false">ROUND('qx mannen 2022'!FG99,10)</f>
        <v>0.141234266</v>
      </c>
      <c r="FH99" s="1" t="n">
        <f aca="false">ROUND('qx mannen 2022'!FH99,10)</f>
        <v>0.1404633499</v>
      </c>
      <c r="FI99" s="1" t="n">
        <f aca="false">ROUND('qx mannen 2022'!FI99,10)</f>
        <v>0.1396962908</v>
      </c>
      <c r="FJ99" s="1" t="n">
        <f aca="false">ROUND('qx mannen 2022'!FJ99,10)</f>
        <v>0.1389330736</v>
      </c>
      <c r="FK99" s="1" t="n">
        <f aca="false">ROUND('qx mannen 2022'!FK99,10)</f>
        <v>0.138173683</v>
      </c>
      <c r="FL99" s="1" t="n">
        <f aca="false">ROUND('qx mannen 2022'!FL99,10)</f>
        <v>0.1374181038</v>
      </c>
      <c r="FM99" s="1" t="n">
        <f aca="false">ROUND('qx mannen 2022'!FM99,10)</f>
        <v>0.1366663206</v>
      </c>
      <c r="FN99" s="1" t="n">
        <f aca="false">ROUND('qx mannen 2022'!FN99,10)</f>
        <v>0.1359183184</v>
      </c>
      <c r="FO99" s="1" t="n">
        <f aca="false">ROUND('qx mannen 2022'!FO99,10)</f>
        <v>0.1351740819</v>
      </c>
      <c r="FP99" s="1" t="n">
        <f aca="false">ROUND('qx mannen 2022'!FP99,10)</f>
        <v>0.1344335959</v>
      </c>
      <c r="FQ99" s="1" t="n">
        <f aca="false">ROUND('qx mannen 2022'!FQ99,10)</f>
        <v>0.1336968453</v>
      </c>
    </row>
    <row r="100" customFormat="false" ht="15" hidden="false" customHeight="true" outlineLevel="0" collapsed="false">
      <c r="B100" s="1" t="n">
        <f aca="false">ROUND('qx mannen 2022'!B100,10)</f>
        <v>0.3692284391</v>
      </c>
      <c r="C100" s="1" t="n">
        <f aca="false">ROUND('qx mannen 2022'!C100,10)</f>
        <v>0.3678530759</v>
      </c>
      <c r="D100" s="1" t="n">
        <f aca="false">ROUND('qx mannen 2022'!D100,10)</f>
        <v>0.3477839398</v>
      </c>
      <c r="E100" s="1" t="n">
        <f aca="false">ROUND('qx mannen 2022'!E100,10)</f>
        <v>0.3378849108</v>
      </c>
      <c r="F100" s="1" t="n">
        <f aca="false">ROUND('qx mannen 2022'!F100,10)</f>
        <v>0.3328078738</v>
      </c>
      <c r="G100" s="1" t="n">
        <f aca="false">ROUND('qx mannen 2022'!G100,10)</f>
        <v>0.3300455881</v>
      </c>
      <c r="H100" s="1" t="n">
        <f aca="false">ROUND('qx mannen 2022'!H100,10)</f>
        <v>0.3283889873</v>
      </c>
      <c r="I100" s="1" t="n">
        <f aca="false">ROUND('qx mannen 2022'!I100,10)</f>
        <v>0.3272470181</v>
      </c>
      <c r="J100" s="1" t="n">
        <f aca="false">ROUND('qx mannen 2022'!J100,10)</f>
        <v>0.3263296596</v>
      </c>
      <c r="K100" s="1" t="n">
        <f aca="false">ROUND('qx mannen 2022'!K100,10)</f>
        <v>0.3254952359</v>
      </c>
      <c r="L100" s="1" t="n">
        <f aca="false">ROUND('qx mannen 2022'!L100,10)</f>
        <v>0.3246755391</v>
      </c>
      <c r="M100" s="1" t="n">
        <f aca="false">ROUND('qx mannen 2022'!M100,10)</f>
        <v>0.3238387747</v>
      </c>
      <c r="N100" s="1" t="n">
        <f aca="false">ROUND('qx mannen 2022'!N100,10)</f>
        <v>0.3229711436</v>
      </c>
      <c r="O100" s="1" t="n">
        <f aca="false">ROUND('qx mannen 2022'!O100,10)</f>
        <v>0.3220676736</v>
      </c>
      <c r="P100" s="1" t="n">
        <f aca="false">ROUND('qx mannen 2022'!P100,10)</f>
        <v>0.3211276548</v>
      </c>
      <c r="Q100" s="1" t="n">
        <f aca="false">ROUND('qx mannen 2022'!Q100,10)</f>
        <v>0.3201523713</v>
      </c>
      <c r="R100" s="1" t="n">
        <f aca="false">ROUND('qx mannen 2022'!R100,10)</f>
        <v>0.3191439784</v>
      </c>
      <c r="S100" s="1" t="n">
        <f aca="false">ROUND('qx mannen 2022'!S100,10)</f>
        <v>0.3181049511</v>
      </c>
      <c r="T100" s="1" t="n">
        <f aca="false">ROUND('qx mannen 2022'!T100,10)</f>
        <v>0.3170378171</v>
      </c>
      <c r="U100" s="1" t="n">
        <f aca="false">ROUND('qx mannen 2022'!U100,10)</f>
        <v>0.3159450312</v>
      </c>
      <c r="V100" s="1" t="n">
        <f aca="false">ROUND('qx mannen 2022'!V100,10)</f>
        <v>0.3148289201</v>
      </c>
      <c r="W100" s="1" t="n">
        <f aca="false">ROUND('qx mannen 2022'!W100,10)</f>
        <v>0.3136916619</v>
      </c>
      <c r="X100" s="1" t="n">
        <f aca="false">ROUND('qx mannen 2022'!X100,10)</f>
        <v>0.3125352818</v>
      </c>
      <c r="Y100" s="1" t="n">
        <f aca="false">ROUND('qx mannen 2022'!Y100,10)</f>
        <v>0.3113616559</v>
      </c>
      <c r="Z100" s="1" t="n">
        <f aca="false">ROUND('qx mannen 2022'!Z100,10)</f>
        <v>0.3101725191</v>
      </c>
      <c r="AA100" s="1" t="n">
        <f aca="false">ROUND('qx mannen 2022'!AA100,10)</f>
        <v>0.3089694731</v>
      </c>
      <c r="AB100" s="1" t="n">
        <f aca="false">ROUND('qx mannen 2022'!AB100,10)</f>
        <v>0.3077539965</v>
      </c>
      <c r="AC100" s="1" t="n">
        <f aca="false">ROUND('qx mannen 2022'!AC100,10)</f>
        <v>0.3065274526</v>
      </c>
      <c r="AD100" s="1" t="n">
        <f aca="false">ROUND('qx mannen 2022'!AD100,10)</f>
        <v>0.305291099</v>
      </c>
      <c r="AE100" s="1" t="n">
        <f aca="false">ROUND('qx mannen 2022'!AE100,10)</f>
        <v>0.3040460947</v>
      </c>
      <c r="AF100" s="1" t="n">
        <f aca="false">ROUND('qx mannen 2022'!AF100,10)</f>
        <v>0.302793508</v>
      </c>
      <c r="AG100" s="1" t="n">
        <f aca="false">ROUND('qx mannen 2022'!AG100,10)</f>
        <v>0.3015343235</v>
      </c>
      <c r="AH100" s="1" t="n">
        <f aca="false">ROUND('qx mannen 2022'!AH100,10)</f>
        <v>0.3002694482</v>
      </c>
      <c r="AI100" s="1" t="n">
        <f aca="false">ROUND('qx mannen 2022'!AI100,10)</f>
        <v>0.2989997178</v>
      </c>
      <c r="AJ100" s="1" t="n">
        <f aca="false">ROUND('qx mannen 2022'!AJ100,10)</f>
        <v>0.297725902</v>
      </c>
      <c r="AK100" s="1" t="n">
        <f aca="false">ROUND('qx mannen 2022'!AK100,10)</f>
        <v>0.2964487097</v>
      </c>
      <c r="AL100" s="1" t="n">
        <f aca="false">ROUND('qx mannen 2022'!AL100,10)</f>
        <v>0.2951687936</v>
      </c>
      <c r="AM100" s="1" t="n">
        <f aca="false">ROUND('qx mannen 2022'!AM100,10)</f>
        <v>0.2938867547</v>
      </c>
      <c r="AN100" s="1" t="n">
        <f aca="false">ROUND('qx mannen 2022'!AN100,10)</f>
        <v>0.2926031461</v>
      </c>
      <c r="AO100" s="1" t="n">
        <f aca="false">ROUND('qx mannen 2022'!AO100,10)</f>
        <v>0.2913184773</v>
      </c>
      <c r="AP100" s="1" t="n">
        <f aca="false">ROUND('qx mannen 2022'!AP100,10)</f>
        <v>0.2900332167</v>
      </c>
      <c r="AQ100" s="1" t="n">
        <f aca="false">ROUND('qx mannen 2022'!AQ100,10)</f>
        <v>0.2887477955</v>
      </c>
      <c r="AR100" s="1" t="n">
        <f aca="false">ROUND('qx mannen 2022'!AR100,10)</f>
        <v>0.2874626103</v>
      </c>
      <c r="AS100" s="1" t="n">
        <f aca="false">ROUND('qx mannen 2022'!AS100,10)</f>
        <v>0.2861780262</v>
      </c>
      <c r="AT100" s="1" t="n">
        <f aca="false">ROUND('qx mannen 2022'!AT100,10)</f>
        <v>0.2848943784</v>
      </c>
      <c r="AU100" s="1" t="n">
        <f aca="false">ROUND('qx mannen 2022'!AU100,10)</f>
        <v>0.2836119757</v>
      </c>
      <c r="AV100" s="1" t="n">
        <f aca="false">ROUND('qx mannen 2022'!AV100,10)</f>
        <v>0.2823311014</v>
      </c>
      <c r="AW100" s="1" t="n">
        <f aca="false">ROUND('qx mannen 2022'!AW100,10)</f>
        <v>0.2810520163</v>
      </c>
      <c r="AX100" s="1" t="n">
        <f aca="false">ROUND('qx mannen 2022'!AX100,10)</f>
        <v>0.2797749597</v>
      </c>
      <c r="AY100" s="1" t="n">
        <f aca="false">ROUND('qx mannen 2022'!AY100,10)</f>
        <v>0.2785001517</v>
      </c>
      <c r="AZ100" s="1" t="n">
        <f aca="false">ROUND('qx mannen 2022'!AZ100,10)</f>
        <v>0.277227794</v>
      </c>
      <c r="BA100" s="1" t="n">
        <f aca="false">ROUND('qx mannen 2022'!BA100,10)</f>
        <v>0.2759580723</v>
      </c>
      <c r="BB100" s="1" t="n">
        <f aca="false">ROUND('qx mannen 2022'!BB100,10)</f>
        <v>0.2746911564</v>
      </c>
      <c r="BC100" s="1" t="n">
        <f aca="false">ROUND('qx mannen 2022'!BC100,10)</f>
        <v>0.2734272026</v>
      </c>
      <c r="BD100" s="1" t="n">
        <f aca="false">ROUND('qx mannen 2022'!BD100,10)</f>
        <v>0.2721663538</v>
      </c>
      <c r="BE100" s="1" t="n">
        <f aca="false">ROUND('qx mannen 2022'!BE100,10)</f>
        <v>0.2709087412</v>
      </c>
      <c r="BF100" s="1" t="n">
        <f aca="false">ROUND('qx mannen 2022'!BF100,10)</f>
        <v>0.269654485</v>
      </c>
      <c r="BG100" s="1" t="n">
        <f aca="false">ROUND('qx mannen 2022'!BG100,10)</f>
        <v>0.2684036949</v>
      </c>
      <c r="BH100" s="1" t="n">
        <f aca="false">ROUND('qx mannen 2022'!BH100,10)</f>
        <v>0.2671564718</v>
      </c>
      <c r="BI100" s="1" t="n">
        <f aca="false">ROUND('qx mannen 2022'!BI100,10)</f>
        <v>0.2659129074</v>
      </c>
      <c r="BJ100" s="1" t="n">
        <f aca="false">ROUND('qx mannen 2022'!BJ100,10)</f>
        <v>0.264673086</v>
      </c>
      <c r="BK100" s="1" t="n">
        <f aca="false">ROUND('qx mannen 2022'!BK100,10)</f>
        <v>0.2634370841</v>
      </c>
      <c r="BL100" s="1" t="n">
        <f aca="false">ROUND('qx mannen 2022'!BL100,10)</f>
        <v>0.2622049717</v>
      </c>
      <c r="BM100" s="1" t="n">
        <f aca="false">ROUND('qx mannen 2022'!BM100,10)</f>
        <v>0.2609768126</v>
      </c>
      <c r="BN100" s="1" t="n">
        <f aca="false">ROUND('qx mannen 2022'!BN100,10)</f>
        <v>0.2597526647</v>
      </c>
      <c r="BO100" s="1" t="n">
        <f aca="false">ROUND('qx mannen 2022'!BO100,10)</f>
        <v>0.2585325807</v>
      </c>
      <c r="BP100" s="1" t="n">
        <f aca="false">ROUND('qx mannen 2022'!BP100,10)</f>
        <v>0.2573166085</v>
      </c>
      <c r="BQ100" s="1" t="n">
        <f aca="false">ROUND('qx mannen 2022'!BQ100,10)</f>
        <v>0.2561047913</v>
      </c>
      <c r="BR100" s="1" t="n">
        <f aca="false">ROUND('qx mannen 2022'!BR100,10)</f>
        <v>0.2548971684</v>
      </c>
      <c r="BS100" s="1" t="n">
        <f aca="false">ROUND('qx mannen 2022'!BS100,10)</f>
        <v>0.2536937751</v>
      </c>
      <c r="BT100" s="1" t="n">
        <f aca="false">ROUND('qx mannen 2022'!BT100,10)</f>
        <v>0.2524946431</v>
      </c>
      <c r="BU100" s="1" t="n">
        <f aca="false">ROUND('qx mannen 2022'!BU100,10)</f>
        <v>0.2512998011</v>
      </c>
      <c r="BV100" s="1" t="n">
        <f aca="false">ROUND('qx mannen 2022'!BV100,10)</f>
        <v>0.2501092745</v>
      </c>
      <c r="BW100" s="1" t="n">
        <f aca="false">ROUND('qx mannen 2022'!BW100,10)</f>
        <v>0.2489230862</v>
      </c>
      <c r="BX100" s="1" t="n">
        <f aca="false">ROUND('qx mannen 2022'!BX100,10)</f>
        <v>0.2477412565</v>
      </c>
      <c r="BY100" s="1" t="n">
        <f aca="false">ROUND('qx mannen 2022'!BY100,10)</f>
        <v>0.246563803</v>
      </c>
      <c r="BZ100" s="1" t="n">
        <f aca="false">ROUND('qx mannen 2022'!BZ100,10)</f>
        <v>0.2453907416</v>
      </c>
      <c r="CA100" s="1" t="n">
        <f aca="false">ROUND('qx mannen 2022'!CA100,10)</f>
        <v>0.2442220858</v>
      </c>
      <c r="CB100" s="1" t="n">
        <f aca="false">ROUND('qx mannen 2022'!CB100,10)</f>
        <v>0.2430578475</v>
      </c>
      <c r="CC100" s="1" t="n">
        <f aca="false">ROUND('qx mannen 2022'!CC100,10)</f>
        <v>0.2418980368</v>
      </c>
      <c r="CD100" s="1" t="n">
        <f aca="false">ROUND('qx mannen 2022'!CD100,10)</f>
        <v>0.2407426621</v>
      </c>
      <c r="CE100" s="1" t="n">
        <f aca="false">ROUND('qx mannen 2022'!CE100,10)</f>
        <v>0.2395917305</v>
      </c>
      <c r="CF100" s="1" t="n">
        <f aca="false">ROUND('qx mannen 2022'!CF100,10)</f>
        <v>0.2384452477</v>
      </c>
      <c r="CG100" s="1" t="n">
        <f aca="false">ROUND('qx mannen 2022'!CG100,10)</f>
        <v>0.237303218</v>
      </c>
      <c r="CH100" s="1" t="n">
        <f aca="false">ROUND('qx mannen 2022'!CH100,10)</f>
        <v>0.2361656447</v>
      </c>
      <c r="CI100" s="1" t="n">
        <f aca="false">ROUND('qx mannen 2022'!CI100,10)</f>
        <v>0.2350325301</v>
      </c>
      <c r="CJ100" s="1" t="n">
        <f aca="false">ROUND('qx mannen 2022'!CJ100,10)</f>
        <v>0.2339038752</v>
      </c>
      <c r="CK100" s="1" t="n">
        <f aca="false">ROUND('qx mannen 2022'!CK100,10)</f>
        <v>0.2327796804</v>
      </c>
      <c r="CL100" s="1" t="n">
        <f aca="false">ROUND('qx mannen 2022'!CL100,10)</f>
        <v>0.231659945</v>
      </c>
      <c r="CM100" s="1" t="n">
        <f aca="false">ROUND('qx mannen 2022'!CM100,10)</f>
        <v>0.2305446677</v>
      </c>
      <c r="CN100" s="1" t="n">
        <f aca="false">ROUND('qx mannen 2022'!CN100,10)</f>
        <v>0.2294338464</v>
      </c>
      <c r="CO100" s="1" t="n">
        <f aca="false">ROUND('qx mannen 2022'!CO100,10)</f>
        <v>0.2283274783</v>
      </c>
      <c r="CP100" s="1" t="n">
        <f aca="false">ROUND('qx mannen 2022'!CP100,10)</f>
        <v>0.22722556</v>
      </c>
      <c r="CQ100" s="1" t="n">
        <f aca="false">ROUND('qx mannen 2022'!CQ100,10)</f>
        <v>0.2261280875</v>
      </c>
      <c r="CR100" s="1" t="n">
        <f aca="false">ROUND('qx mannen 2022'!CR100,10)</f>
        <v>0.2250350562</v>
      </c>
      <c r="CS100" s="1" t="n">
        <f aca="false">ROUND('qx mannen 2022'!CS100,10)</f>
        <v>0.223946461</v>
      </c>
      <c r="CT100" s="1" t="n">
        <f aca="false">ROUND('qx mannen 2022'!CT100,10)</f>
        <v>0.2228622966</v>
      </c>
      <c r="CU100" s="1" t="n">
        <f aca="false">ROUND('qx mannen 2022'!CU100,10)</f>
        <v>0.2217825568</v>
      </c>
      <c r="CV100" s="1" t="n">
        <f aca="false">ROUND('qx mannen 2022'!CV100,10)</f>
        <v>0.2207072354</v>
      </c>
      <c r="CW100" s="1" t="n">
        <f aca="false">ROUND('qx mannen 2022'!CW100,10)</f>
        <v>0.2196363256</v>
      </c>
      <c r="CX100" s="1" t="n">
        <f aca="false">ROUND('qx mannen 2022'!CX100,10)</f>
        <v>0.2185698204</v>
      </c>
      <c r="CY100" s="1" t="n">
        <f aca="false">ROUND('qx mannen 2022'!CY100,10)</f>
        <v>0.2175077122</v>
      </c>
      <c r="CZ100" s="1" t="n">
        <f aca="false">ROUND('qx mannen 2022'!CZ100,10)</f>
        <v>0.2164499934</v>
      </c>
      <c r="DA100" s="1" t="n">
        <f aca="false">ROUND('qx mannen 2022'!DA100,10)</f>
        <v>0.215396656</v>
      </c>
      <c r="DB100" s="1" t="n">
        <f aca="false">ROUND('qx mannen 2022'!DB100,10)</f>
        <v>0.2143476917</v>
      </c>
      <c r="DC100" s="1" t="n">
        <f aca="false">ROUND('qx mannen 2022'!DC100,10)</f>
        <v>0.213303092</v>
      </c>
      <c r="DD100" s="1" t="n">
        <f aca="false">ROUND('qx mannen 2022'!DD100,10)</f>
        <v>0.2122628481</v>
      </c>
      <c r="DE100" s="1" t="n">
        <f aca="false">ROUND('qx mannen 2022'!DE100,10)</f>
        <v>0.211226951</v>
      </c>
      <c r="DF100" s="1" t="n">
        <f aca="false">ROUND('qx mannen 2022'!DF100,10)</f>
        <v>0.2101953916</v>
      </c>
      <c r="DG100" s="1" t="n">
        <f aca="false">ROUND('qx mannen 2022'!DG100,10)</f>
        <v>0.2091681605</v>
      </c>
      <c r="DH100" s="1" t="n">
        <f aca="false">ROUND('qx mannen 2022'!DH100,10)</f>
        <v>0.2081452481</v>
      </c>
      <c r="DI100" s="1" t="n">
        <f aca="false">ROUND('qx mannen 2022'!DI100,10)</f>
        <v>0.2071266447</v>
      </c>
      <c r="DJ100" s="1" t="n">
        <f aca="false">ROUND('qx mannen 2022'!DJ100,10)</f>
        <v>0.2061123404</v>
      </c>
      <c r="DK100" s="1" t="n">
        <f aca="false">ROUND('qx mannen 2022'!DK100,10)</f>
        <v>0.2051023253</v>
      </c>
      <c r="DL100" s="1" t="n">
        <f aca="false">ROUND('qx mannen 2022'!DL100,10)</f>
        <v>0.2040965891</v>
      </c>
      <c r="DM100" s="1" t="n">
        <f aca="false">ROUND('qx mannen 2022'!DM100,10)</f>
        <v>0.2030951215</v>
      </c>
      <c r="DN100" s="1" t="n">
        <f aca="false">ROUND('qx mannen 2022'!DN100,10)</f>
        <v>0.2020979121</v>
      </c>
      <c r="DO100" s="1" t="n">
        <f aca="false">ROUND('qx mannen 2022'!DO100,10)</f>
        <v>0.2011049504</v>
      </c>
      <c r="DP100" s="1" t="n">
        <f aca="false">ROUND('qx mannen 2022'!DP100,10)</f>
        <v>0.2001162257</v>
      </c>
      <c r="DQ100" s="1" t="n">
        <f aca="false">ROUND('qx mannen 2022'!DQ100,10)</f>
        <v>0.1991317272</v>
      </c>
      <c r="DR100" s="1" t="n">
        <f aca="false">ROUND('qx mannen 2022'!DR100,10)</f>
        <v>0.1981514442</v>
      </c>
      <c r="DS100" s="1" t="n">
        <f aca="false">ROUND('qx mannen 2022'!DS100,10)</f>
        <v>0.1971753656</v>
      </c>
      <c r="DT100" s="1" t="n">
        <f aca="false">ROUND('qx mannen 2022'!DT100,10)</f>
        <v>0.1962034803</v>
      </c>
      <c r="DU100" s="1" t="n">
        <f aca="false">ROUND('qx mannen 2022'!DU100,10)</f>
        <v>0.1952357774</v>
      </c>
      <c r="DV100" s="1" t="n">
        <f aca="false">ROUND('qx mannen 2022'!DV100,10)</f>
        <v>0.1942722456</v>
      </c>
      <c r="DW100" s="1" t="n">
        <f aca="false">ROUND('qx mannen 2022'!DW100,10)</f>
        <v>0.1933128735</v>
      </c>
      <c r="DX100" s="1" t="n">
        <f aca="false">ROUND('qx mannen 2022'!DX100,10)</f>
        <v>0.1923576499</v>
      </c>
      <c r="DY100" s="1" t="n">
        <f aca="false">ROUND('qx mannen 2022'!DY100,10)</f>
        <v>0.1914065634</v>
      </c>
      <c r="DZ100" s="1" t="n">
        <f aca="false">ROUND('qx mannen 2022'!DZ100,10)</f>
        <v>0.1904596024</v>
      </c>
      <c r="EA100" s="1" t="n">
        <f aca="false">ROUND('qx mannen 2022'!EA100,10)</f>
        <v>0.1895167554</v>
      </c>
      <c r="EB100" s="1" t="n">
        <f aca="false">ROUND('qx mannen 2022'!EB100,10)</f>
        <v>0.1885780108</v>
      </c>
      <c r="EC100" s="1" t="n">
        <f aca="false">ROUND('qx mannen 2022'!EC100,10)</f>
        <v>0.187643357</v>
      </c>
      <c r="ED100" s="1" t="n">
        <f aca="false">ROUND('qx mannen 2022'!ED100,10)</f>
        <v>0.1867127822</v>
      </c>
      <c r="EE100" s="1" t="n">
        <f aca="false">ROUND('qx mannen 2022'!EE100,10)</f>
        <v>0.1857862748</v>
      </c>
      <c r="EF100" s="1" t="n">
        <f aca="false">ROUND('qx mannen 2022'!EF100,10)</f>
        <v>0.1848638228</v>
      </c>
      <c r="EG100" s="1" t="n">
        <f aca="false">ROUND('qx mannen 2022'!EG100,10)</f>
        <v>0.1839454144</v>
      </c>
      <c r="EH100" s="1" t="n">
        <f aca="false">ROUND('qx mannen 2022'!EH100,10)</f>
        <v>0.1830310378</v>
      </c>
      <c r="EI100" s="1" t="n">
        <f aca="false">ROUND('qx mannen 2022'!EI100,10)</f>
        <v>0.182120681</v>
      </c>
      <c r="EJ100" s="1" t="n">
        <f aca="false">ROUND('qx mannen 2022'!EJ100,10)</f>
        <v>0.181214332</v>
      </c>
      <c r="EK100" s="1" t="n">
        <f aca="false">ROUND('qx mannen 2022'!EK100,10)</f>
        <v>0.1803119788</v>
      </c>
      <c r="EL100" s="1" t="n">
        <f aca="false">ROUND('qx mannen 2022'!EL100,10)</f>
        <v>0.1794136094</v>
      </c>
      <c r="EM100" s="1" t="n">
        <f aca="false">ROUND('qx mannen 2022'!EM100,10)</f>
        <v>0.1785192117</v>
      </c>
      <c r="EN100" s="1" t="n">
        <f aca="false">ROUND('qx mannen 2022'!EN100,10)</f>
        <v>0.1776287736</v>
      </c>
      <c r="EO100" s="1" t="n">
        <f aca="false">ROUND('qx mannen 2022'!EO100,10)</f>
        <v>0.1767422829</v>
      </c>
      <c r="EP100" s="1" t="n">
        <f aca="false">ROUND('qx mannen 2022'!EP100,10)</f>
        <v>0.1758597274</v>
      </c>
      <c r="EQ100" s="1" t="n">
        <f aca="false">ROUND('qx mannen 2022'!EQ100,10)</f>
        <v>0.174981095</v>
      </c>
      <c r="ER100" s="1" t="n">
        <f aca="false">ROUND('qx mannen 2022'!ER100,10)</f>
        <v>0.1741063734</v>
      </c>
      <c r="ES100" s="1" t="n">
        <f aca="false">ROUND('qx mannen 2022'!ES100,10)</f>
        <v>0.1732355504</v>
      </c>
      <c r="ET100" s="1" t="n">
        <f aca="false">ROUND('qx mannen 2022'!ET100,10)</f>
        <v>0.1723686137</v>
      </c>
      <c r="EU100" s="1" t="n">
        <f aca="false">ROUND('qx mannen 2022'!EU100,10)</f>
        <v>0.171505551</v>
      </c>
      <c r="EV100" s="1" t="n">
        <f aca="false">ROUND('qx mannen 2022'!EV100,10)</f>
        <v>0.17064635</v>
      </c>
      <c r="EW100" s="1" t="n">
        <f aca="false">ROUND('qx mannen 2022'!EW100,10)</f>
        <v>0.1697909983</v>
      </c>
      <c r="EX100" s="1" t="n">
        <f aca="false">ROUND('qx mannen 2022'!EX100,10)</f>
        <v>0.1689394836</v>
      </c>
      <c r="EY100" s="1" t="n">
        <f aca="false">ROUND('qx mannen 2022'!EY100,10)</f>
        <v>0.1680917935</v>
      </c>
      <c r="EZ100" s="1" t="n">
        <f aca="false">ROUND('qx mannen 2022'!EZ100,10)</f>
        <v>0.1672479156</v>
      </c>
      <c r="FA100" s="1" t="n">
        <f aca="false">ROUND('qx mannen 2022'!FA100,10)</f>
        <v>0.1664078375</v>
      </c>
      <c r="FB100" s="1" t="n">
        <f aca="false">ROUND('qx mannen 2022'!FB100,10)</f>
        <v>0.1655715468</v>
      </c>
      <c r="FC100" s="1" t="n">
        <f aca="false">ROUND('qx mannen 2022'!FC100,10)</f>
        <v>0.164739031</v>
      </c>
      <c r="FD100" s="1" t="n">
        <f aca="false">ROUND('qx mannen 2022'!FD100,10)</f>
        <v>0.1639102777</v>
      </c>
      <c r="FE100" s="1" t="n">
        <f aca="false">ROUND('qx mannen 2022'!FE100,10)</f>
        <v>0.1630852744</v>
      </c>
      <c r="FF100" s="1" t="n">
        <f aca="false">ROUND('qx mannen 2022'!FF100,10)</f>
        <v>0.1622640086</v>
      </c>
      <c r="FG100" s="1" t="n">
        <f aca="false">ROUND('qx mannen 2022'!FG100,10)</f>
        <v>0.161446468</v>
      </c>
      <c r="FH100" s="1" t="n">
        <f aca="false">ROUND('qx mannen 2022'!FH100,10)</f>
        <v>0.1606326398</v>
      </c>
      <c r="FI100" s="1" t="n">
        <f aca="false">ROUND('qx mannen 2022'!FI100,10)</f>
        <v>0.1598225118</v>
      </c>
      <c r="FJ100" s="1" t="n">
        <f aca="false">ROUND('qx mannen 2022'!FJ100,10)</f>
        <v>0.1590160713</v>
      </c>
      <c r="FK100" s="1" t="n">
        <f aca="false">ROUND('qx mannen 2022'!FK100,10)</f>
        <v>0.1582133058</v>
      </c>
      <c r="FL100" s="1" t="n">
        <f aca="false">ROUND('qx mannen 2022'!FL100,10)</f>
        <v>0.1574142029</v>
      </c>
      <c r="FM100" s="1" t="n">
        <f aca="false">ROUND('qx mannen 2022'!FM100,10)</f>
        <v>0.1566187499</v>
      </c>
      <c r="FN100" s="1" t="n">
        <f aca="false">ROUND('qx mannen 2022'!FN100,10)</f>
        <v>0.1558269343</v>
      </c>
      <c r="FO100" s="1" t="n">
        <f aca="false">ROUND('qx mannen 2022'!FO100,10)</f>
        <v>0.1550387437</v>
      </c>
      <c r="FP100" s="1" t="n">
        <f aca="false">ROUND('qx mannen 2022'!FP100,10)</f>
        <v>0.1542541655</v>
      </c>
      <c r="FQ100" s="1" t="n">
        <f aca="false">ROUND('qx mannen 2022'!FQ100,10)</f>
        <v>0.153473187</v>
      </c>
    </row>
    <row r="101" customFormat="false" ht="15" hidden="false" customHeight="true" outlineLevel="0" collapsed="false">
      <c r="B101" s="1" t="n">
        <f aca="false">ROUND('qx mannen 2022'!B101,10)</f>
        <v>0.392679791</v>
      </c>
      <c r="C101" s="1" t="n">
        <f aca="false">ROUND('qx mannen 2022'!C101,10)</f>
        <v>0.3913433429</v>
      </c>
      <c r="D101" s="1" t="n">
        <f aca="false">ROUND('qx mannen 2022'!D101,10)</f>
        <v>0.3704915751</v>
      </c>
      <c r="E101" s="1" t="n">
        <f aca="false">ROUND('qx mannen 2022'!E101,10)</f>
        <v>0.3602317288</v>
      </c>
      <c r="F101" s="1" t="n">
        <f aca="false">ROUND('qx mannen 2022'!F101,10)</f>
        <v>0.3550088895</v>
      </c>
      <c r="G101" s="1" t="n">
        <f aca="false">ROUND('qx mannen 2022'!G101,10)</f>
        <v>0.3522079088</v>
      </c>
      <c r="H101" s="1" t="n">
        <f aca="false">ROUND('qx mannen 2022'!H101,10)</f>
        <v>0.3505649291</v>
      </c>
      <c r="I101" s="1" t="n">
        <f aca="false">ROUND('qx mannen 2022'!I101,10)</f>
        <v>0.3494613429</v>
      </c>
      <c r="J101" s="1" t="n">
        <f aca="false">ROUND('qx mannen 2022'!J101,10)</f>
        <v>0.3485933518</v>
      </c>
      <c r="K101" s="1" t="n">
        <f aca="false">ROUND('qx mannen 2022'!K101,10)</f>
        <v>0.3478124363</v>
      </c>
      <c r="L101" s="1" t="n">
        <f aca="false">ROUND('qx mannen 2022'!L101,10)</f>
        <v>0.3470470258</v>
      </c>
      <c r="M101" s="1" t="n">
        <f aca="false">ROUND('qx mannen 2022'!M101,10)</f>
        <v>0.3462637063</v>
      </c>
      <c r="N101" s="1" t="n">
        <f aca="false">ROUND('qx mannen 2022'!N101,10)</f>
        <v>0.3454479303</v>
      </c>
      <c r="O101" s="1" t="n">
        <f aca="false">ROUND('qx mannen 2022'!O101,10)</f>
        <v>0.34459441</v>
      </c>
      <c r="P101" s="1" t="n">
        <f aca="false">ROUND('qx mannen 2022'!P101,10)</f>
        <v>0.3437023328</v>
      </c>
      <c r="Q101" s="1" t="n">
        <f aca="false">ROUND('qx mannen 2022'!Q101,10)</f>
        <v>0.3427729833</v>
      </c>
      <c r="R101" s="1" t="n">
        <f aca="false">ROUND('qx mannen 2022'!R101,10)</f>
        <v>0.3418085657</v>
      </c>
      <c r="S101" s="1" t="n">
        <f aca="false">ROUND('qx mannen 2022'!S101,10)</f>
        <v>0.3408116244</v>
      </c>
      <c r="T101" s="1" t="n">
        <f aca="false">ROUND('qx mannen 2022'!T101,10)</f>
        <v>0.3397847642</v>
      </c>
      <c r="U101" s="1" t="n">
        <f aca="false">ROUND('qx mannen 2022'!U101,10)</f>
        <v>0.3387305176</v>
      </c>
      <c r="V101" s="1" t="n">
        <f aca="false">ROUND('qx mannen 2022'!V101,10)</f>
        <v>0.337651287</v>
      </c>
      <c r="W101" s="1" t="n">
        <f aca="false">ROUND('qx mannen 2022'!W101,10)</f>
        <v>0.3365493226</v>
      </c>
      <c r="X101" s="1" t="n">
        <f aca="false">ROUND('qx mannen 2022'!X101,10)</f>
        <v>0.3354267173</v>
      </c>
      <c r="Y101" s="1" t="n">
        <f aca="false">ROUND('qx mannen 2022'!Y101,10)</f>
        <v>0.3342854113</v>
      </c>
      <c r="Z101" s="1" t="n">
        <f aca="false">ROUND('qx mannen 2022'!Z101,10)</f>
        <v>0.3331271988</v>
      </c>
      <c r="AA101" s="1" t="n">
        <f aca="false">ROUND('qx mannen 2022'!AA101,10)</f>
        <v>0.3319537379</v>
      </c>
      <c r="AB101" s="1" t="n">
        <f aca="false">ROUND('qx mannen 2022'!AB101,10)</f>
        <v>0.330766559</v>
      </c>
      <c r="AC101" s="1" t="n">
        <f aca="false">ROUND('qx mannen 2022'!AC101,10)</f>
        <v>0.3295670745</v>
      </c>
      <c r="AD101" s="1" t="n">
        <f aca="false">ROUND('qx mannen 2022'!AD101,10)</f>
        <v>0.3283565875</v>
      </c>
      <c r="AE101" s="1" t="n">
        <f aca="false">ROUND('qx mannen 2022'!AE101,10)</f>
        <v>0.3271362998</v>
      </c>
      <c r="AF101" s="1" t="n">
        <f aca="false">ROUND('qx mannen 2022'!AF101,10)</f>
        <v>0.3259073197</v>
      </c>
      <c r="AG101" s="1" t="n">
        <f aca="false">ROUND('qx mannen 2022'!AG101,10)</f>
        <v>0.3246706691</v>
      </c>
      <c r="AH101" s="1" t="n">
        <f aca="false">ROUND('qx mannen 2022'!AH101,10)</f>
        <v>0.3234272903</v>
      </c>
      <c r="AI101" s="1" t="n">
        <f aca="false">ROUND('qx mannen 2022'!AI101,10)</f>
        <v>0.3221780515</v>
      </c>
      <c r="AJ101" s="1" t="n">
        <f aca="false">ROUND('qx mannen 2022'!AJ101,10)</f>
        <v>0.3209237533</v>
      </c>
      <c r="AK101" s="1" t="n">
        <f aca="false">ROUND('qx mannen 2022'!AK101,10)</f>
        <v>0.3196651335</v>
      </c>
      <c r="AL101" s="1" t="n">
        <f aca="false">ROUND('qx mannen 2022'!AL101,10)</f>
        <v>0.3184028718</v>
      </c>
      <c r="AM101" s="1" t="n">
        <f aca="false">ROUND('qx mannen 2022'!AM101,10)</f>
        <v>0.3171375946</v>
      </c>
      <c r="AN101" s="1" t="n">
        <f aca="false">ROUND('qx mannen 2022'!AN101,10)</f>
        <v>0.3158698791</v>
      </c>
      <c r="AO101" s="1" t="n">
        <f aca="false">ROUND('qx mannen 2022'!AO101,10)</f>
        <v>0.3146002569</v>
      </c>
      <c r="AP101" s="1" t="n">
        <f aca="false">ROUND('qx mannen 2022'!AP101,10)</f>
        <v>0.3133292178</v>
      </c>
      <c r="AQ101" s="1" t="n">
        <f aca="false">ROUND('qx mannen 2022'!AQ101,10)</f>
        <v>0.3120572127</v>
      </c>
      <c r="AR101" s="1" t="n">
        <f aca="false">ROUND('qx mannen 2022'!AR101,10)</f>
        <v>0.3107846571</v>
      </c>
      <c r="AS101" s="1" t="n">
        <f aca="false">ROUND('qx mannen 2022'!AS101,10)</f>
        <v>0.3095119334</v>
      </c>
      <c r="AT101" s="1" t="n">
        <f aca="false">ROUND('qx mannen 2022'!AT101,10)</f>
        <v>0.3082393938</v>
      </c>
      <c r="AU101" s="1" t="n">
        <f aca="false">ROUND('qx mannen 2022'!AU101,10)</f>
        <v>0.3069673625</v>
      </c>
      <c r="AV101" s="1" t="n">
        <f aca="false">ROUND('qx mannen 2022'!AV101,10)</f>
        <v>0.3056961379</v>
      </c>
      <c r="AW101" s="1" t="n">
        <f aca="false">ROUND('qx mannen 2022'!AW101,10)</f>
        <v>0.3044259947</v>
      </c>
      <c r="AX101" s="1" t="n">
        <f aca="false">ROUND('qx mannen 2022'!AX101,10)</f>
        <v>0.3031571856</v>
      </c>
      <c r="AY101" s="1" t="n">
        <f aca="false">ROUND('qx mannen 2022'!AY101,10)</f>
        <v>0.3018899432</v>
      </c>
      <c r="AZ101" s="1" t="n">
        <f aca="false">ROUND('qx mannen 2022'!AZ101,10)</f>
        <v>0.3006244812</v>
      </c>
      <c r="BA101" s="1" t="n">
        <f aca="false">ROUND('qx mannen 2022'!BA101,10)</f>
        <v>0.2993609966</v>
      </c>
      <c r="BB101" s="1" t="n">
        <f aca="false">ROUND('qx mannen 2022'!BB101,10)</f>
        <v>0.2980996701</v>
      </c>
      <c r="BC101" s="1" t="n">
        <f aca="false">ROUND('qx mannen 2022'!BC101,10)</f>
        <v>0.296840668</v>
      </c>
      <c r="BD101" s="1" t="n">
        <f aca="false">ROUND('qx mannen 2022'!BD101,10)</f>
        <v>0.2955841433</v>
      </c>
      <c r="BE101" s="1" t="n">
        <f aca="false">ROUND('qx mannen 2022'!BE101,10)</f>
        <v>0.2943302364</v>
      </c>
      <c r="BF101" s="1" t="n">
        <f aca="false">ROUND('qx mannen 2022'!BF101,10)</f>
        <v>0.2930790763</v>
      </c>
      <c r="BG101" s="1" t="n">
        <f aca="false">ROUND('qx mannen 2022'!BG101,10)</f>
        <v>0.2918307814</v>
      </c>
      <c r="BH101" s="1" t="n">
        <f aca="false">ROUND('qx mannen 2022'!BH101,10)</f>
        <v>0.2905854606</v>
      </c>
      <c r="BI101" s="1" t="n">
        <f aca="false">ROUND('qx mannen 2022'!BI101,10)</f>
        <v>0.2893432137</v>
      </c>
      <c r="BJ101" s="1" t="n">
        <f aca="false">ROUND('qx mannen 2022'!BJ101,10)</f>
        <v>0.2881041321</v>
      </c>
      <c r="BK101" s="1" t="n">
        <f aca="false">ROUND('qx mannen 2022'!BK101,10)</f>
        <v>0.2868682998</v>
      </c>
      <c r="BL101" s="1" t="n">
        <f aca="false">ROUND('qx mannen 2022'!BL101,10)</f>
        <v>0.2856357938</v>
      </c>
      <c r="BM101" s="1" t="n">
        <f aca="false">ROUND('qx mannen 2022'!BM101,10)</f>
        <v>0.2844066844</v>
      </c>
      <c r="BN101" s="1" t="n">
        <f aca="false">ROUND('qx mannen 2022'!BN101,10)</f>
        <v>0.2831810361</v>
      </c>
      <c r="BO101" s="1" t="n">
        <f aca="false">ROUND('qx mannen 2022'!BO101,10)</f>
        <v>0.2819589078</v>
      </c>
      <c r="BP101" s="1" t="n">
        <f aca="false">ROUND('qx mannen 2022'!BP101,10)</f>
        <v>0.2807403535</v>
      </c>
      <c r="BQ101" s="1" t="n">
        <f aca="false">ROUND('qx mannen 2022'!BQ101,10)</f>
        <v>0.2795254222</v>
      </c>
      <c r="BR101" s="1" t="n">
        <f aca="false">ROUND('qx mannen 2022'!BR101,10)</f>
        <v>0.2783141588</v>
      </c>
      <c r="BS101" s="1" t="n">
        <f aca="false">ROUND('qx mannen 2022'!BS101,10)</f>
        <v>0.2771066042</v>
      </c>
      <c r="BT101" s="1" t="n">
        <f aca="false">ROUND('qx mannen 2022'!BT101,10)</f>
        <v>0.2759027955</v>
      </c>
      <c r="BU101" s="1" t="n">
        <f aca="false">ROUND('qx mannen 2022'!BU101,10)</f>
        <v>0.2747027667</v>
      </c>
      <c r="BV101" s="1" t="n">
        <f aca="false">ROUND('qx mannen 2022'!BV101,10)</f>
        <v>0.2735065482</v>
      </c>
      <c r="BW101" s="1" t="n">
        <f aca="false">ROUND('qx mannen 2022'!BW101,10)</f>
        <v>0.2723141678</v>
      </c>
      <c r="BX101" s="1" t="n">
        <f aca="false">ROUND('qx mannen 2022'!BX101,10)</f>
        <v>0.2711256507</v>
      </c>
      <c r="BY101" s="1" t="n">
        <f aca="false">ROUND('qx mannen 2022'!BY101,10)</f>
        <v>0.2699410194</v>
      </c>
      <c r="BZ101" s="1" t="n">
        <f aca="false">ROUND('qx mannen 2022'!BZ101,10)</f>
        <v>0.2687602943</v>
      </c>
      <c r="CA101" s="1" t="n">
        <f aca="false">ROUND('qx mannen 2022'!CA101,10)</f>
        <v>0.2675834936</v>
      </c>
      <c r="CB101" s="1" t="n">
        <f aca="false">ROUND('qx mannen 2022'!CB101,10)</f>
        <v>0.2664106335</v>
      </c>
      <c r="CC101" s="1" t="n">
        <f aca="false">ROUND('qx mannen 2022'!CC101,10)</f>
        <v>0.2652417287</v>
      </c>
      <c r="CD101" s="1" t="n">
        <f aca="false">ROUND('qx mannen 2022'!CD101,10)</f>
        <v>0.2640767918</v>
      </c>
      <c r="CE101" s="1" t="n">
        <f aca="false">ROUND('qx mannen 2022'!CE101,10)</f>
        <v>0.2629158342</v>
      </c>
      <c r="CF101" s="1" t="n">
        <f aca="false">ROUND('qx mannen 2022'!CF101,10)</f>
        <v>0.2617588657</v>
      </c>
      <c r="CG101" s="1" t="n">
        <f aca="false">ROUND('qx mannen 2022'!CG101,10)</f>
        <v>0.2606058949</v>
      </c>
      <c r="CH101" s="1" t="n">
        <f aca="false">ROUND('qx mannen 2022'!CH101,10)</f>
        <v>0.2594569292</v>
      </c>
      <c r="CI101" s="1" t="n">
        <f aca="false">ROUND('qx mannen 2022'!CI101,10)</f>
        <v>0.2583119746</v>
      </c>
      <c r="CJ101" s="1" t="n">
        <f aca="false">ROUND('qx mannen 2022'!CJ101,10)</f>
        <v>0.2571710364</v>
      </c>
      <c r="CK101" s="1" t="n">
        <f aca="false">ROUND('qx mannen 2022'!CK101,10)</f>
        <v>0.2560341188</v>
      </c>
      <c r="CL101" s="1" t="n">
        <f aca="false">ROUND('qx mannen 2022'!CL101,10)</f>
        <v>0.2549012251</v>
      </c>
      <c r="CM101" s="1" t="n">
        <f aca="false">ROUND('qx mannen 2022'!CM101,10)</f>
        <v>0.2537723577</v>
      </c>
      <c r="CN101" s="1" t="n">
        <f aca="false">ROUND('qx mannen 2022'!CN101,10)</f>
        <v>0.2526475183</v>
      </c>
      <c r="CO101" s="1" t="n">
        <f aca="false">ROUND('qx mannen 2022'!CO101,10)</f>
        <v>0.251526708</v>
      </c>
      <c r="CP101" s="1" t="n">
        <f aca="false">ROUND('qx mannen 2022'!CP101,10)</f>
        <v>0.250409927</v>
      </c>
      <c r="CQ101" s="1" t="n">
        <f aca="false">ROUND('qx mannen 2022'!CQ101,10)</f>
        <v>0.249297175</v>
      </c>
      <c r="CR101" s="1" t="n">
        <f aca="false">ROUND('qx mannen 2022'!CR101,10)</f>
        <v>0.2481884511</v>
      </c>
      <c r="CS101" s="1" t="n">
        <f aca="false">ROUND('qx mannen 2022'!CS101,10)</f>
        <v>0.247083754</v>
      </c>
      <c r="CT101" s="1" t="n">
        <f aca="false">ROUND('qx mannen 2022'!CT101,10)</f>
        <v>0.2459830818</v>
      </c>
      <c r="CU101" s="1" t="n">
        <f aca="false">ROUND('qx mannen 2022'!CU101,10)</f>
        <v>0.2448864321</v>
      </c>
      <c r="CV101" s="1" t="n">
        <f aca="false">ROUND('qx mannen 2022'!CV101,10)</f>
        <v>0.243793802</v>
      </c>
      <c r="CW101" s="1" t="n">
        <f aca="false">ROUND('qx mannen 2022'!CW101,10)</f>
        <v>0.2427051884</v>
      </c>
      <c r="CX101" s="1" t="n">
        <f aca="false">ROUND('qx mannen 2022'!CX101,10)</f>
        <v>0.2416205877</v>
      </c>
      <c r="CY101" s="1" t="n">
        <f aca="false">ROUND('qx mannen 2022'!CY101,10)</f>
        <v>0.2405399961</v>
      </c>
      <c r="CZ101" s="1" t="n">
        <f aca="false">ROUND('qx mannen 2022'!CZ101,10)</f>
        <v>0.2394634091</v>
      </c>
      <c r="DA101" s="1" t="n">
        <f aca="false">ROUND('qx mannen 2022'!DA101,10)</f>
        <v>0.2383908224</v>
      </c>
      <c r="DB101" s="1" t="n">
        <f aca="false">ROUND('qx mannen 2022'!DB101,10)</f>
        <v>0.237322231</v>
      </c>
      <c r="DC101" s="1" t="n">
        <f aca="false">ROUND('qx mannen 2022'!DC101,10)</f>
        <v>0.2362576299</v>
      </c>
      <c r="DD101" s="1" t="n">
        <f aca="false">ROUND('qx mannen 2022'!DD101,10)</f>
        <v>0.2351970137</v>
      </c>
      <c r="DE101" s="1" t="n">
        <f aca="false">ROUND('qx mannen 2022'!DE101,10)</f>
        <v>0.2341403767</v>
      </c>
      <c r="DF101" s="1" t="n">
        <f aca="false">ROUND('qx mannen 2022'!DF101,10)</f>
        <v>0.2330877132</v>
      </c>
      <c r="DG101" s="1" t="n">
        <f aca="false">ROUND('qx mannen 2022'!DG101,10)</f>
        <v>0.2320390172</v>
      </c>
      <c r="DH101" s="1" t="n">
        <f aca="false">ROUND('qx mannen 2022'!DH101,10)</f>
        <v>0.2309942825</v>
      </c>
      <c r="DI101" s="1" t="n">
        <f aca="false">ROUND('qx mannen 2022'!DI101,10)</f>
        <v>0.2299535025</v>
      </c>
      <c r="DJ101" s="1" t="n">
        <f aca="false">ROUND('qx mannen 2022'!DJ101,10)</f>
        <v>0.2289166709</v>
      </c>
      <c r="DK101" s="1" t="n">
        <f aca="false">ROUND('qx mannen 2022'!DK101,10)</f>
        <v>0.2278837807</v>
      </c>
      <c r="DL101" s="1" t="n">
        <f aca="false">ROUND('qx mannen 2022'!DL101,10)</f>
        <v>0.2268548252</v>
      </c>
      <c r="DM101" s="1" t="n">
        <f aca="false">ROUND('qx mannen 2022'!DM101,10)</f>
        <v>0.2258297972</v>
      </c>
      <c r="DN101" s="1" t="n">
        <f aca="false">ROUND('qx mannen 2022'!DN101,10)</f>
        <v>0.2248086897</v>
      </c>
      <c r="DO101" s="1" t="n">
        <f aca="false">ROUND('qx mannen 2022'!DO101,10)</f>
        <v>0.2237914953</v>
      </c>
      <c r="DP101" s="1" t="n">
        <f aca="false">ROUND('qx mannen 2022'!DP101,10)</f>
        <v>0.2227782065</v>
      </c>
      <c r="DQ101" s="1" t="n">
        <f aca="false">ROUND('qx mannen 2022'!DQ101,10)</f>
        <v>0.2217688158</v>
      </c>
      <c r="DR101" s="1" t="n">
        <f aca="false">ROUND('qx mannen 2022'!DR101,10)</f>
        <v>0.2207633156</v>
      </c>
      <c r="DS101" s="1" t="n">
        <f aca="false">ROUND('qx mannen 2022'!DS101,10)</f>
        <v>0.219761698</v>
      </c>
      <c r="DT101" s="1" t="n">
        <f aca="false">ROUND('qx mannen 2022'!DT101,10)</f>
        <v>0.2187639552</v>
      </c>
      <c r="DU101" s="1" t="n">
        <f aca="false">ROUND('qx mannen 2022'!DU101,10)</f>
        <v>0.2177700793</v>
      </c>
      <c r="DV101" s="1" t="n">
        <f aca="false">ROUND('qx mannen 2022'!DV101,10)</f>
        <v>0.2167800621</v>
      </c>
      <c r="DW101" s="1" t="n">
        <f aca="false">ROUND('qx mannen 2022'!DW101,10)</f>
        <v>0.2157938955</v>
      </c>
      <c r="DX101" s="1" t="n">
        <f aca="false">ROUND('qx mannen 2022'!DX101,10)</f>
        <v>0.2148115713</v>
      </c>
      <c r="DY101" s="1" t="n">
        <f aca="false">ROUND('qx mannen 2022'!DY101,10)</f>
        <v>0.2138330812</v>
      </c>
      <c r="DZ101" s="1" t="n">
        <f aca="false">ROUND('qx mannen 2022'!DZ101,10)</f>
        <v>0.2128584167</v>
      </c>
      <c r="EA101" s="1" t="n">
        <f aca="false">ROUND('qx mannen 2022'!EA101,10)</f>
        <v>0.2118875694</v>
      </c>
      <c r="EB101" s="1" t="n">
        <f aca="false">ROUND('qx mannen 2022'!EB101,10)</f>
        <v>0.2109205308</v>
      </c>
      <c r="EC101" s="1" t="n">
        <f aca="false">ROUND('qx mannen 2022'!EC101,10)</f>
        <v>0.2099572923</v>
      </c>
      <c r="ED101" s="1" t="n">
        <f aca="false">ROUND('qx mannen 2022'!ED101,10)</f>
        <v>0.2089978451</v>
      </c>
      <c r="EE101" s="1" t="n">
        <f aca="false">ROUND('qx mannen 2022'!EE101,10)</f>
        <v>0.2080421806</v>
      </c>
      <c r="EF101" s="1" t="n">
        <f aca="false">ROUND('qx mannen 2022'!EF101,10)</f>
        <v>0.2070902899</v>
      </c>
      <c r="EG101" s="1" t="n">
        <f aca="false">ROUND('qx mannen 2022'!EG101,10)</f>
        <v>0.2061421642</v>
      </c>
      <c r="EH101" s="1" t="n">
        <f aca="false">ROUND('qx mannen 2022'!EH101,10)</f>
        <v>0.2051977947</v>
      </c>
      <c r="EI101" s="1" t="n">
        <f aca="false">ROUND('qx mannen 2022'!EI101,10)</f>
        <v>0.2042571722</v>
      </c>
      <c r="EJ101" s="1" t="n">
        <f aca="false">ROUND('qx mannen 2022'!EJ101,10)</f>
        <v>0.2033202879</v>
      </c>
      <c r="EK101" s="1" t="n">
        <f aca="false">ROUND('qx mannen 2022'!EK101,10)</f>
        <v>0.2023871327</v>
      </c>
      <c r="EL101" s="1" t="n">
        <f aca="false">ROUND('qx mannen 2022'!EL101,10)</f>
        <v>0.2014576973</v>
      </c>
      <c r="EM101" s="1" t="n">
        <f aca="false">ROUND('qx mannen 2022'!EM101,10)</f>
        <v>0.2005319728</v>
      </c>
      <c r="EN101" s="1" t="n">
        <f aca="false">ROUND('qx mannen 2022'!EN101,10)</f>
        <v>0.1996099498</v>
      </c>
      <c r="EO101" s="1" t="n">
        <f aca="false">ROUND('qx mannen 2022'!EO101,10)</f>
        <v>0.1986916192</v>
      </c>
      <c r="EP101" s="1" t="n">
        <f aca="false">ROUND('qx mannen 2022'!EP101,10)</f>
        <v>0.1977769716</v>
      </c>
      <c r="EQ101" s="1" t="n">
        <f aca="false">ROUND('qx mannen 2022'!EQ101,10)</f>
        <v>0.1968659977</v>
      </c>
      <c r="ER101" s="1" t="n">
        <f aca="false">ROUND('qx mannen 2022'!ER101,10)</f>
        <v>0.1959586881</v>
      </c>
      <c r="ES101" s="1" t="n">
        <f aca="false">ROUND('qx mannen 2022'!ES101,10)</f>
        <v>0.1950550334</v>
      </c>
      <c r="ET101" s="1" t="n">
        <f aca="false">ROUND('qx mannen 2022'!ET101,10)</f>
        <v>0.1941550243</v>
      </c>
      <c r="EU101" s="1" t="n">
        <f aca="false">ROUND('qx mannen 2022'!EU101,10)</f>
        <v>0.1932586511</v>
      </c>
      <c r="EV101" s="1" t="n">
        <f aca="false">ROUND('qx mannen 2022'!EV101,10)</f>
        <v>0.1923659044</v>
      </c>
      <c r="EW101" s="1" t="n">
        <f aca="false">ROUND('qx mannen 2022'!EW101,10)</f>
        <v>0.1914767746</v>
      </c>
      <c r="EX101" s="1" t="n">
        <f aca="false">ROUND('qx mannen 2022'!EX101,10)</f>
        <v>0.1905912522</v>
      </c>
      <c r="EY101" s="1" t="n">
        <f aca="false">ROUND('qx mannen 2022'!EY101,10)</f>
        <v>0.1897093275</v>
      </c>
      <c r="EZ101" s="1" t="n">
        <f aca="false">ROUND('qx mannen 2022'!EZ101,10)</f>
        <v>0.1888309909</v>
      </c>
      <c r="FA101" s="1" t="n">
        <f aca="false">ROUND('qx mannen 2022'!FA101,10)</f>
        <v>0.1879562328</v>
      </c>
      <c r="FB101" s="1" t="n">
        <f aca="false">ROUND('qx mannen 2022'!FB101,10)</f>
        <v>0.1870850433</v>
      </c>
      <c r="FC101" s="1" t="n">
        <f aca="false">ROUND('qx mannen 2022'!FC101,10)</f>
        <v>0.1862174129</v>
      </c>
      <c r="FD101" s="1" t="n">
        <f aca="false">ROUND('qx mannen 2022'!FD101,10)</f>
        <v>0.1853533316</v>
      </c>
      <c r="FE101" s="1" t="n">
        <f aca="false">ROUND('qx mannen 2022'!FE101,10)</f>
        <v>0.1844927898</v>
      </c>
      <c r="FF101" s="1" t="n">
        <f aca="false">ROUND('qx mannen 2022'!FF101,10)</f>
        <v>0.1836357777</v>
      </c>
      <c r="FG101" s="1" t="n">
        <f aca="false">ROUND('qx mannen 2022'!FG101,10)</f>
        <v>0.1827822854</v>
      </c>
      <c r="FH101" s="1" t="n">
        <f aca="false">ROUND('qx mannen 2022'!FH101,10)</f>
        <v>0.1819323031</v>
      </c>
      <c r="FI101" s="1" t="n">
        <f aca="false">ROUND('qx mannen 2022'!FI101,10)</f>
        <v>0.1810858208</v>
      </c>
      <c r="FJ101" s="1" t="n">
        <f aca="false">ROUND('qx mannen 2022'!FJ101,10)</f>
        <v>0.1802428287</v>
      </c>
      <c r="FK101" s="1" t="n">
        <f aca="false">ROUND('qx mannen 2022'!FK101,10)</f>
        <v>0.179403317</v>
      </c>
      <c r="FL101" s="1" t="n">
        <f aca="false">ROUND('qx mannen 2022'!FL101,10)</f>
        <v>0.1785672755</v>
      </c>
      <c r="FM101" s="1" t="n">
        <f aca="false">ROUND('qx mannen 2022'!FM101,10)</f>
        <v>0.1777346945</v>
      </c>
      <c r="FN101" s="1" t="n">
        <f aca="false">ROUND('qx mannen 2022'!FN101,10)</f>
        <v>0.1769055638</v>
      </c>
      <c r="FO101" s="1" t="n">
        <f aca="false">ROUND('qx mannen 2022'!FO101,10)</f>
        <v>0.1760798736</v>
      </c>
      <c r="FP101" s="1" t="n">
        <f aca="false">ROUND('qx mannen 2022'!FP101,10)</f>
        <v>0.1752576138</v>
      </c>
      <c r="FQ101" s="1" t="n">
        <f aca="false">ROUND('qx mannen 2022'!FQ101,10)</f>
        <v>0.1744387744</v>
      </c>
    </row>
    <row r="102" customFormat="false" ht="15" hidden="false" customHeight="true" outlineLevel="0" collapsed="false">
      <c r="B102" s="1" t="n">
        <f aca="false">ROUND('qx mannen 2022'!B102,10)</f>
        <v>0.4156705642</v>
      </c>
      <c r="C102" s="1" t="n">
        <f aca="false">ROUND('qx mannen 2022'!C102,10)</f>
        <v>0.4143707131</v>
      </c>
      <c r="D102" s="1" t="n">
        <f aca="false">ROUND('qx mannen 2022'!D102,10)</f>
        <v>0.392805177</v>
      </c>
      <c r="E102" s="1" t="n">
        <f aca="false">ROUND('qx mannen 2022'!E102,10)</f>
        <v>0.3822146838</v>
      </c>
      <c r="F102" s="1" t="n">
        <f aca="false">ROUND('qx mannen 2022'!F102,10)</f>
        <v>0.376859316</v>
      </c>
      <c r="G102" s="1" t="n">
        <f aca="false">ROUND('qx mannen 2022'!G102,10)</f>
        <v>0.3740253062</v>
      </c>
      <c r="H102" s="1" t="n">
        <f aca="false">ROUND('qx mannen 2022'!H102,10)</f>
        <v>0.3723982643</v>
      </c>
      <c r="I102" s="1" t="n">
        <f aca="false">ROUND('qx mannen 2022'!I102,10)</f>
        <v>0.3713340541</v>
      </c>
      <c r="J102" s="1" t="n">
        <f aca="false">ROUND('qx mannen 2022'!J102,10)</f>
        <v>0.3705160753</v>
      </c>
      <c r="K102" s="1" t="n">
        <f aca="false">ROUND('qx mannen 2022'!K102,10)</f>
        <v>0.3697894291</v>
      </c>
      <c r="L102" s="1" t="n">
        <f aca="false">ROUND('qx mannen 2022'!L102,10)</f>
        <v>0.3690793954</v>
      </c>
      <c r="M102" s="1" t="n">
        <f aca="false">ROUND('qx mannen 2022'!M102,10)</f>
        <v>0.3683510297</v>
      </c>
      <c r="N102" s="1" t="n">
        <f aca="false">ROUND('qx mannen 2022'!N102,10)</f>
        <v>0.3675890636</v>
      </c>
      <c r="O102" s="1" t="n">
        <f aca="false">ROUND('qx mannen 2022'!O102,10)</f>
        <v>0.3667878917</v>
      </c>
      <c r="P102" s="1" t="n">
        <f aca="false">ROUND('qx mannen 2022'!P102,10)</f>
        <v>0.365946583</v>
      </c>
      <c r="Q102" s="1" t="n">
        <f aca="false">ROUND('qx mannen 2022'!Q102,10)</f>
        <v>0.3650664012</v>
      </c>
      <c r="R102" s="1" t="n">
        <f aca="false">ROUND('qx mannen 2022'!R102,10)</f>
        <v>0.3641495754</v>
      </c>
      <c r="S102" s="1" t="n">
        <f aca="false">ROUND('qx mannen 2022'!S102,10)</f>
        <v>0.363198696</v>
      </c>
      <c r="T102" s="1" t="n">
        <f aca="false">ROUND('qx mannen 2022'!T102,10)</f>
        <v>0.3622164214</v>
      </c>
      <c r="U102" s="1" t="n">
        <f aca="false">ROUND('qx mannen 2022'!U102,10)</f>
        <v>0.3612053402</v>
      </c>
      <c r="V102" s="1" t="n">
        <f aca="false">ROUND('qx mannen 2022'!V102,10)</f>
        <v>0.3601679097</v>
      </c>
      <c r="W102" s="1" t="n">
        <f aca="false">ROUND('qx mannen 2022'!W102,10)</f>
        <v>0.3591064327</v>
      </c>
      <c r="X102" s="1" t="n">
        <f aca="false">ROUND('qx mannen 2022'!X102,10)</f>
        <v>0.3580230521</v>
      </c>
      <c r="Y102" s="1" t="n">
        <f aca="false">ROUND('qx mannen 2022'!Y102,10)</f>
        <v>0.3569197551</v>
      </c>
      <c r="Z102" s="1" t="n">
        <f aca="false">ROUND('qx mannen 2022'!Z102,10)</f>
        <v>0.35579838</v>
      </c>
      <c r="AA102" s="1" t="n">
        <f aca="false">ROUND('qx mannen 2022'!AA102,10)</f>
        <v>0.354660626</v>
      </c>
      <c r="AB102" s="1" t="n">
        <f aca="false">ROUND('qx mannen 2022'!AB102,10)</f>
        <v>0.3535080623</v>
      </c>
      <c r="AC102" s="1" t="n">
        <f aca="false">ROUND('qx mannen 2022'!AC102,10)</f>
        <v>0.3523421376</v>
      </c>
      <c r="AD102" s="1" t="n">
        <f aca="false">ROUND('qx mannen 2022'!AD102,10)</f>
        <v>0.3511641889</v>
      </c>
      <c r="AE102" s="1" t="n">
        <f aca="false">ROUND('qx mannen 2022'!AE102,10)</f>
        <v>0.3499754497</v>
      </c>
      <c r="AF102" s="1" t="n">
        <f aca="false">ROUND('qx mannen 2022'!AF102,10)</f>
        <v>0.3487770582</v>
      </c>
      <c r="AG102" s="1" t="n">
        <f aca="false">ROUND('qx mannen 2022'!AG102,10)</f>
        <v>0.3475700642</v>
      </c>
      <c r="AH102" s="1" t="n">
        <f aca="false">ROUND('qx mannen 2022'!AH102,10)</f>
        <v>0.3463554362</v>
      </c>
      <c r="AI102" s="1" t="n">
        <f aca="false">ROUND('qx mannen 2022'!AI102,10)</f>
        <v>0.3451340671</v>
      </c>
      <c r="AJ102" s="1" t="n">
        <f aca="false">ROUND('qx mannen 2022'!AJ102,10)</f>
        <v>0.3439067807</v>
      </c>
      <c r="AK102" s="1" t="n">
        <f aca="false">ROUND('qx mannen 2022'!AK102,10)</f>
        <v>0.3426743363</v>
      </c>
      <c r="AL102" s="1" t="n">
        <f aca="false">ROUND('qx mannen 2022'!AL102,10)</f>
        <v>0.3414374341</v>
      </c>
      <c r="AM102" s="1" t="n">
        <f aca="false">ROUND('qx mannen 2022'!AM102,10)</f>
        <v>0.34019672</v>
      </c>
      <c r="AN102" s="1" t="n">
        <f aca="false">ROUND('qx mannen 2022'!AN102,10)</f>
        <v>0.3389527889</v>
      </c>
      <c r="AO102" s="1" t="n">
        <f aca="false">ROUND('qx mannen 2022'!AO102,10)</f>
        <v>0.3377061897</v>
      </c>
      <c r="AP102" s="1" t="n">
        <f aca="false">ROUND('qx mannen 2022'!AP102,10)</f>
        <v>0.3364574282</v>
      </c>
      <c r="AQ102" s="1" t="n">
        <f aca="false">ROUND('qx mannen 2022'!AQ102,10)</f>
        <v>0.3352069704</v>
      </c>
      <c r="AR102" s="1" t="n">
        <f aca="false">ROUND('qx mannen 2022'!AR102,10)</f>
        <v>0.3339552462</v>
      </c>
      <c r="AS102" s="1" t="n">
        <f aca="false">ROUND('qx mannen 2022'!AS102,10)</f>
        <v>0.3327026514</v>
      </c>
      <c r="AT102" s="1" t="n">
        <f aca="false">ROUND('qx mannen 2022'!AT102,10)</f>
        <v>0.3314495512</v>
      </c>
      <c r="AU102" s="1" t="n">
        <f aca="false">ROUND('qx mannen 2022'!AU102,10)</f>
        <v>0.3301962816</v>
      </c>
      <c r="AV102" s="1" t="n">
        <f aca="false">ROUND('qx mannen 2022'!AV102,10)</f>
        <v>0.3289431526</v>
      </c>
      <c r="AW102" s="1" t="n">
        <f aca="false">ROUND('qx mannen 2022'!AW102,10)</f>
        <v>0.3276904497</v>
      </c>
      <c r="AX102" s="1" t="n">
        <f aca="false">ROUND('qx mannen 2022'!AX102,10)</f>
        <v>0.3264384359</v>
      </c>
      <c r="AY102" s="1" t="n">
        <f aca="false">ROUND('qx mannen 2022'!AY102,10)</f>
        <v>0.3251873534</v>
      </c>
      <c r="AZ102" s="1" t="n">
        <f aca="false">ROUND('qx mannen 2022'!AZ102,10)</f>
        <v>0.3239374255</v>
      </c>
      <c r="BA102" s="1" t="n">
        <f aca="false">ROUND('qx mannen 2022'!BA102,10)</f>
        <v>0.3226888578</v>
      </c>
      <c r="BB102" s="1" t="n">
        <f aca="false">ROUND('qx mannen 2022'!BB102,10)</f>
        <v>0.3214418394</v>
      </c>
      <c r="BC102" s="1" t="n">
        <f aca="false">ROUND('qx mannen 2022'!BC102,10)</f>
        <v>0.3201965448</v>
      </c>
      <c r="BD102" s="1" t="n">
        <f aca="false">ROUND('qx mannen 2022'!BD102,10)</f>
        <v>0.3189531345</v>
      </c>
      <c r="BE102" s="1" t="n">
        <f aca="false">ROUND('qx mannen 2022'!BE102,10)</f>
        <v>0.3177117563</v>
      </c>
      <c r="BF102" s="1" t="n">
        <f aca="false">ROUND('qx mannen 2022'!BF102,10)</f>
        <v>0.3164725461</v>
      </c>
      <c r="BG102" s="1" t="n">
        <f aca="false">ROUND('qx mannen 2022'!BG102,10)</f>
        <v>0.3152356291</v>
      </c>
      <c r="BH102" s="1" t="n">
        <f aca="false">ROUND('qx mannen 2022'!BH102,10)</f>
        <v>0.3140011205</v>
      </c>
      <c r="BI102" s="1" t="n">
        <f aca="false">ROUND('qx mannen 2022'!BI102,10)</f>
        <v>0.3127691264</v>
      </c>
      <c r="BJ102" s="1" t="n">
        <f aca="false">ROUND('qx mannen 2022'!BJ102,10)</f>
        <v>0.3115397442</v>
      </c>
      <c r="BK102" s="1" t="n">
        <f aca="false">ROUND('qx mannen 2022'!BK102,10)</f>
        <v>0.3103130634</v>
      </c>
      <c r="BL102" s="1" t="n">
        <f aca="false">ROUND('qx mannen 2022'!BL102,10)</f>
        <v>0.3090891667</v>
      </c>
      <c r="BM102" s="1" t="n">
        <f aca="false">ROUND('qx mannen 2022'!BM102,10)</f>
        <v>0.3078681296</v>
      </c>
      <c r="BN102" s="1" t="n">
        <f aca="false">ROUND('qx mannen 2022'!BN102,10)</f>
        <v>0.3066500218</v>
      </c>
      <c r="BO102" s="1" t="n">
        <f aca="false">ROUND('qx mannen 2022'!BO102,10)</f>
        <v>0.3054349072</v>
      </c>
      <c r="BP102" s="1" t="n">
        <f aca="false">ROUND('qx mannen 2022'!BP102,10)</f>
        <v>0.3042228445</v>
      </c>
      <c r="BQ102" s="1" t="n">
        <f aca="false">ROUND('qx mannen 2022'!BQ102,10)</f>
        <v>0.3030138875</v>
      </c>
      <c r="BR102" s="1" t="n">
        <f aca="false">ROUND('qx mannen 2022'!BR102,10)</f>
        <v>0.3018080857</v>
      </c>
      <c r="BS102" s="1" t="n">
        <f aca="false">ROUND('qx mannen 2022'!BS102,10)</f>
        <v>0.3006054843</v>
      </c>
      <c r="BT102" s="1" t="n">
        <f aca="false">ROUND('qx mannen 2022'!BT102,10)</f>
        <v>0.2994061248</v>
      </c>
      <c r="BU102" s="1" t="n">
        <f aca="false">ROUND('qx mannen 2022'!BU102,10)</f>
        <v>0.2982100453</v>
      </c>
      <c r="BV102" s="1" t="n">
        <f aca="false">ROUND('qx mannen 2022'!BV102,10)</f>
        <v>0.2970172804</v>
      </c>
      <c r="BW102" s="1" t="n">
        <f aca="false">ROUND('qx mannen 2022'!BW102,10)</f>
        <v>0.2958278619</v>
      </c>
      <c r="BX102" s="1" t="n">
        <f aca="false">ROUND('qx mannen 2022'!BX102,10)</f>
        <v>0.2946418189</v>
      </c>
      <c r="BY102" s="1" t="n">
        <f aca="false">ROUND('qx mannen 2022'!BY102,10)</f>
        <v>0.2934591778</v>
      </c>
      <c r="BZ102" s="1" t="n">
        <f aca="false">ROUND('qx mannen 2022'!BZ102,10)</f>
        <v>0.2922799627</v>
      </c>
      <c r="CA102" s="1" t="n">
        <f aca="false">ROUND('qx mannen 2022'!CA102,10)</f>
        <v>0.2911041955</v>
      </c>
      <c r="CB102" s="1" t="n">
        <f aca="false">ROUND('qx mannen 2022'!CB102,10)</f>
        <v>0.2899318961</v>
      </c>
      <c r="CC102" s="1" t="n">
        <f aca="false">ROUND('qx mannen 2022'!CC102,10)</f>
        <v>0.2887630827</v>
      </c>
      <c r="CD102" s="1" t="n">
        <f aca="false">ROUND('qx mannen 2022'!CD102,10)</f>
        <v>0.2875977716</v>
      </c>
      <c r="CE102" s="1" t="n">
        <f aca="false">ROUND('qx mannen 2022'!CE102,10)</f>
        <v>0.2864359775</v>
      </c>
      <c r="CF102" s="1" t="n">
        <f aca="false">ROUND('qx mannen 2022'!CF102,10)</f>
        <v>0.2852777137</v>
      </c>
      <c r="CG102" s="1" t="n">
        <f aca="false">ROUND('qx mannen 2022'!CG102,10)</f>
        <v>0.2841229921</v>
      </c>
      <c r="CH102" s="1" t="n">
        <f aca="false">ROUND('qx mannen 2022'!CH102,10)</f>
        <v>0.2829718235</v>
      </c>
      <c r="CI102" s="1" t="n">
        <f aca="false">ROUND('qx mannen 2022'!CI102,10)</f>
        <v>0.2818242173</v>
      </c>
      <c r="CJ102" s="1" t="n">
        <f aca="false">ROUND('qx mannen 2022'!CJ102,10)</f>
        <v>0.2806801819</v>
      </c>
      <c r="CK102" s="1" t="n">
        <f aca="false">ROUND('qx mannen 2022'!CK102,10)</f>
        <v>0.2795397249</v>
      </c>
      <c r="CL102" s="1" t="n">
        <f aca="false">ROUND('qx mannen 2022'!CL102,10)</f>
        <v>0.2784028526</v>
      </c>
      <c r="CM102" s="1" t="n">
        <f aca="false">ROUND('qx mannen 2022'!CM102,10)</f>
        <v>0.2772695707</v>
      </c>
      <c r="CN102" s="1" t="n">
        <f aca="false">ROUND('qx mannen 2022'!CN102,10)</f>
        <v>0.2761398841</v>
      </c>
      <c r="CO102" s="1" t="n">
        <f aca="false">ROUND('qx mannen 2022'!CO102,10)</f>
        <v>0.2750137969</v>
      </c>
      <c r="CP102" s="1" t="n">
        <f aca="false">ROUND('qx mannen 2022'!CP102,10)</f>
        <v>0.2738913124</v>
      </c>
      <c r="CQ102" s="1" t="n">
        <f aca="false">ROUND('qx mannen 2022'!CQ102,10)</f>
        <v>0.2727724335</v>
      </c>
      <c r="CR102" s="1" t="n">
        <f aca="false">ROUND('qx mannen 2022'!CR102,10)</f>
        <v>0.2716571623</v>
      </c>
      <c r="CS102" s="1" t="n">
        <f aca="false">ROUND('qx mannen 2022'!CS102,10)</f>
        <v>0.2705455005</v>
      </c>
      <c r="CT102" s="1" t="n">
        <f aca="false">ROUND('qx mannen 2022'!CT102,10)</f>
        <v>0.2694374492</v>
      </c>
      <c r="CU102" s="1" t="n">
        <f aca="false">ROUND('qx mannen 2022'!CU102,10)</f>
        <v>0.2683330089</v>
      </c>
      <c r="CV102" s="1" t="n">
        <f aca="false">ROUND('qx mannen 2022'!CV102,10)</f>
        <v>0.2672321799</v>
      </c>
      <c r="CW102" s="1" t="n">
        <f aca="false">ROUND('qx mannen 2022'!CW102,10)</f>
        <v>0.266134962</v>
      </c>
      <c r="CX102" s="1" t="n">
        <f aca="false">ROUND('qx mannen 2022'!CX102,10)</f>
        <v>0.2650413546</v>
      </c>
      <c r="CY102" s="1" t="n">
        <f aca="false">ROUND('qx mannen 2022'!CY102,10)</f>
        <v>0.2639513565</v>
      </c>
      <c r="CZ102" s="1" t="n">
        <f aca="false">ROUND('qx mannen 2022'!CZ102,10)</f>
        <v>0.2628649666</v>
      </c>
      <c r="DA102" s="1" t="n">
        <f aca="false">ROUND('qx mannen 2022'!DA102,10)</f>
        <v>0.2617821832</v>
      </c>
      <c r="DB102" s="1" t="n">
        <f aca="false">ROUND('qx mannen 2022'!DB102,10)</f>
        <v>0.2607030044</v>
      </c>
      <c r="DC102" s="1" t="n">
        <f aca="false">ROUND('qx mannen 2022'!DC102,10)</f>
        <v>0.2596274279</v>
      </c>
      <c r="DD102" s="1" t="n">
        <f aca="false">ROUND('qx mannen 2022'!DD102,10)</f>
        <v>0.2585554512</v>
      </c>
      <c r="DE102" s="1" t="n">
        <f aca="false">ROUND('qx mannen 2022'!DE102,10)</f>
        <v>0.2574870717</v>
      </c>
      <c r="DF102" s="1" t="n">
        <f aca="false">ROUND('qx mannen 2022'!DF102,10)</f>
        <v>0.2564222863</v>
      </c>
      <c r="DG102" s="1" t="n">
        <f aca="false">ROUND('qx mannen 2022'!DG102,10)</f>
        <v>0.255361092</v>
      </c>
      <c r="DH102" s="1" t="n">
        <f aca="false">ROUND('qx mannen 2022'!DH102,10)</f>
        <v>0.2543034853</v>
      </c>
      <c r="DI102" s="1" t="n">
        <f aca="false">ROUND('qx mannen 2022'!DI102,10)</f>
        <v>0.2532494626</v>
      </c>
      <c r="DJ102" s="1" t="n">
        <f aca="false">ROUND('qx mannen 2022'!DJ102,10)</f>
        <v>0.2521990202</v>
      </c>
      <c r="DK102" s="1" t="n">
        <f aca="false">ROUND('qx mannen 2022'!DK102,10)</f>
        <v>0.2511521541</v>
      </c>
      <c r="DL102" s="1" t="n">
        <f aca="false">ROUND('qx mannen 2022'!DL102,10)</f>
        <v>0.2501088604</v>
      </c>
      <c r="DM102" s="1" t="n">
        <f aca="false">ROUND('qx mannen 2022'!DM102,10)</f>
        <v>0.2490691347</v>
      </c>
      <c r="DN102" s="1" t="n">
        <f aca="false">ROUND('qx mannen 2022'!DN102,10)</f>
        <v>0.2480329726</v>
      </c>
      <c r="DO102" s="1" t="n">
        <f aca="false">ROUND('qx mannen 2022'!DO102,10)</f>
        <v>0.2470003696</v>
      </c>
      <c r="DP102" s="1" t="n">
        <f aca="false">ROUND('qx mannen 2022'!DP102,10)</f>
        <v>0.2459713211</v>
      </c>
      <c r="DQ102" s="1" t="n">
        <f aca="false">ROUND('qx mannen 2022'!DQ102,10)</f>
        <v>0.2449458222</v>
      </c>
      <c r="DR102" s="1" t="n">
        <f aca="false">ROUND('qx mannen 2022'!DR102,10)</f>
        <v>0.2439238681</v>
      </c>
      <c r="DS102" s="1" t="n">
        <f aca="false">ROUND('qx mannen 2022'!DS102,10)</f>
        <v>0.2429054537</v>
      </c>
      <c r="DT102" s="1" t="n">
        <f aca="false">ROUND('qx mannen 2022'!DT102,10)</f>
        <v>0.2418905739</v>
      </c>
      <c r="DU102" s="1" t="n">
        <f aca="false">ROUND('qx mannen 2022'!DU102,10)</f>
        <v>0.2408792235</v>
      </c>
      <c r="DV102" s="1" t="n">
        <f aca="false">ROUND('qx mannen 2022'!DV102,10)</f>
        <v>0.2398713971</v>
      </c>
      <c r="DW102" s="1" t="n">
        <f aca="false">ROUND('qx mannen 2022'!DW102,10)</f>
        <v>0.2388670893</v>
      </c>
      <c r="DX102" s="1" t="n">
        <f aca="false">ROUND('qx mannen 2022'!DX102,10)</f>
        <v>0.2378662945</v>
      </c>
      <c r="DY102" s="1" t="n">
        <f aca="false">ROUND('qx mannen 2022'!DY102,10)</f>
        <v>0.2368690073</v>
      </c>
      <c r="DZ102" s="1" t="n">
        <f aca="false">ROUND('qx mannen 2022'!DZ102,10)</f>
        <v>0.2358752218</v>
      </c>
      <c r="EA102" s="1" t="n">
        <f aca="false">ROUND('qx mannen 2022'!EA102,10)</f>
        <v>0.2348849323</v>
      </c>
      <c r="EB102" s="1" t="n">
        <f aca="false">ROUND('qx mannen 2022'!EB102,10)</f>
        <v>0.2338981329</v>
      </c>
      <c r="EC102" s="1" t="n">
        <f aca="false">ROUND('qx mannen 2022'!EC102,10)</f>
        <v>0.2329148178</v>
      </c>
      <c r="ED102" s="1" t="n">
        <f aca="false">ROUND('qx mannen 2022'!ED102,10)</f>
        <v>0.2319349808</v>
      </c>
      <c r="EE102" s="1" t="n">
        <f aca="false">ROUND('qx mannen 2022'!EE102,10)</f>
        <v>0.230958616</v>
      </c>
      <c r="EF102" s="1" t="n">
        <f aca="false">ROUND('qx mannen 2022'!EF102,10)</f>
        <v>0.2299857172</v>
      </c>
      <c r="EG102" s="1" t="n">
        <f aca="false">ROUND('qx mannen 2022'!EG102,10)</f>
        <v>0.2290162781</v>
      </c>
      <c r="EH102" s="1" t="n">
        <f aca="false">ROUND('qx mannen 2022'!EH102,10)</f>
        <v>0.2280502926</v>
      </c>
      <c r="EI102" s="1" t="n">
        <f aca="false">ROUND('qx mannen 2022'!EI102,10)</f>
        <v>0.2270877543</v>
      </c>
      <c r="EJ102" s="1" t="n">
        <f aca="false">ROUND('qx mannen 2022'!EJ102,10)</f>
        <v>0.2261286568</v>
      </c>
      <c r="EK102" s="1" t="n">
        <f aca="false">ROUND('qx mannen 2022'!EK102,10)</f>
        <v>0.2251729936</v>
      </c>
      <c r="EL102" s="1" t="n">
        <f aca="false">ROUND('qx mannen 2022'!EL102,10)</f>
        <v>0.2242207582</v>
      </c>
      <c r="EM102" s="1" t="n">
        <f aca="false">ROUND('qx mannen 2022'!EM102,10)</f>
        <v>0.2232719441</v>
      </c>
      <c r="EN102" s="1" t="n">
        <f aca="false">ROUND('qx mannen 2022'!EN102,10)</f>
        <v>0.2223265447</v>
      </c>
      <c r="EO102" s="1" t="n">
        <f aca="false">ROUND('qx mannen 2022'!EO102,10)</f>
        <v>0.2213845533</v>
      </c>
      <c r="EP102" s="1" t="n">
        <f aca="false">ROUND('qx mannen 2022'!EP102,10)</f>
        <v>0.2204459631</v>
      </c>
      <c r="EQ102" s="1" t="n">
        <f aca="false">ROUND('qx mannen 2022'!EQ102,10)</f>
        <v>0.2195107675</v>
      </c>
      <c r="ER102" s="1" t="n">
        <f aca="false">ROUND('qx mannen 2022'!ER102,10)</f>
        <v>0.2185789596</v>
      </c>
      <c r="ES102" s="1" t="n">
        <f aca="false">ROUND('qx mannen 2022'!ES102,10)</f>
        <v>0.2176505325</v>
      </c>
      <c r="ET102" s="1" t="n">
        <f aca="false">ROUND('qx mannen 2022'!ET102,10)</f>
        <v>0.2167254794</v>
      </c>
      <c r="EU102" s="1" t="n">
        <f aca="false">ROUND('qx mannen 2022'!EU102,10)</f>
        <v>0.2158037932</v>
      </c>
      <c r="EV102" s="1" t="n">
        <f aca="false">ROUND('qx mannen 2022'!EV102,10)</f>
        <v>0.2148854671</v>
      </c>
      <c r="EW102" s="1" t="n">
        <f aca="false">ROUND('qx mannen 2022'!EW102,10)</f>
        <v>0.2139704939</v>
      </c>
      <c r="EX102" s="1" t="n">
        <f aca="false">ROUND('qx mannen 2022'!EX102,10)</f>
        <v>0.2130588667</v>
      </c>
      <c r="EY102" s="1" t="n">
        <f aca="false">ROUND('qx mannen 2022'!EY102,10)</f>
        <v>0.2121505782</v>
      </c>
      <c r="EZ102" s="1" t="n">
        <f aca="false">ROUND('qx mannen 2022'!EZ102,10)</f>
        <v>0.2112456214</v>
      </c>
      <c r="FA102" s="1" t="n">
        <f aca="false">ROUND('qx mannen 2022'!FA102,10)</f>
        <v>0.210343989</v>
      </c>
      <c r="FB102" s="1" t="n">
        <f aca="false">ROUND('qx mannen 2022'!FB102,10)</f>
        <v>0.2094456738</v>
      </c>
      <c r="FC102" s="1" t="n">
        <f aca="false">ROUND('qx mannen 2022'!FC102,10)</f>
        <v>0.2085506685</v>
      </c>
      <c r="FD102" s="1" t="n">
        <f aca="false">ROUND('qx mannen 2022'!FD102,10)</f>
        <v>0.2076589659</v>
      </c>
      <c r="FE102" s="1" t="n">
        <f aca="false">ROUND('qx mannen 2022'!FE102,10)</f>
        <v>0.2067705587</v>
      </c>
      <c r="FF102" s="1" t="n">
        <f aca="false">ROUND('qx mannen 2022'!FF102,10)</f>
        <v>0.2058854393</v>
      </c>
      <c r="FG102" s="1" t="n">
        <f aca="false">ROUND('qx mannen 2022'!FG102,10)</f>
        <v>0.2050036006</v>
      </c>
      <c r="FH102" s="1" t="n">
        <f aca="false">ROUND('qx mannen 2022'!FH102,10)</f>
        <v>0.2041250349</v>
      </c>
      <c r="FI102" s="1" t="n">
        <f aca="false">ROUND('qx mannen 2022'!FI102,10)</f>
        <v>0.2032497349</v>
      </c>
      <c r="FJ102" s="1" t="n">
        <f aca="false">ROUND('qx mannen 2022'!FJ102,10)</f>
        <v>0.202377693</v>
      </c>
      <c r="FK102" s="1" t="n">
        <f aca="false">ROUND('qx mannen 2022'!FK102,10)</f>
        <v>0.2015089017</v>
      </c>
      <c r="FL102" s="1" t="n">
        <f aca="false">ROUND('qx mannen 2022'!FL102,10)</f>
        <v>0.2006433535</v>
      </c>
      <c r="FM102" s="1" t="n">
        <f aca="false">ROUND('qx mannen 2022'!FM102,10)</f>
        <v>0.1997810408</v>
      </c>
      <c r="FN102" s="1" t="n">
        <f aca="false">ROUND('qx mannen 2022'!FN102,10)</f>
        <v>0.198921956</v>
      </c>
      <c r="FO102" s="1" t="n">
        <f aca="false">ROUND('qx mannen 2022'!FO102,10)</f>
        <v>0.1980660914</v>
      </c>
      <c r="FP102" s="1" t="n">
        <f aca="false">ROUND('qx mannen 2022'!FP102,10)</f>
        <v>0.1972134394</v>
      </c>
      <c r="FQ102" s="1" t="n">
        <f aca="false">ROUND('qx mannen 2022'!FQ102,10)</f>
        <v>0.1963639922</v>
      </c>
    </row>
    <row r="103" customFormat="false" ht="15" hidden="false" customHeight="true" outlineLevel="0" collapsed="false">
      <c r="B103" s="1" t="n">
        <f aca="false">ROUND('qx mannen 2022'!B103,10)</f>
        <v>0.4379957263</v>
      </c>
      <c r="C103" s="1" t="n">
        <f aca="false">ROUND('qx mannen 2022'!C103,10)</f>
        <v>0.436728213</v>
      </c>
      <c r="D103" s="1" t="n">
        <f aca="false">ROUND('qx mannen 2022'!D103,10)</f>
        <v>0.414520868</v>
      </c>
      <c r="E103" s="1" t="n">
        <f aca="false">ROUND('qx mannen 2022'!E103,10)</f>
        <v>0.4036307686</v>
      </c>
      <c r="F103" s="1" t="n">
        <f aca="false">ROUND('qx mannen 2022'!F103,10)</f>
        <v>0.3981557107</v>
      </c>
      <c r="G103" s="1" t="n">
        <f aca="false">ROUND('qx mannen 2022'!G103,10)</f>
        <v>0.3952932299</v>
      </c>
      <c r="H103" s="1" t="n">
        <f aca="false">ROUND('qx mannen 2022'!H103,10)</f>
        <v>0.3936830146</v>
      </c>
      <c r="I103" s="1" t="n">
        <f aca="false">ROUND('qx mannen 2022'!I103,10)</f>
        <v>0.3926576102</v>
      </c>
      <c r="J103" s="1" t="n">
        <f aca="false">ROUND('qx mannen 2022'!J103,10)</f>
        <v>0.3918886817</v>
      </c>
      <c r="K103" s="1" t="n">
        <f aca="false">ROUND('qx mannen 2022'!K103,10)</f>
        <v>0.391215462</v>
      </c>
      <c r="L103" s="1" t="n">
        <f aca="false">ROUND('qx mannen 2022'!L103,10)</f>
        <v>0.3905603155</v>
      </c>
      <c r="M103" s="1" t="n">
        <f aca="false">ROUND('qx mannen 2022'!M103,10)</f>
        <v>0.3898868657</v>
      </c>
      <c r="N103" s="1" t="n">
        <f aca="false">ROUND('qx mannen 2022'!N103,10)</f>
        <v>0.3891791545</v>
      </c>
      <c r="O103" s="1" t="n">
        <f aca="false">ROUND('qx mannen 2022'!O103,10)</f>
        <v>0.3884312576</v>
      </c>
      <c r="P103" s="1" t="n">
        <f aca="false">ROUND('qx mannen 2022'!P103,10)</f>
        <v>0.3876421093</v>
      </c>
      <c r="Q103" s="1" t="n">
        <f aca="false">ROUND('qx mannen 2022'!Q103,10)</f>
        <v>0.386812929</v>
      </c>
      <c r="R103" s="1" t="n">
        <f aca="false">ROUND('qx mannen 2022'!R103,10)</f>
        <v>0.3859459457</v>
      </c>
      <c r="S103" s="1" t="n">
        <f aca="false">ROUND('qx mannen 2022'!S103,10)</f>
        <v>0.3850437699</v>
      </c>
      <c r="T103" s="1" t="n">
        <f aca="false">ROUND('qx mannen 2022'!T103,10)</f>
        <v>0.3841090893</v>
      </c>
      <c r="U103" s="1" t="n">
        <f aca="false">ROUND('qx mannen 2022'!U103,10)</f>
        <v>0.383144525</v>
      </c>
      <c r="V103" s="1" t="n">
        <f aca="false">ROUND('qx mannen 2022'!V103,10)</f>
        <v>0.3821525671</v>
      </c>
      <c r="W103" s="1" t="n">
        <f aca="false">ROUND('qx mannen 2022'!W103,10)</f>
        <v>0.3811355505</v>
      </c>
      <c r="X103" s="1" t="n">
        <f aca="false">ROUND('qx mannen 2022'!X103,10)</f>
        <v>0.3800956488</v>
      </c>
      <c r="Y103" s="1" t="n">
        <f aca="false">ROUND('qx mannen 2022'!Y103,10)</f>
        <v>0.379034878</v>
      </c>
      <c r="Z103" s="1" t="n">
        <f aca="false">ROUND('qx mannen 2022'!Z103,10)</f>
        <v>0.3779551039</v>
      </c>
      <c r="AA103" s="1" t="n">
        <f aca="false">ROUND('qx mannen 2022'!AA103,10)</f>
        <v>0.3768580516</v>
      </c>
      <c r="AB103" s="1" t="n">
        <f aca="false">ROUND('qx mannen 2022'!AB103,10)</f>
        <v>0.3757453143</v>
      </c>
      <c r="AC103" s="1" t="n">
        <f aca="false">ROUND('qx mannen 2022'!AC103,10)</f>
        <v>0.3746183637</v>
      </c>
      <c r="AD103" s="1" t="n">
        <f aca="false">ROUND('qx mannen 2022'!AD103,10)</f>
        <v>0.3734785579</v>
      </c>
      <c r="AE103" s="1" t="n">
        <f aca="false">ROUND('qx mannen 2022'!AE103,10)</f>
        <v>0.372327151</v>
      </c>
      <c r="AF103" s="1" t="n">
        <f aca="false">ROUND('qx mannen 2022'!AF103,10)</f>
        <v>0.3711652999</v>
      </c>
      <c r="AG103" s="1" t="n">
        <f aca="false">ROUND('qx mannen 2022'!AG103,10)</f>
        <v>0.3699940725</v>
      </c>
      <c r="AH103" s="1" t="n">
        <f aca="false">ROUND('qx mannen 2022'!AH103,10)</f>
        <v>0.3688144539</v>
      </c>
      <c r="AI103" s="1" t="n">
        <f aca="false">ROUND('qx mannen 2022'!AI103,10)</f>
        <v>0.3676273532</v>
      </c>
      <c r="AJ103" s="1" t="n">
        <f aca="false">ROUND('qx mannen 2022'!AJ103,10)</f>
        <v>0.366433609</v>
      </c>
      <c r="AK103" s="1" t="n">
        <f aca="false">ROUND('qx mannen 2022'!AK103,10)</f>
        <v>0.3652339949</v>
      </c>
      <c r="AL103" s="1" t="n">
        <f aca="false">ROUND('qx mannen 2022'!AL103,10)</f>
        <v>0.3640292246</v>
      </c>
      <c r="AM103" s="1" t="n">
        <f aca="false">ROUND('qx mannen 2022'!AM103,10)</f>
        <v>0.3628199564</v>
      </c>
      <c r="AN103" s="1" t="n">
        <f aca="false">ROUND('qx mannen 2022'!AN103,10)</f>
        <v>0.3616067975</v>
      </c>
      <c r="AO103" s="1" t="n">
        <f aca="false">ROUND('qx mannen 2022'!AO103,10)</f>
        <v>0.3603903079</v>
      </c>
      <c r="AP103" s="1" t="n">
        <f aca="false">ROUND('qx mannen 2022'!AP103,10)</f>
        <v>0.3591710041</v>
      </c>
      <c r="AQ103" s="1" t="n">
        <f aca="false">ROUND('qx mannen 2022'!AQ103,10)</f>
        <v>0.3579493627</v>
      </c>
      <c r="AR103" s="1" t="n">
        <f aca="false">ROUND('qx mannen 2022'!AR103,10)</f>
        <v>0.3567258228</v>
      </c>
      <c r="AS103" s="1" t="n">
        <f aca="false">ROUND('qx mannen 2022'!AS103,10)</f>
        <v>0.3555007897</v>
      </c>
      <c r="AT103" s="1" t="n">
        <f aca="false">ROUND('qx mannen 2022'!AT103,10)</f>
        <v>0.3542746369</v>
      </c>
      <c r="AU103" s="1" t="n">
        <f aca="false">ROUND('qx mannen 2022'!AU103,10)</f>
        <v>0.3530477092</v>
      </c>
      <c r="AV103" s="1" t="n">
        <f aca="false">ROUND('qx mannen 2022'!AV103,10)</f>
        <v>0.3518203242</v>
      </c>
      <c r="AW103" s="1" t="n">
        <f aca="false">ROUND('qx mannen 2022'!AW103,10)</f>
        <v>0.3505927748</v>
      </c>
      <c r="AX103" s="1" t="n">
        <f aca="false">ROUND('qx mannen 2022'!AX103,10)</f>
        <v>0.3493653313</v>
      </c>
      <c r="AY103" s="1" t="n">
        <f aca="false">ROUND('qx mannen 2022'!AY103,10)</f>
        <v>0.3481382428</v>
      </c>
      <c r="AZ103" s="1" t="n">
        <f aca="false">ROUND('qx mannen 2022'!AZ103,10)</f>
        <v>0.346911739</v>
      </c>
      <c r="BA103" s="1" t="n">
        <f aca="false">ROUND('qx mannen 2022'!BA103,10)</f>
        <v>0.3456860315</v>
      </c>
      <c r="BB103" s="1" t="n">
        <f aca="false">ROUND('qx mannen 2022'!BB103,10)</f>
        <v>0.3444613158</v>
      </c>
      <c r="BC103" s="1" t="n">
        <f aca="false">ROUND('qx mannen 2022'!BC103,10)</f>
        <v>0.3432377718</v>
      </c>
      <c r="BD103" s="1" t="n">
        <f aca="false">ROUND('qx mannen 2022'!BD103,10)</f>
        <v>0.3420155654</v>
      </c>
      <c r="BE103" s="1" t="n">
        <f aca="false">ROUND('qx mannen 2022'!BE103,10)</f>
        <v>0.3407948497</v>
      </c>
      <c r="BF103" s="1" t="n">
        <f aca="false">ROUND('qx mannen 2022'!BF103,10)</f>
        <v>0.3395757658</v>
      </c>
      <c r="BG103" s="1" t="n">
        <f aca="false">ROUND('qx mannen 2022'!BG103,10)</f>
        <v>0.3383584436</v>
      </c>
      <c r="BH103" s="1" t="n">
        <f aca="false">ROUND('qx mannen 2022'!BH103,10)</f>
        <v>0.337143003</v>
      </c>
      <c r="BI103" s="1" t="n">
        <f aca="false">ROUND('qx mannen 2022'!BI103,10)</f>
        <v>0.3359295546</v>
      </c>
      <c r="BJ103" s="1" t="n">
        <f aca="false">ROUND('qx mannen 2022'!BJ103,10)</f>
        <v>0.3347182</v>
      </c>
      <c r="BK103" s="1" t="n">
        <f aca="false">ROUND('qx mannen 2022'!BK103,10)</f>
        <v>0.3335090331</v>
      </c>
      <c r="BL103" s="1" t="n">
        <f aca="false">ROUND('qx mannen 2022'!BL103,10)</f>
        <v>0.3323021404</v>
      </c>
      <c r="BM103" s="1" t="n">
        <f aca="false">ROUND('qx mannen 2022'!BM103,10)</f>
        <v>0.3310976017</v>
      </c>
      <c r="BN103" s="1" t="n">
        <f aca="false">ROUND('qx mannen 2022'!BN103,10)</f>
        <v>0.3298954901</v>
      </c>
      <c r="BO103" s="1" t="n">
        <f aca="false">ROUND('qx mannen 2022'!BO103,10)</f>
        <v>0.3286958735</v>
      </c>
      <c r="BP103" s="1" t="n">
        <f aca="false">ROUND('qx mannen 2022'!BP103,10)</f>
        <v>0.3274988141</v>
      </c>
      <c r="BQ103" s="1" t="n">
        <f aca="false">ROUND('qx mannen 2022'!BQ103,10)</f>
        <v>0.3263043691</v>
      </c>
      <c r="BR103" s="1" t="n">
        <f aca="false">ROUND('qx mannen 2022'!BR103,10)</f>
        <v>0.3251125916</v>
      </c>
      <c r="BS103" s="1" t="n">
        <f aca="false">ROUND('qx mannen 2022'!BS103,10)</f>
        <v>0.32392353</v>
      </c>
      <c r="BT103" s="1" t="n">
        <f aca="false">ROUND('qx mannen 2022'!BT103,10)</f>
        <v>0.3227372291</v>
      </c>
      <c r="BU103" s="1" t="n">
        <f aca="false">ROUND('qx mannen 2022'!BU103,10)</f>
        <v>0.3215537301</v>
      </c>
      <c r="BV103" s="1" t="n">
        <f aca="false">ROUND('qx mannen 2022'!BV103,10)</f>
        <v>0.3203730709</v>
      </c>
      <c r="BW103" s="1" t="n">
        <f aca="false">ROUND('qx mannen 2022'!BW103,10)</f>
        <v>0.3191952862</v>
      </c>
      <c r="BX103" s="1" t="n">
        <f aca="false">ROUND('qx mannen 2022'!BX103,10)</f>
        <v>0.3180204081</v>
      </c>
      <c r="BY103" s="1" t="n">
        <f aca="false">ROUND('qx mannen 2022'!BY103,10)</f>
        <v>0.316848466</v>
      </c>
      <c r="BZ103" s="1" t="n">
        <f aca="false">ROUND('qx mannen 2022'!BZ103,10)</f>
        <v>0.3156794869</v>
      </c>
      <c r="CA103" s="1" t="n">
        <f aca="false">ROUND('qx mannen 2022'!CA103,10)</f>
        <v>0.3145134956</v>
      </c>
      <c r="CB103" s="1" t="n">
        <f aca="false">ROUND('qx mannen 2022'!CB103,10)</f>
        <v>0.3133505148</v>
      </c>
      <c r="CC103" s="1" t="n">
        <f aca="false">ROUND('qx mannen 2022'!CC103,10)</f>
        <v>0.3121905653</v>
      </c>
      <c r="CD103" s="1" t="n">
        <f aca="false">ROUND('qx mannen 2022'!CD103,10)</f>
        <v>0.3110336663</v>
      </c>
      <c r="CE103" s="1" t="n">
        <f aca="false">ROUND('qx mannen 2022'!CE103,10)</f>
        <v>0.3098798351</v>
      </c>
      <c r="CF103" s="1" t="n">
        <f aca="false">ROUND('qx mannen 2022'!CF103,10)</f>
        <v>0.3087290878</v>
      </c>
      <c r="CG103" s="1" t="n">
        <f aca="false">ROUND('qx mannen 2022'!CG103,10)</f>
        <v>0.3075814389</v>
      </c>
      <c r="CH103" s="1" t="n">
        <f aca="false">ROUND('qx mannen 2022'!CH103,10)</f>
        <v>0.3064369016</v>
      </c>
      <c r="CI103" s="1" t="n">
        <f aca="false">ROUND('qx mannen 2022'!CI103,10)</f>
        <v>0.3052954882</v>
      </c>
      <c r="CJ103" s="1" t="n">
        <f aca="false">ROUND('qx mannen 2022'!CJ103,10)</f>
        <v>0.3041572096</v>
      </c>
      <c r="CK103" s="1" t="n">
        <f aca="false">ROUND('qx mannen 2022'!CK103,10)</f>
        <v>0.3030220758</v>
      </c>
      <c r="CL103" s="1" t="n">
        <f aca="false">ROUND('qx mannen 2022'!CL103,10)</f>
        <v>0.3018900957</v>
      </c>
      <c r="CM103" s="1" t="n">
        <f aca="false">ROUND('qx mannen 2022'!CM103,10)</f>
        <v>0.3007612776</v>
      </c>
      <c r="CN103" s="1" t="n">
        <f aca="false">ROUND('qx mannen 2022'!CN103,10)</f>
        <v>0.2996356288</v>
      </c>
      <c r="CO103" s="1" t="n">
        <f aca="false">ROUND('qx mannen 2022'!CO103,10)</f>
        <v>0.2985131559</v>
      </c>
      <c r="CP103" s="1" t="n">
        <f aca="false">ROUND('qx mannen 2022'!CP103,10)</f>
        <v>0.2973938646</v>
      </c>
      <c r="CQ103" s="1" t="n">
        <f aca="false">ROUND('qx mannen 2022'!CQ103,10)</f>
        <v>0.2962777603</v>
      </c>
      <c r="CR103" s="1" t="n">
        <f aca="false">ROUND('qx mannen 2022'!CR103,10)</f>
        <v>0.2951648476</v>
      </c>
      <c r="CS103" s="1" t="n">
        <f aca="false">ROUND('qx mannen 2022'!CS103,10)</f>
        <v>0.2940551306</v>
      </c>
      <c r="CT103" s="1" t="n">
        <f aca="false">ROUND('qx mannen 2022'!CT103,10)</f>
        <v>0.2929486127</v>
      </c>
      <c r="CU103" s="1" t="n">
        <f aca="false">ROUND('qx mannen 2022'!CU103,10)</f>
        <v>0.291845297</v>
      </c>
      <c r="CV103" s="1" t="n">
        <f aca="false">ROUND('qx mannen 2022'!CV103,10)</f>
        <v>0.2907451861</v>
      </c>
      <c r="CW103" s="1" t="n">
        <f aca="false">ROUND('qx mannen 2022'!CW103,10)</f>
        <v>0.2896482821</v>
      </c>
      <c r="CX103" s="1" t="n">
        <f aca="false">ROUND('qx mannen 2022'!CX103,10)</f>
        <v>0.2885545869</v>
      </c>
      <c r="CY103" s="1" t="n">
        <f aca="false">ROUND('qx mannen 2022'!CY103,10)</f>
        <v>0.2874641017</v>
      </c>
      <c r="CZ103" s="1" t="n">
        <f aca="false">ROUND('qx mannen 2022'!CZ103,10)</f>
        <v>0.2863768277</v>
      </c>
      <c r="DA103" s="1" t="n">
        <f aca="false">ROUND('qx mannen 2022'!DA103,10)</f>
        <v>0.2852927656</v>
      </c>
      <c r="DB103" s="1" t="n">
        <f aca="false">ROUND('qx mannen 2022'!DB103,10)</f>
        <v>0.2842119158</v>
      </c>
      <c r="DC103" s="1" t="n">
        <f aca="false">ROUND('qx mannen 2022'!DC103,10)</f>
        <v>0.2831342785</v>
      </c>
      <c r="DD103" s="1" t="n">
        <f aca="false">ROUND('qx mannen 2022'!DD103,10)</f>
        <v>0.2820598534</v>
      </c>
      <c r="DE103" s="1" t="n">
        <f aca="false">ROUND('qx mannen 2022'!DE103,10)</f>
        <v>0.2809886402</v>
      </c>
      <c r="DF103" s="1" t="n">
        <f aca="false">ROUND('qx mannen 2022'!DF103,10)</f>
        <v>0.2799206384</v>
      </c>
      <c r="DG103" s="1" t="n">
        <f aca="false">ROUND('qx mannen 2022'!DG103,10)</f>
        <v>0.278855847</v>
      </c>
      <c r="DH103" s="1" t="n">
        <f aca="false">ROUND('qx mannen 2022'!DH103,10)</f>
        <v>0.2777942651</v>
      </c>
      <c r="DI103" s="1" t="n">
        <f aca="false">ROUND('qx mannen 2022'!DI103,10)</f>
        <v>0.2767358913</v>
      </c>
      <c r="DJ103" s="1" t="n">
        <f aca="false">ROUND('qx mannen 2022'!DJ103,10)</f>
        <v>0.2756807243</v>
      </c>
      <c r="DK103" s="1" t="n">
        <f aca="false">ROUND('qx mannen 2022'!DK103,10)</f>
        <v>0.2746287624</v>
      </c>
      <c r="DL103" s="1" t="n">
        <f aca="false">ROUND('qx mannen 2022'!DL103,10)</f>
        <v>0.2735800038</v>
      </c>
      <c r="DM103" s="1" t="n">
        <f aca="false">ROUND('qx mannen 2022'!DM103,10)</f>
        <v>0.2725344467</v>
      </c>
      <c r="DN103" s="1" t="n">
        <f aca="false">ROUND('qx mannen 2022'!DN103,10)</f>
        <v>0.271492089</v>
      </c>
      <c r="DO103" s="1" t="n">
        <f aca="false">ROUND('qx mannen 2022'!DO103,10)</f>
        <v>0.2704529284</v>
      </c>
      <c r="DP103" s="1" t="n">
        <f aca="false">ROUND('qx mannen 2022'!DP103,10)</f>
        <v>0.2694169626</v>
      </c>
      <c r="DQ103" s="1" t="n">
        <f aca="false">ROUND('qx mannen 2022'!DQ103,10)</f>
        <v>0.2683841891</v>
      </c>
      <c r="DR103" s="1" t="n">
        <f aca="false">ROUND('qx mannen 2022'!DR103,10)</f>
        <v>0.2673546052</v>
      </c>
      <c r="DS103" s="1" t="n">
        <f aca="false">ROUND('qx mannen 2022'!DS103,10)</f>
        <v>0.2663282083</v>
      </c>
      <c r="DT103" s="1" t="n">
        <f aca="false">ROUND('qx mannen 2022'!DT103,10)</f>
        <v>0.2653049956</v>
      </c>
      <c r="DU103" s="1" t="n">
        <f aca="false">ROUND('qx mannen 2022'!DU103,10)</f>
        <v>0.264284964</v>
      </c>
      <c r="DV103" s="1" t="n">
        <f aca="false">ROUND('qx mannen 2022'!DV103,10)</f>
        <v>0.2632681106</v>
      </c>
      <c r="DW103" s="1" t="n">
        <f aca="false">ROUND('qx mannen 2022'!DW103,10)</f>
        <v>0.2622544321</v>
      </c>
      <c r="DX103" s="1" t="n">
        <f aca="false">ROUND('qx mannen 2022'!DX103,10)</f>
        <v>0.2612439254</v>
      </c>
      <c r="DY103" s="1" t="n">
        <f aca="false">ROUND('qx mannen 2022'!DY103,10)</f>
        <v>0.2602365872</v>
      </c>
      <c r="DZ103" s="1" t="n">
        <f aca="false">ROUND('qx mannen 2022'!DZ103,10)</f>
        <v>0.2592324139</v>
      </c>
      <c r="EA103" s="1" t="n">
        <f aca="false">ROUND('qx mannen 2022'!EA103,10)</f>
        <v>0.2582314022</v>
      </c>
      <c r="EB103" s="1" t="n">
        <f aca="false">ROUND('qx mannen 2022'!EB103,10)</f>
        <v>0.2572335483</v>
      </c>
      <c r="EC103" s="1" t="n">
        <f aca="false">ROUND('qx mannen 2022'!EC103,10)</f>
        <v>0.2562388487</v>
      </c>
      <c r="ED103" s="1" t="n">
        <f aca="false">ROUND('qx mannen 2022'!ED103,10)</f>
        <v>0.2552472997</v>
      </c>
      <c r="EE103" s="1" t="n">
        <f aca="false">ROUND('qx mannen 2022'!EE103,10)</f>
        <v>0.2542588973</v>
      </c>
      <c r="EF103" s="1" t="n">
        <f aca="false">ROUND('qx mannen 2022'!EF103,10)</f>
        <v>0.2532736378</v>
      </c>
      <c r="EG103" s="1" t="n">
        <f aca="false">ROUND('qx mannen 2022'!EG103,10)</f>
        <v>0.2522915172</v>
      </c>
      <c r="EH103" s="1" t="n">
        <f aca="false">ROUND('qx mannen 2022'!EH103,10)</f>
        <v>0.2513125314</v>
      </c>
      <c r="EI103" s="1" t="n">
        <f aca="false">ROUND('qx mannen 2022'!EI103,10)</f>
        <v>0.2503366764</v>
      </c>
      <c r="EJ103" s="1" t="n">
        <f aca="false">ROUND('qx mannen 2022'!EJ103,10)</f>
        <v>0.249363948</v>
      </c>
      <c r="EK103" s="1" t="n">
        <f aca="false">ROUND('qx mannen 2022'!EK103,10)</f>
        <v>0.2483943421</v>
      </c>
      <c r="EL103" s="1" t="n">
        <f aca="false">ROUND('qx mannen 2022'!EL103,10)</f>
        <v>0.2474278543</v>
      </c>
      <c r="EM103" s="1" t="n">
        <f aca="false">ROUND('qx mannen 2022'!EM103,10)</f>
        <v>0.2464644804</v>
      </c>
      <c r="EN103" s="1" t="n">
        <f aca="false">ROUND('qx mannen 2022'!EN103,10)</f>
        <v>0.2455042159</v>
      </c>
      <c r="EO103" s="1" t="n">
        <f aca="false">ROUND('qx mannen 2022'!EO103,10)</f>
        <v>0.2445470564</v>
      </c>
      <c r="EP103" s="1" t="n">
        <f aca="false">ROUND('qx mannen 2022'!EP103,10)</f>
        <v>0.2435929974</v>
      </c>
      <c r="EQ103" s="1" t="n">
        <f aca="false">ROUND('qx mannen 2022'!EQ103,10)</f>
        <v>0.2426420344</v>
      </c>
      <c r="ER103" s="1" t="n">
        <f aca="false">ROUND('qx mannen 2022'!ER103,10)</f>
        <v>0.2416941628</v>
      </c>
      <c r="ES103" s="1" t="n">
        <f aca="false">ROUND('qx mannen 2022'!ES103,10)</f>
        <v>0.2407493779</v>
      </c>
      <c r="ET103" s="1" t="n">
        <f aca="false">ROUND('qx mannen 2022'!ET103,10)</f>
        <v>0.239807675</v>
      </c>
      <c r="EU103" s="1" t="n">
        <f aca="false">ROUND('qx mannen 2022'!EU103,10)</f>
        <v>0.2388690494</v>
      </c>
      <c r="EV103" s="1" t="n">
        <f aca="false">ROUND('qx mannen 2022'!EV103,10)</f>
        <v>0.2379334964</v>
      </c>
      <c r="EW103" s="1" t="n">
        <f aca="false">ROUND('qx mannen 2022'!EW103,10)</f>
        <v>0.2370010109</v>
      </c>
      <c r="EX103" s="1" t="n">
        <f aca="false">ROUND('qx mannen 2022'!EX103,10)</f>
        <v>0.2360715883</v>
      </c>
      <c r="EY103" s="1" t="n">
        <f aca="false">ROUND('qx mannen 2022'!EY103,10)</f>
        <v>0.2351452235</v>
      </c>
      <c r="EZ103" s="1" t="n">
        <f aca="false">ROUND('qx mannen 2022'!EZ103,10)</f>
        <v>0.2342219115</v>
      </c>
      <c r="FA103" s="1" t="n">
        <f aca="false">ROUND('qx mannen 2022'!FA103,10)</f>
        <v>0.2333016474</v>
      </c>
      <c r="FB103" s="1" t="n">
        <f aca="false">ROUND('qx mannen 2022'!FB103,10)</f>
        <v>0.2323844261</v>
      </c>
      <c r="FC103" s="1" t="n">
        <f aca="false">ROUND('qx mannen 2022'!FC103,10)</f>
        <v>0.2314702425</v>
      </c>
      <c r="FD103" s="1" t="n">
        <f aca="false">ROUND('qx mannen 2022'!FD103,10)</f>
        <v>0.2305590915</v>
      </c>
      <c r="FE103" s="1" t="n">
        <f aca="false">ROUND('qx mannen 2022'!FE103,10)</f>
        <v>0.2296509678</v>
      </c>
      <c r="FF103" s="1" t="n">
        <f aca="false">ROUND('qx mannen 2022'!FF103,10)</f>
        <v>0.2287458663</v>
      </c>
      <c r="FG103" s="1" t="n">
        <f aca="false">ROUND('qx mannen 2022'!FG103,10)</f>
        <v>0.2278437817</v>
      </c>
      <c r="FH103" s="1" t="n">
        <f aca="false">ROUND('qx mannen 2022'!FH103,10)</f>
        <v>0.2269447087</v>
      </c>
      <c r="FI103" s="1" t="n">
        <f aca="false">ROUND('qx mannen 2022'!FI103,10)</f>
        <v>0.2260486419</v>
      </c>
      <c r="FJ103" s="1" t="n">
        <f aca="false">ROUND('qx mannen 2022'!FJ103,10)</f>
        <v>0.2251555761</v>
      </c>
      <c r="FK103" s="1" t="n">
        <f aca="false">ROUND('qx mannen 2022'!FK103,10)</f>
        <v>0.2242655058</v>
      </c>
      <c r="FL103" s="1" t="n">
        <f aca="false">ROUND('qx mannen 2022'!FL103,10)</f>
        <v>0.2233784255</v>
      </c>
      <c r="FM103" s="1" t="n">
        <f aca="false">ROUND('qx mannen 2022'!FM103,10)</f>
        <v>0.2224943298</v>
      </c>
      <c r="FN103" s="1" t="n">
        <f aca="false">ROUND('qx mannen 2022'!FN103,10)</f>
        <v>0.2216132133</v>
      </c>
      <c r="FO103" s="1" t="n">
        <f aca="false">ROUND('qx mannen 2022'!FO103,10)</f>
        <v>0.2207350702</v>
      </c>
      <c r="FP103" s="1" t="n">
        <f aca="false">ROUND('qx mannen 2022'!FP103,10)</f>
        <v>0.2198598951</v>
      </c>
      <c r="FQ103" s="1" t="n">
        <f aca="false">ROUND('qx mannen 2022'!FQ103,10)</f>
        <v>0.2189876824</v>
      </c>
    </row>
    <row r="104" customFormat="false" ht="15" hidden="false" customHeight="true" outlineLevel="0" collapsed="false">
      <c r="B104" s="1" t="n">
        <f aca="false">ROUND('qx mannen 2022'!B104,10)</f>
        <v>0.4594741364</v>
      </c>
      <c r="C104" s="1" t="n">
        <f aca="false">ROUND('qx mannen 2022'!C104,10)</f>
        <v>0.4582330088</v>
      </c>
      <c r="D104" s="1" t="n">
        <f aca="false">ROUND('qx mannen 2022'!D104,10)</f>
        <v>0.4354564199</v>
      </c>
      <c r="E104" s="1" t="n">
        <f aca="false">ROUND('qx mannen 2022'!E104,10)</f>
        <v>0.4242975809</v>
      </c>
      <c r="F104" s="1" t="n">
        <f aca="false">ROUND('qx mannen 2022'!F104,10)</f>
        <v>0.4187148454</v>
      </c>
      <c r="G104" s="1" t="n">
        <f aca="false">ROUND('qx mannen 2022'!G104,10)</f>
        <v>0.4158272561</v>
      </c>
      <c r="H104" s="1" t="n">
        <f aca="false">ROUND('qx mannen 2022'!H104,10)</f>
        <v>0.4142333783</v>
      </c>
      <c r="I104" s="1" t="n">
        <f aca="false">ROUND('qx mannen 2022'!I104,10)</f>
        <v>0.4132447524</v>
      </c>
      <c r="J104" s="1" t="n">
        <f aca="false">ROUND('qx mannen 2022'!J104,10)</f>
        <v>0.4125224306</v>
      </c>
      <c r="K104" s="1" t="n">
        <f aca="false">ROUND('qx mannen 2022'!K104,10)</f>
        <v>0.4119003137</v>
      </c>
      <c r="L104" s="1" t="n">
        <f aca="false">ROUND('qx mannen 2022'!L104,10)</f>
        <v>0.4112980983</v>
      </c>
      <c r="M104" s="1" t="n">
        <f aca="false">ROUND('qx mannen 2022'!M104,10)</f>
        <v>0.4106780795</v>
      </c>
      <c r="N104" s="1" t="n">
        <f aca="false">ROUND('qx mannen 2022'!N104,10)</f>
        <v>0.4100236428</v>
      </c>
      <c r="O104" s="1" t="n">
        <f aca="false">ROUND('qx mannen 2022'!O104,10)</f>
        <v>0.4093285437</v>
      </c>
      <c r="P104" s="1" t="n">
        <f aca="false">ROUND('qx mannen 2022'!P104,10)</f>
        <v>0.4085915649</v>
      </c>
      <c r="Q104" s="1" t="n">
        <f aca="false">ROUND('qx mannen 2022'!Q104,10)</f>
        <v>0.407813858</v>
      </c>
      <c r="R104" s="1" t="n">
        <f aca="false">ROUND('qx mannen 2022'!R104,10)</f>
        <v>0.4069976253</v>
      </c>
      <c r="S104" s="1" t="n">
        <f aca="false">ROUND('qx mannen 2022'!S104,10)</f>
        <v>0.4061454714</v>
      </c>
      <c r="T104" s="1" t="n">
        <f aca="false">ROUND('qx mannen 2022'!T104,10)</f>
        <v>0.4052600875</v>
      </c>
      <c r="U104" s="1" t="n">
        <f aca="false">ROUND('qx mannen 2022'!U104,10)</f>
        <v>0.4043441027</v>
      </c>
      <c r="V104" s="1" t="n">
        <f aca="false">ROUND('qx mannen 2022'!V104,10)</f>
        <v>0.4034000174</v>
      </c>
      <c r="W104" s="1" t="n">
        <f aca="false">ROUND('qx mannen 2022'!W104,10)</f>
        <v>0.402430177</v>
      </c>
      <c r="X104" s="1" t="n">
        <f aca="false">ROUND('qx mannen 2022'!X104,10)</f>
        <v>0.4014367659</v>
      </c>
      <c r="Y104" s="1" t="n">
        <f aca="false">ROUND('qx mannen 2022'!Y104,10)</f>
        <v>0.4004218105</v>
      </c>
      <c r="Z104" s="1" t="n">
        <f aca="false">ROUND('qx mannen 2022'!Z104,10)</f>
        <v>0.399387187</v>
      </c>
      <c r="AA104" s="1" t="n">
        <f aca="false">ROUND('qx mannen 2022'!AA104,10)</f>
        <v>0.3983346299</v>
      </c>
      <c r="AB104" s="1" t="n">
        <f aca="false">ROUND('qx mannen 2022'!AB104,10)</f>
        <v>0.397265742</v>
      </c>
      <c r="AC104" s="1" t="n">
        <f aca="false">ROUND('qx mannen 2022'!AC104,10)</f>
        <v>0.3961820036</v>
      </c>
      <c r="AD104" s="1" t="n">
        <f aca="false">ROUND('qx mannen 2022'!AD104,10)</f>
        <v>0.3950847819</v>
      </c>
      <c r="AE104" s="1" t="n">
        <f aca="false">ROUND('qx mannen 2022'!AE104,10)</f>
        <v>0.3939753386</v>
      </c>
      <c r="AF104" s="1" t="n">
        <f aca="false">ROUND('qx mannen 2022'!AF104,10)</f>
        <v>0.392854839</v>
      </c>
      <c r="AG104" s="1" t="n">
        <f aca="false">ROUND('qx mannen 2022'!AG104,10)</f>
        <v>0.3917243582</v>
      </c>
      <c r="AH104" s="1" t="n">
        <f aca="false">ROUND('qx mannen 2022'!AH104,10)</f>
        <v>0.3905848888</v>
      </c>
      <c r="AI104" s="1" t="n">
        <f aca="false">ROUND('qx mannen 2022'!AI104,10)</f>
        <v>0.3894373467</v>
      </c>
      <c r="AJ104" s="1" t="n">
        <f aca="false">ROUND('qx mannen 2022'!AJ104,10)</f>
        <v>0.3882825773</v>
      </c>
      <c r="AK104" s="1" t="n">
        <f aca="false">ROUND('qx mannen 2022'!AK104,10)</f>
        <v>0.3871213607</v>
      </c>
      <c r="AL104" s="1" t="n">
        <f aca="false">ROUND('qx mannen 2022'!AL104,10)</f>
        <v>0.3859544166</v>
      </c>
      <c r="AM104" s="1" t="n">
        <f aca="false">ROUND('qx mannen 2022'!AM104,10)</f>
        <v>0.3847824095</v>
      </c>
      <c r="AN104" s="1" t="n">
        <f aca="false">ROUND('qx mannen 2022'!AN104,10)</f>
        <v>0.3836059521</v>
      </c>
      <c r="AO104" s="1" t="n">
        <f aca="false">ROUND('qx mannen 2022'!AO104,10)</f>
        <v>0.3824256102</v>
      </c>
      <c r="AP104" s="1" t="n">
        <f aca="false">ROUND('qx mannen 2022'!AP104,10)</f>
        <v>0.3812419054</v>
      </c>
      <c r="AQ104" s="1" t="n">
        <f aca="false">ROUND('qx mannen 2022'!AQ104,10)</f>
        <v>0.3800553194</v>
      </c>
      <c r="AR104" s="1" t="n">
        <f aca="false">ROUND('qx mannen 2022'!AR104,10)</f>
        <v>0.3788662965</v>
      </c>
      <c r="AS104" s="1" t="n">
        <f aca="false">ROUND('qx mannen 2022'!AS104,10)</f>
        <v>0.3776752464</v>
      </c>
      <c r="AT104" s="1" t="n">
        <f aca="false">ROUND('qx mannen 2022'!AT104,10)</f>
        <v>0.3764825475</v>
      </c>
      <c r="AU104" s="1" t="n">
        <f aca="false">ROUND('qx mannen 2022'!AU104,10)</f>
        <v>0.3752885488</v>
      </c>
      <c r="AV104" s="1" t="n">
        <f aca="false">ROUND('qx mannen 2022'!AV104,10)</f>
        <v>0.3740935722</v>
      </c>
      <c r="AW104" s="1" t="n">
        <f aca="false">ROUND('qx mannen 2022'!AW104,10)</f>
        <v>0.3728979149</v>
      </c>
      <c r="AX104" s="1" t="n">
        <f aca="false">ROUND('qx mannen 2022'!AX104,10)</f>
        <v>0.371701851</v>
      </c>
      <c r="AY104" s="1" t="n">
        <f aca="false">ROUND('qx mannen 2022'!AY104,10)</f>
        <v>0.3705056334</v>
      </c>
      <c r="AZ104" s="1" t="n">
        <f aca="false">ROUND('qx mannen 2022'!AZ104,10)</f>
        <v>0.3693094955</v>
      </c>
      <c r="BA104" s="1" t="n">
        <f aca="false">ROUND('qx mannen 2022'!BA104,10)</f>
        <v>0.3681136527</v>
      </c>
      <c r="BB104" s="1" t="n">
        <f aca="false">ROUND('qx mannen 2022'!BB104,10)</f>
        <v>0.3669183038</v>
      </c>
      <c r="BC104" s="1" t="n">
        <f aca="false">ROUND('qx mannen 2022'!BC104,10)</f>
        <v>0.3657236321</v>
      </c>
      <c r="BD104" s="1" t="n">
        <f aca="false">ROUND('qx mannen 2022'!BD104,10)</f>
        <v>0.3645298069</v>
      </c>
      <c r="BE104" s="1" t="n">
        <f aca="false">ROUND('qx mannen 2022'!BE104,10)</f>
        <v>0.3633369844</v>
      </c>
      <c r="BF104" s="1" t="n">
        <f aca="false">ROUND('qx mannen 2022'!BF104,10)</f>
        <v>0.3621453085</v>
      </c>
      <c r="BG104" s="1" t="n">
        <f aca="false">ROUND('qx mannen 2022'!BG104,10)</f>
        <v>0.3609549125</v>
      </c>
      <c r="BH104" s="1" t="n">
        <f aca="false">ROUND('qx mannen 2022'!BH104,10)</f>
        <v>0.359765919</v>
      </c>
      <c r="BI104" s="1" t="n">
        <f aca="false">ROUND('qx mannen 2022'!BI104,10)</f>
        <v>0.3585784414</v>
      </c>
      <c r="BJ104" s="1" t="n">
        <f aca="false">ROUND('qx mannen 2022'!BJ104,10)</f>
        <v>0.3573925842</v>
      </c>
      <c r="BK104" s="1" t="n">
        <f aca="false">ROUND('qx mannen 2022'!BK104,10)</f>
        <v>0.3562084438</v>
      </c>
      <c r="BL104" s="1" t="n">
        <f aca="false">ROUND('qx mannen 2022'!BL104,10)</f>
        <v>0.3550261096</v>
      </c>
      <c r="BM104" s="1" t="n">
        <f aca="false">ROUND('qx mannen 2022'!BM104,10)</f>
        <v>0.3538456635</v>
      </c>
      <c r="BN104" s="1" t="n">
        <f aca="false">ROUND('qx mannen 2022'!BN104,10)</f>
        <v>0.3526671817</v>
      </c>
      <c r="BO104" s="1" t="n">
        <f aca="false">ROUND('qx mannen 2022'!BO104,10)</f>
        <v>0.3514907341</v>
      </c>
      <c r="BP104" s="1" t="n">
        <f aca="false">ROUND('qx mannen 2022'!BP104,10)</f>
        <v>0.3503163854</v>
      </c>
      <c r="BQ104" s="1" t="n">
        <f aca="false">ROUND('qx mannen 2022'!BQ104,10)</f>
        <v>0.3491441954</v>
      </c>
      <c r="BR104" s="1" t="n">
        <f aca="false">ROUND('qx mannen 2022'!BR104,10)</f>
        <v>0.3479742192</v>
      </c>
      <c r="BS104" s="1" t="n">
        <f aca="false">ROUND('qx mannen 2022'!BS104,10)</f>
        <v>0.3468065076</v>
      </c>
      <c r="BT104" s="1" t="n">
        <f aca="false">ROUND('qx mannen 2022'!BT104,10)</f>
        <v>0.3456411077</v>
      </c>
      <c r="BU104" s="1" t="n">
        <f aca="false">ROUND('qx mannen 2022'!BU104,10)</f>
        <v>0.3444780628</v>
      </c>
      <c r="BV104" s="1" t="n">
        <f aca="false">ROUND('qx mannen 2022'!BV104,10)</f>
        <v>0.343317413</v>
      </c>
      <c r="BW104" s="1" t="n">
        <f aca="false">ROUND('qx mannen 2022'!BW104,10)</f>
        <v>0.3421591952</v>
      </c>
      <c r="BX104" s="1" t="n">
        <f aca="false">ROUND('qx mannen 2022'!BX104,10)</f>
        <v>0.3410034435</v>
      </c>
      <c r="BY104" s="1" t="n">
        <f aca="false">ROUND('qx mannen 2022'!BY104,10)</f>
        <v>0.3398501895</v>
      </c>
      <c r="BZ104" s="1" t="n">
        <f aca="false">ROUND('qx mannen 2022'!BZ104,10)</f>
        <v>0.3386994622</v>
      </c>
      <c r="CA104" s="1" t="n">
        <f aca="false">ROUND('qx mannen 2022'!CA104,10)</f>
        <v>0.3375512883</v>
      </c>
      <c r="CB104" s="1" t="n">
        <f aca="false">ROUND('qx mannen 2022'!CB104,10)</f>
        <v>0.3364056928</v>
      </c>
      <c r="CC104" s="1" t="n">
        <f aca="false">ROUND('qx mannen 2022'!CC104,10)</f>
        <v>0.3352626983</v>
      </c>
      <c r="CD104" s="1" t="n">
        <f aca="false">ROUND('qx mannen 2022'!CD104,10)</f>
        <v>0.3341223261</v>
      </c>
      <c r="CE104" s="1" t="n">
        <f aca="false">ROUND('qx mannen 2022'!CE104,10)</f>
        <v>0.3329845954</v>
      </c>
      <c r="CF104" s="1" t="n">
        <f aca="false">ROUND('qx mannen 2022'!CF104,10)</f>
        <v>0.3318495242</v>
      </c>
      <c r="CG104" s="1" t="n">
        <f aca="false">ROUND('qx mannen 2022'!CG104,10)</f>
        <v>0.330717129</v>
      </c>
      <c r="CH104" s="1" t="n">
        <f aca="false">ROUND('qx mannen 2022'!CH104,10)</f>
        <v>0.3295874251</v>
      </c>
      <c r="CI104" s="1" t="n">
        <f aca="false">ROUND('qx mannen 2022'!CI104,10)</f>
        <v>0.3284604264</v>
      </c>
      <c r="CJ104" s="1" t="n">
        <f aca="false">ROUND('qx mannen 2022'!CJ104,10)</f>
        <v>0.3273361458</v>
      </c>
      <c r="CK104" s="1" t="n">
        <f aca="false">ROUND('qx mannen 2022'!CK104,10)</f>
        <v>0.3262145952</v>
      </c>
      <c r="CL104" s="1" t="n">
        <f aca="false">ROUND('qx mannen 2022'!CL104,10)</f>
        <v>0.3250957856</v>
      </c>
      <c r="CM104" s="1" t="n">
        <f aca="false">ROUND('qx mannen 2022'!CM104,10)</f>
        <v>0.3239797269</v>
      </c>
      <c r="CN104" s="1" t="n">
        <f aca="false">ROUND('qx mannen 2022'!CN104,10)</f>
        <v>0.3228664284</v>
      </c>
      <c r="CO104" s="1" t="n">
        <f aca="false">ROUND('qx mannen 2022'!CO104,10)</f>
        <v>0.3217558984</v>
      </c>
      <c r="CP104" s="1" t="n">
        <f aca="false">ROUND('qx mannen 2022'!CP104,10)</f>
        <v>0.3206481449</v>
      </c>
      <c r="CQ104" s="1" t="n">
        <f aca="false">ROUND('qx mannen 2022'!CQ104,10)</f>
        <v>0.3195431747</v>
      </c>
      <c r="CR104" s="1" t="n">
        <f aca="false">ROUND('qx mannen 2022'!CR104,10)</f>
        <v>0.3184409945</v>
      </c>
      <c r="CS104" s="1" t="n">
        <f aca="false">ROUND('qx mannen 2022'!CS104,10)</f>
        <v>0.31734161</v>
      </c>
      <c r="CT104" s="1" t="n">
        <f aca="false">ROUND('qx mannen 2022'!CT104,10)</f>
        <v>0.3162450268</v>
      </c>
      <c r="CU104" s="1" t="n">
        <f aca="false">ROUND('qx mannen 2022'!CU104,10)</f>
        <v>0.3151512496</v>
      </c>
      <c r="CV104" s="1" t="n">
        <f aca="false">ROUND('qx mannen 2022'!CV104,10)</f>
        <v>0.3140602829</v>
      </c>
      <c r="CW104" s="1" t="n">
        <f aca="false">ROUND('qx mannen 2022'!CW104,10)</f>
        <v>0.3129721308</v>
      </c>
      <c r="CX104" s="1" t="n">
        <f aca="false">ROUND('qx mannen 2022'!CX104,10)</f>
        <v>0.3118867967</v>
      </c>
      <c r="CY104" s="1" t="n">
        <f aca="false">ROUND('qx mannen 2022'!CY104,10)</f>
        <v>0.310804284</v>
      </c>
      <c r="CZ104" s="1" t="n">
        <f aca="false">ROUND('qx mannen 2022'!CZ104,10)</f>
        <v>0.3097245955</v>
      </c>
      <c r="DA104" s="1" t="n">
        <f aca="false">ROUND('qx mannen 2022'!DA104,10)</f>
        <v>0.3086477338</v>
      </c>
      <c r="DB104" s="1" t="n">
        <f aca="false">ROUND('qx mannen 2022'!DB104,10)</f>
        <v>0.3075737011</v>
      </c>
      <c r="DC104" s="1" t="n">
        <f aca="false">ROUND('qx mannen 2022'!DC104,10)</f>
        <v>0.3065024995</v>
      </c>
      <c r="DD104" s="1" t="n">
        <f aca="false">ROUND('qx mannen 2022'!DD104,10)</f>
        <v>0.3054341305</v>
      </c>
      <c r="DE104" s="1" t="n">
        <f aca="false">ROUND('qx mannen 2022'!DE104,10)</f>
        <v>0.3043685958</v>
      </c>
      <c r="DF104" s="1" t="n">
        <f aca="false">ROUND('qx mannen 2022'!DF104,10)</f>
        <v>0.3033058964</v>
      </c>
      <c r="DG104" s="1" t="n">
        <f aca="false">ROUND('qx mannen 2022'!DG104,10)</f>
        <v>0.3022460335</v>
      </c>
      <c r="DH104" s="1" t="n">
        <f aca="false">ROUND('qx mannen 2022'!DH104,10)</f>
        <v>0.3011890077</v>
      </c>
      <c r="DI104" s="1" t="n">
        <f aca="false">ROUND('qx mannen 2022'!DI104,10)</f>
        <v>0.3001348197</v>
      </c>
      <c r="DJ104" s="1" t="n">
        <f aca="false">ROUND('qx mannen 2022'!DJ104,10)</f>
        <v>0.2990834699</v>
      </c>
      <c r="DK104" s="1" t="n">
        <f aca="false">ROUND('qx mannen 2022'!DK104,10)</f>
        <v>0.2980349586</v>
      </c>
      <c r="DL104" s="1" t="n">
        <f aca="false">ROUND('qx mannen 2022'!DL104,10)</f>
        <v>0.2969892857</v>
      </c>
      <c r="DM104" s="1" t="n">
        <f aca="false">ROUND('qx mannen 2022'!DM104,10)</f>
        <v>0.2959464512</v>
      </c>
      <c r="DN104" s="1" t="n">
        <f aca="false">ROUND('qx mannen 2022'!DN104,10)</f>
        <v>0.294906455</v>
      </c>
      <c r="DO104" s="1" t="n">
        <f aca="false">ROUND('qx mannen 2022'!DO104,10)</f>
        <v>0.2938692965</v>
      </c>
      <c r="DP104" s="1" t="n">
        <f aca="false">ROUND('qx mannen 2022'!DP104,10)</f>
        <v>0.2928349752</v>
      </c>
      <c r="DQ104" s="1" t="n">
        <f aca="false">ROUND('qx mannen 2022'!DQ104,10)</f>
        <v>0.2918034907</v>
      </c>
      <c r="DR104" s="1" t="n">
        <f aca="false">ROUND('qx mannen 2022'!DR104,10)</f>
        <v>0.290774842</v>
      </c>
      <c r="DS104" s="1" t="n">
        <f aca="false">ROUND('qx mannen 2022'!DS104,10)</f>
        <v>0.2897490283</v>
      </c>
      <c r="DT104" s="1" t="n">
        <f aca="false">ROUND('qx mannen 2022'!DT104,10)</f>
        <v>0.2887260486</v>
      </c>
      <c r="DU104" s="1" t="n">
        <f aca="false">ROUND('qx mannen 2022'!DU104,10)</f>
        <v>0.2877059018</v>
      </c>
      <c r="DV104" s="1" t="n">
        <f aca="false">ROUND('qx mannen 2022'!DV104,10)</f>
        <v>0.2866885868</v>
      </c>
      <c r="DW104" s="1" t="n">
        <f aca="false">ROUND('qx mannen 2022'!DW104,10)</f>
        <v>0.2856741022</v>
      </c>
      <c r="DX104" s="1" t="n">
        <f aca="false">ROUND('qx mannen 2022'!DX104,10)</f>
        <v>0.2846624466</v>
      </c>
      <c r="DY104" s="1" t="n">
        <f aca="false">ROUND('qx mannen 2022'!DY104,10)</f>
        <v>0.2836536186</v>
      </c>
      <c r="DZ104" s="1" t="n">
        <f aca="false">ROUND('qx mannen 2022'!DZ104,10)</f>
        <v>0.2826476165</v>
      </c>
      <c r="EA104" s="1" t="n">
        <f aca="false">ROUND('qx mannen 2022'!EA104,10)</f>
        <v>0.2816444388</v>
      </c>
      <c r="EB104" s="1" t="n">
        <f aca="false">ROUND('qx mannen 2022'!EB104,10)</f>
        <v>0.2806440838</v>
      </c>
      <c r="EC104" s="1" t="n">
        <f aca="false">ROUND('qx mannen 2022'!EC104,10)</f>
        <v>0.2796465495</v>
      </c>
      <c r="ED104" s="1" t="n">
        <f aca="false">ROUND('qx mannen 2022'!ED104,10)</f>
        <v>0.2786518342</v>
      </c>
      <c r="EE104" s="1" t="n">
        <f aca="false">ROUND('qx mannen 2022'!EE104,10)</f>
        <v>0.2776599358</v>
      </c>
      <c r="EF104" s="1" t="n">
        <f aca="false">ROUND('qx mannen 2022'!EF104,10)</f>
        <v>0.2766708524</v>
      </c>
      <c r="EG104" s="1" t="n">
        <f aca="false">ROUND('qx mannen 2022'!EG104,10)</f>
        <v>0.2756845819</v>
      </c>
      <c r="EH104" s="1" t="n">
        <f aca="false">ROUND('qx mannen 2022'!EH104,10)</f>
        <v>0.274701122</v>
      </c>
      <c r="EI104" s="1" t="n">
        <f aca="false">ROUND('qx mannen 2022'!EI104,10)</f>
        <v>0.2737204705</v>
      </c>
      <c r="EJ104" s="1" t="n">
        <f aca="false">ROUND('qx mannen 2022'!EJ104,10)</f>
        <v>0.2727426253</v>
      </c>
      <c r="EK104" s="1" t="n">
        <f aca="false">ROUND('qx mannen 2022'!EK104,10)</f>
        <v>0.2717675838</v>
      </c>
      <c r="EL104" s="1" t="n">
        <f aca="false">ROUND('qx mannen 2022'!EL104,10)</f>
        <v>0.2707953437</v>
      </c>
      <c r="EM104" s="1" t="n">
        <f aca="false">ROUND('qx mannen 2022'!EM104,10)</f>
        <v>0.2698259026</v>
      </c>
      <c r="EN104" s="1" t="n">
        <f aca="false">ROUND('qx mannen 2022'!EN104,10)</f>
        <v>0.2688592578</v>
      </c>
      <c r="EO104" s="1" t="n">
        <f aca="false">ROUND('qx mannen 2022'!EO104,10)</f>
        <v>0.2678954069</v>
      </c>
      <c r="EP104" s="1" t="n">
        <f aca="false">ROUND('qx mannen 2022'!EP104,10)</f>
        <v>0.2669343471</v>
      </c>
      <c r="EQ104" s="1" t="n">
        <f aca="false">ROUND('qx mannen 2022'!EQ104,10)</f>
        <v>0.2659760758</v>
      </c>
      <c r="ER104" s="1" t="n">
        <f aca="false">ROUND('qx mannen 2022'!ER104,10)</f>
        <v>0.2650205902</v>
      </c>
      <c r="ES104" s="1" t="n">
        <f aca="false">ROUND('qx mannen 2022'!ES104,10)</f>
        <v>0.2640678876</v>
      </c>
      <c r="ET104" s="1" t="n">
        <f aca="false">ROUND('qx mannen 2022'!ET104,10)</f>
        <v>0.263117965</v>
      </c>
      <c r="EU104" s="1" t="n">
        <f aca="false">ROUND('qx mannen 2022'!EU104,10)</f>
        <v>0.2621708196</v>
      </c>
      <c r="EV104" s="1" t="n">
        <f aca="false">ROUND('qx mannen 2022'!EV104,10)</f>
        <v>0.2612264485</v>
      </c>
      <c r="EW104" s="1" t="n">
        <f aca="false">ROUND('qx mannen 2022'!EW104,10)</f>
        <v>0.2602848486</v>
      </c>
      <c r="EX104" s="1" t="n">
        <f aca="false">ROUND('qx mannen 2022'!EX104,10)</f>
        <v>0.2593460169</v>
      </c>
      <c r="EY104" s="1" t="n">
        <f aca="false">ROUND('qx mannen 2022'!EY104,10)</f>
        <v>0.2584099503</v>
      </c>
      <c r="EZ104" s="1" t="n">
        <f aca="false">ROUND('qx mannen 2022'!EZ104,10)</f>
        <v>0.2574766457</v>
      </c>
      <c r="FA104" s="1" t="n">
        <f aca="false">ROUND('qx mannen 2022'!FA104,10)</f>
        <v>0.2565460999</v>
      </c>
      <c r="FB104" s="1" t="n">
        <f aca="false">ROUND('qx mannen 2022'!FB104,10)</f>
        <v>0.2556183097</v>
      </c>
      <c r="FC104" s="1" t="n">
        <f aca="false">ROUND('qx mannen 2022'!FC104,10)</f>
        <v>0.2546932718</v>
      </c>
      <c r="FD104" s="1" t="n">
        <f aca="false">ROUND('qx mannen 2022'!FD104,10)</f>
        <v>0.2537709829</v>
      </c>
      <c r="FE104" s="1" t="n">
        <f aca="false">ROUND('qx mannen 2022'!FE104,10)</f>
        <v>0.2528514398</v>
      </c>
      <c r="FF104" s="1" t="n">
        <f aca="false">ROUND('qx mannen 2022'!FF104,10)</f>
        <v>0.2519346388</v>
      </c>
      <c r="FG104" s="1" t="n">
        <f aca="false">ROUND('qx mannen 2022'!FG104,10)</f>
        <v>0.2510205768</v>
      </c>
      <c r="FH104" s="1" t="n">
        <f aca="false">ROUND('qx mannen 2022'!FH104,10)</f>
        <v>0.2501092501</v>
      </c>
      <c r="FI104" s="1" t="n">
        <f aca="false">ROUND('qx mannen 2022'!FI104,10)</f>
        <v>0.2492006553</v>
      </c>
      <c r="FJ104" s="1" t="n">
        <f aca="false">ROUND('qx mannen 2022'!FJ104,10)</f>
        <v>0.2482947889</v>
      </c>
      <c r="FK104" s="1" t="n">
        <f aca="false">ROUND('qx mannen 2022'!FK104,10)</f>
        <v>0.2473916471</v>
      </c>
      <c r="FL104" s="1" t="n">
        <f aca="false">ROUND('qx mannen 2022'!FL104,10)</f>
        <v>0.2464912266</v>
      </c>
      <c r="FM104" s="1" t="n">
        <f aca="false">ROUND('qx mannen 2022'!FM104,10)</f>
        <v>0.2455935234</v>
      </c>
      <c r="FN104" s="1" t="n">
        <f aca="false">ROUND('qx mannen 2022'!FN104,10)</f>
        <v>0.2446985341</v>
      </c>
      <c r="FO104" s="1" t="n">
        <f aca="false">ROUND('qx mannen 2022'!FO104,10)</f>
        <v>0.2438062548</v>
      </c>
      <c r="FP104" s="1" t="n">
        <f aca="false">ROUND('qx mannen 2022'!FP104,10)</f>
        <v>0.2429166818</v>
      </c>
      <c r="FQ104" s="1" t="n">
        <f aca="false">ROUND('qx mannen 2022'!FQ104,10)</f>
        <v>0.2420298112</v>
      </c>
    </row>
    <row r="105" customFormat="false" ht="15" hidden="false" customHeight="true" outlineLevel="0" collapsed="false">
      <c r="B105" s="1" t="n">
        <f aca="false">ROUND('qx mannen 2022'!B105,10)</f>
        <v>0.4799539164</v>
      </c>
      <c r="C105" s="1" t="n">
        <f aca="false">ROUND('qx mannen 2022'!C105,10)</f>
        <v>0.4787318553</v>
      </c>
      <c r="D105" s="1" t="n">
        <f aca="false">ROUND('qx mannen 2022'!D105,10)</f>
        <v>0.4554569061</v>
      </c>
      <c r="E105" s="1" t="n">
        <f aca="false">ROUND('qx mannen 2022'!E105,10)</f>
        <v>0.4440590891</v>
      </c>
      <c r="F105" s="1" t="n">
        <f aca="false">ROUND('qx mannen 2022'!F105,10)</f>
        <v>0.4383795601</v>
      </c>
      <c r="G105" s="1" t="n">
        <f aca="false">ROUND('qx mannen 2022'!G105,10)</f>
        <v>0.4354690197</v>
      </c>
      <c r="H105" s="1" t="n">
        <f aca="false">ROUND('qx mannen 2022'!H105,10)</f>
        <v>0.4338897361</v>
      </c>
      <c r="I105" s="1" t="n">
        <f aca="false">ROUND('qx mannen 2022'!I105,10)</f>
        <v>0.432934584</v>
      </c>
      <c r="J105" s="1" t="n">
        <f aca="false">ROUND('qx mannen 2022'!J105,10)</f>
        <v>0.4322551395</v>
      </c>
      <c r="K105" s="1" t="n">
        <f aca="false">ROUND('qx mannen 2022'!K105,10)</f>
        <v>0.4316805157</v>
      </c>
      <c r="L105" s="1" t="n">
        <f aca="false">ROUND('qx mannen 2022'!L105,10)</f>
        <v>0.4311279927</v>
      </c>
      <c r="M105" s="1" t="n">
        <f aca="false">ROUND('qx mannen 2022'!M105,10)</f>
        <v>0.4305586424</v>
      </c>
      <c r="N105" s="1" t="n">
        <f aca="false">ROUND('qx mannen 2022'!N105,10)</f>
        <v>0.4299552277</v>
      </c>
      <c r="O105" s="1" t="n">
        <f aca="false">ROUND('qx mannen 2022'!O105,10)</f>
        <v>0.4293111833</v>
      </c>
      <c r="P105" s="1" t="n">
        <f aca="false">ROUND('qx mannen 2022'!P105,10)</f>
        <v>0.4286251231</v>
      </c>
      <c r="Q105" s="1" t="n">
        <f aca="false">ROUND('qx mannen 2022'!Q105,10)</f>
        <v>0.4278981066</v>
      </c>
      <c r="R105" s="1" t="n">
        <f aca="false">ROUND('qx mannen 2022'!R105,10)</f>
        <v>0.4271322834</v>
      </c>
      <c r="S105" s="1" t="n">
        <f aca="false">ROUND('qx mannen 2022'!S105,10)</f>
        <v>0.4263302253</v>
      </c>
      <c r="T105" s="1" t="n">
        <f aca="false">ROUND('qx mannen 2022'!T105,10)</f>
        <v>0.4254946014</v>
      </c>
      <c r="U105" s="1" t="n">
        <f aca="false">ROUND('qx mannen 2022'!U105,10)</f>
        <v>0.4246280246</v>
      </c>
      <c r="V105" s="1" t="n">
        <f aca="false">ROUND('qx mannen 2022'!V105,10)</f>
        <v>0.4237329822</v>
      </c>
      <c r="W105" s="1" t="n">
        <f aca="false">ROUND('qx mannen 2022'!W105,10)</f>
        <v>0.4228118091</v>
      </c>
      <c r="X105" s="1" t="n">
        <f aca="false">ROUND('qx mannen 2022'!X105,10)</f>
        <v>0.4218666802</v>
      </c>
      <c r="Y105" s="1" t="n">
        <f aca="false">ROUND('qx mannen 2022'!Y105,10)</f>
        <v>0.4208996141</v>
      </c>
      <c r="Z105" s="1" t="n">
        <f aca="false">ROUND('qx mannen 2022'!Z105,10)</f>
        <v>0.4199124796</v>
      </c>
      <c r="AA105" s="1" t="n">
        <f aca="false">ROUND('qx mannen 2022'!AA105,10)</f>
        <v>0.418907005</v>
      </c>
      <c r="AB105" s="1" t="n">
        <f aca="false">ROUND('qx mannen 2022'!AB105,10)</f>
        <v>0.4178847876</v>
      </c>
      <c r="AC105" s="1" t="n">
        <f aca="false">ROUND('qx mannen 2022'!AC105,10)</f>
        <v>0.4168473027</v>
      </c>
      <c r="AD105" s="1" t="n">
        <f aca="false">ROUND('qx mannen 2022'!AD105,10)</f>
        <v>0.4157959132</v>
      </c>
      <c r="AE105" s="1" t="n">
        <f aca="false">ROUND('qx mannen 2022'!AE105,10)</f>
        <v>0.4147318772</v>
      </c>
      <c r="AF105" s="1" t="n">
        <f aca="false">ROUND('qx mannen 2022'!AF105,10)</f>
        <v>0.4136563566</v>
      </c>
      <c r="AG105" s="1" t="n">
        <f aca="false">ROUND('qx mannen 2022'!AG105,10)</f>
        <v>0.4125704238</v>
      </c>
      <c r="AH105" s="1" t="n">
        <f aca="false">ROUND('qx mannen 2022'!AH105,10)</f>
        <v>0.4114750692</v>
      </c>
      <c r="AI105" s="1" t="n">
        <f aca="false">ROUND('qx mannen 2022'!AI105,10)</f>
        <v>0.4103712067</v>
      </c>
      <c r="AJ105" s="1" t="n">
        <f aca="false">ROUND('qx mannen 2022'!AJ105,10)</f>
        <v>0.4092596801</v>
      </c>
      <c r="AK105" s="1" t="n">
        <f aca="false">ROUND('qx mannen 2022'!AK105,10)</f>
        <v>0.4081412682</v>
      </c>
      <c r="AL105" s="1" t="n">
        <f aca="false">ROUND('qx mannen 2022'!AL105,10)</f>
        <v>0.4070166899</v>
      </c>
      <c r="AM105" s="1" t="n">
        <f aca="false">ROUND('qx mannen 2022'!AM105,10)</f>
        <v>0.4058866087</v>
      </c>
      <c r="AN105" s="1" t="n">
        <f aca="false">ROUND('qx mannen 2022'!AN105,10)</f>
        <v>0.4047516372</v>
      </c>
      <c r="AO105" s="1" t="n">
        <f aca="false">ROUND('qx mannen 2022'!AO105,10)</f>
        <v>0.4036123407</v>
      </c>
      <c r="AP105" s="1" t="n">
        <f aca="false">ROUND('qx mannen 2022'!AP105,10)</f>
        <v>0.4024692409</v>
      </c>
      <c r="AQ105" s="1" t="n">
        <f aca="false">ROUND('qx mannen 2022'!AQ105,10)</f>
        <v>0.4013228194</v>
      </c>
      <c r="AR105" s="1" t="n">
        <f aca="false">ROUND('qx mannen 2022'!AR105,10)</f>
        <v>0.4001735208</v>
      </c>
      <c r="AS105" s="1" t="n">
        <f aca="false">ROUND('qx mannen 2022'!AS105,10)</f>
        <v>0.3990217555</v>
      </c>
      <c r="AT105" s="1" t="n">
        <f aca="false">ROUND('qx mannen 2022'!AT105,10)</f>
        <v>0.397867902</v>
      </c>
      <c r="AU105" s="1" t="n">
        <f aca="false">ROUND('qx mannen 2022'!AU105,10)</f>
        <v>0.3967123101</v>
      </c>
      <c r="AV105" s="1" t="n">
        <f aca="false">ROUND('qx mannen 2022'!AV105,10)</f>
        <v>0.3955553024</v>
      </c>
      <c r="AW105" s="1" t="n">
        <f aca="false">ROUND('qx mannen 2022'!AW105,10)</f>
        <v>0.3943971768</v>
      </c>
      <c r="AX105" s="1" t="n">
        <f aca="false">ROUND('qx mannen 2022'!AX105,10)</f>
        <v>0.3932382084</v>
      </c>
      <c r="AY105" s="1" t="n">
        <f aca="false">ROUND('qx mannen 2022'!AY105,10)</f>
        <v>0.392078651</v>
      </c>
      <c r="AZ105" s="1" t="n">
        <f aca="false">ROUND('qx mannen 2022'!AZ105,10)</f>
        <v>0.390918739</v>
      </c>
      <c r="BA105" s="1" t="n">
        <f aca="false">ROUND('qx mannen 2022'!BA105,10)</f>
        <v>0.3897586887</v>
      </c>
      <c r="BB105" s="1" t="n">
        <f aca="false">ROUND('qx mannen 2022'!BB105,10)</f>
        <v>0.3885987</v>
      </c>
      <c r="BC105" s="1" t="n">
        <f aca="false">ROUND('qx mannen 2022'!BC105,10)</f>
        <v>0.3874389575</v>
      </c>
      <c r="BD105" s="1" t="n">
        <f aca="false">ROUND('qx mannen 2022'!BD105,10)</f>
        <v>0.3862796313</v>
      </c>
      <c r="BE105" s="1" t="n">
        <f aca="false">ROUND('qx mannen 2022'!BE105,10)</f>
        <v>0.385120879</v>
      </c>
      <c r="BF105" s="1" t="n">
        <f aca="false">ROUND('qx mannen 2022'!BF105,10)</f>
        <v>0.3839628458</v>
      </c>
      <c r="BG105" s="1" t="n">
        <f aca="false">ROUND('qx mannen 2022'!BG105,10)</f>
        <v>0.3828056659</v>
      </c>
      <c r="BH105" s="1" t="n">
        <f aca="false">ROUND('qx mannen 2022'!BH105,10)</f>
        <v>0.3816494633</v>
      </c>
      <c r="BI105" s="1" t="n">
        <f aca="false">ROUND('qx mannen 2022'!BI105,10)</f>
        <v>0.3804943525</v>
      </c>
      <c r="BJ105" s="1" t="n">
        <f aca="false">ROUND('qx mannen 2022'!BJ105,10)</f>
        <v>0.3793404393</v>
      </c>
      <c r="BK105" s="1" t="n">
        <f aca="false">ROUND('qx mannen 2022'!BK105,10)</f>
        <v>0.3781878216</v>
      </c>
      <c r="BL105" s="1" t="n">
        <f aca="false">ROUND('qx mannen 2022'!BL105,10)</f>
        <v>0.3770365896</v>
      </c>
      <c r="BM105" s="1" t="n">
        <f aca="false">ROUND('qx mannen 2022'!BM105,10)</f>
        <v>0.375886827</v>
      </c>
      <c r="BN105" s="1" t="n">
        <f aca="false">ROUND('qx mannen 2022'!BN105,10)</f>
        <v>0.3747386107</v>
      </c>
      <c r="BO105" s="1" t="n">
        <f aca="false">ROUND('qx mannen 2022'!BO105,10)</f>
        <v>0.3735920123</v>
      </c>
      <c r="BP105" s="1" t="n">
        <f aca="false">ROUND('qx mannen 2022'!BP105,10)</f>
        <v>0.3724470976</v>
      </c>
      <c r="BQ105" s="1" t="n">
        <f aca="false">ROUND('qx mannen 2022'!BQ105,10)</f>
        <v>0.3713039278</v>
      </c>
      <c r="BR105" s="1" t="n">
        <f aca="false">ROUND('qx mannen 2022'!BR105,10)</f>
        <v>0.3701625591</v>
      </c>
      <c r="BS105" s="1" t="n">
        <f aca="false">ROUND('qx mannen 2022'!BS105,10)</f>
        <v>0.3690230437</v>
      </c>
      <c r="BT105" s="1" t="n">
        <f aca="false">ROUND('qx mannen 2022'!BT105,10)</f>
        <v>0.36788543</v>
      </c>
      <c r="BU105" s="1" t="n">
        <f aca="false">ROUND('qx mannen 2022'!BU105,10)</f>
        <v>0.3667497625</v>
      </c>
      <c r="BV105" s="1" t="n">
        <f aca="false">ROUND('qx mannen 2022'!BV105,10)</f>
        <v>0.3656160827</v>
      </c>
      <c r="BW105" s="1" t="n">
        <f aca="false">ROUND('qx mannen 2022'!BW105,10)</f>
        <v>0.3644844287</v>
      </c>
      <c r="BX105" s="1" t="n">
        <f aca="false">ROUND('qx mannen 2022'!BX105,10)</f>
        <v>0.3633548359</v>
      </c>
      <c r="BY105" s="1" t="n">
        <f aca="false">ROUND('qx mannen 2022'!BY105,10)</f>
        <v>0.3622273372</v>
      </c>
      <c r="BZ105" s="1" t="n">
        <f aca="false">ROUND('qx mannen 2022'!BZ105,10)</f>
        <v>0.3611019629</v>
      </c>
      <c r="CA105" s="1" t="n">
        <f aca="false">ROUND('qx mannen 2022'!CA105,10)</f>
        <v>0.359978741</v>
      </c>
      <c r="CB105" s="1" t="n">
        <f aca="false">ROUND('qx mannen 2022'!CB105,10)</f>
        <v>0.3588576977</v>
      </c>
      <c r="CC105" s="1" t="n">
        <f aca="false">ROUND('qx mannen 2022'!CC105,10)</f>
        <v>0.357738857</v>
      </c>
      <c r="CD105" s="1" t="n">
        <f aca="false">ROUND('qx mannen 2022'!CD105,10)</f>
        <v>0.3566222414</v>
      </c>
      <c r="CE105" s="1" t="n">
        <f aca="false">ROUND('qx mannen 2022'!CE105,10)</f>
        <v>0.3555078715</v>
      </c>
      <c r="CF105" s="1" t="n">
        <f aca="false">ROUND('qx mannen 2022'!CF105,10)</f>
        <v>0.3543957665</v>
      </c>
      <c r="CG105" s="1" t="n">
        <f aca="false">ROUND('qx mannen 2022'!CG105,10)</f>
        <v>0.3532859442</v>
      </c>
      <c r="CH105" s="1" t="n">
        <f aca="false">ROUND('qx mannen 2022'!CH105,10)</f>
        <v>0.3521784213</v>
      </c>
      <c r="CI105" s="1" t="n">
        <f aca="false">ROUND('qx mannen 2022'!CI105,10)</f>
        <v>0.3510732128</v>
      </c>
      <c r="CJ105" s="1" t="n">
        <f aca="false">ROUND('qx mannen 2022'!CJ105,10)</f>
        <v>0.3499703331</v>
      </c>
      <c r="CK105" s="1" t="n">
        <f aca="false">ROUND('qx mannen 2022'!CK105,10)</f>
        <v>0.3488697954</v>
      </c>
      <c r="CL105" s="1" t="n">
        <f aca="false">ROUND('qx mannen 2022'!CL105,10)</f>
        <v>0.3477716118</v>
      </c>
      <c r="CM105" s="1" t="n">
        <f aca="false">ROUND('qx mannen 2022'!CM105,10)</f>
        <v>0.3466757937</v>
      </c>
      <c r="CN105" s="1" t="n">
        <f aca="false">ROUND('qx mannen 2022'!CN105,10)</f>
        <v>0.3455823516</v>
      </c>
      <c r="CO105" s="1" t="n">
        <f aca="false">ROUND('qx mannen 2022'!CO105,10)</f>
        <v>0.3444912952</v>
      </c>
      <c r="CP105" s="1" t="n">
        <f aca="false">ROUND('qx mannen 2022'!CP105,10)</f>
        <v>0.3434026337</v>
      </c>
      <c r="CQ105" s="1" t="n">
        <f aca="false">ROUND('qx mannen 2022'!CQ105,10)</f>
        <v>0.3423163754</v>
      </c>
      <c r="CR105" s="1" t="n">
        <f aca="false">ROUND('qx mannen 2022'!CR105,10)</f>
        <v>0.341232528</v>
      </c>
      <c r="CS105" s="1" t="n">
        <f aca="false">ROUND('qx mannen 2022'!CS105,10)</f>
        <v>0.340151099</v>
      </c>
      <c r="CT105" s="1" t="n">
        <f aca="false">ROUND('qx mannen 2022'!CT105,10)</f>
        <v>0.3390720949</v>
      </c>
      <c r="CU105" s="1" t="n">
        <f aca="false">ROUND('qx mannen 2022'!CU105,10)</f>
        <v>0.3379955219</v>
      </c>
      <c r="CV105" s="1" t="n">
        <f aca="false">ROUND('qx mannen 2022'!CV105,10)</f>
        <v>0.3369213859</v>
      </c>
      <c r="CW105" s="1" t="n">
        <f aca="false">ROUND('qx mannen 2022'!CW105,10)</f>
        <v>0.3358496921</v>
      </c>
      <c r="CX105" s="1" t="n">
        <f aca="false">ROUND('qx mannen 2022'!CX105,10)</f>
        <v>0.3347804456</v>
      </c>
      <c r="CY105" s="1" t="n">
        <f aca="false">ROUND('qx mannen 2022'!CY105,10)</f>
        <v>0.3337136508</v>
      </c>
      <c r="CZ105" s="1" t="n">
        <f aca="false">ROUND('qx mannen 2022'!CZ105,10)</f>
        <v>0.3326493121</v>
      </c>
      <c r="DA105" s="1" t="n">
        <f aca="false">ROUND('qx mannen 2022'!DA105,10)</f>
        <v>0.3315874333</v>
      </c>
      <c r="DB105" s="1" t="n">
        <f aca="false">ROUND('qx mannen 2022'!DB105,10)</f>
        <v>0.330528018</v>
      </c>
      <c r="DC105" s="1" t="n">
        <f aca="false">ROUND('qx mannen 2022'!DC105,10)</f>
        <v>0.3294710697</v>
      </c>
      <c r="DD105" s="1" t="n">
        <f aca="false">ROUND('qx mannen 2022'!DD105,10)</f>
        <v>0.3284165913</v>
      </c>
      <c r="DE105" s="1" t="n">
        <f aca="false">ROUND('qx mannen 2022'!DE105,10)</f>
        <v>0.3273645857</v>
      </c>
      <c r="DF105" s="1" t="n">
        <f aca="false">ROUND('qx mannen 2022'!DF105,10)</f>
        <v>0.3263150554</v>
      </c>
      <c r="DG105" s="1" t="n">
        <f aca="false">ROUND('qx mannen 2022'!DG105,10)</f>
        <v>0.3252680029</v>
      </c>
      <c r="DH105" s="1" t="n">
        <f aca="false">ROUND('qx mannen 2022'!DH105,10)</f>
        <v>0.3242234303</v>
      </c>
      <c r="DI105" s="1" t="n">
        <f aca="false">ROUND('qx mannen 2022'!DI105,10)</f>
        <v>0.3231813397</v>
      </c>
      <c r="DJ105" s="1" t="n">
        <f aca="false">ROUND('qx mannen 2022'!DJ105,10)</f>
        <v>0.3221417327</v>
      </c>
      <c r="DK105" s="1" t="n">
        <f aca="false">ROUND('qx mannen 2022'!DK105,10)</f>
        <v>0.321104611</v>
      </c>
      <c r="DL105" s="1" t="n">
        <f aca="false">ROUND('qx mannen 2022'!DL105,10)</f>
        <v>0.3200699761</v>
      </c>
      <c r="DM105" s="1" t="n">
        <f aca="false">ROUND('qx mannen 2022'!DM105,10)</f>
        <v>0.3190378294</v>
      </c>
      <c r="DN105" s="1" t="n">
        <f aca="false">ROUND('qx mannen 2022'!DN105,10)</f>
        <v>0.3180081719</v>
      </c>
      <c r="DO105" s="1" t="n">
        <f aca="false">ROUND('qx mannen 2022'!DO105,10)</f>
        <v>0.3169810046</v>
      </c>
      <c r="DP105" s="1" t="n">
        <f aca="false">ROUND('qx mannen 2022'!DP105,10)</f>
        <v>0.3159563286</v>
      </c>
      <c r="DQ105" s="1" t="n">
        <f aca="false">ROUND('qx mannen 2022'!DQ105,10)</f>
        <v>0.3149341446</v>
      </c>
      <c r="DR105" s="1" t="n">
        <f aca="false">ROUND('qx mannen 2022'!DR105,10)</f>
        <v>0.3139144531</v>
      </c>
      <c r="DS105" s="1" t="n">
        <f aca="false">ROUND('qx mannen 2022'!DS105,10)</f>
        <v>0.3128972549</v>
      </c>
      <c r="DT105" s="1" t="n">
        <f aca="false">ROUND('qx mannen 2022'!DT105,10)</f>
        <v>0.3118825502</v>
      </c>
      <c r="DU105" s="1" t="n">
        <f aca="false">ROUND('qx mannen 2022'!DU105,10)</f>
        <v>0.3108703395</v>
      </c>
      <c r="DV105" s="1" t="n">
        <f aca="false">ROUND('qx mannen 2022'!DV105,10)</f>
        <v>0.3098606229</v>
      </c>
      <c r="DW105" s="1" t="n">
        <f aca="false">ROUND('qx mannen 2022'!DW105,10)</f>
        <v>0.3088534007</v>
      </c>
      <c r="DX105" s="1" t="n">
        <f aca="false">ROUND('qx mannen 2022'!DX105,10)</f>
        <v>0.3078486728</v>
      </c>
      <c r="DY105" s="1" t="n">
        <f aca="false">ROUND('qx mannen 2022'!DY105,10)</f>
        <v>0.3068464393</v>
      </c>
      <c r="DZ105" s="1" t="n">
        <f aca="false">ROUND('qx mannen 2022'!DZ105,10)</f>
        <v>0.3058467</v>
      </c>
      <c r="EA105" s="1" t="n">
        <f aca="false">ROUND('qx mannen 2022'!EA105,10)</f>
        <v>0.3048494547</v>
      </c>
      <c r="EB105" s="1" t="n">
        <f aca="false">ROUND('qx mannen 2022'!EB105,10)</f>
        <v>0.3038547031</v>
      </c>
      <c r="EC105" s="1" t="n">
        <f aca="false">ROUND('qx mannen 2022'!EC105,10)</f>
        <v>0.3028624449</v>
      </c>
      <c r="ED105" s="1" t="n">
        <f aca="false">ROUND('qx mannen 2022'!ED105,10)</f>
        <v>0.3018726796</v>
      </c>
      <c r="EE105" s="1" t="n">
        <f aca="false">ROUND('qx mannen 2022'!EE105,10)</f>
        <v>0.3008854068</v>
      </c>
      <c r="EF105" s="1" t="n">
        <f aca="false">ROUND('qx mannen 2022'!EF105,10)</f>
        <v>0.2999006259</v>
      </c>
      <c r="EG105" s="1" t="n">
        <f aca="false">ROUND('qx mannen 2022'!EG105,10)</f>
        <v>0.2989183362</v>
      </c>
      <c r="EH105" s="1" t="n">
        <f aca="false">ROUND('qx mannen 2022'!EH105,10)</f>
        <v>0.2979385371</v>
      </c>
      <c r="EI105" s="1" t="n">
        <f aca="false">ROUND('qx mannen 2022'!EI105,10)</f>
        <v>0.2969612278</v>
      </c>
      <c r="EJ105" s="1" t="n">
        <f aca="false">ROUND('qx mannen 2022'!EJ105,10)</f>
        <v>0.2959864075</v>
      </c>
      <c r="EK105" s="1" t="n">
        <f aca="false">ROUND('qx mannen 2022'!EK105,10)</f>
        <v>0.2950140753</v>
      </c>
      <c r="EL105" s="1" t="n">
        <f aca="false">ROUND('qx mannen 2022'!EL105,10)</f>
        <v>0.2940442302</v>
      </c>
      <c r="EM105" s="1" t="n">
        <f aca="false">ROUND('qx mannen 2022'!EM105,10)</f>
        <v>0.2930768713</v>
      </c>
      <c r="EN105" s="1" t="n">
        <f aca="false">ROUND('qx mannen 2022'!EN105,10)</f>
        <v>0.2921119976</v>
      </c>
      <c r="EO105" s="1" t="n">
        <f aca="false">ROUND('qx mannen 2022'!EO105,10)</f>
        <v>0.2911496078</v>
      </c>
      <c r="EP105" s="1" t="n">
        <f aca="false">ROUND('qx mannen 2022'!EP105,10)</f>
        <v>0.2901897009</v>
      </c>
      <c r="EQ105" s="1" t="n">
        <f aca="false">ROUND('qx mannen 2022'!EQ105,10)</f>
        <v>0.2892322757</v>
      </c>
      <c r="ER105" s="1" t="n">
        <f aca="false">ROUND('qx mannen 2022'!ER105,10)</f>
        <v>0.2882773309</v>
      </c>
      <c r="ES105" s="1" t="n">
        <f aca="false">ROUND('qx mannen 2022'!ES105,10)</f>
        <v>0.2873248651</v>
      </c>
      <c r="ET105" s="1" t="n">
        <f aca="false">ROUND('qx mannen 2022'!ET105,10)</f>
        <v>0.2863748771</v>
      </c>
      <c r="EU105" s="1" t="n">
        <f aca="false">ROUND('qx mannen 2022'!EU105,10)</f>
        <v>0.2854273654</v>
      </c>
      <c r="EV105" s="1" t="n">
        <f aca="false">ROUND('qx mannen 2022'!EV105,10)</f>
        <v>0.2844823286</v>
      </c>
      <c r="EW105" s="1" t="n">
        <f aca="false">ROUND('qx mannen 2022'!EW105,10)</f>
        <v>0.2835397651</v>
      </c>
      <c r="EX105" s="1" t="n">
        <f aca="false">ROUND('qx mannen 2022'!EX105,10)</f>
        <v>0.2825996735</v>
      </c>
      <c r="EY105" s="1" t="n">
        <f aca="false">ROUND('qx mannen 2022'!EY105,10)</f>
        <v>0.2816620521</v>
      </c>
      <c r="EZ105" s="1" t="n">
        <f aca="false">ROUND('qx mannen 2022'!EZ105,10)</f>
        <v>0.2807268994</v>
      </c>
      <c r="FA105" s="1" t="n">
        <f aca="false">ROUND('qx mannen 2022'!FA105,10)</f>
        <v>0.2797942135</v>
      </c>
      <c r="FB105" s="1" t="n">
        <f aca="false">ROUND('qx mannen 2022'!FB105,10)</f>
        <v>0.2788639929</v>
      </c>
      <c r="FC105" s="1" t="n">
        <f aca="false">ROUND('qx mannen 2022'!FC105,10)</f>
        <v>0.2779362357</v>
      </c>
      <c r="FD105" s="1" t="n">
        <f aca="false">ROUND('qx mannen 2022'!FD105,10)</f>
        <v>0.2770109401</v>
      </c>
      <c r="FE105" s="1" t="n">
        <f aca="false">ROUND('qx mannen 2022'!FE105,10)</f>
        <v>0.2760881043</v>
      </c>
      <c r="FF105" s="1" t="n">
        <f aca="false">ROUND('qx mannen 2022'!FF105,10)</f>
        <v>0.2751677264</v>
      </c>
      <c r="FG105" s="1" t="n">
        <f aca="false">ROUND('qx mannen 2022'!FG105,10)</f>
        <v>0.2742498046</v>
      </c>
      <c r="FH105" s="1" t="n">
        <f aca="false">ROUND('qx mannen 2022'!FH105,10)</f>
        <v>0.2733343367</v>
      </c>
      <c r="FI105" s="1" t="n">
        <f aca="false">ROUND('qx mannen 2022'!FI105,10)</f>
        <v>0.2724213208</v>
      </c>
      <c r="FJ105" s="1" t="n">
        <f aca="false">ROUND('qx mannen 2022'!FJ105,10)</f>
        <v>0.2715107549</v>
      </c>
      <c r="FK105" s="1" t="n">
        <f aca="false">ROUND('qx mannen 2022'!FK105,10)</f>
        <v>0.2706026369</v>
      </c>
      <c r="FL105" s="1" t="n">
        <f aca="false">ROUND('qx mannen 2022'!FL105,10)</f>
        <v>0.2696969647</v>
      </c>
      <c r="FM105" s="1" t="n">
        <f aca="false">ROUND('qx mannen 2022'!FM105,10)</f>
        <v>0.2687937361</v>
      </c>
      <c r="FN105" s="1" t="n">
        <f aca="false">ROUND('qx mannen 2022'!FN105,10)</f>
        <v>0.2678929489</v>
      </c>
      <c r="FO105" s="1" t="n">
        <f aca="false">ROUND('qx mannen 2022'!FO105,10)</f>
        <v>0.2669946009</v>
      </c>
      <c r="FP105" s="1" t="n">
        <f aca="false">ROUND('qx mannen 2022'!FP105,10)</f>
        <v>0.2660986898</v>
      </c>
      <c r="FQ105" s="1" t="n">
        <f aca="false">ROUND('qx mannen 2022'!FQ105,10)</f>
        <v>0.2652052134</v>
      </c>
    </row>
    <row r="106" customFormat="false" ht="15" hidden="false" customHeight="true" outlineLevel="0" collapsed="false">
      <c r="B106" s="1" t="n">
        <f aca="false">ROUND('qx mannen 2022'!B106,10)</f>
        <v>0.4993157237</v>
      </c>
      <c r="C106" s="1" t="n">
        <f aca="false">ROUND('qx mannen 2022'!C106,10)</f>
        <v>0.4981044125</v>
      </c>
      <c r="D106" s="1" t="n">
        <f aca="false">ROUND('qx mannen 2022'!D106,10)</f>
        <v>0.4743983625</v>
      </c>
      <c r="E106" s="1" t="n">
        <f aca="false">ROUND('qx mannen 2022'!E106,10)</f>
        <v>0.4627894595</v>
      </c>
      <c r="F106" s="1" t="n">
        <f aca="false">ROUND('qx mannen 2022'!F106,10)</f>
        <v>0.4570226882</v>
      </c>
      <c r="G106" s="1" t="n">
        <f aca="false">ROUND('qx mannen 2022'!G106,10)</f>
        <v>0.4540902092</v>
      </c>
      <c r="H106" s="1" t="n">
        <f aca="false">ROUND('qx mannen 2022'!H106,10)</f>
        <v>0.4525227031</v>
      </c>
      <c r="I106" s="1" t="n">
        <f aca="false">ROUND('qx mannen 2022'!I106,10)</f>
        <v>0.4515966729</v>
      </c>
      <c r="J106" s="1" t="n">
        <f aca="false">ROUND('qx mannen 2022'!J106,10)</f>
        <v>0.4509553352</v>
      </c>
      <c r="K106" s="1" t="n">
        <f aca="false">ROUND('qx mannen 2022'!K106,10)</f>
        <v>0.4504235516</v>
      </c>
      <c r="L106" s="1" t="n">
        <f aca="false">ROUND('qx mannen 2022'!L106,10)</f>
        <v>0.4499164321</v>
      </c>
      <c r="M106" s="1" t="n">
        <f aca="false">ROUND('qx mannen 2022'!M106,10)</f>
        <v>0.4493939293</v>
      </c>
      <c r="N106" s="1" t="n">
        <f aca="false">ROUND('qx mannen 2022'!N106,10)</f>
        <v>0.4488382164</v>
      </c>
      <c r="O106" s="1" t="n">
        <f aca="false">ROUND('qx mannen 2022'!O106,10)</f>
        <v>0.4482424066</v>
      </c>
      <c r="P106" s="1" t="n">
        <f aca="false">ROUND('qx mannen 2022'!P106,10)</f>
        <v>0.4476049281</v>
      </c>
      <c r="Q106" s="1" t="n">
        <f aca="false">ROUND('qx mannen 2022'!Q106,10)</f>
        <v>0.4469267249</v>
      </c>
      <c r="R106" s="1" t="n">
        <f aca="false">ROUND('qx mannen 2022'!R106,10)</f>
        <v>0.4462098679</v>
      </c>
      <c r="S106" s="1" t="n">
        <f aca="false">ROUND('qx mannen 2022'!S106,10)</f>
        <v>0.44545687</v>
      </c>
      <c r="T106" s="1" t="n">
        <f aca="false">ROUND('qx mannen 2022'!T106,10)</f>
        <v>0.444670353</v>
      </c>
      <c r="U106" s="1" t="n">
        <f aca="false">ROUND('qx mannen 2022'!U106,10)</f>
        <v>0.4438528898</v>
      </c>
      <c r="V106" s="1" t="n">
        <f aca="false">ROUND('qx mannen 2022'!V106,10)</f>
        <v>0.4430069322</v>
      </c>
      <c r="W106" s="1" t="n">
        <f aca="false">ROUND('qx mannen 2022'!W106,10)</f>
        <v>0.4421347834</v>
      </c>
      <c r="X106" s="1" t="n">
        <f aca="false">ROUND('qx mannen 2022'!X106,10)</f>
        <v>0.4412385898</v>
      </c>
      <c r="Y106" s="1" t="n">
        <f aca="false">ROUND('qx mannen 2022'!Y106,10)</f>
        <v>0.4403203436</v>
      </c>
      <c r="Z106" s="1" t="n">
        <f aca="false">ROUND('qx mannen 2022'!Z106,10)</f>
        <v>0.4393818897</v>
      </c>
      <c r="AA106" s="1" t="n">
        <f aca="false">ROUND('qx mannen 2022'!AA106,10)</f>
        <v>0.4384249345</v>
      </c>
      <c r="AB106" s="1" t="n">
        <f aca="false">ROUND('qx mannen 2022'!AB106,10)</f>
        <v>0.4374510551</v>
      </c>
      <c r="AC106" s="1" t="n">
        <f aca="false">ROUND('qx mannen 2022'!AC106,10)</f>
        <v>0.4364617087</v>
      </c>
      <c r="AD106" s="1" t="n">
        <f aca="false">ROUND('qx mannen 2022'!AD106,10)</f>
        <v>0.4354582411</v>
      </c>
      <c r="AE106" s="1" t="n">
        <f aca="false">ROUND('qx mannen 2022'!AE106,10)</f>
        <v>0.4344418952</v>
      </c>
      <c r="AF106" s="1" t="n">
        <f aca="false">ROUND('qx mannen 2022'!AF106,10)</f>
        <v>0.4334138189</v>
      </c>
      <c r="AG106" s="1" t="n">
        <f aca="false">ROUND('qx mannen 2022'!AG106,10)</f>
        <v>0.432375072</v>
      </c>
      <c r="AH106" s="1" t="n">
        <f aca="false">ROUND('qx mannen 2022'!AH106,10)</f>
        <v>0.4313266331</v>
      </c>
      <c r="AI106" s="1" t="n">
        <f aca="false">ROUND('qx mannen 2022'!AI106,10)</f>
        <v>0.4302694056</v>
      </c>
      <c r="AJ106" s="1" t="n">
        <f aca="false">ROUND('qx mannen 2022'!AJ106,10)</f>
        <v>0.4292042236</v>
      </c>
      <c r="AK106" s="1" t="n">
        <f aca="false">ROUND('qx mannen 2022'!AK106,10)</f>
        <v>0.4281318574</v>
      </c>
      <c r="AL106" s="1" t="n">
        <f aca="false">ROUND('qx mannen 2022'!AL106,10)</f>
        <v>0.4270530179</v>
      </c>
      <c r="AM106" s="1" t="n">
        <f aca="false">ROUND('qx mannen 2022'!AM106,10)</f>
        <v>0.4259683615</v>
      </c>
      <c r="AN106" s="1" t="n">
        <f aca="false">ROUND('qx mannen 2022'!AN106,10)</f>
        <v>0.4248784942</v>
      </c>
      <c r="AO106" s="1" t="n">
        <f aca="false">ROUND('qx mannen 2022'!AO106,10)</f>
        <v>0.4237839756</v>
      </c>
      <c r="AP106" s="1" t="n">
        <f aca="false">ROUND('qx mannen 2022'!AP106,10)</f>
        <v>0.4226853221</v>
      </c>
      <c r="AQ106" s="1" t="n">
        <f aca="false">ROUND('qx mannen 2022'!AQ106,10)</f>
        <v>0.4215830106</v>
      </c>
      <c r="AR106" s="1" t="n">
        <f aca="false">ROUND('qx mannen 2022'!AR106,10)</f>
        <v>0.4204774815</v>
      </c>
      <c r="AS106" s="1" t="n">
        <f aca="false">ROUND('qx mannen 2022'!AS106,10)</f>
        <v>0.4193691412</v>
      </c>
      <c r="AT106" s="1" t="n">
        <f aca="false">ROUND('qx mannen 2022'!AT106,10)</f>
        <v>0.4182583651</v>
      </c>
      <c r="AU106" s="1" t="n">
        <f aca="false">ROUND('qx mannen 2022'!AU106,10)</f>
        <v>0.4171454997</v>
      </c>
      <c r="AV106" s="1" t="n">
        <f aca="false">ROUND('qx mannen 2022'!AV106,10)</f>
        <v>0.416030865</v>
      </c>
      <c r="AW106" s="1" t="n">
        <f aca="false">ROUND('qx mannen 2022'!AW106,10)</f>
        <v>0.4149147566</v>
      </c>
      <c r="AX106" s="1" t="n">
        <f aca="false">ROUND('qx mannen 2022'!AX106,10)</f>
        <v>0.4137974473</v>
      </c>
      <c r="AY106" s="1" t="n">
        <f aca="false">ROUND('qx mannen 2022'!AY106,10)</f>
        <v>0.4126791892</v>
      </c>
      <c r="AZ106" s="1" t="n">
        <f aca="false">ROUND('qx mannen 2022'!AZ106,10)</f>
        <v>0.411560215</v>
      </c>
      <c r="BA106" s="1" t="n">
        <f aca="false">ROUND('qx mannen 2022'!BA106,10)</f>
        <v>0.4104407397</v>
      </c>
      <c r="BB106" s="1" t="n">
        <f aca="false">ROUND('qx mannen 2022'!BB106,10)</f>
        <v>0.4093209618</v>
      </c>
      <c r="BC106" s="1" t="n">
        <f aca="false">ROUND('qx mannen 2022'!BC106,10)</f>
        <v>0.4082010649</v>
      </c>
      <c r="BD106" s="1" t="n">
        <f aca="false">ROUND('qx mannen 2022'!BD106,10)</f>
        <v>0.4070812185</v>
      </c>
      <c r="BE106" s="1" t="n">
        <f aca="false">ROUND('qx mannen 2022'!BE106,10)</f>
        <v>0.4059615791</v>
      </c>
      <c r="BF106" s="1" t="n">
        <f aca="false">ROUND('qx mannen 2022'!BF106,10)</f>
        <v>0.4048422914</v>
      </c>
      <c r="BG106" s="1" t="n">
        <f aca="false">ROUND('qx mannen 2022'!BG106,10)</f>
        <v>0.4037234893</v>
      </c>
      <c r="BH106" s="1" t="n">
        <f aca="false">ROUND('qx mannen 2022'!BH106,10)</f>
        <v>0.4026052962</v>
      </c>
      <c r="BI106" s="1" t="n">
        <f aca="false">ROUND('qx mannen 2022'!BI106,10)</f>
        <v>0.4014878266</v>
      </c>
      <c r="BJ106" s="1" t="n">
        <f aca="false">ROUND('qx mannen 2022'!BJ106,10)</f>
        <v>0.400371186</v>
      </c>
      <c r="BK106" s="1" t="n">
        <f aca="false">ROUND('qx mannen 2022'!BK106,10)</f>
        <v>0.3992554721</v>
      </c>
      <c r="BL106" s="1" t="n">
        <f aca="false">ROUND('qx mannen 2022'!BL106,10)</f>
        <v>0.3981407752</v>
      </c>
      <c r="BM106" s="1" t="n">
        <f aca="false">ROUND('qx mannen 2022'!BM106,10)</f>
        <v>0.397027179</v>
      </c>
      <c r="BN106" s="1" t="n">
        <f aca="false">ROUND('qx mannen 2022'!BN106,10)</f>
        <v>0.3959147608</v>
      </c>
      <c r="BO106" s="1" t="n">
        <f aca="false">ROUND('qx mannen 2022'!BO106,10)</f>
        <v>0.394803592</v>
      </c>
      <c r="BP106" s="1" t="n">
        <f aca="false">ROUND('qx mannen 2022'!BP106,10)</f>
        <v>0.393693739</v>
      </c>
      <c r="BQ106" s="1" t="n">
        <f aca="false">ROUND('qx mannen 2022'!BQ106,10)</f>
        <v>0.3925852629</v>
      </c>
      <c r="BR106" s="1" t="n">
        <f aca="false">ROUND('qx mannen 2022'!BR106,10)</f>
        <v>0.3914782205</v>
      </c>
      <c r="BS106" s="1" t="n">
        <f aca="false">ROUND('qx mannen 2022'!BS106,10)</f>
        <v>0.3903726645</v>
      </c>
      <c r="BT106" s="1" t="n">
        <f aca="false">ROUND('qx mannen 2022'!BT106,10)</f>
        <v>0.3892686434</v>
      </c>
      <c r="BU106" s="1" t="n">
        <f aca="false">ROUND('qx mannen 2022'!BU106,10)</f>
        <v>0.3881662024</v>
      </c>
      <c r="BV106" s="1" t="n">
        <f aca="false">ROUND('qx mannen 2022'!BV106,10)</f>
        <v>0.3870653833</v>
      </c>
      <c r="BW106" s="1" t="n">
        <f aca="false">ROUND('qx mannen 2022'!BW106,10)</f>
        <v>0.3859662249</v>
      </c>
      <c r="BX106" s="1" t="n">
        <f aca="false">ROUND('qx mannen 2022'!BX106,10)</f>
        <v>0.3848687631</v>
      </c>
      <c r="BY106" s="1" t="n">
        <f aca="false">ROUND('qx mannen 2022'!BY106,10)</f>
        <v>0.3837730313</v>
      </c>
      <c r="BZ106" s="1" t="n">
        <f aca="false">ROUND('qx mannen 2022'!BZ106,10)</f>
        <v>0.3826790604</v>
      </c>
      <c r="CA106" s="1" t="n">
        <f aca="false">ROUND('qx mannen 2022'!CA106,10)</f>
        <v>0.3815868791</v>
      </c>
      <c r="CB106" s="1" t="n">
        <f aca="false">ROUND('qx mannen 2022'!CB106,10)</f>
        <v>0.3804965141</v>
      </c>
      <c r="CC106" s="1" t="n">
        <f aca="false">ROUND('qx mannen 2022'!CC106,10)</f>
        <v>0.3794079903</v>
      </c>
      <c r="CD106" s="1" t="n">
        <f aca="false">ROUND('qx mannen 2022'!CD106,10)</f>
        <v>0.3783213305</v>
      </c>
      <c r="CE106" s="1" t="n">
        <f aca="false">ROUND('qx mannen 2022'!CE106,10)</f>
        <v>0.3772365564</v>
      </c>
      <c r="CF106" s="1" t="n">
        <f aca="false">ROUND('qx mannen 2022'!CF106,10)</f>
        <v>0.3761536877</v>
      </c>
      <c r="CG106" s="1" t="n">
        <f aca="false">ROUND('qx mannen 2022'!CG106,10)</f>
        <v>0.3750727429</v>
      </c>
      <c r="CH106" s="1" t="n">
        <f aca="false">ROUND('qx mannen 2022'!CH106,10)</f>
        <v>0.3739937395</v>
      </c>
      <c r="CI106" s="1" t="n">
        <f aca="false">ROUND('qx mannen 2022'!CI106,10)</f>
        <v>0.3729166933</v>
      </c>
      <c r="CJ106" s="1" t="n">
        <f aca="false">ROUND('qx mannen 2022'!CJ106,10)</f>
        <v>0.3718416194</v>
      </c>
      <c r="CK106" s="1" t="n">
        <f aca="false">ROUND('qx mannen 2022'!CK106,10)</f>
        <v>0.3707685317</v>
      </c>
      <c r="CL106" s="1" t="n">
        <f aca="false">ROUND('qx mannen 2022'!CL106,10)</f>
        <v>0.3696974433</v>
      </c>
      <c r="CM106" s="1" t="n">
        <f aca="false">ROUND('qx mannen 2022'!CM106,10)</f>
        <v>0.3686283662</v>
      </c>
      <c r="CN106" s="1" t="n">
        <f aca="false">ROUND('qx mannen 2022'!CN106,10)</f>
        <v>0.3675613118</v>
      </c>
      <c r="CO106" s="1" t="n">
        <f aca="false">ROUND('qx mannen 2022'!CO106,10)</f>
        <v>0.3664962907</v>
      </c>
      <c r="CP106" s="1" t="n">
        <f aca="false">ROUND('qx mannen 2022'!CP106,10)</f>
        <v>0.3654333128</v>
      </c>
      <c r="CQ106" s="1" t="n">
        <f aca="false">ROUND('qx mannen 2022'!CQ106,10)</f>
        <v>0.3643723873</v>
      </c>
      <c r="CR106" s="1" t="n">
        <f aca="false">ROUND('qx mannen 2022'!CR106,10)</f>
        <v>0.3633135228</v>
      </c>
      <c r="CS106" s="1" t="n">
        <f aca="false">ROUND('qx mannen 2022'!CS106,10)</f>
        <v>0.3622567275</v>
      </c>
      <c r="CT106" s="1" t="n">
        <f aca="false">ROUND('qx mannen 2022'!CT106,10)</f>
        <v>0.361202009</v>
      </c>
      <c r="CU106" s="1" t="n">
        <f aca="false">ROUND('qx mannen 2022'!CU106,10)</f>
        <v>0.3601493742</v>
      </c>
      <c r="CV106" s="1" t="n">
        <f aca="false">ROUND('qx mannen 2022'!CV106,10)</f>
        <v>0.35909883</v>
      </c>
      <c r="CW106" s="1" t="n">
        <f aca="false">ROUND('qx mannen 2022'!CW106,10)</f>
        <v>0.3580503824</v>
      </c>
      <c r="CX106" s="1" t="n">
        <f aca="false">ROUND('qx mannen 2022'!CX106,10)</f>
        <v>0.3570040374</v>
      </c>
      <c r="CY106" s="1" t="n">
        <f aca="false">ROUND('qx mannen 2022'!CY106,10)</f>
        <v>0.3559598004</v>
      </c>
      <c r="CZ106" s="1" t="n">
        <f aca="false">ROUND('qx mannen 2022'!CZ106,10)</f>
        <v>0.3549176767</v>
      </c>
      <c r="DA106" s="1" t="n">
        <f aca="false">ROUND('qx mannen 2022'!DA106,10)</f>
        <v>0.3538776709</v>
      </c>
      <c r="DB106" s="1" t="n">
        <f aca="false">ROUND('qx mannen 2022'!DB106,10)</f>
        <v>0.3528397878</v>
      </c>
      <c r="DC106" s="1" t="n">
        <f aca="false">ROUND('qx mannen 2022'!DC106,10)</f>
        <v>0.3518040315</v>
      </c>
      <c r="DD106" s="1" t="n">
        <f aca="false">ROUND('qx mannen 2022'!DD106,10)</f>
        <v>0.3507704061</v>
      </c>
      <c r="DE106" s="1" t="n">
        <f aca="false">ROUND('qx mannen 2022'!DE106,10)</f>
        <v>0.3497389154</v>
      </c>
      <c r="DF106" s="1" t="n">
        <f aca="false">ROUND('qx mannen 2022'!DF106,10)</f>
        <v>0.3487095628</v>
      </c>
      <c r="DG106" s="1" t="n">
        <f aca="false">ROUND('qx mannen 2022'!DG106,10)</f>
        <v>0.3476823518</v>
      </c>
      <c r="DH106" s="1" t="n">
        <f aca="false">ROUND('qx mannen 2022'!DH106,10)</f>
        <v>0.3466572855</v>
      </c>
      <c r="DI106" s="1" t="n">
        <f aca="false">ROUND('qx mannen 2022'!DI106,10)</f>
        <v>0.3456343669</v>
      </c>
      <c r="DJ106" s="1" t="n">
        <f aca="false">ROUND('qx mannen 2022'!DJ106,10)</f>
        <v>0.3446135986</v>
      </c>
      <c r="DK106" s="1" t="n">
        <f aca="false">ROUND('qx mannen 2022'!DK106,10)</f>
        <v>0.3435949835</v>
      </c>
      <c r="DL106" s="1" t="n">
        <f aca="false">ROUND('qx mannen 2022'!DL106,10)</f>
        <v>0.3425785238</v>
      </c>
      <c r="DM106" s="1" t="n">
        <f aca="false">ROUND('qx mannen 2022'!DM106,10)</f>
        <v>0.341564222</v>
      </c>
      <c r="DN106" s="1" t="n">
        <f aca="false">ROUND('qx mannen 2022'!DN106,10)</f>
        <v>0.3405520802</v>
      </c>
      <c r="DO106" s="1" t="n">
        <f aca="false">ROUND('qx mannen 2022'!DO106,10)</f>
        <v>0.3395421004</v>
      </c>
      <c r="DP106" s="1" t="n">
        <f aca="false">ROUND('qx mannen 2022'!DP106,10)</f>
        <v>0.3385342846</v>
      </c>
      <c r="DQ106" s="1" t="n">
        <f aca="false">ROUND('qx mannen 2022'!DQ106,10)</f>
        <v>0.3375286346</v>
      </c>
      <c r="DR106" s="1" t="n">
        <f aca="false">ROUND('qx mannen 2022'!DR106,10)</f>
        <v>0.3365251521</v>
      </c>
      <c r="DS106" s="1" t="n">
        <f aca="false">ROUND('qx mannen 2022'!DS106,10)</f>
        <v>0.3355238386</v>
      </c>
      <c r="DT106" s="1" t="n">
        <f aca="false">ROUND('qx mannen 2022'!DT106,10)</f>
        <v>0.3345246956</v>
      </c>
      <c r="DU106" s="1" t="n">
        <f aca="false">ROUND('qx mannen 2022'!DU106,10)</f>
        <v>0.3335277246</v>
      </c>
      <c r="DV106" s="1" t="n">
        <f aca="false">ROUND('qx mannen 2022'!DV106,10)</f>
        <v>0.3325329267</v>
      </c>
      <c r="DW106" s="1" t="n">
        <f aca="false">ROUND('qx mannen 2022'!DW106,10)</f>
        <v>0.3315403032</v>
      </c>
      <c r="DX106" s="1" t="n">
        <f aca="false">ROUND('qx mannen 2022'!DX106,10)</f>
        <v>0.3305498553</v>
      </c>
      <c r="DY106" s="1" t="n">
        <f aca="false">ROUND('qx mannen 2022'!DY106,10)</f>
        <v>0.3295615839</v>
      </c>
      <c r="DZ106" s="1" t="n">
        <f aca="false">ROUND('qx mannen 2022'!DZ106,10)</f>
        <v>0.32857549</v>
      </c>
      <c r="EA106" s="1" t="n">
        <f aca="false">ROUND('qx mannen 2022'!EA106,10)</f>
        <v>0.3275915745</v>
      </c>
      <c r="EB106" s="1" t="n">
        <f aca="false">ROUND('qx mannen 2022'!EB106,10)</f>
        <v>0.3266098381</v>
      </c>
      <c r="EC106" s="1" t="n">
        <f aca="false">ROUND('qx mannen 2022'!EC106,10)</f>
        <v>0.3256302817</v>
      </c>
      <c r="ED106" s="1" t="n">
        <f aca="false">ROUND('qx mannen 2022'!ED106,10)</f>
        <v>0.3246529058</v>
      </c>
      <c r="EE106" s="1" t="n">
        <f aca="false">ROUND('qx mannen 2022'!EE106,10)</f>
        <v>0.3236777112</v>
      </c>
      <c r="EF106" s="1" t="n">
        <f aca="false">ROUND('qx mannen 2022'!EF106,10)</f>
        <v>0.3227046982</v>
      </c>
      <c r="EG106" s="1" t="n">
        <f aca="false">ROUND('qx mannen 2022'!EG106,10)</f>
        <v>0.3217338674</v>
      </c>
      <c r="EH106" s="1" t="n">
        <f aca="false">ROUND('qx mannen 2022'!EH106,10)</f>
        <v>0.3207652193</v>
      </c>
      <c r="EI106" s="1" t="n">
        <f aca="false">ROUND('qx mannen 2022'!EI106,10)</f>
        <v>0.319798754</v>
      </c>
      <c r="EJ106" s="1" t="n">
        <f aca="false">ROUND('qx mannen 2022'!EJ106,10)</f>
        <v>0.3188344721</v>
      </c>
      <c r="EK106" s="1" t="n">
        <f aca="false">ROUND('qx mannen 2022'!EK106,10)</f>
        <v>0.3178723736</v>
      </c>
      <c r="EL106" s="1" t="n">
        <f aca="false">ROUND('qx mannen 2022'!EL106,10)</f>
        <v>0.3169124588</v>
      </c>
      <c r="EM106" s="1" t="n">
        <f aca="false">ROUND('qx mannen 2022'!EM106,10)</f>
        <v>0.3159547279</v>
      </c>
      <c r="EN106" s="1" t="n">
        <f aca="false">ROUND('qx mannen 2022'!EN106,10)</f>
        <v>0.3149991808</v>
      </c>
      <c r="EO106" s="1" t="n">
        <f aca="false">ROUND('qx mannen 2022'!EO106,10)</f>
        <v>0.3140458176</v>
      </c>
      <c r="EP106" s="1" t="n">
        <f aca="false">ROUND('qx mannen 2022'!EP106,10)</f>
        <v>0.3130946384</v>
      </c>
      <c r="EQ106" s="1" t="n">
        <f aca="false">ROUND('qx mannen 2022'!EQ106,10)</f>
        <v>0.312145643</v>
      </c>
      <c r="ER106" s="1" t="n">
        <f aca="false">ROUND('qx mannen 2022'!ER106,10)</f>
        <v>0.3111988314</v>
      </c>
      <c r="ES106" s="1" t="n">
        <f aca="false">ROUND('qx mannen 2022'!ES106,10)</f>
        <v>0.3102542033</v>
      </c>
      <c r="ET106" s="1" t="n">
        <f aca="false">ROUND('qx mannen 2022'!ET106,10)</f>
        <v>0.3093117587</v>
      </c>
      <c r="EU106" s="1" t="n">
        <f aca="false">ROUND('qx mannen 2022'!EU106,10)</f>
        <v>0.3083714971</v>
      </c>
      <c r="EV106" s="1" t="n">
        <f aca="false">ROUND('qx mannen 2022'!EV106,10)</f>
        <v>0.3074334184</v>
      </c>
      <c r="EW106" s="1" t="n">
        <f aca="false">ROUND('qx mannen 2022'!EW106,10)</f>
        <v>0.3064975221</v>
      </c>
      <c r="EX106" s="1" t="n">
        <f aca="false">ROUND('qx mannen 2022'!EX106,10)</f>
        <v>0.305563808</v>
      </c>
      <c r="EY106" s="1" t="n">
        <f aca="false">ROUND('qx mannen 2022'!EY106,10)</f>
        <v>0.3046322755</v>
      </c>
      <c r="EZ106" s="1" t="n">
        <f aca="false">ROUND('qx mannen 2022'!EZ106,10)</f>
        <v>0.3037029243</v>
      </c>
      <c r="FA106" s="1" t="n">
        <f aca="false">ROUND('qx mannen 2022'!FA106,10)</f>
        <v>0.3027757538</v>
      </c>
      <c r="FB106" s="1" t="n">
        <f aca="false">ROUND('qx mannen 2022'!FB106,10)</f>
        <v>0.3018507634</v>
      </c>
      <c r="FC106" s="1" t="n">
        <f aca="false">ROUND('qx mannen 2022'!FC106,10)</f>
        <v>0.3009279527</v>
      </c>
      <c r="FD106" s="1" t="n">
        <f aca="false">ROUND('qx mannen 2022'!FD106,10)</f>
        <v>0.3000073209</v>
      </c>
      <c r="FE106" s="1" t="n">
        <f aca="false">ROUND('qx mannen 2022'!FE106,10)</f>
        <v>0.2990888674</v>
      </c>
      <c r="FF106" s="1" t="n">
        <f aca="false">ROUND('qx mannen 2022'!FF106,10)</f>
        <v>0.2981725915</v>
      </c>
      <c r="FG106" s="1" t="n">
        <f aca="false">ROUND('qx mannen 2022'!FG106,10)</f>
        <v>0.2972584925</v>
      </c>
      <c r="FH106" s="1" t="n">
        <f aca="false">ROUND('qx mannen 2022'!FH106,10)</f>
        <v>0.2963465695</v>
      </c>
      <c r="FI106" s="1" t="n">
        <f aca="false">ROUND('qx mannen 2022'!FI106,10)</f>
        <v>0.2954368218</v>
      </c>
      <c r="FJ106" s="1" t="n">
        <f aca="false">ROUND('qx mannen 2022'!FJ106,10)</f>
        <v>0.2945292486</v>
      </c>
      <c r="FK106" s="1" t="n">
        <f aca="false">ROUND('qx mannen 2022'!FK106,10)</f>
        <v>0.2936238488</v>
      </c>
      <c r="FL106" s="1" t="n">
        <f aca="false">ROUND('qx mannen 2022'!FL106,10)</f>
        <v>0.2927206217</v>
      </c>
      <c r="FM106" s="1" t="n">
        <f aca="false">ROUND('qx mannen 2022'!FM106,10)</f>
        <v>0.2918195662</v>
      </c>
      <c r="FN106" s="1" t="n">
        <f aca="false">ROUND('qx mannen 2022'!FN106,10)</f>
        <v>0.2909206814</v>
      </c>
      <c r="FO106" s="1" t="n">
        <f aca="false">ROUND('qx mannen 2022'!FO106,10)</f>
        <v>0.2900239662</v>
      </c>
      <c r="FP106" s="1" t="n">
        <f aca="false">ROUND('qx mannen 2022'!FP106,10)</f>
        <v>0.2891294196</v>
      </c>
      <c r="FQ106" s="1" t="n">
        <f aca="false">ROUND('qx mannen 2022'!FQ106,10)</f>
        <v>0.2882370405</v>
      </c>
    </row>
    <row r="107" customFormat="false" ht="15" hidden="false" customHeight="true" outlineLevel="0" collapsed="false">
      <c r="B107" s="1" t="n">
        <f aca="false">ROUND('qx mannen 2022'!B107,10)</f>
        <v>0.5174738841</v>
      </c>
      <c r="C107" s="1" t="n">
        <f aca="false">ROUND('qx mannen 2022'!C107,10)</f>
        <v>0.5162643867</v>
      </c>
      <c r="D107" s="1" t="n">
        <f aca="false">ROUND('qx mannen 2022'!D107,10)</f>
        <v>0.4921893646</v>
      </c>
      <c r="E107" s="1" t="n">
        <f aca="false">ROUND('qx mannen 2022'!E107,10)</f>
        <v>0.4803948303</v>
      </c>
      <c r="F107" s="1" t="n">
        <f aca="false">ROUND('qx mannen 2022'!F107,10)</f>
        <v>0.4745489288</v>
      </c>
      <c r="G107" s="1" t="n">
        <f aca="false">ROUND('qx mannen 2022'!G107,10)</f>
        <v>0.4715944941</v>
      </c>
      <c r="H107" s="1" t="n">
        <f aca="false">ROUND('qx mannen 2022'!H107,10)</f>
        <v>0.470035091</v>
      </c>
      <c r="I107" s="1" t="n">
        <f aca="false">ROUND('qx mannen 2022'!I107,10)</f>
        <v>0.4691330401</v>
      </c>
      <c r="J107" s="1" t="n">
        <f aca="false">ROUND('qx mannen 2022'!J107,10)</f>
        <v>0.4685242669</v>
      </c>
      <c r="K107" s="1" t="n">
        <f aca="false">ROUND('qx mannen 2022'!K107,10)</f>
        <v>0.4680298933</v>
      </c>
      <c r="L107" s="1" t="n">
        <f aca="false">ROUND('qx mannen 2022'!L107,10)</f>
        <v>0.4675630954</v>
      </c>
      <c r="M107" s="1" t="n">
        <f aca="false">ROUND('qx mannen 2022'!M107,10)</f>
        <v>0.4670828056</v>
      </c>
      <c r="N107" s="1" t="n">
        <f aca="false">ROUND('qx mannen 2022'!N107,10)</f>
        <v>0.466570639</v>
      </c>
      <c r="O107" s="1" t="n">
        <f aca="false">ROUND('qx mannen 2022'!O107,10)</f>
        <v>0.466019386</v>
      </c>
      <c r="P107" s="1" t="n">
        <f aca="false">ROUND('qx mannen 2022'!P107,10)</f>
        <v>0.4654272733</v>
      </c>
      <c r="Q107" s="1" t="n">
        <f aca="false">ROUND('qx mannen 2022'!Q107,10)</f>
        <v>0.4647951066</v>
      </c>
      <c r="R107" s="1" t="n">
        <f aca="false">ROUND('qx mannen 2022'!R107,10)</f>
        <v>0.4641248533</v>
      </c>
      <c r="S107" s="1" t="n">
        <f aca="false">ROUND('qx mannen 2022'!S107,10)</f>
        <v>0.4634189426</v>
      </c>
      <c r="T107" s="1" t="n">
        <f aca="false">ROUND('qx mannen 2022'!T107,10)</f>
        <v>0.4626799252</v>
      </c>
      <c r="U107" s="1" t="n">
        <f aca="false">ROUND('qx mannen 2022'!U107,10)</f>
        <v>0.4619103106</v>
      </c>
      <c r="V107" s="1" t="n">
        <f aca="false">ROUND('qx mannen 2022'!V107,10)</f>
        <v>0.4611124943</v>
      </c>
      <c r="W107" s="1" t="n">
        <f aca="false">ROUND('qx mannen 2022'!W107,10)</f>
        <v>0.4602887278</v>
      </c>
      <c r="X107" s="1" t="n">
        <f aca="false">ROUND('qx mannen 2022'!X107,10)</f>
        <v>0.4594411102</v>
      </c>
      <c r="Y107" s="1" t="n">
        <f aca="false">ROUND('qx mannen 2022'!Y107,10)</f>
        <v>0.4585715903</v>
      </c>
      <c r="Z107" s="1" t="n">
        <f aca="false">ROUND('qx mannen 2022'!Z107,10)</f>
        <v>0.457681973</v>
      </c>
      <c r="AA107" s="1" t="n">
        <f aca="false">ROUND('qx mannen 2022'!AA107,10)</f>
        <v>0.456773928</v>
      </c>
      <c r="AB107" s="1" t="n">
        <f aca="false">ROUND('qx mannen 2022'!AB107,10)</f>
        <v>0.4558489986</v>
      </c>
      <c r="AC107" s="1" t="n">
        <f aca="false">ROUND('qx mannen 2022'!AC107,10)</f>
        <v>0.4549086109</v>
      </c>
      <c r="AD107" s="1" t="n">
        <f aca="false">ROUND('qx mannen 2022'!AD107,10)</f>
        <v>0.4539540819</v>
      </c>
      <c r="AE107" s="1" t="n">
        <f aca="false">ROUND('qx mannen 2022'!AE107,10)</f>
        <v>0.4529866285</v>
      </c>
      <c r="AF107" s="1" t="n">
        <f aca="false">ROUND('qx mannen 2022'!AF107,10)</f>
        <v>0.4520073742</v>
      </c>
      <c r="AG107" s="1" t="n">
        <f aca="false">ROUND('qx mannen 2022'!AG107,10)</f>
        <v>0.4510173566</v>
      </c>
      <c r="AH107" s="1" t="n">
        <f aca="false">ROUND('qx mannen 2022'!AH107,10)</f>
        <v>0.4500175339</v>
      </c>
      <c r="AI107" s="1" t="n">
        <f aca="false">ROUND('qx mannen 2022'!AI107,10)</f>
        <v>0.4490087909</v>
      </c>
      <c r="AJ107" s="1" t="n">
        <f aca="false">ROUND('qx mannen 2022'!AJ107,10)</f>
        <v>0.4479919445</v>
      </c>
      <c r="AK107" s="1" t="n">
        <f aca="false">ROUND('qx mannen 2022'!AK107,10)</f>
        <v>0.4469677491</v>
      </c>
      <c r="AL107" s="1" t="n">
        <f aca="false">ROUND('qx mannen 2022'!AL107,10)</f>
        <v>0.4459369014</v>
      </c>
      <c r="AM107" s="1" t="n">
        <f aca="false">ROUND('qx mannen 2022'!AM107,10)</f>
        <v>0.4449000445</v>
      </c>
      <c r="AN107" s="1" t="n">
        <f aca="false">ROUND('qx mannen 2022'!AN107,10)</f>
        <v>0.4438577723</v>
      </c>
      <c r="AO107" s="1" t="n">
        <f aca="false">ROUND('qx mannen 2022'!AO107,10)</f>
        <v>0.4428106332</v>
      </c>
      <c r="AP107" s="1" t="n">
        <f aca="false">ROUND('qx mannen 2022'!AP107,10)</f>
        <v>0.4417591337</v>
      </c>
      <c r="AQ107" s="1" t="n">
        <f aca="false">ROUND('qx mannen 2022'!AQ107,10)</f>
        <v>0.4407037414</v>
      </c>
      <c r="AR107" s="1" t="n">
        <f aca="false">ROUND('qx mannen 2022'!AR107,10)</f>
        <v>0.439644888</v>
      </c>
      <c r="AS107" s="1" t="n">
        <f aca="false">ROUND('qx mannen 2022'!AS107,10)</f>
        <v>0.4385829724</v>
      </c>
      <c r="AT107" s="1" t="n">
        <f aca="false">ROUND('qx mannen 2022'!AT107,10)</f>
        <v>0.4375183628</v>
      </c>
      <c r="AU107" s="1" t="n">
        <f aca="false">ROUND('qx mannen 2022'!AU107,10)</f>
        <v>0.4364513994</v>
      </c>
      <c r="AV107" s="1" t="n">
        <f aca="false">ROUND('qx mannen 2022'!AV107,10)</f>
        <v>0.4353823962</v>
      </c>
      <c r="AW107" s="1" t="n">
        <f aca="false">ROUND('qx mannen 2022'!AW107,10)</f>
        <v>0.4343116434</v>
      </c>
      <c r="AX107" s="1" t="n">
        <f aca="false">ROUND('qx mannen 2022'!AX107,10)</f>
        <v>0.433239409</v>
      </c>
      <c r="AY107" s="1" t="n">
        <f aca="false">ROUND('qx mannen 2022'!AY107,10)</f>
        <v>0.4321659407</v>
      </c>
      <c r="AZ107" s="1" t="n">
        <f aca="false">ROUND('qx mannen 2022'!AZ107,10)</f>
        <v>0.431091467</v>
      </c>
      <c r="BA107" s="1" t="n">
        <f aca="false">ROUND('qx mannen 2022'!BA107,10)</f>
        <v>0.4300161994</v>
      </c>
      <c r="BB107" s="1" t="n">
        <f aca="false">ROUND('qx mannen 2022'!BB107,10)</f>
        <v>0.4289403331</v>
      </c>
      <c r="BC107" s="1" t="n">
        <f aca="false">ROUND('qx mannen 2022'!BC107,10)</f>
        <v>0.4278640485</v>
      </c>
      <c r="BD107" s="1" t="n">
        <f aca="false">ROUND('qx mannen 2022'!BD107,10)</f>
        <v>0.4267875123</v>
      </c>
      <c r="BE107" s="1" t="n">
        <f aca="false">ROUND('qx mannen 2022'!BE107,10)</f>
        <v>0.4257108788</v>
      </c>
      <c r="BF107" s="1" t="n">
        <f aca="false">ROUND('qx mannen 2022'!BF107,10)</f>
        <v>0.4246342903</v>
      </c>
      <c r="BG107" s="1" t="n">
        <f aca="false">ROUND('qx mannen 2022'!BG107,10)</f>
        <v>0.4235578787</v>
      </c>
      <c r="BH107" s="1" t="n">
        <f aca="false">ROUND('qx mannen 2022'!BH107,10)</f>
        <v>0.4224817657</v>
      </c>
      <c r="BI107" s="1" t="n">
        <f aca="false">ROUND('qx mannen 2022'!BI107,10)</f>
        <v>0.421406064</v>
      </c>
      <c r="BJ107" s="1" t="n">
        <f aca="false">ROUND('qx mannen 2022'!BJ107,10)</f>
        <v>0.4203308777</v>
      </c>
      <c r="BK107" s="1" t="n">
        <f aca="false">ROUND('qx mannen 2022'!BK107,10)</f>
        <v>0.4192563033</v>
      </c>
      <c r="BL107" s="1" t="n">
        <f aca="false">ROUND('qx mannen 2022'!BL107,10)</f>
        <v>0.4181824299</v>
      </c>
      <c r="BM107" s="1" t="n">
        <f aca="false">ROUND('qx mannen 2022'!BM107,10)</f>
        <v>0.4171093402</v>
      </c>
      <c r="BN107" s="1" t="n">
        <f aca="false">ROUND('qx mannen 2022'!BN107,10)</f>
        <v>0.4160371104</v>
      </c>
      <c r="BO107" s="1" t="n">
        <f aca="false">ROUND('qx mannen 2022'!BO107,10)</f>
        <v>0.4149658114</v>
      </c>
      <c r="BP107" s="1" t="n">
        <f aca="false">ROUND('qx mannen 2022'!BP107,10)</f>
        <v>0.4138955088</v>
      </c>
      <c r="BQ107" s="1" t="n">
        <f aca="false">ROUND('qx mannen 2022'!BQ107,10)</f>
        <v>0.4128262631</v>
      </c>
      <c r="BR107" s="1" t="n">
        <f aca="false">ROUND('qx mannen 2022'!BR107,10)</f>
        <v>0.4117581306</v>
      </c>
      <c r="BS107" s="1" t="n">
        <f aca="false">ROUND('qx mannen 2022'!BS107,10)</f>
        <v>0.4106911635</v>
      </c>
      <c r="BT107" s="1" t="n">
        <f aca="false">ROUND('qx mannen 2022'!BT107,10)</f>
        <v>0.4096254101</v>
      </c>
      <c r="BU107" s="1" t="n">
        <f aca="false">ROUND('qx mannen 2022'!BU107,10)</f>
        <v>0.4085609153</v>
      </c>
      <c r="BV107" s="1" t="n">
        <f aca="false">ROUND('qx mannen 2022'!BV107,10)</f>
        <v>0.4074977206</v>
      </c>
      <c r="BW107" s="1" t="n">
        <f aca="false">ROUND('qx mannen 2022'!BW107,10)</f>
        <v>0.4064358647</v>
      </c>
      <c r="BX107" s="1" t="n">
        <f aca="false">ROUND('qx mannen 2022'!BX107,10)</f>
        <v>0.4053753834</v>
      </c>
      <c r="BY107" s="1" t="n">
        <f aca="false">ROUND('qx mannen 2022'!BY107,10)</f>
        <v>0.40431631</v>
      </c>
      <c r="BZ107" s="1" t="n">
        <f aca="false">ROUND('qx mannen 2022'!BZ107,10)</f>
        <v>0.4032586754</v>
      </c>
      <c r="CA107" s="1" t="n">
        <f aca="false">ROUND('qx mannen 2022'!CA107,10)</f>
        <v>0.4022025084</v>
      </c>
      <c r="CB107" s="1" t="n">
        <f aca="false">ROUND('qx mannen 2022'!CB107,10)</f>
        <v>0.4011478357</v>
      </c>
      <c r="CC107" s="1" t="n">
        <f aca="false">ROUND('qx mannen 2022'!CC107,10)</f>
        <v>0.4000946823</v>
      </c>
      <c r="CD107" s="1" t="n">
        <f aca="false">ROUND('qx mannen 2022'!CD107,10)</f>
        <v>0.3990430714</v>
      </c>
      <c r="CE107" s="1" t="n">
        <f aca="false">ROUND('qx mannen 2022'!CE107,10)</f>
        <v>0.3979930244</v>
      </c>
      <c r="CF107" s="1" t="n">
        <f aca="false">ROUND('qx mannen 2022'!CF107,10)</f>
        <v>0.3969445617</v>
      </c>
      <c r="CG107" s="1" t="n">
        <f aca="false">ROUND('qx mannen 2022'!CG107,10)</f>
        <v>0.3958977018</v>
      </c>
      <c r="CH107" s="1" t="n">
        <f aca="false">ROUND('qx mannen 2022'!CH107,10)</f>
        <v>0.3948524623</v>
      </c>
      <c r="CI107" s="1" t="n">
        <f aca="false">ROUND('qx mannen 2022'!CI107,10)</f>
        <v>0.3938088597</v>
      </c>
      <c r="CJ107" s="1" t="n">
        <f aca="false">ROUND('qx mannen 2022'!CJ107,10)</f>
        <v>0.3927669091</v>
      </c>
      <c r="CK107" s="1" t="n">
        <f aca="false">ROUND('qx mannen 2022'!CK107,10)</f>
        <v>0.3917266248</v>
      </c>
      <c r="CL107" s="1" t="n">
        <f aca="false">ROUND('qx mannen 2022'!CL107,10)</f>
        <v>0.3906880203</v>
      </c>
      <c r="CM107" s="1" t="n">
        <f aca="false">ROUND('qx mannen 2022'!CM107,10)</f>
        <v>0.3896511079</v>
      </c>
      <c r="CN107" s="1" t="n">
        <f aca="false">ROUND('qx mannen 2022'!CN107,10)</f>
        <v>0.3886158995</v>
      </c>
      <c r="CO107" s="1" t="n">
        <f aca="false">ROUND('qx mannen 2022'!CO107,10)</f>
        <v>0.387582406</v>
      </c>
      <c r="CP107" s="1" t="n">
        <f aca="false">ROUND('qx mannen 2022'!CP107,10)</f>
        <v>0.3865506378</v>
      </c>
      <c r="CQ107" s="1" t="n">
        <f aca="false">ROUND('qx mannen 2022'!CQ107,10)</f>
        <v>0.3855206045</v>
      </c>
      <c r="CR107" s="1" t="n">
        <f aca="false">ROUND('qx mannen 2022'!CR107,10)</f>
        <v>0.3844923152</v>
      </c>
      <c r="CS107" s="1" t="n">
        <f aca="false">ROUND('qx mannen 2022'!CS107,10)</f>
        <v>0.3834657785</v>
      </c>
      <c r="CT107" s="1" t="n">
        <f aca="false">ROUND('qx mannen 2022'!CT107,10)</f>
        <v>0.3824410025</v>
      </c>
      <c r="CU107" s="1" t="n">
        <f aca="false">ROUND('qx mannen 2022'!CU107,10)</f>
        <v>0.3814179947</v>
      </c>
      <c r="CV107" s="1" t="n">
        <f aca="false">ROUND('qx mannen 2022'!CV107,10)</f>
        <v>0.3803967623</v>
      </c>
      <c r="CW107" s="1" t="n">
        <f aca="false">ROUND('qx mannen 2022'!CW107,10)</f>
        <v>0.379377312</v>
      </c>
      <c r="CX107" s="1" t="n">
        <f aca="false">ROUND('qx mannen 2022'!CX107,10)</f>
        <v>0.3783596503</v>
      </c>
      <c r="CY107" s="1" t="n">
        <f aca="false">ROUND('qx mannen 2022'!CY107,10)</f>
        <v>0.3773437831</v>
      </c>
      <c r="CZ107" s="1" t="n">
        <f aca="false">ROUND('qx mannen 2022'!CZ107,10)</f>
        <v>0.3763297163</v>
      </c>
      <c r="DA107" s="1" t="n">
        <f aca="false">ROUND('qx mannen 2022'!DA107,10)</f>
        <v>0.375317455</v>
      </c>
      <c r="DB107" s="1" t="n">
        <f aca="false">ROUND('qx mannen 2022'!DB107,10)</f>
        <v>0.3743070046</v>
      </c>
      <c r="DC107" s="1" t="n">
        <f aca="false">ROUND('qx mannen 2022'!DC107,10)</f>
        <v>0.3732983698</v>
      </c>
      <c r="DD107" s="1" t="n">
        <f aca="false">ROUND('qx mannen 2022'!DD107,10)</f>
        <v>0.3722915553</v>
      </c>
      <c r="DE107" s="1" t="n">
        <f aca="false">ROUND('qx mannen 2022'!DE107,10)</f>
        <v>0.3712865654</v>
      </c>
      <c r="DF107" s="1" t="n">
        <f aca="false">ROUND('qx mannen 2022'!DF107,10)</f>
        <v>0.3702834043</v>
      </c>
      <c r="DG107" s="1" t="n">
        <f aca="false">ROUND('qx mannen 2022'!DG107,10)</f>
        <v>0.3692820759</v>
      </c>
      <c r="DH107" s="1" t="n">
        <f aca="false">ROUND('qx mannen 2022'!DH107,10)</f>
        <v>0.3682825841</v>
      </c>
      <c r="DI107" s="1" t="n">
        <f aca="false">ROUND('qx mannen 2022'!DI107,10)</f>
        <v>0.3672849324</v>
      </c>
      <c r="DJ107" s="1" t="n">
        <f aca="false">ROUND('qx mannen 2022'!DJ107,10)</f>
        <v>0.3662891243</v>
      </c>
      <c r="DK107" s="1" t="n">
        <f aca="false">ROUND('qx mannen 2022'!DK107,10)</f>
        <v>0.365295163</v>
      </c>
      <c r="DL107" s="1" t="n">
        <f aca="false">ROUND('qx mannen 2022'!DL107,10)</f>
        <v>0.3643030516</v>
      </c>
      <c r="DM107" s="1" t="n">
        <f aca="false">ROUND('qx mannen 2022'!DM107,10)</f>
        <v>0.3633127931</v>
      </c>
      <c r="DN107" s="1" t="n">
        <f aca="false">ROUND('qx mannen 2022'!DN107,10)</f>
        <v>0.3623243904</v>
      </c>
      <c r="DO107" s="1" t="n">
        <f aca="false">ROUND('qx mannen 2022'!DO107,10)</f>
        <v>0.3613378462</v>
      </c>
      <c r="DP107" s="1" t="n">
        <f aca="false">ROUND('qx mannen 2022'!DP107,10)</f>
        <v>0.3603531631</v>
      </c>
      <c r="DQ107" s="1" t="n">
        <f aca="false">ROUND('qx mannen 2022'!DQ107,10)</f>
        <v>0.3593703435</v>
      </c>
      <c r="DR107" s="1" t="n">
        <f aca="false">ROUND('qx mannen 2022'!DR107,10)</f>
        <v>0.35838939</v>
      </c>
      <c r="DS107" s="1" t="n">
        <f aca="false">ROUND('qx mannen 2022'!DS107,10)</f>
        <v>0.3574103047</v>
      </c>
      <c r="DT107" s="1" t="n">
        <f aca="false">ROUND('qx mannen 2022'!DT107,10)</f>
        <v>0.3564330899</v>
      </c>
      <c r="DU107" s="1" t="n">
        <f aca="false">ROUND('qx mannen 2022'!DU107,10)</f>
        <v>0.3554577477</v>
      </c>
      <c r="DV107" s="1" t="n">
        <f aca="false">ROUND('qx mannen 2022'!DV107,10)</f>
        <v>0.35448428</v>
      </c>
      <c r="DW107" s="1" t="n">
        <f aca="false">ROUND('qx mannen 2022'!DW107,10)</f>
        <v>0.3535126889</v>
      </c>
      <c r="DX107" s="1" t="n">
        <f aca="false">ROUND('qx mannen 2022'!DX107,10)</f>
        <v>0.3525429761</v>
      </c>
      <c r="DY107" s="1" t="n">
        <f aca="false">ROUND('qx mannen 2022'!DY107,10)</f>
        <v>0.3515751435</v>
      </c>
      <c r="DZ107" s="1" t="n">
        <f aca="false">ROUND('qx mannen 2022'!DZ107,10)</f>
        <v>0.3506091927</v>
      </c>
      <c r="EA107" s="1" t="n">
        <f aca="false">ROUND('qx mannen 2022'!EA107,10)</f>
        <v>0.3496451254</v>
      </c>
      <c r="EB107" s="1" t="n">
        <f aca="false">ROUND('qx mannen 2022'!EB107,10)</f>
        <v>0.3486829431</v>
      </c>
      <c r="EC107" s="1" t="n">
        <f aca="false">ROUND('qx mannen 2022'!EC107,10)</f>
        <v>0.3477226474</v>
      </c>
      <c r="ED107" s="1" t="n">
        <f aca="false">ROUND('qx mannen 2022'!ED107,10)</f>
        <v>0.3467642396</v>
      </c>
      <c r="EE107" s="1" t="n">
        <f aca="false">ROUND('qx mannen 2022'!EE107,10)</f>
        <v>0.3458077212</v>
      </c>
      <c r="EF107" s="1" t="n">
        <f aca="false">ROUND('qx mannen 2022'!EF107,10)</f>
        <v>0.3448530935</v>
      </c>
      <c r="EG107" s="1" t="n">
        <f aca="false">ROUND('qx mannen 2022'!EG107,10)</f>
        <v>0.3439003577</v>
      </c>
      <c r="EH107" s="1" t="n">
        <f aca="false">ROUND('qx mannen 2022'!EH107,10)</f>
        <v>0.342949515</v>
      </c>
      <c r="EI107" s="1" t="n">
        <f aca="false">ROUND('qx mannen 2022'!EI107,10)</f>
        <v>0.3420005667</v>
      </c>
      <c r="EJ107" s="1" t="n">
        <f aca="false">ROUND('qx mannen 2022'!EJ107,10)</f>
        <v>0.3410535137</v>
      </c>
      <c r="EK107" s="1" t="n">
        <f aca="false">ROUND('qx mannen 2022'!EK107,10)</f>
        <v>0.3401083571</v>
      </c>
      <c r="EL107" s="1" t="n">
        <f aca="false">ROUND('qx mannen 2022'!EL107,10)</f>
        <v>0.339165098</v>
      </c>
      <c r="EM107" s="1" t="n">
        <f aca="false">ROUND('qx mannen 2022'!EM107,10)</f>
        <v>0.3382237373</v>
      </c>
      <c r="EN107" s="1" t="n">
        <f aca="false">ROUND('qx mannen 2022'!EN107,10)</f>
        <v>0.3372842759</v>
      </c>
      <c r="EO107" s="1" t="n">
        <f aca="false">ROUND('qx mannen 2022'!EO107,10)</f>
        <v>0.3363467146</v>
      </c>
      <c r="EP107" s="1" t="n">
        <f aca="false">ROUND('qx mannen 2022'!EP107,10)</f>
        <v>0.3354110543</v>
      </c>
      <c r="EQ107" s="1" t="n">
        <f aca="false">ROUND('qx mannen 2022'!EQ107,10)</f>
        <v>0.3344772958</v>
      </c>
      <c r="ER107" s="1" t="n">
        <f aca="false">ROUND('qx mannen 2022'!ER107,10)</f>
        <v>0.3335454397</v>
      </c>
      <c r="ES107" s="1" t="n">
        <f aca="false">ROUND('qx mannen 2022'!ES107,10)</f>
        <v>0.3326154867</v>
      </c>
      <c r="ET107" s="1" t="n">
        <f aca="false">ROUND('qx mannen 2022'!ET107,10)</f>
        <v>0.3316874375</v>
      </c>
      <c r="EU107" s="1" t="n">
        <f aca="false">ROUND('qx mannen 2022'!EU107,10)</f>
        <v>0.3307612928</v>
      </c>
      <c r="EV107" s="1" t="n">
        <f aca="false">ROUND('qx mannen 2022'!EV107,10)</f>
        <v>0.3298370529</v>
      </c>
      <c r="EW107" s="1" t="n">
        <f aca="false">ROUND('qx mannen 2022'!EW107,10)</f>
        <v>0.3289147186</v>
      </c>
      <c r="EX107" s="1" t="n">
        <f aca="false">ROUND('qx mannen 2022'!EX107,10)</f>
        <v>0.3279942902</v>
      </c>
      <c r="EY107" s="1" t="n">
        <f aca="false">ROUND('qx mannen 2022'!EY107,10)</f>
        <v>0.3270757682</v>
      </c>
      <c r="EZ107" s="1" t="n">
        <f aca="false">ROUND('qx mannen 2022'!EZ107,10)</f>
        <v>0.326159153</v>
      </c>
      <c r="FA107" s="1" t="n">
        <f aca="false">ROUND('qx mannen 2022'!FA107,10)</f>
        <v>0.325244445</v>
      </c>
      <c r="FB107" s="1" t="n">
        <f aca="false">ROUND('qx mannen 2022'!FB107,10)</f>
        <v>0.3243316445</v>
      </c>
      <c r="FC107" s="1" t="n">
        <f aca="false">ROUND('qx mannen 2022'!FC107,10)</f>
        <v>0.3234207518</v>
      </c>
      <c r="FD107" s="1" t="n">
        <f aca="false">ROUND('qx mannen 2022'!FD107,10)</f>
        <v>0.3225117672</v>
      </c>
      <c r="FE107" s="1" t="n">
        <f aca="false">ROUND('qx mannen 2022'!FE107,10)</f>
        <v>0.3216046908</v>
      </c>
      <c r="FF107" s="1" t="n">
        <f aca="false">ROUND('qx mannen 2022'!FF107,10)</f>
        <v>0.320699523</v>
      </c>
      <c r="FG107" s="1" t="n">
        <f aca="false">ROUND('qx mannen 2022'!FG107,10)</f>
        <v>0.3197962638</v>
      </c>
      <c r="FH107" s="1" t="n">
        <f aca="false">ROUND('qx mannen 2022'!FH107,10)</f>
        <v>0.3188949134</v>
      </c>
      <c r="FI107" s="1" t="n">
        <f aca="false">ROUND('qx mannen 2022'!FI107,10)</f>
        <v>0.3179954718</v>
      </c>
      <c r="FJ107" s="1" t="n">
        <f aca="false">ROUND('qx mannen 2022'!FJ107,10)</f>
        <v>0.3170979391</v>
      </c>
      <c r="FK107" s="1" t="n">
        <f aca="false">ROUND('qx mannen 2022'!FK107,10)</f>
        <v>0.3162023153</v>
      </c>
      <c r="FL107" s="1" t="n">
        <f aca="false">ROUND('qx mannen 2022'!FL107,10)</f>
        <v>0.3153086005</v>
      </c>
      <c r="FM107" s="1" t="n">
        <f aca="false">ROUND('qx mannen 2022'!FM107,10)</f>
        <v>0.3144167945</v>
      </c>
      <c r="FN107" s="1" t="n">
        <f aca="false">ROUND('qx mannen 2022'!FN107,10)</f>
        <v>0.3135268974</v>
      </c>
      <c r="FO107" s="1" t="n">
        <f aca="false">ROUND('qx mannen 2022'!FO107,10)</f>
        <v>0.3126389089</v>
      </c>
      <c r="FP107" s="1" t="n">
        <f aca="false">ROUND('qx mannen 2022'!FP107,10)</f>
        <v>0.311752829</v>
      </c>
      <c r="FQ107" s="1" t="n">
        <f aca="false">ROUND('qx mannen 2022'!FQ107,10)</f>
        <v>0.3108686575</v>
      </c>
    </row>
    <row r="108" customFormat="false" ht="15" hidden="false" customHeight="true" outlineLevel="0" collapsed="false">
      <c r="B108" s="1" t="n">
        <f aca="false">ROUND('qx mannen 2022'!B108,10)</f>
        <v>0.5343755691</v>
      </c>
      <c r="C108" s="1" t="n">
        <f aca="false">ROUND('qx mannen 2022'!C108,10)</f>
        <v>0.5331586867</v>
      </c>
      <c r="D108" s="1" t="n">
        <f aca="false">ROUND('qx mannen 2022'!D108,10)</f>
        <v>0.508770656</v>
      </c>
      <c r="E108" s="1" t="n">
        <f aca="false">ROUND('qx mannen 2022'!E108,10)</f>
        <v>0.496813145</v>
      </c>
      <c r="F108" s="1" t="n">
        <f aca="false">ROUND('qx mannen 2022'!F108,10)</f>
        <v>0.4908947702</v>
      </c>
      <c r="G108" s="1" t="n">
        <f aca="false">ROUND('qx mannen 2022'!G108,10)</f>
        <v>0.4879174842</v>
      </c>
      <c r="H108" s="1" t="n">
        <f aca="false">ROUND('qx mannen 2022'!H108,10)</f>
        <v>0.4863618811</v>
      </c>
      <c r="I108" s="1" t="n">
        <f aca="false">ROUND('qx mannen 2022'!I108,10)</f>
        <v>0.4854781369</v>
      </c>
      <c r="J108" s="1" t="n">
        <f aca="false">ROUND('qx mannen 2022'!J108,10)</f>
        <v>0.4848958823</v>
      </c>
      <c r="K108" s="1" t="n">
        <f aca="false">ROUND('qx mannen 2022'!K108,10)</f>
        <v>0.4844329779</v>
      </c>
      <c r="L108" s="1" t="n">
        <f aca="false">ROUND('qx mannen 2022'!L108,10)</f>
        <v>0.484000886</v>
      </c>
      <c r="M108" s="1" t="n">
        <f aca="false">ROUND('qx mannen 2022'!M108,10)</f>
        <v>0.4835576105</v>
      </c>
      <c r="N108" s="1" t="n">
        <f aca="false">ROUND('qx mannen 2022'!N108,10)</f>
        <v>0.4830842381</v>
      </c>
      <c r="O108" s="1" t="n">
        <f aca="false">ROUND('qx mannen 2022'!O108,10)</f>
        <v>0.4825732352</v>
      </c>
      <c r="P108" s="1" t="n">
        <f aca="false">ROUND('qx mannen 2022'!P108,10)</f>
        <v>0.4820226115</v>
      </c>
      <c r="Q108" s="1" t="n">
        <f aca="false">ROUND('qx mannen 2022'!Q108,10)</f>
        <v>0.4814330138</v>
      </c>
      <c r="R108" s="1" t="n">
        <f aca="false">ROUND('qx mannen 2022'!R108,10)</f>
        <v>0.4808062825</v>
      </c>
      <c r="S108" s="1" t="n">
        <f aca="false">ROUND('qx mannen 2022'!S108,10)</f>
        <v>0.4801447401</v>
      </c>
      <c r="T108" s="1" t="n">
        <f aca="false">ROUND('qx mannen 2022'!T108,10)</f>
        <v>0.4794508434</v>
      </c>
      <c r="U108" s="1" t="n">
        <f aca="false">ROUND('qx mannen 2022'!U108,10)</f>
        <v>0.4787270178</v>
      </c>
      <c r="V108" s="1" t="n">
        <f aca="false">ROUND('qx mannen 2022'!V108,10)</f>
        <v>0.4779755823</v>
      </c>
      <c r="W108" s="1" t="n">
        <f aca="false">ROUND('qx mannen 2022'!W108,10)</f>
        <v>0.4771987182</v>
      </c>
      <c r="X108" s="1" t="n">
        <f aca="false">ROUND('qx mannen 2022'!X108,10)</f>
        <v>0.4763984602</v>
      </c>
      <c r="Y108" s="1" t="n">
        <f aca="false">ROUND('qx mannen 2022'!Y108,10)</f>
        <v>0.4755766977</v>
      </c>
      <c r="Z108" s="1" t="n">
        <f aca="false">ROUND('qx mannen 2022'!Z108,10)</f>
        <v>0.4747351809</v>
      </c>
      <c r="AA108" s="1" t="n">
        <f aca="false">ROUND('qx mannen 2022'!AA108,10)</f>
        <v>0.4738755289</v>
      </c>
      <c r="AB108" s="1" t="n">
        <f aca="false">ROUND('qx mannen 2022'!AB108,10)</f>
        <v>0.4729992386</v>
      </c>
      <c r="AC108" s="1" t="n">
        <f aca="false">ROUND('qx mannen 2022'!AC108,10)</f>
        <v>0.4721076929</v>
      </c>
      <c r="AD108" s="1" t="n">
        <f aca="false">ROUND('qx mannen 2022'!AD108,10)</f>
        <v>0.4712021696</v>
      </c>
      <c r="AE108" s="1" t="n">
        <f aca="false">ROUND('qx mannen 2022'!AE108,10)</f>
        <v>0.4702838489</v>
      </c>
      <c r="AF108" s="1" t="n">
        <f aca="false">ROUND('qx mannen 2022'!AF108,10)</f>
        <v>0.4693538208</v>
      </c>
      <c r="AG108" s="1" t="n">
        <f aca="false">ROUND('qx mannen 2022'!AG108,10)</f>
        <v>0.4684130918</v>
      </c>
      <c r="AH108" s="1" t="n">
        <f aca="false">ROUND('qx mannen 2022'!AH108,10)</f>
        <v>0.4674625918</v>
      </c>
      <c r="AI108" s="1" t="n">
        <f aca="false">ROUND('qx mannen 2022'!AI108,10)</f>
        <v>0.4665031793</v>
      </c>
      <c r="AJ108" s="1" t="n">
        <f aca="false">ROUND('qx mannen 2022'!AJ108,10)</f>
        <v>0.465535647</v>
      </c>
      <c r="AK108" s="1" t="n">
        <f aca="false">ROUND('qx mannen 2022'!AK108,10)</f>
        <v>0.4645607273</v>
      </c>
      <c r="AL108" s="1" t="n">
        <f aca="false">ROUND('qx mannen 2022'!AL108,10)</f>
        <v>0.4635790962</v>
      </c>
      <c r="AM108" s="1" t="n">
        <f aca="false">ROUND('qx mannen 2022'!AM108,10)</f>
        <v>0.4625913782</v>
      </c>
      <c r="AN108" s="1" t="n">
        <f aca="false">ROUND('qx mannen 2022'!AN108,10)</f>
        <v>0.4615981498</v>
      </c>
      <c r="AO108" s="1" t="n">
        <f aca="false">ROUND('qx mannen 2022'!AO108,10)</f>
        <v>0.4605999436</v>
      </c>
      <c r="AP108" s="1" t="n">
        <f aca="false">ROUND('qx mannen 2022'!AP108,10)</f>
        <v>0.4595972514</v>
      </c>
      <c r="AQ108" s="1" t="n">
        <f aca="false">ROUND('qx mannen 2022'!AQ108,10)</f>
        <v>0.4585905274</v>
      </c>
      <c r="AR108" s="1" t="n">
        <f aca="false">ROUND('qx mannen 2022'!AR108,10)</f>
        <v>0.4575801911</v>
      </c>
      <c r="AS108" s="1" t="n">
        <f aca="false">ROUND('qx mannen 2022'!AS108,10)</f>
        <v>0.4565666298</v>
      </c>
      <c r="AT108" s="1" t="n">
        <f aca="false">ROUND('qx mannen 2022'!AT108,10)</f>
        <v>0.4555502015</v>
      </c>
      <c r="AU108" s="1" t="n">
        <f aca="false">ROUND('qx mannen 2022'!AU108,10)</f>
        <v>0.4545312367</v>
      </c>
      <c r="AV108" s="1" t="n">
        <f aca="false">ROUND('qx mannen 2022'!AV108,10)</f>
        <v>0.4535100408</v>
      </c>
      <c r="AW108" s="1" t="n">
        <f aca="false">ROUND('qx mannen 2022'!AW108,10)</f>
        <v>0.4524868958</v>
      </c>
      <c r="AX108" s="1" t="n">
        <f aca="false">ROUND('qx mannen 2022'!AX108,10)</f>
        <v>0.4514620623</v>
      </c>
      <c r="AY108" s="1" t="n">
        <f aca="false">ROUND('qx mannen 2022'!AY108,10)</f>
        <v>0.4504357811</v>
      </c>
      <c r="AZ108" s="1" t="n">
        <f aca="false">ROUND('qx mannen 2022'!AZ108,10)</f>
        <v>0.4494082747</v>
      </c>
      <c r="BA108" s="1" t="n">
        <f aca="false">ROUND('qx mannen 2022'!BA108,10)</f>
        <v>0.4483797487</v>
      </c>
      <c r="BB108" s="1" t="n">
        <f aca="false">ROUND('qx mannen 2022'!BB108,10)</f>
        <v>0.4473503931</v>
      </c>
      <c r="BC108" s="1" t="n">
        <f aca="false">ROUND('qx mannen 2022'!BC108,10)</f>
        <v>0.4463203835</v>
      </c>
      <c r="BD108" s="1" t="n">
        <f aca="false">ROUND('qx mannen 2022'!BD108,10)</f>
        <v>0.4452898823</v>
      </c>
      <c r="BE108" s="1" t="n">
        <f aca="false">ROUND('qx mannen 2022'!BE108,10)</f>
        <v>0.4442590395</v>
      </c>
      <c r="BF108" s="1" t="n">
        <f aca="false">ROUND('qx mannen 2022'!BF108,10)</f>
        <v>0.443227994</v>
      </c>
      <c r="BG108" s="1" t="n">
        <f aca="false">ROUND('qx mannen 2022'!BG108,10)</f>
        <v>0.442196874</v>
      </c>
      <c r="BH108" s="1" t="n">
        <f aca="false">ROUND('qx mannen 2022'!BH108,10)</f>
        <v>0.4411657983</v>
      </c>
      <c r="BI108" s="1" t="n">
        <f aca="false">ROUND('qx mannen 2022'!BI108,10)</f>
        <v>0.4401348767</v>
      </c>
      <c r="BJ108" s="1" t="n">
        <f aca="false">ROUND('qx mannen 2022'!BJ108,10)</f>
        <v>0.4391042108</v>
      </c>
      <c r="BK108" s="1" t="n">
        <f aca="false">ROUND('qx mannen 2022'!BK108,10)</f>
        <v>0.4380738945</v>
      </c>
      <c r="BL108" s="1" t="n">
        <f aca="false">ROUND('qx mannen 2022'!BL108,10)</f>
        <v>0.437044015</v>
      </c>
      <c r="BM108" s="1" t="n">
        <f aca="false">ROUND('qx mannen 2022'!BM108,10)</f>
        <v>0.4360146528</v>
      </c>
      <c r="BN108" s="1" t="n">
        <f aca="false">ROUND('qx mannen 2022'!BN108,10)</f>
        <v>0.4349858824</v>
      </c>
      <c r="BO108" s="1" t="n">
        <f aca="false">ROUND('qx mannen 2022'!BO108,10)</f>
        <v>0.4339577731</v>
      </c>
      <c r="BP108" s="1" t="n">
        <f aca="false">ROUND('qx mannen 2022'!BP108,10)</f>
        <v>0.4329303888</v>
      </c>
      <c r="BQ108" s="1" t="n">
        <f aca="false">ROUND('qx mannen 2022'!BQ108,10)</f>
        <v>0.4319037889</v>
      </c>
      <c r="BR108" s="1" t="n">
        <f aca="false">ROUND('qx mannen 2022'!BR108,10)</f>
        <v>0.4308780284</v>
      </c>
      <c r="BS108" s="1" t="n">
        <f aca="false">ROUND('qx mannen 2022'!BS108,10)</f>
        <v>0.4298531584</v>
      </c>
      <c r="BT108" s="1" t="n">
        <f aca="false">ROUND('qx mannen 2022'!BT108,10)</f>
        <v>0.428829226</v>
      </c>
      <c r="BU108" s="1" t="n">
        <f aca="false">ROUND('qx mannen 2022'!BU108,10)</f>
        <v>0.4278062754</v>
      </c>
      <c r="BV108" s="1" t="n">
        <f aca="false">ROUND('qx mannen 2022'!BV108,10)</f>
        <v>0.4267843472</v>
      </c>
      <c r="BW108" s="1" t="n">
        <f aca="false">ROUND('qx mannen 2022'!BW108,10)</f>
        <v>0.4257634793</v>
      </c>
      <c r="BX108" s="1" t="n">
        <f aca="false">ROUND('qx mannen 2022'!BX108,10)</f>
        <v>0.424743707</v>
      </c>
      <c r="BY108" s="1" t="n">
        <f aca="false">ROUND('qx mannen 2022'!BY108,10)</f>
        <v>0.4237250629</v>
      </c>
      <c r="BZ108" s="1" t="n">
        <f aca="false">ROUND('qx mannen 2022'!BZ108,10)</f>
        <v>0.4227075774</v>
      </c>
      <c r="CA108" s="1" t="n">
        <f aca="false">ROUND('qx mannen 2022'!CA108,10)</f>
        <v>0.4216912789</v>
      </c>
      <c r="CB108" s="1" t="n">
        <f aca="false">ROUND('qx mannen 2022'!CB108,10)</f>
        <v>0.4206761937</v>
      </c>
      <c r="CC108" s="1" t="n">
        <f aca="false">ROUND('qx mannen 2022'!CC108,10)</f>
        <v>0.4196623463</v>
      </c>
      <c r="CD108" s="1" t="n">
        <f aca="false">ROUND('qx mannen 2022'!CD108,10)</f>
        <v>0.4186497598</v>
      </c>
      <c r="CE108" s="1" t="n">
        <f aca="false">ROUND('qx mannen 2022'!CE108,10)</f>
        <v>0.4176384553</v>
      </c>
      <c r="CF108" s="1" t="n">
        <f aca="false">ROUND('qx mannen 2022'!CF108,10)</f>
        <v>0.4166284528</v>
      </c>
      <c r="CG108" s="1" t="n">
        <f aca="false">ROUND('qx mannen 2022'!CG108,10)</f>
        <v>0.4156197709</v>
      </c>
      <c r="CH108" s="1" t="n">
        <f aca="false">ROUND('qx mannen 2022'!CH108,10)</f>
        <v>0.4146124271</v>
      </c>
      <c r="CI108" s="1" t="n">
        <f aca="false">ROUND('qx mannen 2022'!CI108,10)</f>
        <v>0.4136064374</v>
      </c>
      <c r="CJ108" s="1" t="n">
        <f aca="false">ROUND('qx mannen 2022'!CJ108,10)</f>
        <v>0.4126018173</v>
      </c>
      <c r="CK108" s="1" t="n">
        <f aca="false">ROUND('qx mannen 2022'!CK108,10)</f>
        <v>0.4115985808</v>
      </c>
      <c r="CL108" s="1" t="n">
        <f aca="false">ROUND('qx mannen 2022'!CL108,10)</f>
        <v>0.4105967414</v>
      </c>
      <c r="CM108" s="1" t="n">
        <f aca="false">ROUND('qx mannen 2022'!CM108,10)</f>
        <v>0.4095963116</v>
      </c>
      <c r="CN108" s="1" t="n">
        <f aca="false">ROUND('qx mannen 2022'!CN108,10)</f>
        <v>0.4085973032</v>
      </c>
      <c r="CO108" s="1" t="n">
        <f aca="false">ROUND('qx mannen 2022'!CO108,10)</f>
        <v>0.4075997272</v>
      </c>
      <c r="CP108" s="1" t="n">
        <f aca="false">ROUND('qx mannen 2022'!CP108,10)</f>
        <v>0.4066035941</v>
      </c>
      <c r="CQ108" s="1" t="n">
        <f aca="false">ROUND('qx mannen 2022'!CQ108,10)</f>
        <v>0.4056089135</v>
      </c>
      <c r="CR108" s="1" t="n">
        <f aca="false">ROUND('qx mannen 2022'!CR108,10)</f>
        <v>0.4046156949</v>
      </c>
      <c r="CS108" s="1" t="n">
        <f aca="false">ROUND('qx mannen 2022'!CS108,10)</f>
        <v>0.4036239468</v>
      </c>
      <c r="CT108" s="1" t="n">
        <f aca="false">ROUND('qx mannen 2022'!CT108,10)</f>
        <v>0.4026336774</v>
      </c>
      <c r="CU108" s="1" t="n">
        <f aca="false">ROUND('qx mannen 2022'!CU108,10)</f>
        <v>0.4016448947</v>
      </c>
      <c r="CV108" s="1" t="n">
        <f aca="false">ROUND('qx mannen 2022'!CV108,10)</f>
        <v>0.4006576059</v>
      </c>
      <c r="CW108" s="1" t="n">
        <f aca="false">ROUND('qx mannen 2022'!CW108,10)</f>
        <v>0.3996718179</v>
      </c>
      <c r="CX108" s="1" t="n">
        <f aca="false">ROUND('qx mannen 2022'!CX108,10)</f>
        <v>0.3986875375</v>
      </c>
      <c r="CY108" s="1" t="n">
        <f aca="false">ROUND('qx mannen 2022'!CY108,10)</f>
        <v>0.3977047709</v>
      </c>
      <c r="CZ108" s="1" t="n">
        <f aca="false">ROUND('qx mannen 2022'!CZ108,10)</f>
        <v>0.3967235239</v>
      </c>
      <c r="DA108" s="1" t="n">
        <f aca="false">ROUND('qx mannen 2022'!DA108,10)</f>
        <v>0.3957438024</v>
      </c>
      <c r="DB108" s="1" t="n">
        <f aca="false">ROUND('qx mannen 2022'!DB108,10)</f>
        <v>0.3947656117</v>
      </c>
      <c r="DC108" s="1" t="n">
        <f aca="false">ROUND('qx mannen 2022'!DC108,10)</f>
        <v>0.393788957</v>
      </c>
      <c r="DD108" s="1" t="n">
        <f aca="false">ROUND('qx mannen 2022'!DD108,10)</f>
        <v>0.3928138431</v>
      </c>
      <c r="DE108" s="1" t="n">
        <f aca="false">ROUND('qx mannen 2022'!DE108,10)</f>
        <v>0.3918402747</v>
      </c>
      <c r="DF108" s="1" t="n">
        <f aca="false">ROUND('qx mannen 2022'!DF108,10)</f>
        <v>0.3908682564</v>
      </c>
      <c r="DG108" s="1" t="n">
        <f aca="false">ROUND('qx mannen 2022'!DG108,10)</f>
        <v>0.3898977925</v>
      </c>
      <c r="DH108" s="1" t="n">
        <f aca="false">ROUND('qx mannen 2022'!DH108,10)</f>
        <v>0.3889288869</v>
      </c>
      <c r="DI108" s="1" t="n">
        <f aca="false">ROUND('qx mannen 2022'!DI108,10)</f>
        <v>0.3879615438</v>
      </c>
      <c r="DJ108" s="1" t="n">
        <f aca="false">ROUND('qx mannen 2022'!DJ108,10)</f>
        <v>0.3869957669</v>
      </c>
      <c r="DK108" s="1" t="n">
        <f aca="false">ROUND('qx mannen 2022'!DK108,10)</f>
        <v>0.3860315597</v>
      </c>
      <c r="DL108" s="1" t="n">
        <f aca="false">ROUND('qx mannen 2022'!DL108,10)</f>
        <v>0.3850689259</v>
      </c>
      <c r="DM108" s="1" t="n">
        <f aca="false">ROUND('qx mannen 2022'!DM108,10)</f>
        <v>0.3841078688</v>
      </c>
      <c r="DN108" s="1" t="n">
        <f aca="false">ROUND('qx mannen 2022'!DN108,10)</f>
        <v>0.3831483916</v>
      </c>
      <c r="DO108" s="1" t="n">
        <f aca="false">ROUND('qx mannen 2022'!DO108,10)</f>
        <v>0.3821904974</v>
      </c>
      <c r="DP108" s="1" t="n">
        <f aca="false">ROUND('qx mannen 2022'!DP108,10)</f>
        <v>0.3812341893</v>
      </c>
      <c r="DQ108" s="1" t="n">
        <f aca="false">ROUND('qx mannen 2022'!DQ108,10)</f>
        <v>0.3802794702</v>
      </c>
      <c r="DR108" s="1" t="n">
        <f aca="false">ROUND('qx mannen 2022'!DR108,10)</f>
        <v>0.3793263429</v>
      </c>
      <c r="DS108" s="1" t="n">
        <f aca="false">ROUND('qx mannen 2022'!DS108,10)</f>
        <v>0.3783748101</v>
      </c>
      <c r="DT108" s="1" t="n">
        <f aca="false">ROUND('qx mannen 2022'!DT108,10)</f>
        <v>0.3774248744</v>
      </c>
      <c r="DU108" s="1" t="n">
        <f aca="false">ROUND('qx mannen 2022'!DU108,10)</f>
        <v>0.3764765385</v>
      </c>
      <c r="DV108" s="1" t="n">
        <f aca="false">ROUND('qx mannen 2022'!DV108,10)</f>
        <v>0.3755298047</v>
      </c>
      <c r="DW108" s="1" t="n">
        <f aca="false">ROUND('qx mannen 2022'!DW108,10)</f>
        <v>0.3745846754</v>
      </c>
      <c r="DX108" s="1" t="n">
        <f aca="false">ROUND('qx mannen 2022'!DX108,10)</f>
        <v>0.3736411531</v>
      </c>
      <c r="DY108" s="1" t="n">
        <f aca="false">ROUND('qx mannen 2022'!DY108,10)</f>
        <v>0.3726992398</v>
      </c>
      <c r="DZ108" s="1" t="n">
        <f aca="false">ROUND('qx mannen 2022'!DZ108,10)</f>
        <v>0.3717589379</v>
      </c>
      <c r="EA108" s="1" t="n">
        <f aca="false">ROUND('qx mannen 2022'!EA108,10)</f>
        <v>0.3708202493</v>
      </c>
      <c r="EB108" s="1" t="n">
        <f aca="false">ROUND('qx mannen 2022'!EB108,10)</f>
        <v>0.3698831762</v>
      </c>
      <c r="EC108" s="1" t="n">
        <f aca="false">ROUND('qx mannen 2022'!EC108,10)</f>
        <v>0.3689477206</v>
      </c>
      <c r="ED108" s="1" t="n">
        <f aca="false">ROUND('qx mannen 2022'!ED108,10)</f>
        <v>0.3680138844</v>
      </c>
      <c r="EE108" s="1" t="n">
        <f aca="false">ROUND('qx mannen 2022'!EE108,10)</f>
        <v>0.3670816695</v>
      </c>
      <c r="EF108" s="1" t="n">
        <f aca="false">ROUND('qx mannen 2022'!EF108,10)</f>
        <v>0.3661510778</v>
      </c>
      <c r="EG108" s="1" t="n">
        <f aca="false">ROUND('qx mannen 2022'!EG108,10)</f>
        <v>0.3652221109</v>
      </c>
      <c r="EH108" s="1" t="n">
        <f aca="false">ROUND('qx mannen 2022'!EH108,10)</f>
        <v>0.3642947706</v>
      </c>
      <c r="EI108" s="1" t="n">
        <f aca="false">ROUND('qx mannen 2022'!EI108,10)</f>
        <v>0.3633690587</v>
      </c>
      <c r="EJ108" s="1" t="n">
        <f aca="false">ROUND('qx mannen 2022'!EJ108,10)</f>
        <v>0.3624449767</v>
      </c>
      <c r="EK108" s="1" t="n">
        <f aca="false">ROUND('qx mannen 2022'!EK108,10)</f>
        <v>0.3615225262</v>
      </c>
      <c r="EL108" s="1" t="n">
        <f aca="false">ROUND('qx mannen 2022'!EL108,10)</f>
        <v>0.3606017089</v>
      </c>
      <c r="EM108" s="1" t="n">
        <f aca="false">ROUND('qx mannen 2022'!EM108,10)</f>
        <v>0.3596825261</v>
      </c>
      <c r="EN108" s="1" t="n">
        <f aca="false">ROUND('qx mannen 2022'!EN108,10)</f>
        <v>0.3587649793</v>
      </c>
      <c r="EO108" s="1" t="n">
        <f aca="false">ROUND('qx mannen 2022'!EO108,10)</f>
        <v>0.3578490701</v>
      </c>
      <c r="EP108" s="1" t="n">
        <f aca="false">ROUND('qx mannen 2022'!EP108,10)</f>
        <v>0.3569347996</v>
      </c>
      <c r="EQ108" s="1" t="n">
        <f aca="false">ROUND('qx mannen 2022'!EQ108,10)</f>
        <v>0.3560221694</v>
      </c>
      <c r="ER108" s="1" t="n">
        <f aca="false">ROUND('qx mannen 2022'!ER108,10)</f>
        <v>0.3551111806</v>
      </c>
      <c r="ES108" s="1" t="n">
        <f aca="false">ROUND('qx mannen 2022'!ES108,10)</f>
        <v>0.3542018346</v>
      </c>
      <c r="ET108" s="1" t="n">
        <f aca="false">ROUND('qx mannen 2022'!ET108,10)</f>
        <v>0.3532941326</v>
      </c>
      <c r="EU108" s="1" t="n">
        <f aca="false">ROUND('qx mannen 2022'!EU108,10)</f>
        <v>0.3523880758</v>
      </c>
      <c r="EV108" s="1" t="n">
        <f aca="false">ROUND('qx mannen 2022'!EV108,10)</f>
        <v>0.3514836653</v>
      </c>
      <c r="EW108" s="1" t="n">
        <f aca="false">ROUND('qx mannen 2022'!EW108,10)</f>
        <v>0.3505809022</v>
      </c>
      <c r="EX108" s="1" t="n">
        <f aca="false">ROUND('qx mannen 2022'!EX108,10)</f>
        <v>0.3496797876</v>
      </c>
      <c r="EY108" s="1" t="n">
        <f aca="false">ROUND('qx mannen 2022'!EY108,10)</f>
        <v>0.3487803227</v>
      </c>
      <c r="EZ108" s="1" t="n">
        <f aca="false">ROUND('qx mannen 2022'!EZ108,10)</f>
        <v>0.3478825083</v>
      </c>
      <c r="FA108" s="1" t="n">
        <f aca="false">ROUND('qx mannen 2022'!FA108,10)</f>
        <v>0.3469863455</v>
      </c>
      <c r="FB108" s="1" t="n">
        <f aca="false">ROUND('qx mannen 2022'!FB108,10)</f>
        <v>0.3460918353</v>
      </c>
      <c r="FC108" s="1" t="n">
        <f aca="false">ROUND('qx mannen 2022'!FC108,10)</f>
        <v>0.3451989785</v>
      </c>
      <c r="FD108" s="1" t="n">
        <f aca="false">ROUND('qx mannen 2022'!FD108,10)</f>
        <v>0.3443077761</v>
      </c>
      <c r="FE108" s="1" t="n">
        <f aca="false">ROUND('qx mannen 2022'!FE108,10)</f>
        <v>0.3434182289</v>
      </c>
      <c r="FF108" s="1" t="n">
        <f aca="false">ROUND('qx mannen 2022'!FF108,10)</f>
        <v>0.3425303377</v>
      </c>
      <c r="FG108" s="1" t="n">
        <f aca="false">ROUND('qx mannen 2022'!FG108,10)</f>
        <v>0.3416441034</v>
      </c>
      <c r="FH108" s="1" t="n">
        <f aca="false">ROUND('qx mannen 2022'!FH108,10)</f>
        <v>0.3407595267</v>
      </c>
      <c r="FI108" s="1" t="n">
        <f aca="false">ROUND('qx mannen 2022'!FI108,10)</f>
        <v>0.3398766083</v>
      </c>
      <c r="FJ108" s="1" t="n">
        <f aca="false">ROUND('qx mannen 2022'!FJ108,10)</f>
        <v>0.3389953489</v>
      </c>
      <c r="FK108" s="1" t="n">
        <f aca="false">ROUND('qx mannen 2022'!FK108,10)</f>
        <v>0.3381157492</v>
      </c>
      <c r="FL108" s="1" t="n">
        <f aca="false">ROUND('qx mannen 2022'!FL108,10)</f>
        <v>0.3372378099</v>
      </c>
      <c r="FM108" s="1" t="n">
        <f aca="false">ROUND('qx mannen 2022'!FM108,10)</f>
        <v>0.3363615316</v>
      </c>
      <c r="FN108" s="1" t="n">
        <f aca="false">ROUND('qx mannen 2022'!FN108,10)</f>
        <v>0.3354869149</v>
      </c>
      <c r="FO108" s="1" t="n">
        <f aca="false">ROUND('qx mannen 2022'!FO108,10)</f>
        <v>0.3346139603</v>
      </c>
      <c r="FP108" s="1" t="n">
        <f aca="false">ROUND('qx mannen 2022'!FP108,10)</f>
        <v>0.3337426684</v>
      </c>
      <c r="FQ108" s="1" t="n">
        <f aca="false">ROUND('qx mannen 2022'!FQ108,10)</f>
        <v>0.3328730396</v>
      </c>
    </row>
    <row r="109" customFormat="false" ht="15" hidden="false" customHeight="true" outlineLevel="0" collapsed="false">
      <c r="B109" s="1" t="n">
        <f aca="false">ROUND('qx mannen 2022'!B109,10)</f>
        <v>0.5499983702</v>
      </c>
      <c r="C109" s="1" t="n">
        <f aca="false">ROUND('qx mannen 2022'!C109,10)</f>
        <v>0.5487649533</v>
      </c>
      <c r="D109" s="1" t="n">
        <f aca="false">ROUND('qx mannen 2022'!D109,10)</f>
        <v>0.5241131401</v>
      </c>
      <c r="E109" s="1" t="n">
        <f aca="false">ROUND('qx mannen 2022'!E109,10)</f>
        <v>0.5120123371</v>
      </c>
      <c r="F109" s="1" t="n">
        <f aca="false">ROUND('qx mannen 2022'!F109,10)</f>
        <v>0.5060267469</v>
      </c>
      <c r="G109" s="1" t="n">
        <f aca="false">ROUND('qx mannen 2022'!G109,10)</f>
        <v>0.5030250069</v>
      </c>
      <c r="H109" s="1" t="n">
        <f aca="false">ROUND('qx mannen 2022'!H109,10)</f>
        <v>0.5014684951</v>
      </c>
      <c r="I109" s="1" t="n">
        <f aca="false">ROUND('qx mannen 2022'!I109,10)</f>
        <v>0.5005970991</v>
      </c>
      <c r="J109" s="1" t="n">
        <f aca="false">ROUND('qx mannen 2022'!J109,10)</f>
        <v>0.5000350637</v>
      </c>
      <c r="K109" s="1" t="n">
        <f aca="false">ROUND('qx mannen 2022'!K109,10)</f>
        <v>0.4995974243</v>
      </c>
      <c r="L109" s="1" t="n">
        <f aca="false">ROUND('qx mannen 2022'!L109,10)</f>
        <v>0.4991941304</v>
      </c>
      <c r="M109" s="1" t="n">
        <f aca="false">ROUND('qx mannen 2022'!M109,10)</f>
        <v>0.4987823415</v>
      </c>
      <c r="N109" s="1" t="n">
        <f aca="false">ROUND('qx mannen 2022'!N109,10)</f>
        <v>0.4983426418</v>
      </c>
      <c r="O109" s="1" t="n">
        <f aca="false">ROUND('qx mannen 2022'!O109,10)</f>
        <v>0.497867173</v>
      </c>
      <c r="P109" s="1" t="n">
        <f aca="false">ROUND('qx mannen 2022'!P109,10)</f>
        <v>0.4973537139</v>
      </c>
      <c r="Q109" s="1" t="n">
        <f aca="false">ROUND('qx mannen 2022'!Q109,10)</f>
        <v>0.4968027326</v>
      </c>
      <c r="R109" s="1" t="n">
        <f aca="false">ROUND('qx mannen 2022'!R109,10)</f>
        <v>0.4962159219</v>
      </c>
      <c r="S109" s="1" t="n">
        <f aca="false">ROUND('qx mannen 2022'!S109,10)</f>
        <v>0.495595476</v>
      </c>
      <c r="T109" s="1" t="n">
        <f aca="false">ROUND('qx mannen 2022'!T109,10)</f>
        <v>0.4949437376</v>
      </c>
      <c r="U109" s="1" t="n">
        <f aca="false">ROUND('qx mannen 2022'!U109,10)</f>
        <v>0.4942630288</v>
      </c>
      <c r="V109" s="1" t="n">
        <f aca="false">ROUND('qx mannen 2022'!V109,10)</f>
        <v>0.4935555738</v>
      </c>
      <c r="W109" s="1" t="n">
        <f aca="false">ROUND('qx mannen 2022'!W109,10)</f>
        <v>0.492823467</v>
      </c>
      <c r="X109" s="1" t="n">
        <f aca="false">ROUND('qx mannen 2022'!X109,10)</f>
        <v>0.492068663</v>
      </c>
      <c r="Y109" s="1" t="n">
        <f aca="false">ROUND('qx mannen 2022'!Y109,10)</f>
        <v>0.4912929775</v>
      </c>
      <c r="Z109" s="1" t="n">
        <f aca="false">ROUND('qx mannen 2022'!Z109,10)</f>
        <v>0.4904980924</v>
      </c>
      <c r="AA109" s="1" t="n">
        <f aca="false">ROUND('qx mannen 2022'!AA109,10)</f>
        <v>0.4896855639</v>
      </c>
      <c r="AB109" s="1" t="n">
        <f aca="false">ROUND('qx mannen 2022'!AB109,10)</f>
        <v>0.4888568307</v>
      </c>
      <c r="AC109" s="1" t="n">
        <f aca="false">ROUND('qx mannen 2022'!AC109,10)</f>
        <v>0.4880132224</v>
      </c>
      <c r="AD109" s="1" t="n">
        <f aca="false">ROUND('qx mannen 2022'!AD109,10)</f>
        <v>0.487155967</v>
      </c>
      <c r="AE109" s="1" t="n">
        <f aca="false">ROUND('qx mannen 2022'!AE109,10)</f>
        <v>0.4862861993</v>
      </c>
      <c r="AF109" s="1" t="n">
        <f aca="false">ROUND('qx mannen 2022'!AF109,10)</f>
        <v>0.485404967</v>
      </c>
      <c r="AG109" s="1" t="n">
        <f aca="false">ROUND('qx mannen 2022'!AG109,10)</f>
        <v>0.4845132381</v>
      </c>
      <c r="AH109" s="1" t="n">
        <f aca="false">ROUND('qx mannen 2022'!AH109,10)</f>
        <v>0.4836119064</v>
      </c>
      <c r="AI109" s="1" t="n">
        <f aca="false">ROUND('qx mannen 2022'!AI109,10)</f>
        <v>0.4827017975</v>
      </c>
      <c r="AJ109" s="1" t="n">
        <f aca="false">ROUND('qx mannen 2022'!AJ109,10)</f>
        <v>0.4817836738</v>
      </c>
      <c r="AK109" s="1" t="n">
        <f aca="false">ROUND('qx mannen 2022'!AK109,10)</f>
        <v>0.4808582394</v>
      </c>
      <c r="AL109" s="1" t="n">
        <f aca="false">ROUND('qx mannen 2022'!AL109,10)</f>
        <v>0.4799261447</v>
      </c>
      <c r="AM109" s="1" t="n">
        <f aca="false">ROUND('qx mannen 2022'!AM109,10)</f>
        <v>0.4789879903</v>
      </c>
      <c r="AN109" s="1" t="n">
        <f aca="false">ROUND('qx mannen 2022'!AN109,10)</f>
        <v>0.4780443308</v>
      </c>
      <c r="AO109" s="1" t="n">
        <f aca="false">ROUND('qx mannen 2022'!AO109,10)</f>
        <v>0.4770956786</v>
      </c>
      <c r="AP109" s="1" t="n">
        <f aca="false">ROUND('qx mannen 2022'!AP109,10)</f>
        <v>0.4761425067</v>
      </c>
      <c r="AQ109" s="1" t="n">
        <f aca="false">ROUND('qx mannen 2022'!AQ109,10)</f>
        <v>0.4751852523</v>
      </c>
      <c r="AR109" s="1" t="n">
        <f aca="false">ROUND('qx mannen 2022'!AR109,10)</f>
        <v>0.474224319</v>
      </c>
      <c r="AS109" s="1" t="n">
        <f aca="false">ROUND('qx mannen 2022'!AS109,10)</f>
        <v>0.4732600797</v>
      </c>
      <c r="AT109" s="1" t="n">
        <f aca="false">ROUND('qx mannen 2022'!AT109,10)</f>
        <v>0.4722928789</v>
      </c>
      <c r="AU109" s="1" t="n">
        <f aca="false">ROUND('qx mannen 2022'!AU109,10)</f>
        <v>0.4713230347</v>
      </c>
      <c r="AV109" s="1" t="n">
        <f aca="false">ROUND('qx mannen 2022'!AV109,10)</f>
        <v>0.4703508411</v>
      </c>
      <c r="AW109" s="1" t="n">
        <f aca="false">ROUND('qx mannen 2022'!AW109,10)</f>
        <v>0.4693765697</v>
      </c>
      <c r="AX109" s="1" t="n">
        <f aca="false">ROUND('qx mannen 2022'!AX109,10)</f>
        <v>0.4684004715</v>
      </c>
      <c r="AY109" s="1" t="n">
        <f aca="false">ROUND('qx mannen 2022'!AY109,10)</f>
        <v>0.4674227783</v>
      </c>
      <c r="AZ109" s="1" t="n">
        <f aca="false">ROUND('qx mannen 2022'!AZ109,10)</f>
        <v>0.4664437045</v>
      </c>
      <c r="BA109" s="1" t="n">
        <f aca="false">ROUND('qx mannen 2022'!BA109,10)</f>
        <v>0.4654634481</v>
      </c>
      <c r="BB109" s="1" t="n">
        <f aca="false">ROUND('qx mannen 2022'!BB109,10)</f>
        <v>0.4644821922</v>
      </c>
      <c r="BC109" s="1" t="n">
        <f aca="false">ROUND('qx mannen 2022'!BC109,10)</f>
        <v>0.4635001059</v>
      </c>
      <c r="BD109" s="1" t="n">
        <f aca="false">ROUND('qx mannen 2022'!BD109,10)</f>
        <v>0.4625173459</v>
      </c>
      <c r="BE109" s="1" t="n">
        <f aca="false">ROUND('qx mannen 2022'!BE109,10)</f>
        <v>0.4615340566</v>
      </c>
      <c r="BF109" s="1" t="n">
        <f aca="false">ROUND('qx mannen 2022'!BF109,10)</f>
        <v>0.460550372</v>
      </c>
      <c r="BG109" s="1" t="n">
        <f aca="false">ROUND('qx mannen 2022'!BG109,10)</f>
        <v>0.4595664157</v>
      </c>
      <c r="BH109" s="1" t="n">
        <f aca="false">ROUND('qx mannen 2022'!BH109,10)</f>
        <v>0.4585823023</v>
      </c>
      <c r="BI109" s="1" t="n">
        <f aca="false">ROUND('qx mannen 2022'!BI109,10)</f>
        <v>0.4575981375</v>
      </c>
      <c r="BJ109" s="1" t="n">
        <f aca="false">ROUND('qx mannen 2022'!BJ109,10)</f>
        <v>0.4566140195</v>
      </c>
      <c r="BK109" s="1" t="n">
        <f aca="false">ROUND('qx mannen 2022'!BK109,10)</f>
        <v>0.4556300389</v>
      </c>
      <c r="BL109" s="1" t="n">
        <f aca="false">ROUND('qx mannen 2022'!BL109,10)</f>
        <v>0.4546462797</v>
      </c>
      <c r="BM109" s="1" t="n">
        <f aca="false">ROUND('qx mannen 2022'!BM109,10)</f>
        <v>0.4536628196</v>
      </c>
      <c r="BN109" s="1" t="n">
        <f aca="false">ROUND('qx mannen 2022'!BN109,10)</f>
        <v>0.4526797308</v>
      </c>
      <c r="BO109" s="1" t="n">
        <f aca="false">ROUND('qx mannen 2022'!BO109,10)</f>
        <v>0.4516970799</v>
      </c>
      <c r="BP109" s="1" t="n">
        <f aca="false">ROUND('qx mannen 2022'!BP109,10)</f>
        <v>0.4507149289</v>
      </c>
      <c r="BQ109" s="1" t="n">
        <f aca="false">ROUND('qx mannen 2022'!BQ109,10)</f>
        <v>0.4497333349</v>
      </c>
      <c r="BR109" s="1" t="n">
        <f aca="false">ROUND('qx mannen 2022'!BR109,10)</f>
        <v>0.4487523512</v>
      </c>
      <c r="BS109" s="1" t="n">
        <f aca="false">ROUND('qx mannen 2022'!BS109,10)</f>
        <v>0.447772027</v>
      </c>
      <c r="BT109" s="1" t="n">
        <f aca="false">ROUND('qx mannen 2022'!BT109,10)</f>
        <v>0.4467924082</v>
      </c>
      <c r="BU109" s="1" t="n">
        <f aca="false">ROUND('qx mannen 2022'!BU109,10)</f>
        <v>0.4458135373</v>
      </c>
      <c r="BV109" s="1" t="n">
        <f aca="false">ROUND('qx mannen 2022'!BV109,10)</f>
        <v>0.4448354536</v>
      </c>
      <c r="BW109" s="1" t="n">
        <f aca="false">ROUND('qx mannen 2022'!BW109,10)</f>
        <v>0.4438581939</v>
      </c>
      <c r="BX109" s="1" t="n">
        <f aca="false">ROUND('qx mannen 2022'!BX109,10)</f>
        <v>0.4428817922</v>
      </c>
      <c r="BY109" s="1" t="n">
        <f aca="false">ROUND('qx mannen 2022'!BY109,10)</f>
        <v>0.4419062802</v>
      </c>
      <c r="BZ109" s="1" t="n">
        <f aca="false">ROUND('qx mannen 2022'!BZ109,10)</f>
        <v>0.4409316874</v>
      </c>
      <c r="CA109" s="1" t="n">
        <f aca="false">ROUND('qx mannen 2022'!CA109,10)</f>
        <v>0.4399580412</v>
      </c>
      <c r="CB109" s="1" t="n">
        <f aca="false">ROUND('qx mannen 2022'!CB109,10)</f>
        <v>0.4389853672</v>
      </c>
      <c r="CC109" s="1" t="n">
        <f aca="false">ROUND('qx mannen 2022'!CC109,10)</f>
        <v>0.4380136893</v>
      </c>
      <c r="CD109" s="1" t="n">
        <f aca="false">ROUND('qx mannen 2022'!CD109,10)</f>
        <v>0.4370430296</v>
      </c>
      <c r="CE109" s="1" t="n">
        <f aca="false">ROUND('qx mannen 2022'!CE109,10)</f>
        <v>0.4360734089</v>
      </c>
      <c r="CF109" s="1" t="n">
        <f aca="false">ROUND('qx mannen 2022'!CF109,10)</f>
        <v>0.4351048466</v>
      </c>
      <c r="CG109" s="1" t="n">
        <f aca="false">ROUND('qx mannen 2022'!CG109,10)</f>
        <v>0.4341373608</v>
      </c>
      <c r="CH109" s="1" t="n">
        <f aca="false">ROUND('qx mannen 2022'!CH109,10)</f>
        <v>0.4331709683</v>
      </c>
      <c r="CI109" s="1" t="n">
        <f aca="false">ROUND('qx mannen 2022'!CI109,10)</f>
        <v>0.4322056852</v>
      </c>
      <c r="CJ109" s="1" t="n">
        <f aca="false">ROUND('qx mannen 2022'!CJ109,10)</f>
        <v>0.4312415261</v>
      </c>
      <c r="CK109" s="1" t="n">
        <f aca="false">ROUND('qx mannen 2022'!CK109,10)</f>
        <v>0.4302785051</v>
      </c>
      <c r="CL109" s="1" t="n">
        <f aca="false">ROUND('qx mannen 2022'!CL109,10)</f>
        <v>0.4293166352</v>
      </c>
      <c r="CM109" s="1" t="n">
        <f aca="false">ROUND('qx mannen 2022'!CM109,10)</f>
        <v>0.4283559287</v>
      </c>
      <c r="CN109" s="1" t="n">
        <f aca="false">ROUND('qx mannen 2022'!CN109,10)</f>
        <v>0.427396397</v>
      </c>
      <c r="CO109" s="1" t="n">
        <f aca="false">ROUND('qx mannen 2022'!CO109,10)</f>
        <v>0.4264380512</v>
      </c>
      <c r="CP109" s="1" t="n">
        <f aca="false">ROUND('qx mannen 2022'!CP109,10)</f>
        <v>0.4254809013</v>
      </c>
      <c r="CQ109" s="1" t="n">
        <f aca="false">ROUND('qx mannen 2022'!CQ109,10)</f>
        <v>0.4245249571</v>
      </c>
      <c r="CR109" s="1" t="n">
        <f aca="false">ROUND('qx mannen 2022'!CR109,10)</f>
        <v>0.4235702276</v>
      </c>
      <c r="CS109" s="1" t="n">
        <f aca="false">ROUND('qx mannen 2022'!CS109,10)</f>
        <v>0.4226167215</v>
      </c>
      <c r="CT109" s="1" t="n">
        <f aca="false">ROUND('qx mannen 2022'!CT109,10)</f>
        <v>0.4216644469</v>
      </c>
      <c r="CU109" s="1" t="n">
        <f aca="false">ROUND('qx mannen 2022'!CU109,10)</f>
        <v>0.4207134115</v>
      </c>
      <c r="CV109" s="1" t="n">
        <f aca="false">ROUND('qx mannen 2022'!CV109,10)</f>
        <v>0.4197636226</v>
      </c>
      <c r="CW109" s="1" t="n">
        <f aca="false">ROUND('qx mannen 2022'!CW109,10)</f>
        <v>0.4188150872</v>
      </c>
      <c r="CX109" s="1" t="n">
        <f aca="false">ROUND('qx mannen 2022'!CX109,10)</f>
        <v>0.4178678119</v>
      </c>
      <c r="CY109" s="1" t="n">
        <f aca="false">ROUND('qx mannen 2022'!CY109,10)</f>
        <v>0.4169218029</v>
      </c>
      <c r="CZ109" s="1" t="n">
        <f aca="false">ROUND('qx mannen 2022'!CZ109,10)</f>
        <v>0.4159770662</v>
      </c>
      <c r="DA109" s="1" t="n">
        <f aca="false">ROUND('qx mannen 2022'!DA109,10)</f>
        <v>0.4150336076</v>
      </c>
      <c r="DB109" s="1" t="n">
        <f aca="false">ROUND('qx mannen 2022'!DB109,10)</f>
        <v>0.4140914325</v>
      </c>
      <c r="DC109" s="1" t="n">
        <f aca="false">ROUND('qx mannen 2022'!DC109,10)</f>
        <v>0.4131505461</v>
      </c>
      <c r="DD109" s="1" t="n">
        <f aca="false">ROUND('qx mannen 2022'!DD109,10)</f>
        <v>0.4122109533</v>
      </c>
      <c r="DE109" s="1" t="n">
        <f aca="false">ROUND('qx mannen 2022'!DE109,10)</f>
        <v>0.411272659</v>
      </c>
      <c r="DF109" s="1" t="n">
        <f aca="false">ROUND('qx mannen 2022'!DF109,10)</f>
        <v>0.4103356677</v>
      </c>
      <c r="DG109" s="1" t="n">
        <f aca="false">ROUND('qx mannen 2022'!DG109,10)</f>
        <v>0.4093999839</v>
      </c>
      <c r="DH109" s="1" t="n">
        <f aca="false">ROUND('qx mannen 2022'!DH109,10)</f>
        <v>0.4084656118</v>
      </c>
      <c r="DI109" s="1" t="n">
        <f aca="false">ROUND('qx mannen 2022'!DI109,10)</f>
        <v>0.4075325554</v>
      </c>
      <c r="DJ109" s="1" t="n">
        <f aca="false">ROUND('qx mannen 2022'!DJ109,10)</f>
        <v>0.4066008186</v>
      </c>
      <c r="DK109" s="1" t="n">
        <f aca="false">ROUND('qx mannen 2022'!DK109,10)</f>
        <v>0.4056704054</v>
      </c>
      <c r="DL109" s="1" t="n">
        <f aca="false">ROUND('qx mannen 2022'!DL109,10)</f>
        <v>0.4047413192</v>
      </c>
      <c r="DM109" s="1" t="n">
        <f aca="false">ROUND('qx mannen 2022'!DM109,10)</f>
        <v>0.4038135637</v>
      </c>
      <c r="DN109" s="1" t="n">
        <f aca="false">ROUND('qx mannen 2022'!DN109,10)</f>
        <v>0.4028871423</v>
      </c>
      <c r="DO109" s="1" t="n">
        <f aca="false">ROUND('qx mannen 2022'!DO109,10)</f>
        <v>0.4019620582</v>
      </c>
      <c r="DP109" s="1" t="n">
        <f aca="false">ROUND('qx mannen 2022'!DP109,10)</f>
        <v>0.4010383147</v>
      </c>
      <c r="DQ109" s="1" t="n">
        <f aca="false">ROUND('qx mannen 2022'!DQ109,10)</f>
        <v>0.4001159149</v>
      </c>
      <c r="DR109" s="1" t="n">
        <f aca="false">ROUND('qx mannen 2022'!DR109,10)</f>
        <v>0.3991948618</v>
      </c>
      <c r="DS109" s="1" t="n">
        <f aca="false">ROUND('qx mannen 2022'!DS109,10)</f>
        <v>0.3982751584</v>
      </c>
      <c r="DT109" s="1" t="n">
        <f aca="false">ROUND('qx mannen 2022'!DT109,10)</f>
        <v>0.3973568075</v>
      </c>
      <c r="DU109" s="1" t="n">
        <f aca="false">ROUND('qx mannen 2022'!DU109,10)</f>
        <v>0.3964398118</v>
      </c>
      <c r="DV109" s="1" t="n">
        <f aca="false">ROUND('qx mannen 2022'!DV109,10)</f>
        <v>0.3955241741</v>
      </c>
      <c r="DW109" s="1" t="n">
        <f aca="false">ROUND('qx mannen 2022'!DW109,10)</f>
        <v>0.3946098971</v>
      </c>
      <c r="DX109" s="1" t="n">
        <f aca="false">ROUND('qx mannen 2022'!DX109,10)</f>
        <v>0.3936969832</v>
      </c>
      <c r="DY109" s="1" t="n">
        <f aca="false">ROUND('qx mannen 2022'!DY109,10)</f>
        <v>0.3927854349</v>
      </c>
      <c r="DZ109" s="1" t="n">
        <f aca="false">ROUND('qx mannen 2022'!DZ109,10)</f>
        <v>0.3918752548</v>
      </c>
      <c r="EA109" s="1" t="n">
        <f aca="false">ROUND('qx mannen 2022'!EA109,10)</f>
        <v>0.3909664452</v>
      </c>
      <c r="EB109" s="1" t="n">
        <f aca="false">ROUND('qx mannen 2022'!EB109,10)</f>
        <v>0.3900590084</v>
      </c>
      <c r="EC109" s="1" t="n">
        <f aca="false">ROUND('qx mannen 2022'!EC109,10)</f>
        <v>0.3891529467</v>
      </c>
      <c r="ED109" s="1" t="n">
        <f aca="false">ROUND('qx mannen 2022'!ED109,10)</f>
        <v>0.3882482624</v>
      </c>
      <c r="EE109" s="1" t="n">
        <f aca="false">ROUND('qx mannen 2022'!EE109,10)</f>
        <v>0.3873449575</v>
      </c>
      <c r="EF109" s="1" t="n">
        <f aca="false">ROUND('qx mannen 2022'!EF109,10)</f>
        <v>0.3864430343</v>
      </c>
      <c r="EG109" s="1" t="n">
        <f aca="false">ROUND('qx mannen 2022'!EG109,10)</f>
        <v>0.3855424947</v>
      </c>
      <c r="EH109" s="1" t="n">
        <f aca="false">ROUND('qx mannen 2022'!EH109,10)</f>
        <v>0.384643341</v>
      </c>
      <c r="EI109" s="1" t="n">
        <f aca="false">ROUND('qx mannen 2022'!EI109,10)</f>
        <v>0.3837455749</v>
      </c>
      <c r="EJ109" s="1" t="n">
        <f aca="false">ROUND('qx mannen 2022'!EJ109,10)</f>
        <v>0.3828491986</v>
      </c>
      <c r="EK109" s="1" t="n">
        <f aca="false">ROUND('qx mannen 2022'!EK109,10)</f>
        <v>0.3819542138</v>
      </c>
      <c r="EL109" s="1" t="n">
        <f aca="false">ROUND('qx mannen 2022'!EL109,10)</f>
        <v>0.3810606226</v>
      </c>
      <c r="EM109" s="1" t="n">
        <f aca="false">ROUND('qx mannen 2022'!EM109,10)</f>
        <v>0.3801684266</v>
      </c>
      <c r="EN109" s="1" t="n">
        <f aca="false">ROUND('qx mannen 2022'!EN109,10)</f>
        <v>0.3792776278</v>
      </c>
      <c r="EO109" s="1" t="n">
        <f aca="false">ROUND('qx mannen 2022'!EO109,10)</f>
        <v>0.3783882279</v>
      </c>
      <c r="EP109" s="1" t="n">
        <f aca="false">ROUND('qx mannen 2022'!EP109,10)</f>
        <v>0.3775002285</v>
      </c>
      <c r="EQ109" s="1" t="n">
        <f aca="false">ROUND('qx mannen 2022'!EQ109,10)</f>
        <v>0.3766136315</v>
      </c>
      <c r="ER109" s="1" t="n">
        <f aca="false">ROUND('qx mannen 2022'!ER109,10)</f>
        <v>0.3757284385</v>
      </c>
      <c r="ES109" s="1" t="n">
        <f aca="false">ROUND('qx mannen 2022'!ES109,10)</f>
        <v>0.374844651</v>
      </c>
      <c r="ET109" s="1" t="n">
        <f aca="false">ROUND('qx mannen 2022'!ET109,10)</f>
        <v>0.3739622707</v>
      </c>
      <c r="EU109" s="1" t="n">
        <f aca="false">ROUND('qx mannen 2022'!EU109,10)</f>
        <v>0.3730812992</v>
      </c>
      <c r="EV109" s="1" t="n">
        <f aca="false">ROUND('qx mannen 2022'!EV109,10)</f>
        <v>0.3722017379</v>
      </c>
      <c r="EW109" s="1" t="n">
        <f aca="false">ROUND('qx mannen 2022'!EW109,10)</f>
        <v>0.3713235885</v>
      </c>
      <c r="EX109" s="1" t="n">
        <f aca="false">ROUND('qx mannen 2022'!EX109,10)</f>
        <v>0.3704468523</v>
      </c>
      <c r="EY109" s="1" t="n">
        <f aca="false">ROUND('qx mannen 2022'!EY109,10)</f>
        <v>0.3695715307</v>
      </c>
      <c r="EZ109" s="1" t="n">
        <f aca="false">ROUND('qx mannen 2022'!EZ109,10)</f>
        <v>0.3686976254</v>
      </c>
      <c r="FA109" s="1" t="n">
        <f aca="false">ROUND('qx mannen 2022'!FA109,10)</f>
        <v>0.3678251375</v>
      </c>
      <c r="FB109" s="1" t="n">
        <f aca="false">ROUND('qx mannen 2022'!FB109,10)</f>
        <v>0.3669540684</v>
      </c>
      <c r="FC109" s="1" t="n">
        <f aca="false">ROUND('qx mannen 2022'!FC109,10)</f>
        <v>0.3660844196</v>
      </c>
      <c r="FD109" s="1" t="n">
        <f aca="false">ROUND('qx mannen 2022'!FD109,10)</f>
        <v>0.3652161922</v>
      </c>
      <c r="FE109" s="1" t="n">
        <f aca="false">ROUND('qx mannen 2022'!FE109,10)</f>
        <v>0.3643493876</v>
      </c>
      <c r="FF109" s="1" t="n">
        <f aca="false">ROUND('qx mannen 2022'!FF109,10)</f>
        <v>0.363484007</v>
      </c>
      <c r="FG109" s="1" t="n">
        <f aca="false">ROUND('qx mannen 2022'!FG109,10)</f>
        <v>0.3626200517</v>
      </c>
      <c r="FH109" s="1" t="n">
        <f aca="false">ROUND('qx mannen 2022'!FH109,10)</f>
        <v>0.3617575227</v>
      </c>
      <c r="FI109" s="1" t="n">
        <f aca="false">ROUND('qx mannen 2022'!FI109,10)</f>
        <v>0.3608964214</v>
      </c>
      <c r="FJ109" s="1" t="n">
        <f aca="false">ROUND('qx mannen 2022'!FJ109,10)</f>
        <v>0.3600367488</v>
      </c>
      <c r="FK109" s="1" t="n">
        <f aca="false">ROUND('qx mannen 2022'!FK109,10)</f>
        <v>0.359178506</v>
      </c>
      <c r="FL109" s="1" t="n">
        <f aca="false">ROUND('qx mannen 2022'!FL109,10)</f>
        <v>0.3583216942</v>
      </c>
      <c r="FM109" s="1" t="n">
        <f aca="false">ROUND('qx mannen 2022'!FM109,10)</f>
        <v>0.3574663144</v>
      </c>
      <c r="FN109" s="1" t="n">
        <f aca="false">ROUND('qx mannen 2022'!FN109,10)</f>
        <v>0.3566123676</v>
      </c>
      <c r="FO109" s="1" t="n">
        <f aca="false">ROUND('qx mannen 2022'!FO109,10)</f>
        <v>0.355759855</v>
      </c>
      <c r="FP109" s="1" t="n">
        <f aca="false">ROUND('qx mannen 2022'!FP109,10)</f>
        <v>0.3549087773</v>
      </c>
      <c r="FQ109" s="1" t="n">
        <f aca="false">ROUND('qx mannen 2022'!FQ109,10)</f>
        <v>0.3540591357</v>
      </c>
    </row>
    <row r="110" customFormat="false" ht="15" hidden="false" customHeight="true" outlineLevel="0" collapsed="false">
      <c r="B110" s="1" t="n">
        <f aca="false">ROUND('qx mannen 2022'!B110,10)</f>
        <v>0.5643467163</v>
      </c>
      <c r="C110" s="1" t="n">
        <f aca="false">ROUND('qx mannen 2022'!C110,10)</f>
        <v>0.5630879191</v>
      </c>
      <c r="D110" s="1" t="n">
        <f aca="false">ROUND('qx mannen 2022'!D110,10)</f>
        <v>0.5382146503</v>
      </c>
      <c r="E110" s="1" t="n">
        <f aca="false">ROUND('qx mannen 2022'!E110,10)</f>
        <v>0.5259872665</v>
      </c>
      <c r="F110" s="1" t="n">
        <f aca="false">ROUND('qx mannen 2022'!F110,10)</f>
        <v>0.5199384319</v>
      </c>
      <c r="G110" s="1" t="n">
        <f aca="false">ROUND('qx mannen 2022'!G110,10)</f>
        <v>0.5169101011</v>
      </c>
      <c r="H110" s="1" t="n">
        <f aca="false">ROUND('qx mannen 2022'!H110,10)</f>
        <v>0.515347769</v>
      </c>
      <c r="I110" s="1" t="n">
        <f aca="false">ROUND('qx mannen 2022'!I110,10)</f>
        <v>0.5144826907</v>
      </c>
      <c r="J110" s="1" t="n">
        <f aca="false">ROUND('qx mannen 2022'!J110,10)</f>
        <v>0.5139345379</v>
      </c>
      <c r="K110" s="1" t="n">
        <f aca="false">ROUND('qx mannen 2022'!K110,10)</f>
        <v>0.5135159111</v>
      </c>
      <c r="L110" s="1" t="n">
        <f aca="false">ROUND('qx mannen 2022'!L110,10)</f>
        <v>0.5131354262</v>
      </c>
      <c r="M110" s="1" t="n">
        <f aca="false">ROUND('qx mannen 2022'!M110,10)</f>
        <v>0.5127494733</v>
      </c>
      <c r="N110" s="1" t="n">
        <f aca="false">ROUND('qx mannen 2022'!N110,10)</f>
        <v>0.5123381579</v>
      </c>
      <c r="O110" s="1" t="n">
        <f aca="false">ROUND('qx mannen 2022'!O110,10)</f>
        <v>0.5118932956</v>
      </c>
      <c r="P110" s="1" t="n">
        <f aca="false">ROUND('qx mannen 2022'!P110,10)</f>
        <v>0.5114124219</v>
      </c>
      <c r="Q110" s="1" t="n">
        <f aca="false">ROUND('qx mannen 2022'!Q110,10)</f>
        <v>0.5108958091</v>
      </c>
      <c r="R110" s="1" t="n">
        <f aca="false">ROUND('qx mannen 2022'!R110,10)</f>
        <v>0.510344983</v>
      </c>
      <c r="S110" s="1" t="n">
        <f aca="false">ROUND('qx mannen 2022'!S110,10)</f>
        <v>0.5097619911</v>
      </c>
      <c r="T110" s="1" t="n">
        <f aca="false">ROUND('qx mannen 2022'!T110,10)</f>
        <v>0.5091490435</v>
      </c>
      <c r="U110" s="1" t="n">
        <f aca="false">ROUND('qx mannen 2022'!U110,10)</f>
        <v>0.5085083417</v>
      </c>
      <c r="V110" s="1" t="n">
        <f aca="false">ROUND('qx mannen 2022'!V110,10)</f>
        <v>0.5078419994</v>
      </c>
      <c r="W110" s="1" t="n">
        <f aca="false">ROUND('qx mannen 2022'!W110,10)</f>
        <v>0.507152009</v>
      </c>
      <c r="X110" s="1" t="n">
        <f aca="false">ROUND('qx mannen 2022'!X110,10)</f>
        <v>0.5064402312</v>
      </c>
      <c r="Y110" s="1" t="n">
        <f aca="false">ROUND('qx mannen 2022'!Y110,10)</f>
        <v>0.5057083948</v>
      </c>
      <c r="Z110" s="1" t="n">
        <f aca="false">ROUND('qx mannen 2022'!Z110,10)</f>
        <v>0.5049581018</v>
      </c>
      <c r="AA110" s="1" t="n">
        <f aca="false">ROUND('qx mannen 2022'!AA110,10)</f>
        <v>0.5041908345</v>
      </c>
      <c r="AB110" s="1" t="n">
        <f aca="false">ROUND('qx mannen 2022'!AB110,10)</f>
        <v>0.5034079633</v>
      </c>
      <c r="AC110" s="1" t="n">
        <f aca="false">ROUND('qx mannen 2022'!AC110,10)</f>
        <v>0.5026107545</v>
      </c>
      <c r="AD110" s="1" t="n">
        <f aca="false">ROUND('qx mannen 2022'!AD110,10)</f>
        <v>0.5018003782</v>
      </c>
      <c r="AE110" s="1" t="n">
        <f aca="false">ROUND('qx mannen 2022'!AE110,10)</f>
        <v>0.5009779152</v>
      </c>
      <c r="AF110" s="1" t="n">
        <f aca="false">ROUND('qx mannen 2022'!AF110,10)</f>
        <v>0.5001443638</v>
      </c>
      <c r="AG110" s="1" t="n">
        <f aca="false">ROUND('qx mannen 2022'!AG110,10)</f>
        <v>0.4993006462</v>
      </c>
      <c r="AH110" s="1" t="n">
        <f aca="false">ROUND('qx mannen 2022'!AH110,10)</f>
        <v>0.4984476138</v>
      </c>
      <c r="AI110" s="1" t="n">
        <f aca="false">ROUND('qx mannen 2022'!AI110,10)</f>
        <v>0.4975860534</v>
      </c>
      <c r="AJ110" s="1" t="n">
        <f aca="false">ROUND('qx mannen 2022'!AJ110,10)</f>
        <v>0.4967166914</v>
      </c>
      <c r="AK110" s="1" t="n">
        <f aca="false">ROUND('qx mannen 2022'!AK110,10)</f>
        <v>0.4958401987</v>
      </c>
      <c r="AL110" s="1" t="n">
        <f aca="false">ROUND('qx mannen 2022'!AL110,10)</f>
        <v>0.4949571951</v>
      </c>
      <c r="AM110" s="1" t="n">
        <f aca="false">ROUND('qx mannen 2022'!AM110,10)</f>
        <v>0.4940682529</v>
      </c>
      <c r="AN110" s="1" t="n">
        <f aca="false">ROUND('qx mannen 2022'!AN110,10)</f>
        <v>0.4931739008</v>
      </c>
      <c r="AO110" s="1" t="n">
        <f aca="false">ROUND('qx mannen 2022'!AO110,10)</f>
        <v>0.492274627</v>
      </c>
      <c r="AP110" s="1" t="n">
        <f aca="false">ROUND('qx mannen 2022'!AP110,10)</f>
        <v>0.4913708826</v>
      </c>
      <c r="AQ110" s="1" t="n">
        <f aca="false">ROUND('qx mannen 2022'!AQ110,10)</f>
        <v>0.4904630841</v>
      </c>
      <c r="AR110" s="1" t="n">
        <f aca="false">ROUND('qx mannen 2022'!AR110,10)</f>
        <v>0.4895516165</v>
      </c>
      <c r="AS110" s="1" t="n">
        <f aca="false">ROUND('qx mannen 2022'!AS110,10)</f>
        <v>0.4886368351</v>
      </c>
      <c r="AT110" s="1" t="n">
        <f aca="false">ROUND('qx mannen 2022'!AT110,10)</f>
        <v>0.4877190684</v>
      </c>
      <c r="AU110" s="1" t="n">
        <f aca="false">ROUND('qx mannen 2022'!AU110,10)</f>
        <v>0.4867986199</v>
      </c>
      <c r="AV110" s="1" t="n">
        <f aca="false">ROUND('qx mannen 2022'!AV110,10)</f>
        <v>0.4858757698</v>
      </c>
      <c r="AW110" s="1" t="n">
        <f aca="false">ROUND('qx mannen 2022'!AW110,10)</f>
        <v>0.4849507771</v>
      </c>
      <c r="AX110" s="1" t="n">
        <f aca="false">ROUND('qx mannen 2022'!AX110,10)</f>
        <v>0.4840238813</v>
      </c>
      <c r="AY110" s="1" t="n">
        <f aca="false">ROUND('qx mannen 2022'!AY110,10)</f>
        <v>0.4830953034</v>
      </c>
      <c r="AZ110" s="1" t="n">
        <f aca="false">ROUND('qx mannen 2022'!AZ110,10)</f>
        <v>0.4821652479</v>
      </c>
      <c r="BA110" s="1" t="n">
        <f aca="false">ROUND('qx mannen 2022'!BA110,10)</f>
        <v>0.4812339038</v>
      </c>
      <c r="BB110" s="1" t="n">
        <f aca="false">ROUND('qx mannen 2022'!BB110,10)</f>
        <v>0.4803014457</v>
      </c>
      <c r="BC110" s="1" t="n">
        <f aca="false">ROUND('qx mannen 2022'!BC110,10)</f>
        <v>0.479368035</v>
      </c>
      <c r="BD110" s="1" t="n">
        <f aca="false">ROUND('qx mannen 2022'!BD110,10)</f>
        <v>0.4784338211</v>
      </c>
      <c r="BE110" s="1" t="n">
        <f aca="false">ROUND('qx mannen 2022'!BE110,10)</f>
        <v>0.4774989419</v>
      </c>
      <c r="BF110" s="1" t="n">
        <f aca="false">ROUND('qx mannen 2022'!BF110,10)</f>
        <v>0.4765635252</v>
      </c>
      <c r="BG110" s="1" t="n">
        <f aca="false">ROUND('qx mannen 2022'!BG110,10)</f>
        <v>0.4756276892</v>
      </c>
      <c r="BH110" s="1" t="n">
        <f aca="false">ROUND('qx mannen 2022'!BH110,10)</f>
        <v>0.4746915429</v>
      </c>
      <c r="BI110" s="1" t="n">
        <f aca="false">ROUND('qx mannen 2022'!BI110,10)</f>
        <v>0.4737551875</v>
      </c>
      <c r="BJ110" s="1" t="n">
        <f aca="false">ROUND('qx mannen 2022'!BJ110,10)</f>
        <v>0.4728187167</v>
      </c>
      <c r="BK110" s="1" t="n">
        <f aca="false">ROUND('qx mannen 2022'!BK110,10)</f>
        <v>0.4718822169</v>
      </c>
      <c r="BL110" s="1" t="n">
        <f aca="false">ROUND('qx mannen 2022'!BL110,10)</f>
        <v>0.4709457684</v>
      </c>
      <c r="BM110" s="1" t="n">
        <f aca="false">ROUND('qx mannen 2022'!BM110,10)</f>
        <v>0.4700094455</v>
      </c>
      <c r="BN110" s="1" t="n">
        <f aca="false">ROUND('qx mannen 2022'!BN110,10)</f>
        <v>0.4690733169</v>
      </c>
      <c r="BO110" s="1" t="n">
        <f aca="false">ROUND('qx mannen 2022'!BO110,10)</f>
        <v>0.4681374463</v>
      </c>
      <c r="BP110" s="1" t="n">
        <f aca="false">ROUND('qx mannen 2022'!BP110,10)</f>
        <v>0.4672018929</v>
      </c>
      <c r="BQ110" s="1" t="n">
        <f aca="false">ROUND('qx mannen 2022'!BQ110,10)</f>
        <v>0.4662667114</v>
      </c>
      <c r="BR110" s="1" t="n">
        <f aca="false">ROUND('qx mannen 2022'!BR110,10)</f>
        <v>0.4653319526</v>
      </c>
      <c r="BS110" s="1" t="n">
        <f aca="false">ROUND('qx mannen 2022'!BS110,10)</f>
        <v>0.4643976637</v>
      </c>
      <c r="BT110" s="1" t="n">
        <f aca="false">ROUND('qx mannen 2022'!BT110,10)</f>
        <v>0.4634638882</v>
      </c>
      <c r="BU110" s="1" t="n">
        <f aca="false">ROUND('qx mannen 2022'!BU110,10)</f>
        <v>0.462530667</v>
      </c>
      <c r="BV110" s="1" t="n">
        <f aca="false">ROUND('qx mannen 2022'!BV110,10)</f>
        <v>0.4615980376</v>
      </c>
      <c r="BW110" s="1" t="n">
        <f aca="false">ROUND('qx mannen 2022'!BW110,10)</f>
        <v>0.4606660351</v>
      </c>
      <c r="BX110" s="1" t="n">
        <f aca="false">ROUND('qx mannen 2022'!BX110,10)</f>
        <v>0.4597346922</v>
      </c>
      <c r="BY110" s="1" t="n">
        <f aca="false">ROUND('qx mannen 2022'!BY110,10)</f>
        <v>0.458804039</v>
      </c>
      <c r="BZ110" s="1" t="n">
        <f aca="false">ROUND('qx mannen 2022'!BZ110,10)</f>
        <v>0.4578741039</v>
      </c>
      <c r="CA110" s="1" t="n">
        <f aca="false">ROUND('qx mannen 2022'!CA110,10)</f>
        <v>0.456944913</v>
      </c>
      <c r="CB110" s="1" t="n">
        <f aca="false">ROUND('qx mannen 2022'!CB110,10)</f>
        <v>0.4560164909</v>
      </c>
      <c r="CC110" s="1" t="n">
        <f aca="false">ROUND('qx mannen 2022'!CC110,10)</f>
        <v>0.4550888604</v>
      </c>
      <c r="CD110" s="1" t="n">
        <f aca="false">ROUND('qx mannen 2022'!CD110,10)</f>
        <v>0.4541620427</v>
      </c>
      <c r="CE110" s="1" t="n">
        <f aca="false">ROUND('qx mannen 2022'!CE110,10)</f>
        <v>0.4532360576</v>
      </c>
      <c r="CF110" s="1" t="n">
        <f aca="false">ROUND('qx mannen 2022'!CF110,10)</f>
        <v>0.4523109239</v>
      </c>
      <c r="CG110" s="1" t="n">
        <f aca="false">ROUND('qx mannen 2022'!CG110,10)</f>
        <v>0.4513866588</v>
      </c>
      <c r="CH110" s="1" t="n">
        <f aca="false">ROUND('qx mannen 2022'!CH110,10)</f>
        <v>0.4504632785</v>
      </c>
      <c r="CI110" s="1" t="n">
        <f aca="false">ROUND('qx mannen 2022'!CI110,10)</f>
        <v>0.4495407983</v>
      </c>
      <c r="CJ110" s="1" t="n">
        <f aca="false">ROUND('qx mannen 2022'!CJ110,10)</f>
        <v>0.4486192325</v>
      </c>
      <c r="CK110" s="1" t="n">
        <f aca="false">ROUND('qx mannen 2022'!CK110,10)</f>
        <v>0.4476985943</v>
      </c>
      <c r="CL110" s="1" t="n">
        <f aca="false">ROUND('qx mannen 2022'!CL110,10)</f>
        <v>0.4467788963</v>
      </c>
      <c r="CM110" s="1" t="n">
        <f aca="false">ROUND('qx mannen 2022'!CM110,10)</f>
        <v>0.4458601504</v>
      </c>
      <c r="CN110" s="1" t="n">
        <f aca="false">ROUND('qx mannen 2022'!CN110,10)</f>
        <v>0.4449423676</v>
      </c>
      <c r="CO110" s="1" t="n">
        <f aca="false">ROUND('qx mannen 2022'!CO110,10)</f>
        <v>0.4440255583</v>
      </c>
      <c r="CP110" s="1" t="n">
        <f aca="false">ROUND('qx mannen 2022'!CP110,10)</f>
        <v>0.4431097325</v>
      </c>
      <c r="CQ110" s="1" t="n">
        <f aca="false">ROUND('qx mannen 2022'!CQ110,10)</f>
        <v>0.4421948995</v>
      </c>
      <c r="CR110" s="1" t="n">
        <f aca="false">ROUND('qx mannen 2022'!CR110,10)</f>
        <v>0.441281068</v>
      </c>
      <c r="CS110" s="1" t="n">
        <f aca="false">ROUND('qx mannen 2022'!CS110,10)</f>
        <v>0.4403682463</v>
      </c>
      <c r="CT110" s="1" t="n">
        <f aca="false">ROUND('qx mannen 2022'!CT110,10)</f>
        <v>0.4394564423</v>
      </c>
      <c r="CU110" s="1" t="n">
        <f aca="false">ROUND('qx mannen 2022'!CU110,10)</f>
        <v>0.4385456635</v>
      </c>
      <c r="CV110" s="1" t="n">
        <f aca="false">ROUND('qx mannen 2022'!CV110,10)</f>
        <v>0.437635917</v>
      </c>
      <c r="CW110" s="1" t="n">
        <f aca="false">ROUND('qx mannen 2022'!CW110,10)</f>
        <v>0.4367272094</v>
      </c>
      <c r="CX110" s="1" t="n">
        <f aca="false">ROUND('qx mannen 2022'!CX110,10)</f>
        <v>0.4358195473</v>
      </c>
      <c r="CY110" s="1" t="n">
        <f aca="false">ROUND('qx mannen 2022'!CY110,10)</f>
        <v>0.4349129367</v>
      </c>
      <c r="CZ110" s="1" t="n">
        <f aca="false">ROUND('qx mannen 2022'!CZ110,10)</f>
        <v>0.4340073834</v>
      </c>
      <c r="DA110" s="1" t="n">
        <f aca="false">ROUND('qx mannen 2022'!DA110,10)</f>
        <v>0.4331028931</v>
      </c>
      <c r="DB110" s="1" t="n">
        <f aca="false">ROUND('qx mannen 2022'!DB110,10)</f>
        <v>0.4321994709</v>
      </c>
      <c r="DC110" s="1" t="n">
        <f aca="false">ROUND('qx mannen 2022'!DC110,10)</f>
        <v>0.4312971222</v>
      </c>
      <c r="DD110" s="1" t="n">
        <f aca="false">ROUND('qx mannen 2022'!DD110,10)</f>
        <v>0.4303958516</v>
      </c>
      <c r="DE110" s="1" t="n">
        <f aca="false">ROUND('qx mannen 2022'!DE110,10)</f>
        <v>0.429495664</v>
      </c>
      <c r="DF110" s="1" t="n">
        <f aca="false">ROUND('qx mannen 2022'!DF110,10)</f>
        <v>0.4285965638</v>
      </c>
      <c r="DG110" s="1" t="n">
        <f aca="false">ROUND('qx mannen 2022'!DG110,10)</f>
        <v>0.4276985553</v>
      </c>
      <c r="DH110" s="1" t="n">
        <f aca="false">ROUND('qx mannen 2022'!DH110,10)</f>
        <v>0.4268016428</v>
      </c>
      <c r="DI110" s="1" t="n">
        <f aca="false">ROUND('qx mannen 2022'!DI110,10)</f>
        <v>0.4259058303</v>
      </c>
      <c r="DJ110" s="1" t="n">
        <f aca="false">ROUND('qx mannen 2022'!DJ110,10)</f>
        <v>0.4250111217</v>
      </c>
      <c r="DK110" s="1" t="n">
        <f aca="false">ROUND('qx mannen 2022'!DK110,10)</f>
        <v>0.4241175207</v>
      </c>
      <c r="DL110" s="1" t="n">
        <f aca="false">ROUND('qx mannen 2022'!DL110,10)</f>
        <v>0.4232250311</v>
      </c>
      <c r="DM110" s="1" t="n">
        <f aca="false">ROUND('qx mannen 2022'!DM110,10)</f>
        <v>0.4223336562</v>
      </c>
      <c r="DN110" s="1" t="n">
        <f aca="false">ROUND('qx mannen 2022'!DN110,10)</f>
        <v>0.4214433997</v>
      </c>
      <c r="DO110" s="1" t="n">
        <f aca="false">ROUND('qx mannen 2022'!DO110,10)</f>
        <v>0.4205542647</v>
      </c>
      <c r="DP110" s="1" t="n">
        <f aca="false">ROUND('qx mannen 2022'!DP110,10)</f>
        <v>0.4196662545</v>
      </c>
      <c r="DQ110" s="1" t="n">
        <f aca="false">ROUND('qx mannen 2022'!DQ110,10)</f>
        <v>0.4187793722</v>
      </c>
      <c r="DR110" s="1" t="n">
        <f aca="false">ROUND('qx mannen 2022'!DR110,10)</f>
        <v>0.417893621</v>
      </c>
      <c r="DS110" s="1" t="n">
        <f aca="false">ROUND('qx mannen 2022'!DS110,10)</f>
        <v>0.4170090038</v>
      </c>
      <c r="DT110" s="1" t="n">
        <f aca="false">ROUND('qx mannen 2022'!DT110,10)</f>
        <v>0.4161255235</v>
      </c>
      <c r="DU110" s="1" t="n">
        <f aca="false">ROUND('qx mannen 2022'!DU110,10)</f>
        <v>0.4152431829</v>
      </c>
      <c r="DV110" s="1" t="n">
        <f aca="false">ROUND('qx mannen 2022'!DV110,10)</f>
        <v>0.4143619848</v>
      </c>
      <c r="DW110" s="1" t="n">
        <f aca="false">ROUND('qx mannen 2022'!DW110,10)</f>
        <v>0.4134819319</v>
      </c>
      <c r="DX110" s="1" t="n">
        <f aca="false">ROUND('qx mannen 2022'!DX110,10)</f>
        <v>0.4126030269</v>
      </c>
      <c r="DY110" s="1" t="n">
        <f aca="false">ROUND('qx mannen 2022'!DY110,10)</f>
        <v>0.4117252724</v>
      </c>
      <c r="DZ110" s="1" t="n">
        <f aca="false">ROUND('qx mannen 2022'!DZ110,10)</f>
        <v>0.4108486708</v>
      </c>
      <c r="EA110" s="1" t="n">
        <f aca="false">ROUND('qx mannen 2022'!EA110,10)</f>
        <v>0.4099732247</v>
      </c>
      <c r="EB110" s="1" t="n">
        <f aca="false">ROUND('qx mannen 2022'!EB110,10)</f>
        <v>0.4090989365</v>
      </c>
      <c r="EC110" s="1" t="n">
        <f aca="false">ROUND('qx mannen 2022'!EC110,10)</f>
        <v>0.4082258086</v>
      </c>
      <c r="ED110" s="1" t="n">
        <f aca="false">ROUND('qx mannen 2022'!ED110,10)</f>
        <v>0.4073538433</v>
      </c>
      <c r="EE110" s="1" t="n">
        <f aca="false">ROUND('qx mannen 2022'!EE110,10)</f>
        <v>0.4064830429</v>
      </c>
      <c r="EF110" s="1" t="n">
        <f aca="false">ROUND('qx mannen 2022'!EF110,10)</f>
        <v>0.4056134097</v>
      </c>
      <c r="EG110" s="1" t="n">
        <f aca="false">ROUND('qx mannen 2022'!EG110,10)</f>
        <v>0.4047449459</v>
      </c>
      <c r="EH110" s="1" t="n">
        <f aca="false">ROUND('qx mannen 2022'!EH110,10)</f>
        <v>0.4038776536</v>
      </c>
      <c r="EI110" s="1" t="n">
        <f aca="false">ROUND('qx mannen 2022'!EI110,10)</f>
        <v>0.4030115351</v>
      </c>
      <c r="EJ110" s="1" t="n">
        <f aca="false">ROUND('qx mannen 2022'!EJ110,10)</f>
        <v>0.4021465924</v>
      </c>
      <c r="EK110" s="1" t="n">
        <f aca="false">ROUND('qx mannen 2022'!EK110,10)</f>
        <v>0.4012828275</v>
      </c>
      <c r="EL110" s="1" t="n">
        <f aca="false">ROUND('qx mannen 2022'!EL110,10)</f>
        <v>0.4004202426</v>
      </c>
      <c r="EM110" s="1" t="n">
        <f aca="false">ROUND('qx mannen 2022'!EM110,10)</f>
        <v>0.3995588396</v>
      </c>
      <c r="EN110" s="1" t="n">
        <f aca="false">ROUND('qx mannen 2022'!EN110,10)</f>
        <v>0.3986986204</v>
      </c>
      <c r="EO110" s="1" t="n">
        <f aca="false">ROUND('qx mannen 2022'!EO110,10)</f>
        <v>0.397839587</v>
      </c>
      <c r="EP110" s="1" t="n">
        <f aca="false">ROUND('qx mannen 2022'!EP110,10)</f>
        <v>0.3969817414</v>
      </c>
      <c r="EQ110" s="1" t="n">
        <f aca="false">ROUND('qx mannen 2022'!EQ110,10)</f>
        <v>0.3961250854</v>
      </c>
      <c r="ER110" s="1" t="n">
        <f aca="false">ROUND('qx mannen 2022'!ER110,10)</f>
        <v>0.3952696208</v>
      </c>
      <c r="ES110" s="1" t="n">
        <f aca="false">ROUND('qx mannen 2022'!ES110,10)</f>
        <v>0.3944153495</v>
      </c>
      <c r="ET110" s="1" t="n">
        <f aca="false">ROUND('qx mannen 2022'!ET110,10)</f>
        <v>0.3935622732</v>
      </c>
      <c r="EU110" s="1" t="n">
        <f aca="false">ROUND('qx mannen 2022'!EU110,10)</f>
        <v>0.3927103938</v>
      </c>
      <c r="EV110" s="1" t="n">
        <f aca="false">ROUND('qx mannen 2022'!EV110,10)</f>
        <v>0.3918597129</v>
      </c>
      <c r="EW110" s="1" t="n">
        <f aca="false">ROUND('qx mannen 2022'!EW110,10)</f>
        <v>0.3910102322</v>
      </c>
      <c r="EX110" s="1" t="n">
        <f aca="false">ROUND('qx mannen 2022'!EX110,10)</f>
        <v>0.3901619536</v>
      </c>
      <c r="EY110" s="1" t="n">
        <f aca="false">ROUND('qx mannen 2022'!EY110,10)</f>
        <v>0.3893148785</v>
      </c>
      <c r="EZ110" s="1" t="n">
        <f aca="false">ROUND('qx mannen 2022'!EZ110,10)</f>
        <v>0.3884690087</v>
      </c>
      <c r="FA110" s="1" t="n">
        <f aca="false">ROUND('qx mannen 2022'!FA110,10)</f>
        <v>0.3876243458</v>
      </c>
      <c r="FB110" s="1" t="n">
        <f aca="false">ROUND('qx mannen 2022'!FB110,10)</f>
        <v>0.3867808913</v>
      </c>
      <c r="FC110" s="1" t="n">
        <f aca="false">ROUND('qx mannen 2022'!FC110,10)</f>
        <v>0.3859386469</v>
      </c>
      <c r="FD110" s="1" t="n">
        <f aca="false">ROUND('qx mannen 2022'!FD110,10)</f>
        <v>0.385097614</v>
      </c>
      <c r="FE110" s="1" t="n">
        <f aca="false">ROUND('qx mannen 2022'!FE110,10)</f>
        <v>0.3842577942</v>
      </c>
      <c r="FF110" s="1" t="n">
        <f aca="false">ROUND('qx mannen 2022'!FF110,10)</f>
        <v>0.3834191889</v>
      </c>
      <c r="FG110" s="1" t="n">
        <f aca="false">ROUND('qx mannen 2022'!FG110,10)</f>
        <v>0.3825817997</v>
      </c>
      <c r="FH110" s="1" t="n">
        <f aca="false">ROUND('qx mannen 2022'!FH110,10)</f>
        <v>0.381745628</v>
      </c>
      <c r="FI110" s="1" t="n">
        <f aca="false">ROUND('qx mannen 2022'!FI110,10)</f>
        <v>0.3809106752</v>
      </c>
      <c r="FJ110" s="1" t="n">
        <f aca="false">ROUND('qx mannen 2022'!FJ110,10)</f>
        <v>0.3800769427</v>
      </c>
      <c r="FK110" s="1" t="n">
        <f aca="false">ROUND('qx mannen 2022'!FK110,10)</f>
        <v>0.3792444319</v>
      </c>
      <c r="FL110" s="1" t="n">
        <f aca="false">ROUND('qx mannen 2022'!FL110,10)</f>
        <v>0.3784131442</v>
      </c>
      <c r="FM110" s="1" t="n">
        <f aca="false">ROUND('qx mannen 2022'!FM110,10)</f>
        <v>0.3775830809</v>
      </c>
      <c r="FN110" s="1" t="n">
        <f aca="false">ROUND('qx mannen 2022'!FN110,10)</f>
        <v>0.3767542433</v>
      </c>
      <c r="FO110" s="1" t="n">
        <f aca="false">ROUND('qx mannen 2022'!FO110,10)</f>
        <v>0.3759266328</v>
      </c>
      <c r="FP110" s="1" t="n">
        <f aca="false">ROUND('qx mannen 2022'!FP110,10)</f>
        <v>0.3751002505</v>
      </c>
      <c r="FQ110" s="1" t="n">
        <f aca="false">ROUND('qx mannen 2022'!FQ110,10)</f>
        <v>0.3742750978</v>
      </c>
    </row>
    <row r="111" customFormat="false" ht="15" hidden="false" customHeight="true" outlineLevel="0" collapsed="false">
      <c r="B111" s="1" t="n">
        <f aca="false">ROUND('qx mannen 2022'!B111,10)</f>
        <v>0.5774476004</v>
      </c>
      <c r="C111" s="1" t="n">
        <f aca="false">ROUND('qx mannen 2022'!C111,10)</f>
        <v>0.5761550708</v>
      </c>
      <c r="D111" s="1" t="n">
        <f aca="false">ROUND('qx mannen 2022'!D111,10)</f>
        <v>0.5510959498</v>
      </c>
      <c r="E111" s="1" t="n">
        <f aca="false">ROUND('qx mannen 2022'!E111,10)</f>
        <v>0.5387558514</v>
      </c>
      <c r="F111" s="1" t="n">
        <f aca="false">ROUND('qx mannen 2022'!F111,10)</f>
        <v>0.5326466031</v>
      </c>
      <c r="G111" s="1" t="n">
        <f aca="false">ROUND('qx mannen 2022'!G111,10)</f>
        <v>0.5295891746</v>
      </c>
      <c r="H111" s="1" t="n">
        <f aca="false">ROUND('qx mannen 2022'!H111,10)</f>
        <v>0.52801608</v>
      </c>
      <c r="I111" s="1" t="n">
        <f aca="false">ROUND('qx mannen 2022'!I111,10)</f>
        <v>0.5271513927</v>
      </c>
      <c r="J111" s="1" t="n">
        <f aca="false">ROUND('qx mannen 2022'!J111,10)</f>
        <v>0.5266109245</v>
      </c>
      <c r="K111" s="1" t="n">
        <f aca="false">ROUND('qx mannen 2022'!K111,10)</f>
        <v>0.526205184</v>
      </c>
      <c r="L111" s="1" t="n">
        <f aca="false">ROUND('qx mannen 2022'!L111,10)</f>
        <v>0.5258416109</v>
      </c>
      <c r="M111" s="1" t="n">
        <f aca="false">ROUND('qx mannen 2022'!M111,10)</f>
        <v>0.5254758917</v>
      </c>
      <c r="N111" s="1" t="n">
        <f aca="false">ROUND('qx mannen 2022'!N111,10)</f>
        <v>0.525087674</v>
      </c>
      <c r="O111" s="1" t="n">
        <f aca="false">ROUND('qx mannen 2022'!O111,10)</f>
        <v>0.5246684461</v>
      </c>
      <c r="P111" s="1" t="n">
        <f aca="false">ROUND('qx mannen 2022'!P111,10)</f>
        <v>0.5242154893</v>
      </c>
      <c r="Q111" s="1" t="n">
        <f aca="false">ROUND('qx mannen 2022'!Q111,10)</f>
        <v>0.5237288649</v>
      </c>
      <c r="R111" s="1" t="n">
        <f aca="false">ROUND('qx mannen 2022'!R111,10)</f>
        <v>0.5232099154</v>
      </c>
      <c r="S111" s="1" t="n">
        <f aca="false">ROUND('qx mannen 2022'!S111,10)</f>
        <v>0.5226605247</v>
      </c>
      <c r="T111" s="1" t="n">
        <f aca="false">ROUND('qx mannen 2022'!T111,10)</f>
        <v>0.5220827547</v>
      </c>
      <c r="U111" s="1" t="n">
        <f aca="false">ROUND('qx mannen 2022'!U111,10)</f>
        <v>0.5214786713</v>
      </c>
      <c r="V111" s="1" t="n">
        <f aca="false">ROUND('qx mannen 2022'!V111,10)</f>
        <v>0.5208502635</v>
      </c>
      <c r="W111" s="1" t="n">
        <f aca="false">ROUND('qx mannen 2022'!W111,10)</f>
        <v>0.5201994088</v>
      </c>
      <c r="X111" s="1" t="n">
        <f aca="false">ROUND('qx mannen 2022'!X111,10)</f>
        <v>0.519527862</v>
      </c>
      <c r="Y111" s="1" t="n">
        <f aca="false">ROUND('qx mannen 2022'!Y111,10)</f>
        <v>0.5188372538</v>
      </c>
      <c r="Z111" s="1" t="n">
        <f aca="false">ROUND('qx mannen 2022'!Z111,10)</f>
        <v>0.518129096</v>
      </c>
      <c r="AA111" s="1" t="n">
        <f aca="false">ROUND('qx mannen 2022'!AA111,10)</f>
        <v>0.5174047872</v>
      </c>
      <c r="AB111" s="1" t="n">
        <f aca="false">ROUND('qx mannen 2022'!AB111,10)</f>
        <v>0.5166656206</v>
      </c>
      <c r="AC111" s="1" t="n">
        <f aca="false">ROUND('qx mannen 2022'!AC111,10)</f>
        <v>0.5159127915</v>
      </c>
      <c r="AD111" s="1" t="n">
        <f aca="false">ROUND('qx mannen 2022'!AD111,10)</f>
        <v>0.5151474041</v>
      </c>
      <c r="AE111" s="1" t="n">
        <f aca="false">ROUND('qx mannen 2022'!AE111,10)</f>
        <v>0.5143704784</v>
      </c>
      <c r="AF111" s="1" t="n">
        <f aca="false">ROUND('qx mannen 2022'!AF111,10)</f>
        <v>0.5135829567</v>
      </c>
      <c r="AG111" s="1" t="n">
        <f aca="false">ROUND('qx mannen 2022'!AG111,10)</f>
        <v>0.5127857092</v>
      </c>
      <c r="AH111" s="1" t="n">
        <f aca="false">ROUND('qx mannen 2022'!AH111,10)</f>
        <v>0.5119795397</v>
      </c>
      <c r="AI111" s="1" t="n">
        <f aca="false">ROUND('qx mannen 2022'!AI111,10)</f>
        <v>0.5111651908</v>
      </c>
      <c r="AJ111" s="1" t="n">
        <f aca="false">ROUND('qx mannen 2022'!AJ111,10)</f>
        <v>0.510343348</v>
      </c>
      <c r="AK111" s="1" t="n">
        <f aca="false">ROUND('qx mannen 2022'!AK111,10)</f>
        <v>0.5095146448</v>
      </c>
      <c r="AL111" s="1" t="n">
        <f aca="false">ROUND('qx mannen 2022'!AL111,10)</f>
        <v>0.5086796662</v>
      </c>
      <c r="AM111" s="1" t="n">
        <f aca="false">ROUND('qx mannen 2022'!AM111,10)</f>
        <v>0.5078389525</v>
      </c>
      <c r="AN111" s="1" t="n">
        <f aca="false">ROUND('qx mannen 2022'!AN111,10)</f>
        <v>0.5069930028</v>
      </c>
      <c r="AO111" s="1" t="n">
        <f aca="false">ROUND('qx mannen 2022'!AO111,10)</f>
        <v>0.506142278</v>
      </c>
      <c r="AP111" s="1" t="n">
        <f aca="false">ROUND('qx mannen 2022'!AP111,10)</f>
        <v>0.5052872039</v>
      </c>
      <c r="AQ111" s="1" t="n">
        <f aca="false">ROUND('qx mannen 2022'!AQ111,10)</f>
        <v>0.504428174</v>
      </c>
      <c r="AR111" s="1" t="n">
        <f aca="false">ROUND('qx mannen 2022'!AR111,10)</f>
        <v>0.5035655517</v>
      </c>
      <c r="AS111" s="1" t="n">
        <f aca="false">ROUND('qx mannen 2022'!AS111,10)</f>
        <v>0.5026996725</v>
      </c>
      <c r="AT111" s="1" t="n">
        <f aca="false">ROUND('qx mannen 2022'!AT111,10)</f>
        <v>0.5018308466</v>
      </c>
      <c r="AU111" s="1" t="n">
        <f aca="false">ROUND('qx mannen 2022'!AU111,10)</f>
        <v>0.5009593606</v>
      </c>
      <c r="AV111" s="1" t="n">
        <f aca="false">ROUND('qx mannen 2022'!AV111,10)</f>
        <v>0.5000854792</v>
      </c>
      <c r="AW111" s="1" t="n">
        <f aca="false">ROUND('qx mannen 2022'!AW111,10)</f>
        <v>0.499209447</v>
      </c>
      <c r="AX111" s="1" t="n">
        <f aca="false">ROUND('qx mannen 2022'!AX111,10)</f>
        <v>0.4983314901</v>
      </c>
      <c r="AY111" s="1" t="n">
        <f aca="false">ROUND('qx mannen 2022'!AY111,10)</f>
        <v>0.4974518174</v>
      </c>
      <c r="AZ111" s="1" t="n">
        <f aca="false">ROUND('qx mannen 2022'!AZ111,10)</f>
        <v>0.496570622</v>
      </c>
      <c r="BA111" s="1" t="n">
        <f aca="false">ROUND('qx mannen 2022'!BA111,10)</f>
        <v>0.4956880824</v>
      </c>
      <c r="BB111" s="1" t="n">
        <f aca="false">ROUND('qx mannen 2022'!BB111,10)</f>
        <v>0.4948043635</v>
      </c>
      <c r="BC111" s="1" t="n">
        <f aca="false">ROUND('qx mannen 2022'!BC111,10)</f>
        <v>0.493919618</v>
      </c>
      <c r="BD111" s="1" t="n">
        <f aca="false">ROUND('qx mannen 2022'!BD111,10)</f>
        <v>0.4930339868</v>
      </c>
      <c r="BE111" s="1" t="n">
        <f aca="false">ROUND('qx mannen 2022'!BE111,10)</f>
        <v>0.4921476004</v>
      </c>
      <c r="BF111" s="1" t="n">
        <f aca="false">ROUND('qx mannen 2022'!BF111,10)</f>
        <v>0.4912605793</v>
      </c>
      <c r="BG111" s="1" t="n">
        <f aca="false">ROUND('qx mannen 2022'!BG111,10)</f>
        <v>0.4903730353</v>
      </c>
      <c r="BH111" s="1" t="n">
        <f aca="false">ROUND('qx mannen 2022'!BH111,10)</f>
        <v>0.4894850715</v>
      </c>
      <c r="BI111" s="1" t="n">
        <f aca="false">ROUND('qx mannen 2022'!BI111,10)</f>
        <v>0.4885967834</v>
      </c>
      <c r="BJ111" s="1" t="n">
        <f aca="false">ROUND('qx mannen 2022'!BJ111,10)</f>
        <v>0.4877082595</v>
      </c>
      <c r="BK111" s="1" t="n">
        <f aca="false">ROUND('qx mannen 2022'!BK111,10)</f>
        <v>0.4868195816</v>
      </c>
      <c r="BL111" s="1" t="n">
        <f aca="false">ROUND('qx mannen 2022'!BL111,10)</f>
        <v>0.4859308254</v>
      </c>
      <c r="BM111" s="1" t="n">
        <f aca="false">ROUND('qx mannen 2022'!BM111,10)</f>
        <v>0.4850420612</v>
      </c>
      <c r="BN111" s="1" t="n">
        <f aca="false">ROUND('qx mannen 2022'!BN111,10)</f>
        <v>0.484153354</v>
      </c>
      <c r="BO111" s="1" t="n">
        <f aca="false">ROUND('qx mannen 2022'!BO111,10)</f>
        <v>0.4832647639</v>
      </c>
      <c r="BP111" s="1" t="n">
        <f aca="false">ROUND('qx mannen 2022'!BP111,10)</f>
        <v>0.4823763469</v>
      </c>
      <c r="BQ111" s="1" t="n">
        <f aca="false">ROUND('qx mannen 2022'!BQ111,10)</f>
        <v>0.4814881546</v>
      </c>
      <c r="BR111" s="1" t="n">
        <f aca="false">ROUND('qx mannen 2022'!BR111,10)</f>
        <v>0.4806002351</v>
      </c>
      <c r="BS111" s="1" t="n">
        <f aca="false">ROUND('qx mannen 2022'!BS111,10)</f>
        <v>0.4797126329</v>
      </c>
      <c r="BT111" s="1" t="n">
        <f aca="false">ROUND('qx mannen 2022'!BT111,10)</f>
        <v>0.4788253893</v>
      </c>
      <c r="BU111" s="1" t="n">
        <f aca="false">ROUND('qx mannen 2022'!BU111,10)</f>
        <v>0.4779385428</v>
      </c>
      <c r="BV111" s="1" t="n">
        <f aca="false">ROUND('qx mannen 2022'!BV111,10)</f>
        <v>0.4770521288</v>
      </c>
      <c r="BW111" s="1" t="n">
        <f aca="false">ROUND('qx mannen 2022'!BW111,10)</f>
        <v>0.4761661807</v>
      </c>
      <c r="BX111" s="1" t="n">
        <f aca="false">ROUND('qx mannen 2022'!BX111,10)</f>
        <v>0.4752807292</v>
      </c>
      <c r="BY111" s="1" t="n">
        <f aca="false">ROUND('qx mannen 2022'!BY111,10)</f>
        <v>0.4743958028</v>
      </c>
      <c r="BZ111" s="1" t="n">
        <f aca="false">ROUND('qx mannen 2022'!BZ111,10)</f>
        <v>0.4735114283</v>
      </c>
      <c r="CA111" s="1" t="n">
        <f aca="false">ROUND('qx mannen 2022'!CA111,10)</f>
        <v>0.4726276306</v>
      </c>
      <c r="CB111" s="1" t="n">
        <f aca="false">ROUND('qx mannen 2022'!CB111,10)</f>
        <v>0.4717444326</v>
      </c>
      <c r="CC111" s="1" t="n">
        <f aca="false">ROUND('qx mannen 2022'!CC111,10)</f>
        <v>0.470861856</v>
      </c>
      <c r="CD111" s="1" t="n">
        <f aca="false">ROUND('qx mannen 2022'!CD111,10)</f>
        <v>0.4699799209</v>
      </c>
      <c r="CE111" s="1" t="n">
        <f aca="false">ROUND('qx mannen 2022'!CE111,10)</f>
        <v>0.4690986462</v>
      </c>
      <c r="CF111" s="1" t="n">
        <f aca="false">ROUND('qx mannen 2022'!CF111,10)</f>
        <v>0.4682180492</v>
      </c>
      <c r="CG111" s="1" t="n">
        <f aca="false">ROUND('qx mannen 2022'!CG111,10)</f>
        <v>0.4673381465</v>
      </c>
      <c r="CH111" s="1" t="n">
        <f aca="false">ROUND('qx mannen 2022'!CH111,10)</f>
        <v>0.4664589533</v>
      </c>
      <c r="CI111" s="1" t="n">
        <f aca="false">ROUND('qx mannen 2022'!CI111,10)</f>
        <v>0.4655804841</v>
      </c>
      <c r="CJ111" s="1" t="n">
        <f aca="false">ROUND('qx mannen 2022'!CJ111,10)</f>
        <v>0.4647027524</v>
      </c>
      <c r="CK111" s="1" t="n">
        <f aca="false">ROUND('qx mannen 2022'!CK111,10)</f>
        <v>0.4638257708</v>
      </c>
      <c r="CL111" s="1" t="n">
        <f aca="false">ROUND('qx mannen 2022'!CL111,10)</f>
        <v>0.4629495511</v>
      </c>
      <c r="CM111" s="1" t="n">
        <f aca="false">ROUND('qx mannen 2022'!CM111,10)</f>
        <v>0.4620741045</v>
      </c>
      <c r="CN111" s="1" t="n">
        <f aca="false">ROUND('qx mannen 2022'!CN111,10)</f>
        <v>0.4611994416</v>
      </c>
      <c r="CO111" s="1" t="n">
        <f aca="false">ROUND('qx mannen 2022'!CO111,10)</f>
        <v>0.4603255722</v>
      </c>
      <c r="CP111" s="1" t="n">
        <f aca="false">ROUND('qx mannen 2022'!CP111,10)</f>
        <v>0.4594525057</v>
      </c>
      <c r="CQ111" s="1" t="n">
        <f aca="false">ROUND('qx mannen 2022'!CQ111,10)</f>
        <v>0.4585802508</v>
      </c>
      <c r="CR111" s="1" t="n">
        <f aca="false">ROUND('qx mannen 2022'!CR111,10)</f>
        <v>0.4577088159</v>
      </c>
      <c r="CS111" s="1" t="n">
        <f aca="false">ROUND('qx mannen 2022'!CS111,10)</f>
        <v>0.4568382089</v>
      </c>
      <c r="CT111" s="1" t="n">
        <f aca="false">ROUND('qx mannen 2022'!CT111,10)</f>
        <v>0.4559684372</v>
      </c>
      <c r="CU111" s="1" t="n">
        <f aca="false">ROUND('qx mannen 2022'!CU111,10)</f>
        <v>0.455099508</v>
      </c>
      <c r="CV111" s="1" t="n">
        <f aca="false">ROUND('qx mannen 2022'!CV111,10)</f>
        <v>0.4542314279</v>
      </c>
      <c r="CW111" s="1" t="n">
        <f aca="false">ROUND('qx mannen 2022'!CW111,10)</f>
        <v>0.4533642034</v>
      </c>
      <c r="CX111" s="1" t="n">
        <f aca="false">ROUND('qx mannen 2022'!CX111,10)</f>
        <v>0.4524978405</v>
      </c>
      <c r="CY111" s="1" t="n">
        <f aca="false">ROUND('qx mannen 2022'!CY111,10)</f>
        <v>0.4516323451</v>
      </c>
      <c r="CZ111" s="1" t="n">
        <f aca="false">ROUND('qx mannen 2022'!CZ111,10)</f>
        <v>0.4507677226</v>
      </c>
      <c r="DA111" s="1" t="n">
        <f aca="false">ROUND('qx mannen 2022'!DA111,10)</f>
        <v>0.4499039785</v>
      </c>
      <c r="DB111" s="1" t="n">
        <f aca="false">ROUND('qx mannen 2022'!DB111,10)</f>
        <v>0.4490411178</v>
      </c>
      <c r="DC111" s="1" t="n">
        <f aca="false">ROUND('qx mannen 2022'!DC111,10)</f>
        <v>0.4481791453</v>
      </c>
      <c r="DD111" s="1" t="n">
        <f aca="false">ROUND('qx mannen 2022'!DD111,10)</f>
        <v>0.4473180657</v>
      </c>
      <c r="DE111" s="1" t="n">
        <f aca="false">ROUND('qx mannen 2022'!DE111,10)</f>
        <v>0.4464578835</v>
      </c>
      <c r="DF111" s="1" t="n">
        <f aca="false">ROUND('qx mannen 2022'!DF111,10)</f>
        <v>0.4455986031</v>
      </c>
      <c r="DG111" s="1" t="n">
        <f aca="false">ROUND('qx mannen 2022'!DG111,10)</f>
        <v>0.4447402285</v>
      </c>
      <c r="DH111" s="1" t="n">
        <f aca="false">ROUND('qx mannen 2022'!DH111,10)</f>
        <v>0.4438827638</v>
      </c>
      <c r="DI111" s="1" t="n">
        <f aca="false">ROUND('qx mannen 2022'!DI111,10)</f>
        <v>0.4430262129</v>
      </c>
      <c r="DJ111" s="1" t="n">
        <f aca="false">ROUND('qx mannen 2022'!DJ111,10)</f>
        <v>0.4421705795</v>
      </c>
      <c r="DK111" s="1" t="n">
        <f aca="false">ROUND('qx mannen 2022'!DK111,10)</f>
        <v>0.4413158673</v>
      </c>
      <c r="DL111" s="1" t="n">
        <f aca="false">ROUND('qx mannen 2022'!DL111,10)</f>
        <v>0.4404620797</v>
      </c>
      <c r="DM111" s="1" t="n">
        <f aca="false">ROUND('qx mannen 2022'!DM111,10)</f>
        <v>0.4396092202</v>
      </c>
      <c r="DN111" s="1" t="n">
        <f aca="false">ROUND('qx mannen 2022'!DN111,10)</f>
        <v>0.438757292</v>
      </c>
      <c r="DO111" s="1" t="n">
        <f aca="false">ROUND('qx mannen 2022'!DO111,10)</f>
        <v>0.4379062985</v>
      </c>
      <c r="DP111" s="1" t="n">
        <f aca="false">ROUND('qx mannen 2022'!DP111,10)</f>
        <v>0.4370562428</v>
      </c>
      <c r="DQ111" s="1" t="n">
        <f aca="false">ROUND('qx mannen 2022'!DQ111,10)</f>
        <v>0.4362071278</v>
      </c>
      <c r="DR111" s="1" t="n">
        <f aca="false">ROUND('qx mannen 2022'!DR111,10)</f>
        <v>0.4353589566</v>
      </c>
      <c r="DS111" s="1" t="n">
        <f aca="false">ROUND('qx mannen 2022'!DS111,10)</f>
        <v>0.4345117321</v>
      </c>
      <c r="DT111" s="1" t="n">
        <f aca="false">ROUND('qx mannen 2022'!DT111,10)</f>
        <v>0.4336654571</v>
      </c>
      <c r="DU111" s="1" t="n">
        <f aca="false">ROUND('qx mannen 2022'!DU111,10)</f>
        <v>0.4328201344</v>
      </c>
      <c r="DV111" s="1" t="n">
        <f aca="false">ROUND('qx mannen 2022'!DV111,10)</f>
        <v>0.4319757668</v>
      </c>
      <c r="DW111" s="1" t="n">
        <f aca="false">ROUND('qx mannen 2022'!DW111,10)</f>
        <v>0.4311323568</v>
      </c>
      <c r="DX111" s="1" t="n">
        <f aca="false">ROUND('qx mannen 2022'!DX111,10)</f>
        <v>0.4302899071</v>
      </c>
      <c r="DY111" s="1" t="n">
        <f aca="false">ROUND('qx mannen 2022'!DY111,10)</f>
        <v>0.4294484202</v>
      </c>
      <c r="DZ111" s="1" t="n">
        <f aca="false">ROUND('qx mannen 2022'!DZ111,10)</f>
        <v>0.4286078987</v>
      </c>
      <c r="EA111" s="1" t="n">
        <f aca="false">ROUND('qx mannen 2022'!EA111,10)</f>
        <v>0.4277683449</v>
      </c>
      <c r="EB111" s="1" t="n">
        <f aca="false">ROUND('qx mannen 2022'!EB111,10)</f>
        <v>0.4269297614</v>
      </c>
      <c r="EC111" s="1" t="n">
        <f aca="false">ROUND('qx mannen 2022'!EC111,10)</f>
        <v>0.4260921505</v>
      </c>
      <c r="ED111" s="1" t="n">
        <f aca="false">ROUND('qx mannen 2022'!ED111,10)</f>
        <v>0.4252555145</v>
      </c>
      <c r="EE111" s="1" t="n">
        <f aca="false">ROUND('qx mannen 2022'!EE111,10)</f>
        <v>0.4244198557</v>
      </c>
      <c r="EF111" s="1" t="n">
        <f aca="false">ROUND('qx mannen 2022'!EF111,10)</f>
        <v>0.4235851764</v>
      </c>
      <c r="EG111" s="1" t="n">
        <f aca="false">ROUND('qx mannen 2022'!EG111,10)</f>
        <v>0.4227514788</v>
      </c>
      <c r="EH111" s="1" t="n">
        <f aca="false">ROUND('qx mannen 2022'!EH111,10)</f>
        <v>0.421918765</v>
      </c>
      <c r="EI111" s="1" t="n">
        <f aca="false">ROUND('qx mannen 2022'!EI111,10)</f>
        <v>0.4210870374</v>
      </c>
      <c r="EJ111" s="1" t="n">
        <f aca="false">ROUND('qx mannen 2022'!EJ111,10)</f>
        <v>0.4202562978</v>
      </c>
      <c r="EK111" s="1" t="n">
        <f aca="false">ROUND('qx mannen 2022'!EK111,10)</f>
        <v>0.4194265486</v>
      </c>
      <c r="EL111" s="1" t="n">
        <f aca="false">ROUND('qx mannen 2022'!EL111,10)</f>
        <v>0.4185977916</v>
      </c>
      <c r="EM111" s="1" t="n">
        <f aca="false">ROUND('qx mannen 2022'!EM111,10)</f>
        <v>0.4177700291</v>
      </c>
      <c r="EN111" s="1" t="n">
        <f aca="false">ROUND('qx mannen 2022'!EN111,10)</f>
        <v>0.4169432629</v>
      </c>
      <c r="EO111" s="1" t="n">
        <f aca="false">ROUND('qx mannen 2022'!EO111,10)</f>
        <v>0.416117495</v>
      </c>
      <c r="EP111" s="1" t="n">
        <f aca="false">ROUND('qx mannen 2022'!EP111,10)</f>
        <v>0.4152927275</v>
      </c>
      <c r="EQ111" s="1" t="n">
        <f aca="false">ROUND('qx mannen 2022'!EQ111,10)</f>
        <v>0.4144689622</v>
      </c>
      <c r="ER111" s="1" t="n">
        <f aca="false">ROUND('qx mannen 2022'!ER111,10)</f>
        <v>0.413646201</v>
      </c>
      <c r="ES111" s="1" t="n">
        <f aca="false">ROUND('qx mannen 2022'!ES111,10)</f>
        <v>0.4128244459</v>
      </c>
      <c r="ET111" s="1" t="n">
        <f aca="false">ROUND('qx mannen 2022'!ET111,10)</f>
        <v>0.4120036987</v>
      </c>
      <c r="EU111" s="1" t="n">
        <f aca="false">ROUND('qx mannen 2022'!EU111,10)</f>
        <v>0.4111839612</v>
      </c>
      <c r="EV111" s="1" t="n">
        <f aca="false">ROUND('qx mannen 2022'!EV111,10)</f>
        <v>0.4103652352</v>
      </c>
      <c r="EW111" s="1" t="n">
        <f aca="false">ROUND('qx mannen 2022'!EW111,10)</f>
        <v>0.4095475226</v>
      </c>
      <c r="EX111" s="1" t="n">
        <f aca="false">ROUND('qx mannen 2022'!EX111,10)</f>
        <v>0.408730825</v>
      </c>
      <c r="EY111" s="1" t="n">
        <f aca="false">ROUND('qx mannen 2022'!EY111,10)</f>
        <v>0.4079151443</v>
      </c>
      <c r="EZ111" s="1" t="n">
        <f aca="false">ROUND('qx mannen 2022'!EZ111,10)</f>
        <v>0.4071004822</v>
      </c>
      <c r="FA111" s="1" t="n">
        <f aca="false">ROUND('qx mannen 2022'!FA111,10)</f>
        <v>0.4062868403</v>
      </c>
      <c r="FB111" s="1" t="n">
        <f aca="false">ROUND('qx mannen 2022'!FB111,10)</f>
        <v>0.4054742204</v>
      </c>
      <c r="FC111" s="1" t="n">
        <f aca="false">ROUND('qx mannen 2022'!FC111,10)</f>
        <v>0.4046626241</v>
      </c>
      <c r="FD111" s="1" t="n">
        <f aca="false">ROUND('qx mannen 2022'!FD111,10)</f>
        <v>0.4038520531</v>
      </c>
      <c r="FE111" s="1" t="n">
        <f aca="false">ROUND('qx mannen 2022'!FE111,10)</f>
        <v>0.403042509</v>
      </c>
      <c r="FF111" s="1" t="n">
        <f aca="false">ROUND('qx mannen 2022'!FF111,10)</f>
        <v>0.4022339934</v>
      </c>
      <c r="FG111" s="1" t="n">
        <f aca="false">ROUND('qx mannen 2022'!FG111,10)</f>
        <v>0.4014265079</v>
      </c>
      <c r="FH111" s="1" t="n">
        <f aca="false">ROUND('qx mannen 2022'!FH111,10)</f>
        <v>0.4006200541</v>
      </c>
      <c r="FI111" s="1" t="n">
        <f aca="false">ROUND('qx mannen 2022'!FI111,10)</f>
        <v>0.3998146335</v>
      </c>
      <c r="FJ111" s="1" t="n">
        <f aca="false">ROUND('qx mannen 2022'!FJ111,10)</f>
        <v>0.3990102476</v>
      </c>
      <c r="FK111" s="1" t="n">
        <f aca="false">ROUND('qx mannen 2022'!FK111,10)</f>
        <v>0.398206898</v>
      </c>
      <c r="FL111" s="1" t="n">
        <f aca="false">ROUND('qx mannen 2022'!FL111,10)</f>
        <v>0.3974045861</v>
      </c>
      <c r="FM111" s="1" t="n">
        <f aca="false">ROUND('qx mannen 2022'!FM111,10)</f>
        <v>0.3966033135</v>
      </c>
      <c r="FN111" s="1" t="n">
        <f aca="false">ROUND('qx mannen 2022'!FN111,10)</f>
        <v>0.3958030816</v>
      </c>
      <c r="FO111" s="1" t="n">
        <f aca="false">ROUND('qx mannen 2022'!FO111,10)</f>
        <v>0.3950038918</v>
      </c>
      <c r="FP111" s="1" t="n">
        <f aca="false">ROUND('qx mannen 2022'!FP111,10)</f>
        <v>0.3942057457</v>
      </c>
      <c r="FQ111" s="1" t="n">
        <f aca="false">ROUND('qx mannen 2022'!FQ111,10)</f>
        <v>0.3934086444</v>
      </c>
    </row>
    <row r="112" customFormat="false" ht="15" hidden="false" customHeight="true" outlineLevel="0" collapsed="false">
      <c r="B112" s="1" t="n">
        <f aca="false">ROUND('qx mannen 2022'!B112,10)</f>
        <v>0.5893460426</v>
      </c>
      <c r="C112" s="1" t="n">
        <f aca="false">ROUND('qx mannen 2022'!C112,10)</f>
        <v>0.5880120517</v>
      </c>
      <c r="D112" s="1" t="n">
        <f aca="false">ROUND('qx mannen 2022'!D112,10)</f>
        <v>0.562796384</v>
      </c>
      <c r="E112" s="1" t="n">
        <f aca="false">ROUND('qx mannen 2022'!E112,10)</f>
        <v>0.5503548147</v>
      </c>
      <c r="F112" s="1" t="n">
        <f aca="false">ROUND('qx mannen 2022'!F112,10)</f>
        <v>0.544187008</v>
      </c>
      <c r="G112" s="1" t="n">
        <f aca="false">ROUND('qx mannen 2022'!G112,10)</f>
        <v>0.5410977503</v>
      </c>
      <c r="H112" s="1" t="n">
        <f aca="false">ROUND('qx mannen 2022'!H112,10)</f>
        <v>0.5395090585</v>
      </c>
      <c r="I112" s="1" t="n">
        <f aca="false">ROUND('qx mannen 2022'!I112,10)</f>
        <v>0.5386390734</v>
      </c>
      <c r="J112" s="1" t="n">
        <f aca="false">ROUND('qx mannen 2022'!J112,10)</f>
        <v>0.5381003632</v>
      </c>
      <c r="K112" s="1" t="n">
        <f aca="false">ROUND('qx mannen 2022'!K112,10)</f>
        <v>0.5377016408</v>
      </c>
      <c r="L112" s="1" t="n">
        <f aca="false">ROUND('qx mannen 2022'!L112,10)</f>
        <v>0.5373493062</v>
      </c>
      <c r="M112" s="1" t="n">
        <f aca="false">ROUND('qx mannen 2022'!M112,10)</f>
        <v>0.5369983988</v>
      </c>
      <c r="N112" s="1" t="n">
        <f aca="false">ROUND('qx mannen 2022'!N112,10)</f>
        <v>0.5366281262</v>
      </c>
      <c r="O112" s="1" t="n">
        <f aca="false">ROUND('qx mannen 2022'!O112,10)</f>
        <v>0.5362296488</v>
      </c>
      <c r="P112" s="1" t="n">
        <f aca="false">ROUND('qx mannen 2022'!P112,10)</f>
        <v>0.5357999844</v>
      </c>
      <c r="Q112" s="1" t="n">
        <f aca="false">ROUND('qx mannen 2022'!Q112,10)</f>
        <v>0.53533897</v>
      </c>
      <c r="R112" s="1" t="n">
        <f aca="false">ROUND('qx mannen 2022'!R112,10)</f>
        <v>0.5348477508</v>
      </c>
      <c r="S112" s="1" t="n">
        <f aca="false">ROUND('qx mannen 2022'!S112,10)</f>
        <v>0.534328033</v>
      </c>
      <c r="T112" s="1" t="n">
        <f aca="false">ROUND('qx mannen 2022'!T112,10)</f>
        <v>0.5337817167</v>
      </c>
      <c r="U112" s="1" t="n">
        <f aca="false">ROUND('qx mannen 2022'!U112,10)</f>
        <v>0.5332107194</v>
      </c>
      <c r="V112" s="1" t="n">
        <f aca="false">ROUND('qx mannen 2022'!V112,10)</f>
        <v>0.5326168933</v>
      </c>
      <c r="W112" s="1" t="n">
        <f aca="false">ROUND('qx mannen 2022'!W112,10)</f>
        <v>0.5320019901</v>
      </c>
      <c r="X112" s="1" t="n">
        <f aca="false">ROUND('qx mannen 2022'!X112,10)</f>
        <v>0.5313676482</v>
      </c>
      <c r="Y112" s="1" t="n">
        <f aca="false">ROUND('qx mannen 2022'!Y112,10)</f>
        <v>0.530715391</v>
      </c>
      <c r="Z112" s="1" t="n">
        <f aca="false">ROUND('qx mannen 2022'!Z112,10)</f>
        <v>0.5300466308</v>
      </c>
      <c r="AA112" s="1" t="n">
        <f aca="false">ROUND('qx mannen 2022'!AA112,10)</f>
        <v>0.5293626748</v>
      </c>
      <c r="AB112" s="1" t="n">
        <f aca="false">ROUND('qx mannen 2022'!AB112,10)</f>
        <v>0.5286647316</v>
      </c>
      <c r="AC112" s="1" t="n">
        <f aca="false">ROUND('qx mannen 2022'!AC112,10)</f>
        <v>0.527953918</v>
      </c>
      <c r="AD112" s="1" t="n">
        <f aca="false">ROUND('qx mannen 2022'!AD112,10)</f>
        <v>0.5272312661</v>
      </c>
      <c r="AE112" s="1" t="n">
        <f aca="false">ROUND('qx mannen 2022'!AE112,10)</f>
        <v>0.5264977292</v>
      </c>
      <c r="AF112" s="1" t="n">
        <f aca="false">ROUND('qx mannen 2022'!AF112,10)</f>
        <v>0.525754188</v>
      </c>
      <c r="AG112" s="1" t="n">
        <f aca="false">ROUND('qx mannen 2022'!AG112,10)</f>
        <v>0.5250014557</v>
      </c>
      <c r="AH112" s="1" t="n">
        <f aca="false">ROUND('qx mannen 2022'!AH112,10)</f>
        <v>0.5242402838</v>
      </c>
      <c r="AI112" s="1" t="n">
        <f aca="false">ROUND('qx mannen 2022'!AI112,10)</f>
        <v>0.5234713661</v>
      </c>
      <c r="AJ112" s="1" t="n">
        <f aca="false">ROUND('qx mannen 2022'!AJ112,10)</f>
        <v>0.5226953435</v>
      </c>
      <c r="AK112" s="1" t="n">
        <f aca="false">ROUND('qx mannen 2022'!AK112,10)</f>
        <v>0.5219128081</v>
      </c>
      <c r="AL112" s="1" t="n">
        <f aca="false">ROUND('qx mannen 2022'!AL112,10)</f>
        <v>0.5211243066</v>
      </c>
      <c r="AM112" s="1" t="n">
        <f aca="false">ROUND('qx mannen 2022'!AM112,10)</f>
        <v>0.5203303442</v>
      </c>
      <c r="AN112" s="1" t="n">
        <f aca="false">ROUND('qx mannen 2022'!AN112,10)</f>
        <v>0.5195313873</v>
      </c>
      <c r="AO112" s="1" t="n">
        <f aca="false">ROUND('qx mannen 2022'!AO112,10)</f>
        <v>0.5187278669</v>
      </c>
      <c r="AP112" s="1" t="n">
        <f aca="false">ROUND('qx mannen 2022'!AP112,10)</f>
        <v>0.517920181</v>
      </c>
      <c r="AQ112" s="1" t="n">
        <f aca="false">ROUND('qx mannen 2022'!AQ112,10)</f>
        <v>0.5171086974</v>
      </c>
      <c r="AR112" s="1" t="n">
        <f aca="false">ROUND('qx mannen 2022'!AR112,10)</f>
        <v>0.5162937558</v>
      </c>
      <c r="AS112" s="1" t="n">
        <f aca="false">ROUND('qx mannen 2022'!AS112,10)</f>
        <v>0.5154756701</v>
      </c>
      <c r="AT112" s="1" t="n">
        <f aca="false">ROUND('qx mannen 2022'!AT112,10)</f>
        <v>0.5146547301</v>
      </c>
      <c r="AU112" s="1" t="n">
        <f aca="false">ROUND('qx mannen 2022'!AU112,10)</f>
        <v>0.5138312038</v>
      </c>
      <c r="AV112" s="1" t="n">
        <f aca="false">ROUND('qx mannen 2022'!AV112,10)</f>
        <v>0.5130053387</v>
      </c>
      <c r="AW112" s="1" t="n">
        <f aca="false">ROUND('qx mannen 2022'!AW112,10)</f>
        <v>0.5121773636</v>
      </c>
      <c r="AX112" s="1" t="n">
        <f aca="false">ROUND('qx mannen 2022'!AX112,10)</f>
        <v>0.5113474898</v>
      </c>
      <c r="AY112" s="1" t="n">
        <f aca="false">ROUND('qx mannen 2022'!AY112,10)</f>
        <v>0.5105159126</v>
      </c>
      <c r="AZ112" s="1" t="n">
        <f aca="false">ROUND('qx mannen 2022'!AZ112,10)</f>
        <v>0.5096828127</v>
      </c>
      <c r="BA112" s="1" t="n">
        <f aca="false">ROUND('qx mannen 2022'!BA112,10)</f>
        <v>0.508848357</v>
      </c>
      <c r="BB112" s="1" t="n">
        <f aca="false">ROUND('qx mannen 2022'!BB112,10)</f>
        <v>0.5080126996</v>
      </c>
      <c r="BC112" s="1" t="n">
        <f aca="false">ROUND('qx mannen 2022'!BC112,10)</f>
        <v>0.5071759833</v>
      </c>
      <c r="BD112" s="1" t="n">
        <f aca="false">ROUND('qx mannen 2022'!BD112,10)</f>
        <v>0.50633834</v>
      </c>
      <c r="BE112" s="1" t="n">
        <f aca="false">ROUND('qx mannen 2022'!BE112,10)</f>
        <v>0.5054998916</v>
      </c>
      <c r="BF112" s="1" t="n">
        <f aca="false">ROUND('qx mannen 2022'!BF112,10)</f>
        <v>0.5046607509</v>
      </c>
      <c r="BG112" s="1" t="n">
        <f aca="false">ROUND('qx mannen 2022'!BG112,10)</f>
        <v>0.5038210223</v>
      </c>
      <c r="BH112" s="1" t="n">
        <f aca="false">ROUND('qx mannen 2022'!BH112,10)</f>
        <v>0.5029808023</v>
      </c>
      <c r="BI112" s="1" t="n">
        <f aca="false">ROUND('qx mannen 2022'!BI112,10)</f>
        <v>0.5021401802</v>
      </c>
      <c r="BJ112" s="1" t="n">
        <f aca="false">ROUND('qx mannen 2022'!BJ112,10)</f>
        <v>0.5012992388</v>
      </c>
      <c r="BK112" s="1" t="n">
        <f aca="false">ROUND('qx mannen 2022'!BK112,10)</f>
        <v>0.5004580545</v>
      </c>
      <c r="BL112" s="1" t="n">
        <f aca="false">ROUND('qx mannen 2022'!BL112,10)</f>
        <v>0.4996166982</v>
      </c>
      <c r="BM112" s="1" t="n">
        <f aca="false">ROUND('qx mannen 2022'!BM112,10)</f>
        <v>0.4987752356</v>
      </c>
      <c r="BN112" s="1" t="n">
        <f aca="false">ROUND('qx mannen 2022'!BN112,10)</f>
        <v>0.4979337273</v>
      </c>
      <c r="BO112" s="1" t="n">
        <f aca="false">ROUND('qx mannen 2022'!BO112,10)</f>
        <v>0.4970922298</v>
      </c>
      <c r="BP112" s="1" t="n">
        <f aca="false">ROUND('qx mannen 2022'!BP112,10)</f>
        <v>0.4962507952</v>
      </c>
      <c r="BQ112" s="1" t="n">
        <f aca="false">ROUND('qx mannen 2022'!BQ112,10)</f>
        <v>0.4954094719</v>
      </c>
      <c r="BR112" s="1" t="n">
        <f aca="false">ROUND('qx mannen 2022'!BR112,10)</f>
        <v>0.4945683048</v>
      </c>
      <c r="BS112" s="1" t="n">
        <f aca="false">ROUND('qx mannen 2022'!BS112,10)</f>
        <v>0.4937273355</v>
      </c>
      <c r="BT112" s="1" t="n">
        <f aca="false">ROUND('qx mannen 2022'!BT112,10)</f>
        <v>0.4928866027</v>
      </c>
      <c r="BU112" s="1" t="n">
        <f aca="false">ROUND('qx mannen 2022'!BU112,10)</f>
        <v>0.4920461422</v>
      </c>
      <c r="BV112" s="1" t="n">
        <f aca="false">ROUND('qx mannen 2022'!BV112,10)</f>
        <v>0.4912059873</v>
      </c>
      <c r="BW112" s="1" t="n">
        <f aca="false">ROUND('qx mannen 2022'!BW112,10)</f>
        <v>0.490366169</v>
      </c>
      <c r="BX112" s="1" t="n">
        <f aca="false">ROUND('qx mannen 2022'!BX112,10)</f>
        <v>0.489526716</v>
      </c>
      <c r="BY112" s="1" t="n">
        <f aca="false">ROUND('qx mannen 2022'!BY112,10)</f>
        <v>0.4886876552</v>
      </c>
      <c r="BZ112" s="1" t="n">
        <f aca="false">ROUND('qx mannen 2022'!BZ112,10)</f>
        <v>0.4878490114</v>
      </c>
      <c r="CA112" s="1" t="n">
        <f aca="false">ROUND('qx mannen 2022'!CA112,10)</f>
        <v>0.4870108078</v>
      </c>
      <c r="CB112" s="1" t="n">
        <f aca="false">ROUND('qx mannen 2022'!CB112,10)</f>
        <v>0.4861730661</v>
      </c>
      <c r="CC112" s="1" t="n">
        <f aca="false">ROUND('qx mannen 2022'!CC112,10)</f>
        <v>0.4853358062</v>
      </c>
      <c r="CD112" s="1" t="n">
        <f aca="false">ROUND('qx mannen 2022'!CD112,10)</f>
        <v>0.4844990472</v>
      </c>
      <c r="CE112" s="1" t="n">
        <f aca="false">ROUND('qx mannen 2022'!CE112,10)</f>
        <v>0.4836628064</v>
      </c>
      <c r="CF112" s="1" t="n">
        <f aca="false">ROUND('qx mannen 2022'!CF112,10)</f>
        <v>0.4828271003</v>
      </c>
      <c r="CG112" s="1" t="n">
        <f aca="false">ROUND('qx mannen 2022'!CG112,10)</f>
        <v>0.4819919441</v>
      </c>
      <c r="CH112" s="1" t="n">
        <f aca="false">ROUND('qx mannen 2022'!CH112,10)</f>
        <v>0.4811573523</v>
      </c>
      <c r="CI112" s="1" t="n">
        <f aca="false">ROUND('qx mannen 2022'!CI112,10)</f>
        <v>0.4803233382</v>
      </c>
      <c r="CJ112" s="1" t="n">
        <f aca="false">ROUND('qx mannen 2022'!CJ112,10)</f>
        <v>0.4794899145</v>
      </c>
      <c r="CK112" s="1" t="n">
        <f aca="false">ROUND('qx mannen 2022'!CK112,10)</f>
        <v>0.4786570928</v>
      </c>
      <c r="CL112" s="1" t="n">
        <f aca="false">ROUND('qx mannen 2022'!CL112,10)</f>
        <v>0.4778248843</v>
      </c>
      <c r="CM112" s="1" t="n">
        <f aca="false">ROUND('qx mannen 2022'!CM112,10)</f>
        <v>0.4769932994</v>
      </c>
      <c r="CN112" s="1" t="n">
        <f aca="false">ROUND('qx mannen 2022'!CN112,10)</f>
        <v>0.476162348</v>
      </c>
      <c r="CO112" s="1" t="n">
        <f aca="false">ROUND('qx mannen 2022'!CO112,10)</f>
        <v>0.4753320392</v>
      </c>
      <c r="CP112" s="1" t="n">
        <f aca="false">ROUND('qx mannen 2022'!CP112,10)</f>
        <v>0.4745023817</v>
      </c>
      <c r="CQ112" s="1" t="n">
        <f aca="false">ROUND('qx mannen 2022'!CQ112,10)</f>
        <v>0.4736733838</v>
      </c>
      <c r="CR112" s="1" t="n">
        <f aca="false">ROUND('qx mannen 2022'!CR112,10)</f>
        <v>0.4728450532</v>
      </c>
      <c r="CS112" s="1" t="n">
        <f aca="false">ROUND('qx mannen 2022'!CS112,10)</f>
        <v>0.4720173973</v>
      </c>
      <c r="CT112" s="1" t="n">
        <f aca="false">ROUND('qx mannen 2022'!CT112,10)</f>
        <v>0.4711904231</v>
      </c>
      <c r="CU112" s="1" t="n">
        <f aca="false">ROUND('qx mannen 2022'!CU112,10)</f>
        <v>0.4703641371</v>
      </c>
      <c r="CV112" s="1" t="n">
        <f aca="false">ROUND('qx mannen 2022'!CV112,10)</f>
        <v>0.4695385457</v>
      </c>
      <c r="CW112" s="1" t="n">
        <f aca="false">ROUND('qx mannen 2022'!CW112,10)</f>
        <v>0.4687136548</v>
      </c>
      <c r="CX112" s="1" t="n">
        <f aca="false">ROUND('qx mannen 2022'!CX112,10)</f>
        <v>0.4678894701</v>
      </c>
      <c r="CY112" s="1" t="n">
        <f aca="false">ROUND('qx mannen 2022'!CY112,10)</f>
        <v>0.467065997</v>
      </c>
      <c r="CZ112" s="1" t="n">
        <f aca="false">ROUND('qx mannen 2022'!CZ112,10)</f>
        <v>0.4662432408</v>
      </c>
      <c r="DA112" s="1" t="n">
        <f aca="false">ROUND('qx mannen 2022'!DA112,10)</f>
        <v>0.4654212063</v>
      </c>
      <c r="DB112" s="1" t="n">
        <f aca="false">ROUND('qx mannen 2022'!DB112,10)</f>
        <v>0.4645998983</v>
      </c>
      <c r="DC112" s="1" t="n">
        <f aca="false">ROUND('qx mannen 2022'!DC112,10)</f>
        <v>0.4637793214</v>
      </c>
      <c r="DD112" s="1" t="n">
        <f aca="false">ROUND('qx mannen 2022'!DD112,10)</f>
        <v>0.4629594798</v>
      </c>
      <c r="DE112" s="1" t="n">
        <f aca="false">ROUND('qx mannen 2022'!DE112,10)</f>
        <v>0.462140378</v>
      </c>
      <c r="DF112" s="1" t="n">
        <f aca="false">ROUND('qx mannen 2022'!DF112,10)</f>
        <v>0.4613220197</v>
      </c>
      <c r="DG112" s="1" t="n">
        <f aca="false">ROUND('qx mannen 2022'!DG112,10)</f>
        <v>0.4605044091</v>
      </c>
      <c r="DH112" s="1" t="n">
        <f aca="false">ROUND('qx mannen 2022'!DH112,10)</f>
        <v>0.4596875497</v>
      </c>
      <c r="DI112" s="1" t="n">
        <f aca="false">ROUND('qx mannen 2022'!DI112,10)</f>
        <v>0.4588714454</v>
      </c>
      <c r="DJ112" s="1" t="n">
        <f aca="false">ROUND('qx mannen 2022'!DJ112,10)</f>
        <v>0.4580560995</v>
      </c>
      <c r="DK112" s="1" t="n">
        <f aca="false">ROUND('qx mannen 2022'!DK112,10)</f>
        <v>0.4572415155</v>
      </c>
      <c r="DL112" s="1" t="n">
        <f aca="false">ROUND('qx mannen 2022'!DL112,10)</f>
        <v>0.4564276967</v>
      </c>
      <c r="DM112" s="1" t="n">
        <f aca="false">ROUND('qx mannen 2022'!DM112,10)</f>
        <v>0.4556146462</v>
      </c>
      <c r="DN112" s="1" t="n">
        <f aca="false">ROUND('qx mannen 2022'!DN112,10)</f>
        <v>0.4548023674</v>
      </c>
      <c r="DO112" s="1" t="n">
        <f aca="false">ROUND('qx mannen 2022'!DO112,10)</f>
        <v>0.453990863</v>
      </c>
      <c r="DP112" s="1" t="n">
        <f aca="false">ROUND('qx mannen 2022'!DP112,10)</f>
        <v>0.4531801362</v>
      </c>
      <c r="DQ112" s="1" t="n">
        <f aca="false">ROUND('qx mannen 2022'!DQ112,10)</f>
        <v>0.4523701898</v>
      </c>
      <c r="DR112" s="1" t="n">
        <f aca="false">ROUND('qx mannen 2022'!DR112,10)</f>
        <v>0.4515610266</v>
      </c>
      <c r="DS112" s="1" t="n">
        <f aca="false">ROUND('qx mannen 2022'!DS112,10)</f>
        <v>0.4507526494</v>
      </c>
      <c r="DT112" s="1" t="n">
        <f aca="false">ROUND('qx mannen 2022'!DT112,10)</f>
        <v>0.4499450608</v>
      </c>
      <c r="DU112" s="1" t="n">
        <f aca="false">ROUND('qx mannen 2022'!DU112,10)</f>
        <v>0.4491382635</v>
      </c>
      <c r="DV112" s="1" t="n">
        <f aca="false">ROUND('qx mannen 2022'!DV112,10)</f>
        <v>0.4483322601</v>
      </c>
      <c r="DW112" s="1" t="n">
        <f aca="false">ROUND('qx mannen 2022'!DW112,10)</f>
        <v>0.4475270531</v>
      </c>
      <c r="DX112" s="1" t="n">
        <f aca="false">ROUND('qx mannen 2022'!DX112,10)</f>
        <v>0.446722645</v>
      </c>
      <c r="DY112" s="1" t="n">
        <f aca="false">ROUND('qx mannen 2022'!DY112,10)</f>
        <v>0.4459190382</v>
      </c>
      <c r="DZ112" s="1" t="n">
        <f aca="false">ROUND('qx mannen 2022'!DZ112,10)</f>
        <v>0.4451162351</v>
      </c>
      <c r="EA112" s="1" t="n">
        <f aca="false">ROUND('qx mannen 2022'!EA112,10)</f>
        <v>0.4443142381</v>
      </c>
      <c r="EB112" s="1" t="n">
        <f aca="false">ROUND('qx mannen 2022'!EB112,10)</f>
        <v>0.4435130494</v>
      </c>
      <c r="EC112" s="1" t="n">
        <f aca="false">ROUND('qx mannen 2022'!EC112,10)</f>
        <v>0.4427126714</v>
      </c>
      <c r="ED112" s="1" t="n">
        <f aca="false">ROUND('qx mannen 2022'!ED112,10)</f>
        <v>0.4419131062</v>
      </c>
      <c r="EE112" s="1" t="n">
        <f aca="false">ROUND('qx mannen 2022'!EE112,10)</f>
        <v>0.4411143562</v>
      </c>
      <c r="EF112" s="1" t="n">
        <f aca="false">ROUND('qx mannen 2022'!EF112,10)</f>
        <v>0.4403164234</v>
      </c>
      <c r="EG112" s="1" t="n">
        <f aca="false">ROUND('qx mannen 2022'!EG112,10)</f>
        <v>0.43951931</v>
      </c>
      <c r="EH112" s="1" t="n">
        <f aca="false">ROUND('qx mannen 2022'!EH112,10)</f>
        <v>0.4387230182</v>
      </c>
      <c r="EI112" s="1" t="n">
        <f aca="false">ROUND('qx mannen 2022'!EI112,10)</f>
        <v>0.4379275499</v>
      </c>
      <c r="EJ112" s="1" t="n">
        <f aca="false">ROUND('qx mannen 2022'!EJ112,10)</f>
        <v>0.4371329073</v>
      </c>
      <c r="EK112" s="1" t="n">
        <f aca="false">ROUND('qx mannen 2022'!EK112,10)</f>
        <v>0.4363390924</v>
      </c>
      <c r="EL112" s="1" t="n">
        <f aca="false">ROUND('qx mannen 2022'!EL112,10)</f>
        <v>0.4355461073</v>
      </c>
      <c r="EM112" s="1" t="n">
        <f aca="false">ROUND('qx mannen 2022'!EM112,10)</f>
        <v>0.4347539538</v>
      </c>
      <c r="EN112" s="1" t="n">
        <f aca="false">ROUND('qx mannen 2022'!EN112,10)</f>
        <v>0.4339626339</v>
      </c>
      <c r="EO112" s="1" t="n">
        <f aca="false">ROUND('qx mannen 2022'!EO112,10)</f>
        <v>0.4331721496</v>
      </c>
      <c r="EP112" s="1" t="n">
        <f aca="false">ROUND('qx mannen 2022'!EP112,10)</f>
        <v>0.4323825028</v>
      </c>
      <c r="EQ112" s="1" t="n">
        <f aca="false">ROUND('qx mannen 2022'!EQ112,10)</f>
        <v>0.4315936955</v>
      </c>
      <c r="ER112" s="1" t="n">
        <f aca="false">ROUND('qx mannen 2022'!ER112,10)</f>
        <v>0.4308057293</v>
      </c>
      <c r="ES112" s="1" t="n">
        <f aca="false">ROUND('qx mannen 2022'!ES112,10)</f>
        <v>0.4300186063</v>
      </c>
      <c r="ET112" s="1" t="n">
        <f aca="false">ROUND('qx mannen 2022'!ET112,10)</f>
        <v>0.4292323282</v>
      </c>
      <c r="EU112" s="1" t="n">
        <f aca="false">ROUND('qx mannen 2022'!EU112,10)</f>
        <v>0.4284468969</v>
      </c>
      <c r="EV112" s="1" t="n">
        <f aca="false">ROUND('qx mannen 2022'!EV112,10)</f>
        <v>0.4276623141</v>
      </c>
      <c r="EW112" s="1" t="n">
        <f aca="false">ROUND('qx mannen 2022'!EW112,10)</f>
        <v>0.4268785817</v>
      </c>
      <c r="EX112" s="1" t="n">
        <f aca="false">ROUND('qx mannen 2022'!EX112,10)</f>
        <v>0.4260957013</v>
      </c>
      <c r="EY112" s="1" t="n">
        <f aca="false">ROUND('qx mannen 2022'!EY112,10)</f>
        <v>0.4253136747</v>
      </c>
      <c r="EZ112" s="1" t="n">
        <f aca="false">ROUND('qx mannen 2022'!EZ112,10)</f>
        <v>0.4245325037</v>
      </c>
      <c r="FA112" s="1" t="n">
        <f aca="false">ROUND('qx mannen 2022'!FA112,10)</f>
        <v>0.4237521899</v>
      </c>
      <c r="FB112" s="1" t="n">
        <f aca="false">ROUND('qx mannen 2022'!FB112,10)</f>
        <v>0.4229727351</v>
      </c>
      <c r="FC112" s="1" t="n">
        <f aca="false">ROUND('qx mannen 2022'!FC112,10)</f>
        <v>0.4221941408</v>
      </c>
      <c r="FD112" s="1" t="n">
        <f aca="false">ROUND('qx mannen 2022'!FD112,10)</f>
        <v>0.4214164088</v>
      </c>
      <c r="FE112" s="1" t="n">
        <f aca="false">ROUND('qx mannen 2022'!FE112,10)</f>
        <v>0.4206395407</v>
      </c>
      <c r="FF112" s="1" t="n">
        <f aca="false">ROUND('qx mannen 2022'!FF112,10)</f>
        <v>0.4198635381</v>
      </c>
      <c r="FG112" s="1" t="n">
        <f aca="false">ROUND('qx mannen 2022'!FG112,10)</f>
        <v>0.4190884026</v>
      </c>
      <c r="FH112" s="1" t="n">
        <f aca="false">ROUND('qx mannen 2022'!FH112,10)</f>
        <v>0.4183141358</v>
      </c>
      <c r="FI112" s="1" t="n">
        <f aca="false">ROUND('qx mannen 2022'!FI112,10)</f>
        <v>0.4175407393</v>
      </c>
      <c r="FJ112" s="1" t="n">
        <f aca="false">ROUND('qx mannen 2022'!FJ112,10)</f>
        <v>0.4167682146</v>
      </c>
      <c r="FK112" s="1" t="n">
        <f aca="false">ROUND('qx mannen 2022'!FK112,10)</f>
        <v>0.4159965634</v>
      </c>
      <c r="FL112" s="1" t="n">
        <f aca="false">ROUND('qx mannen 2022'!FL112,10)</f>
        <v>0.415225787</v>
      </c>
      <c r="FM112" s="1" t="n">
        <f aca="false">ROUND('qx mannen 2022'!FM112,10)</f>
        <v>0.4144558871</v>
      </c>
      <c r="FN112" s="1" t="n">
        <f aca="false">ROUND('qx mannen 2022'!FN112,10)</f>
        <v>0.4136868651</v>
      </c>
      <c r="FO112" s="1" t="n">
        <f aca="false">ROUND('qx mannen 2022'!FO112,10)</f>
        <v>0.4129187226</v>
      </c>
      <c r="FP112" s="1" t="n">
        <f aca="false">ROUND('qx mannen 2022'!FP112,10)</f>
        <v>0.4121514609</v>
      </c>
      <c r="FQ112" s="1" t="n">
        <f aca="false">ROUND('qx mannen 2022'!FQ112,10)</f>
        <v>0.4113850816</v>
      </c>
    </row>
    <row r="113" customFormat="false" ht="15" hidden="false" customHeight="true" outlineLevel="0" collapsed="false">
      <c r="B113" s="1" t="n">
        <f aca="false">ROUND('qx mannen 2022'!B113,10)</f>
        <v>0.60010064</v>
      </c>
      <c r="C113" s="1" t="n">
        <f aca="false">ROUND('qx mannen 2022'!C113,10)</f>
        <v>0.5987181545</v>
      </c>
      <c r="D113" s="1" t="n">
        <f aca="false">ROUND('qx mannen 2022'!D113,10)</f>
        <v>0.5733695412</v>
      </c>
      <c r="E113" s="1" t="n">
        <f aca="false">ROUND('qx mannen 2022'!E113,10)</f>
        <v>0.5608354029</v>
      </c>
      <c r="F113" s="1" t="n">
        <f aca="false">ROUND('qx mannen 2022'!F113,10)</f>
        <v>0.5546100861</v>
      </c>
      <c r="G113" s="1" t="n">
        <f aca="false">ROUND('qx mannen 2022'!G113,10)</f>
        <v>0.5514861655</v>
      </c>
      <c r="H113" s="1" t="n">
        <f aca="false">ROUND('qx mannen 2022'!H113,10)</f>
        <v>0.5498772517</v>
      </c>
      <c r="I113" s="1" t="n">
        <f aca="false">ROUND('qx mannen 2022'!I113,10)</f>
        <v>0.5489966126</v>
      </c>
      <c r="J113" s="1" t="n">
        <f aca="false">ROUND('qx mannen 2022'!J113,10)</f>
        <v>0.5484540971</v>
      </c>
      <c r="K113" s="1" t="n">
        <f aca="false">ROUND('qx mannen 2022'!K113,10)</f>
        <v>0.5480568745</v>
      </c>
      <c r="L113" s="1" t="n">
        <f aca="false">ROUND('qx mannen 2022'!L113,10)</f>
        <v>0.5477104215</v>
      </c>
      <c r="M113" s="1" t="n">
        <f aca="false">ROUND('qx mannen 2022'!M113,10)</f>
        <v>0.547369179</v>
      </c>
      <c r="N113" s="1" t="n">
        <f aca="false">ROUND('qx mannen 2022'!N113,10)</f>
        <v>0.5470119298</v>
      </c>
      <c r="O113" s="1" t="n">
        <f aca="false">ROUND('qx mannen 2022'!O113,10)</f>
        <v>0.5466295061</v>
      </c>
      <c r="P113" s="1" t="n">
        <f aca="false">ROUND('qx mannen 2022'!P113,10)</f>
        <v>0.5462186541</v>
      </c>
      <c r="Q113" s="1" t="n">
        <f aca="false">ROUND('qx mannen 2022'!Q113,10)</f>
        <v>0.5457789758</v>
      </c>
      <c r="R113" s="1" t="n">
        <f aca="false">ROUND('qx mannen 2022'!R113,10)</f>
        <v>0.5453114072</v>
      </c>
      <c r="S113" s="1" t="n">
        <f aca="false">ROUND('qx mannen 2022'!S113,10)</f>
        <v>0.544817465</v>
      </c>
      <c r="T113" s="1" t="n">
        <f aca="false">ROUND('qx mannen 2022'!T113,10)</f>
        <v>0.544298876</v>
      </c>
      <c r="U113" s="1" t="n">
        <f aca="false">ROUND('qx mannen 2022'!U113,10)</f>
        <v>0.5437573985</v>
      </c>
      <c r="V113" s="1" t="n">
        <f aca="false">ROUND('qx mannen 2022'!V113,10)</f>
        <v>0.5431947383</v>
      </c>
      <c r="W113" s="1" t="n">
        <f aca="false">ROUND('qx mannen 2022'!W113,10)</f>
        <v>0.5426125117</v>
      </c>
      <c r="X113" s="1" t="n">
        <f aca="false">ROUND('qx mannen 2022'!X113,10)</f>
        <v>0.5420122322</v>
      </c>
      <c r="Y113" s="1" t="n">
        <f aca="false">ROUND('qx mannen 2022'!Y113,10)</f>
        <v>0.5413953077</v>
      </c>
      <c r="Z113" s="1" t="n">
        <f aca="false">ROUND('qx mannen 2022'!Z113,10)</f>
        <v>0.5407630443</v>
      </c>
      <c r="AA113" s="1" t="n">
        <f aca="false">ROUND('qx mannen 2022'!AA113,10)</f>
        <v>0.5401166504</v>
      </c>
      <c r="AB113" s="1" t="n">
        <f aca="false">ROUND('qx mannen 2022'!AB113,10)</f>
        <v>0.5394572437</v>
      </c>
      <c r="AC113" s="1" t="n">
        <f aca="false">ROUND('qx mannen 2022'!AC113,10)</f>
        <v>0.5387858572</v>
      </c>
      <c r="AD113" s="1" t="n">
        <f aca="false">ROUND('qx mannen 2022'!AD113,10)</f>
        <v>0.5381034452</v>
      </c>
      <c r="AE113" s="1" t="n">
        <f aca="false">ROUND('qx mannen 2022'!AE113,10)</f>
        <v>0.5374108895</v>
      </c>
      <c r="AF113" s="1" t="n">
        <f aca="false">ROUND('qx mannen 2022'!AF113,10)</f>
        <v>0.5367090045</v>
      </c>
      <c r="AG113" s="1" t="n">
        <f aca="false">ROUND('qx mannen 2022'!AG113,10)</f>
        <v>0.5359985423</v>
      </c>
      <c r="AH113" s="1" t="n">
        <f aca="false">ROUND('qx mannen 2022'!AH113,10)</f>
        <v>0.5352801979</v>
      </c>
      <c r="AI113" s="1" t="n">
        <f aca="false">ROUND('qx mannen 2022'!AI113,10)</f>
        <v>0.5345546129</v>
      </c>
      <c r="AJ113" s="1" t="n">
        <f aca="false">ROUND('qx mannen 2022'!AJ113,10)</f>
        <v>0.5338223803</v>
      </c>
      <c r="AK113" s="1" t="n">
        <f aca="false">ROUND('qx mannen 2022'!AK113,10)</f>
        <v>0.5330840474</v>
      </c>
      <c r="AL113" s="1" t="n">
        <f aca="false">ROUND('qx mannen 2022'!AL113,10)</f>
        <v>0.5323401201</v>
      </c>
      <c r="AM113" s="1" t="n">
        <f aca="false">ROUND('qx mannen 2022'!AM113,10)</f>
        <v>0.5315910655</v>
      </c>
      <c r="AN113" s="1" t="n">
        <f aca="false">ROUND('qx mannen 2022'!AN113,10)</f>
        <v>0.5308373151</v>
      </c>
      <c r="AO113" s="1" t="n">
        <f aca="false">ROUND('qx mannen 2022'!AO113,10)</f>
        <v>0.5300792675</v>
      </c>
      <c r="AP113" s="1" t="n">
        <f aca="false">ROUND('qx mannen 2022'!AP113,10)</f>
        <v>0.5293172908</v>
      </c>
      <c r="AQ113" s="1" t="n">
        <f aca="false">ROUND('qx mannen 2022'!AQ113,10)</f>
        <v>0.5285517253</v>
      </c>
      <c r="AR113" s="1" t="n">
        <f aca="false">ROUND('qx mannen 2022'!AR113,10)</f>
        <v>0.5277828851</v>
      </c>
      <c r="AS113" s="1" t="n">
        <f aca="false">ROUND('qx mannen 2022'!AS113,10)</f>
        <v>0.5270110606</v>
      </c>
      <c r="AT113" s="1" t="n">
        <f aca="false">ROUND('qx mannen 2022'!AT113,10)</f>
        <v>0.52623652</v>
      </c>
      <c r="AU113" s="1" t="n">
        <f aca="false">ROUND('qx mannen 2022'!AU113,10)</f>
        <v>0.5254595111</v>
      </c>
      <c r="AV113" s="1" t="n">
        <f aca="false">ROUND('qx mannen 2022'!AV113,10)</f>
        <v>0.5246802628</v>
      </c>
      <c r="AW113" s="1" t="n">
        <f aca="false">ROUND('qx mannen 2022'!AW113,10)</f>
        <v>0.5238989869</v>
      </c>
      <c r="AX113" s="1" t="n">
        <f aca="false">ROUND('qx mannen 2022'!AX113,10)</f>
        <v>0.5231158787</v>
      </c>
      <c r="AY113" s="1" t="n">
        <f aca="false">ROUND('qx mannen 2022'!AY113,10)</f>
        <v>0.5223311192</v>
      </c>
      <c r="AZ113" s="1" t="n">
        <f aca="false">ROUND('qx mannen 2022'!AZ113,10)</f>
        <v>0.5215448751</v>
      </c>
      <c r="BA113" s="1" t="n">
        <f aca="false">ROUND('qx mannen 2022'!BA113,10)</f>
        <v>0.5207573011</v>
      </c>
      <c r="BB113" s="1" t="n">
        <f aca="false">ROUND('qx mannen 2022'!BB113,10)</f>
        <v>0.5199685398</v>
      </c>
      <c r="BC113" s="1" t="n">
        <f aca="false">ROUND('qx mannen 2022'!BC113,10)</f>
        <v>0.5191787231</v>
      </c>
      <c r="BD113" s="1" t="n">
        <f aca="false">ROUND('qx mannen 2022'!BD113,10)</f>
        <v>0.518387973</v>
      </c>
      <c r="BE113" s="1" t="n">
        <f aca="false">ROUND('qx mannen 2022'!BE113,10)</f>
        <v>0.5175964025</v>
      </c>
      <c r="BF113" s="1" t="n">
        <f aca="false">ROUND('qx mannen 2022'!BF113,10)</f>
        <v>0.5168041159</v>
      </c>
      <c r="BG113" s="1" t="n">
        <f aca="false">ROUND('qx mannen 2022'!BG113,10)</f>
        <v>0.5160112096</v>
      </c>
      <c r="BH113" s="1" t="n">
        <f aca="false">ROUND('qx mannen 2022'!BH113,10)</f>
        <v>0.515217773</v>
      </c>
      <c r="BI113" s="1" t="n">
        <f aca="false">ROUND('qx mannen 2022'!BI113,10)</f>
        <v>0.5144238887</v>
      </c>
      <c r="BJ113" s="1" t="n">
        <f aca="false">ROUND('qx mannen 2022'!BJ113,10)</f>
        <v>0.5136296333</v>
      </c>
      <c r="BK113" s="1" t="n">
        <f aca="false">ROUND('qx mannen 2022'!BK113,10)</f>
        <v>0.5128350774</v>
      </c>
      <c r="BL113" s="1" t="n">
        <f aca="false">ROUND('qx mannen 2022'!BL113,10)</f>
        <v>0.5120402866</v>
      </c>
      <c r="BM113" s="1" t="n">
        <f aca="false">ROUND('qx mannen 2022'!BM113,10)</f>
        <v>0.5112453215</v>
      </c>
      <c r="BN113" s="1" t="n">
        <f aca="false">ROUND('qx mannen 2022'!BN113,10)</f>
        <v>0.5104502385</v>
      </c>
      <c r="BO113" s="1" t="n">
        <f aca="false">ROUND('qx mannen 2022'!BO113,10)</f>
        <v>0.5096550896</v>
      </c>
      <c r="BP113" s="1" t="n">
        <f aca="false">ROUND('qx mannen 2022'!BP113,10)</f>
        <v>0.508859923</v>
      </c>
      <c r="BQ113" s="1" t="n">
        <f aca="false">ROUND('qx mannen 2022'!BQ113,10)</f>
        <v>0.5080647835</v>
      </c>
      <c r="BR113" s="1" t="n">
        <f aca="false">ROUND('qx mannen 2022'!BR113,10)</f>
        <v>0.5072697126</v>
      </c>
      <c r="BS113" s="1" t="n">
        <f aca="false">ROUND('qx mannen 2022'!BS113,10)</f>
        <v>0.5064747487</v>
      </c>
      <c r="BT113" s="1" t="n">
        <f aca="false">ROUND('qx mannen 2022'!BT113,10)</f>
        <v>0.5056799276</v>
      </c>
      <c r="BU113" s="1" t="n">
        <f aca="false">ROUND('qx mannen 2022'!BU113,10)</f>
        <v>0.5048852824</v>
      </c>
      <c r="BV113" s="1" t="n">
        <f aca="false">ROUND('qx mannen 2022'!BV113,10)</f>
        <v>0.5040908439</v>
      </c>
      <c r="BW113" s="1" t="n">
        <f aca="false">ROUND('qx mannen 2022'!BW113,10)</f>
        <v>0.5032966407</v>
      </c>
      <c r="BX113" s="1" t="n">
        <f aca="false">ROUND('qx mannen 2022'!BX113,10)</f>
        <v>0.5025026993</v>
      </c>
      <c r="BY113" s="1" t="n">
        <f aca="false">ROUND('qx mannen 2022'!BY113,10)</f>
        <v>0.5017090445</v>
      </c>
      <c r="BZ113" s="1" t="n">
        <f aca="false">ROUND('qx mannen 2022'!BZ113,10)</f>
        <v>0.5009156994</v>
      </c>
      <c r="CA113" s="1" t="n">
        <f aca="false">ROUND('qx mannen 2022'!CA113,10)</f>
        <v>0.5001226852</v>
      </c>
      <c r="CB113" s="1" t="n">
        <f aca="false">ROUND('qx mannen 2022'!CB113,10)</f>
        <v>0.499330022</v>
      </c>
      <c r="CC113" s="1" t="n">
        <f aca="false">ROUND('qx mannen 2022'!CC113,10)</f>
        <v>0.4985377283</v>
      </c>
      <c r="CD113" s="1" t="n">
        <f aca="false">ROUND('qx mannen 2022'!CD113,10)</f>
        <v>0.4977458215</v>
      </c>
      <c r="CE113" s="1" t="n">
        <f aca="false">ROUND('qx mannen 2022'!CE113,10)</f>
        <v>0.4969543177</v>
      </c>
      <c r="CF113" s="1" t="n">
        <f aca="false">ROUND('qx mannen 2022'!CF113,10)</f>
        <v>0.4961632321</v>
      </c>
      <c r="CG113" s="1" t="n">
        <f aca="false">ROUND('qx mannen 2022'!CG113,10)</f>
        <v>0.4953725788</v>
      </c>
      <c r="CH113" s="1" t="n">
        <f aca="false">ROUND('qx mannen 2022'!CH113,10)</f>
        <v>0.494582371</v>
      </c>
      <c r="CI113" s="1" t="n">
        <f aca="false">ROUND('qx mannen 2022'!CI113,10)</f>
        <v>0.4937926211</v>
      </c>
      <c r="CJ113" s="1" t="n">
        <f aca="false">ROUND('qx mannen 2022'!CJ113,10)</f>
        <v>0.4930033407</v>
      </c>
      <c r="CK113" s="1" t="n">
        <f aca="false">ROUND('qx mannen 2022'!CK113,10)</f>
        <v>0.4922145406</v>
      </c>
      <c r="CL113" s="1" t="n">
        <f aca="false">ROUND('qx mannen 2022'!CL113,10)</f>
        <v>0.491426231</v>
      </c>
      <c r="CM113" s="1" t="n">
        <f aca="false">ROUND('qx mannen 2022'!CM113,10)</f>
        <v>0.4906384216</v>
      </c>
      <c r="CN113" s="1" t="n">
        <f aca="false">ROUND('qx mannen 2022'!CN113,10)</f>
        <v>0.4898511214</v>
      </c>
      <c r="CO113" s="1" t="n">
        <f aca="false">ROUND('qx mannen 2022'!CO113,10)</f>
        <v>0.4890643388</v>
      </c>
      <c r="CP113" s="1" t="n">
        <f aca="false">ROUND('qx mannen 2022'!CP113,10)</f>
        <v>0.4882780819</v>
      </c>
      <c r="CQ113" s="1" t="n">
        <f aca="false">ROUND('qx mannen 2022'!CQ113,10)</f>
        <v>0.4874923582</v>
      </c>
      <c r="CR113" s="1" t="n">
        <f aca="false">ROUND('qx mannen 2022'!CR113,10)</f>
        <v>0.486707175</v>
      </c>
      <c r="CS113" s="1" t="n">
        <f aca="false">ROUND('qx mannen 2022'!CS113,10)</f>
        <v>0.4859225388</v>
      </c>
      <c r="CT113" s="1" t="n">
        <f aca="false">ROUND('qx mannen 2022'!CT113,10)</f>
        <v>0.4851384563</v>
      </c>
      <c r="CU113" s="1" t="n">
        <f aca="false">ROUND('qx mannen 2022'!CU113,10)</f>
        <v>0.4843549333</v>
      </c>
      <c r="CV113" s="1" t="n">
        <f aca="false">ROUND('qx mannen 2022'!CV113,10)</f>
        <v>0.4835719758</v>
      </c>
      <c r="CW113" s="1" t="n">
        <f aca="false">ROUND('qx mannen 2022'!CW113,10)</f>
        <v>0.4827895892</v>
      </c>
      <c r="CX113" s="1" t="n">
        <f aca="false">ROUND('qx mannen 2022'!CX113,10)</f>
        <v>0.4820077787</v>
      </c>
      <c r="CY113" s="1" t="n">
        <f aca="false">ROUND('qx mannen 2022'!CY113,10)</f>
        <v>0.4812265493</v>
      </c>
      <c r="CZ113" s="1" t="n">
        <f aca="false">ROUND('qx mannen 2022'!CZ113,10)</f>
        <v>0.4804459058</v>
      </c>
      <c r="DA113" s="1" t="n">
        <f aca="false">ROUND('qx mannen 2022'!DA113,10)</f>
        <v>0.4796658527</v>
      </c>
      <c r="DB113" s="1" t="n">
        <f aca="false">ROUND('qx mannen 2022'!DB113,10)</f>
        <v>0.4788863945</v>
      </c>
      <c r="DC113" s="1" t="n">
        <f aca="false">ROUND('qx mannen 2022'!DC113,10)</f>
        <v>0.4781075351</v>
      </c>
      <c r="DD113" s="1" t="n">
        <f aca="false">ROUND('qx mannen 2022'!DD113,10)</f>
        <v>0.4773292788</v>
      </c>
      <c r="DE113" s="1" t="n">
        <f aca="false">ROUND('qx mannen 2022'!DE113,10)</f>
        <v>0.4765516293</v>
      </c>
      <c r="DF113" s="1" t="n">
        <f aca="false">ROUND('qx mannen 2022'!DF113,10)</f>
        <v>0.4757745904</v>
      </c>
      <c r="DG113" s="1" t="n">
        <f aca="false">ROUND('qx mannen 2022'!DG113,10)</f>
        <v>0.4749981656</v>
      </c>
      <c r="DH113" s="1" t="n">
        <f aca="false">ROUND('qx mannen 2022'!DH113,10)</f>
        <v>0.4742223584</v>
      </c>
      <c r="DI113" s="1" t="n">
        <f aca="false">ROUND('qx mannen 2022'!DI113,10)</f>
        <v>0.4734471722</v>
      </c>
      <c r="DJ113" s="1" t="n">
        <f aca="false">ROUND('qx mannen 2022'!DJ113,10)</f>
        <v>0.4726726101</v>
      </c>
      <c r="DK113" s="1" t="n">
        <f aca="false">ROUND('qx mannen 2022'!DK113,10)</f>
        <v>0.4718986754</v>
      </c>
      <c r="DL113" s="1" t="n">
        <f aca="false">ROUND('qx mannen 2022'!DL113,10)</f>
        <v>0.471125371</v>
      </c>
      <c r="DM113" s="1" t="n">
        <f aca="false">ROUND('qx mannen 2022'!DM113,10)</f>
        <v>0.4703527</v>
      </c>
      <c r="DN113" s="1" t="n">
        <f aca="false">ROUND('qx mannen 2022'!DN113,10)</f>
        <v>0.4695806652</v>
      </c>
      <c r="DO113" s="1" t="n">
        <f aca="false">ROUND('qx mannen 2022'!DO113,10)</f>
        <v>0.4688092693</v>
      </c>
      <c r="DP113" s="1" t="n">
        <f aca="false">ROUND('qx mannen 2022'!DP113,10)</f>
        <v>0.4680385153</v>
      </c>
      <c r="DQ113" s="1" t="n">
        <f aca="false">ROUND('qx mannen 2022'!DQ113,10)</f>
        <v>0.4672684056</v>
      </c>
      <c r="DR113" s="1" t="n">
        <f aca="false">ROUND('qx mannen 2022'!DR113,10)</f>
        <v>0.4664989429</v>
      </c>
      <c r="DS113" s="1" t="n">
        <f aca="false">ROUND('qx mannen 2022'!DS113,10)</f>
        <v>0.4657301297</v>
      </c>
      <c r="DT113" s="1" t="n">
        <f aca="false">ROUND('qx mannen 2022'!DT113,10)</f>
        <v>0.4649619686</v>
      </c>
      <c r="DU113" s="1" t="n">
        <f aca="false">ROUND('qx mannen 2022'!DU113,10)</f>
        <v>0.464194462</v>
      </c>
      <c r="DV113" s="1" t="n">
        <f aca="false">ROUND('qx mannen 2022'!DV113,10)</f>
        <v>0.4634276122</v>
      </c>
      <c r="DW113" s="1" t="n">
        <f aca="false">ROUND('qx mannen 2022'!DW113,10)</f>
        <v>0.4626614216</v>
      </c>
      <c r="DX113" s="1" t="n">
        <f aca="false">ROUND('qx mannen 2022'!DX113,10)</f>
        <v>0.4618958926</v>
      </c>
      <c r="DY113" s="1" t="n">
        <f aca="false">ROUND('qx mannen 2022'!DY113,10)</f>
        <v>0.4611310273</v>
      </c>
      <c r="DZ113" s="1" t="n">
        <f aca="false">ROUND('qx mannen 2022'!DZ113,10)</f>
        <v>0.460366828</v>
      </c>
      <c r="EA113" s="1" t="n">
        <f aca="false">ROUND('qx mannen 2022'!EA113,10)</f>
        <v>0.4596032969</v>
      </c>
      <c r="EB113" s="1" t="n">
        <f aca="false">ROUND('qx mannen 2022'!EB113,10)</f>
        <v>0.4588404361</v>
      </c>
      <c r="EC113" s="1" t="n">
        <f aca="false">ROUND('qx mannen 2022'!EC113,10)</f>
        <v>0.4580782478</v>
      </c>
      <c r="ED113" s="1" t="n">
        <f aca="false">ROUND('qx mannen 2022'!ED113,10)</f>
        <v>0.457316734</v>
      </c>
      <c r="EE113" s="1" t="n">
        <f aca="false">ROUND('qx mannen 2022'!EE113,10)</f>
        <v>0.4565558968</v>
      </c>
      <c r="EF113" s="1" t="n">
        <f aca="false">ROUND('qx mannen 2022'!EF113,10)</f>
        <v>0.4557957383</v>
      </c>
      <c r="EG113" s="1" t="n">
        <f aca="false">ROUND('qx mannen 2022'!EG113,10)</f>
        <v>0.4550362604</v>
      </c>
      <c r="EH113" s="1" t="n">
        <f aca="false">ROUND('qx mannen 2022'!EH113,10)</f>
        <v>0.4542774651</v>
      </c>
      <c r="EI113" s="1" t="n">
        <f aca="false">ROUND('qx mannen 2022'!EI113,10)</f>
        <v>0.4535193544</v>
      </c>
      <c r="EJ113" s="1" t="n">
        <f aca="false">ROUND('qx mannen 2022'!EJ113,10)</f>
        <v>0.4527619302</v>
      </c>
      <c r="EK113" s="1" t="n">
        <f aca="false">ROUND('qx mannen 2022'!EK113,10)</f>
        <v>0.4520051945</v>
      </c>
      <c r="EL113" s="1" t="n">
        <f aca="false">ROUND('qx mannen 2022'!EL113,10)</f>
        <v>0.4512491491</v>
      </c>
      <c r="EM113" s="1" t="n">
        <f aca="false">ROUND('qx mannen 2022'!EM113,10)</f>
        <v>0.4504937958</v>
      </c>
      <c r="EN113" s="1" t="n">
        <f aca="false">ROUND('qx mannen 2022'!EN113,10)</f>
        <v>0.4497391366</v>
      </c>
      <c r="EO113" s="1" t="n">
        <f aca="false">ROUND('qx mannen 2022'!EO113,10)</f>
        <v>0.4489851732</v>
      </c>
      <c r="EP113" s="1" t="n">
        <f aca="false">ROUND('qx mannen 2022'!EP113,10)</f>
        <v>0.4482319076</v>
      </c>
      <c r="EQ113" s="1" t="n">
        <f aca="false">ROUND('qx mannen 2022'!EQ113,10)</f>
        <v>0.4474793413</v>
      </c>
      <c r="ER113" s="1" t="n">
        <f aca="false">ROUND('qx mannen 2022'!ER113,10)</f>
        <v>0.4467274764</v>
      </c>
      <c r="ES113" s="1" t="n">
        <f aca="false">ROUND('qx mannen 2022'!ES113,10)</f>
        <v>0.4459763144</v>
      </c>
      <c r="ET113" s="1" t="n">
        <f aca="false">ROUND('qx mannen 2022'!ET113,10)</f>
        <v>0.4452258571</v>
      </c>
      <c r="EU113" s="1" t="n">
        <f aca="false">ROUND('qx mannen 2022'!EU113,10)</f>
        <v>0.4444761063</v>
      </c>
      <c r="EV113" s="1" t="n">
        <f aca="false">ROUND('qx mannen 2022'!EV113,10)</f>
        <v>0.4437270637</v>
      </c>
      <c r="EW113" s="1" t="n">
        <f aca="false">ROUND('qx mannen 2022'!EW113,10)</f>
        <v>0.4429787309</v>
      </c>
      <c r="EX113" s="1" t="n">
        <f aca="false">ROUND('qx mannen 2022'!EX113,10)</f>
        <v>0.4422311097</v>
      </c>
      <c r="EY113" s="1" t="n">
        <f aca="false">ROUND('qx mannen 2022'!EY113,10)</f>
        <v>0.4414842017</v>
      </c>
      <c r="EZ113" s="1" t="n">
        <f aca="false">ROUND('qx mannen 2022'!EZ113,10)</f>
        <v>0.4407380086</v>
      </c>
      <c r="FA113" s="1" t="n">
        <f aca="false">ROUND('qx mannen 2022'!FA113,10)</f>
        <v>0.4399925319</v>
      </c>
      <c r="FB113" s="1" t="n">
        <f aca="false">ROUND('qx mannen 2022'!FB113,10)</f>
        <v>0.4392477733</v>
      </c>
      <c r="FC113" s="1" t="n">
        <f aca="false">ROUND('qx mannen 2022'!FC113,10)</f>
        <v>0.4385037345</v>
      </c>
      <c r="FD113" s="1" t="n">
        <f aca="false">ROUND('qx mannen 2022'!FD113,10)</f>
        <v>0.437760417</v>
      </c>
      <c r="FE113" s="1" t="n">
        <f aca="false">ROUND('qx mannen 2022'!FE113,10)</f>
        <v>0.4370178223</v>
      </c>
      <c r="FF113" s="1" t="n">
        <f aca="false">ROUND('qx mannen 2022'!FF113,10)</f>
        <v>0.4362759521</v>
      </c>
      <c r="FG113" s="1" t="n">
        <f aca="false">ROUND('qx mannen 2022'!FG113,10)</f>
        <v>0.435534808</v>
      </c>
      <c r="FH113" s="1" t="n">
        <f aca="false">ROUND('qx mannen 2022'!FH113,10)</f>
        <v>0.4347943914</v>
      </c>
      <c r="FI113" s="1" t="n">
        <f aca="false">ROUND('qx mannen 2022'!FI113,10)</f>
        <v>0.4340547038</v>
      </c>
      <c r="FJ113" s="1" t="n">
        <f aca="false">ROUND('qx mannen 2022'!FJ113,10)</f>
        <v>0.4333157469</v>
      </c>
      <c r="FK113" s="1" t="n">
        <f aca="false">ROUND('qx mannen 2022'!FK113,10)</f>
        <v>0.4325775221</v>
      </c>
      <c r="FL113" s="1" t="n">
        <f aca="false">ROUND('qx mannen 2022'!FL113,10)</f>
        <v>0.4318400309</v>
      </c>
      <c r="FM113" s="1" t="n">
        <f aca="false">ROUND('qx mannen 2022'!FM113,10)</f>
        <v>0.4311032747</v>
      </c>
      <c r="FN113" s="1" t="n">
        <f aca="false">ROUND('qx mannen 2022'!FN113,10)</f>
        <v>0.4303672551</v>
      </c>
      <c r="FO113" s="1" t="n">
        <f aca="false">ROUND('qx mannen 2022'!FO113,10)</f>
        <v>0.4296319736</v>
      </c>
      <c r="FP113" s="1" t="n">
        <f aca="false">ROUND('qx mannen 2022'!FP113,10)</f>
        <v>0.4288974314</v>
      </c>
      <c r="FQ113" s="1" t="n">
        <f aca="false">ROUND('qx mannen 2022'!FQ113,10)</f>
        <v>0.4281636302</v>
      </c>
    </row>
    <row r="114" customFormat="false" ht="15" hidden="false" customHeight="true" outlineLevel="0" collapsed="false">
      <c r="B114" s="1" t="n">
        <f aca="false">ROUND('qx mannen 2022'!B114,10)</f>
        <v>0.6097794551</v>
      </c>
      <c r="C114" s="1" t="n">
        <f aca="false">ROUND('qx mannen 2022'!C114,10)</f>
        <v>0.6083421661</v>
      </c>
      <c r="D114" s="1" t="n">
        <f aca="false">ROUND('qx mannen 2022'!D114,10)</f>
        <v>0.5828791874</v>
      </c>
      <c r="E114" s="1" t="n">
        <f aca="false">ROUND('qx mannen 2022'!E114,10)</f>
        <v>0.5702593489</v>
      </c>
      <c r="F114" s="1" t="n">
        <f aca="false">ROUND('qx mannen 2022'!F114,10)</f>
        <v>0.5639769239</v>
      </c>
      <c r="G114" s="1" t="n">
        <f aca="false">ROUND('qx mannen 2022'!G114,10)</f>
        <v>0.5608155021</v>
      </c>
      <c r="H114" s="1" t="n">
        <f aca="false">ROUND('qx mannen 2022'!H114,10)</f>
        <v>0.5591820217</v>
      </c>
      <c r="I114" s="1" t="n">
        <f aca="false">ROUND('qx mannen 2022'!I114,10)</f>
        <v>0.5582857641</v>
      </c>
      <c r="J114" s="1" t="n">
        <f aca="false">ROUND('qx mannen 2022'!J114,10)</f>
        <v>0.5577342987</v>
      </c>
      <c r="K114" s="1" t="n">
        <f aca="false">ROUND('qx mannen 2022'!K114,10)</f>
        <v>0.5573334638</v>
      </c>
      <c r="L114" s="1" t="n">
        <f aca="false">ROUND('qx mannen 2022'!L114,10)</f>
        <v>0.5569879102</v>
      </c>
      <c r="M114" s="1" t="n">
        <f aca="false">ROUND('qx mannen 2022'!M114,10)</f>
        <v>0.5566515217</v>
      </c>
      <c r="N114" s="1" t="n">
        <f aca="false">ROUND('qx mannen 2022'!N114,10)</f>
        <v>0.5563026694</v>
      </c>
      <c r="O114" s="1" t="n">
        <f aca="false">ROUND('qx mannen 2022'!O114,10)</f>
        <v>0.5559318569</v>
      </c>
      <c r="P114" s="1" t="n">
        <f aca="false">ROUND('qx mannen 2022'!P114,10)</f>
        <v>0.5555355528</v>
      </c>
      <c r="Q114" s="1" t="n">
        <f aca="false">ROUND('qx mannen 2022'!Q114,10)</f>
        <v>0.555113115</v>
      </c>
      <c r="R114" s="1" t="n">
        <f aca="false">ROUND('qx mannen 2022'!R114,10)</f>
        <v>0.5546652607</v>
      </c>
      <c r="S114" s="1" t="n">
        <f aca="false">ROUND('qx mannen 2022'!S114,10)</f>
        <v>0.5541933072</v>
      </c>
      <c r="T114" s="1" t="n">
        <f aca="false">ROUND('qx mannen 2022'!T114,10)</f>
        <v>0.5536987989</v>
      </c>
      <c r="U114" s="1" t="n">
        <f aca="false">ROUND('qx mannen 2022'!U114,10)</f>
        <v>0.5531833262</v>
      </c>
      <c r="V114" s="1" t="n">
        <f aca="false">ROUND('qx mannen 2022'!V114,10)</f>
        <v>0.5526484399</v>
      </c>
      <c r="W114" s="1" t="n">
        <f aca="false">ROUND('qx mannen 2022'!W114,10)</f>
        <v>0.5520956135</v>
      </c>
      <c r="X114" s="1" t="n">
        <f aca="false">ROUND('qx mannen 2022'!X114,10)</f>
        <v>0.5515262286</v>
      </c>
      <c r="Y114" s="1" t="n">
        <f aca="false">ROUND('qx mannen 2022'!Y114,10)</f>
        <v>0.5509415714</v>
      </c>
      <c r="Z114" s="1" t="n">
        <f aca="false">ROUND('qx mannen 2022'!Z114,10)</f>
        <v>0.5503428352</v>
      </c>
      <c r="AA114" s="1" t="n">
        <f aca="false">ROUND('qx mannen 2022'!AA114,10)</f>
        <v>0.5497311245</v>
      </c>
      <c r="AB114" s="1" t="n">
        <f aca="false">ROUND('qx mannen 2022'!AB114,10)</f>
        <v>0.549107461</v>
      </c>
      <c r="AC114" s="1" t="n">
        <f aca="false">ROUND('qx mannen 2022'!AC114,10)</f>
        <v>0.5484727889</v>
      </c>
      <c r="AD114" s="1" t="n">
        <f aca="false">ROUND('qx mannen 2022'!AD114,10)</f>
        <v>0.5478279806</v>
      </c>
      <c r="AE114" s="1" t="n">
        <f aca="false">ROUND('qx mannen 2022'!AE114,10)</f>
        <v>0.5471738421</v>
      </c>
      <c r="AF114" s="1" t="n">
        <f aca="false">ROUND('qx mannen 2022'!AF114,10)</f>
        <v>0.5465111178</v>
      </c>
      <c r="AG114" s="1" t="n">
        <f aca="false">ROUND('qx mannen 2022'!AG114,10)</f>
        <v>0.5458404955</v>
      </c>
      <c r="AH114" s="1" t="n">
        <f aca="false">ROUND('qx mannen 2022'!AH114,10)</f>
        <v>0.5451626104</v>
      </c>
      <c r="AI114" s="1" t="n">
        <f aca="false">ROUND('qx mannen 2022'!AI114,10)</f>
        <v>0.544478049</v>
      </c>
      <c r="AJ114" s="1" t="n">
        <f aca="false">ROUND('qx mannen 2022'!AJ114,10)</f>
        <v>0.5437873533</v>
      </c>
      <c r="AK114" s="1" t="n">
        <f aca="false">ROUND('qx mannen 2022'!AK114,10)</f>
        <v>0.5430910239</v>
      </c>
      <c r="AL114" s="1" t="n">
        <f aca="false">ROUND('qx mannen 2022'!AL114,10)</f>
        <v>0.542389523</v>
      </c>
      <c r="AM114" s="1" t="n">
        <f aca="false">ROUND('qx mannen 2022'!AM114,10)</f>
        <v>0.5416832777</v>
      </c>
      <c r="AN114" s="1" t="n">
        <f aca="false">ROUND('qx mannen 2022'!AN114,10)</f>
        <v>0.5409726825</v>
      </c>
      <c r="AO114" s="1" t="n">
        <f aca="false">ROUND('qx mannen 2022'!AO114,10)</f>
        <v>0.5402581019</v>
      </c>
      <c r="AP114" s="1" t="n">
        <f aca="false">ROUND('qx mannen 2022'!AP114,10)</f>
        <v>0.5395398723</v>
      </c>
      <c r="AQ114" s="1" t="n">
        <f aca="false">ROUND('qx mannen 2022'!AQ114,10)</f>
        <v>0.5388183049</v>
      </c>
      <c r="AR114" s="1" t="n">
        <f aca="false">ROUND('qx mannen 2022'!AR114,10)</f>
        <v>0.5380936868</v>
      </c>
      <c r="AS114" s="1" t="n">
        <f aca="false">ROUND('qx mannen 2022'!AS114,10)</f>
        <v>0.5373662834</v>
      </c>
      <c r="AT114" s="1" t="n">
        <f aca="false">ROUND('qx mannen 2022'!AT114,10)</f>
        <v>0.5366363401</v>
      </c>
      <c r="AU114" s="1" t="n">
        <f aca="false">ROUND('qx mannen 2022'!AU114,10)</f>
        <v>0.5359040834</v>
      </c>
      <c r="AV114" s="1" t="n">
        <f aca="false">ROUND('qx mannen 2022'!AV114,10)</f>
        <v>0.5351697226</v>
      </c>
      <c r="AW114" s="1" t="n">
        <f aca="false">ROUND('qx mannen 2022'!AW114,10)</f>
        <v>0.5344334512</v>
      </c>
      <c r="AX114" s="1" t="n">
        <f aca="false">ROUND('qx mannen 2022'!AX114,10)</f>
        <v>0.5336954479</v>
      </c>
      <c r="AY114" s="1" t="n">
        <f aca="false">ROUND('qx mannen 2022'!AY114,10)</f>
        <v>0.5329558781</v>
      </c>
      <c r="AZ114" s="1" t="n">
        <f aca="false">ROUND('qx mannen 2022'!AZ114,10)</f>
        <v>0.5322148943</v>
      </c>
      <c r="BA114" s="1" t="n">
        <f aca="false">ROUND('qx mannen 2022'!BA114,10)</f>
        <v>0.5314726379</v>
      </c>
      <c r="BB114" s="1" t="n">
        <f aca="false">ROUND('qx mannen 2022'!BB114,10)</f>
        <v>0.5307292391</v>
      </c>
      <c r="BC114" s="1" t="n">
        <f aca="false">ROUND('qx mannen 2022'!BC114,10)</f>
        <v>0.5299848188</v>
      </c>
      <c r="BD114" s="1" t="n">
        <f aca="false">ROUND('qx mannen 2022'!BD114,10)</f>
        <v>0.5292394885</v>
      </c>
      <c r="BE114" s="1" t="n">
        <f aca="false">ROUND('qx mannen 2022'!BE114,10)</f>
        <v>0.5284933513</v>
      </c>
      <c r="BF114" s="1" t="n">
        <f aca="false">ROUND('qx mannen 2022'!BF114,10)</f>
        <v>0.5277465025</v>
      </c>
      <c r="BG114" s="1" t="n">
        <f aca="false">ROUND('qx mannen 2022'!BG114,10)</f>
        <v>0.5269990305</v>
      </c>
      <c r="BH114" s="1" t="n">
        <f aca="false">ROUND('qx mannen 2022'!BH114,10)</f>
        <v>0.526251017</v>
      </c>
      <c r="BI114" s="1" t="n">
        <f aca="false">ROUND('qx mannen 2022'!BI114,10)</f>
        <v>0.5255025373</v>
      </c>
      <c r="BJ114" s="1" t="n">
        <f aca="false">ROUND('qx mannen 2022'!BJ114,10)</f>
        <v>0.5247536615</v>
      </c>
      <c r="BK114" s="1" t="n">
        <f aca="false">ROUND('qx mannen 2022'!BK114,10)</f>
        <v>0.5240044541</v>
      </c>
      <c r="BL114" s="1" t="n">
        <f aca="false">ROUND('qx mannen 2022'!BL114,10)</f>
        <v>0.5232549753</v>
      </c>
      <c r="BM114" s="1" t="n">
        <f aca="false">ROUND('qx mannen 2022'!BM114,10)</f>
        <v>0.5225052802</v>
      </c>
      <c r="BN114" s="1" t="n">
        <f aca="false">ROUND('qx mannen 2022'!BN114,10)</f>
        <v>0.5217554205</v>
      </c>
      <c r="BO114" s="1" t="n">
        <f aca="false">ROUND('qx mannen 2022'!BO114,10)</f>
        <v>0.5210054435</v>
      </c>
      <c r="BP114" s="1" t="n">
        <f aca="false">ROUND('qx mannen 2022'!BP114,10)</f>
        <v>0.5202553935</v>
      </c>
      <c r="BQ114" s="1" t="n">
        <f aca="false">ROUND('qx mannen 2022'!BQ114,10)</f>
        <v>0.5195053113</v>
      </c>
      <c r="BR114" s="1" t="n">
        <f aca="false">ROUND('qx mannen 2022'!BR114,10)</f>
        <v>0.5187552348</v>
      </c>
      <c r="BS114" s="1" t="n">
        <f aca="false">ROUND('qx mannen 2022'!BS114,10)</f>
        <v>0.5180051991</v>
      </c>
      <c r="BT114" s="1" t="n">
        <f aca="false">ROUND('qx mannen 2022'!BT114,10)</f>
        <v>0.5172552369</v>
      </c>
      <c r="BU114" s="1" t="n">
        <f aca="false">ROUND('qx mannen 2022'!BU114,10)</f>
        <v>0.5165053785</v>
      </c>
      <c r="BV114" s="1" t="n">
        <f aca="false">ROUND('qx mannen 2022'!BV114,10)</f>
        <v>0.5157556518</v>
      </c>
      <c r="BW114" s="1" t="n">
        <f aca="false">ROUND('qx mannen 2022'!BW114,10)</f>
        <v>0.5150060832</v>
      </c>
      <c r="BX114" s="1" t="n">
        <f aca="false">ROUND('qx mannen 2022'!BX114,10)</f>
        <v>0.5142566967</v>
      </c>
      <c r="BY114" s="1" t="n">
        <f aca="false">ROUND('qx mannen 2022'!BY114,10)</f>
        <v>0.513507515</v>
      </c>
      <c r="BZ114" s="1" t="n">
        <f aca="false">ROUND('qx mannen 2022'!BZ114,10)</f>
        <v>0.512758559</v>
      </c>
      <c r="CA114" s="1" t="n">
        <f aca="false">ROUND('qx mannen 2022'!CA114,10)</f>
        <v>0.5120098483</v>
      </c>
      <c r="CB114" s="1" t="n">
        <f aca="false">ROUND('qx mannen 2022'!CB114,10)</f>
        <v>0.5112614011</v>
      </c>
      <c r="CC114" s="1" t="n">
        <f aca="false">ROUND('qx mannen 2022'!CC114,10)</f>
        <v>0.5105132343</v>
      </c>
      <c r="CD114" s="1" t="n">
        <f aca="false">ROUND('qx mannen 2022'!CD114,10)</f>
        <v>0.5097653637</v>
      </c>
      <c r="CE114" s="1" t="n">
        <f aca="false">ROUND('qx mannen 2022'!CE114,10)</f>
        <v>0.5090178041</v>
      </c>
      <c r="CF114" s="1" t="n">
        <f aca="false">ROUND('qx mannen 2022'!CF114,10)</f>
        <v>0.5082705692</v>
      </c>
      <c r="CG114" s="1" t="n">
        <f aca="false">ROUND('qx mannen 2022'!CG114,10)</f>
        <v>0.5075236719</v>
      </c>
      <c r="CH114" s="1" t="n">
        <f aca="false">ROUND('qx mannen 2022'!CH114,10)</f>
        <v>0.5067771243</v>
      </c>
      <c r="CI114" s="1" t="n">
        <f aca="false">ROUND('qx mannen 2022'!CI114,10)</f>
        <v>0.5060309376</v>
      </c>
      <c r="CJ114" s="1" t="n">
        <f aca="false">ROUND('qx mannen 2022'!CJ114,10)</f>
        <v>0.5052851223</v>
      </c>
      <c r="CK114" s="1" t="n">
        <f aca="false">ROUND('qx mannen 2022'!CK114,10)</f>
        <v>0.5045396884</v>
      </c>
      <c r="CL114" s="1" t="n">
        <f aca="false">ROUND('qx mannen 2022'!CL114,10)</f>
        <v>0.5037946451</v>
      </c>
      <c r="CM114" s="1" t="n">
        <f aca="false">ROUND('qx mannen 2022'!CM114,10)</f>
        <v>0.5030500011</v>
      </c>
      <c r="CN114" s="1" t="n">
        <f aca="false">ROUND('qx mannen 2022'!CN114,10)</f>
        <v>0.5023057647</v>
      </c>
      <c r="CO114" s="1" t="n">
        <f aca="false">ROUND('qx mannen 2022'!CO114,10)</f>
        <v>0.5015619436</v>
      </c>
      <c r="CP114" s="1" t="n">
        <f aca="false">ROUND('qx mannen 2022'!CP114,10)</f>
        <v>0.500818545</v>
      </c>
      <c r="CQ114" s="1" t="n">
        <f aca="false">ROUND('qx mannen 2022'!CQ114,10)</f>
        <v>0.5000755759</v>
      </c>
      <c r="CR114" s="1" t="n">
        <f aca="false">ROUND('qx mannen 2022'!CR114,10)</f>
        <v>0.4993330426</v>
      </c>
      <c r="CS114" s="1" t="n">
        <f aca="false">ROUND('qx mannen 2022'!CS114,10)</f>
        <v>0.4985909515</v>
      </c>
      <c r="CT114" s="1" t="n">
        <f aca="false">ROUND('qx mannen 2022'!CT114,10)</f>
        <v>0.4978493081</v>
      </c>
      <c r="CU114" s="1" t="n">
        <f aca="false">ROUND('qx mannen 2022'!CU114,10)</f>
        <v>0.4971081182</v>
      </c>
      <c r="CV114" s="1" t="n">
        <f aca="false">ROUND('qx mannen 2022'!CV114,10)</f>
        <v>0.4963673869</v>
      </c>
      <c r="CW114" s="1" t="n">
        <f aca="false">ROUND('qx mannen 2022'!CW114,10)</f>
        <v>0.4956271191</v>
      </c>
      <c r="CX114" s="1" t="n">
        <f aca="false">ROUND('qx mannen 2022'!CX114,10)</f>
        <v>0.4948873197</v>
      </c>
      <c r="CY114" s="1" t="n">
        <f aca="false">ROUND('qx mannen 2022'!CY114,10)</f>
        <v>0.4941479931</v>
      </c>
      <c r="CZ114" s="1" t="n">
        <f aca="false">ROUND('qx mannen 2022'!CZ114,10)</f>
        <v>0.4934091437</v>
      </c>
      <c r="DA114" s="1" t="n">
        <f aca="false">ROUND('qx mannen 2022'!DA114,10)</f>
        <v>0.4926707755</v>
      </c>
      <c r="DB114" s="1" t="n">
        <f aca="false">ROUND('qx mannen 2022'!DB114,10)</f>
        <v>0.4919328926</v>
      </c>
      <c r="DC114" s="1" t="n">
        <f aca="false">ROUND('qx mannen 2022'!DC114,10)</f>
        <v>0.4911954987</v>
      </c>
      <c r="DD114" s="1" t="n">
        <f aca="false">ROUND('qx mannen 2022'!DD114,10)</f>
        <v>0.4904585974</v>
      </c>
      <c r="DE114" s="1" t="n">
        <f aca="false">ROUND('qx mannen 2022'!DE114,10)</f>
        <v>0.4897221923</v>
      </c>
      <c r="DF114" s="1" t="n">
        <f aca="false">ROUND('qx mannen 2022'!DF114,10)</f>
        <v>0.4889862866</v>
      </c>
      <c r="DG114" s="1" t="n">
        <f aca="false">ROUND('qx mannen 2022'!DG114,10)</f>
        <v>0.4882508838</v>
      </c>
      <c r="DH114" s="1" t="n">
        <f aca="false">ROUND('qx mannen 2022'!DH114,10)</f>
        <v>0.4875159868</v>
      </c>
      <c r="DI114" s="1" t="n">
        <f aca="false">ROUND('qx mannen 2022'!DI114,10)</f>
        <v>0.4867815987</v>
      </c>
      <c r="DJ114" s="1" t="n">
        <f aca="false">ROUND('qx mannen 2022'!DJ114,10)</f>
        <v>0.4860477225</v>
      </c>
      <c r="DK114" s="1" t="n">
        <f aca="false">ROUND('qx mannen 2022'!DK114,10)</f>
        <v>0.4853143609</v>
      </c>
      <c r="DL114" s="1" t="n">
        <f aca="false">ROUND('qx mannen 2022'!DL114,10)</f>
        <v>0.4845815168</v>
      </c>
      <c r="DM114" s="1" t="n">
        <f aca="false">ROUND('qx mannen 2022'!DM114,10)</f>
        <v>0.4838491928</v>
      </c>
      <c r="DN114" s="1" t="n">
        <f aca="false">ROUND('qx mannen 2022'!DN114,10)</f>
        <v>0.4831173915</v>
      </c>
      <c r="DO114" s="1" t="n">
        <f aca="false">ROUND('qx mannen 2022'!DO114,10)</f>
        <v>0.4823861155</v>
      </c>
      <c r="DP114" s="1" t="n">
        <f aca="false">ROUND('qx mannen 2022'!DP114,10)</f>
        <v>0.4816553672</v>
      </c>
      <c r="DQ114" s="1" t="n">
        <f aca="false">ROUND('qx mannen 2022'!DQ114,10)</f>
        <v>0.480925149</v>
      </c>
      <c r="DR114" s="1" t="n">
        <f aca="false">ROUND('qx mannen 2022'!DR114,10)</f>
        <v>0.4801954634</v>
      </c>
      <c r="DS114" s="1" t="n">
        <f aca="false">ROUND('qx mannen 2022'!DS114,10)</f>
        <v>0.4794663126</v>
      </c>
      <c r="DT114" s="1" t="n">
        <f aca="false">ROUND('qx mannen 2022'!DT114,10)</f>
        <v>0.4787376988</v>
      </c>
      <c r="DU114" s="1" t="n">
        <f aca="false">ROUND('qx mannen 2022'!DU114,10)</f>
        <v>0.4780096244</v>
      </c>
      <c r="DV114" s="1" t="n">
        <f aca="false">ROUND('qx mannen 2022'!DV114,10)</f>
        <v>0.4772820914</v>
      </c>
      <c r="DW114" s="1" t="n">
        <f aca="false">ROUND('qx mannen 2022'!DW114,10)</f>
        <v>0.476555102</v>
      </c>
      <c r="DX114" s="1" t="n">
        <f aca="false">ROUND('qx mannen 2022'!DX114,10)</f>
        <v>0.4758286583</v>
      </c>
      <c r="DY114" s="1" t="n">
        <f aca="false">ROUND('qx mannen 2022'!DY114,10)</f>
        <v>0.4751027624</v>
      </c>
      <c r="DZ114" s="1" t="n">
        <f aca="false">ROUND('qx mannen 2022'!DZ114,10)</f>
        <v>0.4743774162</v>
      </c>
      <c r="EA114" s="1" t="n">
        <f aca="false">ROUND('qx mannen 2022'!EA114,10)</f>
        <v>0.4736526217</v>
      </c>
      <c r="EB114" s="1" t="n">
        <f aca="false">ROUND('qx mannen 2022'!EB114,10)</f>
        <v>0.472928381</v>
      </c>
      <c r="EC114" s="1" t="n">
        <f aca="false">ROUND('qx mannen 2022'!EC114,10)</f>
        <v>0.472204696</v>
      </c>
      <c r="ED114" s="1" t="n">
        <f aca="false">ROUND('qx mannen 2022'!ED114,10)</f>
        <v>0.4714815685</v>
      </c>
      <c r="EE114" s="1" t="n">
        <f aca="false">ROUND('qx mannen 2022'!EE114,10)</f>
        <v>0.4707590005</v>
      </c>
      <c r="EF114" s="1" t="n">
        <f aca="false">ROUND('qx mannen 2022'!EF114,10)</f>
        <v>0.4700369938</v>
      </c>
      <c r="EG114" s="1" t="n">
        <f aca="false">ROUND('qx mannen 2022'!EG114,10)</f>
        <v>0.4693155503</v>
      </c>
      <c r="EH114" s="1" t="n">
        <f aca="false">ROUND('qx mannen 2022'!EH114,10)</f>
        <v>0.4685946717</v>
      </c>
      <c r="EI114" s="1" t="n">
        <f aca="false">ROUND('qx mannen 2022'!EI114,10)</f>
        <v>0.4678743598</v>
      </c>
      <c r="EJ114" s="1" t="n">
        <f aca="false">ROUND('qx mannen 2022'!EJ114,10)</f>
        <v>0.4671546165</v>
      </c>
      <c r="EK114" s="1" t="n">
        <f aca="false">ROUND('qx mannen 2022'!EK114,10)</f>
        <v>0.4664354434</v>
      </c>
      <c r="EL114" s="1" t="n">
        <f aca="false">ROUND('qx mannen 2022'!EL114,10)</f>
        <v>0.4657168424</v>
      </c>
      <c r="EM114" s="1" t="n">
        <f aca="false">ROUND('qx mannen 2022'!EM114,10)</f>
        <v>0.4649988151</v>
      </c>
      <c r="EN114" s="1" t="n">
        <f aca="false">ROUND('qx mannen 2022'!EN114,10)</f>
        <v>0.4642813633</v>
      </c>
      <c r="EO114" s="1" t="n">
        <f aca="false">ROUND('qx mannen 2022'!EO114,10)</f>
        <v>0.4635644885</v>
      </c>
      <c r="EP114" s="1" t="n">
        <f aca="false">ROUND('qx mannen 2022'!EP114,10)</f>
        <v>0.4628481926</v>
      </c>
      <c r="EQ114" s="1" t="n">
        <f aca="false">ROUND('qx mannen 2022'!EQ114,10)</f>
        <v>0.4621324771</v>
      </c>
      <c r="ER114" s="1" t="n">
        <f aca="false">ROUND('qx mannen 2022'!ER114,10)</f>
        <v>0.4614173437</v>
      </c>
      <c r="ES114" s="1" t="n">
        <f aca="false">ROUND('qx mannen 2022'!ES114,10)</f>
        <v>0.4607027939</v>
      </c>
      <c r="ET114" s="1" t="n">
        <f aca="false">ROUND('qx mannen 2022'!ET114,10)</f>
        <v>0.4599888295</v>
      </c>
      <c r="EU114" s="1" t="n">
        <f aca="false">ROUND('qx mannen 2022'!EU114,10)</f>
        <v>0.4592754521</v>
      </c>
      <c r="EV114" s="1" t="n">
        <f aca="false">ROUND('qx mannen 2022'!EV114,10)</f>
        <v>0.4585626631</v>
      </c>
      <c r="EW114" s="1" t="n">
        <f aca="false">ROUND('qx mannen 2022'!EW114,10)</f>
        <v>0.4578504641</v>
      </c>
      <c r="EX114" s="1" t="n">
        <f aca="false">ROUND('qx mannen 2022'!EX114,10)</f>
        <v>0.4571388569</v>
      </c>
      <c r="EY114" s="1" t="n">
        <f aca="false">ROUND('qx mannen 2022'!EY114,10)</f>
        <v>0.4564278427</v>
      </c>
      <c r="EZ114" s="1" t="n">
        <f aca="false">ROUND('qx mannen 2022'!EZ114,10)</f>
        <v>0.4557174233</v>
      </c>
      <c r="FA114" s="1" t="n">
        <f aca="false">ROUND('qx mannen 2022'!FA114,10)</f>
        <v>0.4550076002</v>
      </c>
      <c r="FB114" s="1" t="n">
        <f aca="false">ROUND('qx mannen 2022'!FB114,10)</f>
        <v>0.4542983748</v>
      </c>
      <c r="FC114" s="1" t="n">
        <f aca="false">ROUND('qx mannen 2022'!FC114,10)</f>
        <v>0.4535897486</v>
      </c>
      <c r="FD114" s="1" t="n">
        <f aca="false">ROUND('qx mannen 2022'!FD114,10)</f>
        <v>0.4528817232</v>
      </c>
      <c r="FE114" s="1" t="n">
        <f aca="false">ROUND('qx mannen 2022'!FE114,10)</f>
        <v>0.4521742999</v>
      </c>
      <c r="FF114" s="1" t="n">
        <f aca="false">ROUND('qx mannen 2022'!FF114,10)</f>
        <v>0.4514674804</v>
      </c>
      <c r="FG114" s="1" t="n">
        <f aca="false">ROUND('qx mannen 2022'!FG114,10)</f>
        <v>0.450761266</v>
      </c>
      <c r="FH114" s="1" t="n">
        <f aca="false">ROUND('qx mannen 2022'!FH114,10)</f>
        <v>0.4500556582</v>
      </c>
      <c r="FI114" s="1" t="n">
        <f aca="false">ROUND('qx mannen 2022'!FI114,10)</f>
        <v>0.4493506585</v>
      </c>
      <c r="FJ114" s="1" t="n">
        <f aca="false">ROUND('qx mannen 2022'!FJ114,10)</f>
        <v>0.4486462682</v>
      </c>
      <c r="FK114" s="1" t="n">
        <f aca="false">ROUND('qx mannen 2022'!FK114,10)</f>
        <v>0.4479424887</v>
      </c>
      <c r="FL114" s="1" t="n">
        <f aca="false">ROUND('qx mannen 2022'!FL114,10)</f>
        <v>0.4472393216</v>
      </c>
      <c r="FM114" s="1" t="n">
        <f aca="false">ROUND('qx mannen 2022'!FM114,10)</f>
        <v>0.4465367681</v>
      </c>
      <c r="FN114" s="1" t="n">
        <f aca="false">ROUND('qx mannen 2022'!FN114,10)</f>
        <v>0.4458348297</v>
      </c>
      <c r="FO114" s="1" t="n">
        <f aca="false">ROUND('qx mannen 2022'!FO114,10)</f>
        <v>0.4451335078</v>
      </c>
      <c r="FP114" s="1" t="n">
        <f aca="false">ROUND('qx mannen 2022'!FP114,10)</f>
        <v>0.4444328036</v>
      </c>
      <c r="FQ114" s="1" t="n">
        <f aca="false">ROUND('qx mannen 2022'!FQ114,10)</f>
        <v>0.4437327186</v>
      </c>
    </row>
    <row r="115" customFormat="false" ht="15" hidden="false" customHeight="true" outlineLevel="0" collapsed="false">
      <c r="B115" s="1" t="n">
        <f aca="false">ROUND('qx mannen 2022'!B115,10)</f>
        <v>0.6184564063</v>
      </c>
      <c r="C115" s="1" t="n">
        <f aca="false">ROUND('qx mannen 2022'!C115,10)</f>
        <v>0.6169587205</v>
      </c>
      <c r="D115" s="1" t="n">
        <f aca="false">ROUND('qx mannen 2022'!D115,10)</f>
        <v>0.5913956494</v>
      </c>
      <c r="E115" s="1" t="n">
        <f aca="false">ROUND('qx mannen 2022'!E115,10)</f>
        <v>0.5786952578</v>
      </c>
      <c r="F115" s="1" t="n">
        <f aca="false">ROUND('qx mannen 2022'!F115,10)</f>
        <v>0.5723556268</v>
      </c>
      <c r="G115" s="1" t="n">
        <f aca="false">ROUND('qx mannen 2022'!G115,10)</f>
        <v>0.5691539349</v>
      </c>
      <c r="H115" s="1" t="n">
        <f aca="false">ROUND('qx mannen 2022'!H115,10)</f>
        <v>0.5674918658</v>
      </c>
      <c r="I115" s="1" t="n">
        <f aca="false">ROUND('qx mannen 2022'!I115,10)</f>
        <v>0.5665754463</v>
      </c>
      <c r="J115" s="1" t="n">
        <f aca="false">ROUND('qx mannen 2022'!J115,10)</f>
        <v>0.5660103311</v>
      </c>
      <c r="K115" s="1" t="n">
        <f aca="false">ROUND('qx mannen 2022'!K115,10)</f>
        <v>0.5656012041</v>
      </c>
      <c r="L115" s="1" t="n">
        <f aca="false">ROUND('qx mannen 2022'!L115,10)</f>
        <v>0.5652519719</v>
      </c>
      <c r="M115" s="1" t="n">
        <f aca="false">ROUND('qx mannen 2022'!M115,10)</f>
        <v>0.5649159954</v>
      </c>
      <c r="N115" s="1" t="n">
        <f aca="false">ROUND('qx mannen 2022'!N115,10)</f>
        <v>0.5645712455</v>
      </c>
      <c r="O115" s="1" t="n">
        <f aca="false">ROUND('qx mannen 2022'!O115,10)</f>
        <v>0.5642078974</v>
      </c>
      <c r="P115" s="1" t="n">
        <f aca="false">ROUND('qx mannen 2022'!P115,10)</f>
        <v>0.5638221369</v>
      </c>
      <c r="Q115" s="1" t="n">
        <f aca="false">ROUND('qx mannen 2022'!Q115,10)</f>
        <v>0.5634130711</v>
      </c>
      <c r="R115" s="1" t="n">
        <f aca="false">ROUND('qx mannen 2022'!R115,10)</f>
        <v>0.5629811902</v>
      </c>
      <c r="S115" s="1" t="n">
        <f aca="false">ROUND('qx mannen 2022'!S115,10)</f>
        <v>0.5625276048</v>
      </c>
      <c r="T115" s="1" t="n">
        <f aca="false">ROUND('qx mannen 2022'!T115,10)</f>
        <v>0.5620536691</v>
      </c>
      <c r="U115" s="1" t="n">
        <f aca="false">ROUND('qx mannen 2022'!U115,10)</f>
        <v>0.5615607986</v>
      </c>
      <c r="V115" s="1" t="n">
        <f aca="false">ROUND('qx mannen 2022'!V115,10)</f>
        <v>0.5610503827</v>
      </c>
      <c r="W115" s="1" t="n">
        <f aca="false">ROUND('qx mannen 2022'!W115,10)</f>
        <v>0.5605237461</v>
      </c>
      <c r="X115" s="1" t="n">
        <f aca="false">ROUND('qx mannen 2022'!X115,10)</f>
        <v>0.5599821326</v>
      </c>
      <c r="Y115" s="1" t="n">
        <f aca="false">ROUND('qx mannen 2022'!Y115,10)</f>
        <v>0.5594267015</v>
      </c>
      <c r="Z115" s="1" t="n">
        <f aca="false">ROUND('qx mannen 2022'!Z115,10)</f>
        <v>0.5588585286</v>
      </c>
      <c r="AA115" s="1" t="n">
        <f aca="false">ROUND('qx mannen 2022'!AA115,10)</f>
        <v>0.5582786103</v>
      </c>
      <c r="AB115" s="1" t="n">
        <f aca="false">ROUND('qx mannen 2022'!AB115,10)</f>
        <v>0.5576878679</v>
      </c>
      <c r="AC115" s="1" t="n">
        <f aca="false">ROUND('qx mannen 2022'!AC115,10)</f>
        <v>0.5570871533</v>
      </c>
      <c r="AD115" s="1" t="n">
        <f aca="false">ROUND('qx mannen 2022'!AD115,10)</f>
        <v>0.5564772533</v>
      </c>
      <c r="AE115" s="1" t="n">
        <f aca="false">ROUND('qx mannen 2022'!AE115,10)</f>
        <v>0.555858895</v>
      </c>
      <c r="AF115" s="1" t="n">
        <f aca="false">ROUND('qx mannen 2022'!AF115,10)</f>
        <v>0.55523275</v>
      </c>
      <c r="AG115" s="1" t="n">
        <f aca="false">ROUND('qx mannen 2022'!AG115,10)</f>
        <v>0.5545994387</v>
      </c>
      <c r="AH115" s="1" t="n">
        <f aca="false">ROUND('qx mannen 2022'!AH115,10)</f>
        <v>0.5539595341</v>
      </c>
      <c r="AI115" s="1" t="n">
        <f aca="false">ROUND('qx mannen 2022'!AI115,10)</f>
        <v>0.5533135653</v>
      </c>
      <c r="AJ115" s="1" t="n">
        <f aca="false">ROUND('qx mannen 2022'!AJ115,10)</f>
        <v>0.5526620213</v>
      </c>
      <c r="AK115" s="1" t="n">
        <f aca="false">ROUND('qx mannen 2022'!AK115,10)</f>
        <v>0.5520053535</v>
      </c>
      <c r="AL115" s="1" t="n">
        <f aca="false">ROUND('qx mannen 2022'!AL115,10)</f>
        <v>0.5513439791</v>
      </c>
      <c r="AM115" s="1" t="n">
        <f aca="false">ROUND('qx mannen 2022'!AM115,10)</f>
        <v>0.5506782832</v>
      </c>
      <c r="AN115" s="1" t="n">
        <f aca="false">ROUND('qx mannen 2022'!AN115,10)</f>
        <v>0.5500086219</v>
      </c>
      <c r="AO115" s="1" t="n">
        <f aca="false">ROUND('qx mannen 2022'!AO115,10)</f>
        <v>0.5493353238</v>
      </c>
      <c r="AP115" s="1" t="n">
        <f aca="false">ROUND('qx mannen 2022'!AP115,10)</f>
        <v>0.5486586925</v>
      </c>
      <c r="AQ115" s="1" t="n">
        <f aca="false">ROUND('qx mannen 2022'!AQ115,10)</f>
        <v>0.5479790087</v>
      </c>
      <c r="AR115" s="1" t="n">
        <f aca="false">ROUND('qx mannen 2022'!AR115,10)</f>
        <v>0.5472965315</v>
      </c>
      <c r="AS115" s="1" t="n">
        <f aca="false">ROUND('qx mannen 2022'!AS115,10)</f>
        <v>0.5466115004</v>
      </c>
      <c r="AT115" s="1" t="n">
        <f aca="false">ROUND('qx mannen 2022'!AT115,10)</f>
        <v>0.5459241365</v>
      </c>
      <c r="AU115" s="1" t="n">
        <f aca="false">ROUND('qx mannen 2022'!AU115,10)</f>
        <v>0.5452346443</v>
      </c>
      <c r="AV115" s="1" t="n">
        <f aca="false">ROUND('qx mannen 2022'!AV115,10)</f>
        <v>0.5445432126</v>
      </c>
      <c r="AW115" s="1" t="n">
        <f aca="false">ROUND('qx mannen 2022'!AW115,10)</f>
        <v>0.5438500161</v>
      </c>
      <c r="AX115" s="1" t="n">
        <f aca="false">ROUND('qx mannen 2022'!AX115,10)</f>
        <v>0.5431552159</v>
      </c>
      <c r="AY115" s="1" t="n">
        <f aca="false">ROUND('qx mannen 2022'!AY115,10)</f>
        <v>0.5424589612</v>
      </c>
      <c r="AZ115" s="1" t="n">
        <f aca="false">ROUND('qx mannen 2022'!AZ115,10)</f>
        <v>0.5417613897</v>
      </c>
      <c r="BA115" s="1" t="n">
        <f aca="false">ROUND('qx mannen 2022'!BA115,10)</f>
        <v>0.5410626287</v>
      </c>
      <c r="BB115" s="1" t="n">
        <f aca="false">ROUND('qx mannen 2022'!BB115,10)</f>
        <v>0.5403627961</v>
      </c>
      <c r="BC115" s="1" t="n">
        <f aca="false">ROUND('qx mannen 2022'!BC115,10)</f>
        <v>0.5396620006</v>
      </c>
      <c r="BD115" s="1" t="n">
        <f aca="false">ROUND('qx mannen 2022'!BD115,10)</f>
        <v>0.5389603428</v>
      </c>
      <c r="BE115" s="1" t="n">
        <f aca="false">ROUND('qx mannen 2022'!BE115,10)</f>
        <v>0.5382579158</v>
      </c>
      <c r="BF115" s="1" t="n">
        <f aca="false">ROUND('qx mannen 2022'!BF115,10)</f>
        <v>0.5375548058</v>
      </c>
      <c r="BG115" s="1" t="n">
        <f aca="false">ROUND('qx mannen 2022'!BG115,10)</f>
        <v>0.5368510922</v>
      </c>
      <c r="BH115" s="1" t="n">
        <f aca="false">ROUND('qx mannen 2022'!BH115,10)</f>
        <v>0.5361468487</v>
      </c>
      <c r="BI115" s="1" t="n">
        <f aca="false">ROUND('qx mannen 2022'!BI115,10)</f>
        <v>0.5354421435</v>
      </c>
      <c r="BJ115" s="1" t="n">
        <f aca="false">ROUND('qx mannen 2022'!BJ115,10)</f>
        <v>0.5347370395</v>
      </c>
      <c r="BK115" s="1" t="n">
        <f aca="false">ROUND('qx mannen 2022'!BK115,10)</f>
        <v>0.5340315952</v>
      </c>
      <c r="BL115" s="1" t="n">
        <f aca="false">ROUND('qx mannen 2022'!BL115,10)</f>
        <v>0.5333258645</v>
      </c>
      <c r="BM115" s="1" t="n">
        <f aca="false">ROUND('qx mannen 2022'!BM115,10)</f>
        <v>0.5326198976</v>
      </c>
      <c r="BN115" s="1" t="n">
        <f aca="false">ROUND('qx mannen 2022'!BN115,10)</f>
        <v>0.5319137406</v>
      </c>
      <c r="BO115" s="1" t="n">
        <f aca="false">ROUND('qx mannen 2022'!BO115,10)</f>
        <v>0.5312074365</v>
      </c>
      <c r="BP115" s="1" t="n">
        <f aca="false">ROUND('qx mannen 2022'!BP115,10)</f>
        <v>0.530501025</v>
      </c>
      <c r="BQ115" s="1" t="n">
        <f aca="false">ROUND('qx mannen 2022'!BQ115,10)</f>
        <v>0.5297945431</v>
      </c>
      <c r="BR115" s="1" t="n">
        <f aca="false">ROUND('qx mannen 2022'!BR115,10)</f>
        <v>0.5290880248</v>
      </c>
      <c r="BS115" s="1" t="n">
        <f aca="false">ROUND('qx mannen 2022'!BS115,10)</f>
        <v>0.5283815019</v>
      </c>
      <c r="BT115" s="1" t="n">
        <f aca="false">ROUND('qx mannen 2022'!BT115,10)</f>
        <v>0.5276750037</v>
      </c>
      <c r="BU115" s="1" t="n">
        <f aca="false">ROUND('qx mannen 2022'!BU115,10)</f>
        <v>0.5269685575</v>
      </c>
      <c r="BV115" s="1" t="n">
        <f aca="false">ROUND('qx mannen 2022'!BV115,10)</f>
        <v>0.5262621886</v>
      </c>
      <c r="BW115" s="1" t="n">
        <f aca="false">ROUND('qx mannen 2022'!BW115,10)</f>
        <v>0.5255559206</v>
      </c>
      <c r="BX115" s="1" t="n">
        <f aca="false">ROUND('qx mannen 2022'!BX115,10)</f>
        <v>0.5248497753</v>
      </c>
      <c r="BY115" s="1" t="n">
        <f aca="false">ROUND('qx mannen 2022'!BY115,10)</f>
        <v>0.524143773</v>
      </c>
      <c r="BZ115" s="1" t="n">
        <f aca="false">ROUND('qx mannen 2022'!BZ115,10)</f>
        <v>0.5234379326</v>
      </c>
      <c r="CA115" s="1" t="n">
        <f aca="false">ROUND('qx mannen 2022'!CA115,10)</f>
        <v>0.5227322717</v>
      </c>
      <c r="CB115" s="1" t="n">
        <f aca="false">ROUND('qx mannen 2022'!CB115,10)</f>
        <v>0.5220268066</v>
      </c>
      <c r="CC115" s="1" t="n">
        <f aca="false">ROUND('qx mannen 2022'!CC115,10)</f>
        <v>0.5213215527</v>
      </c>
      <c r="CD115" s="1" t="n">
        <f aca="false">ROUND('qx mannen 2022'!CD115,10)</f>
        <v>0.5206165241</v>
      </c>
      <c r="CE115" s="1" t="n">
        <f aca="false">ROUND('qx mannen 2022'!CE115,10)</f>
        <v>0.519911734</v>
      </c>
      <c r="CF115" s="1" t="n">
        <f aca="false">ROUND('qx mannen 2022'!CF115,10)</f>
        <v>0.519207195</v>
      </c>
      <c r="CG115" s="1" t="n">
        <f aca="false">ROUND('qx mannen 2022'!CG115,10)</f>
        <v>0.5185029184</v>
      </c>
      <c r="CH115" s="1" t="n">
        <f aca="false">ROUND('qx mannen 2022'!CH115,10)</f>
        <v>0.5177989153</v>
      </c>
      <c r="CI115" s="1" t="n">
        <f aca="false">ROUND('qx mannen 2022'!CI115,10)</f>
        <v>0.5170951955</v>
      </c>
      <c r="CJ115" s="1" t="n">
        <f aca="false">ROUND('qx mannen 2022'!CJ115,10)</f>
        <v>0.5163917688</v>
      </c>
      <c r="CK115" s="1" t="n">
        <f aca="false">ROUND('qx mannen 2022'!CK115,10)</f>
        <v>0.5156886438</v>
      </c>
      <c r="CL115" s="1" t="n">
        <f aca="false">ROUND('qx mannen 2022'!CL115,10)</f>
        <v>0.514985829</v>
      </c>
      <c r="CM115" s="1" t="n">
        <f aca="false">ROUND('qx mannen 2022'!CM115,10)</f>
        <v>0.5142833322</v>
      </c>
      <c r="CN115" s="1" t="n">
        <f aca="false">ROUND('qx mannen 2022'!CN115,10)</f>
        <v>0.5135811607</v>
      </c>
      <c r="CO115" s="1" t="n">
        <f aca="false">ROUND('qx mannen 2022'!CO115,10)</f>
        <v>0.5128793215</v>
      </c>
      <c r="CP115" s="1" t="n">
        <f aca="false">ROUND('qx mannen 2022'!CP115,10)</f>
        <v>0.5121778211</v>
      </c>
      <c r="CQ115" s="1" t="n">
        <f aca="false">ROUND('qx mannen 2022'!CQ115,10)</f>
        <v>0.5114766656</v>
      </c>
      <c r="CR115" s="1" t="n">
        <f aca="false">ROUND('qx mannen 2022'!CR115,10)</f>
        <v>0.5107758609</v>
      </c>
      <c r="CS115" s="1" t="n">
        <f aca="false">ROUND('qx mannen 2022'!CS115,10)</f>
        <v>0.5100754124</v>
      </c>
      <c r="CT115" s="1" t="n">
        <f aca="false">ROUND('qx mannen 2022'!CT115,10)</f>
        <v>0.5093753254</v>
      </c>
      <c r="CU115" s="1" t="n">
        <f aca="false">ROUND('qx mannen 2022'!CU115,10)</f>
        <v>0.5086756048</v>
      </c>
      <c r="CV115" s="1" t="n">
        <f aca="false">ROUND('qx mannen 2022'!CV115,10)</f>
        <v>0.5079762552</v>
      </c>
      <c r="CW115" s="1" t="n">
        <f aca="false">ROUND('qx mannen 2022'!CW115,10)</f>
        <v>0.5072772812</v>
      </c>
      <c r="CX115" s="1" t="n">
        <f aca="false">ROUND('qx mannen 2022'!CX115,10)</f>
        <v>0.506578687</v>
      </c>
      <c r="CY115" s="1" t="n">
        <f aca="false">ROUND('qx mannen 2022'!CY115,10)</f>
        <v>0.5058804765</v>
      </c>
      <c r="CZ115" s="1" t="n">
        <f aca="false">ROUND('qx mannen 2022'!CZ115,10)</f>
        <v>0.5051826537</v>
      </c>
      <c r="DA115" s="1" t="n">
        <f aca="false">ROUND('qx mannen 2022'!DA115,10)</f>
        <v>0.5044852222</v>
      </c>
      <c r="DB115" s="1" t="n">
        <f aca="false">ROUND('qx mannen 2022'!DB115,10)</f>
        <v>0.5037881855</v>
      </c>
      <c r="DC115" s="1" t="n">
        <f aca="false">ROUND('qx mannen 2022'!DC115,10)</f>
        <v>0.5030915471</v>
      </c>
      <c r="DD115" s="1" t="n">
        <f aca="false">ROUND('qx mannen 2022'!DD115,10)</f>
        <v>0.5023953102</v>
      </c>
      <c r="DE115" s="1" t="n">
        <f aca="false">ROUND('qx mannen 2022'!DE115,10)</f>
        <v>0.5016994779</v>
      </c>
      <c r="DF115" s="1" t="n">
        <f aca="false">ROUND('qx mannen 2022'!DF115,10)</f>
        <v>0.5010040532</v>
      </c>
      <c r="DG115" s="1" t="n">
        <f aca="false">ROUND('qx mannen 2022'!DG115,10)</f>
        <v>0.500309039</v>
      </c>
      <c r="DH115" s="1" t="n">
        <f aca="false">ROUND('qx mannen 2022'!DH115,10)</f>
        <v>0.4996144381</v>
      </c>
      <c r="DI115" s="1" t="n">
        <f aca="false">ROUND('qx mannen 2022'!DI115,10)</f>
        <v>0.4989202532</v>
      </c>
      <c r="DJ115" s="1" t="n">
        <f aca="false">ROUND('qx mannen 2022'!DJ115,10)</f>
        <v>0.4982264869</v>
      </c>
      <c r="DK115" s="1" t="n">
        <f aca="false">ROUND('qx mannen 2022'!DK115,10)</f>
        <v>0.4975331418</v>
      </c>
      <c r="DL115" s="1" t="n">
        <f aca="false">ROUND('qx mannen 2022'!DL115,10)</f>
        <v>0.4968402202</v>
      </c>
      <c r="DM115" s="1" t="n">
        <f aca="false">ROUND('qx mannen 2022'!DM115,10)</f>
        <v>0.4961477247</v>
      </c>
      <c r="DN115" s="1" t="n">
        <f aca="false">ROUND('qx mannen 2022'!DN115,10)</f>
        <v>0.4954556574</v>
      </c>
      <c r="DO115" s="1" t="n">
        <f aca="false">ROUND('qx mannen 2022'!DO115,10)</f>
        <v>0.4947640208</v>
      </c>
      <c r="DP115" s="1" t="n">
        <f aca="false">ROUND('qx mannen 2022'!DP115,10)</f>
        <v>0.4940728169</v>
      </c>
      <c r="DQ115" s="1" t="n">
        <f aca="false">ROUND('qx mannen 2022'!DQ115,10)</f>
        <v>0.493382048</v>
      </c>
      <c r="DR115" s="1" t="n">
        <f aca="false">ROUND('qx mannen 2022'!DR115,10)</f>
        <v>0.4926917161</v>
      </c>
      <c r="DS115" s="1" t="n">
        <f aca="false">ROUND('qx mannen 2022'!DS115,10)</f>
        <v>0.4920018233</v>
      </c>
      <c r="DT115" s="1" t="n">
        <f aca="false">ROUND('qx mannen 2022'!DT115,10)</f>
        <v>0.4913123717</v>
      </c>
      <c r="DU115" s="1" t="n">
        <f aca="false">ROUND('qx mannen 2022'!DU115,10)</f>
        <v>0.4906233632</v>
      </c>
      <c r="DV115" s="1" t="n">
        <f aca="false">ROUND('qx mannen 2022'!DV115,10)</f>
        <v>0.4899347997</v>
      </c>
      <c r="DW115" s="1" t="n">
        <f aca="false">ROUND('qx mannen 2022'!DW115,10)</f>
        <v>0.4892466832</v>
      </c>
      <c r="DX115" s="1" t="n">
        <f aca="false">ROUND('qx mannen 2022'!DX115,10)</f>
        <v>0.4885590156</v>
      </c>
      <c r="DY115" s="1" t="n">
        <f aca="false">ROUND('qx mannen 2022'!DY115,10)</f>
        <v>0.4878717986</v>
      </c>
      <c r="DZ115" s="1" t="n">
        <f aca="false">ROUND('qx mannen 2022'!DZ115,10)</f>
        <v>0.487185034</v>
      </c>
      <c r="EA115" s="1" t="n">
        <f aca="false">ROUND('qx mannen 2022'!EA115,10)</f>
        <v>0.4864987238</v>
      </c>
      <c r="EB115" s="1" t="n">
        <f aca="false">ROUND('qx mannen 2022'!EB115,10)</f>
        <v>0.4858128696</v>
      </c>
      <c r="EC115" s="1" t="n">
        <f aca="false">ROUND('qx mannen 2022'!EC115,10)</f>
        <v>0.4851274731</v>
      </c>
      <c r="ED115" s="1" t="n">
        <f aca="false">ROUND('qx mannen 2022'!ED115,10)</f>
        <v>0.4844425361</v>
      </c>
      <c r="EE115" s="1" t="n">
        <f aca="false">ROUND('qx mannen 2022'!EE115,10)</f>
        <v>0.4837580603</v>
      </c>
      <c r="EF115" s="1" t="n">
        <f aca="false">ROUND('qx mannen 2022'!EF115,10)</f>
        <v>0.4830740473</v>
      </c>
      <c r="EG115" s="1" t="n">
        <f aca="false">ROUND('qx mannen 2022'!EG115,10)</f>
        <v>0.4823904988</v>
      </c>
      <c r="EH115" s="1" t="n">
        <f aca="false">ROUND('qx mannen 2022'!EH115,10)</f>
        <v>0.4817074164</v>
      </c>
      <c r="EI115" s="1" t="n">
        <f aca="false">ROUND('qx mannen 2022'!EI115,10)</f>
        <v>0.4810248018</v>
      </c>
      <c r="EJ115" s="1" t="n">
        <f aca="false">ROUND('qx mannen 2022'!EJ115,10)</f>
        <v>0.4803426564</v>
      </c>
      <c r="EK115" s="1" t="n">
        <f aca="false">ROUND('qx mannen 2022'!EK115,10)</f>
        <v>0.479660982</v>
      </c>
      <c r="EL115" s="1" t="n">
        <f aca="false">ROUND('qx mannen 2022'!EL115,10)</f>
        <v>0.47897978</v>
      </c>
      <c r="EM115" s="1" t="n">
        <f aca="false">ROUND('qx mannen 2022'!EM115,10)</f>
        <v>0.478299052</v>
      </c>
      <c r="EN115" s="1" t="n">
        <f aca="false">ROUND('qx mannen 2022'!EN115,10)</f>
        <v>0.4776187996</v>
      </c>
      <c r="EO115" s="1" t="n">
        <f aca="false">ROUND('qx mannen 2022'!EO115,10)</f>
        <v>0.4769390243</v>
      </c>
      <c r="EP115" s="1" t="n">
        <f aca="false">ROUND('qx mannen 2022'!EP115,10)</f>
        <v>0.4762597275</v>
      </c>
      <c r="EQ115" s="1" t="n">
        <f aca="false">ROUND('qx mannen 2022'!EQ115,10)</f>
        <v>0.4755809108</v>
      </c>
      <c r="ER115" s="1" t="n">
        <f aca="false">ROUND('qx mannen 2022'!ER115,10)</f>
        <v>0.4749025757</v>
      </c>
      <c r="ES115" s="1" t="n">
        <f aca="false">ROUND('qx mannen 2022'!ES115,10)</f>
        <v>0.4742247236</v>
      </c>
      <c r="ET115" s="1" t="n">
        <f aca="false">ROUND('qx mannen 2022'!ET115,10)</f>
        <v>0.4735473559</v>
      </c>
      <c r="EU115" s="1" t="n">
        <f aca="false">ROUND('qx mannen 2022'!EU115,10)</f>
        <v>0.4728704742</v>
      </c>
      <c r="EV115" s="1" t="n">
        <f aca="false">ROUND('qx mannen 2022'!EV115,10)</f>
        <v>0.4721940799</v>
      </c>
      <c r="EW115" s="1" t="n">
        <f aca="false">ROUND('qx mannen 2022'!EW115,10)</f>
        <v>0.4715181744</v>
      </c>
      <c r="EX115" s="1" t="n">
        <f aca="false">ROUND('qx mannen 2022'!EX115,10)</f>
        <v>0.4708427591</v>
      </c>
      <c r="EY115" s="1" t="n">
        <f aca="false">ROUND('qx mannen 2022'!EY115,10)</f>
        <v>0.4701678355</v>
      </c>
      <c r="EZ115" s="1" t="n">
        <f aca="false">ROUND('qx mannen 2022'!EZ115,10)</f>
        <v>0.4694934048</v>
      </c>
      <c r="FA115" s="1" t="n">
        <f aca="false">ROUND('qx mannen 2022'!FA115,10)</f>
        <v>0.4688194686</v>
      </c>
      <c r="FB115" s="1" t="n">
        <f aca="false">ROUND('qx mannen 2022'!FB115,10)</f>
        <v>0.4681460282</v>
      </c>
      <c r="FC115" s="1" t="n">
        <f aca="false">ROUND('qx mannen 2022'!FC115,10)</f>
        <v>0.4674730849</v>
      </c>
      <c r="FD115" s="1" t="n">
        <f aca="false">ROUND('qx mannen 2022'!FD115,10)</f>
        <v>0.4668006402</v>
      </c>
      <c r="FE115" s="1" t="n">
        <f aca="false">ROUND('qx mannen 2022'!FE115,10)</f>
        <v>0.4661286953</v>
      </c>
      <c r="FF115" s="1" t="n">
        <f aca="false">ROUND('qx mannen 2022'!FF115,10)</f>
        <v>0.4654572516</v>
      </c>
      <c r="FG115" s="1" t="n">
        <f aca="false">ROUND('qx mannen 2022'!FG115,10)</f>
        <v>0.4647863105</v>
      </c>
      <c r="FH115" s="1" t="n">
        <f aca="false">ROUND('qx mannen 2022'!FH115,10)</f>
        <v>0.4641158733</v>
      </c>
      <c r="FI115" s="1" t="n">
        <f aca="false">ROUND('qx mannen 2022'!FI115,10)</f>
        <v>0.4634459413</v>
      </c>
      <c r="FJ115" s="1" t="n">
        <f aca="false">ROUND('qx mannen 2022'!FJ115,10)</f>
        <v>0.4627765158</v>
      </c>
      <c r="FK115" s="1" t="n">
        <f aca="false">ROUND('qx mannen 2022'!FK115,10)</f>
        <v>0.4621075981</v>
      </c>
      <c r="FL115" s="1" t="n">
        <f aca="false">ROUND('qx mannen 2022'!FL115,10)</f>
        <v>0.4614391895</v>
      </c>
      <c r="FM115" s="1" t="n">
        <f aca="false">ROUND('qx mannen 2022'!FM115,10)</f>
        <v>0.4607712913</v>
      </c>
      <c r="FN115" s="1" t="n">
        <f aca="false">ROUND('qx mannen 2022'!FN115,10)</f>
        <v>0.4601039047</v>
      </c>
      <c r="FO115" s="1" t="n">
        <f aca="false">ROUND('qx mannen 2022'!FO115,10)</f>
        <v>0.4594370311</v>
      </c>
      <c r="FP115" s="1" t="n">
        <f aca="false">ROUND('qx mannen 2022'!FP115,10)</f>
        <v>0.4587706717</v>
      </c>
      <c r="FQ115" s="1" t="n">
        <f aca="false">ROUND('qx mannen 2022'!FQ115,10)</f>
        <v>0.4581048278</v>
      </c>
    </row>
    <row r="116" customFormat="false" ht="15" hidden="false" customHeight="true" outlineLevel="0" collapsed="false">
      <c r="B116" s="1" t="n">
        <f aca="false">ROUND('qx mannen 2022'!B116,10)</f>
        <v>0.6262082336</v>
      </c>
      <c r="C116" s="1" t="n">
        <f aca="false">ROUND('qx mannen 2022'!C116,10)</f>
        <v>0.6246452408</v>
      </c>
      <c r="D116" s="1" t="n">
        <f aca="false">ROUND('qx mannen 2022'!D116,10)</f>
        <v>0.5989927396</v>
      </c>
      <c r="E116" s="1" t="n">
        <f aca="false">ROUND('qx mannen 2022'!E116,10)</f>
        <v>0.5862155177</v>
      </c>
      <c r="F116" s="1" t="n">
        <f aca="false">ROUND('qx mannen 2022'!F116,10)</f>
        <v>0.5798182105</v>
      </c>
      <c r="G116" s="1" t="n">
        <f aca="false">ROUND('qx mannen 2022'!G116,10)</f>
        <v>0.5765736015</v>
      </c>
      <c r="H116" s="1" t="n">
        <f aca="false">ROUND('qx mannen 2022'!H116,10)</f>
        <v>0.5748792635</v>
      </c>
      <c r="I116" s="1" t="n">
        <f aca="false">ROUND('qx mannen 2022'!I116,10)</f>
        <v>0.5739385658</v>
      </c>
      <c r="J116" s="1" t="n">
        <f aca="false">ROUND('qx mannen 2022'!J116,10)</f>
        <v>0.5733555482</v>
      </c>
      <c r="K116" s="1" t="n">
        <f aca="false">ROUND('qx mannen 2022'!K116,10)</f>
        <v>0.5729338855</v>
      </c>
      <c r="L116" s="1" t="n">
        <f aca="false">ROUND('qx mannen 2022'!L116,10)</f>
        <v>0.5725768076</v>
      </c>
      <c r="M116" s="1" t="n">
        <f aca="false">ROUND('qx mannen 2022'!M116,10)</f>
        <v>0.5722371811</v>
      </c>
      <c r="N116" s="1" t="n">
        <f aca="false">ROUND('qx mannen 2022'!N116,10)</f>
        <v>0.5718925864</v>
      </c>
      <c r="O116" s="1" t="n">
        <f aca="false">ROUND('qx mannen 2022'!O116,10)</f>
        <v>0.5715328708</v>
      </c>
      <c r="P116" s="1" t="n">
        <f aca="false">ROUND('qx mannen 2022'!P116,10)</f>
        <v>0.5711539339</v>
      </c>
      <c r="Q116" s="1" t="n">
        <f aca="false">ROUND('qx mannen 2022'!Q116,10)</f>
        <v>0.5707546262</v>
      </c>
      <c r="R116" s="1" t="n">
        <f aca="false">ROUND('qx mannen 2022'!R116,10)</f>
        <v>0.5703352054</v>
      </c>
      <c r="S116" s="1" t="n">
        <f aca="false">ROUND('qx mannen 2022'!S116,10)</f>
        <v>0.5698965688</v>
      </c>
      <c r="T116" s="1" t="n">
        <f aca="false">ROUND('qx mannen 2022'!T116,10)</f>
        <v>0.5694398749</v>
      </c>
      <c r="U116" s="1" t="n">
        <f aca="false">ROUND('qx mannen 2022'!U116,10)</f>
        <v>0.5689663586</v>
      </c>
      <c r="V116" s="1" t="n">
        <f aca="false">ROUND('qx mannen 2022'!V116,10)</f>
        <v>0.568477243</v>
      </c>
      <c r="W116" s="1" t="n">
        <f aca="false">ROUND('qx mannen 2022'!W116,10)</f>
        <v>0.5679736988</v>
      </c>
      <c r="X116" s="1" t="n">
        <f aca="false">ROUND('qx mannen 2022'!X116,10)</f>
        <v>0.5674568283</v>
      </c>
      <c r="Y116" s="1" t="n">
        <f aca="false">ROUND('qx mannen 2022'!Y116,10)</f>
        <v>0.5669276594</v>
      </c>
      <c r="Z116" s="1" t="n">
        <f aca="false">ROUND('qx mannen 2022'!Z116,10)</f>
        <v>0.566387147</v>
      </c>
      <c r="AA116" s="1" t="n">
        <f aca="false">ROUND('qx mannen 2022'!AA116,10)</f>
        <v>0.5658361756</v>
      </c>
      <c r="AB116" s="1" t="n">
        <f aca="false">ROUND('qx mannen 2022'!AB116,10)</f>
        <v>0.5652755632</v>
      </c>
      <c r="AC116" s="1" t="n">
        <f aca="false">ROUND('qx mannen 2022'!AC116,10)</f>
        <v>0.5647060661</v>
      </c>
      <c r="AD116" s="1" t="n">
        <f aca="false">ROUND('qx mannen 2022'!AD116,10)</f>
        <v>0.5641283833</v>
      </c>
      <c r="AE116" s="1" t="n">
        <f aca="false">ROUND('qx mannen 2022'!AE116,10)</f>
        <v>0.5635431603</v>
      </c>
      <c r="AF116" s="1" t="n">
        <f aca="false">ROUND('qx mannen 2022'!AF116,10)</f>
        <v>0.5629509935</v>
      </c>
      <c r="AG116" s="1" t="n">
        <f aca="false">ROUND('qx mannen 2022'!AG116,10)</f>
        <v>0.5623524338</v>
      </c>
      <c r="AH116" s="1" t="n">
        <f aca="false">ROUND('qx mannen 2022'!AH116,10)</f>
        <v>0.56174799</v>
      </c>
      <c r="AI116" s="1" t="n">
        <f aca="false">ROUND('qx mannen 2022'!AI116,10)</f>
        <v>0.5611381322</v>
      </c>
      <c r="AJ116" s="1" t="n">
        <f aca="false">ROUND('qx mannen 2022'!AJ116,10)</f>
        <v>0.5605232945</v>
      </c>
      <c r="AK116" s="1" t="n">
        <f aca="false">ROUND('qx mannen 2022'!AK116,10)</f>
        <v>0.5599038778</v>
      </c>
      <c r="AL116" s="1" t="n">
        <f aca="false">ROUND('qx mannen 2022'!AL116,10)</f>
        <v>0.5592802525</v>
      </c>
      <c r="AM116" s="1" t="n">
        <f aca="false">ROUND('qx mannen 2022'!AM116,10)</f>
        <v>0.5586527608</v>
      </c>
      <c r="AN116" s="1" t="n">
        <f aca="false">ROUND('qx mannen 2022'!AN116,10)</f>
        <v>0.5580217187</v>
      </c>
      <c r="AO116" s="1" t="n">
        <f aca="false">ROUND('qx mannen 2022'!AO116,10)</f>
        <v>0.5573874181</v>
      </c>
      <c r="AP116" s="1" t="n">
        <f aca="false">ROUND('qx mannen 2022'!AP116,10)</f>
        <v>0.5567501288</v>
      </c>
      <c r="AQ116" s="1" t="n">
        <f aca="false">ROUND('qx mannen 2022'!AQ116,10)</f>
        <v>0.5561100999</v>
      </c>
      <c r="AR116" s="1" t="n">
        <f aca="false">ROUND('qx mannen 2022'!AR116,10)</f>
        <v>0.5554675615</v>
      </c>
      <c r="AS116" s="1" t="n">
        <f aca="false">ROUND('qx mannen 2022'!AS116,10)</f>
        <v>0.5548227263</v>
      </c>
      <c r="AT116" s="1" t="n">
        <f aca="false">ROUND('qx mannen 2022'!AT116,10)</f>
        <v>0.5541757907</v>
      </c>
      <c r="AU116" s="1" t="n">
        <f aca="false">ROUND('qx mannen 2022'!AU116,10)</f>
        <v>0.5535269364</v>
      </c>
      <c r="AV116" s="1" t="n">
        <f aca="false">ROUND('qx mannen 2022'!AV116,10)</f>
        <v>0.552876331</v>
      </c>
      <c r="AW116" s="1" t="n">
        <f aca="false">ROUND('qx mannen 2022'!AW116,10)</f>
        <v>0.5522241296</v>
      </c>
      <c r="AX116" s="1" t="n">
        <f aca="false">ROUND('qx mannen 2022'!AX116,10)</f>
        <v>0.5515704753</v>
      </c>
      <c r="AY116" s="1" t="n">
        <f aca="false">ROUND('qx mannen 2022'!AY116,10)</f>
        <v>0.5509155007</v>
      </c>
      <c r="AZ116" s="1" t="n">
        <f aca="false">ROUND('qx mannen 2022'!AZ116,10)</f>
        <v>0.5502593279</v>
      </c>
      <c r="BA116" s="1" t="n">
        <f aca="false">ROUND('qx mannen 2022'!BA116,10)</f>
        <v>0.5496020702</v>
      </c>
      <c r="BB116" s="1" t="n">
        <f aca="false">ROUND('qx mannen 2022'!BB116,10)</f>
        <v>0.5489438321</v>
      </c>
      <c r="BC116" s="1" t="n">
        <f aca="false">ROUND('qx mannen 2022'!BC116,10)</f>
        <v>0.5482847103</v>
      </c>
      <c r="BD116" s="1" t="n">
        <f aca="false">ROUND('qx mannen 2022'!BD116,10)</f>
        <v>0.547624794</v>
      </c>
      <c r="BE116" s="1" t="n">
        <f aca="false">ROUND('qx mannen 2022'!BE116,10)</f>
        <v>0.546964166</v>
      </c>
      <c r="BF116" s="1" t="n">
        <f aca="false">ROUND('qx mannen 2022'!BF116,10)</f>
        <v>0.5463029026</v>
      </c>
      <c r="BG116" s="1" t="n">
        <f aca="false">ROUND('qx mannen 2022'!BG116,10)</f>
        <v>0.5456410747</v>
      </c>
      <c r="BH116" s="1" t="n">
        <f aca="false">ROUND('qx mannen 2022'!BH116,10)</f>
        <v>0.5449787474</v>
      </c>
      <c r="BI116" s="1" t="n">
        <f aca="false">ROUND('qx mannen 2022'!BI116,10)</f>
        <v>0.5443159815</v>
      </c>
      <c r="BJ116" s="1" t="n">
        <f aca="false">ROUND('qx mannen 2022'!BJ116,10)</f>
        <v>0.5436528327</v>
      </c>
      <c r="BK116" s="1" t="n">
        <f aca="false">ROUND('qx mannen 2022'!BK116,10)</f>
        <v>0.542989353</v>
      </c>
      <c r="BL116" s="1" t="n">
        <f aca="false">ROUND('qx mannen 2022'!BL116,10)</f>
        <v>0.5423255903</v>
      </c>
      <c r="BM116" s="1" t="n">
        <f aca="false">ROUND('qx mannen 2022'!BM116,10)</f>
        <v>0.541661589</v>
      </c>
      <c r="BN116" s="1" t="n">
        <f aca="false">ROUND('qx mannen 2022'!BN116,10)</f>
        <v>0.5409973903</v>
      </c>
      <c r="BO116" s="1" t="n">
        <f aca="false">ROUND('qx mannen 2022'!BO116,10)</f>
        <v>0.5403330321</v>
      </c>
      <c r="BP116" s="1" t="n">
        <f aca="false">ROUND('qx mannen 2022'!BP116,10)</f>
        <v>0.5396685499</v>
      </c>
      <c r="BQ116" s="1" t="n">
        <f aca="false">ROUND('qx mannen 2022'!BQ116,10)</f>
        <v>0.5390039762</v>
      </c>
      <c r="BR116" s="1" t="n">
        <f aca="false">ROUND('qx mannen 2022'!BR116,10)</f>
        <v>0.5383393415</v>
      </c>
      <c r="BS116" s="1" t="n">
        <f aca="false">ROUND('qx mannen 2022'!BS116,10)</f>
        <v>0.5376746739</v>
      </c>
      <c r="BT116" s="1" t="n">
        <f aca="false">ROUND('qx mannen 2022'!BT116,10)</f>
        <v>0.5370099994</v>
      </c>
      <c r="BU116" s="1" t="n">
        <f aca="false">ROUND('qx mannen 2022'!BU116,10)</f>
        <v>0.5363453422</v>
      </c>
      <c r="BV116" s="1" t="n">
        <f aca="false">ROUND('qx mannen 2022'!BV116,10)</f>
        <v>0.5356807248</v>
      </c>
      <c r="BW116" s="1" t="n">
        <f aca="false">ROUND('qx mannen 2022'!BW116,10)</f>
        <v>0.535016168</v>
      </c>
      <c r="BX116" s="1" t="n">
        <f aca="false">ROUND('qx mannen 2022'!BX116,10)</f>
        <v>0.5343516913</v>
      </c>
      <c r="BY116" s="1" t="n">
        <f aca="false">ROUND('qx mannen 2022'!BY116,10)</f>
        <v>0.5336873126</v>
      </c>
      <c r="BZ116" s="1" t="n">
        <f aca="false">ROUND('qx mannen 2022'!BZ116,10)</f>
        <v>0.5330230488</v>
      </c>
      <c r="CA116" s="1" t="n">
        <f aca="false">ROUND('qx mannen 2022'!CA116,10)</f>
        <v>0.5323589153</v>
      </c>
      <c r="CB116" s="1" t="n">
        <f aca="false">ROUND('qx mannen 2022'!CB116,10)</f>
        <v>0.5316949267</v>
      </c>
      <c r="CC116" s="1" t="n">
        <f aca="false">ROUND('qx mannen 2022'!CC116,10)</f>
        <v>0.5310310965</v>
      </c>
      <c r="CD116" s="1" t="n">
        <f aca="false">ROUND('qx mannen 2022'!CD116,10)</f>
        <v>0.5303674374</v>
      </c>
      <c r="CE116" s="1" t="n">
        <f aca="false">ROUND('qx mannen 2022'!CE116,10)</f>
        <v>0.529703961</v>
      </c>
      <c r="CF116" s="1" t="n">
        <f aca="false">ROUND('qx mannen 2022'!CF116,10)</f>
        <v>0.5290406783</v>
      </c>
      <c r="CG116" s="1" t="n">
        <f aca="false">ROUND('qx mannen 2022'!CG116,10)</f>
        <v>0.5283775996</v>
      </c>
      <c r="CH116" s="1" t="n">
        <f aca="false">ROUND('qx mannen 2022'!CH116,10)</f>
        <v>0.5277147344</v>
      </c>
      <c r="CI116" s="1" t="n">
        <f aca="false">ROUND('qx mannen 2022'!CI116,10)</f>
        <v>0.5270520918</v>
      </c>
      <c r="CJ116" s="1" t="n">
        <f aca="false">ROUND('qx mannen 2022'!CJ116,10)</f>
        <v>0.52638968</v>
      </c>
      <c r="CK116" s="1" t="n">
        <f aca="false">ROUND('qx mannen 2022'!CK116,10)</f>
        <v>0.525727507</v>
      </c>
      <c r="CL116" s="1" t="n">
        <f aca="false">ROUND('qx mannen 2022'!CL116,10)</f>
        <v>0.5250655801</v>
      </c>
      <c r="CM116" s="1" t="n">
        <f aca="false">ROUND('qx mannen 2022'!CM116,10)</f>
        <v>0.5244039062</v>
      </c>
      <c r="CN116" s="1" t="n">
        <f aca="false">ROUND('qx mannen 2022'!CN116,10)</f>
        <v>0.5237424918</v>
      </c>
      <c r="CO116" s="1" t="n">
        <f aca="false">ROUND('qx mannen 2022'!CO116,10)</f>
        <v>0.5230813431</v>
      </c>
      <c r="CP116" s="1" t="n">
        <f aca="false">ROUND('qx mannen 2022'!CP116,10)</f>
        <v>0.5224204659</v>
      </c>
      <c r="CQ116" s="1" t="n">
        <f aca="false">ROUND('qx mannen 2022'!CQ116,10)</f>
        <v>0.5217598654</v>
      </c>
      <c r="CR116" s="1" t="n">
        <f aca="false">ROUND('qx mannen 2022'!CR116,10)</f>
        <v>0.521099547</v>
      </c>
      <c r="CS116" s="1" t="n">
        <f aca="false">ROUND('qx mannen 2022'!CS116,10)</f>
        <v>0.5204395154</v>
      </c>
      <c r="CT116" s="1" t="n">
        <f aca="false">ROUND('qx mannen 2022'!CT116,10)</f>
        <v>0.5197797753</v>
      </c>
      <c r="CU116" s="1" t="n">
        <f aca="false">ROUND('qx mannen 2022'!CU116,10)</f>
        <v>0.5191203309</v>
      </c>
      <c r="CV116" s="1" t="n">
        <f aca="false">ROUND('qx mannen 2022'!CV116,10)</f>
        <v>0.5184611865</v>
      </c>
      <c r="CW116" s="1" t="n">
        <f aca="false">ROUND('qx mannen 2022'!CW116,10)</f>
        <v>0.5178023459</v>
      </c>
      <c r="CX116" s="1" t="n">
        <f aca="false">ROUND('qx mannen 2022'!CX116,10)</f>
        <v>0.5171438128</v>
      </c>
      <c r="CY116" s="1" t="n">
        <f aca="false">ROUND('qx mannen 2022'!CY116,10)</f>
        <v>0.5164855909</v>
      </c>
      <c r="CZ116" s="1" t="n">
        <f aca="false">ROUND('qx mannen 2022'!CZ116,10)</f>
        <v>0.5158276836</v>
      </c>
      <c r="DA116" s="1" t="n">
        <f aca="false">ROUND('qx mannen 2022'!DA116,10)</f>
        <v>0.515170094</v>
      </c>
      <c r="DB116" s="1" t="n">
        <f aca="false">ROUND('qx mannen 2022'!DB116,10)</f>
        <v>0.5145128253</v>
      </c>
      <c r="DC116" s="1" t="n">
        <f aca="false">ROUND('qx mannen 2022'!DC116,10)</f>
        <v>0.5138558804</v>
      </c>
      <c r="DD116" s="1" t="n">
        <f aca="false">ROUND('qx mannen 2022'!DD116,10)</f>
        <v>0.5131992623</v>
      </c>
      <c r="DE116" s="1" t="n">
        <f aca="false">ROUND('qx mannen 2022'!DE116,10)</f>
        <v>0.5125429736</v>
      </c>
      <c r="DF116" s="1" t="n">
        <f aca="false">ROUND('qx mannen 2022'!DF116,10)</f>
        <v>0.511887017</v>
      </c>
      <c r="DG116" s="1" t="n">
        <f aca="false">ROUND('qx mannen 2022'!DG116,10)</f>
        <v>0.511231395</v>
      </c>
      <c r="DH116" s="1" t="n">
        <f aca="false">ROUND('qx mannen 2022'!DH116,10)</f>
        <v>0.5105761102</v>
      </c>
      <c r="DI116" s="1" t="n">
        <f aca="false">ROUND('qx mannen 2022'!DI116,10)</f>
        <v>0.5099211649</v>
      </c>
      <c r="DJ116" s="1" t="n">
        <f aca="false">ROUND('qx mannen 2022'!DJ116,10)</f>
        <v>0.5092665613</v>
      </c>
      <c r="DK116" s="1" t="n">
        <f aca="false">ROUND('qx mannen 2022'!DK116,10)</f>
        <v>0.5086123018</v>
      </c>
      <c r="DL116" s="1" t="n">
        <f aca="false">ROUND('qx mannen 2022'!DL116,10)</f>
        <v>0.5079583884</v>
      </c>
      <c r="DM116" s="1" t="n">
        <f aca="false">ROUND('qx mannen 2022'!DM116,10)</f>
        <v>0.5073048233</v>
      </c>
      <c r="DN116" s="1" t="n">
        <f aca="false">ROUND('qx mannen 2022'!DN116,10)</f>
        <v>0.5066516085</v>
      </c>
      <c r="DO116" s="1" t="n">
        <f aca="false">ROUND('qx mannen 2022'!DO116,10)</f>
        <v>0.5059987461</v>
      </c>
      <c r="DP116" s="1" t="n">
        <f aca="false">ROUND('qx mannen 2022'!DP116,10)</f>
        <v>0.5053462379</v>
      </c>
      <c r="DQ116" s="1" t="n">
        <f aca="false">ROUND('qx mannen 2022'!DQ116,10)</f>
        <v>0.5046940859</v>
      </c>
      <c r="DR116" s="1" t="n">
        <f aca="false">ROUND('qx mannen 2022'!DR116,10)</f>
        <v>0.5040422919</v>
      </c>
      <c r="DS116" s="1" t="n">
        <f aca="false">ROUND('qx mannen 2022'!DS116,10)</f>
        <v>0.5033908577</v>
      </c>
      <c r="DT116" s="1" t="n">
        <f aca="false">ROUND('qx mannen 2022'!DT116,10)</f>
        <v>0.5027397852</v>
      </c>
      <c r="DU116" s="1" t="n">
        <f aca="false">ROUND('qx mannen 2022'!DU116,10)</f>
        <v>0.502089076</v>
      </c>
      <c r="DV116" s="1" t="n">
        <f aca="false">ROUND('qx mannen 2022'!DV116,10)</f>
        <v>0.5014387318</v>
      </c>
      <c r="DW116" s="1" t="n">
        <f aca="false">ROUND('qx mannen 2022'!DW116,10)</f>
        <v>0.5007887544</v>
      </c>
      <c r="DX116" s="1" t="n">
        <f aca="false">ROUND('qx mannen 2022'!DX116,10)</f>
        <v>0.5001391454</v>
      </c>
      <c r="DY116" s="1" t="n">
        <f aca="false">ROUND('qx mannen 2022'!DY116,10)</f>
        <v>0.4994899064</v>
      </c>
      <c r="DZ116" s="1" t="n">
        <f aca="false">ROUND('qx mannen 2022'!DZ116,10)</f>
        <v>0.4988410391</v>
      </c>
      <c r="EA116" s="1" t="n">
        <f aca="false">ROUND('qx mannen 2022'!EA116,10)</f>
        <v>0.4981925449</v>
      </c>
      <c r="EB116" s="1" t="n">
        <f aca="false">ROUND('qx mannen 2022'!EB116,10)</f>
        <v>0.4975444255</v>
      </c>
      <c r="EC116" s="1" t="n">
        <f aca="false">ROUND('qx mannen 2022'!EC116,10)</f>
        <v>0.4968966823</v>
      </c>
      <c r="ED116" s="1" t="n">
        <f aca="false">ROUND('qx mannen 2022'!ED116,10)</f>
        <v>0.496249317</v>
      </c>
      <c r="EE116" s="1" t="n">
        <f aca="false">ROUND('qx mannen 2022'!EE116,10)</f>
        <v>0.4956023309</v>
      </c>
      <c r="EF116" s="1" t="n">
        <f aca="false">ROUND('qx mannen 2022'!EF116,10)</f>
        <v>0.4949557256</v>
      </c>
      <c r="EG116" s="1" t="n">
        <f aca="false">ROUND('qx mannen 2022'!EG116,10)</f>
        <v>0.4943095025</v>
      </c>
      <c r="EH116" s="1" t="n">
        <f aca="false">ROUND('qx mannen 2022'!EH116,10)</f>
        <v>0.493663663</v>
      </c>
      <c r="EI116" s="1" t="n">
        <f aca="false">ROUND('qx mannen 2022'!EI116,10)</f>
        <v>0.4930182087</v>
      </c>
      <c r="EJ116" s="1" t="n">
        <f aca="false">ROUND('qx mannen 2022'!EJ116,10)</f>
        <v>0.4923731409</v>
      </c>
      <c r="EK116" s="1" t="n">
        <f aca="false">ROUND('qx mannen 2022'!EK116,10)</f>
        <v>0.491728461</v>
      </c>
      <c r="EL116" s="1" t="n">
        <f aca="false">ROUND('qx mannen 2022'!EL116,10)</f>
        <v>0.4910841703</v>
      </c>
      <c r="EM116" s="1" t="n">
        <f aca="false">ROUND('qx mannen 2022'!EM116,10)</f>
        <v>0.4904402704</v>
      </c>
      <c r="EN116" s="1" t="n">
        <f aca="false">ROUND('qx mannen 2022'!EN116,10)</f>
        <v>0.4897967624</v>
      </c>
      <c r="EO116" s="1" t="n">
        <f aca="false">ROUND('qx mannen 2022'!EO116,10)</f>
        <v>0.4891536479</v>
      </c>
      <c r="EP116" s="1" t="n">
        <f aca="false">ROUND('qx mannen 2022'!EP116,10)</f>
        <v>0.4885109281</v>
      </c>
      <c r="EQ116" s="1" t="n">
        <f aca="false">ROUND('qx mannen 2022'!EQ116,10)</f>
        <v>0.4878686043</v>
      </c>
      <c r="ER116" s="1" t="n">
        <f aca="false">ROUND('qx mannen 2022'!ER116,10)</f>
        <v>0.487226678</v>
      </c>
      <c r="ES116" s="1" t="n">
        <f aca="false">ROUND('qx mannen 2022'!ES116,10)</f>
        <v>0.4865851503</v>
      </c>
      <c r="ET116" s="1" t="n">
        <f aca="false">ROUND('qx mannen 2022'!ET116,10)</f>
        <v>0.4859440225</v>
      </c>
      <c r="EU116" s="1" t="n">
        <f aca="false">ROUND('qx mannen 2022'!EU116,10)</f>
        <v>0.4853032961</v>
      </c>
      <c r="EV116" s="1" t="n">
        <f aca="false">ROUND('qx mannen 2022'!EV116,10)</f>
        <v>0.4846629723</v>
      </c>
      <c r="EW116" s="1" t="n">
        <f aca="false">ROUND('qx mannen 2022'!EW116,10)</f>
        <v>0.4840230522</v>
      </c>
      <c r="EX116" s="1" t="n">
        <f aca="false">ROUND('qx mannen 2022'!EX116,10)</f>
        <v>0.4833835373</v>
      </c>
      <c r="EY116" s="1" t="n">
        <f aca="false">ROUND('qx mannen 2022'!EY116,10)</f>
        <v>0.4827444287</v>
      </c>
      <c r="EZ116" s="1" t="n">
        <f aca="false">ROUND('qx mannen 2022'!EZ116,10)</f>
        <v>0.4821057278</v>
      </c>
      <c r="FA116" s="1" t="n">
        <f aca="false">ROUND('qx mannen 2022'!FA116,10)</f>
        <v>0.4814674357</v>
      </c>
      <c r="FB116" s="1" t="n">
        <f aca="false">ROUND('qx mannen 2022'!FB116,10)</f>
        <v>0.4808295537</v>
      </c>
      <c r="FC116" s="1" t="n">
        <f aca="false">ROUND('qx mannen 2022'!FC116,10)</f>
        <v>0.480192083</v>
      </c>
      <c r="FD116" s="1" t="n">
        <f aca="false">ROUND('qx mannen 2022'!FD116,10)</f>
        <v>0.4795550248</v>
      </c>
      <c r="FE116" s="1" t="n">
        <f aca="false">ROUND('qx mannen 2022'!FE116,10)</f>
        <v>0.4789183804</v>
      </c>
      <c r="FF116" s="1" t="n">
        <f aca="false">ROUND('qx mannen 2022'!FF116,10)</f>
        <v>0.478282151</v>
      </c>
      <c r="FG116" s="1" t="n">
        <f aca="false">ROUND('qx mannen 2022'!FG116,10)</f>
        <v>0.4776463377</v>
      </c>
      <c r="FH116" s="1" t="n">
        <f aca="false">ROUND('qx mannen 2022'!FH116,10)</f>
        <v>0.4770109417</v>
      </c>
      <c r="FI116" s="1" t="n">
        <f aca="false">ROUND('qx mannen 2022'!FI116,10)</f>
        <v>0.4763759643</v>
      </c>
      <c r="FJ116" s="1" t="n">
        <f aca="false">ROUND('qx mannen 2022'!FJ116,10)</f>
        <v>0.4757414066</v>
      </c>
      <c r="FK116" s="1" t="n">
        <f aca="false">ROUND('qx mannen 2022'!FK116,10)</f>
        <v>0.4751072698</v>
      </c>
      <c r="FL116" s="1" t="n">
        <f aca="false">ROUND('qx mannen 2022'!FL116,10)</f>
        <v>0.4744735551</v>
      </c>
      <c r="FM116" s="1" t="n">
        <f aca="false">ROUND('qx mannen 2022'!FM116,10)</f>
        <v>0.4738402636</v>
      </c>
      <c r="FN116" s="1" t="n">
        <f aca="false">ROUND('qx mannen 2022'!FN116,10)</f>
        <v>0.4732073964</v>
      </c>
      <c r="FO116" s="1" t="n">
        <f aca="false">ROUND('qx mannen 2022'!FO116,10)</f>
        <v>0.4725749548</v>
      </c>
      <c r="FP116" s="1" t="n">
        <f aca="false">ROUND('qx mannen 2022'!FP116,10)</f>
        <v>0.4719429398</v>
      </c>
      <c r="FQ116" s="1" t="n">
        <f aca="false">ROUND('qx mannen 2022'!FQ116,10)</f>
        <v>0.4713113527</v>
      </c>
    </row>
    <row r="117" customFormat="false" ht="15" hidden="false" customHeight="true" outlineLevel="0" collapsed="false">
      <c r="B117" s="1" t="n">
        <f aca="false">ROUND('qx mannen 2022'!B117,10)</f>
        <v>0.6331120568</v>
      </c>
      <c r="C117" s="1" t="n">
        <f aca="false">ROUND('qx mannen 2022'!C117,10)</f>
        <v>0.6314794798</v>
      </c>
      <c r="D117" s="1" t="n">
        <f aca="false">ROUND('qx mannen 2022'!D117,10)</f>
        <v>0.6057452481</v>
      </c>
      <c r="E117" s="1" t="n">
        <f aca="false">ROUND('qx mannen 2022'!E117,10)</f>
        <v>0.5928937658</v>
      </c>
      <c r="F117" s="1" t="n">
        <f aca="false">ROUND('qx mannen 2022'!F117,10)</f>
        <v>0.5864380475</v>
      </c>
      <c r="G117" s="1" t="n">
        <f aca="false">ROUND('qx mannen 2022'!G117,10)</f>
        <v>0.5831480304</v>
      </c>
      <c r="H117" s="1" t="n">
        <f aca="false">ROUND('qx mannen 2022'!H117,10)</f>
        <v>0.5814180869</v>
      </c>
      <c r="I117" s="1" t="n">
        <f aca="false">ROUND('qx mannen 2022'!I117,10)</f>
        <v>0.5804494113</v>
      </c>
      <c r="J117" s="1" t="n">
        <f aca="false">ROUND('qx mannen 2022'!J117,10)</f>
        <v>0.5798446719</v>
      </c>
      <c r="K117" s="1" t="n">
        <f aca="false">ROUND('qx mannen 2022'!K117,10)</f>
        <v>0.579406653</v>
      </c>
      <c r="L117" s="1" t="n">
        <f aca="false">ROUND('qx mannen 2022'!L117,10)</f>
        <v>0.5790379633</v>
      </c>
      <c r="M117" s="1" t="n">
        <f aca="false">ROUND('qx mannen 2022'!M117,10)</f>
        <v>0.5786909991</v>
      </c>
      <c r="N117" s="1" t="n">
        <f aca="false">ROUND('qx mannen 2022'!N117,10)</f>
        <v>0.5783429586</v>
      </c>
      <c r="O117" s="1" t="n">
        <f aca="false">ROUND('qx mannen 2022'!O117,10)</f>
        <v>0.5779833622</v>
      </c>
      <c r="P117" s="1" t="n">
        <f aca="false">ROUND('qx mannen 2022'!P117,10)</f>
        <v>0.5776078205</v>
      </c>
      <c r="Q117" s="1" t="n">
        <f aca="false">ROUND('qx mannen 2022'!Q117,10)</f>
        <v>0.5772149238</v>
      </c>
      <c r="R117" s="1" t="n">
        <f aca="false">ROUND('qx mannen 2022'!R117,10)</f>
        <v>0.5768046923</v>
      </c>
      <c r="S117" s="1" t="n">
        <f aca="false">ROUND('qx mannen 2022'!S117,10)</f>
        <v>0.5763778057</v>
      </c>
      <c r="T117" s="1" t="n">
        <f aca="false">ROUND('qx mannen 2022'!T117,10)</f>
        <v>0.5759352223</v>
      </c>
      <c r="U117" s="1" t="n">
        <f aca="false">ROUND('qx mannen 2022'!U117,10)</f>
        <v>0.5754779924</v>
      </c>
      <c r="V117" s="1" t="n">
        <f aca="false">ROUND('qx mannen 2022'!V117,10)</f>
        <v>0.5750071688</v>
      </c>
      <c r="W117" s="1" t="n">
        <f aca="false">ROUND('qx mannen 2022'!W117,10)</f>
        <v>0.5745237649</v>
      </c>
      <c r="X117" s="1" t="n">
        <f aca="false">ROUND('qx mannen 2022'!X117,10)</f>
        <v>0.5740287377</v>
      </c>
      <c r="Y117" s="1" t="n">
        <f aca="false">ROUND('qx mannen 2022'!Y117,10)</f>
        <v>0.573522981</v>
      </c>
      <c r="Z117" s="1" t="n">
        <f aca="false">ROUND('qx mannen 2022'!Z117,10)</f>
        <v>0.5730073259</v>
      </c>
      <c r="AA117" s="1" t="n">
        <f aca="false">ROUND('qx mannen 2022'!AA117,10)</f>
        <v>0.5724825423</v>
      </c>
      <c r="AB117" s="1" t="n">
        <f aca="false">ROUND('qx mannen 2022'!AB117,10)</f>
        <v>0.5719493426</v>
      </c>
      <c r="AC117" s="1" t="n">
        <f aca="false">ROUND('qx mannen 2022'!AC117,10)</f>
        <v>0.5714083856</v>
      </c>
      <c r="AD117" s="1" t="n">
        <f aca="false">ROUND('qx mannen 2022'!AD117,10)</f>
        <v>0.5708602798</v>
      </c>
      <c r="AE117" s="1" t="n">
        <f aca="false">ROUND('qx mannen 2022'!AE117,10)</f>
        <v>0.5703055877</v>
      </c>
      <c r="AF117" s="1" t="n">
        <f aca="false">ROUND('qx mannen 2022'!AF117,10)</f>
        <v>0.5697448287</v>
      </c>
      <c r="AG117" s="1" t="n">
        <f aca="false">ROUND('qx mannen 2022'!AG117,10)</f>
        <v>0.5691784827</v>
      </c>
      <c r="AH117" s="1" t="n">
        <f aca="false">ROUND('qx mannen 2022'!AH117,10)</f>
        <v>0.5686069927</v>
      </c>
      <c r="AI117" s="1" t="n">
        <f aca="false">ROUND('qx mannen 2022'!AI117,10)</f>
        <v>0.5680307683</v>
      </c>
      <c r="AJ117" s="1" t="n">
        <f aca="false">ROUND('qx mannen 2022'!AJ117,10)</f>
        <v>0.5674501876</v>
      </c>
      <c r="AK117" s="1" t="n">
        <f aca="false">ROUND('qx mannen 2022'!AK117,10)</f>
        <v>0.5668655997</v>
      </c>
      <c r="AL117" s="1" t="n">
        <f aca="false">ROUND('qx mannen 2022'!AL117,10)</f>
        <v>0.5662773275</v>
      </c>
      <c r="AM117" s="1" t="n">
        <f aca="false">ROUND('qx mannen 2022'!AM117,10)</f>
        <v>0.5656856688</v>
      </c>
      <c r="AN117" s="1" t="n">
        <f aca="false">ROUND('qx mannen 2022'!AN117,10)</f>
        <v>0.5650908989</v>
      </c>
      <c r="AO117" s="1" t="n">
        <f aca="false">ROUND('qx mannen 2022'!AO117,10)</f>
        <v>0.5644932722</v>
      </c>
      <c r="AP117" s="1" t="n">
        <f aca="false">ROUND('qx mannen 2022'!AP117,10)</f>
        <v>0.5638930236</v>
      </c>
      <c r="AQ117" s="1" t="n">
        <f aca="false">ROUND('qx mannen 2022'!AQ117,10)</f>
        <v>0.5632903701</v>
      </c>
      <c r="AR117" s="1" t="n">
        <f aca="false">ROUND('qx mannen 2022'!AR117,10)</f>
        <v>0.5626855122</v>
      </c>
      <c r="AS117" s="1" t="n">
        <f aca="false">ROUND('qx mannen 2022'!AS117,10)</f>
        <v>0.5620786351</v>
      </c>
      <c r="AT117" s="1" t="n">
        <f aca="false">ROUND('qx mannen 2022'!AT117,10)</f>
        <v>0.56146991</v>
      </c>
      <c r="AU117" s="1" t="n">
        <f aca="false">ROUND('qx mannen 2022'!AU117,10)</f>
        <v>0.560859495</v>
      </c>
      <c r="AV117" s="1" t="n">
        <f aca="false">ROUND('qx mannen 2022'!AV117,10)</f>
        <v>0.5602475363</v>
      </c>
      <c r="AW117" s="1" t="n">
        <f aca="false">ROUND('qx mannen 2022'!AW117,10)</f>
        <v>0.5596341688</v>
      </c>
      <c r="AX117" s="1" t="n">
        <f aca="false">ROUND('qx mannen 2022'!AX117,10)</f>
        <v>0.5590195174</v>
      </c>
      <c r="AY117" s="1" t="n">
        <f aca="false">ROUND('qx mannen 2022'!AY117,10)</f>
        <v>0.5584036974</v>
      </c>
      <c r="AZ117" s="1" t="n">
        <f aca="false">ROUND('qx mannen 2022'!AZ117,10)</f>
        <v>0.5577868154</v>
      </c>
      <c r="BA117" s="1" t="n">
        <f aca="false">ROUND('qx mannen 2022'!BA117,10)</f>
        <v>0.5571689698</v>
      </c>
      <c r="BB117" s="1" t="n">
        <f aca="false">ROUND('qx mannen 2022'!BB117,10)</f>
        <v>0.5565502518</v>
      </c>
      <c r="BC117" s="1" t="n">
        <f aca="false">ROUND('qx mannen 2022'!BC117,10)</f>
        <v>0.5559307456</v>
      </c>
      <c r="BD117" s="1" t="n">
        <f aca="false">ROUND('qx mannen 2022'!BD117,10)</f>
        <v>0.555310529</v>
      </c>
      <c r="BE117" s="1" t="n">
        <f aca="false">ROUND('qx mannen 2022'!BE117,10)</f>
        <v>0.5546896741</v>
      </c>
      <c r="BF117" s="1" t="n">
        <f aca="false">ROUND('qx mannen 2022'!BF117,10)</f>
        <v>0.5540682473</v>
      </c>
      <c r="BG117" s="1" t="n">
        <f aca="false">ROUND('qx mannen 2022'!BG117,10)</f>
        <v>0.5534463103</v>
      </c>
      <c r="BH117" s="1" t="n">
        <f aca="false">ROUND('qx mannen 2022'!BH117,10)</f>
        <v>0.5528239201</v>
      </c>
      <c r="BI117" s="1" t="n">
        <f aca="false">ROUND('qx mannen 2022'!BI117,10)</f>
        <v>0.5522011293</v>
      </c>
      <c r="BJ117" s="1" t="n">
        <f aca="false">ROUND('qx mannen 2022'!BJ117,10)</f>
        <v>0.5515779867</v>
      </c>
      <c r="BK117" s="1" t="n">
        <f aca="false">ROUND('qx mannen 2022'!BK117,10)</f>
        <v>0.5509545374</v>
      </c>
      <c r="BL117" s="1" t="n">
        <f aca="false">ROUND('qx mannen 2022'!BL117,10)</f>
        <v>0.5503308233</v>
      </c>
      <c r="BM117" s="1" t="n">
        <f aca="false">ROUND('qx mannen 2022'!BM117,10)</f>
        <v>0.5497068829</v>
      </c>
      <c r="BN117" s="1" t="n">
        <f aca="false">ROUND('qx mannen 2022'!BN117,10)</f>
        <v>0.5490827522</v>
      </c>
      <c r="BO117" s="1" t="n">
        <f aca="false">ROUND('qx mannen 2022'!BO117,10)</f>
        <v>0.5484584642</v>
      </c>
      <c r="BP117" s="1" t="n">
        <f aca="false">ROUND('qx mannen 2022'!BP117,10)</f>
        <v>0.5478340498</v>
      </c>
      <c r="BQ117" s="1" t="n">
        <f aca="false">ROUND('qx mannen 2022'!BQ117,10)</f>
        <v>0.5472095374</v>
      </c>
      <c r="BR117" s="1" t="n">
        <f aca="false">ROUND('qx mannen 2022'!BR117,10)</f>
        <v>0.5465849534</v>
      </c>
      <c r="BS117" s="1" t="n">
        <f aca="false">ROUND('qx mannen 2022'!BS117,10)</f>
        <v>0.5459603223</v>
      </c>
      <c r="BT117" s="1" t="n">
        <f aca="false">ROUND('qx mannen 2022'!BT117,10)</f>
        <v>0.5453356668</v>
      </c>
      <c r="BU117" s="1" t="n">
        <f aca="false">ROUND('qx mannen 2022'!BU117,10)</f>
        <v>0.544711008</v>
      </c>
      <c r="BV117" s="1" t="n">
        <f aca="false">ROUND('qx mannen 2022'!BV117,10)</f>
        <v>0.5440863654</v>
      </c>
      <c r="BW117" s="1" t="n">
        <f aca="false">ROUND('qx mannen 2022'!BW117,10)</f>
        <v>0.5434617573</v>
      </c>
      <c r="BX117" s="1" t="n">
        <f aca="false">ROUND('qx mannen 2022'!BX117,10)</f>
        <v>0.5428372004</v>
      </c>
      <c r="BY117" s="1" t="n">
        <f aca="false">ROUND('qx mannen 2022'!BY117,10)</f>
        <v>0.5422127105</v>
      </c>
      <c r="BZ117" s="1" t="n">
        <f aca="false">ROUND('qx mannen 2022'!BZ117,10)</f>
        <v>0.5415883021</v>
      </c>
      <c r="CA117" s="1" t="n">
        <f aca="false">ROUND('qx mannen 2022'!CA117,10)</f>
        <v>0.5409639889</v>
      </c>
      <c r="CB117" s="1" t="n">
        <f aca="false">ROUND('qx mannen 2022'!CB117,10)</f>
        <v>0.5403397834</v>
      </c>
      <c r="CC117" s="1" t="n">
        <f aca="false">ROUND('qx mannen 2022'!CC117,10)</f>
        <v>0.5397156974</v>
      </c>
      <c r="CD117" s="1" t="n">
        <f aca="false">ROUND('qx mannen 2022'!CD117,10)</f>
        <v>0.5390917418</v>
      </c>
      <c r="CE117" s="1" t="n">
        <f aca="false">ROUND('qx mannen 2022'!CE117,10)</f>
        <v>0.538467927</v>
      </c>
      <c r="CF117" s="1" t="n">
        <f aca="false">ROUND('qx mannen 2022'!CF117,10)</f>
        <v>0.5378442624</v>
      </c>
      <c r="CG117" s="1" t="n">
        <f aca="false">ROUND('qx mannen 2022'!CG117,10)</f>
        <v>0.5372207569</v>
      </c>
      <c r="CH117" s="1" t="n">
        <f aca="false">ROUND('qx mannen 2022'!CH117,10)</f>
        <v>0.5365974189</v>
      </c>
      <c r="CI117" s="1" t="n">
        <f aca="false">ROUND('qx mannen 2022'!CI117,10)</f>
        <v>0.5359742561</v>
      </c>
      <c r="CJ117" s="1" t="n">
        <f aca="false">ROUND('qx mannen 2022'!CJ117,10)</f>
        <v>0.5353512759</v>
      </c>
      <c r="CK117" s="1" t="n">
        <f aca="false">ROUND('qx mannen 2022'!CK117,10)</f>
        <v>0.5347284851</v>
      </c>
      <c r="CL117" s="1" t="n">
        <f aca="false">ROUND('qx mannen 2022'!CL117,10)</f>
        <v>0.5341058901</v>
      </c>
      <c r="CM117" s="1" t="n">
        <f aca="false">ROUND('qx mannen 2022'!CM117,10)</f>
        <v>0.5334834968</v>
      </c>
      <c r="CN117" s="1" t="n">
        <f aca="false">ROUND('qx mannen 2022'!CN117,10)</f>
        <v>0.532861311</v>
      </c>
      <c r="CO117" s="1" t="n">
        <f aca="false">ROUND('qx mannen 2022'!CO117,10)</f>
        <v>0.532239338</v>
      </c>
      <c r="CP117" s="1" t="n">
        <f aca="false">ROUND('qx mannen 2022'!CP117,10)</f>
        <v>0.5316175828</v>
      </c>
      <c r="CQ117" s="1" t="n">
        <f aca="false">ROUND('qx mannen 2022'!CQ117,10)</f>
        <v>0.53099605</v>
      </c>
      <c r="CR117" s="1" t="n">
        <f aca="false">ROUND('qx mannen 2022'!CR117,10)</f>
        <v>0.5303747443</v>
      </c>
      <c r="CS117" s="1" t="n">
        <f aca="false">ROUND('qx mannen 2022'!CS117,10)</f>
        <v>0.5297536697</v>
      </c>
      <c r="CT117" s="1" t="n">
        <f aca="false">ROUND('qx mannen 2022'!CT117,10)</f>
        <v>0.5291328302</v>
      </c>
      <c r="CU117" s="1" t="n">
        <f aca="false">ROUND('qx mannen 2022'!CU117,10)</f>
        <v>0.5285122297</v>
      </c>
      <c r="CV117" s="1" t="n">
        <f aca="false">ROUND('qx mannen 2022'!CV117,10)</f>
        <v>0.5278918718</v>
      </c>
      <c r="CW117" s="1" t="n">
        <f aca="false">ROUND('qx mannen 2022'!CW117,10)</f>
        <v>0.5272717597</v>
      </c>
      <c r="CX117" s="1" t="n">
        <f aca="false">ROUND('qx mannen 2022'!CX117,10)</f>
        <v>0.5266518969</v>
      </c>
      <c r="CY117" s="1" t="n">
        <f aca="false">ROUND('qx mannen 2022'!CY117,10)</f>
        <v>0.5260322863</v>
      </c>
      <c r="CZ117" s="1" t="n">
        <f aca="false">ROUND('qx mannen 2022'!CZ117,10)</f>
        <v>0.5254129309</v>
      </c>
      <c r="DA117" s="1" t="n">
        <f aca="false">ROUND('qx mannen 2022'!DA117,10)</f>
        <v>0.5247938336</v>
      </c>
      <c r="DB117" s="1" t="n">
        <f aca="false">ROUND('qx mannen 2022'!DB117,10)</f>
        <v>0.5241749969</v>
      </c>
      <c r="DC117" s="1" t="n">
        <f aca="false">ROUND('qx mannen 2022'!DC117,10)</f>
        <v>0.5235564236</v>
      </c>
      <c r="DD117" s="1" t="n">
        <f aca="false">ROUND('qx mannen 2022'!DD117,10)</f>
        <v>0.5229381161</v>
      </c>
      <c r="DE117" s="1" t="n">
        <f aca="false">ROUND('qx mannen 2022'!DE117,10)</f>
        <v>0.5223200767</v>
      </c>
      <c r="DF117" s="1" t="n">
        <f aca="false">ROUND('qx mannen 2022'!DF117,10)</f>
        <v>0.5217023078</v>
      </c>
      <c r="DG117" s="1" t="n">
        <f aca="false">ROUND('qx mannen 2022'!DG117,10)</f>
        <v>0.5210848115</v>
      </c>
      <c r="DH117" s="1" t="n">
        <f aca="false">ROUND('qx mannen 2022'!DH117,10)</f>
        <v>0.5204675901</v>
      </c>
      <c r="DI117" s="1" t="n">
        <f aca="false">ROUND('qx mannen 2022'!DI117,10)</f>
        <v>0.5198506455</v>
      </c>
      <c r="DJ117" s="1" t="n">
        <f aca="false">ROUND('qx mannen 2022'!DJ117,10)</f>
        <v>0.5192339798</v>
      </c>
      <c r="DK117" s="1" t="n">
        <f aca="false">ROUND('qx mannen 2022'!DK117,10)</f>
        <v>0.5186175949</v>
      </c>
      <c r="DL117" s="1" t="n">
        <f aca="false">ROUND('qx mannen 2022'!DL117,10)</f>
        <v>0.5180014927</v>
      </c>
      <c r="DM117" s="1" t="n">
        <f aca="false">ROUND('qx mannen 2022'!DM117,10)</f>
        <v>0.517385675</v>
      </c>
      <c r="DN117" s="1" t="n">
        <f aca="false">ROUND('qx mannen 2022'!DN117,10)</f>
        <v>0.5167701435</v>
      </c>
      <c r="DO117" s="1" t="n">
        <f aca="false">ROUND('qx mannen 2022'!DO117,10)</f>
        <v>0.5161549001</v>
      </c>
      <c r="DP117" s="1" t="n">
        <f aca="false">ROUND('qx mannen 2022'!DP117,10)</f>
        <v>0.5155399463</v>
      </c>
      <c r="DQ117" s="1" t="n">
        <f aca="false">ROUND('qx mannen 2022'!DQ117,10)</f>
        <v>0.5149252839</v>
      </c>
      <c r="DR117" s="1" t="n">
        <f aca="false">ROUND('qx mannen 2022'!DR117,10)</f>
        <v>0.5143109145</v>
      </c>
      <c r="DS117" s="1" t="n">
        <f aca="false">ROUND('qx mannen 2022'!DS117,10)</f>
        <v>0.5136968396</v>
      </c>
      <c r="DT117" s="1" t="n">
        <f aca="false">ROUND('qx mannen 2022'!DT117,10)</f>
        <v>0.5130830608</v>
      </c>
      <c r="DU117" s="1" t="n">
        <f aca="false">ROUND('qx mannen 2022'!DU117,10)</f>
        <v>0.5124695796</v>
      </c>
      <c r="DV117" s="1" t="n">
        <f aca="false">ROUND('qx mannen 2022'!DV117,10)</f>
        <v>0.5118563974</v>
      </c>
      <c r="DW117" s="1" t="n">
        <f aca="false">ROUND('qx mannen 2022'!DW117,10)</f>
        <v>0.5112435159</v>
      </c>
      <c r="DX117" s="1" t="n">
        <f aca="false">ROUND('qx mannen 2022'!DX117,10)</f>
        <v>0.5106309363</v>
      </c>
      <c r="DY117" s="1" t="n">
        <f aca="false">ROUND('qx mannen 2022'!DY117,10)</f>
        <v>0.5100186601</v>
      </c>
      <c r="DZ117" s="1" t="n">
        <f aca="false">ROUND('qx mannen 2022'!DZ117,10)</f>
        <v>0.5094066887</v>
      </c>
      <c r="EA117" s="1" t="n">
        <f aca="false">ROUND('qx mannen 2022'!EA117,10)</f>
        <v>0.5087950234</v>
      </c>
      <c r="EB117" s="1" t="n">
        <f aca="false">ROUND('qx mannen 2022'!EB117,10)</f>
        <v>0.5081836657</v>
      </c>
      <c r="EC117" s="1" t="n">
        <f aca="false">ROUND('qx mannen 2022'!EC117,10)</f>
        <v>0.5075726169</v>
      </c>
      <c r="ED117" s="1" t="n">
        <f aca="false">ROUND('qx mannen 2022'!ED117,10)</f>
        <v>0.5069618782</v>
      </c>
      <c r="EE117" s="1" t="n">
        <f aca="false">ROUND('qx mannen 2022'!EE117,10)</f>
        <v>0.506351451</v>
      </c>
      <c r="EF117" s="1" t="n">
        <f aca="false">ROUND('qx mannen 2022'!EF117,10)</f>
        <v>0.5057413365</v>
      </c>
      <c r="EG117" s="1" t="n">
        <f aca="false">ROUND('qx mannen 2022'!EG117,10)</f>
        <v>0.5051315362</v>
      </c>
      <c r="EH117" s="1" t="n">
        <f aca="false">ROUND('qx mannen 2022'!EH117,10)</f>
        <v>0.5045220511</v>
      </c>
      <c r="EI117" s="1" t="n">
        <f aca="false">ROUND('qx mannen 2022'!EI117,10)</f>
        <v>0.5039128826</v>
      </c>
      <c r="EJ117" s="1" t="n">
        <f aca="false">ROUND('qx mannen 2022'!EJ117,10)</f>
        <v>0.5033040318</v>
      </c>
      <c r="EK117" s="1" t="n">
        <f aca="false">ROUND('qx mannen 2022'!EK117,10)</f>
        <v>0.5026955001</v>
      </c>
      <c r="EL117" s="1" t="n">
        <f aca="false">ROUND('qx mannen 2022'!EL117,10)</f>
        <v>0.5020872886</v>
      </c>
      <c r="EM117" s="1" t="n">
        <f aca="false">ROUND('qx mannen 2022'!EM117,10)</f>
        <v>0.5014793986</v>
      </c>
      <c r="EN117" s="1" t="n">
        <f aca="false">ROUND('qx mannen 2022'!EN117,10)</f>
        <v>0.5008718312</v>
      </c>
      <c r="EO117" s="1" t="n">
        <f aca="false">ROUND('qx mannen 2022'!EO117,10)</f>
        <v>0.5002645876</v>
      </c>
      <c r="EP117" s="1" t="n">
        <f aca="false">ROUND('qx mannen 2022'!EP117,10)</f>
        <v>0.4996576689</v>
      </c>
      <c r="EQ117" s="1" t="n">
        <f aca="false">ROUND('qx mannen 2022'!EQ117,10)</f>
        <v>0.4990510765</v>
      </c>
      <c r="ER117" s="1" t="n">
        <f aca="false">ROUND('qx mannen 2022'!ER117,10)</f>
        <v>0.4984448114</v>
      </c>
      <c r="ES117" s="1" t="n">
        <f aca="false">ROUND('qx mannen 2022'!ES117,10)</f>
        <v>0.4978388747</v>
      </c>
      <c r="ET117" s="1" t="n">
        <f aca="false">ROUND('qx mannen 2022'!ET117,10)</f>
        <v>0.4972332677</v>
      </c>
      <c r="EU117" s="1" t="n">
        <f aca="false">ROUND('qx mannen 2022'!EU117,10)</f>
        <v>0.4966279914</v>
      </c>
      <c r="EV117" s="1" t="n">
        <f aca="false">ROUND('qx mannen 2022'!EV117,10)</f>
        <v>0.496023047</v>
      </c>
      <c r="EW117" s="1" t="n">
        <f aca="false">ROUND('qx mannen 2022'!EW117,10)</f>
        <v>0.4954184355</v>
      </c>
      <c r="EX117" s="1" t="n">
        <f aca="false">ROUND('qx mannen 2022'!EX117,10)</f>
        <v>0.4948141582</v>
      </c>
      <c r="EY117" s="1" t="n">
        <f aca="false">ROUND('qx mannen 2022'!EY117,10)</f>
        <v>0.4942102162</v>
      </c>
      <c r="EZ117" s="1" t="n">
        <f aca="false">ROUND('qx mannen 2022'!EZ117,10)</f>
        <v>0.4936066104</v>
      </c>
      <c r="FA117" s="1" t="n">
        <f aca="false">ROUND('qx mannen 2022'!FA117,10)</f>
        <v>0.4930033421</v>
      </c>
      <c r="FB117" s="1" t="n">
        <f aca="false">ROUND('qx mannen 2022'!FB117,10)</f>
        <v>0.4924004123</v>
      </c>
      <c r="FC117" s="1" t="n">
        <f aca="false">ROUND('qx mannen 2022'!FC117,10)</f>
        <v>0.4917978221</v>
      </c>
      <c r="FD117" s="1" t="n">
        <f aca="false">ROUND('qx mannen 2022'!FD117,10)</f>
        <v>0.4911955725</v>
      </c>
      <c r="FE117" s="1" t="n">
        <f aca="false">ROUND('qx mannen 2022'!FE117,10)</f>
        <v>0.4905936647</v>
      </c>
      <c r="FF117" s="1" t="n">
        <f aca="false">ROUND('qx mannen 2022'!FF117,10)</f>
        <v>0.4899920998</v>
      </c>
      <c r="FG117" s="1" t="n">
        <f aca="false">ROUND('qx mannen 2022'!FG117,10)</f>
        <v>0.4893908787</v>
      </c>
      <c r="FH117" s="1" t="n">
        <f aca="false">ROUND('qx mannen 2022'!FH117,10)</f>
        <v>0.4887900025</v>
      </c>
      <c r="FI117" s="1" t="n">
        <f aca="false">ROUND('qx mannen 2022'!FI117,10)</f>
        <v>0.4881894723</v>
      </c>
      <c r="FJ117" s="1" t="n">
        <f aca="false">ROUND('qx mannen 2022'!FJ117,10)</f>
        <v>0.4875892892</v>
      </c>
      <c r="FK117" s="1" t="n">
        <f aca="false">ROUND('qx mannen 2022'!FK117,10)</f>
        <v>0.4869894541</v>
      </c>
      <c r="FL117" s="1" t="n">
        <f aca="false">ROUND('qx mannen 2022'!FL117,10)</f>
        <v>0.4863899682</v>
      </c>
      <c r="FM117" s="1" t="n">
        <f aca="false">ROUND('qx mannen 2022'!FM117,10)</f>
        <v>0.4857908324</v>
      </c>
      <c r="FN117" s="1" t="n">
        <f aca="false">ROUND('qx mannen 2022'!FN117,10)</f>
        <v>0.4851920477</v>
      </c>
      <c r="FO117" s="1" t="n">
        <f aca="false">ROUND('qx mannen 2022'!FO117,10)</f>
        <v>0.4845936152</v>
      </c>
      <c r="FP117" s="1" t="n">
        <f aca="false">ROUND('qx mannen 2022'!FP117,10)</f>
        <v>0.483995536</v>
      </c>
      <c r="FQ117" s="1" t="n">
        <f aca="false">ROUND('qx mannen 2022'!FQ117,10)</f>
        <v>0.4833978109</v>
      </c>
    </row>
    <row r="118" customFormat="false" ht="15" hidden="false" customHeight="true" outlineLevel="0" collapsed="false">
      <c r="B118" s="1" t="n">
        <f aca="false">ROUND('qx mannen 2022'!B118,10)</f>
        <v>0.6392434905</v>
      </c>
      <c r="C118" s="1" t="n">
        <f aca="false">ROUND('qx mannen 2022'!C118,10)</f>
        <v>0.6375376262</v>
      </c>
      <c r="D118" s="1" t="n">
        <f aca="false">ROUND('qx mannen 2022'!D118,10)</f>
        <v>0.6117269823</v>
      </c>
      <c r="E118" s="1" t="n">
        <f aca="false">ROUND('qx mannen 2022'!E118,10)</f>
        <v>0.5988028952</v>
      </c>
      <c r="F118" s="1" t="n">
        <f aca="false">ROUND('qx mannen 2022'!F118,10)</f>
        <v>0.5922878541</v>
      </c>
      <c r="G118" s="1" t="n">
        <f aca="false">ROUND('qx mannen 2022'!G118,10)</f>
        <v>0.5889501132</v>
      </c>
      <c r="H118" s="1" t="n">
        <f aca="false">ROUND('qx mannen 2022'!H118,10)</f>
        <v>0.5871815607</v>
      </c>
      <c r="I118" s="1" t="n">
        <f aca="false">ROUND('qx mannen 2022'!I118,10)</f>
        <v>0.5861816013</v>
      </c>
      <c r="J118" s="1" t="n">
        <f aca="false">ROUND('qx mannen 2022'!J118,10)</f>
        <v>0.5855517283</v>
      </c>
      <c r="K118" s="1" t="n">
        <f aca="false">ROUND('qx mannen 2022'!K118,10)</f>
        <v>0.5850939318</v>
      </c>
      <c r="L118" s="1" t="n">
        <f aca="false">ROUND('qx mannen 2022'!L118,10)</f>
        <v>0.5847102447</v>
      </c>
      <c r="M118" s="1" t="n">
        <f aca="false">ROUND('qx mannen 2022'!M118,10)</f>
        <v>0.5843526126</v>
      </c>
      <c r="N118" s="1" t="n">
        <f aca="false">ROUND('qx mannen 2022'!N118,10)</f>
        <v>0.5839978589</v>
      </c>
      <c r="O118" s="1" t="n">
        <f aca="false">ROUND('qx mannen 2022'!O118,10)</f>
        <v>0.5836351783</v>
      </c>
      <c r="P118" s="1" t="n">
        <f aca="false">ROUND('qx mannen 2022'!P118,10)</f>
        <v>0.5832598909</v>
      </c>
      <c r="Q118" s="1" t="n">
        <f aca="false">ROUND('qx mannen 2022'!Q118,10)</f>
        <v>0.5828703239</v>
      </c>
      <c r="R118" s="1" t="n">
        <f aca="false">ROUND('qx mannen 2022'!R118,10)</f>
        <v>0.582466257</v>
      </c>
      <c r="S118" s="1" t="n">
        <f aca="false">ROUND('qx mannen 2022'!S118,10)</f>
        <v>0.5820481489</v>
      </c>
      <c r="T118" s="1" t="n">
        <f aca="false">ROUND('qx mannen 2022'!T118,10)</f>
        <v>0.5816167545</v>
      </c>
      <c r="U118" s="1" t="n">
        <f aca="false">ROUND('qx mannen 2022'!U118,10)</f>
        <v>0.5811729364</v>
      </c>
      <c r="V118" s="1" t="n">
        <f aca="false">ROUND('qx mannen 2022'!V118,10)</f>
        <v>0.5807175742</v>
      </c>
      <c r="W118" s="1" t="n">
        <f aca="false">ROUND('qx mannen 2022'!W118,10)</f>
        <v>0.5802515217</v>
      </c>
      <c r="X118" s="1" t="n">
        <f aca="false">ROUND('qx mannen 2022'!X118,10)</f>
        <v>0.579775588</v>
      </c>
      <c r="Y118" s="1" t="n">
        <f aca="false">ROUND('qx mannen 2022'!Y118,10)</f>
        <v>0.5792905307</v>
      </c>
      <c r="Z118" s="1" t="n">
        <f aca="false">ROUND('qx mannen 2022'!Z118,10)</f>
        <v>0.5787970549</v>
      </c>
      <c r="AA118" s="1" t="n">
        <f aca="false">ROUND('qx mannen 2022'!AA118,10)</f>
        <v>0.5782958142</v>
      </c>
      <c r="AB118" s="1" t="n">
        <f aca="false">ROUND('qx mannen 2022'!AB118,10)</f>
        <v>0.5777874137</v>
      </c>
      <c r="AC118" s="1" t="n">
        <f aca="false">ROUND('qx mannen 2022'!AC118,10)</f>
        <v>0.5772724127</v>
      </c>
      <c r="AD118" s="1" t="n">
        <f aca="false">ROUND('qx mannen 2022'!AD118,10)</f>
        <v>0.5767513283</v>
      </c>
      <c r="AE118" s="1" t="n">
        <f aca="false">ROUND('qx mannen 2022'!AE118,10)</f>
        <v>0.5762246383</v>
      </c>
      <c r="AF118" s="1" t="n">
        <f aca="false">ROUND('qx mannen 2022'!AF118,10)</f>
        <v>0.5756927839</v>
      </c>
      <c r="AG118" s="1" t="n">
        <f aca="false">ROUND('qx mannen 2022'!AG118,10)</f>
        <v>0.5751561726</v>
      </c>
      <c r="AH118" s="1" t="n">
        <f aca="false">ROUND('qx mannen 2022'!AH118,10)</f>
        <v>0.5746151812</v>
      </c>
      <c r="AI118" s="1" t="n">
        <f aca="false">ROUND('qx mannen 2022'!AI118,10)</f>
        <v>0.5740701572</v>
      </c>
      <c r="AJ118" s="1" t="n">
        <f aca="false">ROUND('qx mannen 2022'!AJ118,10)</f>
        <v>0.573521422</v>
      </c>
      <c r="AK118" s="1" t="n">
        <f aca="false">ROUND('qx mannen 2022'!AK118,10)</f>
        <v>0.5729692724</v>
      </c>
      <c r="AL118" s="1" t="n">
        <f aca="false">ROUND('qx mannen 2022'!AL118,10)</f>
        <v>0.5724139823</v>
      </c>
      <c r="AM118" s="1" t="n">
        <f aca="false">ROUND('qx mannen 2022'!AM118,10)</f>
        <v>0.5718558049</v>
      </c>
      <c r="AN118" s="1" t="n">
        <f aca="false">ROUND('qx mannen 2022'!AN118,10)</f>
        <v>0.5712949743</v>
      </c>
      <c r="AO118" s="1" t="n">
        <f aca="false">ROUND('qx mannen 2022'!AO118,10)</f>
        <v>0.5707317063</v>
      </c>
      <c r="AP118" s="1" t="n">
        <f aca="false">ROUND('qx mannen 2022'!AP118,10)</f>
        <v>0.5701662006</v>
      </c>
      <c r="AQ118" s="1" t="n">
        <f aca="false">ROUND('qx mannen 2022'!AQ118,10)</f>
        <v>0.5695986416</v>
      </c>
      <c r="AR118" s="1" t="n">
        <f aca="false">ROUND('qx mannen 2022'!AR118,10)</f>
        <v>0.5690291996</v>
      </c>
      <c r="AS118" s="1" t="n">
        <f aca="false">ROUND('qx mannen 2022'!AS118,10)</f>
        <v>0.568458032</v>
      </c>
      <c r="AT118" s="1" t="n">
        <f aca="false">ROUND('qx mannen 2022'!AT118,10)</f>
        <v>0.5678852842</v>
      </c>
      <c r="AU118" s="1" t="n">
        <f aca="false">ROUND('qx mannen 2022'!AU118,10)</f>
        <v>0.5673110906</v>
      </c>
      <c r="AV118" s="1" t="n">
        <f aca="false">ROUND('qx mannen 2022'!AV118,10)</f>
        <v>0.5667355754</v>
      </c>
      <c r="AW118" s="1" t="n">
        <f aca="false">ROUND('qx mannen 2022'!AW118,10)</f>
        <v>0.5661588533</v>
      </c>
      <c r="AX118" s="1" t="n">
        <f aca="false">ROUND('qx mannen 2022'!AX118,10)</f>
        <v>0.5655810303</v>
      </c>
      <c r="AY118" s="1" t="n">
        <f aca="false">ROUND('qx mannen 2022'!AY118,10)</f>
        <v>0.5650022044</v>
      </c>
      <c r="AZ118" s="1" t="n">
        <f aca="false">ROUND('qx mannen 2022'!AZ118,10)</f>
        <v>0.5644224661</v>
      </c>
      <c r="BA118" s="1" t="n">
        <f aca="false">ROUND('qx mannen 2022'!BA118,10)</f>
        <v>0.5638418993</v>
      </c>
      <c r="BB118" s="1" t="n">
        <f aca="false">ROUND('qx mannen 2022'!BB118,10)</f>
        <v>0.5632605813</v>
      </c>
      <c r="BC118" s="1" t="n">
        <f aca="false">ROUND('qx mannen 2022'!BC118,10)</f>
        <v>0.5626785837</v>
      </c>
      <c r="BD118" s="1" t="n">
        <f aca="false">ROUND('qx mannen 2022'!BD118,10)</f>
        <v>0.5620959725</v>
      </c>
      <c r="BE118" s="1" t="n">
        <f aca="false">ROUND('qx mannen 2022'!BE118,10)</f>
        <v>0.5615128091</v>
      </c>
      <c r="BF118" s="1" t="n">
        <f aca="false">ROUND('qx mannen 2022'!BF118,10)</f>
        <v>0.56092915</v>
      </c>
      <c r="BG118" s="1" t="n">
        <f aca="false">ROUND('qx mannen 2022'!BG118,10)</f>
        <v>0.5603450475</v>
      </c>
      <c r="BH118" s="1" t="n">
        <f aca="false">ROUND('qx mannen 2022'!BH118,10)</f>
        <v>0.55976055</v>
      </c>
      <c r="BI118" s="1" t="n">
        <f aca="false">ROUND('qx mannen 2022'!BI118,10)</f>
        <v>0.5591757024</v>
      </c>
      <c r="BJ118" s="1" t="n">
        <f aca="false">ROUND('qx mannen 2022'!BJ118,10)</f>
        <v>0.558590546</v>
      </c>
      <c r="BK118" s="1" t="n">
        <f aca="false">ROUND('qx mannen 2022'!BK118,10)</f>
        <v>0.5580051192</v>
      </c>
      <c r="BL118" s="1" t="n">
        <f aca="false">ROUND('qx mannen 2022'!BL118,10)</f>
        <v>0.5574194576</v>
      </c>
      <c r="BM118" s="1" t="n">
        <f aca="false">ROUND('qx mannen 2022'!BM118,10)</f>
        <v>0.556833594</v>
      </c>
      <c r="BN118" s="1" t="n">
        <f aca="false">ROUND('qx mannen 2022'!BN118,10)</f>
        <v>0.5562475589</v>
      </c>
      <c r="BO118" s="1" t="n">
        <f aca="false">ROUND('qx mannen 2022'!BO118,10)</f>
        <v>0.5556613804</v>
      </c>
      <c r="BP118" s="1" t="n">
        <f aca="false">ROUND('qx mannen 2022'!BP118,10)</f>
        <v>0.5550750848</v>
      </c>
      <c r="BQ118" s="1" t="n">
        <f aca="false">ROUND('qx mannen 2022'!BQ118,10)</f>
        <v>0.5544886961</v>
      </c>
      <c r="BR118" s="1" t="n">
        <f aca="false">ROUND('qx mannen 2022'!BR118,10)</f>
        <v>0.5539022369</v>
      </c>
      <c r="BS118" s="1" t="n">
        <f aca="false">ROUND('qx mannen 2022'!BS118,10)</f>
        <v>0.5533157279</v>
      </c>
      <c r="BT118" s="1" t="n">
        <f aca="false">ROUND('qx mannen 2022'!BT118,10)</f>
        <v>0.5527291885</v>
      </c>
      <c r="BU118" s="1" t="n">
        <f aca="false">ROUND('qx mannen 2022'!BU118,10)</f>
        <v>0.5521426367</v>
      </c>
      <c r="BV118" s="1" t="n">
        <f aca="false">ROUND('qx mannen 2022'!BV118,10)</f>
        <v>0.5515560889</v>
      </c>
      <c r="BW118" s="1" t="n">
        <f aca="false">ROUND('qx mannen 2022'!BW118,10)</f>
        <v>0.5509695607</v>
      </c>
      <c r="BX118" s="1" t="n">
        <f aca="false">ROUND('qx mannen 2022'!BX118,10)</f>
        <v>0.5503830664</v>
      </c>
      <c r="BY118" s="1" t="n">
        <f aca="false">ROUND('qx mannen 2022'!BY118,10)</f>
        <v>0.5497966193</v>
      </c>
      <c r="BZ118" s="1" t="n">
        <f aca="false">ROUND('qx mannen 2022'!BZ118,10)</f>
        <v>0.5492102319</v>
      </c>
      <c r="CA118" s="1" t="n">
        <f aca="false">ROUND('qx mannen 2022'!CA118,10)</f>
        <v>0.5486239156</v>
      </c>
      <c r="CB118" s="1" t="n">
        <f aca="false">ROUND('qx mannen 2022'!CB118,10)</f>
        <v>0.5480376813</v>
      </c>
      <c r="CC118" s="1" t="n">
        <f aca="false">ROUND('qx mannen 2022'!CC118,10)</f>
        <v>0.5474515389</v>
      </c>
      <c r="CD118" s="1" t="n">
        <f aca="false">ROUND('qx mannen 2022'!CD118,10)</f>
        <v>0.5468654977</v>
      </c>
      <c r="CE118" s="1" t="n">
        <f aca="false">ROUND('qx mannen 2022'!CE118,10)</f>
        <v>0.5462795665</v>
      </c>
      <c r="CF118" s="1" t="n">
        <f aca="false">ROUND('qx mannen 2022'!CF118,10)</f>
        <v>0.5456937533</v>
      </c>
      <c r="CG118" s="1" t="n">
        <f aca="false">ROUND('qx mannen 2022'!CG118,10)</f>
        <v>0.5451080657</v>
      </c>
      <c r="CH118" s="1" t="n">
        <f aca="false">ROUND('qx mannen 2022'!CH118,10)</f>
        <v>0.5445225109</v>
      </c>
      <c r="CI118" s="1" t="n">
        <f aca="false">ROUND('qx mannen 2022'!CI118,10)</f>
        <v>0.5439370954</v>
      </c>
      <c r="CJ118" s="1" t="n">
        <f aca="false">ROUND('qx mannen 2022'!CJ118,10)</f>
        <v>0.5433518254</v>
      </c>
      <c r="CK118" s="1" t="n">
        <f aca="false">ROUND('qx mannen 2022'!CK118,10)</f>
        <v>0.5427667067</v>
      </c>
      <c r="CL118" s="1" t="n">
        <f aca="false">ROUND('qx mannen 2022'!CL118,10)</f>
        <v>0.5421817449</v>
      </c>
      <c r="CM118" s="1" t="n">
        <f aca="false">ROUND('qx mannen 2022'!CM118,10)</f>
        <v>0.541596945</v>
      </c>
      <c r="CN118" s="1" t="n">
        <f aca="false">ROUND('qx mannen 2022'!CN118,10)</f>
        <v>0.5410123118</v>
      </c>
      <c r="CO118" s="1" t="n">
        <f aca="false">ROUND('qx mannen 2022'!CO118,10)</f>
        <v>0.5404278499</v>
      </c>
      <c r="CP118" s="1" t="n">
        <f aca="false">ROUND('qx mannen 2022'!CP118,10)</f>
        <v>0.5398435635</v>
      </c>
      <c r="CQ118" s="1" t="n">
        <f aca="false">ROUND('qx mannen 2022'!CQ118,10)</f>
        <v>0.5392594566</v>
      </c>
      <c r="CR118" s="1" t="n">
        <f aca="false">ROUND('qx mannen 2022'!CR118,10)</f>
        <v>0.5386755331</v>
      </c>
      <c r="CS118" s="1" t="n">
        <f aca="false">ROUND('qx mannen 2022'!CS118,10)</f>
        <v>0.5380917965</v>
      </c>
      <c r="CT118" s="1" t="n">
        <f aca="false">ROUND('qx mannen 2022'!CT118,10)</f>
        <v>0.5375082502</v>
      </c>
      <c r="CU118" s="1" t="n">
        <f aca="false">ROUND('qx mannen 2022'!CU118,10)</f>
        <v>0.5369248975</v>
      </c>
      <c r="CV118" s="1" t="n">
        <f aca="false">ROUND('qx mannen 2022'!CV118,10)</f>
        <v>0.5363417414</v>
      </c>
      <c r="CW118" s="1" t="n">
        <f aca="false">ROUND('qx mannen 2022'!CW118,10)</f>
        <v>0.5357587847</v>
      </c>
      <c r="CX118" s="1" t="n">
        <f aca="false">ROUND('qx mannen 2022'!CX118,10)</f>
        <v>0.5351760303</v>
      </c>
      <c r="CY118" s="1" t="n">
        <f aca="false">ROUND('qx mannen 2022'!CY118,10)</f>
        <v>0.5345934808</v>
      </c>
      <c r="CZ118" s="1" t="n">
        <f aca="false">ROUND('qx mannen 2022'!CZ118,10)</f>
        <v>0.5340111387</v>
      </c>
      <c r="DA118" s="1" t="n">
        <f aca="false">ROUND('qx mannen 2022'!DA118,10)</f>
        <v>0.5334290064</v>
      </c>
      <c r="DB118" s="1" t="n">
        <f aca="false">ROUND('qx mannen 2022'!DB118,10)</f>
        <v>0.5328470863</v>
      </c>
      <c r="DC118" s="1" t="n">
        <f aca="false">ROUND('qx mannen 2022'!DC118,10)</f>
        <v>0.5322653804</v>
      </c>
      <c r="DD118" s="1" t="n">
        <f aca="false">ROUND('qx mannen 2022'!DD118,10)</f>
        <v>0.5316838909</v>
      </c>
      <c r="DE118" s="1" t="n">
        <f aca="false">ROUND('qx mannen 2022'!DE118,10)</f>
        <v>0.53110262</v>
      </c>
      <c r="DF118" s="1" t="n">
        <f aca="false">ROUND('qx mannen 2022'!DF118,10)</f>
        <v>0.5305215694</v>
      </c>
      <c r="DG118" s="1" t="n">
        <f aca="false">ROUND('qx mannen 2022'!DG118,10)</f>
        <v>0.5299407411</v>
      </c>
      <c r="DH118" s="1" t="n">
        <f aca="false">ROUND('qx mannen 2022'!DH118,10)</f>
        <v>0.529360137</v>
      </c>
      <c r="DI118" s="1" t="n">
        <f aca="false">ROUND('qx mannen 2022'!DI118,10)</f>
        <v>0.5287797588</v>
      </c>
      <c r="DJ118" s="1" t="n">
        <f aca="false">ROUND('qx mannen 2022'!DJ118,10)</f>
        <v>0.5281996081</v>
      </c>
      <c r="DK118" s="1" t="n">
        <f aca="false">ROUND('qx mannen 2022'!DK118,10)</f>
        <v>0.5276196867</v>
      </c>
      <c r="DL118" s="1" t="n">
        <f aca="false">ROUND('qx mannen 2022'!DL118,10)</f>
        <v>0.5270399962</v>
      </c>
      <c r="DM118" s="1" t="n">
        <f aca="false">ROUND('qx mannen 2022'!DM118,10)</f>
        <v>0.5264605381</v>
      </c>
      <c r="DN118" s="1" t="n">
        <f aca="false">ROUND('qx mannen 2022'!DN118,10)</f>
        <v>0.525881314</v>
      </c>
      <c r="DO118" s="1" t="n">
        <f aca="false">ROUND('qx mannen 2022'!DO118,10)</f>
        <v>0.5253023252</v>
      </c>
      <c r="DP118" s="1" t="n">
        <f aca="false">ROUND('qx mannen 2022'!DP118,10)</f>
        <v>0.5247235734</v>
      </c>
      <c r="DQ118" s="1" t="n">
        <f aca="false">ROUND('qx mannen 2022'!DQ118,10)</f>
        <v>0.5241450598</v>
      </c>
      <c r="DR118" s="1" t="n">
        <f aca="false">ROUND('qx mannen 2022'!DR118,10)</f>
        <v>0.523566786</v>
      </c>
      <c r="DS118" s="1" t="n">
        <f aca="false">ROUND('qx mannen 2022'!DS118,10)</f>
        <v>0.5229887531</v>
      </c>
      <c r="DT118" s="1" t="n">
        <f aca="false">ROUND('qx mannen 2022'!DT118,10)</f>
        <v>0.5224109626</v>
      </c>
      <c r="DU118" s="1" t="n">
        <f aca="false">ROUND('qx mannen 2022'!DU118,10)</f>
        <v>0.5218334158</v>
      </c>
      <c r="DV118" s="1" t="n">
        <f aca="false">ROUND('qx mannen 2022'!DV118,10)</f>
        <v>0.5212561139</v>
      </c>
      <c r="DW118" s="1" t="n">
        <f aca="false">ROUND('qx mannen 2022'!DW118,10)</f>
        <v>0.5206790582</v>
      </c>
      <c r="DX118" s="1" t="n">
        <f aca="false">ROUND('qx mannen 2022'!DX118,10)</f>
        <v>0.5201022499</v>
      </c>
      <c r="DY118" s="1" t="n">
        <f aca="false">ROUND('qx mannen 2022'!DY118,10)</f>
        <v>0.5195256902</v>
      </c>
      <c r="DZ118" s="1" t="n">
        <f aca="false">ROUND('qx mannen 2022'!DZ118,10)</f>
        <v>0.5189493804</v>
      </c>
      <c r="EA118" s="1" t="n">
        <f aca="false">ROUND('qx mannen 2022'!EA118,10)</f>
        <v>0.5183733217</v>
      </c>
      <c r="EB118" s="1" t="n">
        <f aca="false">ROUND('qx mannen 2022'!EB118,10)</f>
        <v>0.5177975151</v>
      </c>
      <c r="EC118" s="1" t="n">
        <f aca="false">ROUND('qx mannen 2022'!EC118,10)</f>
        <v>0.5172219618</v>
      </c>
      <c r="ED118" s="1" t="n">
        <f aca="false">ROUND('qx mannen 2022'!ED118,10)</f>
        <v>0.5166466631</v>
      </c>
      <c r="EE118" s="1" t="n">
        <f aca="false">ROUND('qx mannen 2022'!EE118,10)</f>
        <v>0.51607162</v>
      </c>
      <c r="EF118" s="1" t="n">
        <f aca="false">ROUND('qx mannen 2022'!EF118,10)</f>
        <v>0.5154968335</v>
      </c>
      <c r="EG118" s="1" t="n">
        <f aca="false">ROUND('qx mannen 2022'!EG118,10)</f>
        <v>0.5149223049</v>
      </c>
      <c r="EH118" s="1" t="n">
        <f aca="false">ROUND('qx mannen 2022'!EH118,10)</f>
        <v>0.5143480352</v>
      </c>
      <c r="EI118" s="1" t="n">
        <f aca="false">ROUND('qx mannen 2022'!EI118,10)</f>
        <v>0.5137740255</v>
      </c>
      <c r="EJ118" s="1" t="n">
        <f aca="false">ROUND('qx mannen 2022'!EJ118,10)</f>
        <v>0.5132002769</v>
      </c>
      <c r="EK118" s="1" t="n">
        <f aca="false">ROUND('qx mannen 2022'!EK118,10)</f>
        <v>0.5126267904</v>
      </c>
      <c r="EL118" s="1" t="n">
        <f aca="false">ROUND('qx mannen 2022'!EL118,10)</f>
        <v>0.512053567</v>
      </c>
      <c r="EM118" s="1" t="n">
        <f aca="false">ROUND('qx mannen 2022'!EM118,10)</f>
        <v>0.5114806079</v>
      </c>
      <c r="EN118" s="1" t="n">
        <f aca="false">ROUND('qx mannen 2022'!EN118,10)</f>
        <v>0.510907914</v>
      </c>
      <c r="EO118" s="1" t="n">
        <f aca="false">ROUND('qx mannen 2022'!EO118,10)</f>
        <v>0.5103354864</v>
      </c>
      <c r="EP118" s="1" t="n">
        <f aca="false">ROUND('qx mannen 2022'!EP118,10)</f>
        <v>0.5097633261</v>
      </c>
      <c r="EQ118" s="1" t="n">
        <f aca="false">ROUND('qx mannen 2022'!EQ118,10)</f>
        <v>0.5091914341</v>
      </c>
      <c r="ER118" s="1" t="n">
        <f aca="false">ROUND('qx mannen 2022'!ER118,10)</f>
        <v>0.5086198114</v>
      </c>
      <c r="ES118" s="1" t="n">
        <f aca="false">ROUND('qx mannen 2022'!ES118,10)</f>
        <v>0.508048459</v>
      </c>
      <c r="ET118" s="1" t="n">
        <f aca="false">ROUND('qx mannen 2022'!ET118,10)</f>
        <v>0.507477378</v>
      </c>
      <c r="EU118" s="1" t="n">
        <f aca="false">ROUND('qx mannen 2022'!EU118,10)</f>
        <v>0.5069065692</v>
      </c>
      <c r="EV118" s="1" t="n">
        <f aca="false">ROUND('qx mannen 2022'!EV118,10)</f>
        <v>0.5063360337</v>
      </c>
      <c r="EW118" s="1" t="n">
        <f aca="false">ROUND('qx mannen 2022'!EW118,10)</f>
        <v>0.5057657725</v>
      </c>
      <c r="EX118" s="1" t="n">
        <f aca="false">ROUND('qx mannen 2022'!EX118,10)</f>
        <v>0.5051957865</v>
      </c>
      <c r="EY118" s="1" t="n">
        <f aca="false">ROUND('qx mannen 2022'!EY118,10)</f>
        <v>0.5046260766</v>
      </c>
      <c r="EZ118" s="1" t="n">
        <f aca="false">ROUND('qx mannen 2022'!EZ118,10)</f>
        <v>0.504056644</v>
      </c>
      <c r="FA118" s="1" t="n">
        <f aca="false">ROUND('qx mannen 2022'!FA118,10)</f>
        <v>0.5034874894</v>
      </c>
      <c r="FB118" s="1" t="n">
        <f aca="false">ROUND('qx mannen 2022'!FB118,10)</f>
        <v>0.5029186139</v>
      </c>
      <c r="FC118" s="1" t="n">
        <f aca="false">ROUND('qx mannen 2022'!FC118,10)</f>
        <v>0.5023500184</v>
      </c>
      <c r="FD118" s="1" t="n">
        <f aca="false">ROUND('qx mannen 2022'!FD118,10)</f>
        <v>0.5017817038</v>
      </c>
      <c r="FE118" s="1" t="n">
        <f aca="false">ROUND('qx mannen 2022'!FE118,10)</f>
        <v>0.5012136712</v>
      </c>
      <c r="FF118" s="1" t="n">
        <f aca="false">ROUND('qx mannen 2022'!FF118,10)</f>
        <v>0.5006459213</v>
      </c>
      <c r="FG118" s="1" t="n">
        <f aca="false">ROUND('qx mannen 2022'!FG118,10)</f>
        <v>0.5000784552</v>
      </c>
      <c r="FH118" s="1" t="n">
        <f aca="false">ROUND('qx mannen 2022'!FH118,10)</f>
        <v>0.4995112737</v>
      </c>
      <c r="FI118" s="1" t="n">
        <f aca="false">ROUND('qx mannen 2022'!FI118,10)</f>
        <v>0.4989443779</v>
      </c>
      <c r="FJ118" s="1" t="n">
        <f aca="false">ROUND('qx mannen 2022'!FJ118,10)</f>
        <v>0.4983777685</v>
      </c>
      <c r="FK118" s="1" t="n">
        <f aca="false">ROUND('qx mannen 2022'!FK118,10)</f>
        <v>0.4978114465</v>
      </c>
      <c r="FL118" s="1" t="n">
        <f aca="false">ROUND('qx mannen 2022'!FL118,10)</f>
        <v>0.4972454129</v>
      </c>
      <c r="FM118" s="1" t="n">
        <f aca="false">ROUND('qx mannen 2022'!FM118,10)</f>
        <v>0.4966796685</v>
      </c>
      <c r="FN118" s="1" t="n">
        <f aca="false">ROUND('qx mannen 2022'!FN118,10)</f>
        <v>0.4961142142</v>
      </c>
      <c r="FO118" s="1" t="n">
        <f aca="false">ROUND('qx mannen 2022'!FO118,10)</f>
        <v>0.4955490509</v>
      </c>
      <c r="FP118" s="1" t="n">
        <f aca="false">ROUND('qx mannen 2022'!FP118,10)</f>
        <v>0.4949841796</v>
      </c>
      <c r="FQ118" s="1" t="n">
        <f aca="false">ROUND('qx mannen 2022'!FQ118,10)</f>
        <v>0.4944196011</v>
      </c>
    </row>
    <row r="119" customFormat="false" ht="15" hidden="false" customHeight="true" outlineLevel="0" collapsed="false">
      <c r="B119" s="1" t="n">
        <f aca="false">ROUND('qx mannen 2022'!B119,10)</f>
        <v>0.6446752599</v>
      </c>
      <c r="C119" s="1" t="n">
        <f aca="false">ROUND('qx mannen 2022'!C119,10)</f>
        <v>0.6428929162</v>
      </c>
      <c r="D119" s="1" t="n">
        <f aca="false">ROUND('qx mannen 2022'!D119,10)</f>
        <v>0.6170093017</v>
      </c>
      <c r="E119" s="1" t="n">
        <f aca="false">ROUND('qx mannen 2022'!E119,10)</f>
        <v>0.6040135564</v>
      </c>
      <c r="F119" s="1" t="n">
        <f aca="false">ROUND('qx mannen 2022'!F119,10)</f>
        <v>0.5974381733</v>
      </c>
      <c r="G119" s="1" t="n">
        <f aca="false">ROUND('qx mannen 2022'!G119,10)</f>
        <v>0.5940505762</v>
      </c>
      <c r="H119" s="1" t="n">
        <f aca="false">ROUND('qx mannen 2022'!H119,10)</f>
        <v>0.5922407247</v>
      </c>
      <c r="I119" s="1" t="n">
        <f aca="false">ROUND('qx mannen 2022'!I119,10)</f>
        <v>0.5912065399</v>
      </c>
      <c r="J119" s="1" t="n">
        <f aca="false">ROUND('qx mannen 2022'!J119,10)</f>
        <v>0.5905484972</v>
      </c>
      <c r="K119" s="1" t="n">
        <f aca="false">ROUND('qx mannen 2022'!K119,10)</f>
        <v>0.5900678699</v>
      </c>
      <c r="L119" s="1" t="n">
        <f aca="false">ROUND('qx mannen 2022'!L119,10)</f>
        <v>0.5896661521</v>
      </c>
      <c r="M119" s="1" t="n">
        <f aca="false">ROUND('qx mannen 2022'!M119,10)</f>
        <v>0.5892948553</v>
      </c>
      <c r="N119" s="1" t="n">
        <f aca="false">ROUND('qx mannen 2022'!N119,10)</f>
        <v>0.5889304345</v>
      </c>
      <c r="O119" s="1" t="n">
        <f aca="false">ROUND('qx mannen 2022'!O119,10)</f>
        <v>0.5885617602</v>
      </c>
      <c r="P119" s="1" t="n">
        <f aca="false">ROUND('qx mannen 2022'!P119,10)</f>
        <v>0.5881838614</v>
      </c>
      <c r="Q119" s="1" t="n">
        <f aca="false">ROUND('qx mannen 2022'!Q119,10)</f>
        <v>0.5877948003</v>
      </c>
      <c r="R119" s="1" t="n">
        <f aca="false">ROUND('qx mannen 2022'!R119,10)</f>
        <v>0.5873941139</v>
      </c>
      <c r="S119" s="1" t="n">
        <f aca="false">ROUND('qx mannen 2022'!S119,10)</f>
        <v>0.5869820378</v>
      </c>
      <c r="T119" s="1" t="n">
        <f aca="false">ROUND('qx mannen 2022'!T119,10)</f>
        <v>0.5865591211</v>
      </c>
      <c r="U119" s="1" t="n">
        <f aca="false">ROUND('qx mannen 2022'!U119,10)</f>
        <v>0.5861260369</v>
      </c>
      <c r="V119" s="1" t="n">
        <f aca="false">ROUND('qx mannen 2022'!V119,10)</f>
        <v>0.5856834898</v>
      </c>
      <c r="W119" s="1" t="n">
        <f aca="false">ROUND('qx mannen 2022'!W119,10)</f>
        <v>0.5852321716</v>
      </c>
      <c r="X119" s="1" t="n">
        <f aca="false">ROUND('qx mannen 2022'!X119,10)</f>
        <v>0.5847727424</v>
      </c>
      <c r="Y119" s="1" t="n">
        <f aca="false">ROUND('qx mannen 2022'!Y119,10)</f>
        <v>0.5843058219</v>
      </c>
      <c r="Z119" s="1" t="n">
        <f aca="false">ROUND('qx mannen 2022'!Z119,10)</f>
        <v>0.5838319878</v>
      </c>
      <c r="AA119" s="1" t="n">
        <f aca="false">ROUND('qx mannen 2022'!AA119,10)</f>
        <v>0.5833517762</v>
      </c>
      <c r="AB119" s="1" t="n">
        <f aca="false">ROUND('qx mannen 2022'!AB119,10)</f>
        <v>0.5828656835</v>
      </c>
      <c r="AC119" s="1" t="n">
        <f aca="false">ROUND('qx mannen 2022'!AC119,10)</f>
        <v>0.5823741688</v>
      </c>
      <c r="AD119" s="1" t="n">
        <f aca="false">ROUND('qx mannen 2022'!AD119,10)</f>
        <v>0.5818776565</v>
      </c>
      <c r="AE119" s="1" t="n">
        <f aca="false">ROUND('qx mannen 2022'!AE119,10)</f>
        <v>0.5813765388</v>
      </c>
      <c r="AF119" s="1" t="n">
        <f aca="false">ROUND('qx mannen 2022'!AF119,10)</f>
        <v>0.5808711778</v>
      </c>
      <c r="AG119" s="1" t="n">
        <f aca="false">ROUND('qx mannen 2022'!AG119,10)</f>
        <v>0.5803619083</v>
      </c>
      <c r="AH119" s="1" t="n">
        <f aca="false">ROUND('qx mannen 2022'!AH119,10)</f>
        <v>0.5798490393</v>
      </c>
      <c r="AI119" s="1" t="n">
        <f aca="false">ROUND('qx mannen 2022'!AI119,10)</f>
        <v>0.5793328563</v>
      </c>
      <c r="AJ119" s="1" t="n">
        <f aca="false">ROUND('qx mannen 2022'!AJ119,10)</f>
        <v>0.5788136232</v>
      </c>
      <c r="AK119" s="1" t="n">
        <f aca="false">ROUND('qx mannen 2022'!AK119,10)</f>
        <v>0.5782915834</v>
      </c>
      <c r="AL119" s="1" t="n">
        <f aca="false">ROUND('qx mannen 2022'!AL119,10)</f>
        <v>0.5777669621</v>
      </c>
      <c r="AM119" s="1" t="n">
        <f aca="false">ROUND('qx mannen 2022'!AM119,10)</f>
        <v>0.5772399671</v>
      </c>
      <c r="AN119" s="1" t="n">
        <f aca="false">ROUND('qx mannen 2022'!AN119,10)</f>
        <v>0.5767107904</v>
      </c>
      <c r="AO119" s="1" t="n">
        <f aca="false">ROUND('qx mannen 2022'!AO119,10)</f>
        <v>0.5761796095</v>
      </c>
      <c r="AP119" s="1" t="n">
        <f aca="false">ROUND('qx mannen 2022'!AP119,10)</f>
        <v>0.5756465881</v>
      </c>
      <c r="AQ119" s="1" t="n">
        <f aca="false">ROUND('qx mannen 2022'!AQ119,10)</f>
        <v>0.5751118778</v>
      </c>
      <c r="AR119" s="1" t="n">
        <f aca="false">ROUND('qx mannen 2022'!AR119,10)</f>
        <v>0.5745756184</v>
      </c>
      <c r="AS119" s="1" t="n">
        <f aca="false">ROUND('qx mannen 2022'!AS119,10)</f>
        <v>0.574037939</v>
      </c>
      <c r="AT119" s="1" t="n">
        <f aca="false">ROUND('qx mannen 2022'!AT119,10)</f>
        <v>0.5734989593</v>
      </c>
      <c r="AU119" s="1" t="n">
        <f aca="false">ROUND('qx mannen 2022'!AU119,10)</f>
        <v>0.5729587894</v>
      </c>
      <c r="AV119" s="1" t="n">
        <f aca="false">ROUND('qx mannen 2022'!AV119,10)</f>
        <v>0.5724175313</v>
      </c>
      <c r="AW119" s="1" t="n">
        <f aca="false">ROUND('qx mannen 2022'!AW119,10)</f>
        <v>0.5718752794</v>
      </c>
      <c r="AX119" s="1" t="n">
        <f aca="false">ROUND('qx mannen 2022'!AX119,10)</f>
        <v>0.5713321206</v>
      </c>
      <c r="AY119" s="1" t="n">
        <f aca="false">ROUND('qx mannen 2022'!AY119,10)</f>
        <v>0.5707881354</v>
      </c>
      <c r="AZ119" s="1" t="n">
        <f aca="false">ROUND('qx mannen 2022'!AZ119,10)</f>
        <v>0.5702433983</v>
      </c>
      <c r="BA119" s="1" t="n">
        <f aca="false">ROUND('qx mannen 2022'!BA119,10)</f>
        <v>0.569697978</v>
      </c>
      <c r="BB119" s="1" t="n">
        <f aca="false">ROUND('qx mannen 2022'!BB119,10)</f>
        <v>0.5691519381</v>
      </c>
      <c r="BC119" s="1" t="n">
        <f aca="false">ROUND('qx mannen 2022'!BC119,10)</f>
        <v>0.5686053374</v>
      </c>
      <c r="BD119" s="1" t="n">
        <f aca="false">ROUND('qx mannen 2022'!BD119,10)</f>
        <v>0.5680582302</v>
      </c>
      <c r="BE119" s="1" t="n">
        <f aca="false">ROUND('qx mannen 2022'!BE119,10)</f>
        <v>0.5675106668</v>
      </c>
      <c r="BF119" s="1" t="n">
        <f aca="false">ROUND('qx mannen 2022'!BF119,10)</f>
        <v>0.5669626937</v>
      </c>
      <c r="BG119" s="1" t="n">
        <f aca="false">ROUND('qx mannen 2022'!BG119,10)</f>
        <v>0.5664143539</v>
      </c>
      <c r="BH119" s="1" t="n">
        <f aca="false">ROUND('qx mannen 2022'!BH119,10)</f>
        <v>0.5658656871</v>
      </c>
      <c r="BI119" s="1" t="n">
        <f aca="false">ROUND('qx mannen 2022'!BI119,10)</f>
        <v>0.5653167303</v>
      </c>
      <c r="BJ119" s="1" t="n">
        <f aca="false">ROUND('qx mannen 2022'!BJ119,10)</f>
        <v>0.5647675174</v>
      </c>
      <c r="BK119" s="1" t="n">
        <f aca="false">ROUND('qx mannen 2022'!BK119,10)</f>
        <v>0.56421808</v>
      </c>
      <c r="BL119" s="1" t="n">
        <f aca="false">ROUND('qx mannen 2022'!BL119,10)</f>
        <v>0.5636684473</v>
      </c>
      <c r="BM119" s="1" t="n">
        <f aca="false">ROUND('qx mannen 2022'!BM119,10)</f>
        <v>0.5631186462</v>
      </c>
      <c r="BN119" s="1" t="n">
        <f aca="false">ROUND('qx mannen 2022'!BN119,10)</f>
        <v>0.562568702</v>
      </c>
      <c r="BO119" s="1" t="n">
        <f aca="false">ROUND('qx mannen 2022'!BO119,10)</f>
        <v>0.5620186376</v>
      </c>
      <c r="BP119" s="1" t="n">
        <f aca="false">ROUND('qx mannen 2022'!BP119,10)</f>
        <v>0.5614684746</v>
      </c>
      <c r="BQ119" s="1" t="n">
        <f aca="false">ROUND('qx mannen 2022'!BQ119,10)</f>
        <v>0.560918233</v>
      </c>
      <c r="BR119" s="1" t="n">
        <f aca="false">ROUND('qx mannen 2022'!BR119,10)</f>
        <v>0.5603679312</v>
      </c>
      <c r="BS119" s="1" t="n">
        <f aca="false">ROUND('qx mannen 2022'!BS119,10)</f>
        <v>0.5598175862</v>
      </c>
      <c r="BT119" s="1" t="n">
        <f aca="false">ROUND('qx mannen 2022'!BT119,10)</f>
        <v>0.5592672141</v>
      </c>
      <c r="BU119" s="1" t="n">
        <f aca="false">ROUND('qx mannen 2022'!BU119,10)</f>
        <v>0.5587168295</v>
      </c>
      <c r="BV119" s="1" t="n">
        <f aca="false">ROUND('qx mannen 2022'!BV119,10)</f>
        <v>0.5581664462</v>
      </c>
      <c r="BW119" s="1" t="n">
        <f aca="false">ROUND('qx mannen 2022'!BW119,10)</f>
        <v>0.5576160768</v>
      </c>
      <c r="BX119" s="1" t="n">
        <f aca="false">ROUND('qx mannen 2022'!BX119,10)</f>
        <v>0.5570657331</v>
      </c>
      <c r="BY119" s="1" t="n">
        <f aca="false">ROUND('qx mannen 2022'!BY119,10)</f>
        <v>0.5565154262</v>
      </c>
      <c r="BZ119" s="1" t="n">
        <f aca="false">ROUND('qx mannen 2022'!BZ119,10)</f>
        <v>0.5559651663</v>
      </c>
      <c r="CA119" s="1" t="n">
        <f aca="false">ROUND('qx mannen 2022'!CA119,10)</f>
        <v>0.5554149628</v>
      </c>
      <c r="CB119" s="1" t="n">
        <f aca="false">ROUND('qx mannen 2022'!CB119,10)</f>
        <v>0.5548648246</v>
      </c>
      <c r="CC119" s="1" t="n">
        <f aca="false">ROUND('qx mannen 2022'!CC119,10)</f>
        <v>0.55431476</v>
      </c>
      <c r="CD119" s="1" t="n">
        <f aca="false">ROUND('qx mannen 2022'!CD119,10)</f>
        <v>0.5537647766</v>
      </c>
      <c r="CE119" s="1" t="n">
        <f aca="false">ROUND('qx mannen 2022'!CE119,10)</f>
        <v>0.5532148816</v>
      </c>
      <c r="CF119" s="1" t="n">
        <f aca="false">ROUND('qx mannen 2022'!CF119,10)</f>
        <v>0.5526650817</v>
      </c>
      <c r="CG119" s="1" t="n">
        <f aca="false">ROUND('qx mannen 2022'!CG119,10)</f>
        <v>0.5521153832</v>
      </c>
      <c r="CH119" s="1" t="n">
        <f aca="false">ROUND('qx mannen 2022'!CH119,10)</f>
        <v>0.551565792</v>
      </c>
      <c r="CI119" s="1" t="n">
        <f aca="false">ROUND('qx mannen 2022'!CI119,10)</f>
        <v>0.5510163133</v>
      </c>
      <c r="CJ119" s="1" t="n">
        <f aca="false">ROUND('qx mannen 2022'!CJ119,10)</f>
        <v>0.5504669525</v>
      </c>
      <c r="CK119" s="1" t="n">
        <f aca="false">ROUND('qx mannen 2022'!CK119,10)</f>
        <v>0.5499177143</v>
      </c>
      <c r="CL119" s="1" t="n">
        <f aca="false">ROUND('qx mannen 2022'!CL119,10)</f>
        <v>0.5493686033</v>
      </c>
      <c r="CM119" s="1" t="n">
        <f aca="false">ROUND('qx mannen 2022'!CM119,10)</f>
        <v>0.5488196235</v>
      </c>
      <c r="CN119" s="1" t="n">
        <f aca="false">ROUND('qx mannen 2022'!CN119,10)</f>
        <v>0.5482707791</v>
      </c>
      <c r="CO119" s="1" t="n">
        <f aca="false">ROUND('qx mannen 2022'!CO119,10)</f>
        <v>0.5477220738</v>
      </c>
      <c r="CP119" s="1" t="n">
        <f aca="false">ROUND('qx mannen 2022'!CP119,10)</f>
        <v>0.5471735111</v>
      </c>
      <c r="CQ119" s="1" t="n">
        <f aca="false">ROUND('qx mannen 2022'!CQ119,10)</f>
        <v>0.5466250944</v>
      </c>
      <c r="CR119" s="1" t="n">
        <f aca="false">ROUND('qx mannen 2022'!CR119,10)</f>
        <v>0.5460768268</v>
      </c>
      <c r="CS119" s="1" t="n">
        <f aca="false">ROUND('qx mannen 2022'!CS119,10)</f>
        <v>0.5455287112</v>
      </c>
      <c r="CT119" s="1" t="n">
        <f aca="false">ROUND('qx mannen 2022'!CT119,10)</f>
        <v>0.5449807505</v>
      </c>
      <c r="CU119" s="1" t="n">
        <f aca="false">ROUND('qx mannen 2022'!CU119,10)</f>
        <v>0.5444329474</v>
      </c>
      <c r="CV119" s="1" t="n">
        <f aca="false">ROUND('qx mannen 2022'!CV119,10)</f>
        <v>0.5438853044</v>
      </c>
      <c r="CW119" s="1" t="n">
        <f aca="false">ROUND('qx mannen 2022'!CW119,10)</f>
        <v>0.543337824</v>
      </c>
      <c r="CX119" s="1" t="n">
        <f aca="false">ROUND('qx mannen 2022'!CX119,10)</f>
        <v>0.5427905083</v>
      </c>
      <c r="CY119" s="1" t="n">
        <f aca="false">ROUND('qx mannen 2022'!CY119,10)</f>
        <v>0.5422433597</v>
      </c>
      <c r="CZ119" s="1" t="n">
        <f aca="false">ROUND('qx mannen 2022'!CZ119,10)</f>
        <v>0.5416963802</v>
      </c>
      <c r="DA119" s="1" t="n">
        <f aca="false">ROUND('qx mannen 2022'!DA119,10)</f>
        <v>0.5411495718</v>
      </c>
      <c r="DB119" s="1" t="n">
        <f aca="false">ROUND('qx mannen 2022'!DB119,10)</f>
        <v>0.5406029365</v>
      </c>
      <c r="DC119" s="1" t="n">
        <f aca="false">ROUND('qx mannen 2022'!DC119,10)</f>
        <v>0.540056476</v>
      </c>
      <c r="DD119" s="1" t="n">
        <f aca="false">ROUND('qx mannen 2022'!DD119,10)</f>
        <v>0.5395101922</v>
      </c>
      <c r="DE119" s="1" t="n">
        <f aca="false">ROUND('qx mannen 2022'!DE119,10)</f>
        <v>0.5389640868</v>
      </c>
      <c r="DF119" s="1" t="n">
        <f aca="false">ROUND('qx mannen 2022'!DF119,10)</f>
        <v>0.5384181613</v>
      </c>
      <c r="DG119" s="1" t="n">
        <f aca="false">ROUND('qx mannen 2022'!DG119,10)</f>
        <v>0.5378724174</v>
      </c>
      <c r="DH119" s="1" t="n">
        <f aca="false">ROUND('qx mannen 2022'!DH119,10)</f>
        <v>0.5373268567</v>
      </c>
      <c r="DI119" s="1" t="n">
        <f aca="false">ROUND('qx mannen 2022'!DI119,10)</f>
        <v>0.5367814805</v>
      </c>
      <c r="DJ119" s="1" t="n">
        <f aca="false">ROUND('qx mannen 2022'!DJ119,10)</f>
        <v>0.5362362903</v>
      </c>
      <c r="DK119" s="1" t="n">
        <f aca="false">ROUND('qx mannen 2022'!DK119,10)</f>
        <v>0.5356912876</v>
      </c>
      <c r="DL119" s="1" t="n">
        <f aca="false">ROUND('qx mannen 2022'!DL119,10)</f>
        <v>0.5351464736</v>
      </c>
      <c r="DM119" s="1" t="n">
        <f aca="false">ROUND('qx mannen 2022'!DM119,10)</f>
        <v>0.5346018498</v>
      </c>
      <c r="DN119" s="1" t="n">
        <f aca="false">ROUND('qx mannen 2022'!DN119,10)</f>
        <v>0.5340574173</v>
      </c>
      <c r="DO119" s="1" t="n">
        <f aca="false">ROUND('qx mannen 2022'!DO119,10)</f>
        <v>0.5335131774</v>
      </c>
      <c r="DP119" s="1" t="n">
        <f aca="false">ROUND('qx mannen 2022'!DP119,10)</f>
        <v>0.5329691314</v>
      </c>
      <c r="DQ119" s="1" t="n">
        <f aca="false">ROUND('qx mannen 2022'!DQ119,10)</f>
        <v>0.5324252804</v>
      </c>
      <c r="DR119" s="1" t="n">
        <f aca="false">ROUND('qx mannen 2022'!DR119,10)</f>
        <v>0.5318816256</v>
      </c>
      <c r="DS119" s="1" t="n">
        <f aca="false">ROUND('qx mannen 2022'!DS119,10)</f>
        <v>0.5313381681</v>
      </c>
      <c r="DT119" s="1" t="n">
        <f aca="false">ROUND('qx mannen 2022'!DT119,10)</f>
        <v>0.5307949092</v>
      </c>
      <c r="DU119" s="1" t="n">
        <f aca="false">ROUND('qx mannen 2022'!DU119,10)</f>
        <v>0.5302518498</v>
      </c>
      <c r="DV119" s="1" t="n">
        <f aca="false">ROUND('qx mannen 2022'!DV119,10)</f>
        <v>0.5297089911</v>
      </c>
      <c r="DW119" s="1" t="n">
        <f aca="false">ROUND('qx mannen 2022'!DW119,10)</f>
        <v>0.5291663341</v>
      </c>
      <c r="DX119" s="1" t="n">
        <f aca="false">ROUND('qx mannen 2022'!DX119,10)</f>
        <v>0.52862388</v>
      </c>
      <c r="DY119" s="1" t="n">
        <f aca="false">ROUND('qx mannen 2022'!DY119,10)</f>
        <v>0.5280816296</v>
      </c>
      <c r="DZ119" s="1" t="n">
        <f aca="false">ROUND('qx mannen 2022'!DZ119,10)</f>
        <v>0.5275395841</v>
      </c>
      <c r="EA119" s="1" t="n">
        <f aca="false">ROUND('qx mannen 2022'!EA119,10)</f>
        <v>0.5269977444</v>
      </c>
      <c r="EB119" s="1" t="n">
        <f aca="false">ROUND('qx mannen 2022'!EB119,10)</f>
        <v>0.5264561115</v>
      </c>
      <c r="EC119" s="1" t="n">
        <f aca="false">ROUND('qx mannen 2022'!EC119,10)</f>
        <v>0.5259146865</v>
      </c>
      <c r="ED119" s="1" t="n">
        <f aca="false">ROUND('qx mannen 2022'!ED119,10)</f>
        <v>0.5253734703</v>
      </c>
      <c r="EE119" s="1" t="n">
        <f aca="false">ROUND('qx mannen 2022'!EE119,10)</f>
        <v>0.5248324638</v>
      </c>
      <c r="EF119" s="1" t="n">
        <f aca="false">ROUND('qx mannen 2022'!EF119,10)</f>
        <v>0.524291668</v>
      </c>
      <c r="EG119" s="1" t="n">
        <f aca="false">ROUND('qx mannen 2022'!EG119,10)</f>
        <v>0.5237510839</v>
      </c>
      <c r="EH119" s="1" t="n">
        <f aca="false">ROUND('qx mannen 2022'!EH119,10)</f>
        <v>0.5232107123</v>
      </c>
      <c r="EI119" s="1" t="n">
        <f aca="false">ROUND('qx mannen 2022'!EI119,10)</f>
        <v>0.5226705543</v>
      </c>
      <c r="EJ119" s="1" t="n">
        <f aca="false">ROUND('qx mannen 2022'!EJ119,10)</f>
        <v>0.5221306106</v>
      </c>
      <c r="EK119" s="1" t="n">
        <f aca="false">ROUND('qx mannen 2022'!EK119,10)</f>
        <v>0.5215908823</v>
      </c>
      <c r="EL119" s="1" t="n">
        <f aca="false">ROUND('qx mannen 2022'!EL119,10)</f>
        <v>0.5210513702</v>
      </c>
      <c r="EM119" s="1" t="n">
        <f aca="false">ROUND('qx mannen 2022'!EM119,10)</f>
        <v>0.5205120752</v>
      </c>
      <c r="EN119" s="1" t="n">
        <f aca="false">ROUND('qx mannen 2022'!EN119,10)</f>
        <v>0.5199729982</v>
      </c>
      <c r="EO119" s="1" t="n">
        <f aca="false">ROUND('qx mannen 2022'!EO119,10)</f>
        <v>0.51943414</v>
      </c>
      <c r="EP119" s="1" t="n">
        <f aca="false">ROUND('qx mannen 2022'!EP119,10)</f>
        <v>0.5188955017</v>
      </c>
      <c r="EQ119" s="1" t="n">
        <f aca="false">ROUND('qx mannen 2022'!EQ119,10)</f>
        <v>0.5183570839</v>
      </c>
      <c r="ER119" s="1" t="n">
        <f aca="false">ROUND('qx mannen 2022'!ER119,10)</f>
        <v>0.5178188877</v>
      </c>
      <c r="ES119" s="1" t="n">
        <f aca="false">ROUND('qx mannen 2022'!ES119,10)</f>
        <v>0.5172809138</v>
      </c>
      <c r="ET119" s="1" t="n">
        <f aca="false">ROUND('qx mannen 2022'!ET119,10)</f>
        <v>0.5167431631</v>
      </c>
      <c r="EU119" s="1" t="n">
        <f aca="false">ROUND('qx mannen 2022'!EU119,10)</f>
        <v>0.5162056365</v>
      </c>
      <c r="EV119" s="1" t="n">
        <f aca="false">ROUND('qx mannen 2022'!EV119,10)</f>
        <v>0.5156683348</v>
      </c>
      <c r="EW119" s="1" t="n">
        <f aca="false">ROUND('qx mannen 2022'!EW119,10)</f>
        <v>0.5151312588</v>
      </c>
      <c r="EX119" s="1" t="n">
        <f aca="false">ROUND('qx mannen 2022'!EX119,10)</f>
        <v>0.5145944094</v>
      </c>
      <c r="EY119" s="1" t="n">
        <f aca="false">ROUND('qx mannen 2022'!EY119,10)</f>
        <v>0.5140577874</v>
      </c>
      <c r="EZ119" s="1" t="n">
        <f aca="false">ROUND('qx mannen 2022'!EZ119,10)</f>
        <v>0.5135213937</v>
      </c>
      <c r="FA119" s="1" t="n">
        <f aca="false">ROUND('qx mannen 2022'!FA119,10)</f>
        <v>0.512985229</v>
      </c>
      <c r="FB119" s="1" t="n">
        <f aca="false">ROUND('qx mannen 2022'!FB119,10)</f>
        <v>0.5124492942</v>
      </c>
      <c r="FC119" s="1" t="n">
        <f aca="false">ROUND('qx mannen 2022'!FC119,10)</f>
        <v>0.5119135901</v>
      </c>
      <c r="FD119" s="1" t="n">
        <f aca="false">ROUND('qx mannen 2022'!FD119,10)</f>
        <v>0.5113781175</v>
      </c>
      <c r="FE119" s="1" t="n">
        <f aca="false">ROUND('qx mannen 2022'!FE119,10)</f>
        <v>0.5108428772</v>
      </c>
      <c r="FF119" s="1" t="n">
        <f aca="false">ROUND('qx mannen 2022'!FF119,10)</f>
        <v>0.5103078701</v>
      </c>
      <c r="FG119" s="1" t="n">
        <f aca="false">ROUND('qx mannen 2022'!FG119,10)</f>
        <v>0.5097730969</v>
      </c>
      <c r="FH119" s="1" t="n">
        <f aca="false">ROUND('qx mannen 2022'!FH119,10)</f>
        <v>0.5092385584</v>
      </c>
      <c r="FI119" s="1" t="n">
        <f aca="false">ROUND('qx mannen 2022'!FI119,10)</f>
        <v>0.5087042555</v>
      </c>
      <c r="FJ119" s="1" t="n">
        <f aca="false">ROUND('qx mannen 2022'!FJ119,10)</f>
        <v>0.5081701889</v>
      </c>
      <c r="FK119" s="1" t="n">
        <f aca="false">ROUND('qx mannen 2022'!FK119,10)</f>
        <v>0.5076363594</v>
      </c>
      <c r="FL119" s="1" t="n">
        <f aca="false">ROUND('qx mannen 2022'!FL119,10)</f>
        <v>0.5071027678</v>
      </c>
      <c r="FM119" s="1" t="n">
        <f aca="false">ROUND('qx mannen 2022'!FM119,10)</f>
        <v>0.5065694148</v>
      </c>
      <c r="FN119" s="1" t="n">
        <f aca="false">ROUND('qx mannen 2022'!FN119,10)</f>
        <v>0.5060363014</v>
      </c>
      <c r="FO119" s="1" t="n">
        <f aca="false">ROUND('qx mannen 2022'!FO119,10)</f>
        <v>0.5055034282</v>
      </c>
      <c r="FP119" s="1" t="n">
        <f aca="false">ROUND('qx mannen 2022'!FP119,10)</f>
        <v>0.504970796</v>
      </c>
      <c r="FQ119" s="1" t="n">
        <f aca="false">ROUND('qx mannen 2022'!FQ119,10)</f>
        <v>0.5044384056</v>
      </c>
    </row>
    <row r="120" customFormat="false" ht="15" hidden="false" customHeight="true" outlineLevel="0" collapsed="false">
      <c r="B120" s="1" t="n">
        <f aca="false">ROUND('qx mannen 2022'!B120,10)</f>
        <v>0.6494762425</v>
      </c>
      <c r="C120" s="1" t="n">
        <f aca="false">ROUND('qx mannen 2022'!C120,10)</f>
        <v>0.6476146757</v>
      </c>
      <c r="D120" s="1" t="n">
        <f aca="false">ROUND('qx mannen 2022'!D120,10)</f>
        <v>0.6216600838</v>
      </c>
      <c r="E120" s="1" t="n">
        <f aca="false">ROUND('qx mannen 2022'!E120,10)</f>
        <v>0.6085930885</v>
      </c>
      <c r="F120" s="1" t="n">
        <f aca="false">ROUND('qx mannen 2022'!F120,10)</f>
        <v>0.60195629</v>
      </c>
      <c r="G120" s="1" t="n">
        <f aca="false">ROUND('qx mannen 2022'!G120,10)</f>
        <v>0.5985168866</v>
      </c>
      <c r="H120" s="1" t="n">
        <f aca="false">ROUND('qx mannen 2022'!H120,10)</f>
        <v>0.5966633358</v>
      </c>
      <c r="I120" s="1" t="n">
        <f aca="false">ROUND('qx mannen 2022'!I120,10)</f>
        <v>0.5955923149</v>
      </c>
      <c r="J120" s="1" t="n">
        <f aca="false">ROUND('qx mannen 2022'!J120,10)</f>
        <v>0.5949034062</v>
      </c>
      <c r="K120" s="1" t="n">
        <f aca="false">ROUND('qx mannen 2022'!K120,10)</f>
        <v>0.594397229</v>
      </c>
      <c r="L120" s="1" t="n">
        <f aca="false">ROUND('qx mannen 2022'!L120,10)</f>
        <v>0.5939747684</v>
      </c>
      <c r="M120" s="1" t="n">
        <f aca="false">ROUND('qx mannen 2022'!M120,10)</f>
        <v>0.5935871158</v>
      </c>
      <c r="N120" s="1" t="n">
        <f aca="false">ROUND('qx mannen 2022'!N120,10)</f>
        <v>0.5932103631</v>
      </c>
      <c r="O120" s="1" t="n">
        <f aca="false">ROUND('qx mannen 2022'!O120,10)</f>
        <v>0.5928330589</v>
      </c>
      <c r="P120" s="1" t="n">
        <f aca="false">ROUND('qx mannen 2022'!P120,10)</f>
        <v>0.5924499406</v>
      </c>
      <c r="Q120" s="1" t="n">
        <f aca="false">ROUND('qx mannen 2022'!Q120,10)</f>
        <v>0.5920588047</v>
      </c>
      <c r="R120" s="1" t="n">
        <f aca="false">ROUND('qx mannen 2022'!R120,10)</f>
        <v>0.5916589443</v>
      </c>
      <c r="S120" s="1" t="n">
        <f aca="false">ROUND('qx mannen 2022'!S120,10)</f>
        <v>0.5912503703</v>
      </c>
      <c r="T120" s="1" t="n">
        <f aca="false">ROUND('qx mannen 2022'!T120,10)</f>
        <v>0.590833425</v>
      </c>
      <c r="U120" s="1" t="n">
        <f aca="false">ROUND('qx mannen 2022'!U120,10)</f>
        <v>0.5904085904</v>
      </c>
      <c r="V120" s="1" t="n">
        <f aca="false">ROUND('qx mannen 2022'!V120,10)</f>
        <v>0.5899763948</v>
      </c>
      <c r="W120" s="1" t="n">
        <f aca="false">ROUND('qx mannen 2022'!W120,10)</f>
        <v>0.5895373674</v>
      </c>
      <c r="X120" s="1" t="n">
        <f aca="false">ROUND('qx mannen 2022'!X120,10)</f>
        <v>0.5890920179</v>
      </c>
      <c r="Y120" s="1" t="n">
        <f aca="false">ROUND('qx mannen 2022'!Y120,10)</f>
        <v>0.5886408272</v>
      </c>
      <c r="Z120" s="1" t="n">
        <f aca="false">ROUND('qx mannen 2022'!Z120,10)</f>
        <v>0.5881842448</v>
      </c>
      <c r="AA120" s="1" t="n">
        <f aca="false">ROUND('qx mannen 2022'!AA120,10)</f>
        <v>0.5877226884</v>
      </c>
      <c r="AB120" s="1" t="n">
        <f aca="false">ROUND('qx mannen 2022'!AB120,10)</f>
        <v>0.587256545</v>
      </c>
      <c r="AC120" s="1" t="n">
        <f aca="false">ROUND('qx mannen 2022'!AC120,10)</f>
        <v>0.5867861729</v>
      </c>
      <c r="AD120" s="1" t="n">
        <f aca="false">ROUND('qx mannen 2022'!AD120,10)</f>
        <v>0.586311903</v>
      </c>
      <c r="AE120" s="1" t="n">
        <f aca="false">ROUND('qx mannen 2022'!AE120,10)</f>
        <v>0.5858340415</v>
      </c>
      <c r="AF120" s="1" t="n">
        <f aca="false">ROUND('qx mannen 2022'!AF120,10)</f>
        <v>0.5853528711</v>
      </c>
      <c r="AG120" s="1" t="n">
        <f aca="false">ROUND('qx mannen 2022'!AG120,10)</f>
        <v>0.5848686528</v>
      </c>
      <c r="AH120" s="1" t="n">
        <f aca="false">ROUND('qx mannen 2022'!AH120,10)</f>
        <v>0.5843816279</v>
      </c>
      <c r="AI120" s="1" t="n">
        <f aca="false">ROUND('qx mannen 2022'!AI120,10)</f>
        <v>0.5838920194</v>
      </c>
      <c r="AJ120" s="1" t="n">
        <f aca="false">ROUND('qx mannen 2022'!AJ120,10)</f>
        <v>0.5834000329</v>
      </c>
      <c r="AK120" s="1" t="n">
        <f aca="false">ROUND('qx mannen 2022'!AK120,10)</f>
        <v>0.5829058588</v>
      </c>
      <c r="AL120" s="1" t="n">
        <f aca="false">ROUND('qx mannen 2022'!AL120,10)</f>
        <v>0.5824096726</v>
      </c>
      <c r="AM120" s="1" t="n">
        <f aca="false">ROUND('qx mannen 2022'!AM120,10)</f>
        <v>0.5819116366</v>
      </c>
      <c r="AN120" s="1" t="n">
        <f aca="false">ROUND('qx mannen 2022'!AN120,10)</f>
        <v>0.5814119008</v>
      </c>
      <c r="AO120" s="1" t="n">
        <f aca="false">ROUND('qx mannen 2022'!AO120,10)</f>
        <v>0.5809106035</v>
      </c>
      <c r="AP120" s="1" t="n">
        <f aca="false">ROUND('qx mannen 2022'!AP120,10)</f>
        <v>0.5804078728</v>
      </c>
      <c r="AQ120" s="1" t="n">
        <f aca="false">ROUND('qx mannen 2022'!AQ120,10)</f>
        <v>0.5799038268</v>
      </c>
      <c r="AR120" s="1" t="n">
        <f aca="false">ROUND('qx mannen 2022'!AR120,10)</f>
        <v>0.5793985748</v>
      </c>
      <c r="AS120" s="1" t="n">
        <f aca="false">ROUND('qx mannen 2022'!AS120,10)</f>
        <v>0.5788922176</v>
      </c>
      <c r="AT120" s="1" t="n">
        <f aca="false">ROUND('qx mannen 2022'!AT120,10)</f>
        <v>0.5783848486</v>
      </c>
      <c r="AU120" s="1" t="n">
        <f aca="false">ROUND('qx mannen 2022'!AU120,10)</f>
        <v>0.5778765539</v>
      </c>
      <c r="AV120" s="1" t="n">
        <f aca="false">ROUND('qx mannen 2022'!AV120,10)</f>
        <v>0.5773674131</v>
      </c>
      <c r="AW120" s="1" t="n">
        <f aca="false">ROUND('qx mannen 2022'!AW120,10)</f>
        <v>0.5768574998</v>
      </c>
      <c r="AX120" s="1" t="n">
        <f aca="false">ROUND('qx mannen 2022'!AX120,10)</f>
        <v>0.5763468821</v>
      </c>
      <c r="AY120" s="1" t="n">
        <f aca="false">ROUND('qx mannen 2022'!AY120,10)</f>
        <v>0.5758356228</v>
      </c>
      <c r="AZ120" s="1" t="n">
        <f aca="false">ROUND('qx mannen 2022'!AZ120,10)</f>
        <v>0.5753237801</v>
      </c>
      <c r="BA120" s="1" t="n">
        <f aca="false">ROUND('qx mannen 2022'!BA120,10)</f>
        <v>0.5748114076</v>
      </c>
      <c r="BB120" s="1" t="n">
        <f aca="false">ROUND('qx mannen 2022'!BB120,10)</f>
        <v>0.5742985551</v>
      </c>
      <c r="BC120" s="1" t="n">
        <f aca="false">ROUND('qx mannen 2022'!BC120,10)</f>
        <v>0.5737852685</v>
      </c>
      <c r="BD120" s="1" t="n">
        <f aca="false">ROUND('qx mannen 2022'!BD120,10)</f>
        <v>0.5732715902</v>
      </c>
      <c r="BE120" s="1" t="n">
        <f aca="false">ROUND('qx mannen 2022'!BE120,10)</f>
        <v>0.5727575597</v>
      </c>
      <c r="BF120" s="1" t="n">
        <f aca="false">ROUND('qx mannen 2022'!BF120,10)</f>
        <v>0.5722432131</v>
      </c>
      <c r="BG120" s="1" t="n">
        <f aca="false">ROUND('qx mannen 2022'!BG120,10)</f>
        <v>0.5717285842</v>
      </c>
      <c r="BH120" s="1" t="n">
        <f aca="false">ROUND('qx mannen 2022'!BH120,10)</f>
        <v>0.5712137041</v>
      </c>
      <c r="BI120" s="1" t="n">
        <f aca="false">ROUND('qx mannen 2022'!BI120,10)</f>
        <v>0.5706986015</v>
      </c>
      <c r="BJ120" s="1" t="n">
        <f aca="false">ROUND('qx mannen 2022'!BJ120,10)</f>
        <v>0.5701833031</v>
      </c>
      <c r="BK120" s="1" t="n">
        <f aca="false">ROUND('qx mannen 2022'!BK120,10)</f>
        <v>0.5696678336</v>
      </c>
      <c r="BL120" s="1" t="n">
        <f aca="false">ROUND('qx mannen 2022'!BL120,10)</f>
        <v>0.5691522159</v>
      </c>
      <c r="BM120" s="1" t="n">
        <f aca="false">ROUND('qx mannen 2022'!BM120,10)</f>
        <v>0.5686364709</v>
      </c>
      <c r="BN120" s="1" t="n">
        <f aca="false">ROUND('qx mannen 2022'!BN120,10)</f>
        <v>0.5681206185</v>
      </c>
      <c r="BO120" s="1" t="n">
        <f aca="false">ROUND('qx mannen 2022'!BO120,10)</f>
        <v>0.5676046767</v>
      </c>
      <c r="BP120" s="1" t="n">
        <f aca="false">ROUND('qx mannen 2022'!BP120,10)</f>
        <v>0.5670886624</v>
      </c>
      <c r="BQ120" s="1" t="n">
        <f aca="false">ROUND('qx mannen 2022'!BQ120,10)</f>
        <v>0.5665725912</v>
      </c>
      <c r="BR120" s="1" t="n">
        <f aca="false">ROUND('qx mannen 2022'!BR120,10)</f>
        <v>0.5660564775</v>
      </c>
      <c r="BS120" s="1" t="n">
        <f aca="false">ROUND('qx mannen 2022'!BS120,10)</f>
        <v>0.5655403349</v>
      </c>
      <c r="BT120" s="1" t="n">
        <f aca="false">ROUND('qx mannen 2022'!BT120,10)</f>
        <v>0.5650241756</v>
      </c>
      <c r="BU120" s="1" t="n">
        <f aca="false">ROUND('qx mannen 2022'!BU120,10)</f>
        <v>0.5645080114</v>
      </c>
      <c r="BV120" s="1" t="n">
        <f aca="false">ROUND('qx mannen 2022'!BV120,10)</f>
        <v>0.5639918529</v>
      </c>
      <c r="BW120" s="1" t="n">
        <f aca="false">ROUND('qx mannen 2022'!BW120,10)</f>
        <v>0.5634757102</v>
      </c>
      <c r="BX120" s="1" t="n">
        <f aca="false">ROUND('qx mannen 2022'!BX120,10)</f>
        <v>0.5629595926</v>
      </c>
      <c r="BY120" s="1" t="n">
        <f aca="false">ROUND('qx mannen 2022'!BY120,10)</f>
        <v>0.5624435085</v>
      </c>
      <c r="BZ120" s="1" t="n">
        <f aca="false">ROUND('qx mannen 2022'!BZ120,10)</f>
        <v>0.5619274662</v>
      </c>
      <c r="CA120" s="1" t="n">
        <f aca="false">ROUND('qx mannen 2022'!CA120,10)</f>
        <v>0.5614114731</v>
      </c>
      <c r="CB120" s="1" t="n">
        <f aca="false">ROUND('qx mannen 2022'!CB120,10)</f>
        <v>0.5608955361</v>
      </c>
      <c r="CC120" s="1" t="n">
        <f aca="false">ROUND('qx mannen 2022'!CC120,10)</f>
        <v>0.5603796618</v>
      </c>
      <c r="CD120" s="1" t="n">
        <f aca="false">ROUND('qx mannen 2022'!CD120,10)</f>
        <v>0.5598638562</v>
      </c>
      <c r="CE120" s="1" t="n">
        <f aca="false">ROUND('qx mannen 2022'!CE120,10)</f>
        <v>0.5593481249</v>
      </c>
      <c r="CF120" s="1" t="n">
        <f aca="false">ROUND('qx mannen 2022'!CF120,10)</f>
        <v>0.5588324733</v>
      </c>
      <c r="CG120" s="1" t="n">
        <f aca="false">ROUND('qx mannen 2022'!CG120,10)</f>
        <v>0.5583169063</v>
      </c>
      <c r="CH120" s="1" t="n">
        <f aca="false">ROUND('qx mannen 2022'!CH120,10)</f>
        <v>0.5578014286</v>
      </c>
      <c r="CI120" s="1" t="n">
        <f aca="false">ROUND('qx mannen 2022'!CI120,10)</f>
        <v>0.5572860443</v>
      </c>
      <c r="CJ120" s="1" t="n">
        <f aca="false">ROUND('qx mannen 2022'!CJ120,10)</f>
        <v>0.5567707577</v>
      </c>
      <c r="CK120" s="1" t="n">
        <f aca="false">ROUND('qx mannen 2022'!CK120,10)</f>
        <v>0.5562555726</v>
      </c>
      <c r="CL120" s="1" t="n">
        <f aca="false">ROUND('qx mannen 2022'!CL120,10)</f>
        <v>0.5557404924</v>
      </c>
      <c r="CM120" s="1" t="n">
        <f aca="false">ROUND('qx mannen 2022'!CM120,10)</f>
        <v>0.5552255206</v>
      </c>
      <c r="CN120" s="1" t="n">
        <f aca="false">ROUND('qx mannen 2022'!CN120,10)</f>
        <v>0.5547106604</v>
      </c>
      <c r="CO120" s="1" t="n">
        <f aca="false">ROUND('qx mannen 2022'!CO120,10)</f>
        <v>0.5541959147</v>
      </c>
      <c r="CP120" s="1" t="n">
        <f aca="false">ROUND('qx mannen 2022'!CP120,10)</f>
        <v>0.5536812863</v>
      </c>
      <c r="CQ120" s="1" t="n">
        <f aca="false">ROUND('qx mannen 2022'!CQ120,10)</f>
        <v>0.553166778</v>
      </c>
      <c r="CR120" s="1" t="n">
        <f aca="false">ROUND('qx mannen 2022'!CR120,10)</f>
        <v>0.5526523922</v>
      </c>
      <c r="CS120" s="1" t="n">
        <f aca="false">ROUND('qx mannen 2022'!CS120,10)</f>
        <v>0.5521381313</v>
      </c>
      <c r="CT120" s="1" t="n">
        <f aca="false">ROUND('qx mannen 2022'!CT120,10)</f>
        <v>0.5516239976</v>
      </c>
      <c r="CU120" s="1" t="n">
        <f aca="false">ROUND('qx mannen 2022'!CU120,10)</f>
        <v>0.5511099932</v>
      </c>
      <c r="CV120" s="1" t="n">
        <f aca="false">ROUND('qx mannen 2022'!CV120,10)</f>
        <v>0.5505961201</v>
      </c>
      <c r="CW120" s="1" t="n">
        <f aca="false">ROUND('qx mannen 2022'!CW120,10)</f>
        <v>0.5500823804</v>
      </c>
      <c r="CX120" s="1" t="n">
        <f aca="false">ROUND('qx mannen 2022'!CX120,10)</f>
        <v>0.5495687759</v>
      </c>
      <c r="CY120" s="1" t="n">
        <f aca="false">ROUND('qx mannen 2022'!CY120,10)</f>
        <v>0.5490553083</v>
      </c>
      <c r="CZ120" s="1" t="n">
        <f aca="false">ROUND('qx mannen 2022'!CZ120,10)</f>
        <v>0.5485419793</v>
      </c>
      <c r="DA120" s="1" t="n">
        <f aca="false">ROUND('qx mannen 2022'!DA120,10)</f>
        <v>0.5480287907</v>
      </c>
      <c r="DB120" s="1" t="n">
        <f aca="false">ROUND('qx mannen 2022'!DB120,10)</f>
        <v>0.5475157438</v>
      </c>
      <c r="DC120" s="1" t="n">
        <f aca="false">ROUND('qx mannen 2022'!DC120,10)</f>
        <v>0.5470028403</v>
      </c>
      <c r="DD120" s="1" t="n">
        <f aca="false">ROUND('qx mannen 2022'!DD120,10)</f>
        <v>0.5464900815</v>
      </c>
      <c r="DE120" s="1" t="n">
        <f aca="false">ROUND('qx mannen 2022'!DE120,10)</f>
        <v>0.5459774689</v>
      </c>
      <c r="DF120" s="1" t="n">
        <f aca="false">ROUND('qx mannen 2022'!DF120,10)</f>
        <v>0.5454650037</v>
      </c>
      <c r="DG120" s="1" t="n">
        <f aca="false">ROUND('qx mannen 2022'!DG120,10)</f>
        <v>0.5449526874</v>
      </c>
      <c r="DH120" s="1" t="n">
        <f aca="false">ROUND('qx mannen 2022'!DH120,10)</f>
        <v>0.5444405211</v>
      </c>
      <c r="DI120" s="1" t="n">
        <f aca="false">ROUND('qx mannen 2022'!DI120,10)</f>
        <v>0.5439285061</v>
      </c>
      <c r="DJ120" s="1" t="n">
        <f aca="false">ROUND('qx mannen 2022'!DJ120,10)</f>
        <v>0.5434166435</v>
      </c>
      <c r="DK120" s="1" t="n">
        <f aca="false">ROUND('qx mannen 2022'!DK120,10)</f>
        <v>0.5429049345</v>
      </c>
      <c r="DL120" s="1" t="n">
        <f aca="false">ROUND('qx mannen 2022'!DL120,10)</f>
        <v>0.5423933802</v>
      </c>
      <c r="DM120" s="1" t="n">
        <f aca="false">ROUND('qx mannen 2022'!DM120,10)</f>
        <v>0.5418819818</v>
      </c>
      <c r="DN120" s="1" t="n">
        <f aca="false">ROUND('qx mannen 2022'!DN120,10)</f>
        <v>0.5413707401</v>
      </c>
      <c r="DO120" s="1" t="n">
        <f aca="false">ROUND('qx mannen 2022'!DO120,10)</f>
        <v>0.5408596564</v>
      </c>
      <c r="DP120" s="1" t="n">
        <f aca="false">ROUND('qx mannen 2022'!DP120,10)</f>
        <v>0.5403487316</v>
      </c>
      <c r="DQ120" s="1" t="n">
        <f aca="false">ROUND('qx mannen 2022'!DQ120,10)</f>
        <v>0.5398379667</v>
      </c>
      <c r="DR120" s="1" t="n">
        <f aca="false">ROUND('qx mannen 2022'!DR120,10)</f>
        <v>0.5393273626</v>
      </c>
      <c r="DS120" s="1" t="n">
        <f aca="false">ROUND('qx mannen 2022'!DS120,10)</f>
        <v>0.5388169204</v>
      </c>
      <c r="DT120" s="1" t="n">
        <f aca="false">ROUND('qx mannen 2022'!DT120,10)</f>
        <v>0.5383066409</v>
      </c>
      <c r="DU120" s="1" t="n">
        <f aca="false">ROUND('qx mannen 2022'!DU120,10)</f>
        <v>0.5377965252</v>
      </c>
      <c r="DV120" s="1" t="n">
        <f aca="false">ROUND('qx mannen 2022'!DV120,10)</f>
        <v>0.537286574</v>
      </c>
      <c r="DW120" s="1" t="n">
        <f aca="false">ROUND('qx mannen 2022'!DW120,10)</f>
        <v>0.5367767884</v>
      </c>
      <c r="DX120" s="1" t="n">
        <f aca="false">ROUND('qx mannen 2022'!DX120,10)</f>
        <v>0.5362671691</v>
      </c>
      <c r="DY120" s="1" t="n">
        <f aca="false">ROUND('qx mannen 2022'!DY120,10)</f>
        <v>0.535757717</v>
      </c>
      <c r="DZ120" s="1" t="n">
        <f aca="false">ROUND('qx mannen 2022'!DZ120,10)</f>
        <v>0.5352484331</v>
      </c>
      <c r="EA120" s="1" t="n">
        <f aca="false">ROUND('qx mannen 2022'!EA120,10)</f>
        <v>0.5347393181</v>
      </c>
      <c r="EB120" s="1" t="n">
        <f aca="false">ROUND('qx mannen 2022'!EB120,10)</f>
        <v>0.5342303728</v>
      </c>
      <c r="EC120" s="1" t="n">
        <f aca="false">ROUND('qx mannen 2022'!EC120,10)</f>
        <v>0.5337215982</v>
      </c>
      <c r="ED120" s="1" t="n">
        <f aca="false">ROUND('qx mannen 2022'!ED120,10)</f>
        <v>0.533212995</v>
      </c>
      <c r="EE120" s="1" t="n">
        <f aca="false">ROUND('qx mannen 2022'!EE120,10)</f>
        <v>0.5327045641</v>
      </c>
      <c r="EF120" s="1" t="n">
        <f aca="false">ROUND('qx mannen 2022'!EF120,10)</f>
        <v>0.5321963061</v>
      </c>
      <c r="EG120" s="1" t="n">
        <f aca="false">ROUND('qx mannen 2022'!EG120,10)</f>
        <v>0.531688222</v>
      </c>
      <c r="EH120" s="1" t="n">
        <f aca="false">ROUND('qx mannen 2022'!EH120,10)</f>
        <v>0.5311803126</v>
      </c>
      <c r="EI120" s="1" t="n">
        <f aca="false">ROUND('qx mannen 2022'!EI120,10)</f>
        <v>0.5306725785</v>
      </c>
      <c r="EJ120" s="1" t="n">
        <f aca="false">ROUND('qx mannen 2022'!EJ120,10)</f>
        <v>0.5301650206</v>
      </c>
      <c r="EK120" s="1" t="n">
        <f aca="false">ROUND('qx mannen 2022'!EK120,10)</f>
        <v>0.5296576397</v>
      </c>
      <c r="EL120" s="1" t="n">
        <f aca="false">ROUND('qx mannen 2022'!EL120,10)</f>
        <v>0.5291504364</v>
      </c>
      <c r="EM120" s="1" t="n">
        <f aca="false">ROUND('qx mannen 2022'!EM120,10)</f>
        <v>0.5286434117</v>
      </c>
      <c r="EN120" s="1" t="n">
        <f aca="false">ROUND('qx mannen 2022'!EN120,10)</f>
        <v>0.5281365661</v>
      </c>
      <c r="EO120" s="1" t="n">
        <f aca="false">ROUND('qx mannen 2022'!EO120,10)</f>
        <v>0.5276299006</v>
      </c>
      <c r="EP120" s="1" t="n">
        <f aca="false">ROUND('qx mannen 2022'!EP120,10)</f>
        <v>0.5271234157</v>
      </c>
      <c r="EQ120" s="1" t="n">
        <f aca="false">ROUND('qx mannen 2022'!EQ120,10)</f>
        <v>0.5266171123</v>
      </c>
      <c r="ER120" s="1" t="n">
        <f aca="false">ROUND('qx mannen 2022'!ER120,10)</f>
        <v>0.5261109911</v>
      </c>
      <c r="ES120" s="1" t="n">
        <f aca="false">ROUND('qx mannen 2022'!ES120,10)</f>
        <v>0.5256050528</v>
      </c>
      <c r="ET120" s="1" t="n">
        <f aca="false">ROUND('qx mannen 2022'!ET120,10)</f>
        <v>0.5250992982</v>
      </c>
      <c r="EU120" s="1" t="n">
        <f aca="false">ROUND('qx mannen 2022'!EU120,10)</f>
        <v>0.524593728</v>
      </c>
      <c r="EV120" s="1" t="n">
        <f aca="false">ROUND('qx mannen 2022'!EV120,10)</f>
        <v>0.5240883429</v>
      </c>
      <c r="EW120" s="1" t="n">
        <f aca="false">ROUND('qx mannen 2022'!EW120,10)</f>
        <v>0.5235831435</v>
      </c>
      <c r="EX120" s="1" t="n">
        <f aca="false">ROUND('qx mannen 2022'!EX120,10)</f>
        <v>0.5230781307</v>
      </c>
      <c r="EY120" s="1" t="n">
        <f aca="false">ROUND('qx mannen 2022'!EY120,10)</f>
        <v>0.5225733052</v>
      </c>
      <c r="EZ120" s="1" t="n">
        <f aca="false">ROUND('qx mannen 2022'!EZ120,10)</f>
        <v>0.5220686676</v>
      </c>
      <c r="FA120" s="1" t="n">
        <f aca="false">ROUND('qx mannen 2022'!FA120,10)</f>
        <v>0.5215642187</v>
      </c>
      <c r="FB120" s="1" t="n">
        <f aca="false">ROUND('qx mannen 2022'!FB120,10)</f>
        <v>0.5210599591</v>
      </c>
      <c r="FC120" s="1" t="n">
        <f aca="false">ROUND('qx mannen 2022'!FC120,10)</f>
        <v>0.5205558896</v>
      </c>
      <c r="FD120" s="1" t="n">
        <f aca="false">ROUND('qx mannen 2022'!FD120,10)</f>
        <v>0.5200520108</v>
      </c>
      <c r="FE120" s="1" t="n">
        <f aca="false">ROUND('qx mannen 2022'!FE120,10)</f>
        <v>0.5195483235</v>
      </c>
      <c r="FF120" s="1" t="n">
        <f aca="false">ROUND('qx mannen 2022'!FF120,10)</f>
        <v>0.5190448283</v>
      </c>
      <c r="FG120" s="1" t="n">
        <f aca="false">ROUND('qx mannen 2022'!FG120,10)</f>
        <v>0.5185415259</v>
      </c>
      <c r="FH120" s="1" t="n">
        <f aca="false">ROUND('qx mannen 2022'!FH120,10)</f>
        <v>0.5180384171</v>
      </c>
      <c r="FI120" s="1" t="n">
        <f aca="false">ROUND('qx mannen 2022'!FI120,10)</f>
        <v>0.5175355024</v>
      </c>
      <c r="FJ120" s="1" t="n">
        <f aca="false">ROUND('qx mannen 2022'!FJ120,10)</f>
        <v>0.5170327827</v>
      </c>
      <c r="FK120" s="1" t="n">
        <f aca="false">ROUND('qx mannen 2022'!FK120,10)</f>
        <v>0.5165302585</v>
      </c>
      <c r="FL120" s="1" t="n">
        <f aca="false">ROUND('qx mannen 2022'!FL120,10)</f>
        <v>0.5160279305</v>
      </c>
      <c r="FM120" s="1" t="n">
        <f aca="false">ROUND('qx mannen 2022'!FM120,10)</f>
        <v>0.5155257994</v>
      </c>
      <c r="FN120" s="1" t="n">
        <f aca="false">ROUND('qx mannen 2022'!FN120,10)</f>
        <v>0.5150238659</v>
      </c>
      <c r="FO120" s="1" t="n">
        <f aca="false">ROUND('qx mannen 2022'!FO120,10)</f>
        <v>0.5145221307</v>
      </c>
      <c r="FP120" s="1" t="n">
        <f aca="false">ROUND('qx mannen 2022'!FP120,10)</f>
        <v>0.5140205943</v>
      </c>
      <c r="FQ120" s="1" t="n">
        <f aca="false">ROUND('qx mannen 2022'!FQ120,10)</f>
        <v>0.5135192576</v>
      </c>
    </row>
    <row r="121" customFormat="false" ht="15" hidden="false" customHeight="true" outlineLevel="0" collapsed="false">
      <c r="B121" s="1" t="n">
        <f aca="false">ROUND('qx mannen 2022'!B121,10)</f>
        <v>0.6537108611</v>
      </c>
      <c r="C121" s="1" t="n">
        <f aca="false">ROUND('qx mannen 2022'!C121,10)</f>
        <v>0.6517677165</v>
      </c>
      <c r="D121" s="1" t="n">
        <f aca="false">ROUND('qx mannen 2022'!D121,10)</f>
        <v>0.6257430463</v>
      </c>
      <c r="E121" s="1" t="n">
        <f aca="false">ROUND('qx mannen 2022'!E121,10)</f>
        <v>0.6126048102</v>
      </c>
      <c r="F121" s="1" t="n">
        <f aca="false">ROUND('qx mannen 2022'!F121,10)</f>
        <v>0.6059055084</v>
      </c>
      <c r="G121" s="1" t="n">
        <f aca="false">ROUND('qx mannen 2022'!G121,10)</f>
        <v>0.6024125248</v>
      </c>
      <c r="H121" s="1" t="n">
        <f aca="false">ROUND('qx mannen 2022'!H121,10)</f>
        <v>0.6005131366</v>
      </c>
      <c r="I121" s="1" t="n">
        <f aca="false">ROUND('qx mannen 2022'!I121,10)</f>
        <v>0.5994029652</v>
      </c>
      <c r="J121" s="1" t="n">
        <f aca="false">ROUND('qx mannen 2022'!J121,10)</f>
        <v>0.5986807983</v>
      </c>
      <c r="K121" s="1" t="n">
        <f aca="false">ROUND('qx mannen 2022'!K121,10)</f>
        <v>0.5981466513</v>
      </c>
      <c r="L121" s="1" t="n">
        <f aca="false">ROUND('qx mannen 2022'!L121,10)</f>
        <v>0.5977010247</v>
      </c>
      <c r="M121" s="1" t="n">
        <f aca="false">ROUND('qx mannen 2022'!M121,10)</f>
        <v>0.597294601</v>
      </c>
      <c r="N121" s="1" t="n">
        <f aca="false">ROUND('qx mannen 2022'!N121,10)</f>
        <v>0.5969031149</v>
      </c>
      <c r="O121" s="1" t="n">
        <f aca="false">ROUND('qx mannen 2022'!O121,10)</f>
        <v>0.5965147945</v>
      </c>
      <c r="P121" s="1" t="n">
        <f aca="false">ROUND('qx mannen 2022'!P121,10)</f>
        <v>0.5961240864</v>
      </c>
      <c r="Q121" s="1" t="n">
        <f aca="false">ROUND('qx mannen 2022'!Q121,10)</f>
        <v>0.595728521</v>
      </c>
      <c r="R121" s="1" t="n">
        <f aca="false">ROUND('qx mannen 2022'!R121,10)</f>
        <v>0.5953271468</v>
      </c>
      <c r="S121" s="1" t="n">
        <f aca="false">ROUND('qx mannen 2022'!S121,10)</f>
        <v>0.5949197498</v>
      </c>
      <c r="T121" s="1" t="n">
        <f aca="false">ROUND('qx mannen 2022'!T121,10)</f>
        <v>0.5945064644</v>
      </c>
      <c r="U121" s="1" t="n">
        <f aca="false">ROUND('qx mannen 2022'!U121,10)</f>
        <v>0.5940875811</v>
      </c>
      <c r="V121" s="1" t="n">
        <f aca="false">ROUND('qx mannen 2022'!V121,10)</f>
        <v>0.5936634513</v>
      </c>
      <c r="W121" s="1" t="n">
        <f aca="false">ROUND('qx mannen 2022'!W121,10)</f>
        <v>0.5932344408</v>
      </c>
      <c r="X121" s="1" t="n">
        <f aca="false">ROUND('qx mannen 2022'!X121,10)</f>
        <v>0.5928009084</v>
      </c>
      <c r="Y121" s="1" t="n">
        <f aca="false">ROUND('qx mannen 2022'!Y121,10)</f>
        <v>0.5923631959</v>
      </c>
      <c r="Z121" s="1" t="n">
        <f aca="false">ROUND('qx mannen 2022'!Z121,10)</f>
        <v>0.591921624</v>
      </c>
      <c r="AA121" s="1" t="n">
        <f aca="false">ROUND('qx mannen 2022'!AA121,10)</f>
        <v>0.5914764916</v>
      </c>
      <c r="AB121" s="1" t="n">
        <f aca="false">ROUND('qx mannen 2022'!AB121,10)</f>
        <v>0.5910280762</v>
      </c>
      <c r="AC121" s="1" t="n">
        <f aca="false">ROUND('qx mannen 2022'!AC121,10)</f>
        <v>0.5905766345</v>
      </c>
      <c r="AD121" s="1" t="n">
        <f aca="false">ROUND('qx mannen 2022'!AD121,10)</f>
        <v>0.590122404</v>
      </c>
      <c r="AE121" s="1" t="n">
        <f aca="false">ROUND('qx mannen 2022'!AE121,10)</f>
        <v>0.5896656045</v>
      </c>
      <c r="AF121" s="1" t="n">
        <f aca="false">ROUND('qx mannen 2022'!AF121,10)</f>
        <v>0.5892064386</v>
      </c>
      <c r="AG121" s="1" t="n">
        <f aca="false">ROUND('qx mannen 2022'!AG121,10)</f>
        <v>0.588745094</v>
      </c>
      <c r="AH121" s="1" t="n">
        <f aca="false">ROUND('qx mannen 2022'!AH121,10)</f>
        <v>0.5882817437</v>
      </c>
      <c r="AI121" s="1" t="n">
        <f aca="false">ROUND('qx mannen 2022'!AI121,10)</f>
        <v>0.5878165477</v>
      </c>
      <c r="AJ121" s="1" t="n">
        <f aca="false">ROUND('qx mannen 2022'!AJ121,10)</f>
        <v>0.5873496538</v>
      </c>
      <c r="AK121" s="1" t="n">
        <f aca="false">ROUND('qx mannen 2022'!AK121,10)</f>
        <v>0.5868811986</v>
      </c>
      <c r="AL121" s="1" t="n">
        <f aca="false">ROUND('qx mannen 2022'!AL121,10)</f>
        <v>0.5864113081</v>
      </c>
      <c r="AM121" s="1" t="n">
        <f aca="false">ROUND('qx mannen 2022'!AM121,10)</f>
        <v>0.5859400989</v>
      </c>
      <c r="AN121" s="1" t="n">
        <f aca="false">ROUND('qx mannen 2022'!AN121,10)</f>
        <v>0.5854676786</v>
      </c>
      <c r="AO121" s="1" t="n">
        <f aca="false">ROUND('qx mannen 2022'!AO121,10)</f>
        <v>0.5849941467</v>
      </c>
      <c r="AP121" s="1" t="n">
        <f aca="false">ROUND('qx mannen 2022'!AP121,10)</f>
        <v>0.5845195951</v>
      </c>
      <c r="AQ121" s="1" t="n">
        <f aca="false">ROUND('qx mannen 2022'!AQ121,10)</f>
        <v>0.5840441086</v>
      </c>
      <c r="AR121" s="1" t="n">
        <f aca="false">ROUND('qx mannen 2022'!AR121,10)</f>
        <v>0.5835677658</v>
      </c>
      <c r="AS121" s="1" t="n">
        <f aca="false">ROUND('qx mannen 2022'!AS121,10)</f>
        <v>0.5830906391</v>
      </c>
      <c r="AT121" s="1" t="n">
        <f aca="false">ROUND('qx mannen 2022'!AT121,10)</f>
        <v>0.5826127955</v>
      </c>
      <c r="AU121" s="1" t="n">
        <f aca="false">ROUND('qx mannen 2022'!AU121,10)</f>
        <v>0.5821342971</v>
      </c>
      <c r="AV121" s="1" t="n">
        <f aca="false">ROUND('qx mannen 2022'!AV121,10)</f>
        <v>0.5816552009</v>
      </c>
      <c r="AW121" s="1" t="n">
        <f aca="false">ROUND('qx mannen 2022'!AW121,10)</f>
        <v>0.58117556</v>
      </c>
      <c r="AX121" s="1" t="n">
        <f aca="false">ROUND('qx mannen 2022'!AX121,10)</f>
        <v>0.5806954232</v>
      </c>
      <c r="AY121" s="1" t="n">
        <f aca="false">ROUND('qx mannen 2022'!AY121,10)</f>
        <v>0.5802148357</v>
      </c>
      <c r="AZ121" s="1" t="n">
        <f aca="false">ROUND('qx mannen 2022'!AZ121,10)</f>
        <v>0.5797338394</v>
      </c>
      <c r="BA121" s="1" t="n">
        <f aca="false">ROUND('qx mannen 2022'!BA121,10)</f>
        <v>0.5792524729</v>
      </c>
      <c r="BB121" s="1" t="n">
        <f aca="false">ROUND('qx mannen 2022'!BB121,10)</f>
        <v>0.578770772</v>
      </c>
      <c r="BC121" s="1" t="n">
        <f aca="false">ROUND('qx mannen 2022'!BC121,10)</f>
        <v>0.5782887697</v>
      </c>
      <c r="BD121" s="1" t="n">
        <f aca="false">ROUND('qx mannen 2022'!BD121,10)</f>
        <v>0.5778064966</v>
      </c>
      <c r="BE121" s="1" t="n">
        <f aca="false">ROUND('qx mannen 2022'!BE121,10)</f>
        <v>0.577323981</v>
      </c>
      <c r="BF121" s="1" t="n">
        <f aca="false">ROUND('qx mannen 2022'!BF121,10)</f>
        <v>0.5768412491</v>
      </c>
      <c r="BG121" s="1" t="n">
        <f aca="false">ROUND('qx mannen 2022'!BG121,10)</f>
        <v>0.5763583251</v>
      </c>
      <c r="BH121" s="1" t="n">
        <f aca="false">ROUND('qx mannen 2022'!BH121,10)</f>
        <v>0.5758752315</v>
      </c>
      <c r="BI121" s="1" t="n">
        <f aca="false">ROUND('qx mannen 2022'!BI121,10)</f>
        <v>0.5753919889</v>
      </c>
      <c r="BJ121" s="1" t="n">
        <f aca="false">ROUND('qx mannen 2022'!BJ121,10)</f>
        <v>0.5749086168</v>
      </c>
      <c r="BK121" s="1" t="n">
        <f aca="false">ROUND('qx mannen 2022'!BK121,10)</f>
        <v>0.5744251327</v>
      </c>
      <c r="BL121" s="1" t="n">
        <f aca="false">ROUND('qx mannen 2022'!BL121,10)</f>
        <v>0.5739415534</v>
      </c>
      <c r="BM121" s="1" t="n">
        <f aca="false">ROUND('qx mannen 2022'!BM121,10)</f>
        <v>0.5734578939</v>
      </c>
      <c r="BN121" s="1" t="n">
        <f aca="false">ROUND('qx mannen 2022'!BN121,10)</f>
        <v>0.5729741685</v>
      </c>
      <c r="BO121" s="1" t="n">
        <f aca="false">ROUND('qx mannen 2022'!BO121,10)</f>
        <v>0.5724903904</v>
      </c>
      <c r="BP121" s="1" t="n">
        <f aca="false">ROUND('qx mannen 2022'!BP121,10)</f>
        <v>0.5720065717</v>
      </c>
      <c r="BQ121" s="1" t="n">
        <f aca="false">ROUND('qx mannen 2022'!BQ121,10)</f>
        <v>0.5715227237</v>
      </c>
      <c r="BR121" s="1" t="n">
        <f aca="false">ROUND('qx mannen 2022'!BR121,10)</f>
        <v>0.5710388569</v>
      </c>
      <c r="BS121" s="1" t="n">
        <f aca="false">ROUND('qx mannen 2022'!BS121,10)</f>
        <v>0.5705549811</v>
      </c>
      <c r="BT121" s="1" t="n">
        <f aca="false">ROUND('qx mannen 2022'!BT121,10)</f>
        <v>0.5700711052</v>
      </c>
      <c r="BU121" s="1" t="n">
        <f aca="false">ROUND('qx mannen 2022'!BU121,10)</f>
        <v>0.5695872377</v>
      </c>
      <c r="BV121" s="1" t="n">
        <f aca="false">ROUND('qx mannen 2022'!BV121,10)</f>
        <v>0.5691033864</v>
      </c>
      <c r="BW121" s="1" t="n">
        <f aca="false">ROUND('qx mannen 2022'!BW121,10)</f>
        <v>0.5686195586</v>
      </c>
      <c r="BX121" s="1" t="n">
        <f aca="false">ROUND('qx mannen 2022'!BX121,10)</f>
        <v>0.5681357611</v>
      </c>
      <c r="BY121" s="1" t="n">
        <f aca="false">ROUND('qx mannen 2022'!BY121,10)</f>
        <v>0.567652</v>
      </c>
      <c r="BZ121" s="1" t="n">
        <f aca="false">ROUND('qx mannen 2022'!BZ121,10)</f>
        <v>0.5671682814</v>
      </c>
      <c r="CA121" s="1" t="n">
        <f aca="false">ROUND('qx mannen 2022'!CA121,10)</f>
        <v>0.5666846106</v>
      </c>
      <c r="CB121" s="1" t="n">
        <f aca="false">ROUND('qx mannen 2022'!CB121,10)</f>
        <v>0.5662009928</v>
      </c>
      <c r="CC121" s="1" t="n">
        <f aca="false">ROUND('qx mannen 2022'!CC121,10)</f>
        <v>0.5657174328</v>
      </c>
      <c r="CD121" s="1" t="n">
        <f aca="false">ROUND('qx mannen 2022'!CD121,10)</f>
        <v>0.5652339349</v>
      </c>
      <c r="CE121" s="1" t="n">
        <f aca="false">ROUND('qx mannen 2022'!CE121,10)</f>
        <v>0.5647505033</v>
      </c>
      <c r="CF121" s="1" t="n">
        <f aca="false">ROUND('qx mannen 2022'!CF121,10)</f>
        <v>0.564267142</v>
      </c>
      <c r="CG121" s="1" t="n">
        <f aca="false">ROUND('qx mannen 2022'!CG121,10)</f>
        <v>0.5637838546</v>
      </c>
      <c r="CH121" s="1" t="n">
        <f aca="false">ROUND('qx mannen 2022'!CH121,10)</f>
        <v>0.5633006445</v>
      </c>
      <c r="CI121" s="1" t="n">
        <f aca="false">ROUND('qx mannen 2022'!CI121,10)</f>
        <v>0.5628175149</v>
      </c>
      <c r="CJ121" s="1" t="n">
        <f aca="false">ROUND('qx mannen 2022'!CJ121,10)</f>
        <v>0.5623344689</v>
      </c>
      <c r="CK121" s="1" t="n">
        <f aca="false">ROUND('qx mannen 2022'!CK121,10)</f>
        <v>0.5618515092</v>
      </c>
      <c r="CL121" s="1" t="n">
        <f aca="false">ROUND('qx mannen 2022'!CL121,10)</f>
        <v>0.5613686385</v>
      </c>
      <c r="CM121" s="1" t="n">
        <f aca="false">ROUND('qx mannen 2022'!CM121,10)</f>
        <v>0.5608858593</v>
      </c>
      <c r="CN121" s="1" t="n">
        <f aca="false">ROUND('qx mannen 2022'!CN121,10)</f>
        <v>0.5604031741</v>
      </c>
      <c r="CO121" s="1" t="n">
        <f aca="false">ROUND('qx mannen 2022'!CO121,10)</f>
        <v>0.5599205851</v>
      </c>
      <c r="CP121" s="1" t="n">
        <f aca="false">ROUND('qx mannen 2022'!CP121,10)</f>
        <v>0.5594380943</v>
      </c>
      <c r="CQ121" s="1" t="n">
        <f aca="false">ROUND('qx mannen 2022'!CQ121,10)</f>
        <v>0.5589557038</v>
      </c>
      <c r="CR121" s="1" t="n">
        <f aca="false">ROUND('qx mannen 2022'!CR121,10)</f>
        <v>0.5584734156</v>
      </c>
      <c r="CS121" s="1" t="n">
        <f aca="false">ROUND('qx mannen 2022'!CS121,10)</f>
        <v>0.5579912313</v>
      </c>
      <c r="CT121" s="1" t="n">
        <f aca="false">ROUND('qx mannen 2022'!CT121,10)</f>
        <v>0.5575091528</v>
      </c>
      <c r="CU121" s="1" t="n">
        <f aca="false">ROUND('qx mannen 2022'!CU121,10)</f>
        <v>0.5570271816</v>
      </c>
      <c r="CV121" s="1" t="n">
        <f aca="false">ROUND('qx mannen 2022'!CV121,10)</f>
        <v>0.5565453193</v>
      </c>
      <c r="CW121" s="1" t="n">
        <f aca="false">ROUND('qx mannen 2022'!CW121,10)</f>
        <v>0.5560635675</v>
      </c>
      <c r="CX121" s="1" t="n">
        <f aca="false">ROUND('qx mannen 2022'!CX121,10)</f>
        <v>0.5555819276</v>
      </c>
      <c r="CY121" s="1" t="n">
        <f aca="false">ROUND('qx mannen 2022'!CY121,10)</f>
        <v>0.5551004008</v>
      </c>
      <c r="CZ121" s="1" t="n">
        <f aca="false">ROUND('qx mannen 2022'!CZ121,10)</f>
        <v>0.5546189887</v>
      </c>
      <c r="DA121" s="1" t="n">
        <f aca="false">ROUND('qx mannen 2022'!DA121,10)</f>
        <v>0.5541376923</v>
      </c>
      <c r="DB121" s="1" t="n">
        <f aca="false">ROUND('qx mannen 2022'!DB121,10)</f>
        <v>0.5536565129</v>
      </c>
      <c r="DC121" s="1" t="n">
        <f aca="false">ROUND('qx mannen 2022'!DC121,10)</f>
        <v>0.5531754517</v>
      </c>
      <c r="DD121" s="1" t="n">
        <f aca="false">ROUND('qx mannen 2022'!DD121,10)</f>
        <v>0.5526945099</v>
      </c>
      <c r="DE121" s="1" t="n">
        <f aca="false">ROUND('qx mannen 2022'!DE121,10)</f>
        <v>0.5522136885</v>
      </c>
      <c r="DF121" s="1" t="n">
        <f aca="false">ROUND('qx mannen 2022'!DF121,10)</f>
        <v>0.5517329885</v>
      </c>
      <c r="DG121" s="1" t="n">
        <f aca="false">ROUND('qx mannen 2022'!DG121,10)</f>
        <v>0.5512524111</v>
      </c>
      <c r="DH121" s="1" t="n">
        <f aca="false">ROUND('qx mannen 2022'!DH121,10)</f>
        <v>0.5507719571</v>
      </c>
      <c r="DI121" s="1" t="n">
        <f aca="false">ROUND('qx mannen 2022'!DI121,10)</f>
        <v>0.5502916277</v>
      </c>
      <c r="DJ121" s="1" t="n">
        <f aca="false">ROUND('qx mannen 2022'!DJ121,10)</f>
        <v>0.5498114236</v>
      </c>
      <c r="DK121" s="1" t="n">
        <f aca="false">ROUND('qx mannen 2022'!DK121,10)</f>
        <v>0.5493313459</v>
      </c>
      <c r="DL121" s="1" t="n">
        <f aca="false">ROUND('qx mannen 2022'!DL121,10)</f>
        <v>0.5488513954</v>
      </c>
      <c r="DM121" s="1" t="n">
        <f aca="false">ROUND('qx mannen 2022'!DM121,10)</f>
        <v>0.548371573</v>
      </c>
      <c r="DN121" s="1" t="n">
        <f aca="false">ROUND('qx mannen 2022'!DN121,10)</f>
        <v>0.5478918796</v>
      </c>
      <c r="DO121" s="1" t="n">
        <f aca="false">ROUND('qx mannen 2022'!DO121,10)</f>
        <v>0.547412316</v>
      </c>
      <c r="DP121" s="1" t="n">
        <f aca="false">ROUND('qx mannen 2022'!DP121,10)</f>
        <v>0.5469328831</v>
      </c>
      <c r="DQ121" s="1" t="n">
        <f aca="false">ROUND('qx mannen 2022'!DQ121,10)</f>
        <v>0.5464535815</v>
      </c>
      <c r="DR121" s="1" t="n">
        <f aca="false">ROUND('qx mannen 2022'!DR121,10)</f>
        <v>0.5459744122</v>
      </c>
      <c r="DS121" s="1" t="n">
        <f aca="false">ROUND('qx mannen 2022'!DS121,10)</f>
        <v>0.5454953759</v>
      </c>
      <c r="DT121" s="1" t="n">
        <f aca="false">ROUND('qx mannen 2022'!DT121,10)</f>
        <v>0.5450164734</v>
      </c>
      <c r="DU121" s="1" t="n">
        <f aca="false">ROUND('qx mannen 2022'!DU121,10)</f>
        <v>0.5445377055</v>
      </c>
      <c r="DV121" s="1" t="n">
        <f aca="false">ROUND('qx mannen 2022'!DV121,10)</f>
        <v>0.5440590728</v>
      </c>
      <c r="DW121" s="1" t="n">
        <f aca="false">ROUND('qx mannen 2022'!DW121,10)</f>
        <v>0.5435805761</v>
      </c>
      <c r="DX121" s="1" t="n">
        <f aca="false">ROUND('qx mannen 2022'!DX121,10)</f>
        <v>0.5431022162</v>
      </c>
      <c r="DY121" s="1" t="n">
        <f aca="false">ROUND('qx mannen 2022'!DY121,10)</f>
        <v>0.5426239938</v>
      </c>
      <c r="DZ121" s="1" t="n">
        <f aca="false">ROUND('qx mannen 2022'!DZ121,10)</f>
        <v>0.5421459095</v>
      </c>
      <c r="EA121" s="1" t="n">
        <f aca="false">ROUND('qx mannen 2022'!EA121,10)</f>
        <v>0.5416679641</v>
      </c>
      <c r="EB121" s="1" t="n">
        <f aca="false">ROUND('qx mannen 2022'!EB121,10)</f>
        <v>0.5411901583</v>
      </c>
      <c r="EC121" s="1" t="n">
        <f aca="false">ROUND('qx mannen 2022'!EC121,10)</f>
        <v>0.5407124928</v>
      </c>
      <c r="ED121" s="1" t="n">
        <f aca="false">ROUND('qx mannen 2022'!ED121,10)</f>
        <v>0.5402349682</v>
      </c>
      <c r="EE121" s="1" t="n">
        <f aca="false">ROUND('qx mannen 2022'!EE121,10)</f>
        <v>0.5397575852</v>
      </c>
      <c r="EF121" s="1" t="n">
        <f aca="false">ROUND('qx mannen 2022'!EF121,10)</f>
        <v>0.5392803445</v>
      </c>
      <c r="EG121" s="1" t="n">
        <f aca="false">ROUND('qx mannen 2022'!EG121,10)</f>
        <v>0.5388032467</v>
      </c>
      <c r="EH121" s="1" t="n">
        <f aca="false">ROUND('qx mannen 2022'!EH121,10)</f>
        <v>0.5383262926</v>
      </c>
      <c r="EI121" s="1" t="n">
        <f aca="false">ROUND('qx mannen 2022'!EI121,10)</f>
        <v>0.5378494827</v>
      </c>
      <c r="EJ121" s="1" t="n">
        <f aca="false">ROUND('qx mannen 2022'!EJ121,10)</f>
        <v>0.5373728177</v>
      </c>
      <c r="EK121" s="1" t="n">
        <f aca="false">ROUND('qx mannen 2022'!EK121,10)</f>
        <v>0.5368962984</v>
      </c>
      <c r="EL121" s="1" t="n">
        <f aca="false">ROUND('qx mannen 2022'!EL121,10)</f>
        <v>0.5364199252</v>
      </c>
      <c r="EM121" s="1" t="n">
        <f aca="false">ROUND('qx mannen 2022'!EM121,10)</f>
        <v>0.5359436988</v>
      </c>
      <c r="EN121" s="1" t="n">
        <f aca="false">ROUND('qx mannen 2022'!EN121,10)</f>
        <v>0.53546762</v>
      </c>
      <c r="EO121" s="1" t="n">
        <f aca="false">ROUND('qx mannen 2022'!EO121,10)</f>
        <v>0.5349916892</v>
      </c>
      <c r="EP121" s="1" t="n">
        <f aca="false">ROUND('qx mannen 2022'!EP121,10)</f>
        <v>0.5345159072</v>
      </c>
      <c r="EQ121" s="1" t="n">
        <f aca="false">ROUND('qx mannen 2022'!EQ121,10)</f>
        <v>0.5340402745</v>
      </c>
      <c r="ER121" s="1" t="n">
        <f aca="false">ROUND('qx mannen 2022'!ER121,10)</f>
        <v>0.5335647918</v>
      </c>
      <c r="ES121" s="1" t="n">
        <f aca="false">ROUND('qx mannen 2022'!ES121,10)</f>
        <v>0.5330894597</v>
      </c>
      <c r="ET121" s="1" t="n">
        <f aca="false">ROUND('qx mannen 2022'!ET121,10)</f>
        <v>0.5326142789</v>
      </c>
      <c r="EU121" s="1" t="n">
        <f aca="false">ROUND('qx mannen 2022'!EU121,10)</f>
        <v>0.5321392498</v>
      </c>
      <c r="EV121" s="1" t="n">
        <f aca="false">ROUND('qx mannen 2022'!EV121,10)</f>
        <v>0.5316643732</v>
      </c>
      <c r="EW121" s="1" t="n">
        <f aca="false">ROUND('qx mannen 2022'!EW121,10)</f>
        <v>0.5311896497</v>
      </c>
      <c r="EX121" s="1" t="n">
        <f aca="false">ROUND('qx mannen 2022'!EX121,10)</f>
        <v>0.5307150798</v>
      </c>
      <c r="EY121" s="1" t="n">
        <f aca="false">ROUND('qx mannen 2022'!EY121,10)</f>
        <v>0.5302406641</v>
      </c>
      <c r="EZ121" s="1" t="n">
        <f aca="false">ROUND('qx mannen 2022'!EZ121,10)</f>
        <v>0.5297664033</v>
      </c>
      <c r="FA121" s="1" t="n">
        <f aca="false">ROUND('qx mannen 2022'!FA121,10)</f>
        <v>0.529292298</v>
      </c>
      <c r="FB121" s="1" t="n">
        <f aca="false">ROUND('qx mannen 2022'!FB121,10)</f>
        <v>0.5288183487</v>
      </c>
      <c r="FC121" s="1" t="n">
        <f aca="false">ROUND('qx mannen 2022'!FC121,10)</f>
        <v>0.528344556</v>
      </c>
      <c r="FD121" s="1" t="n">
        <f aca="false">ROUND('qx mannen 2022'!FD121,10)</f>
        <v>0.5278709206</v>
      </c>
      <c r="FE121" s="1" t="n">
        <f aca="false">ROUND('qx mannen 2022'!FE121,10)</f>
        <v>0.527397443</v>
      </c>
      <c r="FF121" s="1" t="n">
        <f aca="false">ROUND('qx mannen 2022'!FF121,10)</f>
        <v>0.5269241238</v>
      </c>
      <c r="FG121" s="1" t="n">
        <f aca="false">ROUND('qx mannen 2022'!FG121,10)</f>
        <v>0.5264509637</v>
      </c>
      <c r="FH121" s="1" t="n">
        <f aca="false">ROUND('qx mannen 2022'!FH121,10)</f>
        <v>0.5259779631</v>
      </c>
      <c r="FI121" s="1" t="n">
        <f aca="false">ROUND('qx mannen 2022'!FI121,10)</f>
        <v>0.5255051226</v>
      </c>
      <c r="FJ121" s="1" t="n">
        <f aca="false">ROUND('qx mannen 2022'!FJ121,10)</f>
        <v>0.5250324429</v>
      </c>
      <c r="FK121" s="1" t="n">
        <f aca="false">ROUND('qx mannen 2022'!FK121,10)</f>
        <v>0.5245599245</v>
      </c>
      <c r="FL121" s="1" t="n">
        <f aca="false">ROUND('qx mannen 2022'!FL121,10)</f>
        <v>0.524087568</v>
      </c>
      <c r="FM121" s="1" t="n">
        <f aca="false">ROUND('qx mannen 2022'!FM121,10)</f>
        <v>0.523615374</v>
      </c>
      <c r="FN121" s="1" t="n">
        <f aca="false">ROUND('qx mannen 2022'!FN121,10)</f>
        <v>0.5231433431</v>
      </c>
      <c r="FO121" s="1" t="n">
        <f aca="false">ROUND('qx mannen 2022'!FO121,10)</f>
        <v>0.5226714757</v>
      </c>
      <c r="FP121" s="1" t="n">
        <f aca="false">ROUND('qx mannen 2022'!FP121,10)</f>
        <v>0.5221997726</v>
      </c>
      <c r="FQ121" s="1" t="n">
        <f aca="false">ROUND('qx mannen 2022'!FQ121,10)</f>
        <v>0.5217282342</v>
      </c>
    </row>
    <row r="122" customFormat="false" ht="15" hidden="false" customHeight="true" outlineLevel="0" collapsed="false">
      <c r="B122" s="1" t="n">
        <f aca="false">ROUND('qx mannen 2022'!B122,10)</f>
        <v>0.6574387563</v>
      </c>
      <c r="C122" s="1" t="n">
        <f aca="false">ROUND('qx mannen 2022'!C122,10)</f>
        <v>0.6554120127</v>
      </c>
      <c r="D122" s="1" t="n">
        <f aca="false">ROUND('qx mannen 2022'!D122,10)</f>
        <v>0.6293173567</v>
      </c>
      <c r="E122" s="1" t="n">
        <f aca="false">ROUND('qx mannen 2022'!E122,10)</f>
        <v>0.6161076023</v>
      </c>
      <c r="F122" s="1" t="n">
        <f aca="false">ROUND('qx mannen 2022'!F122,10)</f>
        <v>0.6093447227</v>
      </c>
      <c r="G122" s="1" t="n">
        <f aca="false">ROUND('qx mannen 2022'!G122,10)</f>
        <v>0.6057965503</v>
      </c>
      <c r="H122" s="1" t="n">
        <f aca="false">ROUND('qx mannen 2022'!H122,10)</f>
        <v>0.6038494223</v>
      </c>
      <c r="I122" s="1" t="n">
        <f aca="false">ROUND('qx mannen 2022'!I122,10)</f>
        <v>0.6026980483</v>
      </c>
      <c r="J122" s="1" t="n">
        <f aca="false">ROUND('qx mannen 2022'!J122,10)</f>
        <v>0.6019405</v>
      </c>
      <c r="K122" s="1" t="n">
        <f aca="false">ROUND('qx mannen 2022'!K122,10)</f>
        <v>0.6013762284</v>
      </c>
      <c r="L122" s="1" t="n">
        <f aca="false">ROUND('qx mannen 2022'!L122,10)</f>
        <v>0.6009052694</v>
      </c>
      <c r="M122" s="1" t="n">
        <f aca="false">ROUND('qx mannen 2022'!M122,10)</f>
        <v>0.6004779069</v>
      </c>
      <c r="N122" s="1" t="n">
        <f aca="false">ROUND('qx mannen 2022'!N122,10)</f>
        <v>0.6000695224</v>
      </c>
      <c r="O122" s="1" t="n">
        <f aca="false">ROUND('qx mannen 2022'!O122,10)</f>
        <v>0.5996680259</v>
      </c>
      <c r="P122" s="1" t="n">
        <f aca="false">ROUND('qx mannen 2022'!P122,10)</f>
        <v>0.5992675741</v>
      </c>
      <c r="Q122" s="1" t="n">
        <f aca="false">ROUND('qx mannen 2022'!Q122,10)</f>
        <v>0.5988654318</v>
      </c>
      <c r="R122" s="1" t="n">
        <f aca="false">ROUND('qx mannen 2022'!R122,10)</f>
        <v>0.5984604028</v>
      </c>
      <c r="S122" s="1" t="n">
        <f aca="false">ROUND('qx mannen 2022'!S122,10)</f>
        <v>0.5980520479</v>
      </c>
      <c r="T122" s="1" t="n">
        <f aca="false">ROUND('qx mannen 2022'!T122,10)</f>
        <v>0.5976402938</v>
      </c>
      <c r="U122" s="1" t="n">
        <f aca="false">ROUND('qx mannen 2022'!U122,10)</f>
        <v>0.5972252392</v>
      </c>
      <c r="V122" s="1" t="n">
        <f aca="false">ROUND('qx mannen 2022'!V122,10)</f>
        <v>0.5968070582</v>
      </c>
      <c r="W122" s="1" t="n">
        <f aca="false">ROUND('qx mannen 2022'!W122,10)</f>
        <v>0.5963859533</v>
      </c>
      <c r="X122" s="1" t="n">
        <f aca="false">ROUND('qx mannen 2022'!X122,10)</f>
        <v>0.5959621324</v>
      </c>
      <c r="Y122" s="1" t="n">
        <f aca="false">ROUND('qx mannen 2022'!Y122,10)</f>
        <v>0.5955357978</v>
      </c>
      <c r="Z122" s="1" t="n">
        <f aca="false">ROUND('qx mannen 2022'!Z122,10)</f>
        <v>0.5951071415</v>
      </c>
      <c r="AA122" s="1" t="n">
        <f aca="false">ROUND('qx mannen 2022'!AA122,10)</f>
        <v>0.5946763434</v>
      </c>
      <c r="AB122" s="1" t="n">
        <f aca="false">ROUND('qx mannen 2022'!AB122,10)</f>
        <v>0.5942435713</v>
      </c>
      <c r="AC122" s="1" t="n">
        <f aca="false">ROUND('qx mannen 2022'!AC122,10)</f>
        <v>0.5938089805</v>
      </c>
      <c r="AD122" s="1" t="n">
        <f aca="false">ROUND('qx mannen 2022'!AD122,10)</f>
        <v>0.5933727149</v>
      </c>
      <c r="AE122" s="1" t="n">
        <f aca="false">ROUND('qx mannen 2022'!AE122,10)</f>
        <v>0.5929349075</v>
      </c>
      <c r="AF122" s="1" t="n">
        <f aca="false">ROUND('qx mannen 2022'!AF122,10)</f>
        <v>0.5924956815</v>
      </c>
      <c r="AG122" s="1" t="n">
        <f aca="false">ROUND('qx mannen 2022'!AG122,10)</f>
        <v>0.5920551504</v>
      </c>
      <c r="AH122" s="1" t="n">
        <f aca="false">ROUND('qx mannen 2022'!AH122,10)</f>
        <v>0.5916134194</v>
      </c>
      <c r="AI122" s="1" t="n">
        <f aca="false">ROUND('qx mannen 2022'!AI122,10)</f>
        <v>0.5911705855</v>
      </c>
      <c r="AJ122" s="1" t="n">
        <f aca="false">ROUND('qx mannen 2022'!AJ122,10)</f>
        <v>0.5907267383</v>
      </c>
      <c r="AK122" s="1" t="n">
        <f aca="false">ROUND('qx mannen 2022'!AK122,10)</f>
        <v>0.5902819608</v>
      </c>
      <c r="AL122" s="1" t="n">
        <f aca="false">ROUND('qx mannen 2022'!AL122,10)</f>
        <v>0.5898363294</v>
      </c>
      <c r="AM122" s="1" t="n">
        <f aca="false">ROUND('qx mannen 2022'!AM122,10)</f>
        <v>0.589389915</v>
      </c>
      <c r="AN122" s="1" t="n">
        <f aca="false">ROUND('qx mannen 2022'!AN122,10)</f>
        <v>0.5889427829</v>
      </c>
      <c r="AO122" s="1" t="n">
        <f aca="false">ROUND('qx mannen 2022'!AO122,10)</f>
        <v>0.5884949935</v>
      </c>
      <c r="AP122" s="1" t="n">
        <f aca="false">ROUND('qx mannen 2022'!AP122,10)</f>
        <v>0.5880466026</v>
      </c>
      <c r="AQ122" s="1" t="n">
        <f aca="false">ROUND('qx mannen 2022'!AQ122,10)</f>
        <v>0.5875976618</v>
      </c>
      <c r="AR122" s="1" t="n">
        <f aca="false">ROUND('qx mannen 2022'!AR122,10)</f>
        <v>0.5871482189</v>
      </c>
      <c r="AS122" s="1" t="n">
        <f aca="false">ROUND('qx mannen 2022'!AS122,10)</f>
        <v>0.5866983179</v>
      </c>
      <c r="AT122" s="1" t="n">
        <f aca="false">ROUND('qx mannen 2022'!AT122,10)</f>
        <v>0.5862479995</v>
      </c>
      <c r="AU122" s="1" t="n">
        <f aca="false">ROUND('qx mannen 2022'!AU122,10)</f>
        <v>0.5857973015</v>
      </c>
      <c r="AV122" s="1" t="n">
        <f aca="false">ROUND('qx mannen 2022'!AV122,10)</f>
        <v>0.5853462587</v>
      </c>
      <c r="AW122" s="1" t="n">
        <f aca="false">ROUND('qx mannen 2022'!AW122,10)</f>
        <v>0.5848949033</v>
      </c>
      <c r="AX122" s="1" t="n">
        <f aca="false">ROUND('qx mannen 2022'!AX122,10)</f>
        <v>0.584443265</v>
      </c>
      <c r="AY122" s="1" t="n">
        <f aca="false">ROUND('qx mannen 2022'!AY122,10)</f>
        <v>0.5839913715</v>
      </c>
      <c r="AZ122" s="1" t="n">
        <f aca="false">ROUND('qx mannen 2022'!AZ122,10)</f>
        <v>0.5835392482</v>
      </c>
      <c r="BA122" s="1" t="n">
        <f aca="false">ROUND('qx mannen 2022'!BA122,10)</f>
        <v>0.5830869188</v>
      </c>
      <c r="BB122" s="1" t="n">
        <f aca="false">ROUND('qx mannen 2022'!BB122,10)</f>
        <v>0.5826344049</v>
      </c>
      <c r="BC122" s="1" t="n">
        <f aca="false">ROUND('qx mannen 2022'!BC122,10)</f>
        <v>0.5821817269</v>
      </c>
      <c r="BD122" s="1" t="n">
        <f aca="false">ROUND('qx mannen 2022'!BD122,10)</f>
        <v>0.5817289035</v>
      </c>
      <c r="BE122" s="1" t="n">
        <f aca="false">ROUND('qx mannen 2022'!BE122,10)</f>
        <v>0.5812759518</v>
      </c>
      <c r="BF122" s="1" t="n">
        <f aca="false">ROUND('qx mannen 2022'!BF122,10)</f>
        <v>0.580822888</v>
      </c>
      <c r="BG122" s="1" t="n">
        <f aca="false">ROUND('qx mannen 2022'!BG122,10)</f>
        <v>0.580369727</v>
      </c>
      <c r="BH122" s="1" t="n">
        <f aca="false">ROUND('qx mannen 2022'!BH122,10)</f>
        <v>0.5799164823</v>
      </c>
      <c r="BI122" s="1" t="n">
        <f aca="false">ROUND('qx mannen 2022'!BI122,10)</f>
        <v>0.5794631669</v>
      </c>
      <c r="BJ122" s="1" t="n">
        <f aca="false">ROUND('qx mannen 2022'!BJ122,10)</f>
        <v>0.5790097925</v>
      </c>
      <c r="BK122" s="1" t="n">
        <f aca="false">ROUND('qx mannen 2022'!BK122,10)</f>
        <v>0.57855637</v>
      </c>
      <c r="BL122" s="1" t="n">
        <f aca="false">ROUND('qx mannen 2022'!BL122,10)</f>
        <v>0.5781029096</v>
      </c>
      <c r="BM122" s="1" t="n">
        <f aca="false">ROUND('qx mannen 2022'!BM122,10)</f>
        <v>0.5776494208</v>
      </c>
      <c r="BN122" s="1" t="n">
        <f aca="false">ROUND('qx mannen 2022'!BN122,10)</f>
        <v>0.5771959123</v>
      </c>
      <c r="BO122" s="1" t="n">
        <f aca="false">ROUND('qx mannen 2022'!BO122,10)</f>
        <v>0.5767423921</v>
      </c>
      <c r="BP122" s="1" t="n">
        <f aca="false">ROUND('qx mannen 2022'!BP122,10)</f>
        <v>0.576288868</v>
      </c>
      <c r="BQ122" s="1" t="n">
        <f aca="false">ROUND('qx mannen 2022'!BQ122,10)</f>
        <v>0.5758353467</v>
      </c>
      <c r="BR122" s="1" t="n">
        <f aca="false">ROUND('qx mannen 2022'!BR122,10)</f>
        <v>0.575381835</v>
      </c>
      <c r="BS122" s="1" t="n">
        <f aca="false">ROUND('qx mannen 2022'!BS122,10)</f>
        <v>0.5749283387</v>
      </c>
      <c r="BT122" s="1" t="n">
        <f aca="false">ROUND('qx mannen 2022'!BT122,10)</f>
        <v>0.5744748637</v>
      </c>
      <c r="BU122" s="1" t="n">
        <f aca="false">ROUND('qx mannen 2022'!BU122,10)</f>
        <v>0.5740214151</v>
      </c>
      <c r="BV122" s="1" t="n">
        <f aca="false">ROUND('qx mannen 2022'!BV122,10)</f>
        <v>0.5735679978</v>
      </c>
      <c r="BW122" s="1" t="n">
        <f aca="false">ROUND('qx mannen 2022'!BW122,10)</f>
        <v>0.5731146163</v>
      </c>
      <c r="BX122" s="1" t="n">
        <f aca="false">ROUND('qx mannen 2022'!BX122,10)</f>
        <v>0.5726612751</v>
      </c>
      <c r="BY122" s="1" t="n">
        <f aca="false">ROUND('qx mannen 2022'!BY122,10)</f>
        <v>0.5722079779</v>
      </c>
      <c r="BZ122" s="1" t="n">
        <f aca="false">ROUND('qx mannen 2022'!BZ122,10)</f>
        <v>0.5717547286</v>
      </c>
      <c r="CA122" s="1" t="n">
        <f aca="false">ROUND('qx mannen 2022'!CA122,10)</f>
        <v>0.5713015306</v>
      </c>
      <c r="CB122" s="1" t="n">
        <f aca="false">ROUND('qx mannen 2022'!CB122,10)</f>
        <v>0.5708483871</v>
      </c>
      <c r="CC122" s="1" t="n">
        <f aca="false">ROUND('qx mannen 2022'!CC122,10)</f>
        <v>0.5703953013</v>
      </c>
      <c r="CD122" s="1" t="n">
        <f aca="false">ROUND('qx mannen 2022'!CD122,10)</f>
        <v>0.5699422759</v>
      </c>
      <c r="CE122" s="1" t="n">
        <f aca="false">ROUND('qx mannen 2022'!CE122,10)</f>
        <v>0.5694893136</v>
      </c>
      <c r="CF122" s="1" t="n">
        <f aca="false">ROUND('qx mannen 2022'!CF122,10)</f>
        <v>0.569036417</v>
      </c>
      <c r="CG122" s="1" t="n">
        <f aca="false">ROUND('qx mannen 2022'!CG122,10)</f>
        <v>0.5685835885</v>
      </c>
      <c r="CH122" s="1" t="n">
        <f aca="false">ROUND('qx mannen 2022'!CH122,10)</f>
        <v>0.5681308301</v>
      </c>
      <c r="CI122" s="1" t="n">
        <f aca="false">ROUND('qx mannen 2022'!CI122,10)</f>
        <v>0.5676781442</v>
      </c>
      <c r="CJ122" s="1" t="n">
        <f aca="false">ROUND('qx mannen 2022'!CJ122,10)</f>
        <v>0.5672255326</v>
      </c>
      <c r="CK122" s="1" t="n">
        <f aca="false">ROUND('qx mannen 2022'!CK122,10)</f>
        <v>0.5667729972</v>
      </c>
      <c r="CL122" s="1" t="n">
        <f aca="false">ROUND('qx mannen 2022'!CL122,10)</f>
        <v>0.5663205398</v>
      </c>
      <c r="CM122" s="1" t="n">
        <f aca="false">ROUND('qx mannen 2022'!CM122,10)</f>
        <v>0.565868162</v>
      </c>
      <c r="CN122" s="1" t="n">
        <f aca="false">ROUND('qx mannen 2022'!CN122,10)</f>
        <v>0.5654158655</v>
      </c>
      <c r="CO122" s="1" t="n">
        <f aca="false">ROUND('qx mannen 2022'!CO122,10)</f>
        <v>0.5649636518</v>
      </c>
      <c r="CP122" s="1" t="n">
        <f aca="false">ROUND('qx mannen 2022'!CP122,10)</f>
        <v>0.5645115224</v>
      </c>
      <c r="CQ122" s="1" t="n">
        <f aca="false">ROUND('qx mannen 2022'!CQ122,10)</f>
        <v>0.5640594785</v>
      </c>
      <c r="CR122" s="1" t="n">
        <f aca="false">ROUND('qx mannen 2022'!CR122,10)</f>
        <v>0.5636075215</v>
      </c>
      <c r="CS122" s="1" t="n">
        <f aca="false">ROUND('qx mannen 2022'!CS122,10)</f>
        <v>0.5631556527</v>
      </c>
      <c r="CT122" s="1" t="n">
        <f aca="false">ROUND('qx mannen 2022'!CT122,10)</f>
        <v>0.5627038732</v>
      </c>
      <c r="CU122" s="1" t="n">
        <f aca="false">ROUND('qx mannen 2022'!CU122,10)</f>
        <v>0.5622521843</v>
      </c>
      <c r="CV122" s="1" t="n">
        <f aca="false">ROUND('qx mannen 2022'!CV122,10)</f>
        <v>0.5618005869</v>
      </c>
      <c r="CW122" s="1" t="n">
        <f aca="false">ROUND('qx mannen 2022'!CW122,10)</f>
        <v>0.5613490822</v>
      </c>
      <c r="CX122" s="1" t="n">
        <f aca="false">ROUND('qx mannen 2022'!CX122,10)</f>
        <v>0.5608976712</v>
      </c>
      <c r="CY122" s="1" t="n">
        <f aca="false">ROUND('qx mannen 2022'!CY122,10)</f>
        <v>0.5604463549</v>
      </c>
      <c r="CZ122" s="1" t="n">
        <f aca="false">ROUND('qx mannen 2022'!CZ122,10)</f>
        <v>0.5599951342</v>
      </c>
      <c r="DA122" s="1" t="n">
        <f aca="false">ROUND('qx mannen 2022'!DA122,10)</f>
        <v>0.55954401</v>
      </c>
      <c r="DB122" s="1" t="n">
        <f aca="false">ROUND('qx mannen 2022'!DB122,10)</f>
        <v>0.5590929833</v>
      </c>
      <c r="DC122" s="1" t="n">
        <f aca="false">ROUND('qx mannen 2022'!DC122,10)</f>
        <v>0.5586420548</v>
      </c>
      <c r="DD122" s="1" t="n">
        <f aca="false">ROUND('qx mannen 2022'!DD122,10)</f>
        <v>0.5581912255</v>
      </c>
      <c r="DE122" s="1" t="n">
        <f aca="false">ROUND('qx mannen 2022'!DE122,10)</f>
        <v>0.5577404961</v>
      </c>
      <c r="DF122" s="1" t="n">
        <f aca="false">ROUND('qx mannen 2022'!DF122,10)</f>
        <v>0.5572898675</v>
      </c>
      <c r="DG122" s="1" t="n">
        <f aca="false">ROUND('qx mannen 2022'!DG122,10)</f>
        <v>0.5568393404</v>
      </c>
      <c r="DH122" s="1" t="n">
        <f aca="false">ROUND('qx mannen 2022'!DH122,10)</f>
        <v>0.5563889155</v>
      </c>
      <c r="DI122" s="1" t="n">
        <f aca="false">ROUND('qx mannen 2022'!DI122,10)</f>
        <v>0.5559385937</v>
      </c>
      <c r="DJ122" s="1" t="n">
        <f aca="false">ROUND('qx mannen 2022'!DJ122,10)</f>
        <v>0.5554883756</v>
      </c>
      <c r="DK122" s="1" t="n">
        <f aca="false">ROUND('qx mannen 2022'!DK122,10)</f>
        <v>0.5550382619</v>
      </c>
      <c r="DL122" s="1" t="n">
        <f aca="false">ROUND('qx mannen 2022'!DL122,10)</f>
        <v>0.5545882534</v>
      </c>
      <c r="DM122" s="1" t="n">
        <f aca="false">ROUND('qx mannen 2022'!DM122,10)</f>
        <v>0.5541383507</v>
      </c>
      <c r="DN122" s="1" t="n">
        <f aca="false">ROUND('qx mannen 2022'!DN122,10)</f>
        <v>0.5536885545</v>
      </c>
      <c r="DO122" s="1" t="n">
        <f aca="false">ROUND('qx mannen 2022'!DO122,10)</f>
        <v>0.5532388654</v>
      </c>
      <c r="DP122" s="1" t="n">
        <f aca="false">ROUND('qx mannen 2022'!DP122,10)</f>
        <v>0.5527892841</v>
      </c>
      <c r="DQ122" s="1" t="n">
        <f aca="false">ROUND('qx mannen 2022'!DQ122,10)</f>
        <v>0.5523398113</v>
      </c>
      <c r="DR122" s="1" t="n">
        <f aca="false">ROUND('qx mannen 2022'!DR122,10)</f>
        <v>0.5518904475</v>
      </c>
      <c r="DS122" s="1" t="n">
        <f aca="false">ROUND('qx mannen 2022'!DS122,10)</f>
        <v>0.5514411935</v>
      </c>
      <c r="DT122" s="1" t="n">
        <f aca="false">ROUND('qx mannen 2022'!DT122,10)</f>
        <v>0.5509920497</v>
      </c>
      <c r="DU122" s="1" t="n">
        <f aca="false">ROUND('qx mannen 2022'!DU122,10)</f>
        <v>0.5505430168</v>
      </c>
      <c r="DV122" s="1" t="n">
        <f aca="false">ROUND('qx mannen 2022'!DV122,10)</f>
        <v>0.5500940955</v>
      </c>
      <c r="DW122" s="1" t="n">
        <f aca="false">ROUND('qx mannen 2022'!DW122,10)</f>
        <v>0.5496452862</v>
      </c>
      <c r="DX122" s="1" t="n">
        <f aca="false">ROUND('qx mannen 2022'!DX122,10)</f>
        <v>0.5491965897</v>
      </c>
      <c r="DY122" s="1" t="n">
        <f aca="false">ROUND('qx mannen 2022'!DY122,10)</f>
        <v>0.5487480064</v>
      </c>
      <c r="DZ122" s="1" t="n">
        <f aca="false">ROUND('qx mannen 2022'!DZ122,10)</f>
        <v>0.548299537</v>
      </c>
      <c r="EA122" s="1" t="n">
        <f aca="false">ROUND('qx mannen 2022'!EA122,10)</f>
        <v>0.547851182</v>
      </c>
      <c r="EB122" s="1" t="n">
        <f aca="false">ROUND('qx mannen 2022'!EB122,10)</f>
        <v>0.547402942</v>
      </c>
      <c r="EC122" s="1" t="n">
        <f aca="false">ROUND('qx mannen 2022'!EC122,10)</f>
        <v>0.5469548175</v>
      </c>
      <c r="ED122" s="1" t="n">
        <f aca="false">ROUND('qx mannen 2022'!ED122,10)</f>
        <v>0.5465068092</v>
      </c>
      <c r="EE122" s="1" t="n">
        <f aca="false">ROUND('qx mannen 2022'!EE122,10)</f>
        <v>0.5460589176</v>
      </c>
      <c r="EF122" s="1" t="n">
        <f aca="false">ROUND('qx mannen 2022'!EF122,10)</f>
        <v>0.5456111432</v>
      </c>
      <c r="EG122" s="1" t="n">
        <f aca="false">ROUND('qx mannen 2022'!EG122,10)</f>
        <v>0.5451634865</v>
      </c>
      <c r="EH122" s="1" t="n">
        <f aca="false">ROUND('qx mannen 2022'!EH122,10)</f>
        <v>0.5447159482</v>
      </c>
      <c r="EI122" s="1" t="n">
        <f aca="false">ROUND('qx mannen 2022'!EI122,10)</f>
        <v>0.5442685287</v>
      </c>
      <c r="EJ122" s="1" t="n">
        <f aca="false">ROUND('qx mannen 2022'!EJ122,10)</f>
        <v>0.5438212287</v>
      </c>
      <c r="EK122" s="1" t="n">
        <f aca="false">ROUND('qx mannen 2022'!EK122,10)</f>
        <v>0.5433740486</v>
      </c>
      <c r="EL122" s="1" t="n">
        <f aca="false">ROUND('qx mannen 2022'!EL122,10)</f>
        <v>0.5429269889</v>
      </c>
      <c r="EM122" s="1" t="n">
        <f aca="false">ROUND('qx mannen 2022'!EM122,10)</f>
        <v>0.5424800503</v>
      </c>
      <c r="EN122" s="1" t="n">
        <f aca="false">ROUND('qx mannen 2022'!EN122,10)</f>
        <v>0.5420332332</v>
      </c>
      <c r="EO122" s="1" t="n">
        <f aca="false">ROUND('qx mannen 2022'!EO122,10)</f>
        <v>0.5415865381</v>
      </c>
      <c r="EP122" s="1" t="n">
        <f aca="false">ROUND('qx mannen 2022'!EP122,10)</f>
        <v>0.5411399657</v>
      </c>
      <c r="EQ122" s="1" t="n">
        <f aca="false">ROUND('qx mannen 2022'!EQ122,10)</f>
        <v>0.5406935163</v>
      </c>
      <c r="ER122" s="1" t="n">
        <f aca="false">ROUND('qx mannen 2022'!ER122,10)</f>
        <v>0.5402471906</v>
      </c>
      <c r="ES122" s="1" t="n">
        <f aca="false">ROUND('qx mannen 2022'!ES122,10)</f>
        <v>0.539800989</v>
      </c>
      <c r="ET122" s="1" t="n">
        <f aca="false">ROUND('qx mannen 2022'!ET122,10)</f>
        <v>0.5393549121</v>
      </c>
      <c r="EU122" s="1" t="n">
        <f aca="false">ROUND('qx mannen 2022'!EU122,10)</f>
        <v>0.5389089603</v>
      </c>
      <c r="EV122" s="1" t="n">
        <f aca="false">ROUND('qx mannen 2022'!EV122,10)</f>
        <v>0.5384631343</v>
      </c>
      <c r="EW122" s="1" t="n">
        <f aca="false">ROUND('qx mannen 2022'!EW122,10)</f>
        <v>0.5380174344</v>
      </c>
      <c r="EX122" s="1" t="n">
        <f aca="false">ROUND('qx mannen 2022'!EX122,10)</f>
        <v>0.5375718612</v>
      </c>
      <c r="EY122" s="1" t="n">
        <f aca="false">ROUND('qx mannen 2022'!EY122,10)</f>
        <v>0.5371264153</v>
      </c>
      <c r="EZ122" s="1" t="n">
        <f aca="false">ROUND('qx mannen 2022'!EZ122,10)</f>
        <v>0.5366810971</v>
      </c>
      <c r="FA122" s="1" t="n">
        <f aca="false">ROUND('qx mannen 2022'!FA122,10)</f>
        <v>0.536235907</v>
      </c>
      <c r="FB122" s="1" t="n">
        <f aca="false">ROUND('qx mannen 2022'!FB122,10)</f>
        <v>0.5357908457</v>
      </c>
      <c r="FC122" s="1" t="n">
        <f aca="false">ROUND('qx mannen 2022'!FC122,10)</f>
        <v>0.5353459137</v>
      </c>
      <c r="FD122" s="1" t="n">
        <f aca="false">ROUND('qx mannen 2022'!FD122,10)</f>
        <v>0.5349011113</v>
      </c>
      <c r="FE122" s="1" t="n">
        <f aca="false">ROUND('qx mannen 2022'!FE122,10)</f>
        <v>0.5344564392</v>
      </c>
      <c r="FF122" s="1" t="n">
        <f aca="false">ROUND('qx mannen 2022'!FF122,10)</f>
        <v>0.5340118978</v>
      </c>
      <c r="FG122" s="1" t="n">
        <f aca="false">ROUND('qx mannen 2022'!FG122,10)</f>
        <v>0.5335674876</v>
      </c>
      <c r="FH122" s="1" t="n">
        <f aca="false">ROUND('qx mannen 2022'!FH122,10)</f>
        <v>0.5331232091</v>
      </c>
      <c r="FI122" s="1" t="n">
        <f aca="false">ROUND('qx mannen 2022'!FI122,10)</f>
        <v>0.5326790628</v>
      </c>
      <c r="FJ122" s="1" t="n">
        <f aca="false">ROUND('qx mannen 2022'!FJ122,10)</f>
        <v>0.5322350492</v>
      </c>
      <c r="FK122" s="1" t="n">
        <f aca="false">ROUND('qx mannen 2022'!FK122,10)</f>
        <v>0.5317911688</v>
      </c>
      <c r="FL122" s="1" t="n">
        <f aca="false">ROUND('qx mannen 2022'!FL122,10)</f>
        <v>0.531347422</v>
      </c>
      <c r="FM122" s="1" t="n">
        <f aca="false">ROUND('qx mannen 2022'!FM122,10)</f>
        <v>0.5309038094</v>
      </c>
      <c r="FN122" s="1" t="n">
        <f aca="false">ROUND('qx mannen 2022'!FN122,10)</f>
        <v>0.5304603315</v>
      </c>
      <c r="FO122" s="1" t="n">
        <f aca="false">ROUND('qx mannen 2022'!FO122,10)</f>
        <v>0.5300169886</v>
      </c>
      <c r="FP122" s="1" t="n">
        <f aca="false">ROUND('qx mannen 2022'!FP122,10)</f>
        <v>0.5295737814</v>
      </c>
      <c r="FQ122" s="1" t="n">
        <f aca="false">ROUND('qx mannen 2022'!FQ122,10)</f>
        <v>0.5291307103</v>
      </c>
    </row>
    <row r="123" customFormat="false" ht="15" hidden="false" customHeight="true" outlineLevel="0" collapsed="false">
      <c r="B123" s="1" t="n">
        <f aca="false">ROUND('qx mannen 2022'!B123,10)</f>
        <v>1</v>
      </c>
      <c r="C123" s="1" t="n">
        <f aca="false">ROUND('qx mannen 2022'!C123,10)</f>
        <v>1</v>
      </c>
      <c r="D123" s="1" t="n">
        <f aca="false">ROUND('qx mannen 2022'!D123,10)</f>
        <v>1</v>
      </c>
      <c r="E123" s="1" t="n">
        <f aca="false">ROUND('qx mannen 2022'!E123,10)</f>
        <v>1</v>
      </c>
      <c r="F123" s="1" t="n">
        <f aca="false">ROUND('qx mannen 2022'!F123,10)</f>
        <v>1</v>
      </c>
      <c r="G123" s="1" t="n">
        <f aca="false">ROUND('qx mannen 2022'!G123,10)</f>
        <v>1</v>
      </c>
      <c r="H123" s="1" t="n">
        <f aca="false">ROUND('qx mannen 2022'!H123,10)</f>
        <v>1</v>
      </c>
      <c r="I123" s="1" t="n">
        <f aca="false">ROUND('qx mannen 2022'!I123,10)</f>
        <v>1</v>
      </c>
      <c r="J123" s="1" t="n">
        <f aca="false">ROUND('qx mannen 2022'!J123,10)</f>
        <v>1</v>
      </c>
      <c r="K123" s="1" t="n">
        <f aca="false">ROUND('qx mannen 2022'!K123,10)</f>
        <v>1</v>
      </c>
      <c r="L123" s="1" t="n">
        <f aca="false">ROUND('qx mannen 2022'!L123,10)</f>
        <v>1</v>
      </c>
      <c r="M123" s="1" t="n">
        <f aca="false">ROUND('qx mannen 2022'!M123,10)</f>
        <v>1</v>
      </c>
      <c r="N123" s="1" t="n">
        <f aca="false">ROUND('qx mannen 2022'!N123,10)</f>
        <v>1</v>
      </c>
      <c r="O123" s="1" t="n">
        <f aca="false">ROUND('qx mannen 2022'!O123,10)</f>
        <v>1</v>
      </c>
      <c r="P123" s="1" t="n">
        <f aca="false">ROUND('qx mannen 2022'!P123,10)</f>
        <v>1</v>
      </c>
      <c r="Q123" s="1" t="n">
        <f aca="false">ROUND('qx mannen 2022'!Q123,10)</f>
        <v>1</v>
      </c>
      <c r="R123" s="1" t="n">
        <f aca="false">ROUND('qx mannen 2022'!R123,10)</f>
        <v>1</v>
      </c>
      <c r="S123" s="1" t="n">
        <f aca="false">ROUND('qx mannen 2022'!S123,10)</f>
        <v>1</v>
      </c>
      <c r="T123" s="1" t="n">
        <f aca="false">ROUND('qx mannen 2022'!T123,10)</f>
        <v>1</v>
      </c>
      <c r="U123" s="1" t="n">
        <f aca="false">ROUND('qx mannen 2022'!U123,10)</f>
        <v>1</v>
      </c>
      <c r="V123" s="1" t="n">
        <f aca="false">ROUND('qx mannen 2022'!V123,10)</f>
        <v>1</v>
      </c>
      <c r="W123" s="1" t="n">
        <f aca="false">ROUND('qx mannen 2022'!W123,10)</f>
        <v>1</v>
      </c>
      <c r="X123" s="1" t="n">
        <f aca="false">ROUND('qx mannen 2022'!X123,10)</f>
        <v>1</v>
      </c>
      <c r="Y123" s="1" t="n">
        <f aca="false">ROUND('qx mannen 2022'!Y123,10)</f>
        <v>1</v>
      </c>
      <c r="Z123" s="1" t="n">
        <f aca="false">ROUND('qx mannen 2022'!Z123,10)</f>
        <v>1</v>
      </c>
      <c r="AA123" s="1" t="n">
        <f aca="false">ROUND('qx mannen 2022'!AA123,10)</f>
        <v>1</v>
      </c>
      <c r="AB123" s="1" t="n">
        <f aca="false">ROUND('qx mannen 2022'!AB123,10)</f>
        <v>1</v>
      </c>
      <c r="AC123" s="1" t="n">
        <f aca="false">ROUND('qx mannen 2022'!AC123,10)</f>
        <v>1</v>
      </c>
      <c r="AD123" s="1" t="n">
        <f aca="false">ROUND('qx mannen 2022'!AD123,10)</f>
        <v>1</v>
      </c>
      <c r="AE123" s="1" t="n">
        <f aca="false">ROUND('qx mannen 2022'!AE123,10)</f>
        <v>1</v>
      </c>
      <c r="AF123" s="1" t="n">
        <f aca="false">ROUND('qx mannen 2022'!AF123,10)</f>
        <v>1</v>
      </c>
      <c r="AG123" s="1" t="n">
        <f aca="false">ROUND('qx mannen 2022'!AG123,10)</f>
        <v>1</v>
      </c>
      <c r="AH123" s="1" t="n">
        <f aca="false">ROUND('qx mannen 2022'!AH123,10)</f>
        <v>1</v>
      </c>
      <c r="AI123" s="1" t="n">
        <f aca="false">ROUND('qx mannen 2022'!AI123,10)</f>
        <v>1</v>
      </c>
      <c r="AJ123" s="1" t="n">
        <f aca="false">ROUND('qx mannen 2022'!AJ123,10)</f>
        <v>1</v>
      </c>
      <c r="AK123" s="1" t="n">
        <f aca="false">ROUND('qx mannen 2022'!AK123,10)</f>
        <v>1</v>
      </c>
      <c r="AL123" s="1" t="n">
        <f aca="false">ROUND('qx mannen 2022'!AL123,10)</f>
        <v>1</v>
      </c>
      <c r="AM123" s="1" t="n">
        <f aca="false">ROUND('qx mannen 2022'!AM123,10)</f>
        <v>1</v>
      </c>
      <c r="AN123" s="1" t="n">
        <f aca="false">ROUND('qx mannen 2022'!AN123,10)</f>
        <v>1</v>
      </c>
      <c r="AO123" s="1" t="n">
        <f aca="false">ROUND('qx mannen 2022'!AO123,10)</f>
        <v>1</v>
      </c>
      <c r="AP123" s="1" t="n">
        <f aca="false">ROUND('qx mannen 2022'!AP123,10)</f>
        <v>1</v>
      </c>
      <c r="AQ123" s="1" t="n">
        <f aca="false">ROUND('qx mannen 2022'!AQ123,10)</f>
        <v>1</v>
      </c>
      <c r="AR123" s="1" t="n">
        <f aca="false">ROUND('qx mannen 2022'!AR123,10)</f>
        <v>1</v>
      </c>
      <c r="AS123" s="1" t="n">
        <f aca="false">ROUND('qx mannen 2022'!AS123,10)</f>
        <v>1</v>
      </c>
      <c r="AT123" s="1" t="n">
        <f aca="false">ROUND('qx mannen 2022'!AT123,10)</f>
        <v>1</v>
      </c>
      <c r="AU123" s="1" t="n">
        <f aca="false">ROUND('qx mannen 2022'!AU123,10)</f>
        <v>1</v>
      </c>
      <c r="AV123" s="1" t="n">
        <f aca="false">ROUND('qx mannen 2022'!AV123,10)</f>
        <v>1</v>
      </c>
      <c r="AW123" s="1" t="n">
        <f aca="false">ROUND('qx mannen 2022'!AW123,10)</f>
        <v>1</v>
      </c>
      <c r="AX123" s="1" t="n">
        <f aca="false">ROUND('qx mannen 2022'!AX123,10)</f>
        <v>1</v>
      </c>
      <c r="AY123" s="1" t="n">
        <f aca="false">ROUND('qx mannen 2022'!AY123,10)</f>
        <v>1</v>
      </c>
      <c r="AZ123" s="1" t="n">
        <f aca="false">ROUND('qx mannen 2022'!AZ123,10)</f>
        <v>1</v>
      </c>
      <c r="BA123" s="1" t="n">
        <f aca="false">ROUND('qx mannen 2022'!BA123,10)</f>
        <v>1</v>
      </c>
      <c r="BB123" s="1" t="n">
        <f aca="false">ROUND('qx mannen 2022'!BB123,10)</f>
        <v>1</v>
      </c>
      <c r="BC123" s="1" t="n">
        <f aca="false">ROUND('qx mannen 2022'!BC123,10)</f>
        <v>1</v>
      </c>
      <c r="BD123" s="1" t="n">
        <f aca="false">ROUND('qx mannen 2022'!BD123,10)</f>
        <v>1</v>
      </c>
      <c r="BE123" s="1" t="n">
        <f aca="false">ROUND('qx mannen 2022'!BE123,10)</f>
        <v>1</v>
      </c>
      <c r="BF123" s="1" t="n">
        <f aca="false">ROUND('qx mannen 2022'!BF123,10)</f>
        <v>1</v>
      </c>
      <c r="BG123" s="1" t="n">
        <f aca="false">ROUND('qx mannen 2022'!BG123,10)</f>
        <v>1</v>
      </c>
      <c r="BH123" s="1" t="n">
        <f aca="false">ROUND('qx mannen 2022'!BH123,10)</f>
        <v>1</v>
      </c>
      <c r="BI123" s="1" t="n">
        <f aca="false">ROUND('qx mannen 2022'!BI123,10)</f>
        <v>1</v>
      </c>
      <c r="BJ123" s="1" t="n">
        <f aca="false">ROUND('qx mannen 2022'!BJ123,10)</f>
        <v>1</v>
      </c>
      <c r="BK123" s="1" t="n">
        <f aca="false">ROUND('qx mannen 2022'!BK123,10)</f>
        <v>1</v>
      </c>
      <c r="BL123" s="1" t="n">
        <f aca="false">ROUND('qx mannen 2022'!BL123,10)</f>
        <v>1</v>
      </c>
      <c r="BM123" s="1" t="n">
        <f aca="false">ROUND('qx mannen 2022'!BM123,10)</f>
        <v>1</v>
      </c>
      <c r="BN123" s="1" t="n">
        <f aca="false">ROUND('qx mannen 2022'!BN123,10)</f>
        <v>1</v>
      </c>
      <c r="BO123" s="1" t="n">
        <f aca="false">ROUND('qx mannen 2022'!BO123,10)</f>
        <v>1</v>
      </c>
      <c r="BP123" s="1" t="n">
        <f aca="false">ROUND('qx mannen 2022'!BP123,10)</f>
        <v>1</v>
      </c>
      <c r="BQ123" s="1" t="n">
        <f aca="false">ROUND('qx mannen 2022'!BQ123,10)</f>
        <v>1</v>
      </c>
      <c r="BR123" s="1" t="n">
        <f aca="false">ROUND('qx mannen 2022'!BR123,10)</f>
        <v>1</v>
      </c>
      <c r="BS123" s="1" t="n">
        <f aca="false">ROUND('qx mannen 2022'!BS123,10)</f>
        <v>1</v>
      </c>
      <c r="BT123" s="1" t="n">
        <f aca="false">ROUND('qx mannen 2022'!BT123,10)</f>
        <v>1</v>
      </c>
      <c r="BU123" s="1" t="n">
        <f aca="false">ROUND('qx mannen 2022'!BU123,10)</f>
        <v>1</v>
      </c>
      <c r="BV123" s="1" t="n">
        <f aca="false">ROUND('qx mannen 2022'!BV123,10)</f>
        <v>1</v>
      </c>
      <c r="BW123" s="1" t="n">
        <f aca="false">ROUND('qx mannen 2022'!BW123,10)</f>
        <v>1</v>
      </c>
      <c r="BX123" s="1" t="n">
        <f aca="false">ROUND('qx mannen 2022'!BX123,10)</f>
        <v>1</v>
      </c>
      <c r="BY123" s="1" t="n">
        <f aca="false">ROUND('qx mannen 2022'!BY123,10)</f>
        <v>1</v>
      </c>
      <c r="BZ123" s="1" t="n">
        <f aca="false">ROUND('qx mannen 2022'!BZ123,10)</f>
        <v>1</v>
      </c>
      <c r="CA123" s="1" t="n">
        <f aca="false">ROUND('qx mannen 2022'!CA123,10)</f>
        <v>1</v>
      </c>
      <c r="CB123" s="1" t="n">
        <f aca="false">ROUND('qx mannen 2022'!CB123,10)</f>
        <v>1</v>
      </c>
      <c r="CC123" s="1" t="n">
        <f aca="false">ROUND('qx mannen 2022'!CC123,10)</f>
        <v>1</v>
      </c>
      <c r="CD123" s="1" t="n">
        <f aca="false">ROUND('qx mannen 2022'!CD123,10)</f>
        <v>1</v>
      </c>
      <c r="CE123" s="1" t="n">
        <f aca="false">ROUND('qx mannen 2022'!CE123,10)</f>
        <v>1</v>
      </c>
      <c r="CF123" s="1" t="n">
        <f aca="false">ROUND('qx mannen 2022'!CF123,10)</f>
        <v>1</v>
      </c>
      <c r="CG123" s="1" t="n">
        <f aca="false">ROUND('qx mannen 2022'!CG123,10)</f>
        <v>1</v>
      </c>
      <c r="CH123" s="1" t="n">
        <f aca="false">ROUND('qx mannen 2022'!CH123,10)</f>
        <v>1</v>
      </c>
      <c r="CI123" s="1" t="n">
        <f aca="false">ROUND('qx mannen 2022'!CI123,10)</f>
        <v>1</v>
      </c>
      <c r="CJ123" s="1" t="n">
        <f aca="false">ROUND('qx mannen 2022'!CJ123,10)</f>
        <v>1</v>
      </c>
      <c r="CK123" s="1" t="n">
        <f aca="false">ROUND('qx mannen 2022'!CK123,10)</f>
        <v>1</v>
      </c>
      <c r="CL123" s="1" t="n">
        <f aca="false">ROUND('qx mannen 2022'!CL123,10)</f>
        <v>1</v>
      </c>
      <c r="CM123" s="1" t="n">
        <f aca="false">ROUND('qx mannen 2022'!CM123,10)</f>
        <v>1</v>
      </c>
      <c r="CN123" s="1" t="n">
        <f aca="false">ROUND('qx mannen 2022'!CN123,10)</f>
        <v>1</v>
      </c>
      <c r="CO123" s="1" t="n">
        <f aca="false">ROUND('qx mannen 2022'!CO123,10)</f>
        <v>1</v>
      </c>
      <c r="CP123" s="1" t="n">
        <f aca="false">ROUND('qx mannen 2022'!CP123,10)</f>
        <v>1</v>
      </c>
      <c r="CQ123" s="1" t="n">
        <f aca="false">ROUND('qx mannen 2022'!CQ123,10)</f>
        <v>1</v>
      </c>
      <c r="CR123" s="1" t="n">
        <f aca="false">ROUND('qx mannen 2022'!CR123,10)</f>
        <v>1</v>
      </c>
      <c r="CS123" s="1" t="n">
        <f aca="false">ROUND('qx mannen 2022'!CS123,10)</f>
        <v>1</v>
      </c>
      <c r="CT123" s="1" t="n">
        <f aca="false">ROUND('qx mannen 2022'!CT123,10)</f>
        <v>1</v>
      </c>
      <c r="CU123" s="1" t="n">
        <f aca="false">ROUND('qx mannen 2022'!CU123,10)</f>
        <v>1</v>
      </c>
      <c r="CV123" s="1" t="n">
        <f aca="false">ROUND('qx mannen 2022'!CV123,10)</f>
        <v>1</v>
      </c>
      <c r="CW123" s="1" t="n">
        <f aca="false">ROUND('qx mannen 2022'!CW123,10)</f>
        <v>1</v>
      </c>
      <c r="CX123" s="1" t="n">
        <f aca="false">ROUND('qx mannen 2022'!CX123,10)</f>
        <v>1</v>
      </c>
      <c r="CY123" s="1" t="n">
        <f aca="false">ROUND('qx mannen 2022'!CY123,10)</f>
        <v>1</v>
      </c>
      <c r="CZ123" s="1" t="n">
        <f aca="false">ROUND('qx mannen 2022'!CZ123,10)</f>
        <v>1</v>
      </c>
      <c r="DA123" s="1" t="n">
        <f aca="false">ROUND('qx mannen 2022'!DA123,10)</f>
        <v>1</v>
      </c>
      <c r="DB123" s="1" t="n">
        <f aca="false">ROUND('qx mannen 2022'!DB123,10)</f>
        <v>1</v>
      </c>
      <c r="DC123" s="1" t="n">
        <f aca="false">ROUND('qx mannen 2022'!DC123,10)</f>
        <v>1</v>
      </c>
      <c r="DD123" s="1" t="n">
        <f aca="false">ROUND('qx mannen 2022'!DD123,10)</f>
        <v>1</v>
      </c>
      <c r="DE123" s="1" t="n">
        <f aca="false">ROUND('qx mannen 2022'!DE123,10)</f>
        <v>1</v>
      </c>
      <c r="DF123" s="1" t="n">
        <f aca="false">ROUND('qx mannen 2022'!DF123,10)</f>
        <v>1</v>
      </c>
      <c r="DG123" s="1" t="n">
        <f aca="false">ROUND('qx mannen 2022'!DG123,10)</f>
        <v>1</v>
      </c>
      <c r="DH123" s="1" t="n">
        <f aca="false">ROUND('qx mannen 2022'!DH123,10)</f>
        <v>1</v>
      </c>
      <c r="DI123" s="1" t="n">
        <f aca="false">ROUND('qx mannen 2022'!DI123,10)</f>
        <v>1</v>
      </c>
      <c r="DJ123" s="1" t="n">
        <f aca="false">ROUND('qx mannen 2022'!DJ123,10)</f>
        <v>1</v>
      </c>
      <c r="DK123" s="1" t="n">
        <f aca="false">ROUND('qx mannen 2022'!DK123,10)</f>
        <v>1</v>
      </c>
      <c r="DL123" s="1" t="n">
        <f aca="false">ROUND('qx mannen 2022'!DL123,10)</f>
        <v>1</v>
      </c>
      <c r="DM123" s="1" t="n">
        <f aca="false">ROUND('qx mannen 2022'!DM123,10)</f>
        <v>1</v>
      </c>
      <c r="DN123" s="1" t="n">
        <f aca="false">ROUND('qx mannen 2022'!DN123,10)</f>
        <v>1</v>
      </c>
      <c r="DO123" s="1" t="n">
        <f aca="false">ROUND('qx mannen 2022'!DO123,10)</f>
        <v>1</v>
      </c>
      <c r="DP123" s="1" t="n">
        <f aca="false">ROUND('qx mannen 2022'!DP123,10)</f>
        <v>1</v>
      </c>
      <c r="DQ123" s="1" t="n">
        <f aca="false">ROUND('qx mannen 2022'!DQ123,10)</f>
        <v>1</v>
      </c>
      <c r="DR123" s="1" t="n">
        <f aca="false">ROUND('qx mannen 2022'!DR123,10)</f>
        <v>1</v>
      </c>
      <c r="DS123" s="1" t="n">
        <f aca="false">ROUND('qx mannen 2022'!DS123,10)</f>
        <v>1</v>
      </c>
      <c r="DT123" s="1" t="n">
        <f aca="false">ROUND('qx mannen 2022'!DT123,10)</f>
        <v>1</v>
      </c>
      <c r="DU123" s="1" t="n">
        <f aca="false">ROUND('qx mannen 2022'!DU123,10)</f>
        <v>1</v>
      </c>
      <c r="DV123" s="1" t="n">
        <f aca="false">ROUND('qx mannen 2022'!DV123,10)</f>
        <v>1</v>
      </c>
      <c r="DW123" s="1" t="n">
        <f aca="false">ROUND('qx mannen 2022'!DW123,10)</f>
        <v>1</v>
      </c>
      <c r="DX123" s="1" t="n">
        <f aca="false">ROUND('qx mannen 2022'!DX123,10)</f>
        <v>1</v>
      </c>
      <c r="DY123" s="1" t="n">
        <f aca="false">ROUND('qx mannen 2022'!DY123,10)</f>
        <v>1</v>
      </c>
      <c r="DZ123" s="1" t="n">
        <f aca="false">ROUND('qx mannen 2022'!DZ123,10)</f>
        <v>1</v>
      </c>
      <c r="EA123" s="1" t="n">
        <f aca="false">ROUND('qx mannen 2022'!EA123,10)</f>
        <v>1</v>
      </c>
      <c r="EB123" s="1" t="n">
        <f aca="false">ROUND('qx mannen 2022'!EB123,10)</f>
        <v>1</v>
      </c>
      <c r="EC123" s="1" t="n">
        <f aca="false">ROUND('qx mannen 2022'!EC123,10)</f>
        <v>1</v>
      </c>
      <c r="ED123" s="1" t="n">
        <f aca="false">ROUND('qx mannen 2022'!ED123,10)</f>
        <v>1</v>
      </c>
      <c r="EE123" s="1" t="n">
        <f aca="false">ROUND('qx mannen 2022'!EE123,10)</f>
        <v>1</v>
      </c>
      <c r="EF123" s="1" t="n">
        <f aca="false">ROUND('qx mannen 2022'!EF123,10)</f>
        <v>1</v>
      </c>
      <c r="EG123" s="1" t="n">
        <f aca="false">ROUND('qx mannen 2022'!EG123,10)</f>
        <v>1</v>
      </c>
      <c r="EH123" s="1" t="n">
        <f aca="false">ROUND('qx mannen 2022'!EH123,10)</f>
        <v>1</v>
      </c>
      <c r="EI123" s="1" t="n">
        <f aca="false">ROUND('qx mannen 2022'!EI123,10)</f>
        <v>1</v>
      </c>
      <c r="EJ123" s="1" t="n">
        <f aca="false">ROUND('qx mannen 2022'!EJ123,10)</f>
        <v>1</v>
      </c>
      <c r="EK123" s="1" t="n">
        <f aca="false">ROUND('qx mannen 2022'!EK123,10)</f>
        <v>1</v>
      </c>
      <c r="EL123" s="1" t="n">
        <f aca="false">ROUND('qx mannen 2022'!EL123,10)</f>
        <v>1</v>
      </c>
      <c r="EM123" s="1" t="n">
        <f aca="false">ROUND('qx mannen 2022'!EM123,10)</f>
        <v>1</v>
      </c>
      <c r="EN123" s="1" t="n">
        <f aca="false">ROUND('qx mannen 2022'!EN123,10)</f>
        <v>1</v>
      </c>
      <c r="EO123" s="1" t="n">
        <f aca="false">ROUND('qx mannen 2022'!EO123,10)</f>
        <v>1</v>
      </c>
      <c r="EP123" s="1" t="n">
        <f aca="false">ROUND('qx mannen 2022'!EP123,10)</f>
        <v>1</v>
      </c>
      <c r="EQ123" s="1" t="n">
        <f aca="false">ROUND('qx mannen 2022'!EQ123,10)</f>
        <v>1</v>
      </c>
      <c r="ER123" s="1" t="n">
        <f aca="false">ROUND('qx mannen 2022'!ER123,10)</f>
        <v>1</v>
      </c>
      <c r="ES123" s="1" t="n">
        <f aca="false">ROUND('qx mannen 2022'!ES123,10)</f>
        <v>1</v>
      </c>
      <c r="ET123" s="1" t="n">
        <f aca="false">ROUND('qx mannen 2022'!ET123,10)</f>
        <v>1</v>
      </c>
      <c r="EU123" s="1" t="n">
        <f aca="false">ROUND('qx mannen 2022'!EU123,10)</f>
        <v>1</v>
      </c>
      <c r="EV123" s="1" t="n">
        <f aca="false">ROUND('qx mannen 2022'!EV123,10)</f>
        <v>1</v>
      </c>
      <c r="EW123" s="1" t="n">
        <f aca="false">ROUND('qx mannen 2022'!EW123,10)</f>
        <v>1</v>
      </c>
      <c r="EX123" s="1" t="n">
        <f aca="false">ROUND('qx mannen 2022'!EX123,10)</f>
        <v>1</v>
      </c>
      <c r="EY123" s="1" t="n">
        <f aca="false">ROUND('qx mannen 2022'!EY123,10)</f>
        <v>1</v>
      </c>
      <c r="EZ123" s="1" t="n">
        <f aca="false">ROUND('qx mannen 2022'!EZ123,10)</f>
        <v>1</v>
      </c>
      <c r="FA123" s="1" t="n">
        <f aca="false">ROUND('qx mannen 2022'!FA123,10)</f>
        <v>1</v>
      </c>
      <c r="FB123" s="1" t="n">
        <f aca="false">ROUND('qx mannen 2022'!FB123,10)</f>
        <v>1</v>
      </c>
      <c r="FC123" s="1" t="n">
        <f aca="false">ROUND('qx mannen 2022'!FC123,10)</f>
        <v>1</v>
      </c>
      <c r="FD123" s="1" t="n">
        <f aca="false">ROUND('qx mannen 2022'!FD123,10)</f>
        <v>1</v>
      </c>
      <c r="FE123" s="1" t="n">
        <f aca="false">ROUND('qx mannen 2022'!FE123,10)</f>
        <v>1</v>
      </c>
      <c r="FF123" s="1" t="n">
        <f aca="false">ROUND('qx mannen 2022'!FF123,10)</f>
        <v>1</v>
      </c>
      <c r="FG123" s="1" t="n">
        <f aca="false">ROUND('qx mannen 2022'!FG123,10)</f>
        <v>1</v>
      </c>
      <c r="FH123" s="1" t="n">
        <f aca="false">ROUND('qx mannen 2022'!FH123,10)</f>
        <v>1</v>
      </c>
      <c r="FI123" s="1" t="n">
        <f aca="false">ROUND('qx mannen 2022'!FI123,10)</f>
        <v>1</v>
      </c>
      <c r="FJ123" s="1" t="n">
        <f aca="false">ROUND('qx mannen 2022'!FJ123,10)</f>
        <v>1</v>
      </c>
      <c r="FK123" s="1" t="n">
        <f aca="false">ROUND('qx mannen 2022'!FK123,10)</f>
        <v>1</v>
      </c>
      <c r="FL123" s="1" t="n">
        <f aca="false">ROUND('qx mannen 2022'!FL123,10)</f>
        <v>1</v>
      </c>
      <c r="FM123" s="1" t="n">
        <f aca="false">ROUND('qx mannen 2022'!FM123,10)</f>
        <v>1</v>
      </c>
      <c r="FN123" s="1" t="n">
        <f aca="false">ROUND('qx mannen 2022'!FN123,10)</f>
        <v>1</v>
      </c>
      <c r="FO123" s="1" t="n">
        <f aca="false">ROUND('qx mannen 2022'!FO123,10)</f>
        <v>1</v>
      </c>
      <c r="FP123" s="1" t="n">
        <f aca="false">ROUND('qx mannen 2022'!FP123,10)</f>
        <v>1</v>
      </c>
      <c r="FQ123" s="1" t="n">
        <f aca="false">ROUND('qx mannen 2022'!FQ123,10)</f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83203125" defaultRowHeight="15" zeroHeight="false" outlineLevelRow="0" outlineLevelCol="0"/>
  <sheetData>
    <row r="1" customFormat="false" ht="15" hidden="false" customHeight="true" outlineLevel="0" collapsed="false">
      <c r="A1" s="1" t="s">
        <v>2209</v>
      </c>
      <c r="B1" s="1" t="s">
        <v>2215</v>
      </c>
    </row>
    <row r="2" customFormat="false" ht="15" hidden="false" customHeight="true" outlineLevel="0" collapsed="false">
      <c r="A2" s="1" t="n">
        <v>1</v>
      </c>
      <c r="B2" s="75" t="n">
        <v>0.02626</v>
      </c>
    </row>
    <row r="3" customFormat="false" ht="15" hidden="false" customHeight="true" outlineLevel="0" collapsed="false">
      <c r="A3" s="1" t="n">
        <v>2</v>
      </c>
      <c r="B3" s="75" t="n">
        <v>0.02248</v>
      </c>
    </row>
    <row r="4" customFormat="false" ht="15" hidden="false" customHeight="true" outlineLevel="0" collapsed="false">
      <c r="A4" s="1" t="n">
        <v>3</v>
      </c>
      <c r="B4" s="75" t="n">
        <v>0.01986</v>
      </c>
    </row>
    <row r="5" customFormat="false" ht="15" hidden="false" customHeight="true" outlineLevel="0" collapsed="false">
      <c r="A5" s="1" t="n">
        <v>4</v>
      </c>
      <c r="B5" s="75" t="n">
        <v>0.01807</v>
      </c>
    </row>
    <row r="6" customFormat="false" ht="15" hidden="false" customHeight="true" outlineLevel="0" collapsed="false">
      <c r="A6" s="1" t="n">
        <v>5</v>
      </c>
      <c r="B6" s="75" t="n">
        <v>0.01688</v>
      </c>
    </row>
    <row r="7" customFormat="false" ht="15" hidden="false" customHeight="true" outlineLevel="0" collapsed="false">
      <c r="A7" s="1" t="n">
        <v>6</v>
      </c>
      <c r="B7" s="75" t="n">
        <v>0.01611</v>
      </c>
    </row>
    <row r="8" customFormat="false" ht="15" hidden="false" customHeight="true" outlineLevel="0" collapsed="false">
      <c r="A8" s="1" t="n">
        <v>7</v>
      </c>
      <c r="B8" s="75" t="n">
        <v>0.01565</v>
      </c>
    </row>
    <row r="9" customFormat="false" ht="15" hidden="false" customHeight="true" outlineLevel="0" collapsed="false">
      <c r="A9" s="1" t="n">
        <v>8</v>
      </c>
      <c r="B9" s="75" t="n">
        <v>0.0154</v>
      </c>
    </row>
    <row r="10" customFormat="false" ht="15" hidden="false" customHeight="true" outlineLevel="0" collapsed="false">
      <c r="A10" s="1" t="n">
        <v>9</v>
      </c>
      <c r="B10" s="75" t="n">
        <v>0.01531</v>
      </c>
    </row>
    <row r="11" customFormat="false" ht="15" hidden="false" customHeight="true" outlineLevel="0" collapsed="false">
      <c r="A11" s="1" t="n">
        <v>10</v>
      </c>
      <c r="B11" s="75" t="n">
        <v>0.01533</v>
      </c>
    </row>
    <row r="12" customFormat="false" ht="15" hidden="false" customHeight="true" outlineLevel="0" collapsed="false">
      <c r="A12" s="1" t="n">
        <v>11</v>
      </c>
      <c r="B12" s="75" t="n">
        <v>0.01543</v>
      </c>
    </row>
    <row r="13" customFormat="false" ht="15" hidden="false" customHeight="true" outlineLevel="0" collapsed="false">
      <c r="A13" s="1" t="n">
        <v>12</v>
      </c>
      <c r="B13" s="75" t="n">
        <v>0.01558</v>
      </c>
    </row>
    <row r="14" customFormat="false" ht="15" hidden="false" customHeight="true" outlineLevel="0" collapsed="false">
      <c r="A14" s="1" t="n">
        <v>13</v>
      </c>
      <c r="B14" s="75" t="n">
        <v>0.01577</v>
      </c>
    </row>
    <row r="15" customFormat="false" ht="15" hidden="false" customHeight="true" outlineLevel="0" collapsed="false">
      <c r="A15" s="1" t="n">
        <v>14</v>
      </c>
      <c r="B15" s="75" t="n">
        <v>0.01598</v>
      </c>
    </row>
    <row r="16" customFormat="false" ht="15" hidden="false" customHeight="true" outlineLevel="0" collapsed="false">
      <c r="A16" s="1" t="n">
        <v>15</v>
      </c>
      <c r="B16" s="75" t="n">
        <v>0.01621</v>
      </c>
    </row>
    <row r="17" customFormat="false" ht="15" hidden="false" customHeight="true" outlineLevel="0" collapsed="false">
      <c r="A17" s="1" t="n">
        <v>16</v>
      </c>
      <c r="B17" s="75" t="n">
        <v>0.01644</v>
      </c>
    </row>
    <row r="18" customFormat="false" ht="15" hidden="false" customHeight="true" outlineLevel="0" collapsed="false">
      <c r="A18" s="1" t="n">
        <v>17</v>
      </c>
      <c r="B18" s="75" t="n">
        <v>0.01668</v>
      </c>
    </row>
    <row r="19" customFormat="false" ht="15" hidden="false" customHeight="true" outlineLevel="0" collapsed="false">
      <c r="A19" s="1" t="n">
        <v>18</v>
      </c>
      <c r="B19" s="75" t="n">
        <v>0.01692</v>
      </c>
    </row>
    <row r="20" customFormat="false" ht="15" hidden="false" customHeight="true" outlineLevel="0" collapsed="false">
      <c r="A20" s="1" t="n">
        <v>19</v>
      </c>
      <c r="B20" s="75" t="n">
        <v>0.01715</v>
      </c>
    </row>
    <row r="21" customFormat="false" ht="15" hidden="false" customHeight="true" outlineLevel="0" collapsed="false">
      <c r="A21" s="1" t="n">
        <v>20</v>
      </c>
      <c r="B21" s="75" t="n">
        <v>0.01738</v>
      </c>
    </row>
    <row r="22" customFormat="false" ht="15" hidden="false" customHeight="true" outlineLevel="0" collapsed="false">
      <c r="A22" s="1" t="n">
        <v>21</v>
      </c>
      <c r="B22" s="75" t="n">
        <v>0.0176</v>
      </c>
    </row>
    <row r="23" customFormat="false" ht="15" hidden="false" customHeight="true" outlineLevel="0" collapsed="false">
      <c r="A23" s="1" t="n">
        <v>22</v>
      </c>
      <c r="B23" s="75" t="n">
        <v>0.01782</v>
      </c>
    </row>
    <row r="24" customFormat="false" ht="15" hidden="false" customHeight="true" outlineLevel="0" collapsed="false">
      <c r="A24" s="1" t="n">
        <v>23</v>
      </c>
      <c r="B24" s="75" t="n">
        <v>0.01802</v>
      </c>
    </row>
    <row r="25" customFormat="false" ht="15" hidden="false" customHeight="true" outlineLevel="0" collapsed="false">
      <c r="A25" s="1" t="n">
        <v>24</v>
      </c>
      <c r="B25" s="75" t="n">
        <v>0.01822</v>
      </c>
    </row>
    <row r="26" customFormat="false" ht="15" hidden="false" customHeight="true" outlineLevel="0" collapsed="false">
      <c r="A26" s="1" t="n">
        <v>25</v>
      </c>
      <c r="B26" s="75" t="n">
        <v>0.01841</v>
      </c>
    </row>
    <row r="27" customFormat="false" ht="15" hidden="false" customHeight="true" outlineLevel="0" collapsed="false">
      <c r="A27" s="1" t="n">
        <v>26</v>
      </c>
      <c r="B27" s="75" t="n">
        <v>0.01859</v>
      </c>
    </row>
    <row r="28" customFormat="false" ht="15" hidden="false" customHeight="true" outlineLevel="0" collapsed="false">
      <c r="A28" s="1" t="n">
        <v>27</v>
      </c>
      <c r="B28" s="75" t="n">
        <v>0.01876</v>
      </c>
    </row>
    <row r="29" customFormat="false" ht="15" hidden="false" customHeight="true" outlineLevel="0" collapsed="false">
      <c r="A29" s="1" t="n">
        <v>28</v>
      </c>
      <c r="B29" s="75" t="n">
        <v>0.01892</v>
      </c>
    </row>
    <row r="30" customFormat="false" ht="15" hidden="false" customHeight="true" outlineLevel="0" collapsed="false">
      <c r="A30" s="1" t="n">
        <v>29</v>
      </c>
      <c r="B30" s="75" t="n">
        <v>0.01908</v>
      </c>
    </row>
    <row r="31" customFormat="false" ht="15" hidden="false" customHeight="true" outlineLevel="0" collapsed="false">
      <c r="A31" s="1" t="n">
        <v>30</v>
      </c>
      <c r="B31" s="75" t="n">
        <v>0.01923</v>
      </c>
    </row>
    <row r="32" customFormat="false" ht="15" hidden="false" customHeight="true" outlineLevel="0" collapsed="false">
      <c r="A32" s="1" t="n">
        <v>31</v>
      </c>
      <c r="B32" s="75" t="n">
        <v>0.01937</v>
      </c>
    </row>
    <row r="33" customFormat="false" ht="15" hidden="false" customHeight="true" outlineLevel="0" collapsed="false">
      <c r="A33" s="1" t="n">
        <v>32</v>
      </c>
      <c r="B33" s="75" t="n">
        <v>0.0195</v>
      </c>
    </row>
    <row r="34" customFormat="false" ht="15" hidden="false" customHeight="true" outlineLevel="0" collapsed="false">
      <c r="A34" s="1" t="n">
        <v>33</v>
      </c>
      <c r="B34" s="75" t="n">
        <v>0.01963</v>
      </c>
    </row>
    <row r="35" customFormat="false" ht="15" hidden="false" customHeight="true" outlineLevel="0" collapsed="false">
      <c r="A35" s="1" t="n">
        <v>34</v>
      </c>
      <c r="B35" s="75" t="n">
        <v>0.01975</v>
      </c>
    </row>
    <row r="36" customFormat="false" ht="15" hidden="false" customHeight="true" outlineLevel="0" collapsed="false">
      <c r="A36" s="1" t="n">
        <v>35</v>
      </c>
      <c r="B36" s="75" t="n">
        <v>0.01986</v>
      </c>
    </row>
    <row r="37" customFormat="false" ht="15" hidden="false" customHeight="true" outlineLevel="0" collapsed="false">
      <c r="A37" s="1" t="n">
        <v>36</v>
      </c>
      <c r="B37" s="75" t="n">
        <v>0.01997</v>
      </c>
    </row>
    <row r="38" customFormat="false" ht="15" hidden="false" customHeight="true" outlineLevel="0" collapsed="false">
      <c r="A38" s="1" t="n">
        <v>37</v>
      </c>
      <c r="B38" s="75" t="n">
        <v>0.02008</v>
      </c>
    </row>
    <row r="39" customFormat="false" ht="15" hidden="false" customHeight="true" outlineLevel="0" collapsed="false">
      <c r="A39" s="1" t="n">
        <v>38</v>
      </c>
      <c r="B39" s="75" t="n">
        <v>0.02017</v>
      </c>
    </row>
    <row r="40" customFormat="false" ht="15" hidden="false" customHeight="true" outlineLevel="0" collapsed="false">
      <c r="A40" s="1" t="n">
        <v>39</v>
      </c>
      <c r="B40" s="75" t="n">
        <v>0.02027</v>
      </c>
    </row>
    <row r="41" customFormat="false" ht="15" hidden="false" customHeight="true" outlineLevel="0" collapsed="false">
      <c r="A41" s="1" t="n">
        <v>40</v>
      </c>
      <c r="B41" s="75" t="n">
        <v>0.02036</v>
      </c>
    </row>
    <row r="42" customFormat="false" ht="15" hidden="false" customHeight="true" outlineLevel="0" collapsed="false">
      <c r="A42" s="1" t="n">
        <v>41</v>
      </c>
      <c r="B42" s="75" t="n">
        <v>0.02044</v>
      </c>
    </row>
    <row r="43" customFormat="false" ht="15" hidden="false" customHeight="true" outlineLevel="0" collapsed="false">
      <c r="A43" s="1" t="n">
        <v>42</v>
      </c>
      <c r="B43" s="75" t="n">
        <v>0.02052</v>
      </c>
    </row>
    <row r="44" customFormat="false" ht="15" hidden="false" customHeight="true" outlineLevel="0" collapsed="false">
      <c r="A44" s="1" t="n">
        <v>43</v>
      </c>
      <c r="B44" s="75" t="n">
        <v>0.02059</v>
      </c>
    </row>
    <row r="45" customFormat="false" ht="15" hidden="false" customHeight="true" outlineLevel="0" collapsed="false">
      <c r="A45" s="1" t="n">
        <v>44</v>
      </c>
      <c r="B45" s="75" t="n">
        <v>0.02067</v>
      </c>
    </row>
    <row r="46" customFormat="false" ht="15" hidden="false" customHeight="true" outlineLevel="0" collapsed="false">
      <c r="A46" s="1" t="n">
        <v>45</v>
      </c>
      <c r="B46" s="75" t="n">
        <v>0.02074</v>
      </c>
    </row>
    <row r="47" customFormat="false" ht="15" hidden="false" customHeight="true" outlineLevel="0" collapsed="false">
      <c r="A47" s="1" t="n">
        <v>46</v>
      </c>
      <c r="B47" s="75" t="n">
        <v>0.0208</v>
      </c>
    </row>
    <row r="48" customFormat="false" ht="15" hidden="false" customHeight="true" outlineLevel="0" collapsed="false">
      <c r="A48" s="1" t="n">
        <v>47</v>
      </c>
      <c r="B48" s="75" t="n">
        <v>0.02086</v>
      </c>
    </row>
    <row r="49" customFormat="false" ht="15" hidden="false" customHeight="true" outlineLevel="0" collapsed="false">
      <c r="A49" s="1" t="n">
        <v>48</v>
      </c>
      <c r="B49" s="75" t="n">
        <v>0.02092</v>
      </c>
    </row>
    <row r="50" customFormat="false" ht="15" hidden="false" customHeight="true" outlineLevel="0" collapsed="false">
      <c r="A50" s="1" t="n">
        <v>49</v>
      </c>
      <c r="B50" s="75" t="n">
        <v>0.02098</v>
      </c>
    </row>
    <row r="51" customFormat="false" ht="15" hidden="false" customHeight="true" outlineLevel="0" collapsed="false">
      <c r="A51" s="1" t="n">
        <v>50</v>
      </c>
      <c r="B51" s="75" t="n">
        <v>0.02103</v>
      </c>
    </row>
    <row r="52" customFormat="false" ht="15" hidden="false" customHeight="true" outlineLevel="0" collapsed="false">
      <c r="A52" s="1" t="n">
        <v>51</v>
      </c>
      <c r="B52" s="75" t="n">
        <v>0.02108</v>
      </c>
    </row>
    <row r="53" customFormat="false" ht="15" hidden="false" customHeight="true" outlineLevel="0" collapsed="false">
      <c r="A53" s="1" t="n">
        <v>52</v>
      </c>
      <c r="B53" s="75" t="n">
        <v>0.02113</v>
      </c>
    </row>
    <row r="54" customFormat="false" ht="15" hidden="false" customHeight="true" outlineLevel="0" collapsed="false">
      <c r="A54" s="1" t="n">
        <v>53</v>
      </c>
      <c r="B54" s="75" t="n">
        <v>0.02118</v>
      </c>
    </row>
    <row r="55" customFormat="false" ht="15" hidden="false" customHeight="true" outlineLevel="0" collapsed="false">
      <c r="A55" s="1" t="n">
        <v>54</v>
      </c>
      <c r="B55" s="75" t="n">
        <v>0.02122</v>
      </c>
    </row>
    <row r="56" customFormat="false" ht="15" hidden="false" customHeight="true" outlineLevel="0" collapsed="false">
      <c r="A56" s="1" t="n">
        <v>55</v>
      </c>
      <c r="B56" s="75" t="n">
        <v>0.02127</v>
      </c>
    </row>
    <row r="57" customFormat="false" ht="15" hidden="false" customHeight="true" outlineLevel="0" collapsed="false">
      <c r="A57" s="1" t="n">
        <v>56</v>
      </c>
      <c r="B57" s="75" t="n">
        <v>0.02131</v>
      </c>
    </row>
    <row r="58" customFormat="false" ht="15" hidden="false" customHeight="true" outlineLevel="0" collapsed="false">
      <c r="A58" s="1" t="n">
        <v>57</v>
      </c>
      <c r="B58" s="75" t="n">
        <v>0.02134</v>
      </c>
    </row>
    <row r="59" customFormat="false" ht="15" hidden="false" customHeight="true" outlineLevel="0" collapsed="false">
      <c r="A59" s="1" t="n">
        <v>58</v>
      </c>
      <c r="B59" s="75" t="n">
        <v>0.02138</v>
      </c>
    </row>
    <row r="60" customFormat="false" ht="15" hidden="false" customHeight="true" outlineLevel="0" collapsed="false">
      <c r="A60" s="1" t="n">
        <v>59</v>
      </c>
      <c r="B60" s="75" t="n">
        <v>0.02142</v>
      </c>
    </row>
    <row r="61" customFormat="false" ht="15" hidden="false" customHeight="true" outlineLevel="0" collapsed="false">
      <c r="A61" s="1" t="n">
        <v>60</v>
      </c>
      <c r="B61" s="75" t="n">
        <v>0.02145</v>
      </c>
    </row>
    <row r="62" customFormat="false" ht="15" hidden="false" customHeight="true" outlineLevel="0" collapsed="false">
      <c r="A62" s="1" t="n">
        <v>61</v>
      </c>
      <c r="B62" s="75" t="n">
        <v>0.02148</v>
      </c>
    </row>
    <row r="63" customFormat="false" ht="15" hidden="false" customHeight="true" outlineLevel="0" collapsed="false">
      <c r="A63" s="1" t="n">
        <v>62</v>
      </c>
      <c r="B63" s="75" t="n">
        <v>0.02152</v>
      </c>
    </row>
    <row r="64" customFormat="false" ht="15" hidden="false" customHeight="true" outlineLevel="0" collapsed="false">
      <c r="A64" s="1" t="n">
        <v>63</v>
      </c>
      <c r="B64" s="75" t="n">
        <v>0.02155</v>
      </c>
    </row>
    <row r="65" customFormat="false" ht="15" hidden="false" customHeight="true" outlineLevel="0" collapsed="false">
      <c r="A65" s="1" t="n">
        <v>64</v>
      </c>
      <c r="B65" s="75" t="n">
        <v>0.02157</v>
      </c>
    </row>
    <row r="66" customFormat="false" ht="15" hidden="false" customHeight="true" outlineLevel="0" collapsed="false">
      <c r="A66" s="1" t="n">
        <v>65</v>
      </c>
      <c r="B66" s="75" t="n">
        <v>0.0216</v>
      </c>
    </row>
    <row r="67" customFormat="false" ht="15" hidden="false" customHeight="true" outlineLevel="0" collapsed="false">
      <c r="A67" s="1" t="n">
        <v>66</v>
      </c>
      <c r="B67" s="75" t="n">
        <v>0.02163</v>
      </c>
    </row>
    <row r="68" customFormat="false" ht="15" hidden="false" customHeight="true" outlineLevel="0" collapsed="false">
      <c r="A68" s="1" t="n">
        <v>67</v>
      </c>
      <c r="B68" s="75" t="n">
        <v>0.02165</v>
      </c>
    </row>
    <row r="69" customFormat="false" ht="15" hidden="false" customHeight="true" outlineLevel="0" collapsed="false">
      <c r="A69" s="1" t="n">
        <v>68</v>
      </c>
      <c r="B69" s="75" t="n">
        <v>0.02168</v>
      </c>
    </row>
    <row r="70" customFormat="false" ht="15" hidden="false" customHeight="true" outlineLevel="0" collapsed="false">
      <c r="A70" s="1" t="n">
        <v>69</v>
      </c>
      <c r="B70" s="75" t="n">
        <v>0.0217</v>
      </c>
    </row>
    <row r="71" customFormat="false" ht="15" hidden="false" customHeight="true" outlineLevel="0" collapsed="false">
      <c r="A71" s="1" t="n">
        <v>70</v>
      </c>
      <c r="B71" s="75" t="n">
        <v>0.02173</v>
      </c>
    </row>
    <row r="72" customFormat="false" ht="15" hidden="false" customHeight="true" outlineLevel="0" collapsed="false">
      <c r="A72" s="1" t="n">
        <v>71</v>
      </c>
      <c r="B72" s="75" t="n">
        <v>0.02175</v>
      </c>
    </row>
    <row r="73" customFormat="false" ht="15" hidden="false" customHeight="true" outlineLevel="0" collapsed="false">
      <c r="A73" s="1" t="n">
        <v>72</v>
      </c>
      <c r="B73" s="75" t="n">
        <v>0.02177</v>
      </c>
    </row>
    <row r="74" customFormat="false" ht="15" hidden="false" customHeight="true" outlineLevel="0" collapsed="false">
      <c r="A74" s="1" t="n">
        <v>73</v>
      </c>
      <c r="B74" s="75" t="n">
        <v>0.02179</v>
      </c>
    </row>
    <row r="75" customFormat="false" ht="15" hidden="false" customHeight="true" outlineLevel="0" collapsed="false">
      <c r="A75" s="1" t="n">
        <v>74</v>
      </c>
      <c r="B75" s="75" t="n">
        <v>0.02181</v>
      </c>
    </row>
    <row r="76" customFormat="false" ht="15" hidden="false" customHeight="true" outlineLevel="0" collapsed="false">
      <c r="A76" s="1" t="n">
        <v>75</v>
      </c>
      <c r="B76" s="75" t="n">
        <v>0.02183</v>
      </c>
    </row>
    <row r="77" customFormat="false" ht="15" hidden="false" customHeight="true" outlineLevel="0" collapsed="false">
      <c r="A77" s="1" t="n">
        <v>76</v>
      </c>
      <c r="B77" s="75" t="n">
        <v>0.0218626923076923</v>
      </c>
    </row>
    <row r="78" customFormat="false" ht="15" hidden="false" customHeight="true" outlineLevel="0" collapsed="false">
      <c r="A78" s="1" t="n">
        <v>77</v>
      </c>
      <c r="B78" s="75" t="n">
        <v>0.0218863736263736</v>
      </c>
    </row>
    <row r="79" customFormat="false" ht="15" hidden="false" customHeight="true" outlineLevel="0" collapsed="false">
      <c r="A79" s="1" t="n">
        <v>78</v>
      </c>
      <c r="B79" s="75" t="n">
        <v>0.0219100549450549</v>
      </c>
    </row>
    <row r="80" customFormat="false" ht="15" hidden="false" customHeight="true" outlineLevel="0" collapsed="false">
      <c r="A80" s="1" t="n">
        <v>79</v>
      </c>
      <c r="B80" s="75" t="n">
        <v>0.0219337362637363</v>
      </c>
    </row>
    <row r="81" customFormat="false" ht="15" hidden="false" customHeight="true" outlineLevel="0" collapsed="false">
      <c r="A81" s="1" t="n">
        <v>80</v>
      </c>
      <c r="B81" s="75" t="n">
        <v>0.0219574175824176</v>
      </c>
    </row>
    <row r="82" customFormat="false" ht="15" hidden="false" customHeight="true" outlineLevel="0" collapsed="false">
      <c r="A82" s="1" t="n">
        <v>81</v>
      </c>
      <c r="B82" s="75" t="n">
        <v>0.0219810989010989</v>
      </c>
    </row>
    <row r="83" customFormat="false" ht="15" hidden="false" customHeight="true" outlineLevel="0" collapsed="false">
      <c r="A83" s="1" t="n">
        <v>82</v>
      </c>
      <c r="B83" s="75" t="n">
        <v>0.0220047802197802</v>
      </c>
    </row>
    <row r="84" customFormat="false" ht="15" hidden="false" customHeight="true" outlineLevel="0" collapsed="false">
      <c r="A84" s="1" t="n">
        <v>83</v>
      </c>
      <c r="B84" s="75" t="n">
        <v>0.0220284615384615</v>
      </c>
    </row>
    <row r="85" customFormat="false" ht="15" hidden="false" customHeight="true" outlineLevel="0" collapsed="false">
      <c r="A85" s="1" t="n">
        <v>84</v>
      </c>
      <c r="B85" s="75" t="n">
        <v>0.0220521428571429</v>
      </c>
    </row>
    <row r="86" customFormat="false" ht="15" hidden="false" customHeight="true" outlineLevel="0" collapsed="false">
      <c r="A86" s="1" t="n">
        <v>85</v>
      </c>
      <c r="B86" s="75" t="n">
        <v>0.0220758241758242</v>
      </c>
    </row>
    <row r="87" customFormat="false" ht="15" hidden="false" customHeight="true" outlineLevel="0" collapsed="false">
      <c r="A87" s="1" t="n">
        <v>86</v>
      </c>
      <c r="B87" s="75" t="n">
        <v>0.0220995054945055</v>
      </c>
    </row>
    <row r="88" customFormat="false" ht="15" hidden="false" customHeight="true" outlineLevel="0" collapsed="false">
      <c r="A88" s="1" t="n">
        <v>87</v>
      </c>
      <c r="B88" s="75" t="n">
        <v>0.0221231868131868</v>
      </c>
    </row>
    <row r="89" customFormat="false" ht="15" hidden="false" customHeight="true" outlineLevel="0" collapsed="false">
      <c r="A89" s="1" t="n">
        <v>88</v>
      </c>
      <c r="B89" s="75" t="n">
        <v>0.0221468681318681</v>
      </c>
    </row>
    <row r="90" customFormat="false" ht="15" hidden="false" customHeight="true" outlineLevel="0" collapsed="false">
      <c r="A90" s="1" t="n">
        <v>89</v>
      </c>
      <c r="B90" s="75" t="n">
        <v>0.0221705494505495</v>
      </c>
    </row>
    <row r="91" customFormat="false" ht="15" hidden="false" customHeight="true" outlineLevel="0" collapsed="false">
      <c r="A91" s="1" t="n">
        <v>90</v>
      </c>
      <c r="B91" s="75" t="n">
        <v>0.0221942307692308</v>
      </c>
    </row>
    <row r="92" customFormat="false" ht="15" hidden="false" customHeight="true" outlineLevel="0" collapsed="false">
      <c r="A92" s="1" t="n">
        <v>91</v>
      </c>
      <c r="B92" s="75" t="n">
        <v>0.0222179120879121</v>
      </c>
    </row>
    <row r="93" customFormat="false" ht="15" hidden="false" customHeight="true" outlineLevel="0" collapsed="false">
      <c r="A93" s="1" t="n">
        <v>92</v>
      </c>
      <c r="B93" s="75" t="n">
        <v>0.0222415934065934</v>
      </c>
    </row>
    <row r="94" customFormat="false" ht="15" hidden="false" customHeight="true" outlineLevel="0" collapsed="false">
      <c r="A94" s="1" t="n">
        <v>93</v>
      </c>
      <c r="B94" s="75" t="n">
        <v>0.0222652747252747</v>
      </c>
    </row>
    <row r="95" customFormat="false" ht="15" hidden="false" customHeight="true" outlineLevel="0" collapsed="false">
      <c r="A95" s="1" t="n">
        <v>94</v>
      </c>
      <c r="B95" s="75" t="n">
        <v>0.022288956043956</v>
      </c>
    </row>
    <row r="96" customFormat="false" ht="15" hidden="false" customHeight="true" outlineLevel="0" collapsed="false">
      <c r="A96" s="1" t="n">
        <v>95</v>
      </c>
      <c r="B96" s="75" t="n">
        <v>0.0223126373626374</v>
      </c>
    </row>
    <row r="97" customFormat="false" ht="15" hidden="false" customHeight="true" outlineLevel="0" collapsed="false">
      <c r="A97" s="1" t="n">
        <v>96</v>
      </c>
      <c r="B97" s="75" t="n">
        <v>0.0223363186813187</v>
      </c>
    </row>
    <row r="98" customFormat="false" ht="15" hidden="false" customHeight="true" outlineLevel="0" collapsed="false">
      <c r="A98" s="1" t="n">
        <v>97</v>
      </c>
      <c r="B98" s="75" t="n">
        <v>0.02236</v>
      </c>
    </row>
    <row r="99" customFormat="false" ht="15" hidden="false" customHeight="true" outlineLevel="0" collapsed="false">
      <c r="A99" s="1" t="n">
        <v>98</v>
      </c>
      <c r="B99" s="75" t="n">
        <v>0.0223836813186813</v>
      </c>
    </row>
    <row r="100" customFormat="false" ht="15" hidden="false" customHeight="true" outlineLevel="0" collapsed="false">
      <c r="A100" s="1" t="n">
        <v>99</v>
      </c>
      <c r="B100" s="75" t="n">
        <v>0.0224073626373626</v>
      </c>
    </row>
    <row r="101" customFormat="false" ht="15" hidden="false" customHeight="true" outlineLevel="0" collapsed="false">
      <c r="A101" s="1" t="n">
        <v>100</v>
      </c>
      <c r="B101" s="75" t="n">
        <v>0.022431043956044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2" activeCellId="0" sqref="E12"/>
    </sheetView>
  </sheetViews>
  <sheetFormatPr defaultColWidth="8.83203125" defaultRowHeight="15" zeroHeight="false" outlineLevelRow="0" outlineLevelCol="0"/>
  <cols>
    <col collapsed="false" customWidth="true" hidden="false" outlineLevel="0" max="1" min="1" style="1" width="11.16"/>
    <col collapsed="false" customWidth="true" hidden="false" outlineLevel="0" max="2" min="2" style="1" width="9.83"/>
  </cols>
  <sheetData>
    <row r="2" customFormat="false" ht="15" hidden="false" customHeight="true" outlineLevel="0" collapsed="false">
      <c r="A2" s="1" t="s">
        <v>35</v>
      </c>
      <c r="B2" s="1" t="s">
        <v>2278</v>
      </c>
      <c r="C2" s="1" t="s">
        <v>2141</v>
      </c>
      <c r="D2" s="1" t="s">
        <v>33</v>
      </c>
      <c r="E2" s="1" t="s">
        <v>2279</v>
      </c>
    </row>
    <row r="3" customFormat="false" ht="15" hidden="false" customHeight="true" outlineLevel="0" collapsed="false">
      <c r="A3" s="1" t="s">
        <v>47</v>
      </c>
      <c r="B3" s="1" t="s">
        <v>2280</v>
      </c>
      <c r="C3" s="1" t="s">
        <v>2281</v>
      </c>
      <c r="D3" s="1" t="s">
        <v>142</v>
      </c>
      <c r="E3" s="1" t="s">
        <v>2151</v>
      </c>
    </row>
    <row r="4" customFormat="false" ht="15" hidden="false" customHeight="true" outlineLevel="0" collapsed="false">
      <c r="D4" s="1" t="s">
        <v>39</v>
      </c>
    </row>
    <row r="5" customFormat="false" ht="15" hidden="false" customHeight="true" outlineLevel="0" collapsed="false">
      <c r="D5" s="1" t="s">
        <v>90</v>
      </c>
    </row>
    <row r="6" customFormat="false" ht="15" hidden="false" customHeight="true" outlineLevel="0" collapsed="false">
      <c r="D6" s="1" t="s">
        <v>84</v>
      </c>
    </row>
    <row r="7" customFormat="false" ht="15" hidden="false" customHeight="true" outlineLevel="0" collapsed="false">
      <c r="D7" s="1" t="s">
        <v>93</v>
      </c>
    </row>
    <row r="8" customFormat="false" ht="15" hidden="false" customHeight="true" outlineLevel="0" collapsed="false">
      <c r="D8" s="1" t="s">
        <v>87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4" activeCellId="0" sqref="D14"/>
    </sheetView>
  </sheetViews>
  <sheetFormatPr defaultColWidth="8.83203125" defaultRowHeight="15" zeroHeight="false" outlineLevelRow="0" outlineLevelCol="0"/>
  <cols>
    <col collapsed="false" customWidth="true" hidden="false" outlineLevel="0" max="2" min="2" style="1" width="10.16"/>
    <col collapsed="false" customWidth="true" hidden="false" outlineLevel="0" max="3" min="3" style="1" width="12"/>
    <col collapsed="false" customWidth="true" hidden="false" outlineLevel="0" max="4" min="4" style="1" width="9.5"/>
    <col collapsed="false" customWidth="true" hidden="false" outlineLevel="0" max="5" min="5" style="1" width="11.5"/>
  </cols>
  <sheetData>
    <row r="1" customFormat="false" ht="15" hidden="false" customHeight="true" outlineLevel="0" collapsed="false">
      <c r="A1" s="100" t="s">
        <v>2282</v>
      </c>
      <c r="B1" s="101"/>
      <c r="C1" s="102"/>
      <c r="D1" s="102"/>
      <c r="E1" s="102"/>
    </row>
    <row r="2" customFormat="false" ht="15" hidden="false" customHeight="true" outlineLevel="0" collapsed="false">
      <c r="A2" s="103" t="s">
        <v>2283</v>
      </c>
      <c r="B2" s="104" t="s">
        <v>2284</v>
      </c>
      <c r="C2" s="104" t="s">
        <v>2285</v>
      </c>
      <c r="D2" s="104" t="s">
        <v>2286</v>
      </c>
      <c r="E2" s="104" t="s">
        <v>2287</v>
      </c>
    </row>
    <row r="3" customFormat="false" ht="15" hidden="false" customHeight="true" outlineLevel="0" collapsed="false">
      <c r="A3" s="1" t="n">
        <v>0</v>
      </c>
      <c r="B3" s="105" t="n">
        <v>0.8148</v>
      </c>
      <c r="C3" s="105" t="n">
        <v>0.7146</v>
      </c>
      <c r="D3" s="105" t="n">
        <v>0.806652</v>
      </c>
      <c r="E3" s="105" t="n">
        <v>0.707454</v>
      </c>
      <c r="G3" s="106"/>
    </row>
    <row r="4" customFormat="false" ht="15" hidden="false" customHeight="true" outlineLevel="0" collapsed="false">
      <c r="A4" s="1" t="n">
        <v>1</v>
      </c>
      <c r="B4" s="105" t="n">
        <v>0.8148</v>
      </c>
      <c r="C4" s="105" t="n">
        <v>0.7146</v>
      </c>
      <c r="D4" s="105" t="n">
        <v>0.806652</v>
      </c>
      <c r="E4" s="105" t="n">
        <v>0.707454</v>
      </c>
      <c r="G4" s="106"/>
    </row>
    <row r="5" customFormat="false" ht="15" hidden="false" customHeight="true" outlineLevel="0" collapsed="false">
      <c r="A5" s="1" t="n">
        <v>2</v>
      </c>
      <c r="B5" s="105" t="n">
        <v>0.8148</v>
      </c>
      <c r="C5" s="105" t="n">
        <v>0.7146</v>
      </c>
      <c r="D5" s="105" t="n">
        <v>0.806652</v>
      </c>
      <c r="E5" s="105" t="n">
        <v>0.707454</v>
      </c>
      <c r="G5" s="106"/>
    </row>
    <row r="6" customFormat="false" ht="15" hidden="false" customHeight="true" outlineLevel="0" collapsed="false">
      <c r="A6" s="1" t="n">
        <v>3</v>
      </c>
      <c r="B6" s="105" t="n">
        <v>0.8148</v>
      </c>
      <c r="C6" s="105" t="n">
        <v>0.7146</v>
      </c>
      <c r="D6" s="105" t="n">
        <v>0.806652</v>
      </c>
      <c r="E6" s="105" t="n">
        <v>0.707454</v>
      </c>
      <c r="G6" s="106"/>
    </row>
    <row r="7" customFormat="false" ht="15" hidden="false" customHeight="true" outlineLevel="0" collapsed="false">
      <c r="A7" s="1" t="n">
        <v>4</v>
      </c>
      <c r="B7" s="105" t="n">
        <v>0.8148</v>
      </c>
      <c r="C7" s="105" t="n">
        <v>0.7146</v>
      </c>
      <c r="D7" s="105" t="n">
        <v>0.806652</v>
      </c>
      <c r="E7" s="105" t="n">
        <v>0.707454</v>
      </c>
      <c r="G7" s="106"/>
    </row>
    <row r="8" customFormat="false" ht="15" hidden="false" customHeight="true" outlineLevel="0" collapsed="false">
      <c r="A8" s="1" t="n">
        <v>5</v>
      </c>
      <c r="B8" s="105" t="n">
        <v>0.8148</v>
      </c>
      <c r="C8" s="105" t="n">
        <v>0.7146</v>
      </c>
      <c r="D8" s="105" t="n">
        <v>0.806652</v>
      </c>
      <c r="E8" s="105" t="n">
        <v>0.707454</v>
      </c>
      <c r="G8" s="106"/>
    </row>
    <row r="9" customFormat="false" ht="15" hidden="false" customHeight="true" outlineLevel="0" collapsed="false">
      <c r="A9" s="1" t="n">
        <v>6</v>
      </c>
      <c r="B9" s="105" t="n">
        <v>0.8148</v>
      </c>
      <c r="C9" s="105" t="n">
        <v>0.7146</v>
      </c>
      <c r="D9" s="105" t="n">
        <v>0.806652</v>
      </c>
      <c r="E9" s="105" t="n">
        <v>0.707454</v>
      </c>
      <c r="G9" s="106"/>
    </row>
    <row r="10" customFormat="false" ht="15" hidden="false" customHeight="true" outlineLevel="0" collapsed="false">
      <c r="A10" s="1" t="n">
        <v>7</v>
      </c>
      <c r="B10" s="105" t="n">
        <v>0.8148</v>
      </c>
      <c r="C10" s="105" t="n">
        <v>0.7146</v>
      </c>
      <c r="D10" s="105" t="n">
        <v>0.806652</v>
      </c>
      <c r="E10" s="105" t="n">
        <v>0.707454</v>
      </c>
      <c r="G10" s="106"/>
    </row>
    <row r="11" customFormat="false" ht="15" hidden="false" customHeight="true" outlineLevel="0" collapsed="false">
      <c r="A11" s="1" t="n">
        <v>8</v>
      </c>
      <c r="B11" s="105" t="n">
        <v>0.8148</v>
      </c>
      <c r="C11" s="105" t="n">
        <v>0.7146</v>
      </c>
      <c r="D11" s="105" t="n">
        <v>0.806652</v>
      </c>
      <c r="E11" s="105" t="n">
        <v>0.707454</v>
      </c>
      <c r="G11" s="106"/>
    </row>
    <row r="12" customFormat="false" ht="15" hidden="false" customHeight="true" outlineLevel="0" collapsed="false">
      <c r="A12" s="1" t="n">
        <v>9</v>
      </c>
      <c r="B12" s="105" t="n">
        <v>0.8148</v>
      </c>
      <c r="C12" s="105" t="n">
        <v>0.7146</v>
      </c>
      <c r="D12" s="105" t="n">
        <v>0.806652</v>
      </c>
      <c r="E12" s="105" t="n">
        <v>0.707454</v>
      </c>
      <c r="G12" s="106"/>
    </row>
    <row r="13" customFormat="false" ht="15" hidden="false" customHeight="true" outlineLevel="0" collapsed="false">
      <c r="A13" s="1" t="n">
        <v>10</v>
      </c>
      <c r="B13" s="105" t="n">
        <v>0.8148</v>
      </c>
      <c r="C13" s="105" t="n">
        <v>0.7146</v>
      </c>
      <c r="D13" s="105" t="n">
        <v>0.806652</v>
      </c>
      <c r="E13" s="105" t="n">
        <v>0.707454</v>
      </c>
      <c r="G13" s="106"/>
    </row>
    <row r="14" customFormat="false" ht="15" hidden="false" customHeight="true" outlineLevel="0" collapsed="false">
      <c r="A14" s="1" t="n">
        <v>11</v>
      </c>
      <c r="B14" s="105" t="n">
        <v>0.8148</v>
      </c>
      <c r="C14" s="105" t="n">
        <v>0.7146</v>
      </c>
      <c r="D14" s="105" t="n">
        <v>0.806652</v>
      </c>
      <c r="E14" s="105" t="n">
        <v>0.707454</v>
      </c>
      <c r="G14" s="106"/>
    </row>
    <row r="15" customFormat="false" ht="15" hidden="false" customHeight="true" outlineLevel="0" collapsed="false">
      <c r="A15" s="1" t="n">
        <v>12</v>
      </c>
      <c r="B15" s="105" t="n">
        <v>0.8148</v>
      </c>
      <c r="C15" s="105" t="n">
        <v>0.7146</v>
      </c>
      <c r="D15" s="105" t="n">
        <v>0.806652</v>
      </c>
      <c r="E15" s="105" t="n">
        <v>0.707454</v>
      </c>
      <c r="G15" s="106"/>
    </row>
    <row r="16" customFormat="false" ht="15" hidden="false" customHeight="true" outlineLevel="0" collapsed="false">
      <c r="A16" s="1" t="n">
        <v>13</v>
      </c>
      <c r="B16" s="105" t="n">
        <v>0.8148</v>
      </c>
      <c r="C16" s="105" t="n">
        <v>0.7146</v>
      </c>
      <c r="D16" s="105" t="n">
        <v>0.806652</v>
      </c>
      <c r="E16" s="105" t="n">
        <v>0.707454</v>
      </c>
      <c r="G16" s="106"/>
    </row>
    <row r="17" customFormat="false" ht="15" hidden="false" customHeight="true" outlineLevel="0" collapsed="false">
      <c r="A17" s="1" t="n">
        <v>14</v>
      </c>
      <c r="B17" s="105" t="n">
        <v>0.8148</v>
      </c>
      <c r="C17" s="105" t="n">
        <v>0.7146</v>
      </c>
      <c r="D17" s="105" t="n">
        <v>0.806652</v>
      </c>
      <c r="E17" s="105" t="n">
        <v>0.707454</v>
      </c>
      <c r="G17" s="106"/>
    </row>
    <row r="18" customFormat="false" ht="15" hidden="false" customHeight="true" outlineLevel="0" collapsed="false">
      <c r="A18" s="1" t="n">
        <v>15</v>
      </c>
      <c r="B18" s="105" t="n">
        <v>0.8148</v>
      </c>
      <c r="C18" s="105" t="n">
        <v>0.7146</v>
      </c>
      <c r="D18" s="105" t="n">
        <v>0.806652</v>
      </c>
      <c r="E18" s="105" t="n">
        <v>0.707454</v>
      </c>
      <c r="G18" s="106"/>
    </row>
    <row r="19" customFormat="false" ht="15" hidden="false" customHeight="true" outlineLevel="0" collapsed="false">
      <c r="A19" s="1" t="n">
        <v>16</v>
      </c>
      <c r="B19" s="105" t="n">
        <v>0.8148</v>
      </c>
      <c r="C19" s="105" t="n">
        <v>0.7146</v>
      </c>
      <c r="D19" s="105" t="n">
        <v>0.806652</v>
      </c>
      <c r="E19" s="105" t="n">
        <v>0.707454</v>
      </c>
      <c r="G19" s="106"/>
    </row>
    <row r="20" customFormat="false" ht="15" hidden="false" customHeight="true" outlineLevel="0" collapsed="false">
      <c r="A20" s="1" t="n">
        <v>17</v>
      </c>
      <c r="B20" s="105" t="n">
        <v>0.8148</v>
      </c>
      <c r="C20" s="105" t="n">
        <v>0.7146</v>
      </c>
      <c r="D20" s="105" t="n">
        <v>0.806652</v>
      </c>
      <c r="E20" s="105" t="n">
        <v>0.707454</v>
      </c>
      <c r="G20" s="106"/>
    </row>
    <row r="21" customFormat="false" ht="15" hidden="false" customHeight="true" outlineLevel="0" collapsed="false">
      <c r="A21" s="1" t="n">
        <v>18</v>
      </c>
      <c r="B21" s="105" t="n">
        <v>0.8148</v>
      </c>
      <c r="C21" s="105" t="n">
        <v>0.7146</v>
      </c>
      <c r="D21" s="105" t="n">
        <v>0.806652</v>
      </c>
      <c r="E21" s="105" t="n">
        <v>0.707454</v>
      </c>
      <c r="G21" s="106"/>
    </row>
    <row r="22" customFormat="false" ht="15" hidden="false" customHeight="true" outlineLevel="0" collapsed="false">
      <c r="A22" s="1" t="n">
        <v>19</v>
      </c>
      <c r="B22" s="105" t="n">
        <v>0.8148</v>
      </c>
      <c r="C22" s="105" t="n">
        <v>0.7146</v>
      </c>
      <c r="D22" s="105" t="n">
        <v>0.806652</v>
      </c>
      <c r="E22" s="105" t="n">
        <v>0.707454</v>
      </c>
      <c r="G22" s="106"/>
    </row>
    <row r="23" customFormat="false" ht="15" hidden="false" customHeight="true" outlineLevel="0" collapsed="false">
      <c r="A23" s="1" t="n">
        <v>20</v>
      </c>
      <c r="B23" s="105" t="n">
        <v>0.8148</v>
      </c>
      <c r="C23" s="105" t="n">
        <v>0.7146</v>
      </c>
      <c r="D23" s="105" t="n">
        <v>0.806652</v>
      </c>
      <c r="E23" s="105" t="n">
        <v>0.707454</v>
      </c>
      <c r="G23" s="106"/>
    </row>
    <row r="24" customFormat="false" ht="15" hidden="false" customHeight="true" outlineLevel="0" collapsed="false">
      <c r="A24" s="1" t="n">
        <v>21</v>
      </c>
      <c r="B24" s="105" t="n">
        <v>0.8148</v>
      </c>
      <c r="C24" s="105" t="n">
        <v>0.7146</v>
      </c>
      <c r="D24" s="105" t="n">
        <v>0.806652</v>
      </c>
      <c r="E24" s="105" t="n">
        <v>0.707454</v>
      </c>
      <c r="G24" s="106"/>
    </row>
    <row r="25" customFormat="false" ht="15" hidden="false" customHeight="true" outlineLevel="0" collapsed="false">
      <c r="A25" s="1" t="n">
        <v>22</v>
      </c>
      <c r="B25" s="105" t="n">
        <v>0.8148</v>
      </c>
      <c r="C25" s="105" t="n">
        <v>0.7146</v>
      </c>
      <c r="D25" s="105" t="n">
        <v>0.806652</v>
      </c>
      <c r="E25" s="105" t="n">
        <v>0.707454</v>
      </c>
      <c r="G25" s="106"/>
    </row>
    <row r="26" customFormat="false" ht="15" hidden="false" customHeight="true" outlineLevel="0" collapsed="false">
      <c r="A26" s="1" t="n">
        <v>23</v>
      </c>
      <c r="B26" s="105" t="n">
        <v>0.8148</v>
      </c>
      <c r="C26" s="105" t="n">
        <v>0.7146</v>
      </c>
      <c r="D26" s="105" t="n">
        <v>0.806652</v>
      </c>
      <c r="E26" s="105" t="n">
        <v>0.707454</v>
      </c>
      <c r="G26" s="106"/>
    </row>
    <row r="27" customFormat="false" ht="15" hidden="false" customHeight="true" outlineLevel="0" collapsed="false">
      <c r="A27" s="1" t="n">
        <v>24</v>
      </c>
      <c r="B27" s="105" t="n">
        <v>0.8148</v>
      </c>
      <c r="C27" s="105" t="n">
        <v>0.7146</v>
      </c>
      <c r="D27" s="105" t="n">
        <v>0.806652</v>
      </c>
      <c r="E27" s="105" t="n">
        <v>0.707454</v>
      </c>
      <c r="G27" s="106"/>
    </row>
    <row r="28" customFormat="false" ht="15" hidden="false" customHeight="true" outlineLevel="0" collapsed="false">
      <c r="A28" s="1" t="n">
        <v>25</v>
      </c>
      <c r="B28" s="105" t="n">
        <v>0.8148</v>
      </c>
      <c r="C28" s="105" t="n">
        <v>0.7146</v>
      </c>
      <c r="D28" s="105" t="n">
        <v>0.806652</v>
      </c>
      <c r="E28" s="105" t="n">
        <v>0.707454</v>
      </c>
      <c r="G28" s="106"/>
    </row>
    <row r="29" customFormat="false" ht="15" hidden="false" customHeight="true" outlineLevel="0" collapsed="false">
      <c r="A29" s="1" t="n">
        <v>26</v>
      </c>
      <c r="B29" s="105" t="n">
        <v>0.7548</v>
      </c>
      <c r="C29" s="105" t="n">
        <v>0.6739</v>
      </c>
      <c r="D29" s="105" t="n">
        <v>0.747252</v>
      </c>
      <c r="E29" s="105" t="n">
        <v>0.667161</v>
      </c>
      <c r="G29" s="106"/>
    </row>
    <row r="30" customFormat="false" ht="15" hidden="false" customHeight="true" outlineLevel="0" collapsed="false">
      <c r="A30" s="1" t="n">
        <v>27</v>
      </c>
      <c r="B30" s="105" t="n">
        <v>0.6949</v>
      </c>
      <c r="C30" s="105" t="n">
        <v>0.6332</v>
      </c>
      <c r="D30" s="105" t="n">
        <v>0.687951</v>
      </c>
      <c r="E30" s="105" t="n">
        <v>0.626868</v>
      </c>
      <c r="G30" s="106"/>
    </row>
    <row r="31" customFormat="false" ht="15" hidden="false" customHeight="true" outlineLevel="0" collapsed="false">
      <c r="A31" s="1" t="n">
        <v>28</v>
      </c>
      <c r="B31" s="105" t="n">
        <v>0.635</v>
      </c>
      <c r="C31" s="105" t="n">
        <v>0.5925</v>
      </c>
      <c r="D31" s="105" t="n">
        <v>0.62865</v>
      </c>
      <c r="E31" s="105" t="n">
        <v>0.586575</v>
      </c>
      <c r="G31" s="106"/>
    </row>
    <row r="32" customFormat="false" ht="15" hidden="false" customHeight="true" outlineLevel="0" collapsed="false">
      <c r="A32" s="1" t="n">
        <v>29</v>
      </c>
      <c r="B32" s="105" t="n">
        <v>0.5751</v>
      </c>
      <c r="C32" s="105" t="n">
        <v>0.5518</v>
      </c>
      <c r="D32" s="105" t="n">
        <v>0.569349</v>
      </c>
      <c r="E32" s="105" t="n">
        <v>0.546282</v>
      </c>
      <c r="G32" s="106"/>
    </row>
    <row r="33" customFormat="false" ht="15" hidden="false" customHeight="true" outlineLevel="0" collapsed="false">
      <c r="A33" s="1" t="n">
        <v>30</v>
      </c>
      <c r="B33" s="105" t="n">
        <v>0.5152</v>
      </c>
      <c r="C33" s="105" t="n">
        <v>0.5111</v>
      </c>
      <c r="D33" s="105" t="n">
        <v>0.510048</v>
      </c>
      <c r="E33" s="105" t="n">
        <v>0.505989</v>
      </c>
      <c r="G33" s="106"/>
    </row>
    <row r="34" customFormat="false" ht="15" hidden="false" customHeight="true" outlineLevel="0" collapsed="false">
      <c r="A34" s="1" t="n">
        <v>31</v>
      </c>
      <c r="B34" s="105" t="n">
        <v>0.5044</v>
      </c>
      <c r="C34" s="105" t="n">
        <v>0.5368</v>
      </c>
      <c r="D34" s="105" t="n">
        <v>0.499356</v>
      </c>
      <c r="E34" s="105" t="n">
        <v>0.531432</v>
      </c>
      <c r="G34" s="106"/>
    </row>
    <row r="35" customFormat="false" ht="15" hidden="false" customHeight="true" outlineLevel="0" collapsed="false">
      <c r="A35" s="1" t="n">
        <v>32</v>
      </c>
      <c r="B35" s="105" t="n">
        <v>0.4827</v>
      </c>
      <c r="C35" s="105" t="n">
        <v>0.5469</v>
      </c>
      <c r="D35" s="105" t="n">
        <v>0.477873</v>
      </c>
      <c r="E35" s="105" t="n">
        <v>0.541431</v>
      </c>
      <c r="G35" s="106"/>
    </row>
    <row r="36" customFormat="false" ht="15" hidden="false" customHeight="true" outlineLevel="0" collapsed="false">
      <c r="A36" s="1" t="n">
        <v>33</v>
      </c>
      <c r="B36" s="105" t="n">
        <v>0.4785</v>
      </c>
      <c r="C36" s="105" t="n">
        <v>0.5517</v>
      </c>
      <c r="D36" s="105" t="n">
        <v>0.473715</v>
      </c>
      <c r="E36" s="105" t="n">
        <v>0.546183</v>
      </c>
      <c r="G36" s="106"/>
    </row>
    <row r="37" customFormat="false" ht="15" hidden="false" customHeight="true" outlineLevel="0" collapsed="false">
      <c r="A37" s="1" t="n">
        <v>34</v>
      </c>
      <c r="B37" s="105" t="n">
        <v>0.4713</v>
      </c>
      <c r="C37" s="105" t="n">
        <v>0.5692</v>
      </c>
      <c r="D37" s="105" t="n">
        <v>0.466587</v>
      </c>
      <c r="E37" s="105" t="n">
        <v>0.563508</v>
      </c>
      <c r="G37" s="106"/>
    </row>
    <row r="38" customFormat="false" ht="15" hidden="false" customHeight="true" outlineLevel="0" collapsed="false">
      <c r="A38" s="1" t="n">
        <v>35</v>
      </c>
      <c r="B38" s="105" t="n">
        <v>0.4714</v>
      </c>
      <c r="C38" s="105" t="n">
        <v>0.5838</v>
      </c>
      <c r="D38" s="105" t="n">
        <v>0.466686</v>
      </c>
      <c r="E38" s="105" t="n">
        <v>0.577962</v>
      </c>
      <c r="G38" s="106"/>
    </row>
    <row r="39" customFormat="false" ht="15" hidden="false" customHeight="true" outlineLevel="0" collapsed="false">
      <c r="A39" s="1" t="n">
        <v>36</v>
      </c>
      <c r="B39" s="105" t="n">
        <v>0.4762</v>
      </c>
      <c r="C39" s="105" t="n">
        <v>0.5901</v>
      </c>
      <c r="D39" s="105" t="n">
        <v>0.471438</v>
      </c>
      <c r="E39" s="105" t="n">
        <v>0.584199</v>
      </c>
      <c r="G39" s="106"/>
    </row>
    <row r="40" customFormat="false" ht="15" hidden="false" customHeight="true" outlineLevel="0" collapsed="false">
      <c r="A40" s="1" t="n">
        <v>37</v>
      </c>
      <c r="B40" s="105" t="n">
        <v>0.4791</v>
      </c>
      <c r="C40" s="105" t="n">
        <v>0.5895</v>
      </c>
      <c r="D40" s="105" t="n">
        <v>0.474309</v>
      </c>
      <c r="E40" s="105" t="n">
        <v>0.583605</v>
      </c>
      <c r="G40" s="106"/>
    </row>
    <row r="41" customFormat="false" ht="15" hidden="false" customHeight="true" outlineLevel="0" collapsed="false">
      <c r="A41" s="1" t="n">
        <v>38</v>
      </c>
      <c r="B41" s="105" t="n">
        <v>0.4884</v>
      </c>
      <c r="C41" s="105" t="n">
        <v>0.5929</v>
      </c>
      <c r="D41" s="105" t="n">
        <v>0.483516</v>
      </c>
      <c r="E41" s="105" t="n">
        <v>0.586971</v>
      </c>
      <c r="G41" s="106"/>
    </row>
    <row r="42" customFormat="false" ht="15" hidden="false" customHeight="true" outlineLevel="0" collapsed="false">
      <c r="A42" s="1" t="n">
        <v>39</v>
      </c>
      <c r="B42" s="105" t="n">
        <v>0.4981</v>
      </c>
      <c r="C42" s="105" t="n">
        <v>0.582</v>
      </c>
      <c r="D42" s="105" t="n">
        <v>0.493119</v>
      </c>
      <c r="E42" s="105" t="n">
        <v>0.57618</v>
      </c>
      <c r="G42" s="106"/>
    </row>
    <row r="43" customFormat="false" ht="15" hidden="false" customHeight="true" outlineLevel="0" collapsed="false">
      <c r="A43" s="1" t="n">
        <v>40</v>
      </c>
      <c r="B43" s="105" t="n">
        <v>0.5058</v>
      </c>
      <c r="C43" s="105" t="n">
        <v>0.5837</v>
      </c>
      <c r="D43" s="105" t="n">
        <v>0.500742</v>
      </c>
      <c r="E43" s="105" t="n">
        <v>0.577863</v>
      </c>
      <c r="G43" s="106"/>
    </row>
    <row r="44" customFormat="false" ht="15" hidden="false" customHeight="true" outlineLevel="0" collapsed="false">
      <c r="A44" s="1" t="n">
        <v>41</v>
      </c>
      <c r="B44" s="105" t="n">
        <v>0.5138</v>
      </c>
      <c r="C44" s="105" t="n">
        <v>0.5759</v>
      </c>
      <c r="D44" s="105" t="n">
        <v>0.508662</v>
      </c>
      <c r="E44" s="105" t="n">
        <v>0.570141</v>
      </c>
      <c r="G44" s="106"/>
    </row>
    <row r="45" customFormat="false" ht="15" hidden="false" customHeight="true" outlineLevel="0" collapsed="false">
      <c r="A45" s="1" t="n">
        <v>42</v>
      </c>
      <c r="B45" s="105" t="n">
        <v>0.5147</v>
      </c>
      <c r="C45" s="105" t="n">
        <v>0.5635</v>
      </c>
      <c r="D45" s="105" t="n">
        <v>0.509553</v>
      </c>
      <c r="E45" s="105" t="n">
        <v>0.557865</v>
      </c>
      <c r="G45" s="106"/>
    </row>
    <row r="46" customFormat="false" ht="15" hidden="false" customHeight="true" outlineLevel="0" collapsed="false">
      <c r="A46" s="1" t="n">
        <v>43</v>
      </c>
      <c r="B46" s="105" t="n">
        <v>0.5164</v>
      </c>
      <c r="C46" s="105" t="n">
        <v>0.5689</v>
      </c>
      <c r="D46" s="105" t="n">
        <v>0.511236</v>
      </c>
      <c r="E46" s="105" t="n">
        <v>0.563211</v>
      </c>
      <c r="G46" s="106"/>
    </row>
    <row r="47" customFormat="false" ht="15" hidden="false" customHeight="true" outlineLevel="0" collapsed="false">
      <c r="A47" s="1" t="n">
        <v>44</v>
      </c>
      <c r="B47" s="105" t="n">
        <v>0.5235</v>
      </c>
      <c r="C47" s="105" t="n">
        <v>0.5543</v>
      </c>
      <c r="D47" s="105" t="n">
        <v>0.518265</v>
      </c>
      <c r="E47" s="105" t="n">
        <v>0.548757</v>
      </c>
      <c r="G47" s="106"/>
    </row>
    <row r="48" customFormat="false" ht="15" hidden="false" customHeight="true" outlineLevel="0" collapsed="false">
      <c r="A48" s="1" t="n">
        <v>45</v>
      </c>
      <c r="B48" s="105" t="n">
        <v>0.5274</v>
      </c>
      <c r="C48" s="105" t="n">
        <v>0.5566</v>
      </c>
      <c r="D48" s="105" t="n">
        <v>0.522126</v>
      </c>
      <c r="E48" s="105" t="n">
        <v>0.551034</v>
      </c>
      <c r="G48" s="106"/>
    </row>
    <row r="49" customFormat="false" ht="15" hidden="false" customHeight="true" outlineLevel="0" collapsed="false">
      <c r="A49" s="1" t="n">
        <v>46</v>
      </c>
      <c r="B49" s="105" t="n">
        <v>0.5281</v>
      </c>
      <c r="C49" s="105" t="n">
        <v>0.5563</v>
      </c>
      <c r="D49" s="105" t="n">
        <v>0.522819</v>
      </c>
      <c r="E49" s="105" t="n">
        <v>0.550737</v>
      </c>
      <c r="G49" s="106"/>
    </row>
    <row r="50" customFormat="false" ht="15" hidden="false" customHeight="true" outlineLevel="0" collapsed="false">
      <c r="A50" s="1" t="n">
        <v>47</v>
      </c>
      <c r="B50" s="105" t="n">
        <v>0.5342</v>
      </c>
      <c r="C50" s="105" t="n">
        <v>0.556</v>
      </c>
      <c r="D50" s="105" t="n">
        <v>0.528858</v>
      </c>
      <c r="E50" s="105" t="n">
        <v>0.55044</v>
      </c>
      <c r="G50" s="106"/>
    </row>
    <row r="51" customFormat="false" ht="15" hidden="false" customHeight="true" outlineLevel="0" collapsed="false">
      <c r="A51" s="1" t="n">
        <v>48</v>
      </c>
      <c r="B51" s="105" t="n">
        <v>0.5311</v>
      </c>
      <c r="C51" s="105" t="n">
        <v>0.5548</v>
      </c>
      <c r="D51" s="105" t="n">
        <v>0.525789</v>
      </c>
      <c r="E51" s="105" t="n">
        <v>0.549252</v>
      </c>
      <c r="G51" s="106"/>
    </row>
    <row r="52" customFormat="false" ht="15" hidden="false" customHeight="true" outlineLevel="0" collapsed="false">
      <c r="A52" s="1" t="n">
        <v>49</v>
      </c>
      <c r="B52" s="105" t="n">
        <v>0.5304</v>
      </c>
      <c r="C52" s="105" t="n">
        <v>0.55</v>
      </c>
      <c r="D52" s="105" t="n">
        <v>0.525096</v>
      </c>
      <c r="E52" s="105" t="n">
        <v>0.5445</v>
      </c>
      <c r="G52" s="106"/>
    </row>
    <row r="53" customFormat="false" ht="15" hidden="false" customHeight="true" outlineLevel="0" collapsed="false">
      <c r="A53" s="1" t="n">
        <v>50</v>
      </c>
      <c r="B53" s="105" t="n">
        <v>0.5255</v>
      </c>
      <c r="C53" s="105" t="n">
        <v>0.5524</v>
      </c>
      <c r="D53" s="105" t="n">
        <v>0.520245</v>
      </c>
      <c r="E53" s="105" t="n">
        <v>0.546876</v>
      </c>
      <c r="G53" s="106"/>
    </row>
    <row r="54" customFormat="false" ht="15" hidden="false" customHeight="true" outlineLevel="0" collapsed="false">
      <c r="A54" s="1" t="n">
        <v>51</v>
      </c>
      <c r="B54" s="105" t="n">
        <v>0.5256</v>
      </c>
      <c r="C54" s="105" t="n">
        <v>0.5484</v>
      </c>
      <c r="D54" s="105" t="n">
        <v>0.520344</v>
      </c>
      <c r="E54" s="105" t="n">
        <v>0.542916</v>
      </c>
      <c r="G54" s="106"/>
    </row>
    <row r="55" customFormat="false" ht="15" hidden="false" customHeight="true" outlineLevel="0" collapsed="false">
      <c r="A55" s="1" t="n">
        <v>52</v>
      </c>
      <c r="B55" s="105" t="n">
        <v>0.5301</v>
      </c>
      <c r="C55" s="105" t="n">
        <v>0.5502</v>
      </c>
      <c r="D55" s="105" t="n">
        <v>0.524799</v>
      </c>
      <c r="E55" s="105" t="n">
        <v>0.544698</v>
      </c>
      <c r="G55" s="106"/>
    </row>
    <row r="56" customFormat="false" ht="15" hidden="false" customHeight="true" outlineLevel="0" collapsed="false">
      <c r="A56" s="1" t="n">
        <v>53</v>
      </c>
      <c r="B56" s="105" t="n">
        <v>0.5346</v>
      </c>
      <c r="C56" s="105" t="n">
        <v>0.5502</v>
      </c>
      <c r="D56" s="105" t="n">
        <v>0.529254</v>
      </c>
      <c r="E56" s="105" t="n">
        <v>0.544698</v>
      </c>
      <c r="G56" s="106"/>
    </row>
    <row r="57" customFormat="false" ht="15" hidden="false" customHeight="true" outlineLevel="0" collapsed="false">
      <c r="A57" s="1" t="n">
        <v>54</v>
      </c>
      <c r="B57" s="105" t="n">
        <v>0.5386</v>
      </c>
      <c r="C57" s="105" t="n">
        <v>0.5469</v>
      </c>
      <c r="D57" s="105" t="n">
        <v>0.533214</v>
      </c>
      <c r="E57" s="105" t="n">
        <v>0.541431</v>
      </c>
      <c r="G57" s="106"/>
    </row>
    <row r="58" customFormat="false" ht="15" hidden="false" customHeight="true" outlineLevel="0" collapsed="false">
      <c r="A58" s="1" t="n">
        <v>55</v>
      </c>
      <c r="B58" s="105" t="n">
        <v>0.5417</v>
      </c>
      <c r="C58" s="105" t="n">
        <v>0.5455</v>
      </c>
      <c r="D58" s="105" t="n">
        <v>0.536283</v>
      </c>
      <c r="E58" s="105" t="n">
        <v>0.540045</v>
      </c>
      <c r="G58" s="106"/>
    </row>
    <row r="59" customFormat="false" ht="15" hidden="false" customHeight="true" outlineLevel="0" collapsed="false">
      <c r="A59" s="1" t="n">
        <v>56</v>
      </c>
      <c r="B59" s="105" t="n">
        <v>0.5458</v>
      </c>
      <c r="C59" s="105" t="n">
        <v>0.5459</v>
      </c>
      <c r="D59" s="105" t="n">
        <v>0.540342</v>
      </c>
      <c r="E59" s="105" t="n">
        <v>0.540441</v>
      </c>
      <c r="G59" s="106"/>
    </row>
    <row r="60" customFormat="false" ht="15" hidden="false" customHeight="true" outlineLevel="0" collapsed="false">
      <c r="A60" s="1" t="n">
        <v>57</v>
      </c>
      <c r="B60" s="105" t="n">
        <v>0.554</v>
      </c>
      <c r="C60" s="105" t="n">
        <v>0.5525</v>
      </c>
      <c r="D60" s="105" t="n">
        <v>0.54846</v>
      </c>
      <c r="E60" s="105" t="n">
        <v>0.546975</v>
      </c>
      <c r="G60" s="106"/>
    </row>
    <row r="61" customFormat="false" ht="15" hidden="false" customHeight="true" outlineLevel="0" collapsed="false">
      <c r="A61" s="1" t="n">
        <v>58</v>
      </c>
      <c r="B61" s="105" t="n">
        <v>0.5632</v>
      </c>
      <c r="C61" s="105" t="n">
        <v>0.5531</v>
      </c>
      <c r="D61" s="105" t="n">
        <v>0.557568</v>
      </c>
      <c r="E61" s="105" t="n">
        <v>0.547569</v>
      </c>
      <c r="G61" s="106"/>
    </row>
    <row r="62" customFormat="false" ht="15" hidden="false" customHeight="true" outlineLevel="0" collapsed="false">
      <c r="A62" s="1" t="n">
        <v>59</v>
      </c>
      <c r="B62" s="105" t="n">
        <v>0.5734</v>
      </c>
      <c r="C62" s="105" t="n">
        <v>0.5641</v>
      </c>
      <c r="D62" s="105" t="n">
        <v>0.567666</v>
      </c>
      <c r="E62" s="105" t="n">
        <v>0.558459</v>
      </c>
      <c r="G62" s="106"/>
    </row>
    <row r="63" customFormat="false" ht="15" hidden="false" customHeight="true" outlineLevel="0" collapsed="false">
      <c r="A63" s="1" t="n">
        <v>60</v>
      </c>
      <c r="B63" s="105" t="n">
        <v>0.5877</v>
      </c>
      <c r="C63" s="105" t="n">
        <v>0.5742</v>
      </c>
      <c r="D63" s="105" t="n">
        <v>0.581823</v>
      </c>
      <c r="E63" s="105" t="n">
        <v>0.568458</v>
      </c>
      <c r="G63" s="106"/>
    </row>
    <row r="64" customFormat="false" ht="15" hidden="false" customHeight="true" outlineLevel="0" collapsed="false">
      <c r="A64" s="1" t="n">
        <v>61</v>
      </c>
      <c r="B64" s="105" t="n">
        <v>0.6028</v>
      </c>
      <c r="C64" s="105" t="n">
        <v>0.5853</v>
      </c>
      <c r="D64" s="105" t="n">
        <v>0.596772</v>
      </c>
      <c r="E64" s="105" t="n">
        <v>0.579447</v>
      </c>
      <c r="G64" s="106"/>
    </row>
    <row r="65" customFormat="false" ht="15" hidden="false" customHeight="true" outlineLevel="0" collapsed="false">
      <c r="A65" s="1" t="n">
        <v>62</v>
      </c>
      <c r="B65" s="105" t="n">
        <v>0.6187</v>
      </c>
      <c r="C65" s="105" t="n">
        <v>0.6054</v>
      </c>
      <c r="D65" s="105" t="n">
        <v>0.612513</v>
      </c>
      <c r="E65" s="105" t="n">
        <v>0.599346</v>
      </c>
      <c r="G65" s="106"/>
    </row>
    <row r="66" customFormat="false" ht="15" hidden="false" customHeight="true" outlineLevel="0" collapsed="false">
      <c r="A66" s="1" t="n">
        <v>63</v>
      </c>
      <c r="B66" s="105" t="n">
        <v>0.6376</v>
      </c>
      <c r="C66" s="105" t="n">
        <v>0.6274</v>
      </c>
      <c r="D66" s="105" t="n">
        <v>0.631224</v>
      </c>
      <c r="E66" s="105" t="n">
        <v>0.621126</v>
      </c>
      <c r="G66" s="106"/>
    </row>
    <row r="67" customFormat="false" ht="15" hidden="false" customHeight="true" outlineLevel="0" collapsed="false">
      <c r="A67" s="1" t="n">
        <v>64</v>
      </c>
      <c r="B67" s="105" t="n">
        <v>0.6604</v>
      </c>
      <c r="C67" s="105" t="n">
        <v>0.6573</v>
      </c>
      <c r="D67" s="105" t="n">
        <v>0.653796</v>
      </c>
      <c r="E67" s="105" t="n">
        <v>0.650727</v>
      </c>
      <c r="G67" s="106"/>
    </row>
    <row r="68" customFormat="false" ht="15" hidden="false" customHeight="true" outlineLevel="0" collapsed="false">
      <c r="A68" s="1" t="n">
        <v>65</v>
      </c>
      <c r="B68" s="105" t="n">
        <v>0.6862</v>
      </c>
      <c r="C68" s="105" t="n">
        <v>0.6837</v>
      </c>
      <c r="D68" s="105" t="n">
        <v>0.679338</v>
      </c>
      <c r="E68" s="105" t="n">
        <v>0.676863</v>
      </c>
      <c r="G68" s="106"/>
    </row>
    <row r="69" customFormat="false" ht="15" hidden="false" customHeight="true" outlineLevel="0" collapsed="false">
      <c r="A69" s="1" t="n">
        <v>66</v>
      </c>
      <c r="B69" s="105" t="n">
        <v>0.7115</v>
      </c>
      <c r="C69" s="105" t="n">
        <v>0.709</v>
      </c>
      <c r="D69" s="105" t="n">
        <v>0.704385</v>
      </c>
      <c r="E69" s="105" t="n">
        <v>0.70191</v>
      </c>
      <c r="G69" s="106"/>
    </row>
    <row r="70" customFormat="false" ht="15" hidden="false" customHeight="true" outlineLevel="0" collapsed="false">
      <c r="A70" s="1" t="n">
        <v>67</v>
      </c>
      <c r="B70" s="105" t="n">
        <v>0.7337</v>
      </c>
      <c r="C70" s="105" t="n">
        <v>0.7337</v>
      </c>
      <c r="D70" s="105" t="n">
        <v>0.726363</v>
      </c>
      <c r="E70" s="105" t="n">
        <v>0.726363</v>
      </c>
      <c r="G70" s="106"/>
    </row>
    <row r="71" customFormat="false" ht="15" hidden="false" customHeight="true" outlineLevel="0" collapsed="false">
      <c r="A71" s="1" t="n">
        <v>68</v>
      </c>
      <c r="B71" s="105" t="n">
        <v>0.7527</v>
      </c>
      <c r="C71" s="105" t="n">
        <v>0.7544</v>
      </c>
      <c r="D71" s="105" t="n">
        <v>0.745173</v>
      </c>
      <c r="E71" s="105" t="n">
        <v>0.746856</v>
      </c>
      <c r="G71" s="106"/>
    </row>
    <row r="72" customFormat="false" ht="15" hidden="false" customHeight="true" outlineLevel="0" collapsed="false">
      <c r="A72" s="1" t="n">
        <v>69</v>
      </c>
      <c r="B72" s="105" t="n">
        <v>0.7706</v>
      </c>
      <c r="C72" s="105" t="n">
        <v>0.7746</v>
      </c>
      <c r="D72" s="105" t="n">
        <v>0.762894</v>
      </c>
      <c r="E72" s="105" t="n">
        <v>0.766854</v>
      </c>
      <c r="G72" s="106"/>
    </row>
    <row r="73" customFormat="false" ht="15" hidden="false" customHeight="true" outlineLevel="0" collapsed="false">
      <c r="A73" s="1" t="n">
        <v>70</v>
      </c>
      <c r="B73" s="105" t="n">
        <v>0.7833</v>
      </c>
      <c r="C73" s="105" t="n">
        <v>0.7926</v>
      </c>
      <c r="D73" s="105" t="n">
        <v>0.775467</v>
      </c>
      <c r="E73" s="105" t="n">
        <v>0.784674</v>
      </c>
      <c r="G73" s="106"/>
    </row>
    <row r="74" customFormat="false" ht="15" hidden="false" customHeight="true" outlineLevel="0" collapsed="false">
      <c r="A74" s="1" t="n">
        <v>71</v>
      </c>
      <c r="B74" s="105" t="n">
        <v>0.7926</v>
      </c>
      <c r="C74" s="105" t="n">
        <v>0.8073</v>
      </c>
      <c r="D74" s="105" t="n">
        <v>0.784674</v>
      </c>
      <c r="E74" s="105" t="n">
        <v>0.799227</v>
      </c>
      <c r="G74" s="106"/>
    </row>
    <row r="75" customFormat="false" ht="15" hidden="false" customHeight="true" outlineLevel="0" collapsed="false">
      <c r="A75" s="1" t="n">
        <v>72</v>
      </c>
      <c r="B75" s="105" t="n">
        <v>0.7967</v>
      </c>
      <c r="C75" s="105" t="n">
        <v>0.8149</v>
      </c>
      <c r="D75" s="105" t="n">
        <v>0.788733</v>
      </c>
      <c r="E75" s="105" t="n">
        <v>0.806751</v>
      </c>
      <c r="G75" s="106"/>
    </row>
    <row r="76" customFormat="false" ht="15" hidden="false" customHeight="true" outlineLevel="0" collapsed="false">
      <c r="A76" s="1" t="n">
        <v>73</v>
      </c>
      <c r="B76" s="105" t="n">
        <v>0.806</v>
      </c>
      <c r="C76" s="105" t="n">
        <v>0.8244</v>
      </c>
      <c r="D76" s="105" t="n">
        <v>0.79794</v>
      </c>
      <c r="E76" s="105" t="n">
        <v>0.816156</v>
      </c>
      <c r="G76" s="106"/>
    </row>
    <row r="77" customFormat="false" ht="15" hidden="false" customHeight="true" outlineLevel="0" collapsed="false">
      <c r="A77" s="1" t="n">
        <v>74</v>
      </c>
      <c r="B77" s="105" t="n">
        <v>0.816</v>
      </c>
      <c r="C77" s="105" t="n">
        <v>0.8342</v>
      </c>
      <c r="D77" s="105" t="n">
        <v>0.80784</v>
      </c>
      <c r="E77" s="105" t="n">
        <v>0.825858</v>
      </c>
      <c r="G77" s="106"/>
    </row>
    <row r="78" customFormat="false" ht="15" hidden="false" customHeight="true" outlineLevel="0" collapsed="false">
      <c r="A78" s="1" t="n">
        <v>75</v>
      </c>
      <c r="B78" s="105" t="n">
        <v>0.8259</v>
      </c>
      <c r="C78" s="105" t="n">
        <v>0.8445</v>
      </c>
      <c r="D78" s="105" t="n">
        <v>0.817641</v>
      </c>
      <c r="E78" s="105" t="n">
        <v>0.836055</v>
      </c>
      <c r="G78" s="106"/>
    </row>
    <row r="79" customFormat="false" ht="15" hidden="false" customHeight="true" outlineLevel="0" collapsed="false">
      <c r="A79" s="1" t="n">
        <v>76</v>
      </c>
      <c r="B79" s="105" t="n">
        <v>0.8361</v>
      </c>
      <c r="C79" s="105" t="n">
        <v>0.8559</v>
      </c>
      <c r="D79" s="105" t="n">
        <v>0.827739</v>
      </c>
      <c r="E79" s="105" t="n">
        <v>0.847341</v>
      </c>
      <c r="G79" s="106"/>
    </row>
    <row r="80" customFormat="false" ht="15" hidden="false" customHeight="true" outlineLevel="0" collapsed="false">
      <c r="A80" s="1" t="n">
        <v>77</v>
      </c>
      <c r="B80" s="105" t="n">
        <v>0.8473</v>
      </c>
      <c r="C80" s="105" t="n">
        <v>0.8636</v>
      </c>
      <c r="D80" s="105" t="n">
        <v>0.838827</v>
      </c>
      <c r="E80" s="105" t="n">
        <v>0.854964</v>
      </c>
      <c r="G80" s="106"/>
    </row>
    <row r="81" customFormat="false" ht="15" hidden="false" customHeight="true" outlineLevel="0" collapsed="false">
      <c r="A81" s="1" t="n">
        <v>78</v>
      </c>
      <c r="B81" s="105" t="n">
        <v>0.8579</v>
      </c>
      <c r="C81" s="105" t="n">
        <v>0.8745</v>
      </c>
      <c r="D81" s="105" t="n">
        <v>0.849321</v>
      </c>
      <c r="E81" s="105" t="n">
        <v>0.865755</v>
      </c>
      <c r="G81" s="106"/>
    </row>
    <row r="82" customFormat="false" ht="15" hidden="false" customHeight="true" outlineLevel="0" collapsed="false">
      <c r="A82" s="1" t="n">
        <v>79</v>
      </c>
      <c r="B82" s="105" t="n">
        <v>0.8673</v>
      </c>
      <c r="C82" s="105" t="n">
        <v>0.8826</v>
      </c>
      <c r="D82" s="105" t="n">
        <v>0.858627</v>
      </c>
      <c r="E82" s="105" t="n">
        <v>0.873774</v>
      </c>
      <c r="G82" s="106"/>
    </row>
    <row r="83" customFormat="false" ht="15" hidden="false" customHeight="true" outlineLevel="0" collapsed="false">
      <c r="A83" s="1" t="n">
        <v>80</v>
      </c>
      <c r="B83" s="105" t="n">
        <v>0.8773</v>
      </c>
      <c r="C83" s="105" t="n">
        <v>0.8887</v>
      </c>
      <c r="D83" s="105" t="n">
        <v>0.868527</v>
      </c>
      <c r="E83" s="105" t="n">
        <v>0.879813</v>
      </c>
      <c r="G83" s="106"/>
    </row>
    <row r="84" customFormat="false" ht="15" hidden="false" customHeight="true" outlineLevel="0" collapsed="false">
      <c r="A84" s="1" t="n">
        <v>81</v>
      </c>
      <c r="B84" s="105" t="n">
        <v>0.8857</v>
      </c>
      <c r="C84" s="105" t="n">
        <v>0.8952</v>
      </c>
      <c r="D84" s="105" t="n">
        <v>0.876843</v>
      </c>
      <c r="E84" s="105" t="n">
        <v>0.886248</v>
      </c>
      <c r="G84" s="106"/>
    </row>
    <row r="85" customFormat="false" ht="15" hidden="false" customHeight="true" outlineLevel="0" collapsed="false">
      <c r="A85" s="1" t="n">
        <v>82</v>
      </c>
      <c r="B85" s="105" t="n">
        <v>0.8958</v>
      </c>
      <c r="C85" s="105" t="n">
        <v>0.9013</v>
      </c>
      <c r="D85" s="105" t="n">
        <v>0.886842</v>
      </c>
      <c r="E85" s="105" t="n">
        <v>0.892287</v>
      </c>
      <c r="G85" s="106"/>
    </row>
    <row r="86" customFormat="false" ht="15" hidden="false" customHeight="true" outlineLevel="0" collapsed="false">
      <c r="A86" s="1" t="n">
        <v>83</v>
      </c>
      <c r="B86" s="105" t="n">
        <v>0.9052</v>
      </c>
      <c r="C86" s="105" t="n">
        <v>0.9085</v>
      </c>
      <c r="D86" s="105" t="n">
        <v>0.896148</v>
      </c>
      <c r="E86" s="105" t="n">
        <v>0.899415</v>
      </c>
      <c r="G86" s="106"/>
    </row>
    <row r="87" customFormat="false" ht="15" hidden="false" customHeight="true" outlineLevel="0" collapsed="false">
      <c r="A87" s="1" t="n">
        <v>84</v>
      </c>
      <c r="B87" s="105" t="n">
        <v>0.911</v>
      </c>
      <c r="C87" s="105" t="n">
        <v>0.9138</v>
      </c>
      <c r="D87" s="105" t="n">
        <v>0.90189</v>
      </c>
      <c r="E87" s="105" t="n">
        <v>0.904662</v>
      </c>
      <c r="G87" s="106"/>
    </row>
    <row r="88" customFormat="false" ht="15" hidden="false" customHeight="true" outlineLevel="0" collapsed="false">
      <c r="A88" s="1" t="n">
        <v>85</v>
      </c>
      <c r="B88" s="105" t="n">
        <v>0.9169</v>
      </c>
      <c r="C88" s="105" t="n">
        <v>0.9177</v>
      </c>
      <c r="D88" s="105" t="n">
        <v>0.907731</v>
      </c>
      <c r="E88" s="105" t="n">
        <v>0.908523</v>
      </c>
      <c r="G88" s="106"/>
    </row>
    <row r="89" customFormat="false" ht="15" hidden="false" customHeight="true" outlineLevel="0" collapsed="false">
      <c r="A89" s="1" t="n">
        <v>86</v>
      </c>
      <c r="B89" s="105" t="n">
        <v>0.9223</v>
      </c>
      <c r="C89" s="105" t="n">
        <v>0.9212</v>
      </c>
      <c r="D89" s="105" t="n">
        <v>0.913077</v>
      </c>
      <c r="E89" s="105" t="n">
        <v>0.911988</v>
      </c>
      <c r="G89" s="106"/>
    </row>
    <row r="90" customFormat="false" ht="15" hidden="false" customHeight="true" outlineLevel="0" collapsed="false">
      <c r="A90" s="1" t="n">
        <v>87</v>
      </c>
      <c r="B90" s="105" t="n">
        <v>0.9306</v>
      </c>
      <c r="C90" s="105" t="n">
        <v>0.925</v>
      </c>
      <c r="D90" s="105" t="n">
        <v>0.921294</v>
      </c>
      <c r="E90" s="105" t="n">
        <v>0.91575</v>
      </c>
      <c r="G90" s="106"/>
    </row>
    <row r="91" customFormat="false" ht="15" hidden="false" customHeight="true" outlineLevel="0" collapsed="false">
      <c r="A91" s="1" t="n">
        <v>88</v>
      </c>
      <c r="B91" s="105" t="n">
        <v>0.9372</v>
      </c>
      <c r="C91" s="105" t="n">
        <v>0.9299</v>
      </c>
      <c r="D91" s="105" t="n">
        <v>0.927828</v>
      </c>
      <c r="E91" s="105" t="n">
        <v>0.920601</v>
      </c>
      <c r="G91" s="106"/>
    </row>
    <row r="92" customFormat="false" ht="15" hidden="false" customHeight="true" outlineLevel="0" collapsed="false">
      <c r="A92" s="1" t="n">
        <v>89</v>
      </c>
      <c r="B92" s="105" t="n">
        <v>0.9456</v>
      </c>
      <c r="C92" s="105" t="n">
        <v>0.9354</v>
      </c>
      <c r="D92" s="105" t="n">
        <v>0.936144</v>
      </c>
      <c r="E92" s="105" t="n">
        <v>0.926046</v>
      </c>
      <c r="G92" s="106"/>
    </row>
    <row r="93" customFormat="false" ht="15" hidden="false" customHeight="true" outlineLevel="0" collapsed="false">
      <c r="A93" s="1" t="n">
        <v>90</v>
      </c>
      <c r="B93" s="105" t="n">
        <v>0.9505</v>
      </c>
      <c r="C93" s="105" t="n">
        <v>0.9413</v>
      </c>
      <c r="D93" s="105" t="n">
        <v>0.940995</v>
      </c>
      <c r="E93" s="105" t="n">
        <v>0.931887</v>
      </c>
      <c r="G93" s="106"/>
    </row>
    <row r="94" customFormat="false" ht="15" hidden="false" customHeight="true" outlineLevel="0" collapsed="false">
      <c r="A94" s="1" t="n">
        <v>91</v>
      </c>
      <c r="B94" s="105" t="n">
        <v>0.9555</v>
      </c>
      <c r="C94" s="105" t="n">
        <v>0.9471</v>
      </c>
      <c r="D94" s="105" t="n">
        <v>0.945945</v>
      </c>
      <c r="E94" s="105" t="n">
        <v>0.937629</v>
      </c>
      <c r="G94" s="106"/>
    </row>
    <row r="95" customFormat="false" ht="15" hidden="false" customHeight="true" outlineLevel="0" collapsed="false">
      <c r="A95" s="1" t="n">
        <v>92</v>
      </c>
      <c r="B95" s="105" t="n">
        <v>0.9604</v>
      </c>
      <c r="C95" s="105" t="n">
        <v>0.953</v>
      </c>
      <c r="D95" s="105" t="n">
        <v>0.950796</v>
      </c>
      <c r="E95" s="105" t="n">
        <v>0.94347</v>
      </c>
      <c r="G95" s="106"/>
    </row>
    <row r="96" customFormat="false" ht="15" hidden="false" customHeight="true" outlineLevel="0" collapsed="false">
      <c r="A96" s="1" t="n">
        <v>93</v>
      </c>
      <c r="B96" s="105" t="n">
        <v>0.9654</v>
      </c>
      <c r="C96" s="105" t="n">
        <v>0.9589</v>
      </c>
      <c r="D96" s="105" t="n">
        <v>0.955746</v>
      </c>
      <c r="E96" s="105" t="n">
        <v>0.949311</v>
      </c>
      <c r="G96" s="106"/>
    </row>
    <row r="97" customFormat="false" ht="15" hidden="false" customHeight="true" outlineLevel="0" collapsed="false">
      <c r="A97" s="1" t="n">
        <v>94</v>
      </c>
      <c r="B97" s="105" t="n">
        <v>0.9703</v>
      </c>
      <c r="C97" s="105" t="n">
        <v>0.9648</v>
      </c>
      <c r="D97" s="105" t="n">
        <v>0.960597</v>
      </c>
      <c r="E97" s="105" t="n">
        <v>0.955152</v>
      </c>
      <c r="G97" s="106"/>
    </row>
    <row r="98" customFormat="false" ht="15" hidden="false" customHeight="true" outlineLevel="0" collapsed="false">
      <c r="A98" s="1" t="n">
        <v>95</v>
      </c>
      <c r="B98" s="105" t="n">
        <v>0.9753</v>
      </c>
      <c r="C98" s="105" t="n">
        <v>0.9706</v>
      </c>
      <c r="D98" s="105" t="n">
        <v>0.965547</v>
      </c>
      <c r="E98" s="105" t="n">
        <v>0.960894</v>
      </c>
      <c r="G98" s="106"/>
    </row>
    <row r="99" customFormat="false" ht="15" hidden="false" customHeight="true" outlineLevel="0" collapsed="false">
      <c r="A99" s="1" t="n">
        <v>96</v>
      </c>
      <c r="B99" s="105" t="n">
        <v>0.9802</v>
      </c>
      <c r="C99" s="105" t="n">
        <v>0.9765</v>
      </c>
      <c r="D99" s="105" t="n">
        <v>0.970398</v>
      </c>
      <c r="E99" s="105" t="n">
        <v>0.966735</v>
      </c>
      <c r="G99" s="106"/>
    </row>
    <row r="100" customFormat="false" ht="15" hidden="false" customHeight="true" outlineLevel="0" collapsed="false">
      <c r="A100" s="1" t="n">
        <v>97</v>
      </c>
      <c r="B100" s="105" t="n">
        <v>0.9852</v>
      </c>
      <c r="C100" s="105" t="n">
        <v>0.9824</v>
      </c>
      <c r="D100" s="105" t="n">
        <v>0.975348</v>
      </c>
      <c r="E100" s="105" t="n">
        <v>0.972576</v>
      </c>
      <c r="G100" s="106"/>
    </row>
    <row r="101" customFormat="false" ht="15" hidden="false" customHeight="true" outlineLevel="0" collapsed="false">
      <c r="A101" s="1" t="n">
        <v>98</v>
      </c>
      <c r="B101" s="105" t="n">
        <v>0.9901</v>
      </c>
      <c r="C101" s="105" t="n">
        <v>0.9883</v>
      </c>
      <c r="D101" s="105" t="n">
        <v>0.980199</v>
      </c>
      <c r="E101" s="105" t="n">
        <v>0.978417</v>
      </c>
      <c r="G101" s="106"/>
    </row>
    <row r="102" customFormat="false" ht="15" hidden="false" customHeight="true" outlineLevel="0" collapsed="false">
      <c r="A102" s="1" t="n">
        <v>99</v>
      </c>
      <c r="B102" s="105" t="n">
        <v>0.9951</v>
      </c>
      <c r="C102" s="105" t="n">
        <v>0.9941</v>
      </c>
      <c r="D102" s="105" t="n">
        <v>0.985149</v>
      </c>
      <c r="E102" s="105" t="n">
        <v>0.984159</v>
      </c>
      <c r="G102" s="106"/>
    </row>
    <row r="103" customFormat="false" ht="15" hidden="false" customHeight="true" outlineLevel="0" collapsed="false">
      <c r="A103" s="1" t="n">
        <v>100</v>
      </c>
      <c r="B103" s="105" t="n">
        <v>1</v>
      </c>
      <c r="C103" s="105" t="n">
        <v>1</v>
      </c>
      <c r="D103" s="105" t="n">
        <v>1</v>
      </c>
      <c r="E103" s="105" t="n">
        <v>1</v>
      </c>
      <c r="G103" s="106"/>
    </row>
    <row r="104" customFormat="false" ht="15" hidden="false" customHeight="true" outlineLevel="0" collapsed="false">
      <c r="A104" s="1" t="n">
        <v>101</v>
      </c>
      <c r="B104" s="105" t="n">
        <v>1</v>
      </c>
      <c r="C104" s="105" t="n">
        <v>1</v>
      </c>
      <c r="D104" s="105" t="n">
        <v>1</v>
      </c>
      <c r="E104" s="105" t="n">
        <v>1</v>
      </c>
      <c r="G104" s="106"/>
    </row>
    <row r="105" customFormat="false" ht="15" hidden="false" customHeight="true" outlineLevel="0" collapsed="false">
      <c r="A105" s="1" t="n">
        <v>102</v>
      </c>
      <c r="B105" s="105" t="n">
        <v>1</v>
      </c>
      <c r="C105" s="105" t="n">
        <v>1</v>
      </c>
      <c r="D105" s="105" t="n">
        <v>1</v>
      </c>
      <c r="E105" s="105" t="n">
        <v>1</v>
      </c>
      <c r="G105" s="106"/>
    </row>
    <row r="106" customFormat="false" ht="15" hidden="false" customHeight="true" outlineLevel="0" collapsed="false">
      <c r="A106" s="1" t="n">
        <v>103</v>
      </c>
      <c r="B106" s="105" t="n">
        <v>1</v>
      </c>
      <c r="C106" s="105" t="n">
        <v>1</v>
      </c>
      <c r="D106" s="105" t="n">
        <v>1</v>
      </c>
      <c r="E106" s="105" t="n">
        <v>1</v>
      </c>
      <c r="G106" s="106"/>
    </row>
    <row r="107" customFormat="false" ht="15" hidden="false" customHeight="true" outlineLevel="0" collapsed="false">
      <c r="A107" s="1" t="n">
        <v>104</v>
      </c>
      <c r="B107" s="105" t="n">
        <v>1</v>
      </c>
      <c r="C107" s="105" t="n">
        <v>1</v>
      </c>
      <c r="D107" s="105" t="n">
        <v>1</v>
      </c>
      <c r="E107" s="105" t="n">
        <v>1</v>
      </c>
      <c r="G107" s="106"/>
    </row>
    <row r="108" customFormat="false" ht="15" hidden="false" customHeight="true" outlineLevel="0" collapsed="false">
      <c r="A108" s="1" t="n">
        <v>105</v>
      </c>
      <c r="B108" s="105" t="n">
        <v>1</v>
      </c>
      <c r="C108" s="105" t="n">
        <v>1</v>
      </c>
      <c r="D108" s="105" t="n">
        <v>1</v>
      </c>
      <c r="E108" s="105" t="n">
        <v>1</v>
      </c>
      <c r="G108" s="106"/>
    </row>
    <row r="109" customFormat="false" ht="15" hidden="false" customHeight="true" outlineLevel="0" collapsed="false">
      <c r="A109" s="1" t="n">
        <v>106</v>
      </c>
      <c r="B109" s="105" t="n">
        <v>1</v>
      </c>
      <c r="C109" s="105" t="n">
        <v>1</v>
      </c>
      <c r="D109" s="105" t="n">
        <v>1</v>
      </c>
      <c r="E109" s="105" t="n">
        <v>1</v>
      </c>
      <c r="G109" s="106"/>
    </row>
    <row r="110" customFormat="false" ht="15" hidden="false" customHeight="true" outlineLevel="0" collapsed="false">
      <c r="A110" s="1" t="n">
        <v>107</v>
      </c>
      <c r="B110" s="105" t="n">
        <v>1</v>
      </c>
      <c r="C110" s="105" t="n">
        <v>1</v>
      </c>
      <c r="D110" s="105" t="n">
        <v>1</v>
      </c>
      <c r="E110" s="105" t="n">
        <v>1</v>
      </c>
      <c r="G110" s="106"/>
    </row>
    <row r="111" customFormat="false" ht="15" hidden="false" customHeight="true" outlineLevel="0" collapsed="false">
      <c r="A111" s="1" t="n">
        <v>108</v>
      </c>
      <c r="B111" s="105" t="n">
        <v>1</v>
      </c>
      <c r="C111" s="105" t="n">
        <v>1</v>
      </c>
      <c r="D111" s="105" t="n">
        <v>1</v>
      </c>
      <c r="E111" s="105" t="n">
        <v>1</v>
      </c>
      <c r="G111" s="106"/>
    </row>
    <row r="112" customFormat="false" ht="15" hidden="false" customHeight="true" outlineLevel="0" collapsed="false">
      <c r="A112" s="1" t="n">
        <v>109</v>
      </c>
      <c r="B112" s="105" t="n">
        <v>1</v>
      </c>
      <c r="C112" s="105" t="n">
        <v>1</v>
      </c>
      <c r="D112" s="105" t="n">
        <v>1</v>
      </c>
      <c r="E112" s="105" t="n">
        <v>1</v>
      </c>
      <c r="G112" s="106"/>
    </row>
    <row r="113" customFormat="false" ht="15" hidden="false" customHeight="true" outlineLevel="0" collapsed="false">
      <c r="A113" s="1" t="n">
        <v>110</v>
      </c>
      <c r="B113" s="105" t="n">
        <v>1</v>
      </c>
      <c r="C113" s="105" t="n">
        <v>1</v>
      </c>
      <c r="D113" s="105" t="n">
        <v>1</v>
      </c>
      <c r="E113" s="105" t="n">
        <v>1</v>
      </c>
      <c r="G113" s="106"/>
    </row>
    <row r="114" customFormat="false" ht="15" hidden="false" customHeight="true" outlineLevel="0" collapsed="false">
      <c r="A114" s="1" t="n">
        <v>111</v>
      </c>
      <c r="B114" s="105" t="n">
        <v>1</v>
      </c>
      <c r="C114" s="105" t="n">
        <v>1</v>
      </c>
      <c r="D114" s="105" t="n">
        <v>1</v>
      </c>
      <c r="E114" s="105" t="n">
        <v>1</v>
      </c>
      <c r="G114" s="106"/>
    </row>
    <row r="115" customFormat="false" ht="15" hidden="false" customHeight="true" outlineLevel="0" collapsed="false">
      <c r="A115" s="1" t="n">
        <v>112</v>
      </c>
      <c r="B115" s="105" t="n">
        <v>1</v>
      </c>
      <c r="C115" s="105" t="n">
        <v>1</v>
      </c>
      <c r="D115" s="105" t="n">
        <v>1</v>
      </c>
      <c r="E115" s="105" t="n">
        <v>1</v>
      </c>
      <c r="G115" s="106"/>
    </row>
    <row r="116" customFormat="false" ht="15" hidden="false" customHeight="true" outlineLevel="0" collapsed="false">
      <c r="A116" s="1" t="n">
        <v>113</v>
      </c>
      <c r="B116" s="105" t="n">
        <v>1</v>
      </c>
      <c r="C116" s="105" t="n">
        <v>1</v>
      </c>
      <c r="D116" s="105" t="n">
        <v>1</v>
      </c>
      <c r="E116" s="105" t="n">
        <v>1</v>
      </c>
      <c r="G116" s="106"/>
    </row>
    <row r="117" customFormat="false" ht="15" hidden="false" customHeight="true" outlineLevel="0" collapsed="false">
      <c r="A117" s="1" t="n">
        <v>114</v>
      </c>
      <c r="B117" s="105" t="n">
        <v>1</v>
      </c>
      <c r="C117" s="105" t="n">
        <v>1</v>
      </c>
      <c r="D117" s="105" t="n">
        <v>1</v>
      </c>
      <c r="E117" s="105" t="n">
        <v>1</v>
      </c>
      <c r="G117" s="106"/>
    </row>
    <row r="118" customFormat="false" ht="15" hidden="false" customHeight="true" outlineLevel="0" collapsed="false">
      <c r="A118" s="1" t="n">
        <v>115</v>
      </c>
      <c r="B118" s="105" t="n">
        <v>1</v>
      </c>
      <c r="C118" s="105" t="n">
        <v>1</v>
      </c>
      <c r="D118" s="105" t="n">
        <v>1</v>
      </c>
      <c r="E118" s="105" t="n">
        <v>1</v>
      </c>
      <c r="G118" s="106"/>
    </row>
    <row r="119" customFormat="false" ht="15" hidden="false" customHeight="true" outlineLevel="0" collapsed="false">
      <c r="A119" s="1" t="n">
        <v>116</v>
      </c>
      <c r="B119" s="105" t="n">
        <v>1</v>
      </c>
      <c r="C119" s="105" t="n">
        <v>1</v>
      </c>
      <c r="D119" s="105" t="n">
        <v>1</v>
      </c>
      <c r="E119" s="105" t="n">
        <v>1</v>
      </c>
      <c r="G119" s="106"/>
    </row>
    <row r="120" customFormat="false" ht="15" hidden="false" customHeight="true" outlineLevel="0" collapsed="false">
      <c r="A120" s="1" t="n">
        <v>117</v>
      </c>
      <c r="B120" s="105" t="n">
        <v>1</v>
      </c>
      <c r="C120" s="105" t="n">
        <v>1</v>
      </c>
      <c r="D120" s="105" t="n">
        <v>1</v>
      </c>
      <c r="E120" s="105" t="n">
        <v>1</v>
      </c>
      <c r="G120" s="106"/>
    </row>
    <row r="121" customFormat="false" ht="15" hidden="false" customHeight="true" outlineLevel="0" collapsed="false">
      <c r="A121" s="1" t="n">
        <v>118</v>
      </c>
      <c r="B121" s="105" t="n">
        <v>1</v>
      </c>
      <c r="C121" s="105" t="n">
        <v>1</v>
      </c>
      <c r="D121" s="105" t="n">
        <v>1</v>
      </c>
      <c r="E121" s="105" t="n">
        <v>1</v>
      </c>
      <c r="G121" s="106"/>
    </row>
    <row r="122" customFormat="false" ht="15" hidden="false" customHeight="true" outlineLevel="0" collapsed="false">
      <c r="A122" s="1" t="n">
        <v>119</v>
      </c>
      <c r="B122" s="105" t="n">
        <v>1</v>
      </c>
      <c r="C122" s="105" t="n">
        <v>1</v>
      </c>
      <c r="D122" s="105" t="n">
        <v>1</v>
      </c>
      <c r="E122" s="105" t="n">
        <v>1</v>
      </c>
      <c r="G122" s="106"/>
    </row>
    <row r="123" customFormat="false" ht="15" hidden="false" customHeight="true" outlineLevel="0" collapsed="false">
      <c r="A123" s="1" t="n">
        <v>120</v>
      </c>
      <c r="B123" s="105" t="n">
        <v>1</v>
      </c>
      <c r="C123" s="105" t="n">
        <v>1</v>
      </c>
      <c r="D123" s="105" t="n">
        <v>1</v>
      </c>
      <c r="E123" s="105" t="n">
        <v>1</v>
      </c>
      <c r="G123" s="106"/>
    </row>
    <row r="124" customFormat="false" ht="15" hidden="false" customHeight="true" outlineLevel="0" collapsed="false">
      <c r="G124" s="10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9" activeCellId="0" sqref="I9"/>
    </sheetView>
  </sheetViews>
  <sheetFormatPr defaultColWidth="8.83203125" defaultRowHeight="15" zeroHeight="false" outlineLevelRow="0" outlineLevelCol="0"/>
  <cols>
    <col collapsed="false" customWidth="true" hidden="false" outlineLevel="0" max="2" min="2" style="1" width="17.66"/>
    <col collapsed="false" customWidth="true" hidden="false" outlineLevel="0" max="3" min="3" style="1" width="23.5"/>
    <col collapsed="false" customWidth="true" hidden="false" outlineLevel="0" max="5" min="4" style="1" width="22.5"/>
  </cols>
  <sheetData>
    <row r="1" customFormat="false" ht="15" hidden="false" customHeight="true" outlineLevel="0" collapsed="false">
      <c r="A1" s="100" t="s">
        <v>2288</v>
      </c>
      <c r="B1" s="101"/>
      <c r="C1" s="102"/>
      <c r="D1" s="102"/>
      <c r="E1" s="102"/>
    </row>
    <row r="2" customFormat="false" ht="15" hidden="false" customHeight="true" outlineLevel="0" collapsed="false">
      <c r="A2" s="103" t="s">
        <v>2283</v>
      </c>
      <c r="B2" s="104" t="s">
        <v>2289</v>
      </c>
      <c r="C2" s="104" t="s">
        <v>2290</v>
      </c>
      <c r="D2" s="104" t="s">
        <v>2291</v>
      </c>
      <c r="E2" s="104" t="s">
        <v>2292</v>
      </c>
    </row>
    <row r="3" customFormat="false" ht="15" hidden="false" customHeight="true" outlineLevel="0" collapsed="false">
      <c r="A3" s="1" t="n">
        <v>0</v>
      </c>
      <c r="B3" s="105" t="n">
        <v>0.7</v>
      </c>
      <c r="C3" s="105" t="n">
        <v>0.3</v>
      </c>
      <c r="D3" s="105" t="n">
        <v>0.5</v>
      </c>
      <c r="E3" s="105" t="n">
        <v>0.65</v>
      </c>
    </row>
    <row r="4" customFormat="false" ht="15" hidden="false" customHeight="true" outlineLevel="0" collapsed="false">
      <c r="A4" s="1" t="n">
        <v>1</v>
      </c>
      <c r="B4" s="105" t="n">
        <v>0.7</v>
      </c>
      <c r="C4" s="105" t="n">
        <v>0.3</v>
      </c>
      <c r="D4" s="105" t="n">
        <v>0.5</v>
      </c>
      <c r="E4" s="105" t="n">
        <v>0.65</v>
      </c>
    </row>
    <row r="5" customFormat="false" ht="15" hidden="false" customHeight="true" outlineLevel="0" collapsed="false">
      <c r="A5" s="1" t="n">
        <v>2</v>
      </c>
      <c r="B5" s="105" t="n">
        <v>0.7</v>
      </c>
      <c r="C5" s="105" t="n">
        <v>0.3</v>
      </c>
      <c r="D5" s="105" t="n">
        <v>0.5</v>
      </c>
      <c r="E5" s="105" t="n">
        <v>0.65</v>
      </c>
    </row>
    <row r="6" customFormat="false" ht="15" hidden="false" customHeight="true" outlineLevel="0" collapsed="false">
      <c r="A6" s="1" t="n">
        <v>3</v>
      </c>
      <c r="B6" s="105" t="n">
        <v>0.7</v>
      </c>
      <c r="C6" s="105" t="n">
        <v>0.3</v>
      </c>
      <c r="D6" s="105" t="n">
        <v>0.5</v>
      </c>
      <c r="E6" s="105" t="n">
        <v>0.65</v>
      </c>
    </row>
    <row r="7" customFormat="false" ht="15" hidden="false" customHeight="true" outlineLevel="0" collapsed="false">
      <c r="A7" s="1" t="n">
        <v>4</v>
      </c>
      <c r="B7" s="105" t="n">
        <v>0.7</v>
      </c>
      <c r="C7" s="105" t="n">
        <v>0.3</v>
      </c>
      <c r="D7" s="105" t="n">
        <v>0.5</v>
      </c>
      <c r="E7" s="105" t="n">
        <v>0.65</v>
      </c>
    </row>
    <row r="8" customFormat="false" ht="15" hidden="false" customHeight="true" outlineLevel="0" collapsed="false">
      <c r="A8" s="1" t="n">
        <v>5</v>
      </c>
      <c r="B8" s="105" t="n">
        <v>0.7</v>
      </c>
      <c r="C8" s="105" t="n">
        <v>0.3</v>
      </c>
      <c r="D8" s="105" t="n">
        <v>0.5</v>
      </c>
      <c r="E8" s="105" t="n">
        <v>0.65</v>
      </c>
    </row>
    <row r="9" customFormat="false" ht="15" hidden="false" customHeight="true" outlineLevel="0" collapsed="false">
      <c r="A9" s="1" t="n">
        <v>6</v>
      </c>
      <c r="B9" s="105" t="n">
        <v>0.7</v>
      </c>
      <c r="C9" s="105" t="n">
        <v>0.3</v>
      </c>
      <c r="D9" s="105" t="n">
        <v>0.52</v>
      </c>
      <c r="E9" s="105" t="n">
        <v>0.65</v>
      </c>
    </row>
    <row r="10" customFormat="false" ht="15" hidden="false" customHeight="true" outlineLevel="0" collapsed="false">
      <c r="A10" s="1" t="n">
        <v>7</v>
      </c>
      <c r="B10" s="105" t="n">
        <v>0.7</v>
      </c>
      <c r="C10" s="105" t="n">
        <v>0.3</v>
      </c>
      <c r="D10" s="105" t="n">
        <v>0.52</v>
      </c>
      <c r="E10" s="105" t="n">
        <v>0.65</v>
      </c>
    </row>
    <row r="11" customFormat="false" ht="15" hidden="false" customHeight="true" outlineLevel="0" collapsed="false">
      <c r="A11" s="1" t="n">
        <v>8</v>
      </c>
      <c r="B11" s="105" t="n">
        <v>0.7</v>
      </c>
      <c r="C11" s="105" t="n">
        <v>0.3</v>
      </c>
      <c r="D11" s="105" t="n">
        <v>0.52</v>
      </c>
      <c r="E11" s="105" t="n">
        <v>0.65</v>
      </c>
    </row>
    <row r="12" customFormat="false" ht="15" hidden="false" customHeight="true" outlineLevel="0" collapsed="false">
      <c r="A12" s="1" t="n">
        <v>9</v>
      </c>
      <c r="B12" s="105" t="n">
        <v>0.7</v>
      </c>
      <c r="C12" s="105" t="n">
        <v>0.3</v>
      </c>
      <c r="D12" s="105" t="n">
        <v>0.52</v>
      </c>
      <c r="E12" s="105" t="n">
        <v>0.65</v>
      </c>
    </row>
    <row r="13" customFormat="false" ht="15" hidden="false" customHeight="true" outlineLevel="0" collapsed="false">
      <c r="A13" s="1" t="n">
        <v>10</v>
      </c>
      <c r="B13" s="105" t="n">
        <v>0.7</v>
      </c>
      <c r="C13" s="105" t="n">
        <v>0.3</v>
      </c>
      <c r="D13" s="105" t="n">
        <v>0.52</v>
      </c>
      <c r="E13" s="105" t="n">
        <v>0.65</v>
      </c>
    </row>
    <row r="14" customFormat="false" ht="15" hidden="false" customHeight="true" outlineLevel="0" collapsed="false">
      <c r="A14" s="1" t="n">
        <v>11</v>
      </c>
      <c r="B14" s="105" t="n">
        <v>0.7</v>
      </c>
      <c r="C14" s="105" t="n">
        <v>0.3</v>
      </c>
      <c r="D14" s="105" t="n">
        <v>0.52</v>
      </c>
      <c r="E14" s="105" t="n">
        <v>0.65</v>
      </c>
    </row>
    <row r="15" customFormat="false" ht="15" hidden="false" customHeight="true" outlineLevel="0" collapsed="false">
      <c r="A15" s="1" t="n">
        <v>12</v>
      </c>
      <c r="B15" s="105" t="n">
        <v>0.7</v>
      </c>
      <c r="C15" s="105" t="n">
        <v>0.3</v>
      </c>
      <c r="D15" s="105" t="n">
        <v>0.52</v>
      </c>
      <c r="E15" s="105" t="n">
        <v>0.65</v>
      </c>
    </row>
    <row r="16" customFormat="false" ht="15" hidden="false" customHeight="true" outlineLevel="0" collapsed="false">
      <c r="A16" s="1" t="n">
        <v>13</v>
      </c>
      <c r="B16" s="105" t="n">
        <v>0.7</v>
      </c>
      <c r="C16" s="105" t="n">
        <v>0.3</v>
      </c>
      <c r="D16" s="105" t="n">
        <v>0.52</v>
      </c>
      <c r="E16" s="105" t="n">
        <v>0.65</v>
      </c>
    </row>
    <row r="17" customFormat="false" ht="15" hidden="false" customHeight="true" outlineLevel="0" collapsed="false">
      <c r="A17" s="1" t="n">
        <v>14</v>
      </c>
      <c r="B17" s="105" t="n">
        <v>0.7</v>
      </c>
      <c r="C17" s="105" t="n">
        <v>0.3</v>
      </c>
      <c r="D17" s="105" t="n">
        <v>0.52</v>
      </c>
      <c r="E17" s="105" t="n">
        <v>0.65</v>
      </c>
    </row>
    <row r="18" customFormat="false" ht="15" hidden="false" customHeight="true" outlineLevel="0" collapsed="false">
      <c r="A18" s="1" t="n">
        <v>15</v>
      </c>
      <c r="B18" s="105" t="n">
        <v>0.7</v>
      </c>
      <c r="C18" s="105" t="n">
        <v>0.3</v>
      </c>
      <c r="D18" s="105" t="n">
        <v>0.52</v>
      </c>
      <c r="E18" s="105" t="n">
        <v>0.65</v>
      </c>
    </row>
    <row r="19" customFormat="false" ht="15" hidden="false" customHeight="true" outlineLevel="0" collapsed="false">
      <c r="A19" s="1" t="n">
        <v>16</v>
      </c>
      <c r="B19" s="105" t="n">
        <v>0.7</v>
      </c>
      <c r="C19" s="105" t="n">
        <v>0.3</v>
      </c>
      <c r="D19" s="105" t="n">
        <v>0.52</v>
      </c>
      <c r="E19" s="105" t="n">
        <v>0.65</v>
      </c>
    </row>
    <row r="20" customFormat="false" ht="15" hidden="false" customHeight="true" outlineLevel="0" collapsed="false">
      <c r="A20" s="1" t="n">
        <v>17</v>
      </c>
      <c r="B20" s="105" t="n">
        <v>0.7</v>
      </c>
      <c r="C20" s="105" t="n">
        <v>0.3</v>
      </c>
      <c r="D20" s="105" t="n">
        <v>0.52</v>
      </c>
      <c r="E20" s="105" t="n">
        <v>0.65</v>
      </c>
    </row>
    <row r="21" customFormat="false" ht="15" hidden="false" customHeight="true" outlineLevel="0" collapsed="false">
      <c r="A21" s="1" t="n">
        <v>18</v>
      </c>
      <c r="B21" s="105" t="n">
        <v>0.7</v>
      </c>
      <c r="C21" s="105" t="n">
        <v>0.3</v>
      </c>
      <c r="D21" s="105" t="n">
        <v>0.52</v>
      </c>
      <c r="E21" s="105" t="n">
        <v>0.65</v>
      </c>
    </row>
    <row r="22" customFormat="false" ht="15" hidden="false" customHeight="true" outlineLevel="0" collapsed="false">
      <c r="A22" s="1" t="n">
        <v>19</v>
      </c>
      <c r="B22" s="105" t="n">
        <v>0.7</v>
      </c>
      <c r="C22" s="105" t="n">
        <v>0.3</v>
      </c>
      <c r="D22" s="105" t="n">
        <v>0.52</v>
      </c>
      <c r="E22" s="105" t="n">
        <v>0.65</v>
      </c>
    </row>
    <row r="23" customFormat="false" ht="15" hidden="false" customHeight="true" outlineLevel="0" collapsed="false">
      <c r="A23" s="1" t="n">
        <v>20</v>
      </c>
      <c r="B23" s="105" t="n">
        <v>0.7</v>
      </c>
      <c r="C23" s="105" t="n">
        <v>0.3</v>
      </c>
      <c r="D23" s="105" t="n">
        <v>0.52</v>
      </c>
      <c r="E23" s="105" t="n">
        <v>0.65</v>
      </c>
    </row>
    <row r="24" customFormat="false" ht="15" hidden="false" customHeight="true" outlineLevel="0" collapsed="false">
      <c r="A24" s="1" t="n">
        <v>21</v>
      </c>
      <c r="B24" s="105" t="n">
        <v>0.7</v>
      </c>
      <c r="C24" s="105" t="n">
        <v>0.3</v>
      </c>
      <c r="D24" s="105" t="n">
        <v>0.52</v>
      </c>
      <c r="E24" s="105" t="n">
        <v>0.65</v>
      </c>
    </row>
    <row r="25" customFormat="false" ht="15" hidden="false" customHeight="true" outlineLevel="0" collapsed="false">
      <c r="A25" s="1" t="n">
        <v>22</v>
      </c>
      <c r="B25" s="105" t="n">
        <v>0.7</v>
      </c>
      <c r="C25" s="105" t="n">
        <v>0.3</v>
      </c>
      <c r="D25" s="105" t="n">
        <v>0.52</v>
      </c>
      <c r="E25" s="105" t="n">
        <v>0.65</v>
      </c>
    </row>
    <row r="26" customFormat="false" ht="15" hidden="false" customHeight="true" outlineLevel="0" collapsed="false">
      <c r="A26" s="1" t="n">
        <v>23</v>
      </c>
      <c r="B26" s="105" t="n">
        <v>0.7</v>
      </c>
      <c r="C26" s="105" t="n">
        <v>0.3</v>
      </c>
      <c r="D26" s="105" t="n">
        <v>0.52</v>
      </c>
      <c r="E26" s="105" t="n">
        <v>0.65</v>
      </c>
    </row>
    <row r="27" customFormat="false" ht="15" hidden="false" customHeight="true" outlineLevel="0" collapsed="false">
      <c r="A27" s="1" t="n">
        <v>24</v>
      </c>
      <c r="B27" s="105" t="n">
        <v>0.7</v>
      </c>
      <c r="C27" s="105" t="n">
        <v>0.3</v>
      </c>
      <c r="D27" s="105" t="n">
        <v>0.52</v>
      </c>
      <c r="E27" s="105" t="n">
        <v>0.65</v>
      </c>
    </row>
    <row r="28" customFormat="false" ht="15" hidden="false" customHeight="true" outlineLevel="0" collapsed="false">
      <c r="A28" s="1" t="n">
        <v>25</v>
      </c>
      <c r="B28" s="105" t="n">
        <v>0.7</v>
      </c>
      <c r="C28" s="105" t="n">
        <v>0.3</v>
      </c>
      <c r="D28" s="105" t="n">
        <v>0.52</v>
      </c>
      <c r="E28" s="105" t="n">
        <v>0.65</v>
      </c>
    </row>
    <row r="29" customFormat="false" ht="15" hidden="false" customHeight="true" outlineLevel="0" collapsed="false">
      <c r="A29" s="1" t="n">
        <v>26</v>
      </c>
      <c r="B29" s="105" t="n">
        <v>0.7</v>
      </c>
      <c r="C29" s="105" t="n">
        <v>0.3</v>
      </c>
      <c r="D29" s="105" t="n">
        <v>0.52</v>
      </c>
      <c r="E29" s="105" t="n">
        <v>0.65</v>
      </c>
    </row>
    <row r="30" customFormat="false" ht="15" hidden="false" customHeight="true" outlineLevel="0" collapsed="false">
      <c r="A30" s="1" t="n">
        <v>27</v>
      </c>
      <c r="B30" s="105" t="n">
        <v>0.7</v>
      </c>
      <c r="C30" s="105" t="n">
        <v>0.3</v>
      </c>
      <c r="D30" s="105" t="n">
        <v>0.52</v>
      </c>
      <c r="E30" s="105" t="n">
        <v>0.65</v>
      </c>
    </row>
    <row r="31" customFormat="false" ht="15" hidden="false" customHeight="true" outlineLevel="0" collapsed="false">
      <c r="A31" s="1" t="n">
        <v>28</v>
      </c>
      <c r="B31" s="105" t="n">
        <v>0.7</v>
      </c>
      <c r="C31" s="105" t="n">
        <v>0.3</v>
      </c>
      <c r="D31" s="105" t="n">
        <v>0.52</v>
      </c>
      <c r="E31" s="105" t="n">
        <v>0.65</v>
      </c>
    </row>
    <row r="32" customFormat="false" ht="15" hidden="false" customHeight="true" outlineLevel="0" collapsed="false">
      <c r="A32" s="1" t="n">
        <v>29</v>
      </c>
      <c r="B32" s="105" t="n">
        <v>0.7</v>
      </c>
      <c r="C32" s="105" t="n">
        <v>0.3</v>
      </c>
      <c r="D32" s="105" t="n">
        <v>0.52</v>
      </c>
      <c r="E32" s="105" t="n">
        <v>0.65</v>
      </c>
    </row>
    <row r="33" customFormat="false" ht="15" hidden="false" customHeight="true" outlineLevel="0" collapsed="false">
      <c r="A33" s="1" t="n">
        <v>30</v>
      </c>
      <c r="B33" s="105" t="n">
        <v>0.7</v>
      </c>
      <c r="C33" s="105" t="n">
        <v>0.3</v>
      </c>
      <c r="D33" s="105" t="n">
        <v>0.52</v>
      </c>
      <c r="E33" s="105" t="n">
        <v>0.65</v>
      </c>
    </row>
    <row r="34" customFormat="false" ht="15" hidden="false" customHeight="true" outlineLevel="0" collapsed="false">
      <c r="A34" s="1" t="n">
        <v>31</v>
      </c>
      <c r="B34" s="105" t="n">
        <v>0.75</v>
      </c>
      <c r="C34" s="105" t="n">
        <v>0.3</v>
      </c>
      <c r="D34" s="105" t="n">
        <v>0.52</v>
      </c>
      <c r="E34" s="105" t="n">
        <v>0.7</v>
      </c>
    </row>
    <row r="35" customFormat="false" ht="15" hidden="false" customHeight="true" outlineLevel="0" collapsed="false">
      <c r="A35" s="1" t="n">
        <v>32</v>
      </c>
      <c r="B35" s="105" t="n">
        <v>0.75</v>
      </c>
      <c r="C35" s="105" t="n">
        <v>0.3</v>
      </c>
      <c r="D35" s="105" t="n">
        <v>0.52</v>
      </c>
      <c r="E35" s="105" t="n">
        <v>0.7</v>
      </c>
    </row>
    <row r="36" customFormat="false" ht="15" hidden="false" customHeight="true" outlineLevel="0" collapsed="false">
      <c r="A36" s="1" t="n">
        <v>33</v>
      </c>
      <c r="B36" s="105" t="n">
        <v>0.75</v>
      </c>
      <c r="C36" s="105" t="n">
        <v>0.3</v>
      </c>
      <c r="D36" s="105" t="n">
        <v>0.52</v>
      </c>
      <c r="E36" s="105" t="n">
        <v>0.7</v>
      </c>
    </row>
    <row r="37" customFormat="false" ht="15" hidden="false" customHeight="true" outlineLevel="0" collapsed="false">
      <c r="A37" s="1" t="n">
        <v>34</v>
      </c>
      <c r="B37" s="105" t="n">
        <v>0.75</v>
      </c>
      <c r="C37" s="105" t="n">
        <v>0.3</v>
      </c>
      <c r="D37" s="105" t="n">
        <v>0.52</v>
      </c>
      <c r="E37" s="105" t="n">
        <v>0.7</v>
      </c>
    </row>
    <row r="38" customFormat="false" ht="15" hidden="false" customHeight="true" outlineLevel="0" collapsed="false">
      <c r="A38" s="1" t="n">
        <v>35</v>
      </c>
      <c r="B38" s="105" t="n">
        <v>0.75</v>
      </c>
      <c r="C38" s="105" t="n">
        <v>0.3</v>
      </c>
      <c r="D38" s="105" t="n">
        <v>0.52</v>
      </c>
      <c r="E38" s="105" t="n">
        <v>0.7</v>
      </c>
    </row>
    <row r="39" customFormat="false" ht="15" hidden="false" customHeight="true" outlineLevel="0" collapsed="false">
      <c r="A39" s="1" t="n">
        <v>36</v>
      </c>
      <c r="B39" s="105" t="n">
        <v>0.75</v>
      </c>
      <c r="C39" s="105" t="n">
        <v>0.3</v>
      </c>
      <c r="D39" s="105" t="n">
        <v>0.52</v>
      </c>
      <c r="E39" s="105" t="n">
        <v>0.7</v>
      </c>
    </row>
    <row r="40" customFormat="false" ht="15" hidden="false" customHeight="true" outlineLevel="0" collapsed="false">
      <c r="A40" s="1" t="n">
        <v>37</v>
      </c>
      <c r="B40" s="105" t="n">
        <v>0.75</v>
      </c>
      <c r="C40" s="105" t="n">
        <v>0.3</v>
      </c>
      <c r="D40" s="105" t="n">
        <v>0.52</v>
      </c>
      <c r="E40" s="105" t="n">
        <v>0.7</v>
      </c>
    </row>
    <row r="41" customFormat="false" ht="15" hidden="false" customHeight="true" outlineLevel="0" collapsed="false">
      <c r="A41" s="1" t="n">
        <v>38</v>
      </c>
      <c r="B41" s="105" t="n">
        <v>0.75</v>
      </c>
      <c r="C41" s="105" t="n">
        <v>0.3</v>
      </c>
      <c r="D41" s="105" t="n">
        <v>0.52</v>
      </c>
      <c r="E41" s="105" t="n">
        <v>0.7</v>
      </c>
    </row>
    <row r="42" customFormat="false" ht="15" hidden="false" customHeight="true" outlineLevel="0" collapsed="false">
      <c r="A42" s="1" t="n">
        <v>39</v>
      </c>
      <c r="B42" s="105" t="n">
        <v>0.75</v>
      </c>
      <c r="C42" s="105" t="n">
        <v>0.3</v>
      </c>
      <c r="D42" s="105" t="n">
        <v>0.52</v>
      </c>
      <c r="E42" s="105" t="n">
        <v>0.7</v>
      </c>
    </row>
    <row r="43" customFormat="false" ht="15" hidden="false" customHeight="true" outlineLevel="0" collapsed="false">
      <c r="A43" s="1" t="n">
        <v>40</v>
      </c>
      <c r="B43" s="105" t="n">
        <v>0.75</v>
      </c>
      <c r="C43" s="105" t="n">
        <v>0.3</v>
      </c>
      <c r="D43" s="105" t="n">
        <v>0.52</v>
      </c>
      <c r="E43" s="105" t="n">
        <v>0.7</v>
      </c>
    </row>
    <row r="44" customFormat="false" ht="15" hidden="false" customHeight="true" outlineLevel="0" collapsed="false">
      <c r="A44" s="1" t="n">
        <v>41</v>
      </c>
      <c r="B44" s="105" t="n">
        <v>0.75</v>
      </c>
      <c r="C44" s="105" t="n">
        <v>0.3</v>
      </c>
      <c r="D44" s="105" t="n">
        <v>0.52</v>
      </c>
      <c r="E44" s="105" t="n">
        <v>0.7</v>
      </c>
    </row>
    <row r="45" customFormat="false" ht="15" hidden="false" customHeight="true" outlineLevel="0" collapsed="false">
      <c r="A45" s="1" t="n">
        <v>42</v>
      </c>
      <c r="B45" s="105" t="n">
        <v>0.75</v>
      </c>
      <c r="C45" s="105" t="n">
        <v>0.3</v>
      </c>
      <c r="D45" s="105" t="n">
        <v>0.52</v>
      </c>
      <c r="E45" s="105" t="n">
        <v>0.7</v>
      </c>
    </row>
    <row r="46" customFormat="false" ht="15" hidden="false" customHeight="true" outlineLevel="0" collapsed="false">
      <c r="A46" s="1" t="n">
        <v>43</v>
      </c>
      <c r="B46" s="105" t="n">
        <v>0.75</v>
      </c>
      <c r="C46" s="105" t="n">
        <v>0.3</v>
      </c>
      <c r="D46" s="105" t="n">
        <v>0.52</v>
      </c>
      <c r="E46" s="105" t="n">
        <v>0.7</v>
      </c>
    </row>
    <row r="47" customFormat="false" ht="15" hidden="false" customHeight="true" outlineLevel="0" collapsed="false">
      <c r="A47" s="1" t="n">
        <v>44</v>
      </c>
      <c r="B47" s="105" t="n">
        <v>0.75</v>
      </c>
      <c r="C47" s="105" t="n">
        <v>0.3</v>
      </c>
      <c r="D47" s="105" t="n">
        <v>0.52</v>
      </c>
      <c r="E47" s="105" t="n">
        <v>0.7</v>
      </c>
    </row>
    <row r="48" customFormat="false" ht="15" hidden="false" customHeight="true" outlineLevel="0" collapsed="false">
      <c r="A48" s="1" t="n">
        <v>45</v>
      </c>
      <c r="B48" s="105" t="n">
        <v>0.75</v>
      </c>
      <c r="C48" s="105" t="n">
        <v>0.3</v>
      </c>
      <c r="D48" s="105" t="n">
        <v>0.52</v>
      </c>
      <c r="E48" s="105" t="n">
        <v>0.7</v>
      </c>
    </row>
    <row r="49" customFormat="false" ht="15" hidden="false" customHeight="true" outlineLevel="0" collapsed="false">
      <c r="A49" s="1" t="n">
        <v>46</v>
      </c>
      <c r="B49" s="105" t="n">
        <v>0.75</v>
      </c>
      <c r="C49" s="105" t="n">
        <v>0.3</v>
      </c>
      <c r="D49" s="105" t="n">
        <v>0.52</v>
      </c>
      <c r="E49" s="105" t="n">
        <v>0.7</v>
      </c>
    </row>
    <row r="50" customFormat="false" ht="15" hidden="false" customHeight="true" outlineLevel="0" collapsed="false">
      <c r="A50" s="1" t="n">
        <v>47</v>
      </c>
      <c r="B50" s="105" t="n">
        <v>0.75</v>
      </c>
      <c r="C50" s="105" t="n">
        <v>0.3</v>
      </c>
      <c r="D50" s="105" t="n">
        <v>0.52</v>
      </c>
      <c r="E50" s="105" t="n">
        <v>0.7</v>
      </c>
    </row>
    <row r="51" customFormat="false" ht="15" hidden="false" customHeight="true" outlineLevel="0" collapsed="false">
      <c r="A51" s="1" t="n">
        <v>48</v>
      </c>
      <c r="B51" s="105" t="n">
        <v>0.75</v>
      </c>
      <c r="C51" s="105" t="n">
        <v>0.3</v>
      </c>
      <c r="D51" s="105" t="n">
        <v>0.52</v>
      </c>
      <c r="E51" s="105" t="n">
        <v>0.7</v>
      </c>
    </row>
    <row r="52" customFormat="false" ht="15" hidden="false" customHeight="true" outlineLevel="0" collapsed="false">
      <c r="A52" s="1" t="n">
        <v>49</v>
      </c>
      <c r="B52" s="105" t="n">
        <v>0.75</v>
      </c>
      <c r="C52" s="105" t="n">
        <v>0.3</v>
      </c>
      <c r="D52" s="105" t="n">
        <v>0.52</v>
      </c>
      <c r="E52" s="105" t="n">
        <v>0.7</v>
      </c>
    </row>
    <row r="53" customFormat="false" ht="15" hidden="false" customHeight="true" outlineLevel="0" collapsed="false">
      <c r="A53" s="1" t="n">
        <v>50</v>
      </c>
      <c r="B53" s="105" t="n">
        <v>0.75</v>
      </c>
      <c r="C53" s="105" t="n">
        <v>0.4</v>
      </c>
      <c r="D53" s="105" t="n">
        <v>0.52</v>
      </c>
      <c r="E53" s="105" t="n">
        <v>0.7</v>
      </c>
    </row>
    <row r="54" customFormat="false" ht="15" hidden="false" customHeight="true" outlineLevel="0" collapsed="false">
      <c r="A54" s="1" t="n">
        <v>51</v>
      </c>
      <c r="B54" s="105" t="n">
        <v>0.8</v>
      </c>
      <c r="C54" s="105" t="n">
        <v>0.4</v>
      </c>
      <c r="D54" s="105" t="n">
        <v>0.52</v>
      </c>
      <c r="E54" s="105" t="n">
        <v>0.75</v>
      </c>
    </row>
    <row r="55" customFormat="false" ht="15" hidden="false" customHeight="true" outlineLevel="0" collapsed="false">
      <c r="A55" s="1" t="n">
        <v>52</v>
      </c>
      <c r="B55" s="105" t="n">
        <v>0.8</v>
      </c>
      <c r="C55" s="105" t="n">
        <v>0.4</v>
      </c>
      <c r="D55" s="105" t="n">
        <v>0.52</v>
      </c>
      <c r="E55" s="105" t="n">
        <v>0.75</v>
      </c>
    </row>
    <row r="56" customFormat="false" ht="15" hidden="false" customHeight="true" outlineLevel="0" collapsed="false">
      <c r="A56" s="1" t="n">
        <v>53</v>
      </c>
      <c r="B56" s="105" t="n">
        <v>0.8</v>
      </c>
      <c r="C56" s="105" t="n">
        <v>0.4</v>
      </c>
      <c r="D56" s="105" t="n">
        <v>0.52</v>
      </c>
      <c r="E56" s="105" t="n">
        <v>0.75</v>
      </c>
    </row>
    <row r="57" customFormat="false" ht="15" hidden="false" customHeight="true" outlineLevel="0" collapsed="false">
      <c r="A57" s="1" t="n">
        <v>54</v>
      </c>
      <c r="B57" s="105" t="n">
        <v>0.8</v>
      </c>
      <c r="C57" s="105" t="n">
        <v>0.4</v>
      </c>
      <c r="D57" s="105" t="n">
        <v>0.52</v>
      </c>
      <c r="E57" s="105" t="n">
        <v>0.75</v>
      </c>
    </row>
    <row r="58" customFormat="false" ht="15" hidden="false" customHeight="true" outlineLevel="0" collapsed="false">
      <c r="A58" s="1" t="n">
        <v>55</v>
      </c>
      <c r="B58" s="105" t="n">
        <v>0.8</v>
      </c>
      <c r="C58" s="105" t="n">
        <v>0.4</v>
      </c>
      <c r="D58" s="105" t="n">
        <v>0.52</v>
      </c>
      <c r="E58" s="105" t="n">
        <v>0.75</v>
      </c>
    </row>
    <row r="59" customFormat="false" ht="15" hidden="false" customHeight="true" outlineLevel="0" collapsed="false">
      <c r="A59" s="1" t="n">
        <v>56</v>
      </c>
      <c r="B59" s="105" t="n">
        <v>0.8</v>
      </c>
      <c r="C59" s="105" t="n">
        <v>0.4</v>
      </c>
      <c r="D59" s="105" t="n">
        <v>0.52</v>
      </c>
      <c r="E59" s="105" t="n">
        <v>0.75</v>
      </c>
    </row>
    <row r="60" customFormat="false" ht="15" hidden="false" customHeight="true" outlineLevel="0" collapsed="false">
      <c r="A60" s="1" t="n">
        <v>57</v>
      </c>
      <c r="B60" s="105" t="n">
        <v>0.8</v>
      </c>
      <c r="C60" s="105" t="n">
        <v>0.4</v>
      </c>
      <c r="D60" s="105" t="n">
        <v>0.52</v>
      </c>
      <c r="E60" s="105" t="n">
        <v>0.75</v>
      </c>
    </row>
    <row r="61" customFormat="false" ht="15" hidden="false" customHeight="true" outlineLevel="0" collapsed="false">
      <c r="A61" s="1" t="n">
        <v>58</v>
      </c>
      <c r="B61" s="105" t="n">
        <v>0.8</v>
      </c>
      <c r="C61" s="105" t="n">
        <v>0.4</v>
      </c>
      <c r="D61" s="105" t="n">
        <v>0.52</v>
      </c>
      <c r="E61" s="105" t="n">
        <v>0.75</v>
      </c>
    </row>
    <row r="62" customFormat="false" ht="15" hidden="false" customHeight="true" outlineLevel="0" collapsed="false">
      <c r="A62" s="1" t="n">
        <v>59</v>
      </c>
      <c r="B62" s="105" t="n">
        <v>0.8</v>
      </c>
      <c r="C62" s="105" t="n">
        <v>0.4</v>
      </c>
      <c r="D62" s="105" t="n">
        <v>0.52</v>
      </c>
      <c r="E62" s="105" t="n">
        <v>0.75</v>
      </c>
    </row>
    <row r="63" customFormat="false" ht="15" hidden="false" customHeight="true" outlineLevel="0" collapsed="false">
      <c r="A63" s="1" t="n">
        <v>60</v>
      </c>
      <c r="B63" s="105" t="n">
        <v>0.8</v>
      </c>
      <c r="C63" s="105" t="n">
        <v>0.4</v>
      </c>
      <c r="D63" s="105" t="n">
        <v>0.52</v>
      </c>
      <c r="E63" s="105" t="n">
        <v>0.75</v>
      </c>
    </row>
    <row r="64" customFormat="false" ht="15" hidden="false" customHeight="true" outlineLevel="0" collapsed="false">
      <c r="A64" s="1" t="n">
        <v>61</v>
      </c>
      <c r="B64" s="105" t="n">
        <v>0.8</v>
      </c>
      <c r="C64" s="105" t="n">
        <v>0.4</v>
      </c>
      <c r="D64" s="105" t="n">
        <v>0.52</v>
      </c>
      <c r="E64" s="105" t="n">
        <v>0.75</v>
      </c>
    </row>
    <row r="65" customFormat="false" ht="15" hidden="false" customHeight="true" outlineLevel="0" collapsed="false">
      <c r="A65" s="1" t="n">
        <v>62</v>
      </c>
      <c r="B65" s="105" t="n">
        <v>0.8</v>
      </c>
      <c r="C65" s="105" t="n">
        <v>0.4</v>
      </c>
      <c r="D65" s="105" t="n">
        <v>0.52</v>
      </c>
      <c r="E65" s="105" t="n">
        <v>0.75</v>
      </c>
    </row>
    <row r="66" customFormat="false" ht="15" hidden="false" customHeight="true" outlineLevel="0" collapsed="false">
      <c r="A66" s="1" t="n">
        <v>63</v>
      </c>
      <c r="B66" s="105" t="n">
        <v>0.8</v>
      </c>
      <c r="C66" s="105" t="n">
        <v>0.4</v>
      </c>
      <c r="D66" s="105" t="n">
        <v>0.52</v>
      </c>
      <c r="E66" s="105" t="n">
        <v>0.75</v>
      </c>
    </row>
    <row r="67" customFormat="false" ht="15" hidden="false" customHeight="true" outlineLevel="0" collapsed="false">
      <c r="A67" s="1" t="n">
        <v>64</v>
      </c>
      <c r="B67" s="105" t="n">
        <v>0.8</v>
      </c>
      <c r="C67" s="105" t="n">
        <v>0.4</v>
      </c>
      <c r="D67" s="105" t="n">
        <v>0.52</v>
      </c>
      <c r="E67" s="105" t="n">
        <v>0.75</v>
      </c>
    </row>
    <row r="68" customFormat="false" ht="15" hidden="false" customHeight="true" outlineLevel="0" collapsed="false">
      <c r="A68" s="1" t="n">
        <v>65</v>
      </c>
      <c r="B68" s="105" t="n">
        <v>0.8</v>
      </c>
      <c r="C68" s="105" t="n">
        <v>0.4</v>
      </c>
      <c r="D68" s="105" t="n">
        <v>0.52</v>
      </c>
      <c r="E68" s="105" t="n">
        <v>0.75</v>
      </c>
    </row>
    <row r="69" customFormat="false" ht="15" hidden="false" customHeight="true" outlineLevel="0" collapsed="false">
      <c r="A69" s="1" t="n">
        <v>66</v>
      </c>
      <c r="B69" s="105" t="n">
        <v>0.8</v>
      </c>
      <c r="C69" s="105" t="n">
        <v>0.4</v>
      </c>
      <c r="D69" s="105" t="n">
        <v>0.52</v>
      </c>
      <c r="E69" s="105" t="n">
        <v>0.75</v>
      </c>
    </row>
    <row r="70" customFormat="false" ht="15" hidden="false" customHeight="true" outlineLevel="0" collapsed="false">
      <c r="A70" s="1" t="n">
        <v>67</v>
      </c>
      <c r="B70" s="105" t="n">
        <v>0.8</v>
      </c>
      <c r="C70" s="105" t="n">
        <v>0.4</v>
      </c>
      <c r="D70" s="105" t="n">
        <v>0.52</v>
      </c>
      <c r="E70" s="105" t="n">
        <v>0.75</v>
      </c>
    </row>
    <row r="71" customFormat="false" ht="15" hidden="false" customHeight="true" outlineLevel="0" collapsed="false">
      <c r="A71" s="1" t="n">
        <v>68</v>
      </c>
      <c r="B71" s="105" t="n">
        <v>0.8</v>
      </c>
      <c r="C71" s="105" t="n">
        <v>0.4</v>
      </c>
      <c r="D71" s="105" t="n">
        <v>0.52</v>
      </c>
      <c r="E71" s="105" t="n">
        <v>0.75</v>
      </c>
    </row>
    <row r="72" customFormat="false" ht="15" hidden="false" customHeight="true" outlineLevel="0" collapsed="false">
      <c r="A72" s="1" t="n">
        <v>69</v>
      </c>
      <c r="B72" s="105" t="n">
        <v>0.8</v>
      </c>
      <c r="C72" s="105" t="n">
        <v>0.4</v>
      </c>
      <c r="D72" s="105" t="n">
        <v>0.52</v>
      </c>
      <c r="E72" s="105" t="n">
        <v>0.75</v>
      </c>
    </row>
    <row r="73" customFormat="false" ht="15" hidden="false" customHeight="true" outlineLevel="0" collapsed="false">
      <c r="A73" s="1" t="n">
        <v>70</v>
      </c>
      <c r="B73" s="105" t="n">
        <v>0.8</v>
      </c>
      <c r="C73" s="105" t="n">
        <v>0.4</v>
      </c>
      <c r="D73" s="105" t="n">
        <v>0.52</v>
      </c>
      <c r="E73" s="105" t="n">
        <v>0.75</v>
      </c>
    </row>
    <row r="74" customFormat="false" ht="15" hidden="false" customHeight="true" outlineLevel="0" collapsed="false">
      <c r="A74" s="1" t="n">
        <v>71</v>
      </c>
      <c r="B74" s="105" t="n">
        <v>0.8</v>
      </c>
      <c r="C74" s="105" t="n">
        <v>0.4</v>
      </c>
      <c r="D74" s="105" t="n">
        <v>0.52</v>
      </c>
      <c r="E74" s="105" t="n">
        <v>0.75</v>
      </c>
    </row>
    <row r="75" customFormat="false" ht="15" hidden="false" customHeight="true" outlineLevel="0" collapsed="false">
      <c r="A75" s="1" t="n">
        <v>72</v>
      </c>
      <c r="B75" s="105" t="n">
        <v>0.8</v>
      </c>
      <c r="C75" s="105" t="n">
        <v>0.4</v>
      </c>
      <c r="D75" s="105" t="n">
        <v>0.52</v>
      </c>
      <c r="E75" s="105" t="n">
        <v>0.75</v>
      </c>
    </row>
    <row r="76" customFormat="false" ht="15" hidden="false" customHeight="true" outlineLevel="0" collapsed="false">
      <c r="A76" s="1" t="n">
        <v>73</v>
      </c>
      <c r="B76" s="105" t="n">
        <v>0.8</v>
      </c>
      <c r="C76" s="105" t="n">
        <v>0.4</v>
      </c>
      <c r="D76" s="105" t="n">
        <v>0.52</v>
      </c>
      <c r="E76" s="105" t="n">
        <v>0.75</v>
      </c>
    </row>
    <row r="77" customFormat="false" ht="15" hidden="false" customHeight="true" outlineLevel="0" collapsed="false">
      <c r="A77" s="1" t="n">
        <v>74</v>
      </c>
      <c r="B77" s="105" t="n">
        <v>0.8</v>
      </c>
      <c r="C77" s="105" t="n">
        <v>0.4</v>
      </c>
      <c r="D77" s="105" t="n">
        <v>0.52</v>
      </c>
      <c r="E77" s="105" t="n">
        <v>0.75</v>
      </c>
    </row>
    <row r="78" customFormat="false" ht="15" hidden="false" customHeight="true" outlineLevel="0" collapsed="false">
      <c r="A78" s="1" t="n">
        <v>75</v>
      </c>
      <c r="B78" s="105" t="n">
        <v>0.8</v>
      </c>
      <c r="C78" s="105" t="n">
        <v>0.4</v>
      </c>
      <c r="D78" s="105" t="n">
        <v>0.52</v>
      </c>
      <c r="E78" s="105" t="n">
        <v>0.75</v>
      </c>
    </row>
    <row r="79" customFormat="false" ht="15" hidden="false" customHeight="true" outlineLevel="0" collapsed="false">
      <c r="A79" s="1" t="n">
        <v>76</v>
      </c>
      <c r="B79" s="105" t="n">
        <v>0.8</v>
      </c>
      <c r="C79" s="105" t="n">
        <v>0.4</v>
      </c>
      <c r="D79" s="105" t="n">
        <v>0.52</v>
      </c>
      <c r="E79" s="105" t="n">
        <v>0.75</v>
      </c>
    </row>
    <row r="80" customFormat="false" ht="15" hidden="false" customHeight="true" outlineLevel="0" collapsed="false">
      <c r="A80" s="1" t="n">
        <v>77</v>
      </c>
      <c r="B80" s="105" t="n">
        <v>0.8</v>
      </c>
      <c r="C80" s="105" t="n">
        <v>0.4</v>
      </c>
      <c r="D80" s="105" t="n">
        <v>0.52</v>
      </c>
      <c r="E80" s="105" t="n">
        <v>0.75</v>
      </c>
    </row>
    <row r="81" customFormat="false" ht="15" hidden="false" customHeight="true" outlineLevel="0" collapsed="false">
      <c r="A81" s="1" t="n">
        <v>78</v>
      </c>
      <c r="B81" s="105" t="n">
        <v>0.8</v>
      </c>
      <c r="C81" s="105" t="n">
        <v>0.4</v>
      </c>
      <c r="D81" s="105" t="n">
        <v>0.52</v>
      </c>
      <c r="E81" s="105" t="n">
        <v>0.75</v>
      </c>
    </row>
    <row r="82" customFormat="false" ht="15" hidden="false" customHeight="true" outlineLevel="0" collapsed="false">
      <c r="A82" s="1" t="n">
        <v>79</v>
      </c>
      <c r="B82" s="105" t="n">
        <v>0.8</v>
      </c>
      <c r="C82" s="105" t="n">
        <v>0.4</v>
      </c>
      <c r="D82" s="105" t="n">
        <v>0.52</v>
      </c>
      <c r="E82" s="105" t="n">
        <v>0.75</v>
      </c>
    </row>
    <row r="83" customFormat="false" ht="15" hidden="false" customHeight="true" outlineLevel="0" collapsed="false">
      <c r="A83" s="1" t="n">
        <v>80</v>
      </c>
      <c r="B83" s="105" t="n">
        <v>0.8</v>
      </c>
      <c r="C83" s="105" t="n">
        <v>0.4</v>
      </c>
      <c r="D83" s="105" t="n">
        <v>0.52</v>
      </c>
      <c r="E83" s="105" t="n">
        <v>0.75</v>
      </c>
    </row>
    <row r="84" customFormat="false" ht="15" hidden="false" customHeight="true" outlineLevel="0" collapsed="false">
      <c r="A84" s="1" t="n">
        <v>81</v>
      </c>
      <c r="B84" s="105" t="n">
        <v>0.8</v>
      </c>
      <c r="C84" s="105" t="n">
        <v>0.4</v>
      </c>
      <c r="D84" s="105" t="n">
        <v>0.52</v>
      </c>
      <c r="E84" s="105" t="n">
        <v>0.75</v>
      </c>
    </row>
    <row r="85" customFormat="false" ht="15" hidden="false" customHeight="true" outlineLevel="0" collapsed="false">
      <c r="A85" s="1" t="n">
        <v>82</v>
      </c>
      <c r="B85" s="105" t="n">
        <v>0.8</v>
      </c>
      <c r="C85" s="105" t="n">
        <v>0.4</v>
      </c>
      <c r="D85" s="105" t="n">
        <v>0.52</v>
      </c>
      <c r="E85" s="105" t="n">
        <v>0.75</v>
      </c>
    </row>
    <row r="86" customFormat="false" ht="15" hidden="false" customHeight="true" outlineLevel="0" collapsed="false">
      <c r="A86" s="1" t="n">
        <v>83</v>
      </c>
      <c r="B86" s="105" t="n">
        <v>0.8</v>
      </c>
      <c r="C86" s="105" t="n">
        <v>0.4</v>
      </c>
      <c r="D86" s="105" t="n">
        <v>0.52</v>
      </c>
      <c r="E86" s="105" t="n">
        <v>0.75</v>
      </c>
    </row>
    <row r="87" customFormat="false" ht="15" hidden="false" customHeight="true" outlineLevel="0" collapsed="false">
      <c r="A87" s="1" t="n">
        <v>84</v>
      </c>
      <c r="B87" s="105" t="n">
        <v>0.8</v>
      </c>
      <c r="C87" s="105" t="n">
        <v>0.4</v>
      </c>
      <c r="D87" s="105" t="n">
        <v>0.52</v>
      </c>
      <c r="E87" s="105" t="n">
        <v>0.75</v>
      </c>
    </row>
    <row r="88" customFormat="false" ht="15" hidden="false" customHeight="true" outlineLevel="0" collapsed="false">
      <c r="A88" s="1" t="n">
        <v>85</v>
      </c>
      <c r="B88" s="105" t="n">
        <v>0.8</v>
      </c>
      <c r="C88" s="105" t="n">
        <v>0.4</v>
      </c>
      <c r="D88" s="105" t="n">
        <v>0.52</v>
      </c>
      <c r="E88" s="105" t="n">
        <v>0.75</v>
      </c>
    </row>
    <row r="89" customFormat="false" ht="15" hidden="false" customHeight="true" outlineLevel="0" collapsed="false">
      <c r="A89" s="1" t="n">
        <v>86</v>
      </c>
      <c r="B89" s="105" t="n">
        <v>0.8</v>
      </c>
      <c r="C89" s="105" t="n">
        <v>0.4</v>
      </c>
      <c r="D89" s="105" t="n">
        <v>0.52</v>
      </c>
      <c r="E89" s="105" t="n">
        <v>0.75</v>
      </c>
    </row>
    <row r="90" customFormat="false" ht="15" hidden="false" customHeight="true" outlineLevel="0" collapsed="false">
      <c r="A90" s="1" t="n">
        <v>87</v>
      </c>
      <c r="B90" s="105" t="n">
        <v>0.8</v>
      </c>
      <c r="C90" s="105" t="n">
        <v>0.4</v>
      </c>
      <c r="D90" s="105" t="n">
        <v>0.52</v>
      </c>
      <c r="E90" s="105" t="n">
        <v>0.75</v>
      </c>
    </row>
    <row r="91" customFormat="false" ht="15" hidden="false" customHeight="true" outlineLevel="0" collapsed="false">
      <c r="A91" s="1" t="n">
        <v>88</v>
      </c>
      <c r="B91" s="105" t="n">
        <v>0.8</v>
      </c>
      <c r="C91" s="105" t="n">
        <v>0.4</v>
      </c>
      <c r="D91" s="105" t="n">
        <v>0.52</v>
      </c>
      <c r="E91" s="105" t="n">
        <v>0.75</v>
      </c>
    </row>
    <row r="92" customFormat="false" ht="15" hidden="false" customHeight="true" outlineLevel="0" collapsed="false">
      <c r="A92" s="1" t="n">
        <v>89</v>
      </c>
      <c r="B92" s="105" t="n">
        <v>0.8</v>
      </c>
      <c r="C92" s="105" t="n">
        <v>0.4</v>
      </c>
      <c r="D92" s="105" t="n">
        <v>0.52</v>
      </c>
      <c r="E92" s="105" t="n">
        <v>0.75</v>
      </c>
    </row>
    <row r="93" customFormat="false" ht="15" hidden="false" customHeight="true" outlineLevel="0" collapsed="false">
      <c r="A93" s="1" t="n">
        <v>90</v>
      </c>
      <c r="B93" s="105" t="n">
        <v>0.8</v>
      </c>
      <c r="C93" s="105" t="n">
        <v>0.4</v>
      </c>
      <c r="D93" s="105" t="n">
        <v>0.52</v>
      </c>
      <c r="E93" s="105" t="n">
        <v>0.75</v>
      </c>
    </row>
    <row r="94" customFormat="false" ht="15" hidden="false" customHeight="true" outlineLevel="0" collapsed="false">
      <c r="A94" s="1" t="n">
        <v>91</v>
      </c>
      <c r="B94" s="105" t="n">
        <v>0.8</v>
      </c>
      <c r="C94" s="105" t="n">
        <v>0.4</v>
      </c>
      <c r="D94" s="105" t="n">
        <v>0.52</v>
      </c>
      <c r="E94" s="105" t="n">
        <v>0.75</v>
      </c>
    </row>
    <row r="95" customFormat="false" ht="15" hidden="false" customHeight="true" outlineLevel="0" collapsed="false">
      <c r="A95" s="1" t="n">
        <v>92</v>
      </c>
      <c r="B95" s="105" t="n">
        <v>0.8</v>
      </c>
      <c r="C95" s="105" t="n">
        <v>0.4</v>
      </c>
      <c r="D95" s="105" t="n">
        <v>0.52</v>
      </c>
      <c r="E95" s="105" t="n">
        <v>0.75</v>
      </c>
    </row>
    <row r="96" customFormat="false" ht="15" hidden="false" customHeight="true" outlineLevel="0" collapsed="false">
      <c r="A96" s="1" t="n">
        <v>93</v>
      </c>
      <c r="B96" s="105" t="n">
        <v>0.8</v>
      </c>
      <c r="C96" s="105" t="n">
        <v>0.4</v>
      </c>
      <c r="D96" s="105" t="n">
        <v>0.52</v>
      </c>
      <c r="E96" s="105" t="n">
        <v>0.75</v>
      </c>
    </row>
    <row r="97" customFormat="false" ht="15" hidden="false" customHeight="true" outlineLevel="0" collapsed="false">
      <c r="A97" s="1" t="n">
        <v>94</v>
      </c>
      <c r="B97" s="105" t="n">
        <v>0.8</v>
      </c>
      <c r="C97" s="105" t="n">
        <v>0.4</v>
      </c>
      <c r="D97" s="105" t="n">
        <v>0.52</v>
      </c>
      <c r="E97" s="105" t="n">
        <v>0.75</v>
      </c>
    </row>
    <row r="98" customFormat="false" ht="15" hidden="false" customHeight="true" outlineLevel="0" collapsed="false">
      <c r="A98" s="1" t="n">
        <v>95</v>
      </c>
      <c r="B98" s="105" t="n">
        <v>0.8</v>
      </c>
      <c r="C98" s="105" t="n">
        <v>0.4</v>
      </c>
      <c r="D98" s="105" t="n">
        <v>0.52</v>
      </c>
      <c r="E98" s="105" t="n">
        <v>0.75</v>
      </c>
    </row>
    <row r="99" customFormat="false" ht="15" hidden="false" customHeight="true" outlineLevel="0" collapsed="false">
      <c r="A99" s="1" t="n">
        <v>96</v>
      </c>
      <c r="B99" s="105" t="n">
        <v>0.8</v>
      </c>
      <c r="C99" s="105" t="n">
        <v>0.4</v>
      </c>
      <c r="D99" s="105" t="n">
        <v>0.52</v>
      </c>
      <c r="E99" s="105" t="n">
        <v>0.75</v>
      </c>
    </row>
    <row r="100" customFormat="false" ht="15" hidden="false" customHeight="true" outlineLevel="0" collapsed="false">
      <c r="A100" s="1" t="n">
        <v>97</v>
      </c>
      <c r="B100" s="105" t="n">
        <v>0.8</v>
      </c>
      <c r="C100" s="105" t="n">
        <v>0.4</v>
      </c>
      <c r="D100" s="105" t="n">
        <v>0.52</v>
      </c>
      <c r="E100" s="105" t="n">
        <v>0.75</v>
      </c>
    </row>
    <row r="101" customFormat="false" ht="15" hidden="false" customHeight="true" outlineLevel="0" collapsed="false">
      <c r="A101" s="1" t="n">
        <v>98</v>
      </c>
      <c r="B101" s="105" t="n">
        <v>0.8</v>
      </c>
      <c r="C101" s="105" t="n">
        <v>0.4</v>
      </c>
      <c r="D101" s="105" t="n">
        <v>0.52</v>
      </c>
      <c r="E101" s="105" t="n">
        <v>0.75</v>
      </c>
    </row>
    <row r="102" customFormat="false" ht="15" hidden="false" customHeight="true" outlineLevel="0" collapsed="false">
      <c r="A102" s="1" t="n">
        <v>99</v>
      </c>
      <c r="B102" s="105" t="n">
        <v>0.8</v>
      </c>
      <c r="C102" s="105" t="n">
        <v>0.4</v>
      </c>
      <c r="D102" s="105" t="n">
        <v>0.52</v>
      </c>
      <c r="E102" s="105" t="n">
        <v>0.75</v>
      </c>
    </row>
    <row r="103" customFormat="false" ht="15" hidden="false" customHeight="true" outlineLevel="0" collapsed="false">
      <c r="A103" s="1" t="n">
        <v>100</v>
      </c>
      <c r="B103" s="105" t="n">
        <v>0.8</v>
      </c>
      <c r="C103" s="105" t="n">
        <v>0.4</v>
      </c>
      <c r="D103" s="105" t="n">
        <v>0.52</v>
      </c>
      <c r="E103" s="105" t="n">
        <v>0.75</v>
      </c>
    </row>
    <row r="104" customFormat="false" ht="15" hidden="false" customHeight="true" outlineLevel="0" collapsed="false">
      <c r="A104" s="1" t="n">
        <v>101</v>
      </c>
      <c r="B104" s="105" t="n">
        <v>0.8</v>
      </c>
      <c r="C104" s="105" t="n">
        <v>0.4</v>
      </c>
      <c r="D104" s="105" t="n">
        <v>0.52</v>
      </c>
      <c r="E104" s="105" t="n">
        <v>0.75</v>
      </c>
    </row>
    <row r="105" customFormat="false" ht="15" hidden="false" customHeight="true" outlineLevel="0" collapsed="false">
      <c r="A105" s="1" t="n">
        <v>102</v>
      </c>
      <c r="B105" s="105" t="n">
        <v>0.8</v>
      </c>
      <c r="C105" s="105" t="n">
        <v>0.4</v>
      </c>
      <c r="D105" s="105" t="n">
        <v>0.52</v>
      </c>
      <c r="E105" s="105" t="n">
        <v>0.75</v>
      </c>
    </row>
    <row r="106" customFormat="false" ht="15" hidden="false" customHeight="true" outlineLevel="0" collapsed="false">
      <c r="A106" s="1" t="n">
        <v>103</v>
      </c>
      <c r="B106" s="105" t="n">
        <v>0.8</v>
      </c>
      <c r="C106" s="105" t="n">
        <v>0.4</v>
      </c>
      <c r="D106" s="105" t="n">
        <v>0.52</v>
      </c>
      <c r="E106" s="105" t="n">
        <v>0.75</v>
      </c>
    </row>
    <row r="107" customFormat="false" ht="15" hidden="false" customHeight="true" outlineLevel="0" collapsed="false">
      <c r="A107" s="1" t="n">
        <v>104</v>
      </c>
      <c r="B107" s="105" t="n">
        <v>0.8</v>
      </c>
      <c r="C107" s="105" t="n">
        <v>0.4</v>
      </c>
      <c r="D107" s="105" t="n">
        <v>0.52</v>
      </c>
      <c r="E107" s="105" t="n">
        <v>0.75</v>
      </c>
    </row>
    <row r="108" customFormat="false" ht="15" hidden="false" customHeight="true" outlineLevel="0" collapsed="false">
      <c r="A108" s="1" t="n">
        <v>105</v>
      </c>
      <c r="B108" s="105" t="n">
        <v>0.8</v>
      </c>
      <c r="C108" s="105" t="n">
        <v>0.4</v>
      </c>
      <c r="D108" s="105" t="n">
        <v>0.52</v>
      </c>
      <c r="E108" s="105" t="n">
        <v>0.75</v>
      </c>
    </row>
    <row r="109" customFormat="false" ht="15" hidden="false" customHeight="true" outlineLevel="0" collapsed="false">
      <c r="A109" s="1" t="n">
        <v>106</v>
      </c>
      <c r="B109" s="105" t="n">
        <v>0.8</v>
      </c>
      <c r="C109" s="105" t="n">
        <v>0.4</v>
      </c>
      <c r="D109" s="105" t="n">
        <v>0.52</v>
      </c>
      <c r="E109" s="105" t="n">
        <v>0.75</v>
      </c>
    </row>
    <row r="110" customFormat="false" ht="15" hidden="false" customHeight="true" outlineLevel="0" collapsed="false">
      <c r="A110" s="1" t="n">
        <v>107</v>
      </c>
      <c r="B110" s="105" t="n">
        <v>0.8</v>
      </c>
      <c r="C110" s="105" t="n">
        <v>0.4</v>
      </c>
      <c r="D110" s="105" t="n">
        <v>0.52</v>
      </c>
      <c r="E110" s="105" t="n">
        <v>0.75</v>
      </c>
    </row>
    <row r="111" customFormat="false" ht="15" hidden="false" customHeight="true" outlineLevel="0" collapsed="false">
      <c r="A111" s="1" t="n">
        <v>108</v>
      </c>
      <c r="B111" s="105" t="n">
        <v>0.8</v>
      </c>
      <c r="C111" s="105" t="n">
        <v>0.4</v>
      </c>
      <c r="D111" s="105" t="n">
        <v>0.52</v>
      </c>
      <c r="E111" s="105" t="n">
        <v>0.75</v>
      </c>
    </row>
    <row r="112" customFormat="false" ht="15" hidden="false" customHeight="true" outlineLevel="0" collapsed="false">
      <c r="A112" s="1" t="n">
        <v>109</v>
      </c>
      <c r="B112" s="105" t="n">
        <v>0.8</v>
      </c>
      <c r="C112" s="105" t="n">
        <v>0.4</v>
      </c>
      <c r="D112" s="105" t="n">
        <v>0.52</v>
      </c>
      <c r="E112" s="105" t="n">
        <v>0.75</v>
      </c>
    </row>
    <row r="113" customFormat="false" ht="15" hidden="false" customHeight="true" outlineLevel="0" collapsed="false">
      <c r="A113" s="1" t="n">
        <v>110</v>
      </c>
      <c r="B113" s="105" t="n">
        <v>0.8</v>
      </c>
      <c r="C113" s="105" t="n">
        <v>0.4</v>
      </c>
      <c r="D113" s="105" t="n">
        <v>0.52</v>
      </c>
      <c r="E113" s="105" t="n">
        <v>0.75</v>
      </c>
    </row>
    <row r="114" customFormat="false" ht="15" hidden="false" customHeight="true" outlineLevel="0" collapsed="false">
      <c r="A114" s="1" t="n">
        <v>111</v>
      </c>
      <c r="B114" s="105" t="n">
        <v>0.8</v>
      </c>
      <c r="C114" s="105" t="n">
        <v>0.4</v>
      </c>
      <c r="D114" s="105" t="n">
        <v>0.52</v>
      </c>
      <c r="E114" s="105" t="n">
        <v>0.75</v>
      </c>
    </row>
    <row r="115" customFormat="false" ht="15" hidden="false" customHeight="true" outlineLevel="0" collapsed="false">
      <c r="A115" s="1" t="n">
        <v>112</v>
      </c>
      <c r="B115" s="105" t="n">
        <v>0.8</v>
      </c>
      <c r="C115" s="105" t="n">
        <v>0.4</v>
      </c>
      <c r="D115" s="105" t="n">
        <v>0.52</v>
      </c>
      <c r="E115" s="105" t="n">
        <v>0.75</v>
      </c>
    </row>
    <row r="116" customFormat="false" ht="15" hidden="false" customHeight="true" outlineLevel="0" collapsed="false">
      <c r="A116" s="1" t="n">
        <v>113</v>
      </c>
      <c r="B116" s="105" t="n">
        <v>0.8</v>
      </c>
      <c r="C116" s="105" t="n">
        <v>0.4</v>
      </c>
      <c r="D116" s="105" t="n">
        <v>0.52</v>
      </c>
      <c r="E116" s="105" t="n">
        <v>0.75</v>
      </c>
    </row>
    <row r="117" customFormat="false" ht="15" hidden="false" customHeight="true" outlineLevel="0" collapsed="false">
      <c r="A117" s="1" t="n">
        <v>114</v>
      </c>
      <c r="B117" s="105" t="n">
        <v>0.8</v>
      </c>
      <c r="C117" s="105" t="n">
        <v>0.4</v>
      </c>
      <c r="D117" s="105" t="n">
        <v>0.52</v>
      </c>
      <c r="E117" s="105" t="n">
        <v>0.75</v>
      </c>
    </row>
    <row r="118" customFormat="false" ht="15" hidden="false" customHeight="true" outlineLevel="0" collapsed="false">
      <c r="A118" s="1" t="n">
        <v>115</v>
      </c>
      <c r="B118" s="105" t="n">
        <v>0.8</v>
      </c>
      <c r="C118" s="105" t="n">
        <v>0.4</v>
      </c>
      <c r="D118" s="105" t="n">
        <v>0.52</v>
      </c>
      <c r="E118" s="105" t="n">
        <v>0.75</v>
      </c>
    </row>
    <row r="119" customFormat="false" ht="15" hidden="false" customHeight="true" outlineLevel="0" collapsed="false">
      <c r="A119" s="1" t="n">
        <v>116</v>
      </c>
      <c r="B119" s="105" t="n">
        <v>0.8</v>
      </c>
      <c r="C119" s="105" t="n">
        <v>0.4</v>
      </c>
      <c r="D119" s="105" t="n">
        <v>0.52</v>
      </c>
      <c r="E119" s="105" t="n">
        <v>0.75</v>
      </c>
    </row>
    <row r="120" customFormat="false" ht="15" hidden="false" customHeight="true" outlineLevel="0" collapsed="false">
      <c r="A120" s="1" t="n">
        <v>117</v>
      </c>
      <c r="B120" s="105" t="n">
        <v>0.8</v>
      </c>
      <c r="C120" s="105" t="n">
        <v>0.4</v>
      </c>
      <c r="D120" s="105" t="n">
        <v>0.52</v>
      </c>
      <c r="E120" s="105" t="n">
        <v>0.75</v>
      </c>
    </row>
    <row r="121" customFormat="false" ht="15" hidden="false" customHeight="true" outlineLevel="0" collapsed="false">
      <c r="A121" s="1" t="n">
        <v>118</v>
      </c>
      <c r="B121" s="105" t="n">
        <v>0.8</v>
      </c>
      <c r="C121" s="105" t="n">
        <v>0.4</v>
      </c>
      <c r="D121" s="105" t="n">
        <v>0.52</v>
      </c>
      <c r="E121" s="105" t="n">
        <v>0.75</v>
      </c>
    </row>
    <row r="122" customFormat="false" ht="15" hidden="false" customHeight="true" outlineLevel="0" collapsed="false">
      <c r="A122" s="1" t="n">
        <v>119</v>
      </c>
      <c r="B122" s="105" t="n">
        <v>0.8</v>
      </c>
      <c r="C122" s="105" t="n">
        <v>0.4</v>
      </c>
      <c r="D122" s="105" t="n">
        <v>0.52</v>
      </c>
      <c r="E122" s="105" t="n">
        <v>0.75</v>
      </c>
    </row>
    <row r="123" customFormat="false" ht="15" hidden="false" customHeight="true" outlineLevel="0" collapsed="false">
      <c r="A123" s="1" t="n">
        <v>120</v>
      </c>
      <c r="B123" s="105" t="n">
        <v>0.8</v>
      </c>
      <c r="C123" s="105" t="n">
        <v>0.4</v>
      </c>
      <c r="D123" s="105" t="n">
        <v>0.52</v>
      </c>
      <c r="E123" s="105" t="n">
        <v>0.75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3203125" defaultRowHeight="15" zeroHeight="false" outlineLevelRow="0" outlineLevelCol="0"/>
  <sheetData>
    <row r="1" customFormat="false" ht="15" hidden="false" customHeight="true" outlineLevel="0" collapsed="false">
      <c r="A1" s="100" t="s">
        <v>2293</v>
      </c>
      <c r="B1" s="101"/>
      <c r="C1" s="102"/>
      <c r="E1" s="100" t="s">
        <v>2294</v>
      </c>
      <c r="F1" s="101"/>
      <c r="G1" s="102"/>
    </row>
    <row r="2" customFormat="false" ht="15" hidden="false" customHeight="true" outlineLevel="0" collapsed="false">
      <c r="A2" s="103" t="s">
        <v>2283</v>
      </c>
      <c r="B2" s="104" t="s">
        <v>2284</v>
      </c>
      <c r="C2" s="104" t="s">
        <v>2285</v>
      </c>
      <c r="E2" s="103" t="s">
        <v>2283</v>
      </c>
      <c r="F2" s="104" t="s">
        <v>2284</v>
      </c>
      <c r="G2" s="104" t="s">
        <v>2285</v>
      </c>
    </row>
    <row r="3" customFormat="false" ht="15" hidden="false" customHeight="true" outlineLevel="0" collapsed="false">
      <c r="A3" s="1" t="n">
        <v>0</v>
      </c>
      <c r="B3" s="105" t="n">
        <v>0</v>
      </c>
      <c r="C3" s="105" t="n">
        <v>0</v>
      </c>
      <c r="E3" s="1" t="n">
        <v>0</v>
      </c>
      <c r="F3" s="105" t="n">
        <v>0</v>
      </c>
      <c r="G3" s="105" t="n">
        <v>0</v>
      </c>
    </row>
    <row r="4" customFormat="false" ht="15" hidden="false" customHeight="true" outlineLevel="0" collapsed="false">
      <c r="A4" s="1" t="n">
        <v>1</v>
      </c>
      <c r="B4" s="105" t="n">
        <v>0</v>
      </c>
      <c r="C4" s="105" t="n">
        <v>0</v>
      </c>
      <c r="E4" s="1" t="n">
        <v>1</v>
      </c>
      <c r="F4" s="105" t="n">
        <v>0</v>
      </c>
      <c r="G4" s="105" t="n">
        <v>0</v>
      </c>
    </row>
    <row r="5" customFormat="false" ht="15" hidden="false" customHeight="true" outlineLevel="0" collapsed="false">
      <c r="A5" s="1" t="n">
        <v>2</v>
      </c>
      <c r="B5" s="105" t="n">
        <v>0</v>
      </c>
      <c r="C5" s="105" t="n">
        <v>0</v>
      </c>
      <c r="E5" s="1" t="n">
        <v>2</v>
      </c>
      <c r="F5" s="105" t="n">
        <v>0</v>
      </c>
      <c r="G5" s="105" t="n">
        <v>0</v>
      </c>
    </row>
    <row r="6" customFormat="false" ht="15" hidden="false" customHeight="true" outlineLevel="0" collapsed="false">
      <c r="A6" s="1" t="n">
        <v>3</v>
      </c>
      <c r="B6" s="105" t="n">
        <v>0</v>
      </c>
      <c r="C6" s="105" t="n">
        <v>0</v>
      </c>
      <c r="E6" s="1" t="n">
        <v>3</v>
      </c>
      <c r="F6" s="105" t="n">
        <v>0</v>
      </c>
      <c r="G6" s="105" t="n">
        <v>0</v>
      </c>
    </row>
    <row r="7" customFormat="false" ht="15" hidden="false" customHeight="true" outlineLevel="0" collapsed="false">
      <c r="A7" s="1" t="n">
        <v>4</v>
      </c>
      <c r="B7" s="105" t="n">
        <v>0</v>
      </c>
      <c r="C7" s="105" t="n">
        <v>0</v>
      </c>
      <c r="E7" s="1" t="n">
        <v>4</v>
      </c>
      <c r="F7" s="105" t="n">
        <v>0</v>
      </c>
      <c r="G7" s="105" t="n">
        <v>0</v>
      </c>
    </row>
    <row r="8" customFormat="false" ht="15" hidden="false" customHeight="true" outlineLevel="0" collapsed="false">
      <c r="A8" s="1" t="n">
        <v>5</v>
      </c>
      <c r="B8" s="105" t="n">
        <v>0</v>
      </c>
      <c r="C8" s="105" t="n">
        <v>0</v>
      </c>
      <c r="E8" s="1" t="n">
        <v>5</v>
      </c>
      <c r="F8" s="105" t="n">
        <v>0</v>
      </c>
      <c r="G8" s="105" t="n">
        <v>0</v>
      </c>
    </row>
    <row r="9" customFormat="false" ht="15" hidden="false" customHeight="true" outlineLevel="0" collapsed="false">
      <c r="A9" s="1" t="n">
        <v>6</v>
      </c>
      <c r="B9" s="105" t="n">
        <v>0</v>
      </c>
      <c r="C9" s="105" t="n">
        <v>0</v>
      </c>
      <c r="E9" s="1" t="n">
        <v>6</v>
      </c>
      <c r="F9" s="105" t="n">
        <v>0</v>
      </c>
      <c r="G9" s="105" t="n">
        <v>0</v>
      </c>
    </row>
    <row r="10" customFormat="false" ht="15" hidden="false" customHeight="true" outlineLevel="0" collapsed="false">
      <c r="A10" s="1" t="n">
        <v>7</v>
      </c>
      <c r="B10" s="105" t="n">
        <v>0</v>
      </c>
      <c r="C10" s="105" t="n">
        <v>0</v>
      </c>
      <c r="E10" s="1" t="n">
        <v>7</v>
      </c>
      <c r="F10" s="105" t="n">
        <v>0</v>
      </c>
      <c r="G10" s="105" t="n">
        <v>0</v>
      </c>
    </row>
    <row r="11" customFormat="false" ht="15" hidden="false" customHeight="true" outlineLevel="0" collapsed="false">
      <c r="A11" s="1" t="n">
        <v>8</v>
      </c>
      <c r="B11" s="105" t="n">
        <v>0</v>
      </c>
      <c r="C11" s="105" t="n">
        <v>0</v>
      </c>
      <c r="E11" s="1" t="n">
        <v>8</v>
      </c>
      <c r="F11" s="105" t="n">
        <v>0</v>
      </c>
      <c r="G11" s="105" t="n">
        <v>0</v>
      </c>
    </row>
    <row r="12" customFormat="false" ht="15" hidden="false" customHeight="true" outlineLevel="0" collapsed="false">
      <c r="A12" s="1" t="n">
        <v>9</v>
      </c>
      <c r="B12" s="105" t="n">
        <v>0</v>
      </c>
      <c r="C12" s="105" t="n">
        <v>0</v>
      </c>
      <c r="E12" s="1" t="n">
        <v>9</v>
      </c>
      <c r="F12" s="105" t="n">
        <v>0</v>
      </c>
      <c r="G12" s="105" t="n">
        <v>0</v>
      </c>
    </row>
    <row r="13" customFormat="false" ht="15" hidden="false" customHeight="true" outlineLevel="0" collapsed="false">
      <c r="A13" s="1" t="n">
        <v>10</v>
      </c>
      <c r="B13" s="105" t="n">
        <v>0</v>
      </c>
      <c r="C13" s="105" t="n">
        <v>0</v>
      </c>
      <c r="E13" s="1" t="n">
        <v>10</v>
      </c>
      <c r="F13" s="105" t="n">
        <v>0</v>
      </c>
      <c r="G13" s="105" t="n">
        <v>0</v>
      </c>
    </row>
    <row r="14" customFormat="false" ht="15" hidden="false" customHeight="true" outlineLevel="0" collapsed="false">
      <c r="A14" s="1" t="n">
        <v>11</v>
      </c>
      <c r="B14" s="105" t="n">
        <v>0</v>
      </c>
      <c r="C14" s="105" t="n">
        <v>0</v>
      </c>
      <c r="E14" s="1" t="n">
        <v>11</v>
      </c>
      <c r="F14" s="105" t="n">
        <v>0</v>
      </c>
      <c r="G14" s="105" t="n">
        <v>0</v>
      </c>
    </row>
    <row r="15" customFormat="false" ht="15" hidden="false" customHeight="true" outlineLevel="0" collapsed="false">
      <c r="A15" s="1" t="n">
        <v>12</v>
      </c>
      <c r="B15" s="105" t="n">
        <v>0</v>
      </c>
      <c r="C15" s="105" t="n">
        <v>0</v>
      </c>
      <c r="E15" s="1" t="n">
        <v>12</v>
      </c>
      <c r="F15" s="105" t="n">
        <v>0</v>
      </c>
      <c r="G15" s="105" t="n">
        <v>0</v>
      </c>
    </row>
    <row r="16" customFormat="false" ht="15" hidden="false" customHeight="true" outlineLevel="0" collapsed="false">
      <c r="A16" s="1" t="n">
        <v>13</v>
      </c>
      <c r="B16" s="105" t="n">
        <v>0</v>
      </c>
      <c r="C16" s="105" t="n">
        <v>0</v>
      </c>
      <c r="E16" s="1" t="n">
        <v>13</v>
      </c>
      <c r="F16" s="105" t="n">
        <v>0</v>
      </c>
      <c r="G16" s="105" t="n">
        <v>0</v>
      </c>
    </row>
    <row r="17" customFormat="false" ht="15" hidden="false" customHeight="true" outlineLevel="0" collapsed="false">
      <c r="A17" s="1" t="n">
        <v>14</v>
      </c>
      <c r="B17" s="105" t="n">
        <v>0</v>
      </c>
      <c r="C17" s="105" t="n">
        <v>0</v>
      </c>
      <c r="E17" s="1" t="n">
        <v>14</v>
      </c>
      <c r="F17" s="105" t="n">
        <v>0</v>
      </c>
      <c r="G17" s="105" t="n">
        <v>0</v>
      </c>
    </row>
    <row r="18" customFormat="false" ht="15" hidden="false" customHeight="true" outlineLevel="0" collapsed="false">
      <c r="A18" s="1" t="n">
        <v>15</v>
      </c>
      <c r="B18" s="105" t="n">
        <v>0</v>
      </c>
      <c r="C18" s="105" t="n">
        <v>0</v>
      </c>
      <c r="E18" s="1" t="n">
        <v>15</v>
      </c>
      <c r="F18" s="105" t="n">
        <v>0</v>
      </c>
      <c r="G18" s="105" t="n">
        <v>0</v>
      </c>
    </row>
    <row r="19" customFormat="false" ht="15" hidden="false" customHeight="true" outlineLevel="0" collapsed="false">
      <c r="A19" s="1" t="n">
        <v>16</v>
      </c>
      <c r="B19" s="105" t="n">
        <v>0</v>
      </c>
      <c r="C19" s="105" t="n">
        <v>0</v>
      </c>
      <c r="E19" s="1" t="n">
        <v>16</v>
      </c>
      <c r="F19" s="105" t="n">
        <v>0</v>
      </c>
      <c r="G19" s="105" t="n">
        <v>0</v>
      </c>
    </row>
    <row r="20" customFormat="false" ht="15" hidden="false" customHeight="true" outlineLevel="0" collapsed="false">
      <c r="A20" s="1" t="n">
        <v>17</v>
      </c>
      <c r="B20" s="105" t="n">
        <v>0</v>
      </c>
      <c r="C20" s="105" t="n">
        <v>0</v>
      </c>
      <c r="E20" s="1" t="n">
        <v>17</v>
      </c>
      <c r="F20" s="105" t="n">
        <v>0</v>
      </c>
      <c r="G20" s="105" t="n">
        <v>0</v>
      </c>
    </row>
    <row r="21" customFormat="false" ht="15" hidden="false" customHeight="true" outlineLevel="0" collapsed="false">
      <c r="A21" s="1" t="n">
        <v>18</v>
      </c>
      <c r="B21" s="105" t="n">
        <v>0</v>
      </c>
      <c r="C21" s="105" t="n">
        <v>0</v>
      </c>
      <c r="E21" s="1" t="n">
        <v>18</v>
      </c>
      <c r="F21" s="105" t="n">
        <v>0</v>
      </c>
      <c r="G21" s="105" t="n">
        <v>0</v>
      </c>
    </row>
    <row r="22" customFormat="false" ht="15" hidden="false" customHeight="true" outlineLevel="0" collapsed="false">
      <c r="A22" s="1" t="n">
        <v>19</v>
      </c>
      <c r="B22" s="105" t="n">
        <v>0</v>
      </c>
      <c r="C22" s="105" t="n">
        <v>0</v>
      </c>
      <c r="E22" s="1" t="n">
        <v>19</v>
      </c>
      <c r="F22" s="105" t="n">
        <v>0</v>
      </c>
      <c r="G22" s="105" t="n">
        <v>0</v>
      </c>
    </row>
    <row r="23" customFormat="false" ht="15" hidden="false" customHeight="true" outlineLevel="0" collapsed="false">
      <c r="A23" s="1" t="n">
        <v>20</v>
      </c>
      <c r="B23" s="105" t="n">
        <v>0</v>
      </c>
      <c r="C23" s="105" t="n">
        <v>0</v>
      </c>
      <c r="E23" s="1" t="n">
        <v>20</v>
      </c>
      <c r="F23" s="105" t="n">
        <v>0</v>
      </c>
      <c r="G23" s="105" t="n">
        <v>0</v>
      </c>
    </row>
    <row r="24" customFormat="false" ht="15" hidden="false" customHeight="true" outlineLevel="0" collapsed="false">
      <c r="A24" s="1" t="n">
        <v>21</v>
      </c>
      <c r="B24" s="105" t="n">
        <v>0.8</v>
      </c>
      <c r="C24" s="105" t="n">
        <v>0.75</v>
      </c>
      <c r="E24" s="1" t="n">
        <v>21</v>
      </c>
      <c r="F24" s="105" t="n">
        <v>0.9</v>
      </c>
      <c r="G24" s="105" t="n">
        <v>0.95</v>
      </c>
    </row>
    <row r="25" customFormat="false" ht="15" hidden="false" customHeight="true" outlineLevel="0" collapsed="false">
      <c r="A25" s="1" t="n">
        <v>22</v>
      </c>
      <c r="B25" s="105" t="n">
        <v>0.8</v>
      </c>
      <c r="C25" s="105" t="n">
        <v>0.75</v>
      </c>
      <c r="E25" s="1" t="n">
        <v>22</v>
      </c>
      <c r="F25" s="105" t="n">
        <v>0.9</v>
      </c>
      <c r="G25" s="105" t="n">
        <v>0.95</v>
      </c>
    </row>
    <row r="26" customFormat="false" ht="15" hidden="false" customHeight="true" outlineLevel="0" collapsed="false">
      <c r="A26" s="1" t="n">
        <v>23</v>
      </c>
      <c r="B26" s="105" t="n">
        <v>0.8</v>
      </c>
      <c r="C26" s="105" t="n">
        <v>0.75</v>
      </c>
      <c r="E26" s="1" t="n">
        <v>23</v>
      </c>
      <c r="F26" s="105" t="n">
        <v>0.9</v>
      </c>
      <c r="G26" s="105" t="n">
        <v>0.95</v>
      </c>
    </row>
    <row r="27" customFormat="false" ht="15" hidden="false" customHeight="true" outlineLevel="0" collapsed="false">
      <c r="A27" s="1" t="n">
        <v>24</v>
      </c>
      <c r="B27" s="105" t="n">
        <v>0.8</v>
      </c>
      <c r="C27" s="105" t="n">
        <v>0.75</v>
      </c>
      <c r="E27" s="1" t="n">
        <v>24</v>
      </c>
      <c r="F27" s="105" t="n">
        <v>0.9</v>
      </c>
      <c r="G27" s="105" t="n">
        <v>0.95</v>
      </c>
    </row>
    <row r="28" customFormat="false" ht="15" hidden="false" customHeight="true" outlineLevel="0" collapsed="false">
      <c r="A28" s="1" t="n">
        <v>25</v>
      </c>
      <c r="B28" s="105" t="n">
        <v>0.8</v>
      </c>
      <c r="C28" s="105" t="n">
        <v>0.75</v>
      </c>
      <c r="E28" s="1" t="n">
        <v>25</v>
      </c>
      <c r="F28" s="105" t="n">
        <v>0.9</v>
      </c>
      <c r="G28" s="105" t="n">
        <v>0.95</v>
      </c>
    </row>
    <row r="29" customFormat="false" ht="15" hidden="false" customHeight="true" outlineLevel="0" collapsed="false">
      <c r="A29" s="1" t="n">
        <v>26</v>
      </c>
      <c r="B29" s="105" t="n">
        <v>0.8</v>
      </c>
      <c r="C29" s="105" t="n">
        <v>0.75</v>
      </c>
      <c r="E29" s="1" t="n">
        <v>26</v>
      </c>
      <c r="F29" s="105" t="n">
        <v>0.9</v>
      </c>
      <c r="G29" s="105" t="n">
        <v>0.95</v>
      </c>
    </row>
    <row r="30" customFormat="false" ht="15" hidden="false" customHeight="true" outlineLevel="0" collapsed="false">
      <c r="A30" s="1" t="n">
        <v>27</v>
      </c>
      <c r="B30" s="105" t="n">
        <v>0.8</v>
      </c>
      <c r="C30" s="105" t="n">
        <v>0.75</v>
      </c>
      <c r="E30" s="1" t="n">
        <v>27</v>
      </c>
      <c r="F30" s="105" t="n">
        <v>0.9</v>
      </c>
      <c r="G30" s="105" t="n">
        <v>0.95</v>
      </c>
    </row>
    <row r="31" customFormat="false" ht="15" hidden="false" customHeight="true" outlineLevel="0" collapsed="false">
      <c r="A31" s="1" t="n">
        <v>28</v>
      </c>
      <c r="B31" s="105" t="n">
        <v>0.8</v>
      </c>
      <c r="C31" s="105" t="n">
        <v>0.75</v>
      </c>
      <c r="E31" s="1" t="n">
        <v>28</v>
      </c>
      <c r="F31" s="105" t="n">
        <v>0.9</v>
      </c>
      <c r="G31" s="105" t="n">
        <v>0.95</v>
      </c>
    </row>
    <row r="32" customFormat="false" ht="15" hidden="false" customHeight="true" outlineLevel="0" collapsed="false">
      <c r="A32" s="1" t="n">
        <v>29</v>
      </c>
      <c r="B32" s="105" t="n">
        <v>0.8</v>
      </c>
      <c r="C32" s="105" t="n">
        <v>0.75</v>
      </c>
      <c r="E32" s="1" t="n">
        <v>29</v>
      </c>
      <c r="F32" s="105" t="n">
        <v>0.9</v>
      </c>
      <c r="G32" s="105" t="n">
        <v>0.95</v>
      </c>
    </row>
    <row r="33" customFormat="false" ht="15" hidden="false" customHeight="true" outlineLevel="0" collapsed="false">
      <c r="A33" s="1" t="n">
        <v>30</v>
      </c>
      <c r="B33" s="105" t="n">
        <v>0.8</v>
      </c>
      <c r="C33" s="105" t="n">
        <v>0.75</v>
      </c>
      <c r="E33" s="1" t="n">
        <v>30</v>
      </c>
      <c r="F33" s="105" t="n">
        <v>0.9</v>
      </c>
      <c r="G33" s="105" t="n">
        <v>0.95</v>
      </c>
    </row>
    <row r="34" customFormat="false" ht="15" hidden="false" customHeight="true" outlineLevel="0" collapsed="false">
      <c r="A34" s="1" t="n">
        <v>31</v>
      </c>
      <c r="B34" s="105" t="n">
        <v>0.8</v>
      </c>
      <c r="C34" s="105" t="n">
        <v>0.75</v>
      </c>
      <c r="E34" s="1" t="n">
        <v>31</v>
      </c>
      <c r="F34" s="105" t="n">
        <v>0.9</v>
      </c>
      <c r="G34" s="105" t="n">
        <v>0.95</v>
      </c>
    </row>
    <row r="35" customFormat="false" ht="15" hidden="false" customHeight="true" outlineLevel="0" collapsed="false">
      <c r="A35" s="1" t="n">
        <v>32</v>
      </c>
      <c r="B35" s="105" t="n">
        <v>0.8</v>
      </c>
      <c r="C35" s="105" t="n">
        <v>0.75</v>
      </c>
      <c r="E35" s="1" t="n">
        <v>32</v>
      </c>
      <c r="F35" s="105" t="n">
        <v>0.9</v>
      </c>
      <c r="G35" s="105" t="n">
        <v>0.95</v>
      </c>
    </row>
    <row r="36" customFormat="false" ht="15" hidden="false" customHeight="true" outlineLevel="0" collapsed="false">
      <c r="A36" s="1" t="n">
        <v>33</v>
      </c>
      <c r="B36" s="105" t="n">
        <v>0.8</v>
      </c>
      <c r="C36" s="105" t="n">
        <v>0.75</v>
      </c>
      <c r="E36" s="1" t="n">
        <v>33</v>
      </c>
      <c r="F36" s="105" t="n">
        <v>0.9</v>
      </c>
      <c r="G36" s="105" t="n">
        <v>0.95</v>
      </c>
    </row>
    <row r="37" customFormat="false" ht="15" hidden="false" customHeight="true" outlineLevel="0" collapsed="false">
      <c r="A37" s="1" t="n">
        <v>34</v>
      </c>
      <c r="B37" s="105" t="n">
        <v>0.8</v>
      </c>
      <c r="C37" s="105" t="n">
        <v>0.75</v>
      </c>
      <c r="E37" s="1" t="n">
        <v>34</v>
      </c>
      <c r="F37" s="105" t="n">
        <v>0.9</v>
      </c>
      <c r="G37" s="105" t="n">
        <v>0.95</v>
      </c>
    </row>
    <row r="38" customFormat="false" ht="15" hidden="false" customHeight="true" outlineLevel="0" collapsed="false">
      <c r="A38" s="1" t="n">
        <v>35</v>
      </c>
      <c r="B38" s="105" t="n">
        <v>0.8</v>
      </c>
      <c r="C38" s="105" t="n">
        <v>0.75</v>
      </c>
      <c r="E38" s="1" t="n">
        <v>35</v>
      </c>
      <c r="F38" s="105" t="n">
        <v>0.9</v>
      </c>
      <c r="G38" s="105" t="n">
        <v>0.95</v>
      </c>
    </row>
    <row r="39" customFormat="false" ht="15" hidden="false" customHeight="true" outlineLevel="0" collapsed="false">
      <c r="A39" s="1" t="n">
        <v>36</v>
      </c>
      <c r="B39" s="105" t="n">
        <v>0.8</v>
      </c>
      <c r="C39" s="105" t="n">
        <v>0.75</v>
      </c>
      <c r="E39" s="1" t="n">
        <v>36</v>
      </c>
      <c r="F39" s="105" t="n">
        <v>0.9</v>
      </c>
      <c r="G39" s="105" t="n">
        <v>0.95</v>
      </c>
    </row>
    <row r="40" customFormat="false" ht="15" hidden="false" customHeight="true" outlineLevel="0" collapsed="false">
      <c r="A40" s="1" t="n">
        <v>37</v>
      </c>
      <c r="B40" s="105" t="n">
        <v>0.8</v>
      </c>
      <c r="C40" s="105" t="n">
        <v>0.75</v>
      </c>
      <c r="E40" s="1" t="n">
        <v>37</v>
      </c>
      <c r="F40" s="105" t="n">
        <v>0.9</v>
      </c>
      <c r="G40" s="105" t="n">
        <v>0.95</v>
      </c>
    </row>
    <row r="41" customFormat="false" ht="15" hidden="false" customHeight="true" outlineLevel="0" collapsed="false">
      <c r="A41" s="1" t="n">
        <v>38</v>
      </c>
      <c r="B41" s="105" t="n">
        <v>0.8</v>
      </c>
      <c r="C41" s="105" t="n">
        <v>0.75</v>
      </c>
      <c r="E41" s="1" t="n">
        <v>38</v>
      </c>
      <c r="F41" s="105" t="n">
        <v>0.9</v>
      </c>
      <c r="G41" s="105" t="n">
        <v>0.95</v>
      </c>
    </row>
    <row r="42" customFormat="false" ht="15" hidden="false" customHeight="true" outlineLevel="0" collapsed="false">
      <c r="A42" s="1" t="n">
        <v>39</v>
      </c>
      <c r="B42" s="105" t="n">
        <v>0.8</v>
      </c>
      <c r="C42" s="105" t="n">
        <v>0.75</v>
      </c>
      <c r="E42" s="1" t="n">
        <v>39</v>
      </c>
      <c r="F42" s="105" t="n">
        <v>0.9</v>
      </c>
      <c r="G42" s="105" t="n">
        <v>0.95</v>
      </c>
    </row>
    <row r="43" customFormat="false" ht="15" hidden="false" customHeight="true" outlineLevel="0" collapsed="false">
      <c r="A43" s="1" t="n">
        <v>40</v>
      </c>
      <c r="B43" s="105" t="n">
        <v>0.8</v>
      </c>
      <c r="C43" s="105" t="n">
        <v>0.75</v>
      </c>
      <c r="E43" s="1" t="n">
        <v>40</v>
      </c>
      <c r="F43" s="105" t="n">
        <v>0.9</v>
      </c>
      <c r="G43" s="105" t="n">
        <v>0.95</v>
      </c>
    </row>
    <row r="44" customFormat="false" ht="15" hidden="false" customHeight="true" outlineLevel="0" collapsed="false">
      <c r="A44" s="1" t="n">
        <v>41</v>
      </c>
      <c r="B44" s="105" t="n">
        <v>0.8</v>
      </c>
      <c r="C44" s="105" t="n">
        <v>0.75</v>
      </c>
      <c r="E44" s="1" t="n">
        <v>41</v>
      </c>
      <c r="F44" s="105" t="n">
        <v>0.9</v>
      </c>
      <c r="G44" s="105" t="n">
        <v>0.95</v>
      </c>
    </row>
    <row r="45" customFormat="false" ht="15" hidden="false" customHeight="true" outlineLevel="0" collapsed="false">
      <c r="A45" s="1" t="n">
        <v>42</v>
      </c>
      <c r="B45" s="105" t="n">
        <v>0.8</v>
      </c>
      <c r="C45" s="105" t="n">
        <v>0.75</v>
      </c>
      <c r="E45" s="1" t="n">
        <v>42</v>
      </c>
      <c r="F45" s="105" t="n">
        <v>0.9</v>
      </c>
      <c r="G45" s="105" t="n">
        <v>0.95</v>
      </c>
    </row>
    <row r="46" customFormat="false" ht="15" hidden="false" customHeight="true" outlineLevel="0" collapsed="false">
      <c r="A46" s="1" t="n">
        <v>43</v>
      </c>
      <c r="B46" s="105" t="n">
        <v>0.8</v>
      </c>
      <c r="C46" s="105" t="n">
        <v>0.75</v>
      </c>
      <c r="E46" s="1" t="n">
        <v>43</v>
      </c>
      <c r="F46" s="105" t="n">
        <v>0.9</v>
      </c>
      <c r="G46" s="105" t="n">
        <v>0.95</v>
      </c>
    </row>
    <row r="47" customFormat="false" ht="15" hidden="false" customHeight="true" outlineLevel="0" collapsed="false">
      <c r="A47" s="1" t="n">
        <v>44</v>
      </c>
      <c r="B47" s="105" t="n">
        <v>0.8</v>
      </c>
      <c r="C47" s="105" t="n">
        <v>0.75</v>
      </c>
      <c r="E47" s="1" t="n">
        <v>44</v>
      </c>
      <c r="F47" s="105" t="n">
        <v>0.9</v>
      </c>
      <c r="G47" s="105" t="n">
        <v>0.95</v>
      </c>
    </row>
    <row r="48" customFormat="false" ht="15" hidden="false" customHeight="true" outlineLevel="0" collapsed="false">
      <c r="A48" s="1" t="n">
        <v>45</v>
      </c>
      <c r="B48" s="105" t="n">
        <v>0.8</v>
      </c>
      <c r="C48" s="105" t="n">
        <v>0.75</v>
      </c>
      <c r="E48" s="1" t="n">
        <v>45</v>
      </c>
      <c r="F48" s="105" t="n">
        <v>0.9</v>
      </c>
      <c r="G48" s="105" t="n">
        <v>0.95</v>
      </c>
    </row>
    <row r="49" customFormat="false" ht="15" hidden="false" customHeight="true" outlineLevel="0" collapsed="false">
      <c r="A49" s="1" t="n">
        <v>46</v>
      </c>
      <c r="B49" s="105" t="n">
        <v>0.8</v>
      </c>
      <c r="C49" s="105" t="n">
        <v>0.75</v>
      </c>
      <c r="E49" s="1" t="n">
        <v>46</v>
      </c>
      <c r="F49" s="105" t="n">
        <v>0.9</v>
      </c>
      <c r="G49" s="105" t="n">
        <v>0.95</v>
      </c>
    </row>
    <row r="50" customFormat="false" ht="15" hidden="false" customHeight="true" outlineLevel="0" collapsed="false">
      <c r="A50" s="1" t="n">
        <v>47</v>
      </c>
      <c r="B50" s="105" t="n">
        <v>0.8</v>
      </c>
      <c r="C50" s="105" t="n">
        <v>0.75</v>
      </c>
      <c r="E50" s="1" t="n">
        <v>47</v>
      </c>
      <c r="F50" s="105" t="n">
        <v>0.9</v>
      </c>
      <c r="G50" s="105" t="n">
        <v>0.95</v>
      </c>
    </row>
    <row r="51" customFormat="false" ht="15" hidden="false" customHeight="true" outlineLevel="0" collapsed="false">
      <c r="A51" s="1" t="n">
        <v>48</v>
      </c>
      <c r="B51" s="105" t="n">
        <v>0.8</v>
      </c>
      <c r="C51" s="105" t="n">
        <v>0.75</v>
      </c>
      <c r="E51" s="1" t="n">
        <v>48</v>
      </c>
      <c r="F51" s="105" t="n">
        <v>0.9</v>
      </c>
      <c r="G51" s="105" t="n">
        <v>0.95</v>
      </c>
    </row>
    <row r="52" customFormat="false" ht="15" hidden="false" customHeight="true" outlineLevel="0" collapsed="false">
      <c r="A52" s="1" t="n">
        <v>49</v>
      </c>
      <c r="B52" s="105" t="n">
        <v>0.8</v>
      </c>
      <c r="C52" s="105" t="n">
        <v>0.75</v>
      </c>
      <c r="E52" s="1" t="n">
        <v>49</v>
      </c>
      <c r="F52" s="105" t="n">
        <v>0.9</v>
      </c>
      <c r="G52" s="105" t="n">
        <v>0.95</v>
      </c>
    </row>
    <row r="53" customFormat="false" ht="15" hidden="false" customHeight="true" outlineLevel="0" collapsed="false">
      <c r="A53" s="1" t="n">
        <v>50</v>
      </c>
      <c r="B53" s="105" t="n">
        <v>0.8</v>
      </c>
      <c r="C53" s="105" t="n">
        <v>0.75</v>
      </c>
      <c r="E53" s="1" t="n">
        <v>50</v>
      </c>
      <c r="F53" s="105" t="n">
        <v>0.9</v>
      </c>
      <c r="G53" s="105" t="n">
        <v>0.95</v>
      </c>
    </row>
    <row r="54" customFormat="false" ht="15" hidden="false" customHeight="true" outlineLevel="0" collapsed="false">
      <c r="A54" s="1" t="n">
        <v>51</v>
      </c>
      <c r="B54" s="105" t="n">
        <v>0.8</v>
      </c>
      <c r="C54" s="105" t="n">
        <v>0.75</v>
      </c>
      <c r="E54" s="1" t="n">
        <v>51</v>
      </c>
      <c r="F54" s="105" t="n">
        <v>0.9</v>
      </c>
      <c r="G54" s="105" t="n">
        <v>0.95</v>
      </c>
    </row>
    <row r="55" customFormat="false" ht="15" hidden="false" customHeight="true" outlineLevel="0" collapsed="false">
      <c r="A55" s="1" t="n">
        <v>52</v>
      </c>
      <c r="B55" s="105" t="n">
        <v>0.8</v>
      </c>
      <c r="C55" s="105" t="n">
        <v>0.75</v>
      </c>
      <c r="E55" s="1" t="n">
        <v>52</v>
      </c>
      <c r="F55" s="105" t="n">
        <v>0.9</v>
      </c>
      <c r="G55" s="105" t="n">
        <v>0.95</v>
      </c>
    </row>
    <row r="56" customFormat="false" ht="15" hidden="false" customHeight="true" outlineLevel="0" collapsed="false">
      <c r="A56" s="1" t="n">
        <v>53</v>
      </c>
      <c r="B56" s="105" t="n">
        <v>0.8</v>
      </c>
      <c r="C56" s="105" t="n">
        <v>0.75</v>
      </c>
      <c r="E56" s="1" t="n">
        <v>53</v>
      </c>
      <c r="F56" s="105" t="n">
        <v>0.9</v>
      </c>
      <c r="G56" s="105" t="n">
        <v>0.95</v>
      </c>
    </row>
    <row r="57" customFormat="false" ht="15" hidden="false" customHeight="true" outlineLevel="0" collapsed="false">
      <c r="A57" s="1" t="n">
        <v>54</v>
      </c>
      <c r="B57" s="105" t="n">
        <v>0.8</v>
      </c>
      <c r="C57" s="105" t="n">
        <v>0.75</v>
      </c>
      <c r="E57" s="1" t="n">
        <v>54</v>
      </c>
      <c r="F57" s="105" t="n">
        <v>0.9</v>
      </c>
      <c r="G57" s="105" t="n">
        <v>0.95</v>
      </c>
    </row>
    <row r="58" customFormat="false" ht="15" hidden="false" customHeight="true" outlineLevel="0" collapsed="false">
      <c r="A58" s="1" t="n">
        <v>55</v>
      </c>
      <c r="B58" s="105" t="n">
        <v>0.8</v>
      </c>
      <c r="C58" s="105" t="n">
        <v>0.75</v>
      </c>
      <c r="E58" s="1" t="n">
        <v>55</v>
      </c>
      <c r="F58" s="105" t="n">
        <v>0.9</v>
      </c>
      <c r="G58" s="105" t="n">
        <v>0.95</v>
      </c>
    </row>
    <row r="59" customFormat="false" ht="15" hidden="false" customHeight="true" outlineLevel="0" collapsed="false">
      <c r="A59" s="1" t="n">
        <v>56</v>
      </c>
      <c r="B59" s="105" t="n">
        <v>0.8</v>
      </c>
      <c r="C59" s="105" t="n">
        <v>0.75</v>
      </c>
      <c r="E59" s="1" t="n">
        <v>56</v>
      </c>
      <c r="F59" s="105" t="n">
        <v>0.9</v>
      </c>
      <c r="G59" s="105" t="n">
        <v>0.95</v>
      </c>
    </row>
    <row r="60" customFormat="false" ht="15" hidden="false" customHeight="true" outlineLevel="0" collapsed="false">
      <c r="A60" s="1" t="n">
        <v>57</v>
      </c>
      <c r="B60" s="105" t="n">
        <v>0.8</v>
      </c>
      <c r="C60" s="105" t="n">
        <v>0.75</v>
      </c>
      <c r="E60" s="1" t="n">
        <v>57</v>
      </c>
      <c r="F60" s="105" t="n">
        <v>0.9</v>
      </c>
      <c r="G60" s="105" t="n">
        <v>0.95</v>
      </c>
    </row>
    <row r="61" customFormat="false" ht="15" hidden="false" customHeight="true" outlineLevel="0" collapsed="false">
      <c r="A61" s="1" t="n">
        <v>58</v>
      </c>
      <c r="B61" s="105" t="n">
        <v>0.8</v>
      </c>
      <c r="C61" s="105" t="n">
        <v>0.75</v>
      </c>
      <c r="E61" s="1" t="n">
        <v>58</v>
      </c>
      <c r="F61" s="105" t="n">
        <v>0.9</v>
      </c>
      <c r="G61" s="105" t="n">
        <v>0.95</v>
      </c>
    </row>
    <row r="62" customFormat="false" ht="15" hidden="false" customHeight="true" outlineLevel="0" collapsed="false">
      <c r="A62" s="1" t="n">
        <v>59</v>
      </c>
      <c r="B62" s="105" t="n">
        <v>0.8</v>
      </c>
      <c r="C62" s="105" t="n">
        <v>0.75</v>
      </c>
      <c r="E62" s="1" t="n">
        <v>59</v>
      </c>
      <c r="F62" s="105" t="n">
        <v>0.9</v>
      </c>
      <c r="G62" s="105" t="n">
        <v>0.95</v>
      </c>
    </row>
    <row r="63" customFormat="false" ht="15" hidden="false" customHeight="true" outlineLevel="0" collapsed="false">
      <c r="A63" s="1" t="n">
        <v>60</v>
      </c>
      <c r="B63" s="105" t="n">
        <v>0.8</v>
      </c>
      <c r="C63" s="105" t="n">
        <v>0.75</v>
      </c>
      <c r="E63" s="1" t="n">
        <v>60</v>
      </c>
      <c r="F63" s="105" t="n">
        <v>0.9</v>
      </c>
      <c r="G63" s="105" t="n">
        <v>0.95</v>
      </c>
    </row>
    <row r="64" customFormat="false" ht="15" hidden="false" customHeight="true" outlineLevel="0" collapsed="false">
      <c r="A64" s="1" t="n">
        <v>61</v>
      </c>
      <c r="B64" s="105" t="n">
        <v>0.8</v>
      </c>
      <c r="C64" s="105" t="n">
        <v>0.75</v>
      </c>
      <c r="E64" s="1" t="n">
        <v>61</v>
      </c>
      <c r="F64" s="105" t="n">
        <v>0.9</v>
      </c>
      <c r="G64" s="105" t="n">
        <v>0.95</v>
      </c>
    </row>
    <row r="65" customFormat="false" ht="15" hidden="false" customHeight="true" outlineLevel="0" collapsed="false">
      <c r="A65" s="1" t="n">
        <v>62</v>
      </c>
      <c r="B65" s="105" t="n">
        <v>0.8</v>
      </c>
      <c r="C65" s="105" t="n">
        <v>0.75</v>
      </c>
      <c r="E65" s="1" t="n">
        <v>62</v>
      </c>
      <c r="F65" s="105" t="n">
        <v>0.9</v>
      </c>
      <c r="G65" s="105" t="n">
        <v>0.95</v>
      </c>
    </row>
    <row r="66" customFormat="false" ht="15" hidden="false" customHeight="true" outlineLevel="0" collapsed="false">
      <c r="A66" s="1" t="n">
        <v>63</v>
      </c>
      <c r="B66" s="105" t="n">
        <v>0.8</v>
      </c>
      <c r="C66" s="105" t="n">
        <v>0.75</v>
      </c>
      <c r="E66" s="1" t="n">
        <v>63</v>
      </c>
      <c r="F66" s="105" t="n">
        <v>0.9</v>
      </c>
      <c r="G66" s="105" t="n">
        <v>0.95</v>
      </c>
    </row>
    <row r="67" customFormat="false" ht="15" hidden="false" customHeight="true" outlineLevel="0" collapsed="false">
      <c r="A67" s="1" t="n">
        <v>64</v>
      </c>
      <c r="B67" s="105" t="n">
        <v>0.8</v>
      </c>
      <c r="C67" s="105" t="n">
        <v>0.75</v>
      </c>
      <c r="E67" s="1" t="n">
        <v>64</v>
      </c>
      <c r="F67" s="105" t="n">
        <v>0.9</v>
      </c>
      <c r="G67" s="105" t="n">
        <v>0.95</v>
      </c>
    </row>
    <row r="68" customFormat="false" ht="15" hidden="false" customHeight="true" outlineLevel="0" collapsed="false">
      <c r="A68" s="1" t="n">
        <v>65</v>
      </c>
      <c r="B68" s="105" t="n">
        <v>0.8</v>
      </c>
      <c r="C68" s="105" t="n">
        <v>0.75</v>
      </c>
      <c r="E68" s="1" t="n">
        <v>65</v>
      </c>
      <c r="F68" s="105" t="n">
        <v>0.9</v>
      </c>
      <c r="G68" s="105" t="n">
        <v>0.95</v>
      </c>
    </row>
    <row r="69" customFormat="false" ht="15" hidden="false" customHeight="true" outlineLevel="0" collapsed="false">
      <c r="A69" s="1" t="n">
        <v>66</v>
      </c>
      <c r="B69" s="105" t="n">
        <v>0.8</v>
      </c>
      <c r="C69" s="105" t="n">
        <v>0.75</v>
      </c>
      <c r="E69" s="1" t="n">
        <v>66</v>
      </c>
      <c r="F69" s="105" t="n">
        <v>0.9</v>
      </c>
      <c r="G69" s="105" t="n">
        <v>0.95</v>
      </c>
    </row>
    <row r="70" customFormat="false" ht="15" hidden="false" customHeight="true" outlineLevel="0" collapsed="false">
      <c r="A70" s="1" t="n">
        <v>67</v>
      </c>
      <c r="B70" s="105" t="n">
        <v>0.8</v>
      </c>
      <c r="C70" s="105" t="n">
        <v>0.75</v>
      </c>
      <c r="E70" s="1" t="n">
        <v>67</v>
      </c>
      <c r="F70" s="105" t="n">
        <v>0.9</v>
      </c>
      <c r="G70" s="105" t="n">
        <v>0.95</v>
      </c>
    </row>
    <row r="71" customFormat="false" ht="15" hidden="false" customHeight="true" outlineLevel="0" collapsed="false">
      <c r="A71" s="1" t="n">
        <v>68</v>
      </c>
      <c r="B71" s="105" t="n">
        <v>1</v>
      </c>
      <c r="C71" s="105" t="n">
        <v>1</v>
      </c>
      <c r="E71" s="1" t="n">
        <v>68</v>
      </c>
      <c r="F71" s="105" t="n">
        <v>0.9</v>
      </c>
      <c r="G71" s="105" t="n">
        <v>0.95</v>
      </c>
    </row>
    <row r="72" customFormat="false" ht="15" hidden="false" customHeight="true" outlineLevel="0" collapsed="false">
      <c r="A72" s="1" t="n">
        <v>69</v>
      </c>
      <c r="B72" s="105" t="n">
        <v>1</v>
      </c>
      <c r="C72" s="105" t="n">
        <v>1</v>
      </c>
      <c r="E72" s="1" t="n">
        <v>69</v>
      </c>
      <c r="F72" s="105" t="n">
        <v>0.9</v>
      </c>
      <c r="G72" s="105" t="n">
        <v>0.95</v>
      </c>
    </row>
    <row r="73" customFormat="false" ht="15" hidden="false" customHeight="true" outlineLevel="0" collapsed="false">
      <c r="A73" s="1" t="n">
        <v>70</v>
      </c>
      <c r="B73" s="105" t="n">
        <v>1</v>
      </c>
      <c r="C73" s="105" t="n">
        <v>1</v>
      </c>
      <c r="E73" s="1" t="n">
        <v>70</v>
      </c>
      <c r="F73" s="105" t="n">
        <v>0.9</v>
      </c>
      <c r="G73" s="105" t="n">
        <v>0.95</v>
      </c>
    </row>
    <row r="74" customFormat="false" ht="15" hidden="false" customHeight="true" outlineLevel="0" collapsed="false">
      <c r="A74" s="1" t="n">
        <v>71</v>
      </c>
      <c r="B74" s="105" t="n">
        <v>1</v>
      </c>
      <c r="C74" s="105" t="n">
        <v>1</v>
      </c>
      <c r="E74" s="1" t="n">
        <v>71</v>
      </c>
      <c r="F74" s="105" t="n">
        <v>0.9</v>
      </c>
      <c r="G74" s="105" t="n">
        <v>0.95</v>
      </c>
    </row>
    <row r="75" customFormat="false" ht="15" hidden="false" customHeight="true" outlineLevel="0" collapsed="false">
      <c r="A75" s="1" t="n">
        <v>72</v>
      </c>
      <c r="B75" s="105" t="n">
        <v>1</v>
      </c>
      <c r="C75" s="105" t="n">
        <v>1</v>
      </c>
      <c r="E75" s="1" t="n">
        <v>72</v>
      </c>
      <c r="F75" s="105" t="n">
        <v>0.9</v>
      </c>
      <c r="G75" s="105" t="n">
        <v>0.95</v>
      </c>
    </row>
    <row r="76" customFormat="false" ht="15" hidden="false" customHeight="true" outlineLevel="0" collapsed="false">
      <c r="A76" s="1" t="n">
        <v>73</v>
      </c>
      <c r="B76" s="105" t="n">
        <v>1</v>
      </c>
      <c r="C76" s="105" t="n">
        <v>1</v>
      </c>
      <c r="E76" s="1" t="n">
        <v>73</v>
      </c>
      <c r="F76" s="105" t="n">
        <v>0.9</v>
      </c>
      <c r="G76" s="105" t="n">
        <v>0.95</v>
      </c>
    </row>
    <row r="77" customFormat="false" ht="15" hidden="false" customHeight="true" outlineLevel="0" collapsed="false">
      <c r="A77" s="1" t="n">
        <v>74</v>
      </c>
      <c r="B77" s="105" t="n">
        <v>1</v>
      </c>
      <c r="C77" s="105" t="n">
        <v>1</v>
      </c>
      <c r="E77" s="1" t="n">
        <v>74</v>
      </c>
      <c r="F77" s="105" t="n">
        <v>0.9</v>
      </c>
      <c r="G77" s="105" t="n">
        <v>0.95</v>
      </c>
    </row>
    <row r="78" customFormat="false" ht="15" hidden="false" customHeight="true" outlineLevel="0" collapsed="false">
      <c r="A78" s="1" t="n">
        <v>75</v>
      </c>
      <c r="B78" s="105" t="n">
        <v>1</v>
      </c>
      <c r="C78" s="105" t="n">
        <v>1</v>
      </c>
      <c r="E78" s="1" t="n">
        <v>75</v>
      </c>
      <c r="F78" s="105" t="n">
        <v>0.9</v>
      </c>
      <c r="G78" s="105" t="n">
        <v>0.95</v>
      </c>
    </row>
    <row r="79" customFormat="false" ht="15" hidden="false" customHeight="true" outlineLevel="0" collapsed="false">
      <c r="A79" s="1" t="n">
        <v>76</v>
      </c>
      <c r="B79" s="105" t="n">
        <v>1</v>
      </c>
      <c r="C79" s="105" t="n">
        <v>1</v>
      </c>
      <c r="E79" s="1" t="n">
        <v>76</v>
      </c>
      <c r="F79" s="105" t="n">
        <v>0.9</v>
      </c>
      <c r="G79" s="105" t="n">
        <v>0.95</v>
      </c>
    </row>
    <row r="80" customFormat="false" ht="15" hidden="false" customHeight="true" outlineLevel="0" collapsed="false">
      <c r="A80" s="1" t="n">
        <v>77</v>
      </c>
      <c r="B80" s="105" t="n">
        <v>1</v>
      </c>
      <c r="C80" s="105" t="n">
        <v>1</v>
      </c>
      <c r="E80" s="1" t="n">
        <v>77</v>
      </c>
      <c r="F80" s="105" t="n">
        <v>0.9</v>
      </c>
      <c r="G80" s="105" t="n">
        <v>0.95</v>
      </c>
    </row>
    <row r="81" customFormat="false" ht="15" hidden="false" customHeight="true" outlineLevel="0" collapsed="false">
      <c r="A81" s="1" t="n">
        <v>78</v>
      </c>
      <c r="B81" s="105" t="n">
        <v>1</v>
      </c>
      <c r="C81" s="105" t="n">
        <v>1</v>
      </c>
      <c r="E81" s="1" t="n">
        <v>78</v>
      </c>
      <c r="F81" s="105" t="n">
        <v>0.9</v>
      </c>
      <c r="G81" s="105" t="n">
        <v>0.95</v>
      </c>
    </row>
    <row r="82" customFormat="false" ht="15" hidden="false" customHeight="true" outlineLevel="0" collapsed="false">
      <c r="A82" s="1" t="n">
        <v>79</v>
      </c>
      <c r="B82" s="105" t="n">
        <v>1</v>
      </c>
      <c r="C82" s="105" t="n">
        <v>1</v>
      </c>
      <c r="E82" s="1" t="n">
        <v>79</v>
      </c>
      <c r="F82" s="105" t="n">
        <v>0.9</v>
      </c>
      <c r="G82" s="105" t="n">
        <v>0.95</v>
      </c>
    </row>
    <row r="83" customFormat="false" ht="15" hidden="false" customHeight="true" outlineLevel="0" collapsed="false">
      <c r="A83" s="1" t="n">
        <v>80</v>
      </c>
      <c r="B83" s="105" t="n">
        <v>1</v>
      </c>
      <c r="C83" s="105" t="n">
        <v>1</v>
      </c>
      <c r="E83" s="1" t="n">
        <v>80</v>
      </c>
      <c r="F83" s="105" t="n">
        <v>0.9</v>
      </c>
      <c r="G83" s="105" t="n">
        <v>0.95</v>
      </c>
    </row>
    <row r="84" customFormat="false" ht="15" hidden="false" customHeight="true" outlineLevel="0" collapsed="false">
      <c r="A84" s="1" t="n">
        <v>81</v>
      </c>
      <c r="B84" s="105" t="n">
        <v>1</v>
      </c>
      <c r="C84" s="105" t="n">
        <v>1</v>
      </c>
      <c r="E84" s="1" t="n">
        <v>81</v>
      </c>
      <c r="F84" s="105" t="n">
        <v>0.9</v>
      </c>
      <c r="G84" s="105" t="n">
        <v>0.95</v>
      </c>
    </row>
    <row r="85" customFormat="false" ht="15" hidden="false" customHeight="true" outlineLevel="0" collapsed="false">
      <c r="A85" s="1" t="n">
        <v>82</v>
      </c>
      <c r="B85" s="105" t="n">
        <v>1</v>
      </c>
      <c r="C85" s="105" t="n">
        <v>1</v>
      </c>
      <c r="E85" s="1" t="n">
        <v>82</v>
      </c>
      <c r="F85" s="105" t="n">
        <v>0.9</v>
      </c>
      <c r="G85" s="105" t="n">
        <v>0.95</v>
      </c>
    </row>
    <row r="86" customFormat="false" ht="15" hidden="false" customHeight="true" outlineLevel="0" collapsed="false">
      <c r="A86" s="1" t="n">
        <v>83</v>
      </c>
      <c r="B86" s="105" t="n">
        <v>1</v>
      </c>
      <c r="C86" s="105" t="n">
        <v>1</v>
      </c>
      <c r="E86" s="1" t="n">
        <v>83</v>
      </c>
      <c r="F86" s="105" t="n">
        <v>0.9</v>
      </c>
      <c r="G86" s="105" t="n">
        <v>0.95</v>
      </c>
    </row>
    <row r="87" customFormat="false" ht="15" hidden="false" customHeight="true" outlineLevel="0" collapsed="false">
      <c r="A87" s="1" t="n">
        <v>84</v>
      </c>
      <c r="B87" s="105" t="n">
        <v>1</v>
      </c>
      <c r="C87" s="105" t="n">
        <v>1</v>
      </c>
      <c r="E87" s="1" t="n">
        <v>84</v>
      </c>
      <c r="F87" s="105" t="n">
        <v>0.9</v>
      </c>
      <c r="G87" s="105" t="n">
        <v>0.95</v>
      </c>
    </row>
    <row r="88" customFormat="false" ht="15" hidden="false" customHeight="true" outlineLevel="0" collapsed="false">
      <c r="A88" s="1" t="n">
        <v>85</v>
      </c>
      <c r="B88" s="105" t="n">
        <v>1</v>
      </c>
      <c r="C88" s="105" t="n">
        <v>1</v>
      </c>
      <c r="E88" s="1" t="n">
        <v>85</v>
      </c>
      <c r="F88" s="105" t="n">
        <v>0.9</v>
      </c>
      <c r="G88" s="105" t="n">
        <v>0.95</v>
      </c>
    </row>
    <row r="89" customFormat="false" ht="15" hidden="false" customHeight="true" outlineLevel="0" collapsed="false">
      <c r="A89" s="1" t="n">
        <v>86</v>
      </c>
      <c r="B89" s="105" t="n">
        <v>1</v>
      </c>
      <c r="C89" s="105" t="n">
        <v>1</v>
      </c>
      <c r="E89" s="1" t="n">
        <v>86</v>
      </c>
      <c r="F89" s="105" t="n">
        <v>0.9</v>
      </c>
      <c r="G89" s="105" t="n">
        <v>0.95</v>
      </c>
    </row>
    <row r="90" customFormat="false" ht="15" hidden="false" customHeight="true" outlineLevel="0" collapsed="false">
      <c r="A90" s="1" t="n">
        <v>87</v>
      </c>
      <c r="B90" s="105" t="n">
        <v>1</v>
      </c>
      <c r="C90" s="105" t="n">
        <v>1</v>
      </c>
      <c r="E90" s="1" t="n">
        <v>87</v>
      </c>
      <c r="F90" s="105" t="n">
        <v>0.9</v>
      </c>
      <c r="G90" s="105" t="n">
        <v>0.95</v>
      </c>
    </row>
    <row r="91" customFormat="false" ht="15" hidden="false" customHeight="true" outlineLevel="0" collapsed="false">
      <c r="A91" s="1" t="n">
        <v>88</v>
      </c>
      <c r="B91" s="105" t="n">
        <v>1</v>
      </c>
      <c r="C91" s="105" t="n">
        <v>1</v>
      </c>
      <c r="E91" s="1" t="n">
        <v>88</v>
      </c>
      <c r="F91" s="105" t="n">
        <v>0.9</v>
      </c>
      <c r="G91" s="105" t="n">
        <v>0.95</v>
      </c>
    </row>
    <row r="92" customFormat="false" ht="15" hidden="false" customHeight="true" outlineLevel="0" collapsed="false">
      <c r="A92" s="1" t="n">
        <v>89</v>
      </c>
      <c r="B92" s="105" t="n">
        <v>1</v>
      </c>
      <c r="C92" s="105" t="n">
        <v>1</v>
      </c>
      <c r="E92" s="1" t="n">
        <v>89</v>
      </c>
      <c r="F92" s="105" t="n">
        <v>0.9</v>
      </c>
      <c r="G92" s="105" t="n">
        <v>0.95</v>
      </c>
    </row>
    <row r="93" customFormat="false" ht="15" hidden="false" customHeight="true" outlineLevel="0" collapsed="false">
      <c r="A93" s="1" t="n">
        <v>90</v>
      </c>
      <c r="B93" s="105" t="n">
        <v>1</v>
      </c>
      <c r="C93" s="105" t="n">
        <v>1</v>
      </c>
      <c r="E93" s="1" t="n">
        <v>90</v>
      </c>
      <c r="F93" s="105" t="n">
        <v>0.9</v>
      </c>
      <c r="G93" s="105" t="n">
        <v>0.95</v>
      </c>
    </row>
    <row r="94" customFormat="false" ht="15" hidden="false" customHeight="true" outlineLevel="0" collapsed="false">
      <c r="A94" s="1" t="n">
        <v>91</v>
      </c>
      <c r="B94" s="105" t="n">
        <v>1</v>
      </c>
      <c r="C94" s="105" t="n">
        <v>1</v>
      </c>
      <c r="E94" s="1" t="n">
        <v>91</v>
      </c>
      <c r="F94" s="105" t="n">
        <v>0.9</v>
      </c>
      <c r="G94" s="105" t="n">
        <v>0.95</v>
      </c>
    </row>
    <row r="95" customFormat="false" ht="15" hidden="false" customHeight="true" outlineLevel="0" collapsed="false">
      <c r="A95" s="1" t="n">
        <v>92</v>
      </c>
      <c r="B95" s="105" t="n">
        <v>1</v>
      </c>
      <c r="C95" s="105" t="n">
        <v>1</v>
      </c>
      <c r="E95" s="1" t="n">
        <v>92</v>
      </c>
      <c r="F95" s="105" t="n">
        <v>0.9</v>
      </c>
      <c r="G95" s="105" t="n">
        <v>0.95</v>
      </c>
    </row>
    <row r="96" customFormat="false" ht="15" hidden="false" customHeight="true" outlineLevel="0" collapsed="false">
      <c r="A96" s="1" t="n">
        <v>93</v>
      </c>
      <c r="B96" s="105" t="n">
        <v>1</v>
      </c>
      <c r="C96" s="105" t="n">
        <v>1</v>
      </c>
      <c r="E96" s="1" t="n">
        <v>93</v>
      </c>
      <c r="F96" s="105" t="n">
        <v>0.9</v>
      </c>
      <c r="G96" s="105" t="n">
        <v>0.95</v>
      </c>
    </row>
    <row r="97" customFormat="false" ht="15" hidden="false" customHeight="true" outlineLevel="0" collapsed="false">
      <c r="A97" s="1" t="n">
        <v>94</v>
      </c>
      <c r="B97" s="105" t="n">
        <v>1</v>
      </c>
      <c r="C97" s="105" t="n">
        <v>1</v>
      </c>
      <c r="E97" s="1" t="n">
        <v>94</v>
      </c>
      <c r="F97" s="105" t="n">
        <v>0.9</v>
      </c>
      <c r="G97" s="105" t="n">
        <v>0.95</v>
      </c>
    </row>
    <row r="98" customFormat="false" ht="15" hidden="false" customHeight="true" outlineLevel="0" collapsed="false">
      <c r="A98" s="1" t="n">
        <v>95</v>
      </c>
      <c r="B98" s="105" t="n">
        <v>1</v>
      </c>
      <c r="C98" s="105" t="n">
        <v>1</v>
      </c>
      <c r="E98" s="1" t="n">
        <v>95</v>
      </c>
      <c r="F98" s="105" t="n">
        <v>0.9</v>
      </c>
      <c r="G98" s="105" t="n">
        <v>0.95</v>
      </c>
    </row>
    <row r="99" customFormat="false" ht="15" hidden="false" customHeight="true" outlineLevel="0" collapsed="false">
      <c r="A99" s="1" t="n">
        <v>96</v>
      </c>
      <c r="B99" s="105" t="n">
        <v>1</v>
      </c>
      <c r="C99" s="105" t="n">
        <v>1</v>
      </c>
      <c r="E99" s="1" t="n">
        <v>96</v>
      </c>
      <c r="F99" s="105" t="n">
        <v>0.9</v>
      </c>
      <c r="G99" s="105" t="n">
        <v>0.95</v>
      </c>
    </row>
    <row r="100" customFormat="false" ht="15" hidden="false" customHeight="true" outlineLevel="0" collapsed="false">
      <c r="A100" s="1" t="n">
        <v>97</v>
      </c>
      <c r="B100" s="105" t="n">
        <v>1</v>
      </c>
      <c r="C100" s="105" t="n">
        <v>1</v>
      </c>
      <c r="E100" s="1" t="n">
        <v>97</v>
      </c>
      <c r="F100" s="105" t="n">
        <v>0.9</v>
      </c>
      <c r="G100" s="105" t="n">
        <v>0.95</v>
      </c>
    </row>
    <row r="101" customFormat="false" ht="15" hidden="false" customHeight="true" outlineLevel="0" collapsed="false">
      <c r="A101" s="1" t="n">
        <v>98</v>
      </c>
      <c r="B101" s="105" t="n">
        <v>1</v>
      </c>
      <c r="C101" s="105" t="n">
        <v>1</v>
      </c>
      <c r="E101" s="1" t="n">
        <v>98</v>
      </c>
      <c r="F101" s="105" t="n">
        <v>0.9</v>
      </c>
      <c r="G101" s="105" t="n">
        <v>0.95</v>
      </c>
    </row>
    <row r="102" customFormat="false" ht="15" hidden="false" customHeight="true" outlineLevel="0" collapsed="false">
      <c r="A102" s="1" t="n">
        <v>99</v>
      </c>
      <c r="B102" s="105" t="n">
        <v>1</v>
      </c>
      <c r="C102" s="105" t="n">
        <v>1</v>
      </c>
      <c r="E102" s="1" t="n">
        <v>99</v>
      </c>
      <c r="F102" s="105" t="n">
        <v>0.9</v>
      </c>
      <c r="G102" s="105" t="n">
        <v>0.95</v>
      </c>
    </row>
    <row r="103" customFormat="false" ht="15" hidden="false" customHeight="true" outlineLevel="0" collapsed="false">
      <c r="A103" s="1" t="n">
        <v>100</v>
      </c>
      <c r="B103" s="105" t="n">
        <v>1</v>
      </c>
      <c r="C103" s="105" t="n">
        <v>1</v>
      </c>
      <c r="E103" s="1" t="n">
        <v>100</v>
      </c>
      <c r="F103" s="105" t="n">
        <v>0.9</v>
      </c>
      <c r="G103" s="105" t="n">
        <v>0.95</v>
      </c>
    </row>
    <row r="104" customFormat="false" ht="15" hidden="false" customHeight="true" outlineLevel="0" collapsed="false">
      <c r="A104" s="1" t="n">
        <v>101</v>
      </c>
      <c r="B104" s="105" t="n">
        <v>1</v>
      </c>
      <c r="C104" s="105" t="n">
        <v>1</v>
      </c>
      <c r="E104" s="1" t="n">
        <v>101</v>
      </c>
      <c r="F104" s="105" t="n">
        <v>0.9</v>
      </c>
      <c r="G104" s="105" t="n">
        <v>0.95</v>
      </c>
    </row>
    <row r="105" customFormat="false" ht="15" hidden="false" customHeight="true" outlineLevel="0" collapsed="false">
      <c r="A105" s="1" t="n">
        <v>102</v>
      </c>
      <c r="B105" s="105" t="n">
        <v>1</v>
      </c>
      <c r="C105" s="105" t="n">
        <v>1</v>
      </c>
      <c r="E105" s="1" t="n">
        <v>102</v>
      </c>
      <c r="F105" s="105" t="n">
        <v>0.9</v>
      </c>
      <c r="G105" s="105" t="n">
        <v>0.95</v>
      </c>
    </row>
    <row r="106" customFormat="false" ht="15" hidden="false" customHeight="true" outlineLevel="0" collapsed="false">
      <c r="A106" s="1" t="n">
        <v>103</v>
      </c>
      <c r="B106" s="105" t="n">
        <v>1</v>
      </c>
      <c r="C106" s="105" t="n">
        <v>1</v>
      </c>
      <c r="E106" s="1" t="n">
        <v>103</v>
      </c>
      <c r="F106" s="105" t="n">
        <v>0.9</v>
      </c>
      <c r="G106" s="105" t="n">
        <v>0.95</v>
      </c>
    </row>
    <row r="107" customFormat="false" ht="15" hidden="false" customHeight="true" outlineLevel="0" collapsed="false">
      <c r="A107" s="1" t="n">
        <v>104</v>
      </c>
      <c r="B107" s="105" t="n">
        <v>1</v>
      </c>
      <c r="C107" s="105" t="n">
        <v>1</v>
      </c>
      <c r="E107" s="1" t="n">
        <v>104</v>
      </c>
      <c r="F107" s="105" t="n">
        <v>0.9</v>
      </c>
      <c r="G107" s="105" t="n">
        <v>0.95</v>
      </c>
    </row>
    <row r="108" customFormat="false" ht="15" hidden="false" customHeight="true" outlineLevel="0" collapsed="false">
      <c r="A108" s="1" t="n">
        <v>105</v>
      </c>
      <c r="B108" s="105" t="n">
        <v>1</v>
      </c>
      <c r="C108" s="105" t="n">
        <v>1</v>
      </c>
      <c r="E108" s="1" t="n">
        <v>105</v>
      </c>
      <c r="F108" s="105" t="n">
        <v>0.9</v>
      </c>
      <c r="G108" s="105" t="n">
        <v>0.95</v>
      </c>
    </row>
    <row r="109" customFormat="false" ht="15" hidden="false" customHeight="true" outlineLevel="0" collapsed="false">
      <c r="A109" s="1" t="n">
        <v>106</v>
      </c>
      <c r="B109" s="105" t="n">
        <v>1</v>
      </c>
      <c r="C109" s="105" t="n">
        <v>1</v>
      </c>
      <c r="E109" s="1" t="n">
        <v>106</v>
      </c>
      <c r="F109" s="105" t="n">
        <v>0.9</v>
      </c>
      <c r="G109" s="105" t="n">
        <v>0.95</v>
      </c>
    </row>
    <row r="110" customFormat="false" ht="15" hidden="false" customHeight="true" outlineLevel="0" collapsed="false">
      <c r="A110" s="1" t="n">
        <v>107</v>
      </c>
      <c r="B110" s="105" t="n">
        <v>1</v>
      </c>
      <c r="C110" s="105" t="n">
        <v>1</v>
      </c>
      <c r="E110" s="1" t="n">
        <v>107</v>
      </c>
      <c r="F110" s="105" t="n">
        <v>0.9</v>
      </c>
      <c r="G110" s="105" t="n">
        <v>0.95</v>
      </c>
    </row>
    <row r="111" customFormat="false" ht="15" hidden="false" customHeight="true" outlineLevel="0" collapsed="false">
      <c r="A111" s="1" t="n">
        <v>108</v>
      </c>
      <c r="B111" s="105" t="n">
        <v>1</v>
      </c>
      <c r="C111" s="105" t="n">
        <v>1</v>
      </c>
      <c r="E111" s="1" t="n">
        <v>108</v>
      </c>
      <c r="F111" s="105" t="n">
        <v>0.9</v>
      </c>
      <c r="G111" s="105" t="n">
        <v>0.95</v>
      </c>
    </row>
    <row r="112" customFormat="false" ht="15" hidden="false" customHeight="true" outlineLevel="0" collapsed="false">
      <c r="A112" s="1" t="n">
        <v>109</v>
      </c>
      <c r="B112" s="105" t="n">
        <v>1</v>
      </c>
      <c r="C112" s="105" t="n">
        <v>1</v>
      </c>
      <c r="E112" s="1" t="n">
        <v>109</v>
      </c>
      <c r="F112" s="105" t="n">
        <v>0.9</v>
      </c>
      <c r="G112" s="105" t="n">
        <v>0.95</v>
      </c>
    </row>
    <row r="113" customFormat="false" ht="15" hidden="false" customHeight="true" outlineLevel="0" collapsed="false">
      <c r="A113" s="1" t="n">
        <v>110</v>
      </c>
      <c r="B113" s="105" t="n">
        <v>1</v>
      </c>
      <c r="C113" s="105" t="n">
        <v>1</v>
      </c>
      <c r="E113" s="1" t="n">
        <v>110</v>
      </c>
      <c r="F113" s="105" t="n">
        <v>0.9</v>
      </c>
      <c r="G113" s="105" t="n">
        <v>0.95</v>
      </c>
    </row>
    <row r="114" customFormat="false" ht="15" hidden="false" customHeight="true" outlineLevel="0" collapsed="false">
      <c r="A114" s="1" t="n">
        <v>111</v>
      </c>
      <c r="B114" s="105" t="n">
        <v>1</v>
      </c>
      <c r="C114" s="105" t="n">
        <v>1</v>
      </c>
      <c r="E114" s="1" t="n">
        <v>111</v>
      </c>
      <c r="F114" s="105" t="n">
        <v>0.9</v>
      </c>
      <c r="G114" s="105" t="n">
        <v>0.95</v>
      </c>
    </row>
    <row r="115" customFormat="false" ht="15" hidden="false" customHeight="true" outlineLevel="0" collapsed="false">
      <c r="A115" s="1" t="n">
        <v>112</v>
      </c>
      <c r="B115" s="105" t="n">
        <v>1</v>
      </c>
      <c r="C115" s="105" t="n">
        <v>1</v>
      </c>
      <c r="E115" s="1" t="n">
        <v>112</v>
      </c>
      <c r="F115" s="105" t="n">
        <v>0.9</v>
      </c>
      <c r="G115" s="105" t="n">
        <v>0.95</v>
      </c>
    </row>
    <row r="116" customFormat="false" ht="15" hidden="false" customHeight="true" outlineLevel="0" collapsed="false">
      <c r="A116" s="1" t="n">
        <v>113</v>
      </c>
      <c r="B116" s="105" t="n">
        <v>1</v>
      </c>
      <c r="C116" s="105" t="n">
        <v>1</v>
      </c>
      <c r="E116" s="1" t="n">
        <v>113</v>
      </c>
      <c r="F116" s="105" t="n">
        <v>0.9</v>
      </c>
      <c r="G116" s="105" t="n">
        <v>0.95</v>
      </c>
    </row>
    <row r="117" customFormat="false" ht="15" hidden="false" customHeight="true" outlineLevel="0" collapsed="false">
      <c r="A117" s="1" t="n">
        <v>114</v>
      </c>
      <c r="B117" s="105" t="n">
        <v>1</v>
      </c>
      <c r="C117" s="105" t="n">
        <v>1</v>
      </c>
      <c r="E117" s="1" t="n">
        <v>114</v>
      </c>
      <c r="F117" s="105" t="n">
        <v>0.9</v>
      </c>
      <c r="G117" s="105" t="n">
        <v>0.95</v>
      </c>
    </row>
    <row r="118" customFormat="false" ht="15" hidden="false" customHeight="true" outlineLevel="0" collapsed="false">
      <c r="A118" s="1" t="n">
        <v>115</v>
      </c>
      <c r="B118" s="105" t="n">
        <v>1</v>
      </c>
      <c r="C118" s="105" t="n">
        <v>1</v>
      </c>
      <c r="E118" s="1" t="n">
        <v>115</v>
      </c>
      <c r="F118" s="105" t="n">
        <v>0.9</v>
      </c>
      <c r="G118" s="105" t="n">
        <v>0.95</v>
      </c>
    </row>
    <row r="119" customFormat="false" ht="15" hidden="false" customHeight="true" outlineLevel="0" collapsed="false">
      <c r="A119" s="1" t="n">
        <v>116</v>
      </c>
      <c r="B119" s="105" t="n">
        <v>1</v>
      </c>
      <c r="C119" s="105" t="n">
        <v>1</v>
      </c>
      <c r="E119" s="1" t="n">
        <v>116</v>
      </c>
      <c r="F119" s="105" t="n">
        <v>0.9</v>
      </c>
      <c r="G119" s="105" t="n">
        <v>0.95</v>
      </c>
    </row>
    <row r="120" customFormat="false" ht="15" hidden="false" customHeight="true" outlineLevel="0" collapsed="false">
      <c r="A120" s="1" t="n">
        <v>117</v>
      </c>
      <c r="B120" s="105" t="n">
        <v>1</v>
      </c>
      <c r="C120" s="105" t="n">
        <v>1</v>
      </c>
      <c r="E120" s="1" t="n">
        <v>117</v>
      </c>
      <c r="F120" s="105" t="n">
        <v>0.9</v>
      </c>
      <c r="G120" s="105" t="n">
        <v>0.95</v>
      </c>
    </row>
    <row r="121" customFormat="false" ht="15" hidden="false" customHeight="true" outlineLevel="0" collapsed="false">
      <c r="A121" s="1" t="n">
        <v>118</v>
      </c>
      <c r="B121" s="105" t="n">
        <v>1</v>
      </c>
      <c r="C121" s="105" t="n">
        <v>1</v>
      </c>
      <c r="E121" s="1" t="n">
        <v>118</v>
      </c>
      <c r="F121" s="105" t="n">
        <v>0.9</v>
      </c>
      <c r="G121" s="105" t="n">
        <v>0.95</v>
      </c>
    </row>
    <row r="122" customFormat="false" ht="15" hidden="false" customHeight="true" outlineLevel="0" collapsed="false">
      <c r="A122" s="1" t="n">
        <v>119</v>
      </c>
      <c r="B122" s="105" t="n">
        <v>1</v>
      </c>
      <c r="C122" s="105" t="n">
        <v>1</v>
      </c>
      <c r="E122" s="1" t="n">
        <v>119</v>
      </c>
      <c r="F122" s="105" t="n">
        <v>0.9</v>
      </c>
      <c r="G122" s="105" t="n">
        <v>0.95</v>
      </c>
    </row>
    <row r="123" customFormat="false" ht="15" hidden="false" customHeight="true" outlineLevel="0" collapsed="false">
      <c r="A123" s="1" t="n">
        <v>120</v>
      </c>
      <c r="B123" s="105" t="n">
        <v>1</v>
      </c>
      <c r="C123" s="105" t="n">
        <v>1</v>
      </c>
      <c r="E123" s="1" t="n">
        <v>120</v>
      </c>
      <c r="F123" s="105" t="n">
        <v>0.9</v>
      </c>
      <c r="G123" s="105" t="n">
        <v>0.95</v>
      </c>
    </row>
    <row r="124" customFormat="false" ht="15" hidden="false" customHeight="true" outlineLevel="0" collapsed="false">
      <c r="A124" s="1" t="n">
        <v>121</v>
      </c>
      <c r="B124" s="105" t="n">
        <v>1</v>
      </c>
      <c r="C124" s="105" t="n">
        <v>1</v>
      </c>
      <c r="E124" s="1" t="n">
        <v>121</v>
      </c>
      <c r="F124" s="105" t="n">
        <v>0.9</v>
      </c>
      <c r="G124" s="105" t="n">
        <v>0.95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23"/>
  <sheetViews>
    <sheetView showFormulas="false" showGridLines="true" showRowColHeaders="true" showZeros="true" rightToLeft="false" tabSelected="false" showOutlineSymbols="true" defaultGridColor="true" view="normal" topLeftCell="A94" colorId="64" zoomScale="100" zoomScaleNormal="100" zoomScalePageLayoutView="100" workbookViewId="0">
      <selection pane="topLeft" activeCell="D3" activeCellId="0" sqref="D3"/>
    </sheetView>
  </sheetViews>
  <sheetFormatPr defaultColWidth="8.83203125" defaultRowHeight="15" zeroHeight="false" outlineLevelRow="0" outlineLevelCol="0"/>
  <sheetData>
    <row r="1" customFormat="false" ht="15" hidden="false" customHeight="true" outlineLevel="0" collapsed="false">
      <c r="A1" s="100" t="s">
        <v>2295</v>
      </c>
      <c r="B1" s="101"/>
      <c r="C1" s="102"/>
      <c r="D1" s="102"/>
    </row>
    <row r="2" customFormat="false" ht="15" hidden="false" customHeight="true" outlineLevel="0" collapsed="false">
      <c r="A2" s="103" t="s">
        <v>2283</v>
      </c>
      <c r="B2" s="104" t="s">
        <v>2296</v>
      </c>
      <c r="C2" s="104" t="s">
        <v>2297</v>
      </c>
      <c r="D2" s="104" t="s">
        <v>2298</v>
      </c>
    </row>
    <row r="3" customFormat="false" ht="15" hidden="false" customHeight="true" outlineLevel="0" collapsed="false">
      <c r="A3" s="1" t="n">
        <v>0</v>
      </c>
      <c r="B3" s="1" t="n">
        <v>0.015</v>
      </c>
      <c r="C3" s="1" t="n">
        <v>0.015</v>
      </c>
      <c r="D3" s="1" t="n">
        <v>0.025</v>
      </c>
    </row>
    <row r="4" customFormat="false" ht="15" hidden="false" customHeight="true" outlineLevel="0" collapsed="false">
      <c r="A4" s="1" t="n">
        <v>1</v>
      </c>
      <c r="B4" s="1" t="n">
        <v>0.015</v>
      </c>
      <c r="C4" s="1" t="n">
        <v>0.015</v>
      </c>
      <c r="D4" s="1" t="n">
        <v>0.025</v>
      </c>
    </row>
    <row r="5" customFormat="false" ht="15" hidden="false" customHeight="true" outlineLevel="0" collapsed="false">
      <c r="A5" s="1" t="n">
        <v>2</v>
      </c>
      <c r="B5" s="1" t="n">
        <v>0.015</v>
      </c>
      <c r="C5" s="1" t="n">
        <v>0.015</v>
      </c>
      <c r="D5" s="1" t="n">
        <v>0.025</v>
      </c>
    </row>
    <row r="6" customFormat="false" ht="15" hidden="false" customHeight="true" outlineLevel="0" collapsed="false">
      <c r="A6" s="1" t="n">
        <v>3</v>
      </c>
      <c r="B6" s="1" t="n">
        <v>0.015</v>
      </c>
      <c r="C6" s="1" t="n">
        <v>0.015</v>
      </c>
      <c r="D6" s="1" t="n">
        <v>0.025</v>
      </c>
    </row>
    <row r="7" customFormat="false" ht="15" hidden="false" customHeight="true" outlineLevel="0" collapsed="false">
      <c r="A7" s="1" t="n">
        <v>4</v>
      </c>
      <c r="B7" s="1" t="n">
        <v>0.015</v>
      </c>
      <c r="C7" s="1" t="n">
        <v>0.015</v>
      </c>
      <c r="D7" s="1" t="n">
        <v>0.025</v>
      </c>
    </row>
    <row r="8" customFormat="false" ht="15" hidden="false" customHeight="true" outlineLevel="0" collapsed="false">
      <c r="A8" s="1" t="n">
        <v>5</v>
      </c>
      <c r="B8" s="1" t="n">
        <v>0.015</v>
      </c>
      <c r="C8" s="1" t="n">
        <v>0.015</v>
      </c>
      <c r="D8" s="1" t="n">
        <v>0.025</v>
      </c>
    </row>
    <row r="9" customFormat="false" ht="15" hidden="false" customHeight="true" outlineLevel="0" collapsed="false">
      <c r="A9" s="1" t="n">
        <v>6</v>
      </c>
      <c r="B9" s="1" t="n">
        <v>0.015</v>
      </c>
      <c r="C9" s="1" t="n">
        <v>0.015</v>
      </c>
      <c r="D9" s="1" t="n">
        <v>0.025</v>
      </c>
    </row>
    <row r="10" customFormat="false" ht="15" hidden="false" customHeight="true" outlineLevel="0" collapsed="false">
      <c r="A10" s="1" t="n">
        <v>7</v>
      </c>
      <c r="B10" s="1" t="n">
        <v>0.015</v>
      </c>
      <c r="C10" s="1" t="n">
        <v>0.015</v>
      </c>
      <c r="D10" s="1" t="n">
        <v>0.025</v>
      </c>
    </row>
    <row r="11" customFormat="false" ht="15" hidden="false" customHeight="true" outlineLevel="0" collapsed="false">
      <c r="A11" s="1" t="n">
        <v>8</v>
      </c>
      <c r="B11" s="1" t="n">
        <v>0.015</v>
      </c>
      <c r="C11" s="1" t="n">
        <v>0.015</v>
      </c>
      <c r="D11" s="1" t="n">
        <v>0.025</v>
      </c>
    </row>
    <row r="12" customFormat="false" ht="15" hidden="false" customHeight="true" outlineLevel="0" collapsed="false">
      <c r="A12" s="1" t="n">
        <v>9</v>
      </c>
      <c r="B12" s="1" t="n">
        <v>0.015</v>
      </c>
      <c r="C12" s="1" t="n">
        <v>0.015</v>
      </c>
      <c r="D12" s="1" t="n">
        <v>0.025</v>
      </c>
    </row>
    <row r="13" customFormat="false" ht="15" hidden="false" customHeight="true" outlineLevel="0" collapsed="false">
      <c r="A13" s="1" t="n">
        <v>10</v>
      </c>
      <c r="B13" s="1" t="n">
        <v>0.015</v>
      </c>
      <c r="C13" s="1" t="n">
        <v>0.015</v>
      </c>
      <c r="D13" s="1" t="n">
        <v>0.025</v>
      </c>
    </row>
    <row r="14" customFormat="false" ht="15" hidden="false" customHeight="true" outlineLevel="0" collapsed="false">
      <c r="A14" s="1" t="n">
        <v>11</v>
      </c>
      <c r="B14" s="1" t="n">
        <v>0.015</v>
      </c>
      <c r="C14" s="1" t="n">
        <v>0.015</v>
      </c>
      <c r="D14" s="1" t="n">
        <v>0.025</v>
      </c>
    </row>
    <row r="15" customFormat="false" ht="15" hidden="false" customHeight="true" outlineLevel="0" collapsed="false">
      <c r="A15" s="1" t="n">
        <v>12</v>
      </c>
      <c r="B15" s="1" t="n">
        <v>0.015</v>
      </c>
      <c r="C15" s="1" t="n">
        <v>0.015</v>
      </c>
      <c r="D15" s="1" t="n">
        <v>0.025</v>
      </c>
    </row>
    <row r="16" customFormat="false" ht="15" hidden="false" customHeight="true" outlineLevel="0" collapsed="false">
      <c r="A16" s="1" t="n">
        <v>13</v>
      </c>
      <c r="B16" s="1" t="n">
        <v>0.015</v>
      </c>
      <c r="C16" s="1" t="n">
        <v>0.015</v>
      </c>
      <c r="D16" s="1" t="n">
        <v>0.025</v>
      </c>
    </row>
    <row r="17" customFormat="false" ht="15" hidden="false" customHeight="true" outlineLevel="0" collapsed="false">
      <c r="A17" s="1" t="n">
        <v>14</v>
      </c>
      <c r="B17" s="1" t="n">
        <v>0.015</v>
      </c>
      <c r="C17" s="1" t="n">
        <v>0.015</v>
      </c>
      <c r="D17" s="1" t="n">
        <v>0.025</v>
      </c>
    </row>
    <row r="18" customFormat="false" ht="15" hidden="false" customHeight="true" outlineLevel="0" collapsed="false">
      <c r="A18" s="1" t="n">
        <v>15</v>
      </c>
      <c r="B18" s="1" t="n">
        <v>0.015</v>
      </c>
      <c r="C18" s="1" t="n">
        <v>0.015</v>
      </c>
      <c r="D18" s="1" t="n">
        <v>0.025</v>
      </c>
    </row>
    <row r="19" customFormat="false" ht="15" hidden="false" customHeight="true" outlineLevel="0" collapsed="false">
      <c r="A19" s="1" t="n">
        <v>16</v>
      </c>
      <c r="B19" s="1" t="n">
        <v>0.015</v>
      </c>
      <c r="C19" s="1" t="n">
        <v>0.015</v>
      </c>
      <c r="D19" s="1" t="n">
        <v>0.025</v>
      </c>
    </row>
    <row r="20" customFormat="false" ht="15" hidden="false" customHeight="true" outlineLevel="0" collapsed="false">
      <c r="A20" s="1" t="n">
        <v>17</v>
      </c>
      <c r="B20" s="1" t="n">
        <v>0.015</v>
      </c>
      <c r="C20" s="1" t="n">
        <v>0.015</v>
      </c>
      <c r="D20" s="1" t="n">
        <v>0.025</v>
      </c>
    </row>
    <row r="21" customFormat="false" ht="15" hidden="false" customHeight="true" outlineLevel="0" collapsed="false">
      <c r="A21" s="1" t="n">
        <v>18</v>
      </c>
      <c r="B21" s="1" t="n">
        <v>0.015</v>
      </c>
      <c r="C21" s="1" t="n">
        <v>0.015</v>
      </c>
      <c r="D21" s="1" t="n">
        <v>0.025</v>
      </c>
    </row>
    <row r="22" customFormat="false" ht="15" hidden="false" customHeight="true" outlineLevel="0" collapsed="false">
      <c r="A22" s="1" t="n">
        <v>19</v>
      </c>
      <c r="B22" s="1" t="n">
        <v>0.015</v>
      </c>
      <c r="C22" s="1" t="n">
        <v>0.015</v>
      </c>
      <c r="D22" s="1" t="n">
        <v>0.025</v>
      </c>
    </row>
    <row r="23" customFormat="false" ht="15" hidden="false" customHeight="true" outlineLevel="0" collapsed="false">
      <c r="A23" s="1" t="n">
        <v>20</v>
      </c>
      <c r="B23" s="1" t="n">
        <v>0.015</v>
      </c>
      <c r="C23" s="1" t="n">
        <v>0.015</v>
      </c>
      <c r="D23" s="1" t="n">
        <v>0.025</v>
      </c>
    </row>
    <row r="24" customFormat="false" ht="15" hidden="false" customHeight="true" outlineLevel="0" collapsed="false">
      <c r="A24" s="1" t="n">
        <v>21</v>
      </c>
      <c r="B24" s="1" t="n">
        <v>0.015</v>
      </c>
      <c r="C24" s="1" t="n">
        <v>0.015</v>
      </c>
      <c r="D24" s="1" t="n">
        <v>0.025</v>
      </c>
    </row>
    <row r="25" customFormat="false" ht="15" hidden="false" customHeight="true" outlineLevel="0" collapsed="false">
      <c r="A25" s="1" t="n">
        <v>22</v>
      </c>
      <c r="B25" s="1" t="n">
        <v>0.015</v>
      </c>
      <c r="C25" s="1" t="n">
        <v>0.015</v>
      </c>
      <c r="D25" s="1" t="n">
        <v>0.025</v>
      </c>
    </row>
    <row r="26" customFormat="false" ht="15" hidden="false" customHeight="true" outlineLevel="0" collapsed="false">
      <c r="A26" s="1" t="n">
        <v>23</v>
      </c>
      <c r="B26" s="1" t="n">
        <v>0.015</v>
      </c>
      <c r="C26" s="1" t="n">
        <v>0.015</v>
      </c>
      <c r="D26" s="1" t="n">
        <v>0.025</v>
      </c>
    </row>
    <row r="27" customFormat="false" ht="15" hidden="false" customHeight="true" outlineLevel="0" collapsed="false">
      <c r="A27" s="1" t="n">
        <v>24</v>
      </c>
      <c r="B27" s="1" t="n">
        <v>0.015</v>
      </c>
      <c r="C27" s="1" t="n">
        <v>0.015</v>
      </c>
      <c r="D27" s="1" t="n">
        <v>0.025</v>
      </c>
    </row>
    <row r="28" customFormat="false" ht="15" hidden="false" customHeight="true" outlineLevel="0" collapsed="false">
      <c r="A28" s="1" t="n">
        <v>25</v>
      </c>
      <c r="B28" s="1" t="n">
        <v>0.015</v>
      </c>
      <c r="C28" s="1" t="n">
        <v>0.015</v>
      </c>
      <c r="D28" s="1" t="n">
        <v>0.025</v>
      </c>
    </row>
    <row r="29" customFormat="false" ht="15" hidden="false" customHeight="true" outlineLevel="0" collapsed="false">
      <c r="A29" s="1" t="n">
        <v>26</v>
      </c>
      <c r="B29" s="1" t="n">
        <v>0.015</v>
      </c>
      <c r="C29" s="1" t="n">
        <v>0.015</v>
      </c>
      <c r="D29" s="1" t="n">
        <v>0.025</v>
      </c>
    </row>
    <row r="30" customFormat="false" ht="15" hidden="false" customHeight="true" outlineLevel="0" collapsed="false">
      <c r="A30" s="1" t="n">
        <v>27</v>
      </c>
      <c r="B30" s="1" t="n">
        <v>0.015</v>
      </c>
      <c r="C30" s="1" t="n">
        <v>0.015</v>
      </c>
      <c r="D30" s="1" t="n">
        <v>0.025</v>
      </c>
    </row>
    <row r="31" customFormat="false" ht="15" hidden="false" customHeight="true" outlineLevel="0" collapsed="false">
      <c r="A31" s="1" t="n">
        <v>28</v>
      </c>
      <c r="B31" s="1" t="n">
        <v>0.015</v>
      </c>
      <c r="C31" s="1" t="n">
        <v>0.015</v>
      </c>
      <c r="D31" s="1" t="n">
        <v>0.025</v>
      </c>
    </row>
    <row r="32" customFormat="false" ht="15" hidden="false" customHeight="true" outlineLevel="0" collapsed="false">
      <c r="A32" s="1" t="n">
        <v>29</v>
      </c>
      <c r="B32" s="1" t="n">
        <v>0.015</v>
      </c>
      <c r="C32" s="1" t="n">
        <v>0.015</v>
      </c>
      <c r="D32" s="1" t="n">
        <v>0.025</v>
      </c>
    </row>
    <row r="33" customFormat="false" ht="15" hidden="false" customHeight="true" outlineLevel="0" collapsed="false">
      <c r="A33" s="1" t="n">
        <v>30</v>
      </c>
      <c r="B33" s="1" t="n">
        <v>0.015</v>
      </c>
      <c r="C33" s="1" t="n">
        <v>0.015</v>
      </c>
      <c r="D33" s="1" t="n">
        <v>0.025</v>
      </c>
    </row>
    <row r="34" customFormat="false" ht="15" hidden="false" customHeight="true" outlineLevel="0" collapsed="false">
      <c r="A34" s="1" t="n">
        <v>31</v>
      </c>
      <c r="B34" s="1" t="n">
        <v>0.0125</v>
      </c>
      <c r="C34" s="1" t="n">
        <v>0.0125</v>
      </c>
      <c r="D34" s="1" t="n">
        <v>0.025</v>
      </c>
    </row>
    <row r="35" customFormat="false" ht="15" hidden="false" customHeight="true" outlineLevel="0" collapsed="false">
      <c r="A35" s="1" t="n">
        <v>32</v>
      </c>
      <c r="B35" s="1" t="n">
        <v>0.01</v>
      </c>
      <c r="C35" s="1" t="n">
        <v>0.01</v>
      </c>
      <c r="D35" s="1" t="n">
        <v>0.025</v>
      </c>
    </row>
    <row r="36" customFormat="false" ht="15" hidden="false" customHeight="true" outlineLevel="0" collapsed="false">
      <c r="A36" s="1" t="n">
        <v>33</v>
      </c>
      <c r="B36" s="1" t="n">
        <v>0.0075</v>
      </c>
      <c r="C36" s="1" t="n">
        <v>0.0075</v>
      </c>
      <c r="D36" s="1" t="n">
        <v>0.025</v>
      </c>
    </row>
    <row r="37" customFormat="false" ht="15" hidden="false" customHeight="true" outlineLevel="0" collapsed="false">
      <c r="A37" s="1" t="n">
        <v>34</v>
      </c>
      <c r="B37" s="1" t="n">
        <v>0.005</v>
      </c>
      <c r="C37" s="1" t="n">
        <v>0.005</v>
      </c>
      <c r="D37" s="1" t="n">
        <v>0.025</v>
      </c>
    </row>
    <row r="38" customFormat="false" ht="15" hidden="false" customHeight="true" outlineLevel="0" collapsed="false">
      <c r="A38" s="1" t="n">
        <v>35</v>
      </c>
      <c r="B38" s="1" t="n">
        <v>0.0025</v>
      </c>
      <c r="C38" s="1" t="n">
        <v>0.0025</v>
      </c>
      <c r="D38" s="1" t="n">
        <v>0.025</v>
      </c>
    </row>
    <row r="39" customFormat="false" ht="15" hidden="false" customHeight="true" outlineLevel="0" collapsed="false">
      <c r="A39" s="1" t="n">
        <v>36</v>
      </c>
      <c r="B39" s="1" t="n">
        <v>0</v>
      </c>
      <c r="C39" s="1" t="n">
        <v>0</v>
      </c>
      <c r="D39" s="1" t="n">
        <v>0.025</v>
      </c>
    </row>
    <row r="40" customFormat="false" ht="15" hidden="false" customHeight="true" outlineLevel="0" collapsed="false">
      <c r="A40" s="1" t="n">
        <v>37</v>
      </c>
      <c r="B40" s="1" t="n">
        <v>-0.0025</v>
      </c>
      <c r="C40" s="1" t="n">
        <v>-0.0025</v>
      </c>
      <c r="D40" s="1" t="n">
        <v>0.025</v>
      </c>
    </row>
    <row r="41" customFormat="false" ht="15" hidden="false" customHeight="true" outlineLevel="0" collapsed="false">
      <c r="A41" s="1" t="n">
        <v>38</v>
      </c>
      <c r="B41" s="1" t="n">
        <v>-0.005</v>
      </c>
      <c r="C41" s="1" t="n">
        <v>-0.005</v>
      </c>
      <c r="D41" s="1" t="n">
        <v>0.025</v>
      </c>
    </row>
    <row r="42" customFormat="false" ht="15" hidden="false" customHeight="true" outlineLevel="0" collapsed="false">
      <c r="A42" s="1" t="n">
        <v>39</v>
      </c>
      <c r="B42" s="1" t="n">
        <v>-0.0075</v>
      </c>
      <c r="C42" s="1" t="n">
        <v>-0.0075</v>
      </c>
      <c r="D42" s="1" t="n">
        <v>0.025</v>
      </c>
    </row>
    <row r="43" customFormat="false" ht="15" hidden="false" customHeight="true" outlineLevel="0" collapsed="false">
      <c r="A43" s="1" t="n">
        <v>40</v>
      </c>
      <c r="B43" s="1" t="n">
        <v>-0.01</v>
      </c>
      <c r="C43" s="1" t="n">
        <v>-0.01</v>
      </c>
      <c r="D43" s="1" t="n">
        <v>0.025</v>
      </c>
    </row>
    <row r="44" customFormat="false" ht="15" hidden="false" customHeight="true" outlineLevel="0" collapsed="false">
      <c r="A44" s="1" t="n">
        <v>41</v>
      </c>
      <c r="B44" s="1" t="n">
        <v>-0.01</v>
      </c>
      <c r="C44" s="1" t="n">
        <v>-0.02</v>
      </c>
      <c r="D44" s="1" t="n">
        <v>0.025</v>
      </c>
    </row>
    <row r="45" customFormat="false" ht="15" hidden="false" customHeight="true" outlineLevel="0" collapsed="false">
      <c r="A45" s="1" t="n">
        <v>42</v>
      </c>
      <c r="B45" s="1" t="n">
        <v>-0.01</v>
      </c>
      <c r="C45" s="1" t="n">
        <v>-0.02</v>
      </c>
      <c r="D45" s="1" t="n">
        <v>0.025</v>
      </c>
    </row>
    <row r="46" customFormat="false" ht="15" hidden="false" customHeight="true" outlineLevel="0" collapsed="false">
      <c r="A46" s="1" t="n">
        <v>43</v>
      </c>
      <c r="B46" s="1" t="n">
        <v>-0.01</v>
      </c>
      <c r="C46" s="1" t="n">
        <v>-0.02</v>
      </c>
      <c r="D46" s="1" t="n">
        <v>0.025</v>
      </c>
    </row>
    <row r="47" customFormat="false" ht="15" hidden="false" customHeight="true" outlineLevel="0" collapsed="false">
      <c r="A47" s="1" t="n">
        <v>44</v>
      </c>
      <c r="B47" s="1" t="n">
        <v>-0.01</v>
      </c>
      <c r="C47" s="1" t="n">
        <v>-0.02</v>
      </c>
      <c r="D47" s="1" t="n">
        <v>0.025</v>
      </c>
    </row>
    <row r="48" customFormat="false" ht="15" hidden="false" customHeight="true" outlineLevel="0" collapsed="false">
      <c r="A48" s="1" t="n">
        <v>45</v>
      </c>
      <c r="B48" s="1" t="n">
        <v>-0.015</v>
      </c>
      <c r="C48" s="1" t="n">
        <v>-0.02</v>
      </c>
      <c r="D48" s="1" t="n">
        <v>0.025</v>
      </c>
    </row>
    <row r="49" customFormat="false" ht="15" hidden="false" customHeight="true" outlineLevel="0" collapsed="false">
      <c r="A49" s="1" t="n">
        <v>46</v>
      </c>
      <c r="B49" s="1" t="n">
        <v>-0.015</v>
      </c>
      <c r="C49" s="1" t="n">
        <v>-0.02</v>
      </c>
      <c r="D49" s="1" t="n">
        <v>0.025</v>
      </c>
    </row>
    <row r="50" customFormat="false" ht="15" hidden="false" customHeight="true" outlineLevel="0" collapsed="false">
      <c r="A50" s="1" t="n">
        <v>47</v>
      </c>
      <c r="B50" s="1" t="n">
        <v>-0.02</v>
      </c>
      <c r="C50" s="1" t="n">
        <v>-0.02</v>
      </c>
      <c r="D50" s="1" t="n">
        <v>0.025</v>
      </c>
    </row>
    <row r="51" customFormat="false" ht="15" hidden="false" customHeight="true" outlineLevel="0" collapsed="false">
      <c r="A51" s="1" t="n">
        <v>48</v>
      </c>
      <c r="B51" s="1" t="n">
        <v>-0.02</v>
      </c>
      <c r="C51" s="1" t="n">
        <v>-0.02</v>
      </c>
      <c r="D51" s="1" t="n">
        <v>0.025</v>
      </c>
    </row>
    <row r="52" customFormat="false" ht="15" hidden="false" customHeight="true" outlineLevel="0" collapsed="false">
      <c r="A52" s="1" t="n">
        <v>49</v>
      </c>
      <c r="B52" s="1" t="n">
        <v>-0.02</v>
      </c>
      <c r="C52" s="1" t="n">
        <v>-0.02</v>
      </c>
      <c r="D52" s="1" t="n">
        <v>0.025</v>
      </c>
    </row>
    <row r="53" customFormat="false" ht="15" hidden="false" customHeight="true" outlineLevel="0" collapsed="false">
      <c r="A53" s="1" t="n">
        <v>50</v>
      </c>
      <c r="B53" s="1" t="n">
        <v>-0.02</v>
      </c>
      <c r="C53" s="1" t="n">
        <v>-0.02</v>
      </c>
      <c r="D53" s="1" t="n">
        <v>0.025</v>
      </c>
    </row>
    <row r="54" customFormat="false" ht="15" hidden="false" customHeight="true" outlineLevel="0" collapsed="false">
      <c r="A54" s="1" t="n">
        <v>51</v>
      </c>
      <c r="B54" s="1" t="n">
        <v>-0.02</v>
      </c>
      <c r="C54" s="1" t="n">
        <v>-0.02</v>
      </c>
      <c r="D54" s="1" t="n">
        <v>0.0257</v>
      </c>
    </row>
    <row r="55" customFormat="false" ht="15" hidden="false" customHeight="true" outlineLevel="0" collapsed="false">
      <c r="A55" s="1" t="n">
        <v>52</v>
      </c>
      <c r="B55" s="1" t="n">
        <v>-0.02</v>
      </c>
      <c r="C55" s="1" t="n">
        <v>-0.02</v>
      </c>
      <c r="D55" s="1" t="n">
        <v>0.0264</v>
      </c>
    </row>
    <row r="56" customFormat="false" ht="15" hidden="false" customHeight="true" outlineLevel="0" collapsed="false">
      <c r="A56" s="1" t="n">
        <v>53</v>
      </c>
      <c r="B56" s="1" t="n">
        <v>-0.02</v>
      </c>
      <c r="C56" s="1" t="n">
        <v>-0.01</v>
      </c>
      <c r="D56" s="1" t="n">
        <v>0.0271</v>
      </c>
    </row>
    <row r="57" customFormat="false" ht="15" hidden="false" customHeight="true" outlineLevel="0" collapsed="false">
      <c r="A57" s="1" t="n">
        <v>54</v>
      </c>
      <c r="B57" s="1" t="n">
        <v>-0.01</v>
      </c>
      <c r="C57" s="1" t="n">
        <v>-0.01</v>
      </c>
      <c r="D57" s="1" t="n">
        <v>0.0278</v>
      </c>
    </row>
    <row r="58" customFormat="false" ht="15" hidden="false" customHeight="true" outlineLevel="0" collapsed="false">
      <c r="A58" s="1" t="n">
        <v>55</v>
      </c>
      <c r="B58" s="1" t="n">
        <v>0</v>
      </c>
      <c r="C58" s="1" t="n">
        <v>0</v>
      </c>
      <c r="D58" s="1" t="n">
        <v>0.0285</v>
      </c>
    </row>
    <row r="59" customFormat="false" ht="15" hidden="false" customHeight="true" outlineLevel="0" collapsed="false">
      <c r="A59" s="1" t="n">
        <v>56</v>
      </c>
      <c r="B59" s="1" t="n">
        <v>0.0057</v>
      </c>
      <c r="C59" s="1" t="n">
        <v>0.0057</v>
      </c>
      <c r="D59" s="1" t="n">
        <v>0.0292</v>
      </c>
    </row>
    <row r="60" customFormat="false" ht="15" hidden="false" customHeight="true" outlineLevel="0" collapsed="false">
      <c r="A60" s="1" t="n">
        <v>57</v>
      </c>
      <c r="B60" s="1" t="n">
        <v>0.0114</v>
      </c>
      <c r="C60" s="1" t="n">
        <v>0.0114</v>
      </c>
      <c r="D60" s="1" t="n">
        <v>0.0299</v>
      </c>
    </row>
    <row r="61" customFormat="false" ht="15" hidden="false" customHeight="true" outlineLevel="0" collapsed="false">
      <c r="A61" s="1" t="n">
        <v>58</v>
      </c>
      <c r="B61" s="1" t="n">
        <v>0.0171</v>
      </c>
      <c r="C61" s="1" t="n">
        <v>0.0171</v>
      </c>
      <c r="D61" s="1" t="n">
        <v>0.0306</v>
      </c>
    </row>
    <row r="62" customFormat="false" ht="15" hidden="false" customHeight="true" outlineLevel="0" collapsed="false">
      <c r="A62" s="1" t="n">
        <v>59</v>
      </c>
      <c r="B62" s="1" t="n">
        <v>0.0229</v>
      </c>
      <c r="C62" s="1" t="n">
        <v>0.0229</v>
      </c>
      <c r="D62" s="1" t="n">
        <v>0.0313</v>
      </c>
    </row>
    <row r="63" customFormat="false" ht="15" hidden="false" customHeight="true" outlineLevel="0" collapsed="false">
      <c r="A63" s="1" t="n">
        <v>60</v>
      </c>
      <c r="B63" s="1" t="n">
        <v>0.0286</v>
      </c>
      <c r="C63" s="1" t="n">
        <v>0.0286</v>
      </c>
      <c r="D63" s="1" t="n">
        <v>0.032</v>
      </c>
    </row>
    <row r="64" customFormat="false" ht="15" hidden="false" customHeight="true" outlineLevel="0" collapsed="false">
      <c r="A64" s="1" t="n">
        <v>61</v>
      </c>
      <c r="B64" s="1" t="n">
        <v>0.0343</v>
      </c>
      <c r="C64" s="1" t="n">
        <v>0.0343</v>
      </c>
      <c r="D64" s="1" t="n">
        <v>0.0324</v>
      </c>
    </row>
    <row r="65" customFormat="false" ht="15" hidden="false" customHeight="true" outlineLevel="0" collapsed="false">
      <c r="A65" s="1" t="n">
        <v>62</v>
      </c>
      <c r="B65" s="1" t="n">
        <v>0.04</v>
      </c>
      <c r="C65" s="1" t="n">
        <v>0.04</v>
      </c>
      <c r="D65" s="1" t="n">
        <v>0.0329</v>
      </c>
    </row>
    <row r="66" customFormat="false" ht="15" hidden="false" customHeight="true" outlineLevel="0" collapsed="false">
      <c r="A66" s="1" t="n">
        <v>63</v>
      </c>
      <c r="B66" s="1" t="n">
        <v>0.037</v>
      </c>
      <c r="C66" s="1" t="n">
        <v>0.037</v>
      </c>
      <c r="D66" s="1" t="n">
        <v>0.0333</v>
      </c>
    </row>
    <row r="67" customFormat="false" ht="15" hidden="false" customHeight="true" outlineLevel="0" collapsed="false">
      <c r="A67" s="1" t="n">
        <v>64</v>
      </c>
      <c r="B67" s="1" t="n">
        <v>0.034</v>
      </c>
      <c r="C67" s="1" t="n">
        <v>0.034</v>
      </c>
      <c r="D67" s="1" t="n">
        <v>0.0337</v>
      </c>
    </row>
    <row r="68" customFormat="false" ht="15" hidden="false" customHeight="true" outlineLevel="0" collapsed="false">
      <c r="A68" s="1" t="n">
        <v>65</v>
      </c>
      <c r="B68" s="1" t="n">
        <v>0.031</v>
      </c>
      <c r="C68" s="1" t="n">
        <v>0.031</v>
      </c>
      <c r="D68" s="1" t="n">
        <v>0.0341</v>
      </c>
    </row>
    <row r="69" customFormat="false" ht="15" hidden="false" customHeight="true" outlineLevel="0" collapsed="false">
      <c r="A69" s="1" t="n">
        <v>66</v>
      </c>
      <c r="B69" s="1" t="n">
        <v>0.028</v>
      </c>
      <c r="C69" s="1" t="n">
        <v>0.028</v>
      </c>
      <c r="D69" s="1" t="n">
        <v>0.0346</v>
      </c>
    </row>
    <row r="70" customFormat="false" ht="15" hidden="false" customHeight="true" outlineLevel="0" collapsed="false">
      <c r="A70" s="1" t="n">
        <v>67</v>
      </c>
      <c r="B70" s="1" t="n">
        <v>0.025</v>
      </c>
      <c r="C70" s="1" t="n">
        <v>0.025</v>
      </c>
      <c r="D70" s="1" t="n">
        <v>0.035</v>
      </c>
    </row>
    <row r="71" customFormat="false" ht="15" hidden="false" customHeight="true" outlineLevel="0" collapsed="false">
      <c r="A71" s="1" t="n">
        <v>68</v>
      </c>
      <c r="B71" s="1" t="n">
        <v>0.0242</v>
      </c>
      <c r="C71" s="1" t="n">
        <v>0.0242</v>
      </c>
      <c r="D71" s="1" t="n">
        <v>0.0341</v>
      </c>
    </row>
    <row r="72" customFormat="false" ht="15" hidden="false" customHeight="true" outlineLevel="0" collapsed="false">
      <c r="A72" s="1" t="n">
        <v>69</v>
      </c>
      <c r="B72" s="1" t="n">
        <v>0.0235</v>
      </c>
      <c r="C72" s="1" t="n">
        <v>0.0235</v>
      </c>
      <c r="D72" s="1" t="n">
        <v>0.0333</v>
      </c>
    </row>
    <row r="73" customFormat="false" ht="15" hidden="false" customHeight="true" outlineLevel="0" collapsed="false">
      <c r="A73" s="1" t="n">
        <v>70</v>
      </c>
      <c r="B73" s="1" t="n">
        <v>0.0227</v>
      </c>
      <c r="C73" s="1" t="n">
        <v>0.0227</v>
      </c>
      <c r="D73" s="1" t="n">
        <v>0.0324</v>
      </c>
    </row>
    <row r="74" customFormat="false" ht="15" hidden="false" customHeight="true" outlineLevel="0" collapsed="false">
      <c r="A74" s="1" t="n">
        <v>71</v>
      </c>
      <c r="B74" s="1" t="n">
        <v>0.0219</v>
      </c>
      <c r="C74" s="1" t="n">
        <v>0.0219</v>
      </c>
      <c r="D74" s="1" t="n">
        <v>0.0315</v>
      </c>
    </row>
    <row r="75" customFormat="false" ht="15" hidden="false" customHeight="true" outlineLevel="0" collapsed="false">
      <c r="A75" s="1" t="n">
        <v>72</v>
      </c>
      <c r="B75" s="1" t="n">
        <v>0.0212</v>
      </c>
      <c r="C75" s="1" t="n">
        <v>0.0212</v>
      </c>
      <c r="D75" s="1" t="n">
        <v>0.0306</v>
      </c>
    </row>
    <row r="76" customFormat="false" ht="15" hidden="false" customHeight="true" outlineLevel="0" collapsed="false">
      <c r="A76" s="1" t="n">
        <v>73</v>
      </c>
      <c r="B76" s="1" t="n">
        <v>0.0204</v>
      </c>
      <c r="C76" s="1" t="n">
        <v>0.0204</v>
      </c>
      <c r="D76" s="1" t="n">
        <v>0.0297</v>
      </c>
    </row>
    <row r="77" customFormat="false" ht="15" hidden="false" customHeight="true" outlineLevel="0" collapsed="false">
      <c r="A77" s="1" t="n">
        <v>74</v>
      </c>
      <c r="B77" s="1" t="n">
        <v>0.0196</v>
      </c>
      <c r="C77" s="1" t="n">
        <v>0.0196</v>
      </c>
      <c r="D77" s="1" t="n">
        <v>0.0289</v>
      </c>
    </row>
    <row r="78" customFormat="false" ht="15" hidden="false" customHeight="true" outlineLevel="0" collapsed="false">
      <c r="A78" s="1" t="n">
        <v>75</v>
      </c>
      <c r="B78" s="1" t="n">
        <v>0.0188</v>
      </c>
      <c r="C78" s="1" t="n">
        <v>0.0188</v>
      </c>
      <c r="D78" s="1" t="n">
        <v>0.028</v>
      </c>
    </row>
    <row r="79" customFormat="false" ht="15" hidden="false" customHeight="true" outlineLevel="0" collapsed="false">
      <c r="A79" s="1" t="n">
        <v>76</v>
      </c>
      <c r="B79" s="1" t="n">
        <v>0.0181</v>
      </c>
      <c r="C79" s="1" t="n">
        <v>0.0181</v>
      </c>
      <c r="D79" s="1" t="n">
        <v>0.027</v>
      </c>
    </row>
    <row r="80" customFormat="false" ht="15" hidden="false" customHeight="true" outlineLevel="0" collapsed="false">
      <c r="A80" s="1" t="n">
        <v>77</v>
      </c>
      <c r="B80" s="1" t="n">
        <v>0.0173</v>
      </c>
      <c r="C80" s="1" t="n">
        <v>0.0173</v>
      </c>
      <c r="D80" s="1" t="n">
        <v>0.026</v>
      </c>
    </row>
    <row r="81" customFormat="false" ht="15" hidden="false" customHeight="true" outlineLevel="0" collapsed="false">
      <c r="A81" s="1" t="n">
        <v>78</v>
      </c>
      <c r="B81" s="1" t="n">
        <v>0.0165</v>
      </c>
      <c r="C81" s="1" t="n">
        <v>0.0165</v>
      </c>
      <c r="D81" s="1" t="n">
        <v>0.025</v>
      </c>
    </row>
    <row r="82" customFormat="false" ht="15" hidden="false" customHeight="true" outlineLevel="0" collapsed="false">
      <c r="A82" s="1" t="n">
        <v>79</v>
      </c>
      <c r="B82" s="1" t="n">
        <v>0.0158</v>
      </c>
      <c r="C82" s="1" t="n">
        <v>0.0158</v>
      </c>
      <c r="D82" s="1" t="n">
        <v>0.024</v>
      </c>
    </row>
    <row r="83" customFormat="false" ht="15" hidden="false" customHeight="true" outlineLevel="0" collapsed="false">
      <c r="A83" s="1" t="n">
        <v>80</v>
      </c>
      <c r="B83" s="1" t="n">
        <v>0.015</v>
      </c>
      <c r="C83" s="1" t="n">
        <v>0.015</v>
      </c>
      <c r="D83" s="1" t="n">
        <v>0.023</v>
      </c>
    </row>
    <row r="84" customFormat="false" ht="15" hidden="false" customHeight="true" outlineLevel="0" collapsed="false">
      <c r="A84" s="1" t="n">
        <v>81</v>
      </c>
      <c r="B84" s="1" t="n">
        <v>0.0145</v>
      </c>
      <c r="C84" s="1" t="n">
        <v>0.0145</v>
      </c>
      <c r="D84" s="1" t="n">
        <v>0.022</v>
      </c>
    </row>
    <row r="85" customFormat="false" ht="15" hidden="false" customHeight="true" outlineLevel="0" collapsed="false">
      <c r="A85" s="1" t="n">
        <v>82</v>
      </c>
      <c r="B85" s="1" t="n">
        <v>0.014</v>
      </c>
      <c r="C85" s="1" t="n">
        <v>0.014</v>
      </c>
      <c r="D85" s="1" t="n">
        <v>0.021</v>
      </c>
    </row>
    <row r="86" customFormat="false" ht="15" hidden="false" customHeight="true" outlineLevel="0" collapsed="false">
      <c r="A86" s="1" t="n">
        <v>83</v>
      </c>
      <c r="B86" s="1" t="n">
        <v>0.0135</v>
      </c>
      <c r="C86" s="1" t="n">
        <v>0.0135</v>
      </c>
      <c r="D86" s="1" t="n">
        <v>0.02</v>
      </c>
    </row>
    <row r="87" customFormat="false" ht="15" hidden="false" customHeight="true" outlineLevel="0" collapsed="false">
      <c r="A87" s="1" t="n">
        <v>84</v>
      </c>
      <c r="B87" s="1" t="n">
        <v>0.013</v>
      </c>
      <c r="C87" s="1" t="n">
        <v>0.013</v>
      </c>
      <c r="D87" s="1" t="n">
        <v>0.019</v>
      </c>
    </row>
    <row r="88" customFormat="false" ht="15" hidden="false" customHeight="true" outlineLevel="0" collapsed="false">
      <c r="A88" s="1" t="n">
        <v>85</v>
      </c>
      <c r="B88" s="1" t="n">
        <v>0.0125</v>
      </c>
      <c r="C88" s="1" t="n">
        <v>0.0125</v>
      </c>
      <c r="D88" s="1" t="n">
        <v>0.018</v>
      </c>
    </row>
    <row r="89" customFormat="false" ht="15" hidden="false" customHeight="true" outlineLevel="0" collapsed="false">
      <c r="A89" s="1" t="n">
        <v>86</v>
      </c>
      <c r="B89" s="1" t="n">
        <v>0.012</v>
      </c>
      <c r="C89" s="1" t="n">
        <v>0.012</v>
      </c>
      <c r="D89" s="1" t="n">
        <v>0.0172</v>
      </c>
    </row>
    <row r="90" customFormat="false" ht="15" hidden="false" customHeight="true" outlineLevel="0" collapsed="false">
      <c r="A90" s="1" t="n">
        <v>87</v>
      </c>
      <c r="B90" s="1" t="n">
        <v>0.0115</v>
      </c>
      <c r="C90" s="1" t="n">
        <v>0.0115</v>
      </c>
      <c r="D90" s="1" t="n">
        <v>0.0164</v>
      </c>
    </row>
    <row r="91" customFormat="false" ht="15" hidden="false" customHeight="true" outlineLevel="0" collapsed="false">
      <c r="A91" s="1" t="n">
        <v>88</v>
      </c>
      <c r="B91" s="1" t="n">
        <v>0.011</v>
      </c>
      <c r="C91" s="1" t="n">
        <v>0.011</v>
      </c>
      <c r="D91" s="1" t="n">
        <v>0.0156</v>
      </c>
    </row>
    <row r="92" customFormat="false" ht="15" hidden="false" customHeight="true" outlineLevel="0" collapsed="false">
      <c r="A92" s="1" t="n">
        <v>89</v>
      </c>
      <c r="B92" s="1" t="n">
        <v>0.0105</v>
      </c>
      <c r="C92" s="1" t="n">
        <v>0.0105</v>
      </c>
      <c r="D92" s="1" t="n">
        <v>0.0148</v>
      </c>
    </row>
    <row r="93" customFormat="false" ht="15" hidden="false" customHeight="true" outlineLevel="0" collapsed="false">
      <c r="A93" s="1" t="n">
        <v>90</v>
      </c>
      <c r="B93" s="1" t="n">
        <v>0.01</v>
      </c>
      <c r="C93" s="1" t="n">
        <v>0.01</v>
      </c>
      <c r="D93" s="1" t="n">
        <v>0.014</v>
      </c>
    </row>
    <row r="94" customFormat="false" ht="15" hidden="false" customHeight="true" outlineLevel="0" collapsed="false">
      <c r="A94" s="1" t="n">
        <v>91</v>
      </c>
      <c r="B94" s="1" t="n">
        <v>0.0095</v>
      </c>
      <c r="C94" s="1" t="n">
        <v>0.0095</v>
      </c>
      <c r="D94" s="1" t="n">
        <v>0.0132</v>
      </c>
    </row>
    <row r="95" customFormat="false" ht="15" hidden="false" customHeight="true" outlineLevel="0" collapsed="false">
      <c r="A95" s="1" t="n">
        <v>92</v>
      </c>
      <c r="B95" s="1" t="n">
        <v>0.009</v>
      </c>
      <c r="C95" s="1" t="n">
        <v>0.009</v>
      </c>
      <c r="D95" s="1" t="n">
        <v>0.0124</v>
      </c>
    </row>
    <row r="96" customFormat="false" ht="15" hidden="false" customHeight="true" outlineLevel="0" collapsed="false">
      <c r="A96" s="1" t="n">
        <v>93</v>
      </c>
      <c r="B96" s="1" t="n">
        <v>0.0085</v>
      </c>
      <c r="C96" s="1" t="n">
        <v>0.0085</v>
      </c>
      <c r="D96" s="1" t="n">
        <v>0.0116</v>
      </c>
    </row>
    <row r="97" customFormat="false" ht="15" hidden="false" customHeight="true" outlineLevel="0" collapsed="false">
      <c r="A97" s="1" t="n">
        <v>94</v>
      </c>
      <c r="B97" s="1" t="n">
        <v>0.008</v>
      </c>
      <c r="C97" s="1" t="n">
        <v>0.008</v>
      </c>
      <c r="D97" s="1" t="n">
        <v>0.0108</v>
      </c>
    </row>
    <row r="98" customFormat="false" ht="15" hidden="false" customHeight="true" outlineLevel="0" collapsed="false">
      <c r="A98" s="1" t="n">
        <v>95</v>
      </c>
      <c r="B98" s="1" t="n">
        <v>0.0075</v>
      </c>
      <c r="C98" s="1" t="n">
        <v>0.0075</v>
      </c>
      <c r="D98" s="1" t="n">
        <v>0.01</v>
      </c>
    </row>
    <row r="99" customFormat="false" ht="15" hidden="false" customHeight="true" outlineLevel="0" collapsed="false">
      <c r="A99" s="1" t="n">
        <v>96</v>
      </c>
      <c r="B99" s="1" t="n">
        <v>0.007</v>
      </c>
      <c r="C99" s="1" t="n">
        <v>0.007</v>
      </c>
      <c r="D99" s="1" t="n">
        <v>0.0097</v>
      </c>
    </row>
    <row r="100" customFormat="false" ht="15" hidden="false" customHeight="true" outlineLevel="0" collapsed="false">
      <c r="A100" s="1" t="n">
        <v>97</v>
      </c>
      <c r="B100" s="1" t="n">
        <v>0.0065</v>
      </c>
      <c r="C100" s="1" t="n">
        <v>0.0065</v>
      </c>
      <c r="D100" s="1" t="n">
        <v>0.0093</v>
      </c>
    </row>
    <row r="101" customFormat="false" ht="15" hidden="false" customHeight="true" outlineLevel="0" collapsed="false">
      <c r="A101" s="1" t="n">
        <v>98</v>
      </c>
      <c r="B101" s="1" t="n">
        <v>0.006</v>
      </c>
      <c r="C101" s="1" t="n">
        <v>0.006</v>
      </c>
      <c r="D101" s="1" t="n">
        <v>0.009</v>
      </c>
    </row>
    <row r="102" customFormat="false" ht="15" hidden="false" customHeight="true" outlineLevel="0" collapsed="false">
      <c r="A102" s="1" t="n">
        <v>99</v>
      </c>
      <c r="B102" s="1" t="n">
        <v>0.0055</v>
      </c>
      <c r="C102" s="1" t="n">
        <v>0.0055</v>
      </c>
      <c r="D102" s="1" t="n">
        <v>0.0087</v>
      </c>
    </row>
    <row r="103" customFormat="false" ht="15" hidden="false" customHeight="true" outlineLevel="0" collapsed="false">
      <c r="A103" s="1" t="n">
        <v>100</v>
      </c>
      <c r="B103" s="1" t="n">
        <v>0.005</v>
      </c>
      <c r="C103" s="1" t="n">
        <v>0.005</v>
      </c>
      <c r="D103" s="1" t="n">
        <v>0.0083</v>
      </c>
    </row>
    <row r="104" customFormat="false" ht="15" hidden="false" customHeight="true" outlineLevel="0" collapsed="false">
      <c r="A104" s="1" t="n">
        <v>101</v>
      </c>
      <c r="B104" s="1" t="n">
        <v>0.0047</v>
      </c>
      <c r="C104" s="1" t="n">
        <v>0.0047</v>
      </c>
      <c r="D104" s="1" t="n">
        <v>0.008</v>
      </c>
    </row>
    <row r="105" customFormat="false" ht="15" hidden="false" customHeight="true" outlineLevel="0" collapsed="false">
      <c r="A105" s="1" t="n">
        <v>102</v>
      </c>
      <c r="B105" s="1" t="n">
        <v>0.0045</v>
      </c>
      <c r="C105" s="1" t="n">
        <v>0.0045</v>
      </c>
      <c r="D105" s="1" t="n">
        <v>0.0077</v>
      </c>
    </row>
    <row r="106" customFormat="false" ht="15" hidden="false" customHeight="true" outlineLevel="0" collapsed="false">
      <c r="A106" s="1" t="n">
        <v>103</v>
      </c>
      <c r="B106" s="1" t="n">
        <v>0.0043</v>
      </c>
      <c r="C106" s="1" t="n">
        <v>0.0043</v>
      </c>
      <c r="D106" s="1" t="n">
        <v>0.0073</v>
      </c>
    </row>
    <row r="107" customFormat="false" ht="15" hidden="false" customHeight="true" outlineLevel="0" collapsed="false">
      <c r="A107" s="1" t="n">
        <v>104</v>
      </c>
      <c r="B107" s="1" t="n">
        <v>0.004</v>
      </c>
      <c r="C107" s="1" t="n">
        <v>0.004</v>
      </c>
      <c r="D107" s="1" t="n">
        <v>0.007</v>
      </c>
    </row>
    <row r="108" customFormat="false" ht="15" hidden="false" customHeight="true" outlineLevel="0" collapsed="false">
      <c r="A108" s="1" t="n">
        <v>105</v>
      </c>
      <c r="B108" s="1" t="n">
        <v>0.0037</v>
      </c>
      <c r="C108" s="1" t="n">
        <v>0.0037</v>
      </c>
      <c r="D108" s="1" t="n">
        <v>0.0067</v>
      </c>
    </row>
    <row r="109" customFormat="false" ht="15" hidden="false" customHeight="true" outlineLevel="0" collapsed="false">
      <c r="A109" s="1" t="n">
        <v>106</v>
      </c>
      <c r="B109" s="1" t="n">
        <v>0.0035</v>
      </c>
      <c r="C109" s="1" t="n">
        <v>0.0035</v>
      </c>
      <c r="D109" s="1" t="n">
        <v>0.0063</v>
      </c>
    </row>
    <row r="110" customFormat="false" ht="15" hidden="false" customHeight="true" outlineLevel="0" collapsed="false">
      <c r="A110" s="1" t="n">
        <v>107</v>
      </c>
      <c r="B110" s="1" t="n">
        <v>0.0032</v>
      </c>
      <c r="C110" s="1" t="n">
        <v>0.0032</v>
      </c>
      <c r="D110" s="1" t="n">
        <v>0.006</v>
      </c>
    </row>
    <row r="111" customFormat="false" ht="15" hidden="false" customHeight="true" outlineLevel="0" collapsed="false">
      <c r="A111" s="1" t="n">
        <v>108</v>
      </c>
      <c r="B111" s="1" t="n">
        <v>0.003</v>
      </c>
      <c r="C111" s="1" t="n">
        <v>0.003</v>
      </c>
      <c r="D111" s="1" t="n">
        <v>0.0057</v>
      </c>
    </row>
    <row r="112" customFormat="false" ht="15" hidden="false" customHeight="true" outlineLevel="0" collapsed="false">
      <c r="A112" s="1" t="n">
        <v>109</v>
      </c>
      <c r="B112" s="1" t="n">
        <v>0.0028</v>
      </c>
      <c r="C112" s="1" t="n">
        <v>0.0028</v>
      </c>
      <c r="D112" s="1" t="n">
        <v>0.0053</v>
      </c>
    </row>
    <row r="113" customFormat="false" ht="15" hidden="false" customHeight="true" outlineLevel="0" collapsed="false">
      <c r="A113" s="1" t="n">
        <v>110</v>
      </c>
      <c r="B113" s="1" t="n">
        <v>0.0025</v>
      </c>
      <c r="C113" s="1" t="n">
        <v>0.0025</v>
      </c>
      <c r="D113" s="1" t="n">
        <v>0.005</v>
      </c>
    </row>
    <row r="114" customFormat="false" ht="15" hidden="false" customHeight="true" outlineLevel="0" collapsed="false">
      <c r="A114" s="1" t="n">
        <v>111</v>
      </c>
      <c r="B114" s="1" t="n">
        <v>0.0022</v>
      </c>
      <c r="C114" s="1" t="n">
        <v>0.0022</v>
      </c>
      <c r="D114" s="1" t="n">
        <v>0.005</v>
      </c>
    </row>
    <row r="115" customFormat="false" ht="15" hidden="false" customHeight="true" outlineLevel="0" collapsed="false">
      <c r="A115" s="1" t="n">
        <v>112</v>
      </c>
      <c r="B115" s="1" t="n">
        <v>0.002</v>
      </c>
      <c r="C115" s="1" t="n">
        <v>0.002</v>
      </c>
      <c r="D115" s="1" t="n">
        <v>0.005</v>
      </c>
    </row>
    <row r="116" customFormat="false" ht="15" hidden="false" customHeight="true" outlineLevel="0" collapsed="false">
      <c r="A116" s="1" t="n">
        <v>113</v>
      </c>
      <c r="B116" s="1" t="n">
        <v>0.0017</v>
      </c>
      <c r="C116" s="1" t="n">
        <v>0.0017</v>
      </c>
      <c r="D116" s="1" t="n">
        <v>0.005</v>
      </c>
    </row>
    <row r="117" customFormat="false" ht="15" hidden="false" customHeight="true" outlineLevel="0" collapsed="false">
      <c r="A117" s="1" t="n">
        <v>114</v>
      </c>
      <c r="B117" s="1" t="n">
        <v>0.0015</v>
      </c>
      <c r="C117" s="1" t="n">
        <v>0.0015</v>
      </c>
      <c r="D117" s="1" t="n">
        <v>0.005</v>
      </c>
    </row>
    <row r="118" customFormat="false" ht="15" hidden="false" customHeight="true" outlineLevel="0" collapsed="false">
      <c r="A118" s="1" t="n">
        <v>115</v>
      </c>
      <c r="B118" s="1" t="n">
        <v>0.0013</v>
      </c>
      <c r="C118" s="1" t="n">
        <v>0.0013</v>
      </c>
      <c r="D118" s="1" t="n">
        <v>0.005</v>
      </c>
    </row>
    <row r="119" customFormat="false" ht="15" hidden="false" customHeight="true" outlineLevel="0" collapsed="false">
      <c r="A119" s="1" t="n">
        <v>116</v>
      </c>
      <c r="B119" s="1" t="n">
        <v>0.001</v>
      </c>
      <c r="C119" s="1" t="n">
        <v>0.001</v>
      </c>
      <c r="D119" s="1" t="n">
        <v>0.005</v>
      </c>
    </row>
    <row r="120" customFormat="false" ht="15" hidden="false" customHeight="true" outlineLevel="0" collapsed="false">
      <c r="A120" s="1" t="n">
        <v>117</v>
      </c>
      <c r="B120" s="1" t="n">
        <v>0.0007</v>
      </c>
      <c r="C120" s="1" t="n">
        <v>0.0007</v>
      </c>
      <c r="D120" s="1" t="n">
        <v>0.005</v>
      </c>
    </row>
    <row r="121" customFormat="false" ht="15" hidden="false" customHeight="true" outlineLevel="0" collapsed="false">
      <c r="A121" s="1" t="n">
        <v>118</v>
      </c>
      <c r="B121" s="1" t="n">
        <v>0.0005</v>
      </c>
      <c r="C121" s="1" t="n">
        <v>0.0005</v>
      </c>
      <c r="D121" s="1" t="n">
        <v>0.005</v>
      </c>
    </row>
    <row r="122" customFormat="false" ht="15" hidden="false" customHeight="true" outlineLevel="0" collapsed="false">
      <c r="A122" s="1" t="n">
        <v>119</v>
      </c>
      <c r="B122" s="1" t="n">
        <v>0.0002</v>
      </c>
      <c r="C122" s="1" t="n">
        <v>0.0002</v>
      </c>
      <c r="D122" s="1" t="n">
        <v>0.005</v>
      </c>
    </row>
    <row r="123" customFormat="false" ht="15" hidden="false" customHeight="true" outlineLevel="0" collapsed="false">
      <c r="A123" s="1" t="n">
        <v>120</v>
      </c>
      <c r="B123" s="1" t="n">
        <v>0</v>
      </c>
      <c r="C123" s="1" t="n">
        <v>0</v>
      </c>
      <c r="D123" s="1" t="n">
        <v>0.005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3203125" defaultRowHeight="15" zeroHeight="false" outlineLevelRow="0" outlineLevelCol="0"/>
  <sheetData>
    <row r="1" customFormat="false" ht="15" hidden="false" customHeight="true" outlineLevel="0" collapsed="false">
      <c r="A1" s="100" t="s">
        <v>2295</v>
      </c>
      <c r="B1" s="101"/>
      <c r="C1" s="102"/>
      <c r="D1" s="102"/>
    </row>
    <row r="2" customFormat="false" ht="15" hidden="false" customHeight="true" outlineLevel="0" collapsed="false">
      <c r="A2" s="103" t="s">
        <v>2283</v>
      </c>
      <c r="B2" s="104" t="s">
        <v>2296</v>
      </c>
      <c r="C2" s="104" t="s">
        <v>2297</v>
      </c>
      <c r="D2" s="104" t="s">
        <v>2298</v>
      </c>
    </row>
    <row r="3" customFormat="false" ht="15" hidden="false" customHeight="true" outlineLevel="0" collapsed="false">
      <c r="A3" s="1" t="n">
        <v>0</v>
      </c>
      <c r="B3" s="1" t="n">
        <v>0.015</v>
      </c>
      <c r="C3" s="1" t="n">
        <v>0.015</v>
      </c>
      <c r="D3" s="1" t="n">
        <v>0.025</v>
      </c>
    </row>
    <row r="4" customFormat="false" ht="15" hidden="false" customHeight="true" outlineLevel="0" collapsed="false">
      <c r="A4" s="1" t="n">
        <v>1</v>
      </c>
      <c r="B4" s="1" t="n">
        <v>0.015</v>
      </c>
      <c r="C4" s="1" t="n">
        <v>0.015</v>
      </c>
      <c r="D4" s="1" t="n">
        <v>0.025</v>
      </c>
    </row>
    <row r="5" customFormat="false" ht="15" hidden="false" customHeight="true" outlineLevel="0" collapsed="false">
      <c r="A5" s="1" t="n">
        <v>2</v>
      </c>
      <c r="B5" s="1" t="n">
        <v>0.015</v>
      </c>
      <c r="C5" s="1" t="n">
        <v>0.015</v>
      </c>
      <c r="D5" s="1" t="n">
        <v>0.025</v>
      </c>
    </row>
    <row r="6" customFormat="false" ht="15" hidden="false" customHeight="true" outlineLevel="0" collapsed="false">
      <c r="A6" s="1" t="n">
        <v>3</v>
      </c>
      <c r="B6" s="1" t="n">
        <v>0.015</v>
      </c>
      <c r="C6" s="1" t="n">
        <v>0.015</v>
      </c>
      <c r="D6" s="1" t="n">
        <v>0.025</v>
      </c>
    </row>
    <row r="7" customFormat="false" ht="15" hidden="false" customHeight="true" outlineLevel="0" collapsed="false">
      <c r="A7" s="1" t="n">
        <v>4</v>
      </c>
      <c r="B7" s="1" t="n">
        <v>0.015</v>
      </c>
      <c r="C7" s="1" t="n">
        <v>0.015</v>
      </c>
      <c r="D7" s="1" t="n">
        <v>0.025</v>
      </c>
    </row>
    <row r="8" customFormat="false" ht="15" hidden="false" customHeight="true" outlineLevel="0" collapsed="false">
      <c r="A8" s="1" t="n">
        <v>5</v>
      </c>
      <c r="B8" s="1" t="n">
        <v>0.015</v>
      </c>
      <c r="C8" s="1" t="n">
        <v>0.015</v>
      </c>
      <c r="D8" s="1" t="n">
        <v>0.025</v>
      </c>
    </row>
    <row r="9" customFormat="false" ht="15" hidden="false" customHeight="true" outlineLevel="0" collapsed="false">
      <c r="A9" s="1" t="n">
        <v>6</v>
      </c>
      <c r="B9" s="1" t="n">
        <v>0.015</v>
      </c>
      <c r="C9" s="1" t="n">
        <v>0.015</v>
      </c>
      <c r="D9" s="1" t="n">
        <v>0.025</v>
      </c>
    </row>
    <row r="10" customFormat="false" ht="15" hidden="false" customHeight="true" outlineLevel="0" collapsed="false">
      <c r="A10" s="1" t="n">
        <v>7</v>
      </c>
      <c r="B10" s="1" t="n">
        <v>0.015</v>
      </c>
      <c r="C10" s="1" t="n">
        <v>0.015</v>
      </c>
      <c r="D10" s="1" t="n">
        <v>0.025</v>
      </c>
    </row>
    <row r="11" customFormat="false" ht="15" hidden="false" customHeight="true" outlineLevel="0" collapsed="false">
      <c r="A11" s="1" t="n">
        <v>8</v>
      </c>
      <c r="B11" s="1" t="n">
        <v>0.015</v>
      </c>
      <c r="C11" s="1" t="n">
        <v>0.015</v>
      </c>
      <c r="D11" s="1" t="n">
        <v>0.025</v>
      </c>
    </row>
    <row r="12" customFormat="false" ht="15" hidden="false" customHeight="true" outlineLevel="0" collapsed="false">
      <c r="A12" s="1" t="n">
        <v>9</v>
      </c>
      <c r="B12" s="1" t="n">
        <v>0.015</v>
      </c>
      <c r="C12" s="1" t="n">
        <v>0.015</v>
      </c>
      <c r="D12" s="1" t="n">
        <v>0.025</v>
      </c>
    </row>
    <row r="13" customFormat="false" ht="15" hidden="false" customHeight="true" outlineLevel="0" collapsed="false">
      <c r="A13" s="1" t="n">
        <v>10</v>
      </c>
      <c r="B13" s="1" t="n">
        <v>0.015</v>
      </c>
      <c r="C13" s="1" t="n">
        <v>0.015</v>
      </c>
      <c r="D13" s="1" t="n">
        <v>0.025</v>
      </c>
    </row>
    <row r="14" customFormat="false" ht="15" hidden="false" customHeight="true" outlineLevel="0" collapsed="false">
      <c r="A14" s="1" t="n">
        <v>11</v>
      </c>
      <c r="B14" s="1" t="n">
        <v>0.015</v>
      </c>
      <c r="C14" s="1" t="n">
        <v>0.015</v>
      </c>
      <c r="D14" s="1" t="n">
        <v>0.025</v>
      </c>
    </row>
    <row r="15" customFormat="false" ht="15" hidden="false" customHeight="true" outlineLevel="0" collapsed="false">
      <c r="A15" s="1" t="n">
        <v>12</v>
      </c>
      <c r="B15" s="1" t="n">
        <v>0.015</v>
      </c>
      <c r="C15" s="1" t="n">
        <v>0.015</v>
      </c>
      <c r="D15" s="1" t="n">
        <v>0.025</v>
      </c>
    </row>
    <row r="16" customFormat="false" ht="15" hidden="false" customHeight="true" outlineLevel="0" collapsed="false">
      <c r="A16" s="1" t="n">
        <v>13</v>
      </c>
      <c r="B16" s="1" t="n">
        <v>0.015</v>
      </c>
      <c r="C16" s="1" t="n">
        <v>0.015</v>
      </c>
      <c r="D16" s="1" t="n">
        <v>0.025</v>
      </c>
    </row>
    <row r="17" customFormat="false" ht="15" hidden="false" customHeight="true" outlineLevel="0" collapsed="false">
      <c r="A17" s="1" t="n">
        <v>14</v>
      </c>
      <c r="B17" s="1" t="n">
        <v>0.015</v>
      </c>
      <c r="C17" s="1" t="n">
        <v>0.015</v>
      </c>
      <c r="D17" s="1" t="n">
        <v>0.025</v>
      </c>
    </row>
    <row r="18" customFormat="false" ht="15" hidden="false" customHeight="true" outlineLevel="0" collapsed="false">
      <c r="A18" s="1" t="n">
        <v>15</v>
      </c>
      <c r="B18" s="1" t="n">
        <v>0.015</v>
      </c>
      <c r="C18" s="1" t="n">
        <v>0.015</v>
      </c>
      <c r="D18" s="1" t="n">
        <v>0.025</v>
      </c>
    </row>
    <row r="19" customFormat="false" ht="15" hidden="false" customHeight="true" outlineLevel="0" collapsed="false">
      <c r="A19" s="1" t="n">
        <v>16</v>
      </c>
      <c r="B19" s="1" t="n">
        <v>0.015</v>
      </c>
      <c r="C19" s="1" t="n">
        <v>0.015</v>
      </c>
      <c r="D19" s="1" t="n">
        <v>0.025</v>
      </c>
    </row>
    <row r="20" customFormat="false" ht="15" hidden="false" customHeight="true" outlineLevel="0" collapsed="false">
      <c r="A20" s="1" t="n">
        <v>17</v>
      </c>
      <c r="B20" s="1" t="n">
        <v>0.015</v>
      </c>
      <c r="C20" s="1" t="n">
        <v>0.015</v>
      </c>
      <c r="D20" s="1" t="n">
        <v>0.025</v>
      </c>
    </row>
    <row r="21" customFormat="false" ht="15" hidden="false" customHeight="true" outlineLevel="0" collapsed="false">
      <c r="A21" s="1" t="n">
        <v>18</v>
      </c>
      <c r="B21" s="1" t="n">
        <v>0.015</v>
      </c>
      <c r="C21" s="1" t="n">
        <v>0.015</v>
      </c>
      <c r="D21" s="1" t="n">
        <v>0.025</v>
      </c>
    </row>
    <row r="22" customFormat="false" ht="15" hidden="false" customHeight="true" outlineLevel="0" collapsed="false">
      <c r="A22" s="1" t="n">
        <v>19</v>
      </c>
      <c r="B22" s="1" t="n">
        <v>0.015</v>
      </c>
      <c r="C22" s="1" t="n">
        <v>0.015</v>
      </c>
      <c r="D22" s="1" t="n">
        <v>0.025</v>
      </c>
    </row>
    <row r="23" customFormat="false" ht="15" hidden="false" customHeight="true" outlineLevel="0" collapsed="false">
      <c r="A23" s="1" t="n">
        <v>20</v>
      </c>
      <c r="B23" s="1" t="n">
        <v>0.015</v>
      </c>
      <c r="C23" s="1" t="n">
        <v>0.015</v>
      </c>
      <c r="D23" s="1" t="n">
        <v>0.025</v>
      </c>
    </row>
    <row r="24" customFormat="false" ht="15" hidden="false" customHeight="true" outlineLevel="0" collapsed="false">
      <c r="A24" s="1" t="n">
        <v>21</v>
      </c>
      <c r="B24" s="1" t="n">
        <v>0.015</v>
      </c>
      <c r="C24" s="1" t="n">
        <v>0.015</v>
      </c>
      <c r="D24" s="1" t="n">
        <v>0.025</v>
      </c>
    </row>
    <row r="25" customFormat="false" ht="15" hidden="false" customHeight="true" outlineLevel="0" collapsed="false">
      <c r="A25" s="1" t="n">
        <v>22</v>
      </c>
      <c r="B25" s="1" t="n">
        <v>0.015</v>
      </c>
      <c r="C25" s="1" t="n">
        <v>0.015</v>
      </c>
      <c r="D25" s="1" t="n">
        <v>0.025</v>
      </c>
    </row>
    <row r="26" customFormat="false" ht="15" hidden="false" customHeight="true" outlineLevel="0" collapsed="false">
      <c r="A26" s="1" t="n">
        <v>23</v>
      </c>
      <c r="B26" s="1" t="n">
        <v>0.015</v>
      </c>
      <c r="C26" s="1" t="n">
        <v>0.015</v>
      </c>
      <c r="D26" s="1" t="n">
        <v>0.025</v>
      </c>
    </row>
    <row r="27" customFormat="false" ht="15" hidden="false" customHeight="true" outlineLevel="0" collapsed="false">
      <c r="A27" s="1" t="n">
        <v>24</v>
      </c>
      <c r="B27" s="1" t="n">
        <v>0.015</v>
      </c>
      <c r="C27" s="1" t="n">
        <v>0.015</v>
      </c>
      <c r="D27" s="1" t="n">
        <v>0.025</v>
      </c>
    </row>
    <row r="28" customFormat="false" ht="15" hidden="false" customHeight="true" outlineLevel="0" collapsed="false">
      <c r="A28" s="1" t="n">
        <v>25</v>
      </c>
      <c r="B28" s="1" t="n">
        <v>0.015</v>
      </c>
      <c r="C28" s="1" t="n">
        <v>0.015</v>
      </c>
      <c r="D28" s="1" t="n">
        <v>0.025</v>
      </c>
    </row>
    <row r="29" customFormat="false" ht="15" hidden="false" customHeight="true" outlineLevel="0" collapsed="false">
      <c r="A29" s="1" t="n">
        <v>26</v>
      </c>
      <c r="B29" s="1" t="n">
        <v>0.015</v>
      </c>
      <c r="C29" s="1" t="n">
        <v>0.015</v>
      </c>
      <c r="D29" s="1" t="n">
        <v>0.025</v>
      </c>
    </row>
    <row r="30" customFormat="false" ht="15" hidden="false" customHeight="true" outlineLevel="0" collapsed="false">
      <c r="A30" s="1" t="n">
        <v>27</v>
      </c>
      <c r="B30" s="1" t="n">
        <v>0.015</v>
      </c>
      <c r="C30" s="1" t="n">
        <v>0.015</v>
      </c>
      <c r="D30" s="1" t="n">
        <v>0.025</v>
      </c>
    </row>
    <row r="31" customFormat="false" ht="15" hidden="false" customHeight="true" outlineLevel="0" collapsed="false">
      <c r="A31" s="1" t="n">
        <v>28</v>
      </c>
      <c r="B31" s="1" t="n">
        <v>0.015</v>
      </c>
      <c r="C31" s="1" t="n">
        <v>0.015</v>
      </c>
      <c r="D31" s="1" t="n">
        <v>0.025</v>
      </c>
    </row>
    <row r="32" customFormat="false" ht="15" hidden="false" customHeight="true" outlineLevel="0" collapsed="false">
      <c r="A32" s="1" t="n">
        <v>29</v>
      </c>
      <c r="B32" s="1" t="n">
        <v>0.015</v>
      </c>
      <c r="C32" s="1" t="n">
        <v>0.015</v>
      </c>
      <c r="D32" s="1" t="n">
        <v>0.025</v>
      </c>
    </row>
    <row r="33" customFormat="false" ht="15" hidden="false" customHeight="true" outlineLevel="0" collapsed="false">
      <c r="A33" s="1" t="n">
        <v>30</v>
      </c>
      <c r="B33" s="1" t="n">
        <v>0.015</v>
      </c>
      <c r="C33" s="1" t="n">
        <v>0.015</v>
      </c>
      <c r="D33" s="1" t="n">
        <v>0.025</v>
      </c>
    </row>
    <row r="34" customFormat="false" ht="15" hidden="false" customHeight="true" outlineLevel="0" collapsed="false">
      <c r="A34" s="1" t="n">
        <v>31</v>
      </c>
      <c r="B34" s="1" t="n">
        <v>0.0125</v>
      </c>
      <c r="C34" s="1" t="n">
        <v>0.0125</v>
      </c>
      <c r="D34" s="1" t="n">
        <v>0.025</v>
      </c>
    </row>
    <row r="35" customFormat="false" ht="15" hidden="false" customHeight="true" outlineLevel="0" collapsed="false">
      <c r="A35" s="1" t="n">
        <v>32</v>
      </c>
      <c r="B35" s="1" t="n">
        <v>0.01</v>
      </c>
      <c r="C35" s="1" t="n">
        <v>0.01</v>
      </c>
      <c r="D35" s="1" t="n">
        <v>0.025</v>
      </c>
    </row>
    <row r="36" customFormat="false" ht="15" hidden="false" customHeight="true" outlineLevel="0" collapsed="false">
      <c r="A36" s="1" t="n">
        <v>33</v>
      </c>
      <c r="B36" s="1" t="n">
        <v>0.0075</v>
      </c>
      <c r="C36" s="1" t="n">
        <v>0.0075</v>
      </c>
      <c r="D36" s="1" t="n">
        <v>0.025</v>
      </c>
    </row>
    <row r="37" customFormat="false" ht="15" hidden="false" customHeight="true" outlineLevel="0" collapsed="false">
      <c r="A37" s="1" t="n">
        <v>34</v>
      </c>
      <c r="B37" s="1" t="n">
        <v>0.005</v>
      </c>
      <c r="C37" s="1" t="n">
        <v>0.005</v>
      </c>
      <c r="D37" s="1" t="n">
        <v>0.025</v>
      </c>
    </row>
    <row r="38" customFormat="false" ht="15" hidden="false" customHeight="true" outlineLevel="0" collapsed="false">
      <c r="A38" s="1" t="n">
        <v>35</v>
      </c>
      <c r="B38" s="1" t="n">
        <v>0.0025</v>
      </c>
      <c r="C38" s="1" t="n">
        <v>0.0025</v>
      </c>
      <c r="D38" s="1" t="n">
        <v>0.025</v>
      </c>
    </row>
    <row r="39" customFormat="false" ht="15" hidden="false" customHeight="true" outlineLevel="0" collapsed="false">
      <c r="A39" s="1" t="n">
        <v>36</v>
      </c>
      <c r="B39" s="1" t="n">
        <v>0</v>
      </c>
      <c r="C39" s="1" t="n">
        <v>0</v>
      </c>
      <c r="D39" s="1" t="n">
        <v>0.025</v>
      </c>
    </row>
    <row r="40" customFormat="false" ht="15" hidden="false" customHeight="true" outlineLevel="0" collapsed="false">
      <c r="A40" s="1" t="n">
        <v>37</v>
      </c>
      <c r="B40" s="1" t="n">
        <v>-0.0025</v>
      </c>
      <c r="C40" s="1" t="n">
        <v>-0.0025</v>
      </c>
      <c r="D40" s="1" t="n">
        <v>0.025</v>
      </c>
    </row>
    <row r="41" customFormat="false" ht="15" hidden="false" customHeight="true" outlineLevel="0" collapsed="false">
      <c r="A41" s="1" t="n">
        <v>38</v>
      </c>
      <c r="B41" s="1" t="n">
        <v>-0.005</v>
      </c>
      <c r="C41" s="1" t="n">
        <v>-0.005</v>
      </c>
      <c r="D41" s="1" t="n">
        <v>0.025</v>
      </c>
    </row>
    <row r="42" customFormat="false" ht="15" hidden="false" customHeight="true" outlineLevel="0" collapsed="false">
      <c r="A42" s="1" t="n">
        <v>39</v>
      </c>
      <c r="B42" s="1" t="n">
        <v>-0.0075</v>
      </c>
      <c r="C42" s="1" t="n">
        <v>-0.0075</v>
      </c>
      <c r="D42" s="1" t="n">
        <v>0.025</v>
      </c>
    </row>
    <row r="43" customFormat="false" ht="15" hidden="false" customHeight="true" outlineLevel="0" collapsed="false">
      <c r="A43" s="1" t="n">
        <v>40</v>
      </c>
      <c r="B43" s="1" t="n">
        <v>-0.01</v>
      </c>
      <c r="C43" s="1" t="n">
        <v>-0.02</v>
      </c>
      <c r="D43" s="1" t="n">
        <v>0.025</v>
      </c>
    </row>
    <row r="44" customFormat="false" ht="15" hidden="false" customHeight="true" outlineLevel="0" collapsed="false">
      <c r="A44" s="1" t="n">
        <v>41</v>
      </c>
      <c r="B44" s="1" t="n">
        <v>-0.02</v>
      </c>
      <c r="C44" s="1" t="n">
        <v>-0.02</v>
      </c>
      <c r="D44" s="1" t="n">
        <v>0.025</v>
      </c>
    </row>
    <row r="45" customFormat="false" ht="15" hidden="false" customHeight="true" outlineLevel="0" collapsed="false">
      <c r="A45" s="1" t="n">
        <v>42</v>
      </c>
      <c r="B45" s="1" t="n">
        <v>-0.02</v>
      </c>
      <c r="C45" s="1" t="n">
        <v>-0.02</v>
      </c>
      <c r="D45" s="1" t="n">
        <v>0.025</v>
      </c>
    </row>
    <row r="46" customFormat="false" ht="15" hidden="false" customHeight="true" outlineLevel="0" collapsed="false">
      <c r="A46" s="1" t="n">
        <v>43</v>
      </c>
      <c r="B46" s="1" t="n">
        <v>-0.02</v>
      </c>
      <c r="C46" s="1" t="n">
        <v>-0.02</v>
      </c>
      <c r="D46" s="1" t="n">
        <v>0.025</v>
      </c>
    </row>
    <row r="47" customFormat="false" ht="15" hidden="false" customHeight="true" outlineLevel="0" collapsed="false">
      <c r="A47" s="1" t="n">
        <v>44</v>
      </c>
      <c r="B47" s="1" t="n">
        <v>-0.02</v>
      </c>
      <c r="C47" s="1" t="n">
        <v>-0.02</v>
      </c>
      <c r="D47" s="1" t="n">
        <v>0.025</v>
      </c>
    </row>
    <row r="48" customFormat="false" ht="15" hidden="false" customHeight="true" outlineLevel="0" collapsed="false">
      <c r="A48" s="1" t="n">
        <v>45</v>
      </c>
      <c r="B48" s="1" t="n">
        <v>-0.015</v>
      </c>
      <c r="C48" s="1" t="n">
        <v>-0.02</v>
      </c>
      <c r="D48" s="1" t="n">
        <v>0.025</v>
      </c>
    </row>
    <row r="49" customFormat="false" ht="15" hidden="false" customHeight="true" outlineLevel="0" collapsed="false">
      <c r="A49" s="1" t="n">
        <v>46</v>
      </c>
      <c r="B49" s="1" t="n">
        <v>-0.015</v>
      </c>
      <c r="C49" s="1" t="n">
        <v>-0.02</v>
      </c>
      <c r="D49" s="1" t="n">
        <v>0.025</v>
      </c>
    </row>
    <row r="50" customFormat="false" ht="15" hidden="false" customHeight="true" outlineLevel="0" collapsed="false">
      <c r="A50" s="1" t="n">
        <v>47</v>
      </c>
      <c r="B50" s="1" t="n">
        <v>-0.02</v>
      </c>
      <c r="C50" s="1" t="n">
        <v>-0.02</v>
      </c>
      <c r="D50" s="1" t="n">
        <v>0.025</v>
      </c>
    </row>
    <row r="51" customFormat="false" ht="15" hidden="false" customHeight="true" outlineLevel="0" collapsed="false">
      <c r="A51" s="1" t="n">
        <v>48</v>
      </c>
      <c r="B51" s="1" t="n">
        <v>-0.02</v>
      </c>
      <c r="C51" s="1" t="n">
        <v>-0.02</v>
      </c>
      <c r="D51" s="1" t="n">
        <v>0.025</v>
      </c>
    </row>
    <row r="52" customFormat="false" ht="15" hidden="false" customHeight="true" outlineLevel="0" collapsed="false">
      <c r="A52" s="1" t="n">
        <v>49</v>
      </c>
      <c r="B52" s="1" t="n">
        <v>-0.02</v>
      </c>
      <c r="C52" s="1" t="n">
        <v>-0.02</v>
      </c>
      <c r="D52" s="1" t="n">
        <v>0.025</v>
      </c>
    </row>
    <row r="53" customFormat="false" ht="15" hidden="false" customHeight="true" outlineLevel="0" collapsed="false">
      <c r="A53" s="1" t="n">
        <v>50</v>
      </c>
      <c r="B53" s="1" t="n">
        <v>-0.02</v>
      </c>
      <c r="C53" s="1" t="n">
        <v>-0.02</v>
      </c>
      <c r="D53" s="1" t="n">
        <v>0.025</v>
      </c>
    </row>
    <row r="54" customFormat="false" ht="15" hidden="false" customHeight="true" outlineLevel="0" collapsed="false">
      <c r="A54" s="1" t="n">
        <v>51</v>
      </c>
      <c r="B54" s="1" t="n">
        <v>-0.02</v>
      </c>
      <c r="C54" s="1" t="n">
        <v>-0.02</v>
      </c>
      <c r="D54" s="1" t="n">
        <v>0.0257</v>
      </c>
    </row>
    <row r="55" customFormat="false" ht="15" hidden="false" customHeight="true" outlineLevel="0" collapsed="false">
      <c r="A55" s="1" t="n">
        <v>52</v>
      </c>
      <c r="B55" s="1" t="n">
        <v>-0.02</v>
      </c>
      <c r="C55" s="1" t="n">
        <v>-0.02</v>
      </c>
      <c r="D55" s="1" t="n">
        <v>0.0264</v>
      </c>
    </row>
    <row r="56" customFormat="false" ht="15" hidden="false" customHeight="true" outlineLevel="0" collapsed="false">
      <c r="A56" s="1" t="n">
        <v>53</v>
      </c>
      <c r="B56" s="1" t="n">
        <v>-0.02</v>
      </c>
      <c r="C56" s="1" t="n">
        <v>-0.02</v>
      </c>
      <c r="D56" s="1" t="n">
        <v>0.0271</v>
      </c>
    </row>
    <row r="57" customFormat="false" ht="15" hidden="false" customHeight="true" outlineLevel="0" collapsed="false">
      <c r="A57" s="1" t="n">
        <v>54</v>
      </c>
      <c r="B57" s="1" t="n">
        <v>-0.01</v>
      </c>
      <c r="C57" s="1" t="n">
        <v>-0.02</v>
      </c>
      <c r="D57" s="1" t="n">
        <v>0.0278</v>
      </c>
    </row>
    <row r="58" customFormat="false" ht="15" hidden="false" customHeight="true" outlineLevel="0" collapsed="false">
      <c r="A58" s="1" t="n">
        <v>55</v>
      </c>
      <c r="B58" s="1" t="n">
        <v>0</v>
      </c>
      <c r="C58" s="1" t="n">
        <v>0</v>
      </c>
      <c r="D58" s="1" t="n">
        <v>0.0285</v>
      </c>
    </row>
    <row r="59" customFormat="false" ht="15" hidden="false" customHeight="true" outlineLevel="0" collapsed="false">
      <c r="A59" s="1" t="n">
        <v>56</v>
      </c>
      <c r="B59" s="1" t="n">
        <v>0.0057</v>
      </c>
      <c r="C59" s="1" t="n">
        <v>0.0057</v>
      </c>
      <c r="D59" s="1" t="n">
        <v>0.0292</v>
      </c>
    </row>
    <row r="60" customFormat="false" ht="15" hidden="false" customHeight="true" outlineLevel="0" collapsed="false">
      <c r="A60" s="1" t="n">
        <v>57</v>
      </c>
      <c r="B60" s="1" t="n">
        <v>0.0114</v>
      </c>
      <c r="C60" s="1" t="n">
        <v>0.0114</v>
      </c>
      <c r="D60" s="1" t="n">
        <v>0.0299</v>
      </c>
    </row>
    <row r="61" customFormat="false" ht="15" hidden="false" customHeight="true" outlineLevel="0" collapsed="false">
      <c r="A61" s="1" t="n">
        <v>58</v>
      </c>
      <c r="B61" s="1" t="n">
        <v>0.0171</v>
      </c>
      <c r="C61" s="1" t="n">
        <v>0.0171</v>
      </c>
      <c r="D61" s="1" t="n">
        <v>0.0306</v>
      </c>
    </row>
    <row r="62" customFormat="false" ht="15" hidden="false" customHeight="true" outlineLevel="0" collapsed="false">
      <c r="A62" s="1" t="n">
        <v>59</v>
      </c>
      <c r="B62" s="1" t="n">
        <v>0.0229</v>
      </c>
      <c r="C62" s="1" t="n">
        <v>0.0229</v>
      </c>
      <c r="D62" s="1" t="n">
        <v>0.0313</v>
      </c>
    </row>
    <row r="63" customFormat="false" ht="15" hidden="false" customHeight="true" outlineLevel="0" collapsed="false">
      <c r="A63" s="1" t="n">
        <v>60</v>
      </c>
      <c r="B63" s="1" t="n">
        <v>0.0286</v>
      </c>
      <c r="C63" s="1" t="n">
        <v>0.0286</v>
      </c>
      <c r="D63" s="1" t="n">
        <v>0.032</v>
      </c>
    </row>
    <row r="64" customFormat="false" ht="15" hidden="false" customHeight="true" outlineLevel="0" collapsed="false">
      <c r="A64" s="1" t="n">
        <v>61</v>
      </c>
      <c r="B64" s="1" t="n">
        <v>0.0343</v>
      </c>
      <c r="C64" s="1" t="n">
        <v>0.0343</v>
      </c>
      <c r="D64" s="1" t="n">
        <v>0.0324</v>
      </c>
    </row>
    <row r="65" customFormat="false" ht="15" hidden="false" customHeight="true" outlineLevel="0" collapsed="false">
      <c r="A65" s="1" t="n">
        <v>62</v>
      </c>
      <c r="B65" s="1" t="n">
        <v>0.04</v>
      </c>
      <c r="C65" s="1" t="n">
        <v>0.04</v>
      </c>
      <c r="D65" s="1" t="n">
        <v>0.0329</v>
      </c>
    </row>
    <row r="66" customFormat="false" ht="15" hidden="false" customHeight="true" outlineLevel="0" collapsed="false">
      <c r="A66" s="1" t="n">
        <v>63</v>
      </c>
      <c r="B66" s="1" t="n">
        <v>0.037</v>
      </c>
      <c r="C66" s="1" t="n">
        <v>0.037</v>
      </c>
      <c r="D66" s="1" t="n">
        <v>0.0333</v>
      </c>
    </row>
    <row r="67" customFormat="false" ht="15" hidden="false" customHeight="true" outlineLevel="0" collapsed="false">
      <c r="A67" s="1" t="n">
        <v>64</v>
      </c>
      <c r="B67" s="1" t="n">
        <v>0.034</v>
      </c>
      <c r="C67" s="1" t="n">
        <v>0.034</v>
      </c>
      <c r="D67" s="1" t="n">
        <v>0.0337</v>
      </c>
    </row>
    <row r="68" customFormat="false" ht="15" hidden="false" customHeight="true" outlineLevel="0" collapsed="false">
      <c r="A68" s="1" t="n">
        <v>65</v>
      </c>
      <c r="B68" s="1" t="n">
        <v>0.031</v>
      </c>
      <c r="C68" s="1" t="n">
        <v>0.031</v>
      </c>
      <c r="D68" s="1" t="n">
        <v>0.0341</v>
      </c>
    </row>
    <row r="69" customFormat="false" ht="15" hidden="false" customHeight="true" outlineLevel="0" collapsed="false">
      <c r="A69" s="1" t="n">
        <v>66</v>
      </c>
      <c r="B69" s="1" t="n">
        <v>0.028</v>
      </c>
      <c r="C69" s="1" t="n">
        <v>0.028</v>
      </c>
      <c r="D69" s="1" t="n">
        <v>0.0346</v>
      </c>
    </row>
    <row r="70" customFormat="false" ht="15" hidden="false" customHeight="true" outlineLevel="0" collapsed="false">
      <c r="A70" s="1" t="n">
        <v>67</v>
      </c>
      <c r="B70" s="1" t="n">
        <v>0.025</v>
      </c>
      <c r="C70" s="1" t="n">
        <v>0.025</v>
      </c>
      <c r="D70" s="1" t="n">
        <v>0.035</v>
      </c>
    </row>
    <row r="71" customFormat="false" ht="15" hidden="false" customHeight="true" outlineLevel="0" collapsed="false">
      <c r="A71" s="1" t="n">
        <v>68</v>
      </c>
      <c r="B71" s="1" t="n">
        <v>0.0242</v>
      </c>
      <c r="C71" s="1" t="n">
        <v>0.0242</v>
      </c>
      <c r="D71" s="1" t="n">
        <v>0.0341</v>
      </c>
    </row>
    <row r="72" customFormat="false" ht="15" hidden="false" customHeight="true" outlineLevel="0" collapsed="false">
      <c r="A72" s="1" t="n">
        <v>69</v>
      </c>
      <c r="B72" s="1" t="n">
        <v>0.0235</v>
      </c>
      <c r="C72" s="1" t="n">
        <v>0.0235</v>
      </c>
      <c r="D72" s="1" t="n">
        <v>0.0333</v>
      </c>
    </row>
    <row r="73" customFormat="false" ht="15" hidden="false" customHeight="true" outlineLevel="0" collapsed="false">
      <c r="A73" s="1" t="n">
        <v>70</v>
      </c>
      <c r="B73" s="1" t="n">
        <v>0.0227</v>
      </c>
      <c r="C73" s="1" t="n">
        <v>0.0227</v>
      </c>
      <c r="D73" s="1" t="n">
        <v>0.0324</v>
      </c>
    </row>
    <row r="74" customFormat="false" ht="15" hidden="false" customHeight="true" outlineLevel="0" collapsed="false">
      <c r="A74" s="1" t="n">
        <v>71</v>
      </c>
      <c r="B74" s="1" t="n">
        <v>0.0219</v>
      </c>
      <c r="C74" s="1" t="n">
        <v>0.0219</v>
      </c>
      <c r="D74" s="1" t="n">
        <v>0.0315</v>
      </c>
    </row>
    <row r="75" customFormat="false" ht="15" hidden="false" customHeight="true" outlineLevel="0" collapsed="false">
      <c r="A75" s="1" t="n">
        <v>72</v>
      </c>
      <c r="B75" s="1" t="n">
        <v>0.0212</v>
      </c>
      <c r="C75" s="1" t="n">
        <v>0.0212</v>
      </c>
      <c r="D75" s="1" t="n">
        <v>0.0306</v>
      </c>
    </row>
    <row r="76" customFormat="false" ht="15" hidden="false" customHeight="true" outlineLevel="0" collapsed="false">
      <c r="A76" s="1" t="n">
        <v>73</v>
      </c>
      <c r="B76" s="1" t="n">
        <v>0.0204</v>
      </c>
      <c r="C76" s="1" t="n">
        <v>0.0204</v>
      </c>
      <c r="D76" s="1" t="n">
        <v>0.0297</v>
      </c>
    </row>
    <row r="77" customFormat="false" ht="15" hidden="false" customHeight="true" outlineLevel="0" collapsed="false">
      <c r="A77" s="1" t="n">
        <v>74</v>
      </c>
      <c r="B77" s="1" t="n">
        <v>0.0196</v>
      </c>
      <c r="C77" s="1" t="n">
        <v>0.0196</v>
      </c>
      <c r="D77" s="1" t="n">
        <v>0.0289</v>
      </c>
    </row>
    <row r="78" customFormat="false" ht="15" hidden="false" customHeight="true" outlineLevel="0" collapsed="false">
      <c r="A78" s="1" t="n">
        <v>75</v>
      </c>
      <c r="B78" s="1" t="n">
        <v>0.0188</v>
      </c>
      <c r="C78" s="1" t="n">
        <v>0.0188</v>
      </c>
      <c r="D78" s="1" t="n">
        <v>0.028</v>
      </c>
    </row>
    <row r="79" customFormat="false" ht="15" hidden="false" customHeight="true" outlineLevel="0" collapsed="false">
      <c r="A79" s="1" t="n">
        <v>76</v>
      </c>
      <c r="B79" s="1" t="n">
        <v>0.0181</v>
      </c>
      <c r="C79" s="1" t="n">
        <v>0.0181</v>
      </c>
      <c r="D79" s="1" t="n">
        <v>0.027</v>
      </c>
    </row>
    <row r="80" customFormat="false" ht="15" hidden="false" customHeight="true" outlineLevel="0" collapsed="false">
      <c r="A80" s="1" t="n">
        <v>77</v>
      </c>
      <c r="B80" s="1" t="n">
        <v>0.0173</v>
      </c>
      <c r="C80" s="1" t="n">
        <v>0.0173</v>
      </c>
      <c r="D80" s="1" t="n">
        <v>0.026</v>
      </c>
    </row>
    <row r="81" customFormat="false" ht="15" hidden="false" customHeight="true" outlineLevel="0" collapsed="false">
      <c r="A81" s="1" t="n">
        <v>78</v>
      </c>
      <c r="B81" s="1" t="n">
        <v>0.0165</v>
      </c>
      <c r="C81" s="1" t="n">
        <v>0.0165</v>
      </c>
      <c r="D81" s="1" t="n">
        <v>0.025</v>
      </c>
    </row>
    <row r="82" customFormat="false" ht="15" hidden="false" customHeight="true" outlineLevel="0" collapsed="false">
      <c r="A82" s="1" t="n">
        <v>79</v>
      </c>
      <c r="B82" s="1" t="n">
        <v>0.0158</v>
      </c>
      <c r="C82" s="1" t="n">
        <v>0.0158</v>
      </c>
      <c r="D82" s="1" t="n">
        <v>0.024</v>
      </c>
    </row>
    <row r="83" customFormat="false" ht="15" hidden="false" customHeight="true" outlineLevel="0" collapsed="false">
      <c r="A83" s="1" t="n">
        <v>80</v>
      </c>
      <c r="B83" s="1" t="n">
        <v>0.015</v>
      </c>
      <c r="C83" s="1" t="n">
        <v>0.015</v>
      </c>
      <c r="D83" s="1" t="n">
        <v>0.023</v>
      </c>
    </row>
    <row r="84" customFormat="false" ht="15" hidden="false" customHeight="true" outlineLevel="0" collapsed="false">
      <c r="A84" s="1" t="n">
        <v>81</v>
      </c>
      <c r="B84" s="1" t="n">
        <v>0.0145</v>
      </c>
      <c r="C84" s="1" t="n">
        <v>0.0145</v>
      </c>
      <c r="D84" s="1" t="n">
        <v>0.022</v>
      </c>
    </row>
    <row r="85" customFormat="false" ht="15" hidden="false" customHeight="true" outlineLevel="0" collapsed="false">
      <c r="A85" s="1" t="n">
        <v>82</v>
      </c>
      <c r="B85" s="1" t="n">
        <v>0.014</v>
      </c>
      <c r="C85" s="1" t="n">
        <v>0.014</v>
      </c>
      <c r="D85" s="1" t="n">
        <v>0.021</v>
      </c>
    </row>
    <row r="86" customFormat="false" ht="15" hidden="false" customHeight="true" outlineLevel="0" collapsed="false">
      <c r="A86" s="1" t="n">
        <v>83</v>
      </c>
      <c r="B86" s="1" t="n">
        <v>0.0135</v>
      </c>
      <c r="C86" s="1" t="n">
        <v>0.0135</v>
      </c>
      <c r="D86" s="1" t="n">
        <v>0.02</v>
      </c>
    </row>
    <row r="87" customFormat="false" ht="15" hidden="false" customHeight="true" outlineLevel="0" collapsed="false">
      <c r="A87" s="1" t="n">
        <v>84</v>
      </c>
      <c r="B87" s="1" t="n">
        <v>0.013</v>
      </c>
      <c r="C87" s="1" t="n">
        <v>0.013</v>
      </c>
      <c r="D87" s="1" t="n">
        <v>0.019</v>
      </c>
    </row>
    <row r="88" customFormat="false" ht="15" hidden="false" customHeight="true" outlineLevel="0" collapsed="false">
      <c r="A88" s="1" t="n">
        <v>85</v>
      </c>
      <c r="B88" s="1" t="n">
        <v>0.0125</v>
      </c>
      <c r="C88" s="1" t="n">
        <v>0.0125</v>
      </c>
      <c r="D88" s="1" t="n">
        <v>0.018</v>
      </c>
    </row>
    <row r="89" customFormat="false" ht="15" hidden="false" customHeight="true" outlineLevel="0" collapsed="false">
      <c r="A89" s="1" t="n">
        <v>86</v>
      </c>
      <c r="B89" s="1" t="n">
        <v>0.012</v>
      </c>
      <c r="C89" s="1" t="n">
        <v>0.012</v>
      </c>
      <c r="D89" s="1" t="n">
        <v>0.0172</v>
      </c>
    </row>
    <row r="90" customFormat="false" ht="15" hidden="false" customHeight="true" outlineLevel="0" collapsed="false">
      <c r="A90" s="1" t="n">
        <v>87</v>
      </c>
      <c r="B90" s="1" t="n">
        <v>0.0115</v>
      </c>
      <c r="C90" s="1" t="n">
        <v>0.0115</v>
      </c>
      <c r="D90" s="1" t="n">
        <v>0.0164</v>
      </c>
    </row>
    <row r="91" customFormat="false" ht="15" hidden="false" customHeight="true" outlineLevel="0" collapsed="false">
      <c r="A91" s="1" t="n">
        <v>88</v>
      </c>
      <c r="B91" s="1" t="n">
        <v>0.011</v>
      </c>
      <c r="C91" s="1" t="n">
        <v>0.011</v>
      </c>
      <c r="D91" s="1" t="n">
        <v>0.0156</v>
      </c>
    </row>
    <row r="92" customFormat="false" ht="15" hidden="false" customHeight="true" outlineLevel="0" collapsed="false">
      <c r="A92" s="1" t="n">
        <v>89</v>
      </c>
      <c r="B92" s="1" t="n">
        <v>0.0105</v>
      </c>
      <c r="C92" s="1" t="n">
        <v>0.0105</v>
      </c>
      <c r="D92" s="1" t="n">
        <v>0.0148</v>
      </c>
    </row>
    <row r="93" customFormat="false" ht="15" hidden="false" customHeight="true" outlineLevel="0" collapsed="false">
      <c r="A93" s="1" t="n">
        <v>90</v>
      </c>
      <c r="B93" s="1" t="n">
        <v>0.01</v>
      </c>
      <c r="C93" s="1" t="n">
        <v>0.01</v>
      </c>
      <c r="D93" s="1" t="n">
        <v>0.014</v>
      </c>
    </row>
    <row r="94" customFormat="false" ht="15" hidden="false" customHeight="true" outlineLevel="0" collapsed="false">
      <c r="A94" s="1" t="n">
        <v>91</v>
      </c>
      <c r="B94" s="1" t="n">
        <v>0.0095</v>
      </c>
      <c r="C94" s="1" t="n">
        <v>0.0095</v>
      </c>
      <c r="D94" s="1" t="n">
        <v>0.0132</v>
      </c>
    </row>
    <row r="95" customFormat="false" ht="15" hidden="false" customHeight="true" outlineLevel="0" collapsed="false">
      <c r="A95" s="1" t="n">
        <v>92</v>
      </c>
      <c r="B95" s="1" t="n">
        <v>0.009</v>
      </c>
      <c r="C95" s="1" t="n">
        <v>0.009</v>
      </c>
      <c r="D95" s="1" t="n">
        <v>0.0124</v>
      </c>
    </row>
    <row r="96" customFormat="false" ht="15" hidden="false" customHeight="true" outlineLevel="0" collapsed="false">
      <c r="A96" s="1" t="n">
        <v>93</v>
      </c>
      <c r="B96" s="1" t="n">
        <v>0.0085</v>
      </c>
      <c r="C96" s="1" t="n">
        <v>0.0085</v>
      </c>
      <c r="D96" s="1" t="n">
        <v>0.0116</v>
      </c>
    </row>
    <row r="97" customFormat="false" ht="15" hidden="false" customHeight="true" outlineLevel="0" collapsed="false">
      <c r="A97" s="1" t="n">
        <v>94</v>
      </c>
      <c r="B97" s="1" t="n">
        <v>0.008</v>
      </c>
      <c r="C97" s="1" t="n">
        <v>0.008</v>
      </c>
      <c r="D97" s="1" t="n">
        <v>0.0108</v>
      </c>
    </row>
    <row r="98" customFormat="false" ht="15" hidden="false" customHeight="true" outlineLevel="0" collapsed="false">
      <c r="A98" s="1" t="n">
        <v>95</v>
      </c>
      <c r="B98" s="1" t="n">
        <v>0.0075</v>
      </c>
      <c r="C98" s="1" t="n">
        <v>0.0075</v>
      </c>
      <c r="D98" s="1" t="n">
        <v>0.01</v>
      </c>
    </row>
    <row r="99" customFormat="false" ht="15" hidden="false" customHeight="true" outlineLevel="0" collapsed="false">
      <c r="A99" s="1" t="n">
        <v>96</v>
      </c>
      <c r="B99" s="1" t="n">
        <v>0.007</v>
      </c>
      <c r="C99" s="1" t="n">
        <v>0.007</v>
      </c>
      <c r="D99" s="1" t="n">
        <v>0.0097</v>
      </c>
    </row>
    <row r="100" customFormat="false" ht="15" hidden="false" customHeight="true" outlineLevel="0" collapsed="false">
      <c r="A100" s="1" t="n">
        <v>97</v>
      </c>
      <c r="B100" s="1" t="n">
        <v>0.0065</v>
      </c>
      <c r="C100" s="1" t="n">
        <v>0.0065</v>
      </c>
      <c r="D100" s="1" t="n">
        <v>0.0093</v>
      </c>
    </row>
    <row r="101" customFormat="false" ht="15" hidden="false" customHeight="true" outlineLevel="0" collapsed="false">
      <c r="A101" s="1" t="n">
        <v>98</v>
      </c>
      <c r="B101" s="1" t="n">
        <v>0.006</v>
      </c>
      <c r="C101" s="1" t="n">
        <v>0.006</v>
      </c>
      <c r="D101" s="1" t="n">
        <v>0.009</v>
      </c>
    </row>
    <row r="102" customFormat="false" ht="15" hidden="false" customHeight="true" outlineLevel="0" collapsed="false">
      <c r="A102" s="1" t="n">
        <v>99</v>
      </c>
      <c r="B102" s="1" t="n">
        <v>0.0055</v>
      </c>
      <c r="C102" s="1" t="n">
        <v>0.0055</v>
      </c>
      <c r="D102" s="1" t="n">
        <v>0.0087</v>
      </c>
    </row>
    <row r="103" customFormat="false" ht="15" hidden="false" customHeight="true" outlineLevel="0" collapsed="false">
      <c r="A103" s="1" t="n">
        <v>100</v>
      </c>
      <c r="B103" s="1" t="n">
        <v>0.005</v>
      </c>
      <c r="C103" s="1" t="n">
        <v>0.005</v>
      </c>
      <c r="D103" s="1" t="n">
        <v>0.0083</v>
      </c>
    </row>
    <row r="104" customFormat="false" ht="15" hidden="false" customHeight="true" outlineLevel="0" collapsed="false">
      <c r="A104" s="1" t="n">
        <v>101</v>
      </c>
      <c r="B104" s="1" t="n">
        <v>0.0047</v>
      </c>
      <c r="C104" s="1" t="n">
        <v>0.0047</v>
      </c>
      <c r="D104" s="1" t="n">
        <v>0.008</v>
      </c>
    </row>
    <row r="105" customFormat="false" ht="15" hidden="false" customHeight="true" outlineLevel="0" collapsed="false">
      <c r="A105" s="1" t="n">
        <v>102</v>
      </c>
      <c r="B105" s="1" t="n">
        <v>0.0045</v>
      </c>
      <c r="C105" s="1" t="n">
        <v>0.0045</v>
      </c>
      <c r="D105" s="1" t="n">
        <v>0.0077</v>
      </c>
    </row>
    <row r="106" customFormat="false" ht="15" hidden="false" customHeight="true" outlineLevel="0" collapsed="false">
      <c r="A106" s="1" t="n">
        <v>103</v>
      </c>
      <c r="B106" s="1" t="n">
        <v>0.0043</v>
      </c>
      <c r="C106" s="1" t="n">
        <v>0.0043</v>
      </c>
      <c r="D106" s="1" t="n">
        <v>0.0073</v>
      </c>
    </row>
    <row r="107" customFormat="false" ht="15" hidden="false" customHeight="true" outlineLevel="0" collapsed="false">
      <c r="A107" s="1" t="n">
        <v>104</v>
      </c>
      <c r="B107" s="1" t="n">
        <v>0.004</v>
      </c>
      <c r="C107" s="1" t="n">
        <v>0.004</v>
      </c>
      <c r="D107" s="1" t="n">
        <v>0.007</v>
      </c>
    </row>
    <row r="108" customFormat="false" ht="15" hidden="false" customHeight="true" outlineLevel="0" collapsed="false">
      <c r="A108" s="1" t="n">
        <v>105</v>
      </c>
      <c r="B108" s="1" t="n">
        <v>0.0037</v>
      </c>
      <c r="C108" s="1" t="n">
        <v>0.0037</v>
      </c>
      <c r="D108" s="1" t="n">
        <v>0.0067</v>
      </c>
    </row>
    <row r="109" customFormat="false" ht="15" hidden="false" customHeight="true" outlineLevel="0" collapsed="false">
      <c r="A109" s="1" t="n">
        <v>106</v>
      </c>
      <c r="B109" s="1" t="n">
        <v>0.0035</v>
      </c>
      <c r="C109" s="1" t="n">
        <v>0.0035</v>
      </c>
      <c r="D109" s="1" t="n">
        <v>0.0063</v>
      </c>
    </row>
    <row r="110" customFormat="false" ht="15" hidden="false" customHeight="true" outlineLevel="0" collapsed="false">
      <c r="A110" s="1" t="n">
        <v>107</v>
      </c>
      <c r="B110" s="1" t="n">
        <v>0.0032</v>
      </c>
      <c r="C110" s="1" t="n">
        <v>0.0032</v>
      </c>
      <c r="D110" s="1" t="n">
        <v>0.006</v>
      </c>
    </row>
    <row r="111" customFormat="false" ht="15" hidden="false" customHeight="true" outlineLevel="0" collapsed="false">
      <c r="A111" s="1" t="n">
        <v>108</v>
      </c>
      <c r="B111" s="1" t="n">
        <v>0.003</v>
      </c>
      <c r="C111" s="1" t="n">
        <v>0.003</v>
      </c>
      <c r="D111" s="1" t="n">
        <v>0.0057</v>
      </c>
    </row>
    <row r="112" customFormat="false" ht="15" hidden="false" customHeight="true" outlineLevel="0" collapsed="false">
      <c r="A112" s="1" t="n">
        <v>109</v>
      </c>
      <c r="B112" s="1" t="n">
        <v>0.0028</v>
      </c>
      <c r="C112" s="1" t="n">
        <v>0.0028</v>
      </c>
      <c r="D112" s="1" t="n">
        <v>0.0053</v>
      </c>
    </row>
    <row r="113" customFormat="false" ht="15" hidden="false" customHeight="true" outlineLevel="0" collapsed="false">
      <c r="A113" s="1" t="n">
        <v>110</v>
      </c>
      <c r="B113" s="1" t="n">
        <v>0.0025</v>
      </c>
      <c r="C113" s="1" t="n">
        <v>0.0025</v>
      </c>
      <c r="D113" s="1" t="n">
        <v>0.005</v>
      </c>
    </row>
    <row r="114" customFormat="false" ht="15" hidden="false" customHeight="true" outlineLevel="0" collapsed="false">
      <c r="A114" s="1" t="n">
        <v>111</v>
      </c>
      <c r="B114" s="1" t="n">
        <v>0.0022</v>
      </c>
      <c r="C114" s="1" t="n">
        <v>0.0022</v>
      </c>
      <c r="D114" s="1" t="n">
        <v>0.005</v>
      </c>
    </row>
    <row r="115" customFormat="false" ht="15" hidden="false" customHeight="true" outlineLevel="0" collapsed="false">
      <c r="A115" s="1" t="n">
        <v>112</v>
      </c>
      <c r="B115" s="1" t="n">
        <v>0.002</v>
      </c>
      <c r="C115" s="1" t="n">
        <v>0.002</v>
      </c>
      <c r="D115" s="1" t="n">
        <v>0.005</v>
      </c>
    </row>
    <row r="116" customFormat="false" ht="15" hidden="false" customHeight="true" outlineLevel="0" collapsed="false">
      <c r="A116" s="1" t="n">
        <v>113</v>
      </c>
      <c r="B116" s="1" t="n">
        <v>0.0017</v>
      </c>
      <c r="C116" s="1" t="n">
        <v>0.0017</v>
      </c>
      <c r="D116" s="1" t="n">
        <v>0.005</v>
      </c>
    </row>
    <row r="117" customFormat="false" ht="15" hidden="false" customHeight="true" outlineLevel="0" collapsed="false">
      <c r="A117" s="1" t="n">
        <v>114</v>
      </c>
      <c r="B117" s="1" t="n">
        <v>0.0015</v>
      </c>
      <c r="C117" s="1" t="n">
        <v>0.0015</v>
      </c>
      <c r="D117" s="1" t="n">
        <v>0.005</v>
      </c>
    </row>
    <row r="118" customFormat="false" ht="15" hidden="false" customHeight="true" outlineLevel="0" collapsed="false">
      <c r="A118" s="1" t="n">
        <v>115</v>
      </c>
      <c r="B118" s="1" t="n">
        <v>0.0013</v>
      </c>
      <c r="C118" s="1" t="n">
        <v>0.0013</v>
      </c>
      <c r="D118" s="1" t="n">
        <v>0.005</v>
      </c>
    </row>
    <row r="119" customFormat="false" ht="15" hidden="false" customHeight="true" outlineLevel="0" collapsed="false">
      <c r="A119" s="1" t="n">
        <v>116</v>
      </c>
      <c r="B119" s="1" t="n">
        <v>0.001</v>
      </c>
      <c r="C119" s="1" t="n">
        <v>0.001</v>
      </c>
      <c r="D119" s="1" t="n">
        <v>0.005</v>
      </c>
    </row>
    <row r="120" customFormat="false" ht="15" hidden="false" customHeight="true" outlineLevel="0" collapsed="false">
      <c r="A120" s="1" t="n">
        <v>117</v>
      </c>
      <c r="B120" s="1" t="n">
        <v>0.0007</v>
      </c>
      <c r="C120" s="1" t="n">
        <v>0.0007</v>
      </c>
      <c r="D120" s="1" t="n">
        <v>0.005</v>
      </c>
    </row>
    <row r="121" customFormat="false" ht="15" hidden="false" customHeight="true" outlineLevel="0" collapsed="false">
      <c r="A121" s="1" t="n">
        <v>118</v>
      </c>
      <c r="B121" s="1" t="n">
        <v>0.0005</v>
      </c>
      <c r="C121" s="1" t="n">
        <v>0.0005</v>
      </c>
      <c r="D121" s="1" t="n">
        <v>0.005</v>
      </c>
    </row>
    <row r="122" customFormat="false" ht="15" hidden="false" customHeight="true" outlineLevel="0" collapsed="false">
      <c r="A122" s="1" t="n">
        <v>119</v>
      </c>
      <c r="B122" s="1" t="n">
        <v>0.0002</v>
      </c>
      <c r="C122" s="1" t="n">
        <v>0.0002</v>
      </c>
      <c r="D122" s="1" t="n">
        <v>0.005</v>
      </c>
    </row>
    <row r="123" customFormat="false" ht="15" hidden="false" customHeight="true" outlineLevel="0" collapsed="false">
      <c r="A123" s="1" t="n">
        <v>120</v>
      </c>
      <c r="B123" s="1" t="n">
        <v>0</v>
      </c>
      <c r="C123" s="1" t="n">
        <v>0</v>
      </c>
      <c r="D123" s="1" t="n">
        <v>0.005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2025-01-14T09:22:21Z</dcterms:created>
  <dc:creator>Arne Diemeer</dc:creator>
  <dc:description/>
  <dc:language>en-US</dc:language>
  <cp:lastModifiedBy>Shem Katz</cp:lastModifiedBy>
  <dcterms:modified xsi:type="dcterms:W3CDTF">2026-09-24T18:06:59Z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0x01010045C1FAE55F34CD418A80B53B7979676F</vt:lpwstr>
  </property>
  <property fmtid="{D5CDD505-2E9C-101B-9397-08002B2CF9AE}" pid="3" name="MediaServiceImageTags">
    <vt:lpwstr/>
  </property>
</Properties>
</file>